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https://universityofexeteruk-my.sharepoint.com/personal/c_perry_exeter_ac_uk/Documents/Research folder/ReefBudget - Leverhulme International Network/Eastern Tropical Pacific spreadsheets and files/"/>
    </mc:Choice>
  </mc:AlternateContent>
  <xr:revisionPtr revIDLastSave="533" documentId="8_{A0367848-29B6-4436-9E90-9DB6D7084EC6}" xr6:coauthVersionLast="47" xr6:coauthVersionMax="47" xr10:uidLastSave="{F6ABCA49-A401-4572-8C59-A56945AE9A29}"/>
  <bookViews>
    <workbookView xWindow="-108" yWindow="-108" windowWidth="23256" windowHeight="14016" activeTab="5" xr2:uid="{00000000-000D-0000-FFFF-FFFF00000000}"/>
  </bookViews>
  <sheets>
    <sheet name="Site Description" sheetId="5" r:id="rId1"/>
    <sheet name="Analysis" sheetId="4" r:id="rId2"/>
    <sheet name="Data Entry" sheetId="3" r:id="rId3"/>
    <sheet name="Macro- &amp; Microbioerosion" sheetId="7" r:id="rId4"/>
    <sheet name="Results" sheetId="6" r:id="rId5"/>
    <sheet name="Calcification Rates" sheetId="2" r:id="rId6"/>
    <sheet name="Formulas" sheetId="8" r:id="rId7"/>
  </sheets>
  <definedNames>
    <definedName name="_xlnm._FilterDatabase" localSheetId="1" hidden="1">Analysis!$A$5:$CH$77</definedName>
    <definedName name="_xlnm._FilterDatabase" localSheetId="5" hidden="1">'Calcification Rates'!$A$10:$Q$88</definedName>
    <definedName name="Carbonate_production">'Data Entry'!$G$4</definedName>
    <definedName name="TAX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15" i="7" l="1"/>
  <c r="M4" i="3" l="1"/>
  <c r="M5" i="3"/>
  <c r="M6" i="3"/>
  <c r="M7" i="3"/>
  <c r="M8" i="3"/>
  <c r="M9" i="3"/>
  <c r="B193" i="3"/>
  <c r="D4" i="3"/>
  <c r="FH4" i="8" l="1"/>
  <c r="FI4" i="8"/>
  <c r="FJ4" i="8"/>
  <c r="FH5" i="8"/>
  <c r="FI5" i="8"/>
  <c r="FJ5" i="8"/>
  <c r="FH6" i="8"/>
  <c r="FI6" i="8"/>
  <c r="FJ6" i="8"/>
  <c r="FH7" i="8"/>
  <c r="FI7" i="8"/>
  <c r="FJ7" i="8"/>
  <c r="FH8" i="8"/>
  <c r="FI8" i="8"/>
  <c r="FJ8" i="8"/>
  <c r="FH9" i="8"/>
  <c r="FI9" i="8"/>
  <c r="FJ9" i="8"/>
  <c r="FH10" i="8"/>
  <c r="FI10" i="8"/>
  <c r="FJ10" i="8"/>
  <c r="FH11" i="8"/>
  <c r="FI11" i="8"/>
  <c r="FJ11" i="8"/>
  <c r="FH12" i="8"/>
  <c r="FI12" i="8"/>
  <c r="FJ12" i="8"/>
  <c r="FH13" i="8"/>
  <c r="FI13" i="8"/>
  <c r="FJ13" i="8"/>
  <c r="FH14" i="8"/>
  <c r="FI14" i="8"/>
  <c r="FJ14" i="8"/>
  <c r="FH15" i="8"/>
  <c r="FI15" i="8"/>
  <c r="FJ15" i="8"/>
  <c r="FH16" i="8"/>
  <c r="FI16" i="8"/>
  <c r="FJ16" i="8"/>
  <c r="FH17" i="8"/>
  <c r="FI17" i="8"/>
  <c r="FJ17" i="8"/>
  <c r="FH18" i="8"/>
  <c r="FI18" i="8"/>
  <c r="FJ18" i="8"/>
  <c r="FH19" i="8"/>
  <c r="FI19" i="8"/>
  <c r="FJ19" i="8"/>
  <c r="FH20" i="8"/>
  <c r="FI20" i="8"/>
  <c r="FJ20" i="8"/>
  <c r="FH21" i="8"/>
  <c r="FI21" i="8"/>
  <c r="FJ21" i="8"/>
  <c r="FH22" i="8"/>
  <c r="FI22" i="8"/>
  <c r="FJ22" i="8"/>
  <c r="FH23" i="8"/>
  <c r="FI23" i="8"/>
  <c r="FJ23" i="8"/>
  <c r="FH24" i="8"/>
  <c r="FI24" i="8"/>
  <c r="FJ24" i="8"/>
  <c r="FH25" i="8"/>
  <c r="FI25" i="8"/>
  <c r="FJ25" i="8"/>
  <c r="FH26" i="8"/>
  <c r="FI26" i="8"/>
  <c r="FJ26" i="8"/>
  <c r="FH27" i="8"/>
  <c r="FI27" i="8"/>
  <c r="FJ27" i="8"/>
  <c r="FH28" i="8"/>
  <c r="FI28" i="8"/>
  <c r="FJ28" i="8"/>
  <c r="FH29" i="8"/>
  <c r="FI29" i="8"/>
  <c r="FJ29" i="8"/>
  <c r="FH30" i="8"/>
  <c r="FI30" i="8"/>
  <c r="FJ30" i="8"/>
  <c r="FH31" i="8"/>
  <c r="FI31" i="8"/>
  <c r="FJ31" i="8"/>
  <c r="FH32" i="8"/>
  <c r="FI32" i="8"/>
  <c r="FJ32" i="8"/>
  <c r="FH33" i="8"/>
  <c r="FI33" i="8"/>
  <c r="FJ33" i="8"/>
  <c r="FH34" i="8"/>
  <c r="FI34" i="8"/>
  <c r="FJ34" i="8"/>
  <c r="FH35" i="8"/>
  <c r="FI35" i="8"/>
  <c r="FJ35" i="8"/>
  <c r="FH36" i="8"/>
  <c r="FI36" i="8"/>
  <c r="FJ36" i="8"/>
  <c r="FH37" i="8"/>
  <c r="FI37" i="8"/>
  <c r="FJ37" i="8"/>
  <c r="FH38" i="8"/>
  <c r="FI38" i="8"/>
  <c r="FJ38" i="8"/>
  <c r="FH39" i="8"/>
  <c r="FI39" i="8"/>
  <c r="FJ39" i="8"/>
  <c r="FH40" i="8"/>
  <c r="FI40" i="8"/>
  <c r="FJ40" i="8"/>
  <c r="FH41" i="8"/>
  <c r="FI41" i="8"/>
  <c r="FJ41" i="8"/>
  <c r="FH42" i="8"/>
  <c r="FI42" i="8"/>
  <c r="FJ42" i="8"/>
  <c r="FH43" i="8"/>
  <c r="FI43" i="8"/>
  <c r="FJ43" i="8"/>
  <c r="FH44" i="8"/>
  <c r="FI44" i="8"/>
  <c r="FJ44" i="8"/>
  <c r="FH45" i="8"/>
  <c r="FI45" i="8"/>
  <c r="FJ45" i="8"/>
  <c r="FH46" i="8"/>
  <c r="FI46" i="8"/>
  <c r="FJ46" i="8"/>
  <c r="FH47" i="8"/>
  <c r="FI47" i="8"/>
  <c r="FJ47" i="8"/>
  <c r="FH48" i="8"/>
  <c r="FI48" i="8"/>
  <c r="FJ48" i="8"/>
  <c r="FH49" i="8"/>
  <c r="FI49" i="8"/>
  <c r="FJ49" i="8"/>
  <c r="FH50" i="8"/>
  <c r="FI50" i="8"/>
  <c r="FJ50" i="8"/>
  <c r="FH51" i="8"/>
  <c r="FI51" i="8"/>
  <c r="FJ51" i="8"/>
  <c r="FH52" i="8"/>
  <c r="FI52" i="8"/>
  <c r="FJ52" i="8"/>
  <c r="FH53" i="8"/>
  <c r="FI53" i="8"/>
  <c r="FJ53" i="8"/>
  <c r="FH54" i="8"/>
  <c r="FI54" i="8"/>
  <c r="FJ54" i="8"/>
  <c r="FH55" i="8"/>
  <c r="FI55" i="8"/>
  <c r="FJ55" i="8"/>
  <c r="FH56" i="8"/>
  <c r="FI56" i="8"/>
  <c r="FJ56" i="8"/>
  <c r="FH57" i="8"/>
  <c r="FI57" i="8"/>
  <c r="FJ57" i="8"/>
  <c r="FH58" i="8"/>
  <c r="FI58" i="8"/>
  <c r="FJ58" i="8"/>
  <c r="FH59" i="8"/>
  <c r="FI59" i="8"/>
  <c r="FJ59" i="8"/>
  <c r="FH60" i="8"/>
  <c r="FI60" i="8"/>
  <c r="FJ60" i="8"/>
  <c r="FH61" i="8"/>
  <c r="FI61" i="8"/>
  <c r="FJ61" i="8"/>
  <c r="FH62" i="8"/>
  <c r="FI62" i="8"/>
  <c r="FJ62" i="8"/>
  <c r="FH63" i="8"/>
  <c r="FI63" i="8"/>
  <c r="FJ63" i="8"/>
  <c r="FH64" i="8"/>
  <c r="FI64" i="8"/>
  <c r="FJ64" i="8"/>
  <c r="FH65" i="8"/>
  <c r="FI65" i="8"/>
  <c r="FJ65" i="8"/>
  <c r="FH66" i="8"/>
  <c r="FI66" i="8"/>
  <c r="FJ66" i="8"/>
  <c r="FH67" i="8"/>
  <c r="FI67" i="8"/>
  <c r="FJ67" i="8"/>
  <c r="FH68" i="8"/>
  <c r="FI68" i="8"/>
  <c r="FJ68" i="8"/>
  <c r="FH69" i="8"/>
  <c r="FI69" i="8"/>
  <c r="FJ69" i="8"/>
  <c r="FH70" i="8"/>
  <c r="FI70" i="8"/>
  <c r="FJ70" i="8"/>
  <c r="FH71" i="8"/>
  <c r="FI71" i="8"/>
  <c r="FJ71" i="8"/>
  <c r="FH72" i="8"/>
  <c r="FI72" i="8"/>
  <c r="FJ72" i="8"/>
  <c r="FH73" i="8"/>
  <c r="FI73" i="8"/>
  <c r="FJ73" i="8"/>
  <c r="FH74" i="8"/>
  <c r="FI74" i="8"/>
  <c r="FJ74" i="8"/>
  <c r="FH75" i="8"/>
  <c r="FI75" i="8"/>
  <c r="FJ75" i="8"/>
  <c r="FH76" i="8"/>
  <c r="FI76" i="8"/>
  <c r="FJ76" i="8"/>
  <c r="FH77" i="8"/>
  <c r="FI77" i="8"/>
  <c r="FJ77" i="8"/>
  <c r="FH78" i="8"/>
  <c r="FI78" i="8"/>
  <c r="FJ78" i="8"/>
  <c r="FH79" i="8"/>
  <c r="FI79" i="8"/>
  <c r="FJ79" i="8"/>
  <c r="FH80" i="8"/>
  <c r="FI80" i="8"/>
  <c r="FJ80" i="8"/>
  <c r="FH81" i="8"/>
  <c r="FI81" i="8"/>
  <c r="FJ81" i="8"/>
  <c r="FH82" i="8"/>
  <c r="FI82" i="8"/>
  <c r="FJ82" i="8"/>
  <c r="FH83" i="8"/>
  <c r="FI83" i="8"/>
  <c r="FJ83" i="8"/>
  <c r="FH84" i="8"/>
  <c r="FI84" i="8"/>
  <c r="FJ84" i="8"/>
  <c r="FH85" i="8"/>
  <c r="FI85" i="8"/>
  <c r="FJ85" i="8"/>
  <c r="FH86" i="8"/>
  <c r="FI86" i="8"/>
  <c r="FJ86" i="8"/>
  <c r="FH87" i="8"/>
  <c r="FI87" i="8"/>
  <c r="FJ87" i="8"/>
  <c r="FH88" i="8"/>
  <c r="FI88" i="8"/>
  <c r="FJ88" i="8"/>
  <c r="FH89" i="8"/>
  <c r="FI89" i="8"/>
  <c r="FJ89" i="8"/>
  <c r="FH90" i="8"/>
  <c r="FI90" i="8"/>
  <c r="FJ90" i="8"/>
  <c r="FH91" i="8"/>
  <c r="FI91" i="8"/>
  <c r="FJ91" i="8"/>
  <c r="FH92" i="8"/>
  <c r="FI92" i="8"/>
  <c r="FJ92" i="8"/>
  <c r="FH93" i="8"/>
  <c r="FI93" i="8"/>
  <c r="FJ93" i="8"/>
  <c r="FH94" i="8"/>
  <c r="FI94" i="8"/>
  <c r="FJ94" i="8"/>
  <c r="FH95" i="8"/>
  <c r="FI95" i="8"/>
  <c r="FJ95" i="8"/>
  <c r="FH96" i="8"/>
  <c r="FI96" i="8"/>
  <c r="FJ96" i="8"/>
  <c r="FH97" i="8"/>
  <c r="FI97" i="8"/>
  <c r="FJ97" i="8"/>
  <c r="FH98" i="8"/>
  <c r="FI98" i="8"/>
  <c r="FJ98" i="8"/>
  <c r="FH99" i="8"/>
  <c r="FI99" i="8"/>
  <c r="FJ99" i="8"/>
  <c r="FH100" i="8"/>
  <c r="FI100" i="8"/>
  <c r="FJ100" i="8"/>
  <c r="FH101" i="8"/>
  <c r="FI101" i="8"/>
  <c r="FJ101" i="8"/>
  <c r="FH102" i="8"/>
  <c r="FI102" i="8"/>
  <c r="FJ102" i="8"/>
  <c r="FH103" i="8"/>
  <c r="FI103" i="8"/>
  <c r="FJ103" i="8"/>
  <c r="FH104" i="8"/>
  <c r="FI104" i="8"/>
  <c r="FJ104" i="8"/>
  <c r="FH105" i="8"/>
  <c r="FI105" i="8"/>
  <c r="FJ105" i="8"/>
  <c r="FH106" i="8"/>
  <c r="FI106" i="8"/>
  <c r="FJ106" i="8"/>
  <c r="FH107" i="8"/>
  <c r="FI107" i="8"/>
  <c r="FJ107" i="8"/>
  <c r="FH108" i="8"/>
  <c r="FI108" i="8"/>
  <c r="FJ108" i="8"/>
  <c r="FH109" i="8"/>
  <c r="FI109" i="8"/>
  <c r="FJ109" i="8"/>
  <c r="FH110" i="8"/>
  <c r="FI110" i="8"/>
  <c r="FJ110" i="8"/>
  <c r="FH111" i="8"/>
  <c r="FI111" i="8"/>
  <c r="FJ111" i="8"/>
  <c r="FH112" i="8"/>
  <c r="FI112" i="8"/>
  <c r="FJ112" i="8"/>
  <c r="FH113" i="8"/>
  <c r="FI113" i="8"/>
  <c r="FJ113" i="8"/>
  <c r="FH114" i="8"/>
  <c r="FI114" i="8"/>
  <c r="FJ114" i="8"/>
  <c r="FH115" i="8"/>
  <c r="FI115" i="8"/>
  <c r="FJ115" i="8"/>
  <c r="FH116" i="8"/>
  <c r="FI116" i="8"/>
  <c r="FJ116" i="8"/>
  <c r="FH117" i="8"/>
  <c r="FI117" i="8"/>
  <c r="FJ117" i="8"/>
  <c r="FH118" i="8"/>
  <c r="FI118" i="8"/>
  <c r="FJ118" i="8"/>
  <c r="FH119" i="8"/>
  <c r="FI119" i="8"/>
  <c r="FJ119" i="8"/>
  <c r="FH120" i="8"/>
  <c r="FI120" i="8"/>
  <c r="FJ120" i="8"/>
  <c r="FH121" i="8"/>
  <c r="FI121" i="8"/>
  <c r="FJ121" i="8"/>
  <c r="FH122" i="8"/>
  <c r="FI122" i="8"/>
  <c r="FJ122" i="8"/>
  <c r="FH123" i="8"/>
  <c r="FI123" i="8"/>
  <c r="FJ123" i="8"/>
  <c r="FH124" i="8"/>
  <c r="FI124" i="8"/>
  <c r="FJ124" i="8"/>
  <c r="FH125" i="8"/>
  <c r="FI125" i="8"/>
  <c r="FJ125" i="8"/>
  <c r="FH126" i="8"/>
  <c r="FI126" i="8"/>
  <c r="FJ126" i="8"/>
  <c r="FH127" i="8"/>
  <c r="FI127" i="8"/>
  <c r="FJ127" i="8"/>
  <c r="FH128" i="8"/>
  <c r="FI128" i="8"/>
  <c r="FJ128" i="8"/>
  <c r="FH129" i="8"/>
  <c r="FI129" i="8"/>
  <c r="FJ129" i="8"/>
  <c r="FH130" i="8"/>
  <c r="FI130" i="8"/>
  <c r="FJ130" i="8"/>
  <c r="FH131" i="8"/>
  <c r="FI131" i="8"/>
  <c r="FJ131" i="8"/>
  <c r="FH132" i="8"/>
  <c r="FI132" i="8"/>
  <c r="FJ132" i="8"/>
  <c r="FH133" i="8"/>
  <c r="FI133" i="8"/>
  <c r="FJ133" i="8"/>
  <c r="FH134" i="8"/>
  <c r="FI134" i="8"/>
  <c r="FJ134" i="8"/>
  <c r="FH135" i="8"/>
  <c r="FI135" i="8"/>
  <c r="FJ135" i="8"/>
  <c r="FH136" i="8"/>
  <c r="FI136" i="8"/>
  <c r="FJ136" i="8"/>
  <c r="FH137" i="8"/>
  <c r="FI137" i="8"/>
  <c r="FJ137" i="8"/>
  <c r="FJ3" i="8"/>
  <c r="FI3" i="8"/>
  <c r="FH3" i="8"/>
  <c r="FK4" i="8"/>
  <c r="FL4" i="8"/>
  <c r="FM4" i="8"/>
  <c r="FK5" i="8"/>
  <c r="FL5" i="8"/>
  <c r="FM5" i="8"/>
  <c r="FK6" i="8"/>
  <c r="FL6" i="8"/>
  <c r="FM6" i="8"/>
  <c r="FK7" i="8"/>
  <c r="FL7" i="8"/>
  <c r="FM7" i="8"/>
  <c r="FK8" i="8"/>
  <c r="FL8" i="8"/>
  <c r="FM8" i="8"/>
  <c r="FK9" i="8"/>
  <c r="FL9" i="8"/>
  <c r="FM9" i="8"/>
  <c r="FK10" i="8"/>
  <c r="FL10" i="8"/>
  <c r="FM10" i="8"/>
  <c r="FK11" i="8"/>
  <c r="FL11" i="8"/>
  <c r="FM11" i="8"/>
  <c r="FK12" i="8"/>
  <c r="FL12" i="8"/>
  <c r="FM12" i="8"/>
  <c r="FK13" i="8"/>
  <c r="FL13" i="8"/>
  <c r="FM13" i="8"/>
  <c r="FK14" i="8"/>
  <c r="FL14" i="8"/>
  <c r="FM14" i="8"/>
  <c r="FK15" i="8"/>
  <c r="FL15" i="8"/>
  <c r="FM15" i="8"/>
  <c r="FK16" i="8"/>
  <c r="FL16" i="8"/>
  <c r="FM16" i="8"/>
  <c r="FK17" i="8"/>
  <c r="FL17" i="8"/>
  <c r="FM17" i="8"/>
  <c r="FK18" i="8"/>
  <c r="FL18" i="8"/>
  <c r="FM18" i="8"/>
  <c r="FK19" i="8"/>
  <c r="FL19" i="8"/>
  <c r="FM19" i="8"/>
  <c r="FK20" i="8"/>
  <c r="FL20" i="8"/>
  <c r="FM20" i="8"/>
  <c r="FK21" i="8"/>
  <c r="FL21" i="8"/>
  <c r="FM21" i="8"/>
  <c r="FK22" i="8"/>
  <c r="FL22" i="8"/>
  <c r="FM22" i="8"/>
  <c r="FK23" i="8"/>
  <c r="FL23" i="8"/>
  <c r="FM23" i="8"/>
  <c r="FK24" i="8"/>
  <c r="FL24" i="8"/>
  <c r="FM24" i="8"/>
  <c r="FK25" i="8"/>
  <c r="FL25" i="8"/>
  <c r="FM25" i="8"/>
  <c r="FK26" i="8"/>
  <c r="FL26" i="8"/>
  <c r="FM26" i="8"/>
  <c r="FK27" i="8"/>
  <c r="FL27" i="8"/>
  <c r="FM27" i="8"/>
  <c r="FK28" i="8"/>
  <c r="FL28" i="8"/>
  <c r="FM28" i="8"/>
  <c r="FK29" i="8"/>
  <c r="FL29" i="8"/>
  <c r="FM29" i="8"/>
  <c r="FK30" i="8"/>
  <c r="FL30" i="8"/>
  <c r="FM30" i="8"/>
  <c r="FK31" i="8"/>
  <c r="FL31" i="8"/>
  <c r="FM31" i="8"/>
  <c r="FK32" i="8"/>
  <c r="FL32" i="8"/>
  <c r="FM32" i="8"/>
  <c r="FK33" i="8"/>
  <c r="FL33" i="8"/>
  <c r="FM33" i="8"/>
  <c r="FK34" i="8"/>
  <c r="FL34" i="8"/>
  <c r="FM34" i="8"/>
  <c r="FK35" i="8"/>
  <c r="FL35" i="8"/>
  <c r="FM35" i="8"/>
  <c r="FK36" i="8"/>
  <c r="FL36" i="8"/>
  <c r="FM36" i="8"/>
  <c r="FK37" i="8"/>
  <c r="FL37" i="8"/>
  <c r="FM37" i="8"/>
  <c r="FK38" i="8"/>
  <c r="FL38" i="8"/>
  <c r="FM38" i="8"/>
  <c r="FK39" i="8"/>
  <c r="FL39" i="8"/>
  <c r="FM39" i="8"/>
  <c r="FK40" i="8"/>
  <c r="FL40" i="8"/>
  <c r="FM40" i="8"/>
  <c r="FK41" i="8"/>
  <c r="FL41" i="8"/>
  <c r="FM41" i="8"/>
  <c r="FK42" i="8"/>
  <c r="FL42" i="8"/>
  <c r="FM42" i="8"/>
  <c r="FK43" i="8"/>
  <c r="FL43" i="8"/>
  <c r="FM43" i="8"/>
  <c r="FK44" i="8"/>
  <c r="FL44" i="8"/>
  <c r="FM44" i="8"/>
  <c r="FK45" i="8"/>
  <c r="FL45" i="8"/>
  <c r="FM45" i="8"/>
  <c r="FK46" i="8"/>
  <c r="FL46" i="8"/>
  <c r="FM46" i="8"/>
  <c r="FK47" i="8"/>
  <c r="FL47" i="8"/>
  <c r="FM47" i="8"/>
  <c r="FK48" i="8"/>
  <c r="FL48" i="8"/>
  <c r="FM48" i="8"/>
  <c r="FK49" i="8"/>
  <c r="FL49" i="8"/>
  <c r="FM49" i="8"/>
  <c r="FK50" i="8"/>
  <c r="FL50" i="8"/>
  <c r="FM50" i="8"/>
  <c r="FK51" i="8"/>
  <c r="FL51" i="8"/>
  <c r="FM51" i="8"/>
  <c r="FK52" i="8"/>
  <c r="FL52" i="8"/>
  <c r="FM52" i="8"/>
  <c r="FK53" i="8"/>
  <c r="FL53" i="8"/>
  <c r="FM53" i="8"/>
  <c r="FK54" i="8"/>
  <c r="FL54" i="8"/>
  <c r="FM54" i="8"/>
  <c r="FK55" i="8"/>
  <c r="FL55" i="8"/>
  <c r="FM55" i="8"/>
  <c r="FK56" i="8"/>
  <c r="FL56" i="8"/>
  <c r="FM56" i="8"/>
  <c r="FK57" i="8"/>
  <c r="FL57" i="8"/>
  <c r="FM57" i="8"/>
  <c r="FK58" i="8"/>
  <c r="FL58" i="8"/>
  <c r="FM58" i="8"/>
  <c r="FK59" i="8"/>
  <c r="FL59" i="8"/>
  <c r="FM59" i="8"/>
  <c r="FK60" i="8"/>
  <c r="FL60" i="8"/>
  <c r="FM60" i="8"/>
  <c r="FK61" i="8"/>
  <c r="FL61" i="8"/>
  <c r="FM61" i="8"/>
  <c r="FK62" i="8"/>
  <c r="FL62" i="8"/>
  <c r="FM62" i="8"/>
  <c r="FK63" i="8"/>
  <c r="FL63" i="8"/>
  <c r="FM63" i="8"/>
  <c r="FK64" i="8"/>
  <c r="FL64" i="8"/>
  <c r="FM64" i="8"/>
  <c r="FK65" i="8"/>
  <c r="FL65" i="8"/>
  <c r="FM65" i="8"/>
  <c r="FK66" i="8"/>
  <c r="FL66" i="8"/>
  <c r="FM66" i="8"/>
  <c r="FK67" i="8"/>
  <c r="FL67" i="8"/>
  <c r="FM67" i="8"/>
  <c r="FK68" i="8"/>
  <c r="FL68" i="8"/>
  <c r="FM68" i="8"/>
  <c r="FK69" i="8"/>
  <c r="FL69" i="8"/>
  <c r="FM69" i="8"/>
  <c r="FK70" i="8"/>
  <c r="FL70" i="8"/>
  <c r="FM70" i="8"/>
  <c r="FK71" i="8"/>
  <c r="FL71" i="8"/>
  <c r="FM71" i="8"/>
  <c r="FK72" i="8"/>
  <c r="FL72" i="8"/>
  <c r="FM72" i="8"/>
  <c r="FK73" i="8"/>
  <c r="FL73" i="8"/>
  <c r="FM73" i="8"/>
  <c r="FK74" i="8"/>
  <c r="FL74" i="8"/>
  <c r="FM74" i="8"/>
  <c r="FK75" i="8"/>
  <c r="FL75" i="8"/>
  <c r="FM75" i="8"/>
  <c r="FK76" i="8"/>
  <c r="FL76" i="8"/>
  <c r="FM76" i="8"/>
  <c r="FK77" i="8"/>
  <c r="FL77" i="8"/>
  <c r="FM77" i="8"/>
  <c r="FK78" i="8"/>
  <c r="FL78" i="8"/>
  <c r="FM78" i="8"/>
  <c r="FK79" i="8"/>
  <c r="FL79" i="8"/>
  <c r="FM79" i="8"/>
  <c r="FK80" i="8"/>
  <c r="FL80" i="8"/>
  <c r="FM80" i="8"/>
  <c r="FK81" i="8"/>
  <c r="FL81" i="8"/>
  <c r="FM81" i="8"/>
  <c r="FK82" i="8"/>
  <c r="FL82" i="8"/>
  <c r="FM82" i="8"/>
  <c r="FK83" i="8"/>
  <c r="FL83" i="8"/>
  <c r="FM83" i="8"/>
  <c r="FK84" i="8"/>
  <c r="FL84" i="8"/>
  <c r="FM84" i="8"/>
  <c r="FK85" i="8"/>
  <c r="FL85" i="8"/>
  <c r="FM85" i="8"/>
  <c r="FK86" i="8"/>
  <c r="FL86" i="8"/>
  <c r="FM86" i="8"/>
  <c r="FK87" i="8"/>
  <c r="FL87" i="8"/>
  <c r="FM87" i="8"/>
  <c r="FK88" i="8"/>
  <c r="FL88" i="8"/>
  <c r="FM88" i="8"/>
  <c r="FK89" i="8"/>
  <c r="FL89" i="8"/>
  <c r="FM89" i="8"/>
  <c r="FK90" i="8"/>
  <c r="FL90" i="8"/>
  <c r="FM90" i="8"/>
  <c r="FK91" i="8"/>
  <c r="FL91" i="8"/>
  <c r="FM91" i="8"/>
  <c r="FK92" i="8"/>
  <c r="FL92" i="8"/>
  <c r="FM92" i="8"/>
  <c r="FK93" i="8"/>
  <c r="FL93" i="8"/>
  <c r="FM93" i="8"/>
  <c r="FK94" i="8"/>
  <c r="FL94" i="8"/>
  <c r="FM94" i="8"/>
  <c r="FK95" i="8"/>
  <c r="FL95" i="8"/>
  <c r="FM95" i="8"/>
  <c r="FK96" i="8"/>
  <c r="FL96" i="8"/>
  <c r="FM96" i="8"/>
  <c r="FK97" i="8"/>
  <c r="FL97" i="8"/>
  <c r="FM97" i="8"/>
  <c r="FK98" i="8"/>
  <c r="FL98" i="8"/>
  <c r="FM98" i="8"/>
  <c r="FK99" i="8"/>
  <c r="FL99" i="8"/>
  <c r="FM99" i="8"/>
  <c r="FK100" i="8"/>
  <c r="FL100" i="8"/>
  <c r="FM100" i="8"/>
  <c r="FK101" i="8"/>
  <c r="FL101" i="8"/>
  <c r="FM101" i="8"/>
  <c r="FK102" i="8"/>
  <c r="FL102" i="8"/>
  <c r="FM102" i="8"/>
  <c r="FK103" i="8"/>
  <c r="FL103" i="8"/>
  <c r="FM103" i="8"/>
  <c r="FK104" i="8"/>
  <c r="FL104" i="8"/>
  <c r="FM104" i="8"/>
  <c r="FK105" i="8"/>
  <c r="FL105" i="8"/>
  <c r="FM105" i="8"/>
  <c r="FK106" i="8"/>
  <c r="FL106" i="8"/>
  <c r="FM106" i="8"/>
  <c r="FK107" i="8"/>
  <c r="FL107" i="8"/>
  <c r="FM107" i="8"/>
  <c r="FK108" i="8"/>
  <c r="FL108" i="8"/>
  <c r="FM108" i="8"/>
  <c r="FK109" i="8"/>
  <c r="FL109" i="8"/>
  <c r="FM109" i="8"/>
  <c r="FK110" i="8"/>
  <c r="FL110" i="8"/>
  <c r="FM110" i="8"/>
  <c r="FK111" i="8"/>
  <c r="FL111" i="8"/>
  <c r="FM111" i="8"/>
  <c r="FK112" i="8"/>
  <c r="FL112" i="8"/>
  <c r="FM112" i="8"/>
  <c r="FK113" i="8"/>
  <c r="FL113" i="8"/>
  <c r="FM113" i="8"/>
  <c r="FK114" i="8"/>
  <c r="FL114" i="8"/>
  <c r="FM114" i="8"/>
  <c r="FK115" i="8"/>
  <c r="FL115" i="8"/>
  <c r="FM115" i="8"/>
  <c r="FK116" i="8"/>
  <c r="FL116" i="8"/>
  <c r="FM116" i="8"/>
  <c r="FK117" i="8"/>
  <c r="FL117" i="8"/>
  <c r="FM117" i="8"/>
  <c r="FK118" i="8"/>
  <c r="FL118" i="8"/>
  <c r="FM118" i="8"/>
  <c r="FK119" i="8"/>
  <c r="FL119" i="8"/>
  <c r="FM119" i="8"/>
  <c r="FK120" i="8"/>
  <c r="FL120" i="8"/>
  <c r="FM120" i="8"/>
  <c r="FK121" i="8"/>
  <c r="FL121" i="8"/>
  <c r="FM121" i="8"/>
  <c r="FK122" i="8"/>
  <c r="FL122" i="8"/>
  <c r="FM122" i="8"/>
  <c r="FK123" i="8"/>
  <c r="FL123" i="8"/>
  <c r="FM123" i="8"/>
  <c r="FK124" i="8"/>
  <c r="FL124" i="8"/>
  <c r="FM124" i="8"/>
  <c r="FK125" i="8"/>
  <c r="FL125" i="8"/>
  <c r="FM125" i="8"/>
  <c r="FK126" i="8"/>
  <c r="FL126" i="8"/>
  <c r="FM126" i="8"/>
  <c r="FK127" i="8"/>
  <c r="FL127" i="8"/>
  <c r="FM127" i="8"/>
  <c r="FK128" i="8"/>
  <c r="FL128" i="8"/>
  <c r="FM128" i="8"/>
  <c r="FK129" i="8"/>
  <c r="FL129" i="8"/>
  <c r="FM129" i="8"/>
  <c r="FK130" i="8"/>
  <c r="FL130" i="8"/>
  <c r="FM130" i="8"/>
  <c r="FK131" i="8"/>
  <c r="FL131" i="8"/>
  <c r="FM131" i="8"/>
  <c r="FK132" i="8"/>
  <c r="FL132" i="8"/>
  <c r="FM132" i="8"/>
  <c r="FK133" i="8"/>
  <c r="FL133" i="8"/>
  <c r="FM133" i="8"/>
  <c r="FK134" i="8"/>
  <c r="FL134" i="8"/>
  <c r="FM134" i="8"/>
  <c r="FK135" i="8"/>
  <c r="FL135" i="8"/>
  <c r="FM135" i="8"/>
  <c r="FK136" i="8"/>
  <c r="FL136" i="8"/>
  <c r="FM136" i="8"/>
  <c r="FK137" i="8"/>
  <c r="FL137" i="8"/>
  <c r="FM137" i="8"/>
  <c r="FM3" i="8"/>
  <c r="FL3" i="8"/>
  <c r="FK3" i="8"/>
  <c r="P81" i="2" l="1"/>
  <c r="O84" i="2"/>
  <c r="P84" i="2"/>
  <c r="N81" i="2"/>
  <c r="O81" i="2"/>
  <c r="N84" i="2"/>
  <c r="K84" i="2"/>
  <c r="L81" i="2"/>
  <c r="K81" i="2"/>
  <c r="L84" i="2"/>
  <c r="M81" i="2"/>
  <c r="M84" i="2"/>
  <c r="FG137" i="8" l="1"/>
  <c r="FF137" i="8"/>
  <c r="FE137" i="8"/>
  <c r="FD137" i="8"/>
  <c r="FC137" i="8"/>
  <c r="FB137" i="8"/>
  <c r="FA137" i="8"/>
  <c r="EZ137" i="8"/>
  <c r="EY137" i="8"/>
  <c r="EX137" i="8"/>
  <c r="EW137" i="8"/>
  <c r="EV137" i="8"/>
  <c r="EU137" i="8"/>
  <c r="ET137" i="8"/>
  <c r="ES137" i="8"/>
  <c r="ER137" i="8"/>
  <c r="EQ137" i="8"/>
  <c r="EP137" i="8"/>
  <c r="EO137" i="8"/>
  <c r="EN137" i="8"/>
  <c r="EM137" i="8"/>
  <c r="EG137" i="8"/>
  <c r="EF137" i="8"/>
  <c r="EE137" i="8"/>
  <c r="ED137" i="8"/>
  <c r="EC137" i="8"/>
  <c r="EH137" i="8" s="1"/>
  <c r="EB137" i="8"/>
  <c r="EA137" i="8"/>
  <c r="DW137" i="8"/>
  <c r="DV137" i="8"/>
  <c r="DU137" i="8"/>
  <c r="DT137" i="8"/>
  <c r="EL137" i="8" s="1"/>
  <c r="DS137" i="8"/>
  <c r="DR137" i="8"/>
  <c r="DQ137" i="8"/>
  <c r="DP137" i="8"/>
  <c r="DO137" i="8"/>
  <c r="DK137" i="8"/>
  <c r="DJ137" i="8"/>
  <c r="DI137" i="8"/>
  <c r="DH137" i="8"/>
  <c r="DX137" i="8" s="1"/>
  <c r="DG137" i="8"/>
  <c r="DF137" i="8"/>
  <c r="DE137" i="8"/>
  <c r="DD137" i="8"/>
  <c r="DC137" i="8"/>
  <c r="DB137" i="8"/>
  <c r="DA137" i="8"/>
  <c r="CZ137" i="8"/>
  <c r="CY137" i="8"/>
  <c r="CX137" i="8"/>
  <c r="CW137" i="8"/>
  <c r="CV137" i="8"/>
  <c r="DL137" i="8" s="1"/>
  <c r="CU137" i="8"/>
  <c r="CT137" i="8"/>
  <c r="CS137" i="8"/>
  <c r="CR137" i="8"/>
  <c r="CQ137" i="8"/>
  <c r="CP137" i="8"/>
  <c r="CO137" i="8"/>
  <c r="CN137" i="8"/>
  <c r="CM137" i="8"/>
  <c r="CL137" i="8"/>
  <c r="CK137" i="8"/>
  <c r="CJ137" i="8"/>
  <c r="CI137" i="8"/>
  <c r="CH137" i="8"/>
  <c r="CG137" i="8"/>
  <c r="CF137" i="8"/>
  <c r="CE137" i="8"/>
  <c r="CA137" i="8"/>
  <c r="BZ137" i="8"/>
  <c r="BY137" i="8"/>
  <c r="BX137" i="8"/>
  <c r="BW137" i="8"/>
  <c r="BV137" i="8"/>
  <c r="BU137" i="8"/>
  <c r="BT137" i="8"/>
  <c r="BS137" i="8"/>
  <c r="BR137" i="8"/>
  <c r="BQ137" i="8"/>
  <c r="BP137" i="8"/>
  <c r="BM137" i="8"/>
  <c r="BL137" i="8"/>
  <c r="CB137" i="8" s="1"/>
  <c r="BK137" i="8"/>
  <c r="BJ137" i="8"/>
  <c r="BI137" i="8"/>
  <c r="BH137" i="8"/>
  <c r="BG137" i="8"/>
  <c r="BC137" i="8"/>
  <c r="BB137" i="8"/>
  <c r="BA137" i="8"/>
  <c r="AZ137" i="8"/>
  <c r="AY137" i="8"/>
  <c r="AX137" i="8"/>
  <c r="AW137" i="8"/>
  <c r="AV137" i="8"/>
  <c r="AU137" i="8"/>
  <c r="AT137" i="8"/>
  <c r="AS137" i="8"/>
  <c r="AR137" i="8"/>
  <c r="AQ137" i="8"/>
  <c r="AP137" i="8"/>
  <c r="AO137" i="8"/>
  <c r="AN137" i="8"/>
  <c r="AM137" i="8"/>
  <c r="AL137" i="8"/>
  <c r="AK137" i="8"/>
  <c r="AJ137" i="8"/>
  <c r="AI137" i="8"/>
  <c r="AH137" i="8"/>
  <c r="AG137" i="8"/>
  <c r="AF137" i="8"/>
  <c r="AE137" i="8"/>
  <c r="AD137" i="8"/>
  <c r="AC137" i="8"/>
  <c r="AB137" i="8"/>
  <c r="AA137" i="8"/>
  <c r="Z137" i="8"/>
  <c r="Y137" i="8"/>
  <c r="X137" i="8"/>
  <c r="W137" i="8"/>
  <c r="V137" i="8"/>
  <c r="U137" i="8"/>
  <c r="T137" i="8"/>
  <c r="S137" i="8"/>
  <c r="R137" i="8"/>
  <c r="Q137" i="8"/>
  <c r="P137" i="8"/>
  <c r="O137" i="8"/>
  <c r="N137" i="8"/>
  <c r="M137" i="8"/>
  <c r="L137" i="8"/>
  <c r="K137" i="8"/>
  <c r="J137" i="8"/>
  <c r="I137" i="8"/>
  <c r="H137" i="8"/>
  <c r="G137" i="8"/>
  <c r="F137" i="8"/>
  <c r="E137" i="8"/>
  <c r="D137" i="8"/>
  <c r="C137" i="8"/>
  <c r="B137" i="8"/>
  <c r="FG136" i="8"/>
  <c r="FF136" i="8"/>
  <c r="FE136" i="8"/>
  <c r="FD136" i="8"/>
  <c r="FC136" i="8"/>
  <c r="FB136" i="8"/>
  <c r="FA136" i="8"/>
  <c r="EZ136" i="8"/>
  <c r="EY136" i="8"/>
  <c r="EX136" i="8"/>
  <c r="EW136" i="8"/>
  <c r="EV136" i="8"/>
  <c r="EU136" i="8"/>
  <c r="ET136" i="8"/>
  <c r="ES136" i="8"/>
  <c r="ER136" i="8"/>
  <c r="EQ136" i="8"/>
  <c r="EP136" i="8"/>
  <c r="EO136" i="8"/>
  <c r="EN136" i="8"/>
  <c r="EM136" i="8"/>
  <c r="EG136" i="8"/>
  <c r="EF136" i="8"/>
  <c r="EE136" i="8"/>
  <c r="ED136" i="8"/>
  <c r="EC136" i="8"/>
  <c r="EI136" i="8" s="1"/>
  <c r="EB136" i="8"/>
  <c r="EA136" i="8"/>
  <c r="DW136" i="8"/>
  <c r="DV136" i="8"/>
  <c r="DU136" i="8"/>
  <c r="DT136" i="8"/>
  <c r="EJ136" i="8" s="1"/>
  <c r="DS136" i="8"/>
  <c r="DR136" i="8"/>
  <c r="DQ136" i="8"/>
  <c r="DP136" i="8"/>
  <c r="DO136" i="8"/>
  <c r="DK136" i="8"/>
  <c r="DJ136" i="8"/>
  <c r="DI136" i="8"/>
  <c r="DH136" i="8"/>
  <c r="DY136" i="8" s="1"/>
  <c r="DG136" i="8"/>
  <c r="DF136" i="8"/>
  <c r="DE136" i="8"/>
  <c r="DD136" i="8"/>
  <c r="DC136" i="8"/>
  <c r="DB136" i="8"/>
  <c r="DA136" i="8"/>
  <c r="CZ136" i="8"/>
  <c r="CY136" i="8"/>
  <c r="CX136" i="8"/>
  <c r="CW136" i="8"/>
  <c r="CV136" i="8"/>
  <c r="DL136" i="8" s="1"/>
  <c r="CU136" i="8"/>
  <c r="CT136" i="8"/>
  <c r="CS136" i="8"/>
  <c r="CR136" i="8"/>
  <c r="CQ136" i="8"/>
  <c r="CP136" i="8"/>
  <c r="CO136" i="8"/>
  <c r="CN136" i="8"/>
  <c r="CM136" i="8"/>
  <c r="CL136" i="8"/>
  <c r="CK136" i="8"/>
  <c r="CJ136" i="8"/>
  <c r="CI136" i="8"/>
  <c r="CH136" i="8"/>
  <c r="CG136" i="8"/>
  <c r="CF136" i="8"/>
  <c r="CE136" i="8"/>
  <c r="CA136" i="8"/>
  <c r="BZ136" i="8"/>
  <c r="BY136" i="8"/>
  <c r="BX136" i="8"/>
  <c r="BW136" i="8"/>
  <c r="BV136" i="8"/>
  <c r="BU136" i="8"/>
  <c r="BT136" i="8"/>
  <c r="BS136" i="8"/>
  <c r="BR136" i="8"/>
  <c r="BQ136" i="8"/>
  <c r="BP136" i="8"/>
  <c r="BM136" i="8"/>
  <c r="BL136" i="8"/>
  <c r="BK136" i="8"/>
  <c r="BJ136" i="8"/>
  <c r="BI136" i="8"/>
  <c r="BO136" i="8" s="1"/>
  <c r="BH136" i="8"/>
  <c r="BG136" i="8"/>
  <c r="BC136" i="8"/>
  <c r="BB136" i="8"/>
  <c r="BA136" i="8"/>
  <c r="AZ136" i="8"/>
  <c r="AY136" i="8"/>
  <c r="AX136" i="8"/>
  <c r="AW136" i="8"/>
  <c r="AV136" i="8"/>
  <c r="AU136" i="8"/>
  <c r="AT136" i="8"/>
  <c r="AS136" i="8"/>
  <c r="AR136" i="8"/>
  <c r="AQ136" i="8"/>
  <c r="AP136" i="8"/>
  <c r="AO136" i="8"/>
  <c r="AN136" i="8"/>
  <c r="BE136" i="8" s="1"/>
  <c r="AM136" i="8"/>
  <c r="AL136" i="8"/>
  <c r="AK136" i="8"/>
  <c r="AJ136" i="8"/>
  <c r="AI136" i="8"/>
  <c r="AH136" i="8"/>
  <c r="AG136" i="8"/>
  <c r="AF136" i="8"/>
  <c r="AE136" i="8"/>
  <c r="AD136" i="8"/>
  <c r="AC136" i="8"/>
  <c r="AB136" i="8"/>
  <c r="AA136" i="8"/>
  <c r="Z136" i="8"/>
  <c r="Y136" i="8"/>
  <c r="X136" i="8"/>
  <c r="W136" i="8"/>
  <c r="V136" i="8"/>
  <c r="U136" i="8"/>
  <c r="T136" i="8"/>
  <c r="S136" i="8"/>
  <c r="R136" i="8"/>
  <c r="Q136" i="8"/>
  <c r="P136" i="8"/>
  <c r="O136" i="8"/>
  <c r="N136" i="8"/>
  <c r="M136" i="8"/>
  <c r="L136" i="8"/>
  <c r="K136" i="8"/>
  <c r="J136" i="8"/>
  <c r="I136" i="8"/>
  <c r="H136" i="8"/>
  <c r="G136" i="8"/>
  <c r="F136" i="8"/>
  <c r="E136" i="8"/>
  <c r="D136" i="8"/>
  <c r="C136" i="8"/>
  <c r="B136" i="8"/>
  <c r="FG135" i="8"/>
  <c r="FF135" i="8"/>
  <c r="FE135" i="8"/>
  <c r="FD135" i="8"/>
  <c r="FC135" i="8"/>
  <c r="FB135" i="8"/>
  <c r="FA135" i="8"/>
  <c r="EZ135" i="8"/>
  <c r="EY135" i="8"/>
  <c r="EX135" i="8"/>
  <c r="EW135" i="8"/>
  <c r="EV135" i="8"/>
  <c r="EU135" i="8"/>
  <c r="ET135" i="8"/>
  <c r="ES135" i="8"/>
  <c r="ER135" i="8"/>
  <c r="EQ135" i="8"/>
  <c r="EP135" i="8"/>
  <c r="EO135" i="8"/>
  <c r="EN135" i="8"/>
  <c r="EM135" i="8"/>
  <c r="EG135" i="8"/>
  <c r="EF135" i="8"/>
  <c r="EE135" i="8"/>
  <c r="ED135" i="8"/>
  <c r="EC135" i="8"/>
  <c r="EI135" i="8" s="1"/>
  <c r="EB135" i="8"/>
  <c r="EA135" i="8"/>
  <c r="DW135" i="8"/>
  <c r="DV135" i="8"/>
  <c r="DU135" i="8"/>
  <c r="DT135" i="8"/>
  <c r="EJ135" i="8" s="1"/>
  <c r="DS135" i="8"/>
  <c r="DR135" i="8"/>
  <c r="DQ135" i="8"/>
  <c r="DP135" i="8"/>
  <c r="DO135" i="8"/>
  <c r="DK135" i="8"/>
  <c r="DJ135" i="8"/>
  <c r="DI135" i="8"/>
  <c r="DH135" i="8"/>
  <c r="DG135" i="8"/>
  <c r="DF135" i="8"/>
  <c r="DE135" i="8"/>
  <c r="DD135" i="8"/>
  <c r="DC135" i="8"/>
  <c r="DB135" i="8"/>
  <c r="DA135" i="8"/>
  <c r="CZ135" i="8"/>
  <c r="CY135" i="8"/>
  <c r="CX135" i="8"/>
  <c r="CW135" i="8"/>
  <c r="CV135" i="8"/>
  <c r="CU135" i="8"/>
  <c r="CT135" i="8"/>
  <c r="CS135" i="8"/>
  <c r="CR135" i="8"/>
  <c r="CQ135" i="8"/>
  <c r="CP135" i="8"/>
  <c r="CO135" i="8"/>
  <c r="CN135" i="8"/>
  <c r="CM135" i="8"/>
  <c r="CL135" i="8"/>
  <c r="CK135" i="8"/>
  <c r="CJ135" i="8"/>
  <c r="CI135" i="8"/>
  <c r="CH135" i="8"/>
  <c r="CG135" i="8"/>
  <c r="CF135" i="8"/>
  <c r="CE135" i="8"/>
  <c r="CA135" i="8"/>
  <c r="BZ135" i="8"/>
  <c r="BY135" i="8"/>
  <c r="BX135" i="8"/>
  <c r="BW135" i="8"/>
  <c r="BV135" i="8"/>
  <c r="BU135" i="8"/>
  <c r="BT135" i="8"/>
  <c r="BS135" i="8"/>
  <c r="BR135" i="8"/>
  <c r="BQ135" i="8"/>
  <c r="BP135" i="8"/>
  <c r="BM135" i="8"/>
  <c r="BL135" i="8"/>
  <c r="CD135" i="8" s="1"/>
  <c r="BK135" i="8"/>
  <c r="BJ135" i="8"/>
  <c r="BI135" i="8"/>
  <c r="BO135" i="8" s="1"/>
  <c r="BH135" i="8"/>
  <c r="BG135" i="8"/>
  <c r="BC135" i="8"/>
  <c r="BB135" i="8"/>
  <c r="BA135" i="8"/>
  <c r="AZ135" i="8"/>
  <c r="AY135" i="8"/>
  <c r="AX135" i="8"/>
  <c r="AW135" i="8"/>
  <c r="AV135" i="8"/>
  <c r="AU135" i="8"/>
  <c r="AT135" i="8"/>
  <c r="AS135" i="8"/>
  <c r="AR135" i="8"/>
  <c r="AQ135" i="8"/>
  <c r="AP135" i="8"/>
  <c r="AO135" i="8"/>
  <c r="AN135" i="8"/>
  <c r="BD135" i="8" s="1"/>
  <c r="AM135" i="8"/>
  <c r="AL135" i="8"/>
  <c r="AK135" i="8"/>
  <c r="AJ135" i="8"/>
  <c r="AI135" i="8"/>
  <c r="AH135" i="8"/>
  <c r="AG135" i="8"/>
  <c r="AF135" i="8"/>
  <c r="AE135" i="8"/>
  <c r="AD135" i="8"/>
  <c r="AC135" i="8"/>
  <c r="AB135" i="8"/>
  <c r="AA135" i="8"/>
  <c r="Z135" i="8"/>
  <c r="Y135" i="8"/>
  <c r="X135" i="8"/>
  <c r="W135" i="8"/>
  <c r="V135" i="8"/>
  <c r="U135" i="8"/>
  <c r="T135" i="8"/>
  <c r="S135" i="8"/>
  <c r="R135" i="8"/>
  <c r="Q135" i="8"/>
  <c r="P135" i="8"/>
  <c r="O135" i="8"/>
  <c r="N135" i="8"/>
  <c r="M135" i="8"/>
  <c r="L135" i="8"/>
  <c r="K135" i="8"/>
  <c r="J135" i="8"/>
  <c r="I135" i="8"/>
  <c r="H135" i="8"/>
  <c r="G135" i="8"/>
  <c r="F135" i="8"/>
  <c r="E135" i="8"/>
  <c r="D135" i="8"/>
  <c r="C135" i="8"/>
  <c r="B135" i="8"/>
  <c r="FG134" i="8"/>
  <c r="FF134" i="8"/>
  <c r="FE134" i="8"/>
  <c r="FD134" i="8"/>
  <c r="FC134" i="8"/>
  <c r="FB134" i="8"/>
  <c r="FA134" i="8"/>
  <c r="EZ134" i="8"/>
  <c r="EY134" i="8"/>
  <c r="EX134" i="8"/>
  <c r="EW134" i="8"/>
  <c r="EV134" i="8"/>
  <c r="EU134" i="8"/>
  <c r="ET134" i="8"/>
  <c r="ES134" i="8"/>
  <c r="ER134" i="8"/>
  <c r="EQ134" i="8"/>
  <c r="EP134" i="8"/>
  <c r="EO134" i="8"/>
  <c r="EN134" i="8"/>
  <c r="EM134" i="8"/>
  <c r="EG134" i="8"/>
  <c r="EF134" i="8"/>
  <c r="EE134" i="8"/>
  <c r="ED134" i="8"/>
  <c r="EC134" i="8"/>
  <c r="EH134" i="8" s="1"/>
  <c r="EB134" i="8"/>
  <c r="EA134" i="8"/>
  <c r="DW134" i="8"/>
  <c r="DV134" i="8"/>
  <c r="DU134" i="8"/>
  <c r="DT134" i="8"/>
  <c r="DS134" i="8"/>
  <c r="DR134" i="8"/>
  <c r="DQ134" i="8"/>
  <c r="DP134" i="8"/>
  <c r="DO134" i="8"/>
  <c r="DK134" i="8"/>
  <c r="DJ134" i="8"/>
  <c r="DI134" i="8"/>
  <c r="DH134" i="8"/>
  <c r="DG134" i="8"/>
  <c r="DF134" i="8"/>
  <c r="DE134" i="8"/>
  <c r="DD134" i="8"/>
  <c r="DC134" i="8"/>
  <c r="DB134" i="8"/>
  <c r="DA134" i="8"/>
  <c r="CZ134" i="8"/>
  <c r="CY134" i="8"/>
  <c r="CX134" i="8"/>
  <c r="CW134" i="8"/>
  <c r="CV134" i="8"/>
  <c r="DM134" i="8" s="1"/>
  <c r="CU134" i="8"/>
  <c r="CT134" i="8"/>
  <c r="CS134" i="8"/>
  <c r="CR134" i="8"/>
  <c r="CQ134" i="8"/>
  <c r="CP134" i="8"/>
  <c r="CO134" i="8"/>
  <c r="CN134" i="8"/>
  <c r="CM134" i="8"/>
  <c r="CL134" i="8"/>
  <c r="CK134" i="8"/>
  <c r="CJ134" i="8"/>
  <c r="CI134" i="8"/>
  <c r="CH134" i="8"/>
  <c r="CG134" i="8"/>
  <c r="CF134" i="8"/>
  <c r="CE134" i="8"/>
  <c r="CA134" i="8"/>
  <c r="BZ134" i="8"/>
  <c r="BY134" i="8"/>
  <c r="BX134" i="8"/>
  <c r="BW134" i="8"/>
  <c r="BV134" i="8"/>
  <c r="BU134" i="8"/>
  <c r="BT134" i="8"/>
  <c r="BS134" i="8"/>
  <c r="BR134" i="8"/>
  <c r="BQ134" i="8"/>
  <c r="BP134" i="8"/>
  <c r="BM134" i="8"/>
  <c r="BL134" i="8"/>
  <c r="CB134" i="8" s="1"/>
  <c r="BK134" i="8"/>
  <c r="BJ134" i="8"/>
  <c r="BI134" i="8"/>
  <c r="BH134" i="8"/>
  <c r="BG134" i="8"/>
  <c r="BC134" i="8"/>
  <c r="BB134" i="8"/>
  <c r="BA134" i="8"/>
  <c r="AZ134" i="8"/>
  <c r="AY134" i="8"/>
  <c r="AX134" i="8"/>
  <c r="AW134" i="8"/>
  <c r="AV134" i="8"/>
  <c r="AU134" i="8"/>
  <c r="AT134" i="8"/>
  <c r="AS134" i="8"/>
  <c r="AR134" i="8"/>
  <c r="AQ134" i="8"/>
  <c r="AP134" i="8"/>
  <c r="AO134" i="8"/>
  <c r="AN134" i="8"/>
  <c r="BD134" i="8" s="1"/>
  <c r="AM134" i="8"/>
  <c r="AL134" i="8"/>
  <c r="AK134" i="8"/>
  <c r="AJ134" i="8"/>
  <c r="AI134" i="8"/>
  <c r="AH134" i="8"/>
  <c r="AG134" i="8"/>
  <c r="AF134" i="8"/>
  <c r="AE134" i="8"/>
  <c r="AD134" i="8"/>
  <c r="AC134" i="8"/>
  <c r="AB134" i="8"/>
  <c r="AA134" i="8"/>
  <c r="Z134" i="8"/>
  <c r="Y134" i="8"/>
  <c r="X134" i="8"/>
  <c r="W134" i="8"/>
  <c r="V134" i="8"/>
  <c r="U134" i="8"/>
  <c r="T134" i="8"/>
  <c r="S134" i="8"/>
  <c r="R134" i="8"/>
  <c r="Q134" i="8"/>
  <c r="P134" i="8"/>
  <c r="O134" i="8"/>
  <c r="N134" i="8"/>
  <c r="M134" i="8"/>
  <c r="L134" i="8"/>
  <c r="K134" i="8"/>
  <c r="J134" i="8"/>
  <c r="I134" i="8"/>
  <c r="H134" i="8"/>
  <c r="G134" i="8"/>
  <c r="F134" i="8"/>
  <c r="E134" i="8"/>
  <c r="D134" i="8"/>
  <c r="C134" i="8"/>
  <c r="B134" i="8"/>
  <c r="FG133" i="8"/>
  <c r="FF133" i="8"/>
  <c r="FE133" i="8"/>
  <c r="FD133" i="8"/>
  <c r="FC133" i="8"/>
  <c r="FB133" i="8"/>
  <c r="FA133" i="8"/>
  <c r="EZ133" i="8"/>
  <c r="EY133" i="8"/>
  <c r="EX133" i="8"/>
  <c r="EW133" i="8"/>
  <c r="EV133" i="8"/>
  <c r="EU133" i="8"/>
  <c r="ET133" i="8"/>
  <c r="ES133" i="8"/>
  <c r="ER133" i="8"/>
  <c r="EQ133" i="8"/>
  <c r="EP133" i="8"/>
  <c r="EO133" i="8"/>
  <c r="EN133" i="8"/>
  <c r="EM133" i="8"/>
  <c r="EG133" i="8"/>
  <c r="EF133" i="8"/>
  <c r="EE133" i="8"/>
  <c r="ED133" i="8"/>
  <c r="EC133" i="8"/>
  <c r="EB133" i="8"/>
  <c r="EA133" i="8"/>
  <c r="DW133" i="8"/>
  <c r="DV133" i="8"/>
  <c r="DU133" i="8"/>
  <c r="DT133" i="8"/>
  <c r="EJ133" i="8" s="1"/>
  <c r="DS133" i="8"/>
  <c r="DR133" i="8"/>
  <c r="DQ133" i="8"/>
  <c r="DP133" i="8"/>
  <c r="DO133" i="8"/>
  <c r="DK133" i="8"/>
  <c r="DJ133" i="8"/>
  <c r="DI133" i="8"/>
  <c r="DH133" i="8"/>
  <c r="DX133" i="8" s="1"/>
  <c r="DG133" i="8"/>
  <c r="DF133" i="8"/>
  <c r="DE133" i="8"/>
  <c r="DD133" i="8"/>
  <c r="DC133" i="8"/>
  <c r="DB133" i="8"/>
  <c r="DA133" i="8"/>
  <c r="CZ133" i="8"/>
  <c r="CY133" i="8"/>
  <c r="CX133" i="8"/>
  <c r="CW133" i="8"/>
  <c r="CV133" i="8"/>
  <c r="DL133" i="8" s="1"/>
  <c r="CU133" i="8"/>
  <c r="CT133" i="8"/>
  <c r="CS133" i="8"/>
  <c r="CR133" i="8"/>
  <c r="CQ133" i="8"/>
  <c r="CP133" i="8"/>
  <c r="CO133" i="8"/>
  <c r="CN133" i="8"/>
  <c r="CM133" i="8"/>
  <c r="CL133" i="8"/>
  <c r="CK133" i="8"/>
  <c r="CJ133" i="8"/>
  <c r="CI133" i="8"/>
  <c r="CH133" i="8"/>
  <c r="CG133" i="8"/>
  <c r="CF133" i="8"/>
  <c r="CE133" i="8"/>
  <c r="CA133" i="8"/>
  <c r="BZ133" i="8"/>
  <c r="BY133" i="8"/>
  <c r="BX133" i="8"/>
  <c r="BW133" i="8"/>
  <c r="BV133" i="8"/>
  <c r="BU133" i="8"/>
  <c r="BT133" i="8"/>
  <c r="BS133" i="8"/>
  <c r="BR133" i="8"/>
  <c r="BQ133" i="8"/>
  <c r="BP133" i="8"/>
  <c r="BM133" i="8"/>
  <c r="BL133" i="8"/>
  <c r="BK133" i="8"/>
  <c r="BJ133" i="8"/>
  <c r="BI133" i="8"/>
  <c r="BN133" i="8" s="1"/>
  <c r="BH133" i="8"/>
  <c r="BG133" i="8"/>
  <c r="BC133" i="8"/>
  <c r="BB133" i="8"/>
  <c r="BA133" i="8"/>
  <c r="AZ133" i="8"/>
  <c r="AY133" i="8"/>
  <c r="AX133" i="8"/>
  <c r="AW133" i="8"/>
  <c r="AV133" i="8"/>
  <c r="AU133" i="8"/>
  <c r="AT133" i="8"/>
  <c r="AS133" i="8"/>
  <c r="AR133" i="8"/>
  <c r="AQ133" i="8"/>
  <c r="AP133" i="8"/>
  <c r="AO133" i="8"/>
  <c r="AN133" i="8"/>
  <c r="AM133" i="8"/>
  <c r="AL133" i="8"/>
  <c r="AK133" i="8"/>
  <c r="AJ133" i="8"/>
  <c r="AI133" i="8"/>
  <c r="AH133" i="8"/>
  <c r="AG133" i="8"/>
  <c r="AF133" i="8"/>
  <c r="AE133" i="8"/>
  <c r="AD133" i="8"/>
  <c r="AC133" i="8"/>
  <c r="AB133" i="8"/>
  <c r="AA133" i="8"/>
  <c r="Z133" i="8"/>
  <c r="Y133" i="8"/>
  <c r="X133" i="8"/>
  <c r="W133" i="8"/>
  <c r="V133" i="8"/>
  <c r="U133" i="8"/>
  <c r="T133" i="8"/>
  <c r="S133" i="8"/>
  <c r="R133" i="8"/>
  <c r="Q133" i="8"/>
  <c r="P133" i="8"/>
  <c r="O133" i="8"/>
  <c r="N133" i="8"/>
  <c r="M133" i="8"/>
  <c r="L133" i="8"/>
  <c r="K133" i="8"/>
  <c r="J133" i="8"/>
  <c r="I133" i="8"/>
  <c r="H133" i="8"/>
  <c r="G133" i="8"/>
  <c r="F133" i="8"/>
  <c r="E133" i="8"/>
  <c r="D133" i="8"/>
  <c r="C133" i="8"/>
  <c r="B133" i="8"/>
  <c r="FG132" i="8"/>
  <c r="FF132" i="8"/>
  <c r="FE132" i="8"/>
  <c r="FD132" i="8"/>
  <c r="FC132" i="8"/>
  <c r="FB132" i="8"/>
  <c r="FA132" i="8"/>
  <c r="EZ132" i="8"/>
  <c r="EY132" i="8"/>
  <c r="EX132" i="8"/>
  <c r="EW132" i="8"/>
  <c r="EV132" i="8"/>
  <c r="EU132" i="8"/>
  <c r="ET132" i="8"/>
  <c r="ES132" i="8"/>
  <c r="ER132" i="8"/>
  <c r="EQ132" i="8"/>
  <c r="EP132" i="8"/>
  <c r="EO132" i="8"/>
  <c r="EN132" i="8"/>
  <c r="EM132" i="8"/>
  <c r="EG132" i="8"/>
  <c r="EF132" i="8"/>
  <c r="EE132" i="8"/>
  <c r="ED132" i="8"/>
  <c r="EC132" i="8"/>
  <c r="EI132" i="8" s="1"/>
  <c r="EB132" i="8"/>
  <c r="EA132" i="8"/>
  <c r="DW132" i="8"/>
  <c r="DV132" i="8"/>
  <c r="DU132" i="8"/>
  <c r="DT132" i="8"/>
  <c r="EJ132" i="8" s="1"/>
  <c r="DS132" i="8"/>
  <c r="DR132" i="8"/>
  <c r="DQ132" i="8"/>
  <c r="DP132" i="8"/>
  <c r="DO132" i="8"/>
  <c r="DK132" i="8"/>
  <c r="DJ132" i="8"/>
  <c r="DI132" i="8"/>
  <c r="DH132" i="8"/>
  <c r="DY132" i="8" s="1"/>
  <c r="DG132" i="8"/>
  <c r="DF132" i="8"/>
  <c r="DE132" i="8"/>
  <c r="DD132" i="8"/>
  <c r="DC132" i="8"/>
  <c r="DB132" i="8"/>
  <c r="DA132" i="8"/>
  <c r="CZ132" i="8"/>
  <c r="CY132" i="8"/>
  <c r="CX132" i="8"/>
  <c r="CW132" i="8"/>
  <c r="CV132" i="8"/>
  <c r="DL132" i="8" s="1"/>
  <c r="CU132" i="8"/>
  <c r="CT132" i="8"/>
  <c r="CS132" i="8"/>
  <c r="CR132" i="8"/>
  <c r="CQ132" i="8"/>
  <c r="CP132" i="8"/>
  <c r="CO132" i="8"/>
  <c r="CN132" i="8"/>
  <c r="CM132" i="8"/>
  <c r="CL132" i="8"/>
  <c r="CK132" i="8"/>
  <c r="CJ132" i="8"/>
  <c r="CI132" i="8"/>
  <c r="CH132" i="8"/>
  <c r="CG132" i="8"/>
  <c r="CF132" i="8"/>
  <c r="CE132" i="8"/>
  <c r="CA132" i="8"/>
  <c r="BZ132" i="8"/>
  <c r="BY132" i="8"/>
  <c r="BX132" i="8"/>
  <c r="BW132" i="8"/>
  <c r="BV132" i="8"/>
  <c r="BU132" i="8"/>
  <c r="BT132" i="8"/>
  <c r="BS132" i="8"/>
  <c r="BR132" i="8"/>
  <c r="BQ132" i="8"/>
  <c r="BP132" i="8"/>
  <c r="BM132" i="8"/>
  <c r="BL132" i="8"/>
  <c r="CC132" i="8" s="1"/>
  <c r="BK132" i="8"/>
  <c r="BJ132" i="8"/>
  <c r="BI132" i="8"/>
  <c r="BO132" i="8" s="1"/>
  <c r="BH132" i="8"/>
  <c r="BG132" i="8"/>
  <c r="BC132" i="8"/>
  <c r="BB132" i="8"/>
  <c r="BA132" i="8"/>
  <c r="AZ132" i="8"/>
  <c r="AY132" i="8"/>
  <c r="AX132" i="8"/>
  <c r="AW132" i="8"/>
  <c r="AV132" i="8"/>
  <c r="AU132" i="8"/>
  <c r="AT132" i="8"/>
  <c r="AS132" i="8"/>
  <c r="AR132" i="8"/>
  <c r="AQ132" i="8"/>
  <c r="AP132" i="8"/>
  <c r="AO132" i="8"/>
  <c r="AN132" i="8"/>
  <c r="BE132" i="8" s="1"/>
  <c r="AM132" i="8"/>
  <c r="AL132" i="8"/>
  <c r="AK132" i="8"/>
  <c r="AJ132" i="8"/>
  <c r="AI132" i="8"/>
  <c r="AH132" i="8"/>
  <c r="AG132" i="8"/>
  <c r="AF132" i="8"/>
  <c r="AE132" i="8"/>
  <c r="AD132" i="8"/>
  <c r="AC132" i="8"/>
  <c r="AB132" i="8"/>
  <c r="AA132" i="8"/>
  <c r="Z132" i="8"/>
  <c r="Y132" i="8"/>
  <c r="X132" i="8"/>
  <c r="W132" i="8"/>
  <c r="V132" i="8"/>
  <c r="U132" i="8"/>
  <c r="T132" i="8"/>
  <c r="S132" i="8"/>
  <c r="R132" i="8"/>
  <c r="Q132" i="8"/>
  <c r="P132" i="8"/>
  <c r="O132" i="8"/>
  <c r="N132" i="8"/>
  <c r="M132" i="8"/>
  <c r="L132" i="8"/>
  <c r="K132" i="8"/>
  <c r="J132" i="8"/>
  <c r="I132" i="8"/>
  <c r="H132" i="8"/>
  <c r="G132" i="8"/>
  <c r="F132" i="8"/>
  <c r="E132" i="8"/>
  <c r="D132" i="8"/>
  <c r="C132" i="8"/>
  <c r="B132" i="8"/>
  <c r="FG131" i="8"/>
  <c r="FF131" i="8"/>
  <c r="FE131" i="8"/>
  <c r="FD131" i="8"/>
  <c r="FC131" i="8"/>
  <c r="FB131" i="8"/>
  <c r="FA131" i="8"/>
  <c r="EZ131" i="8"/>
  <c r="EY131" i="8"/>
  <c r="EX131" i="8"/>
  <c r="EW131" i="8"/>
  <c r="EV131" i="8"/>
  <c r="EU131" i="8"/>
  <c r="ET131" i="8"/>
  <c r="ES131" i="8"/>
  <c r="ER131" i="8"/>
  <c r="EQ131" i="8"/>
  <c r="EP131" i="8"/>
  <c r="EO131" i="8"/>
  <c r="EN131" i="8"/>
  <c r="EM131" i="8"/>
  <c r="EG131" i="8"/>
  <c r="EF131" i="8"/>
  <c r="EE131" i="8"/>
  <c r="ED131" i="8"/>
  <c r="EC131" i="8"/>
  <c r="EI131" i="8" s="1"/>
  <c r="EB131" i="8"/>
  <c r="EA131" i="8"/>
  <c r="DW131" i="8"/>
  <c r="DV131" i="8"/>
  <c r="DU131" i="8"/>
  <c r="DT131" i="8"/>
  <c r="EJ131" i="8" s="1"/>
  <c r="DS131" i="8"/>
  <c r="DR131" i="8"/>
  <c r="DQ131" i="8"/>
  <c r="DP131" i="8"/>
  <c r="DO131" i="8"/>
  <c r="DK131" i="8"/>
  <c r="DJ131" i="8"/>
  <c r="DI131" i="8"/>
  <c r="DH131" i="8"/>
  <c r="DX131" i="8" s="1"/>
  <c r="DG131" i="8"/>
  <c r="DF131" i="8"/>
  <c r="DE131" i="8"/>
  <c r="DD131" i="8"/>
  <c r="DC131" i="8"/>
  <c r="DB131" i="8"/>
  <c r="DA131" i="8"/>
  <c r="CZ131" i="8"/>
  <c r="CY131" i="8"/>
  <c r="CX131" i="8"/>
  <c r="CW131" i="8"/>
  <c r="CV131" i="8"/>
  <c r="CU131" i="8"/>
  <c r="CT131" i="8"/>
  <c r="CS131" i="8"/>
  <c r="CR131" i="8"/>
  <c r="CQ131" i="8"/>
  <c r="CP131" i="8"/>
  <c r="CO131" i="8"/>
  <c r="CN131" i="8"/>
  <c r="CM131" i="8"/>
  <c r="CL131" i="8"/>
  <c r="CK131" i="8"/>
  <c r="CJ131" i="8"/>
  <c r="CI131" i="8"/>
  <c r="CH131" i="8"/>
  <c r="CG131" i="8"/>
  <c r="CF131" i="8"/>
  <c r="CE131" i="8"/>
  <c r="CA131" i="8"/>
  <c r="BZ131" i="8"/>
  <c r="BY131" i="8"/>
  <c r="BX131" i="8"/>
  <c r="BW131" i="8"/>
  <c r="BV131" i="8"/>
  <c r="BU131" i="8"/>
  <c r="BT131" i="8"/>
  <c r="BS131" i="8"/>
  <c r="BR131" i="8"/>
  <c r="BQ131" i="8"/>
  <c r="BP131" i="8"/>
  <c r="BM131" i="8"/>
  <c r="BL131" i="8"/>
  <c r="CD131" i="8" s="1"/>
  <c r="BK131" i="8"/>
  <c r="BJ131" i="8"/>
  <c r="BI131" i="8"/>
  <c r="BO131" i="8" s="1"/>
  <c r="BH131" i="8"/>
  <c r="BG131" i="8"/>
  <c r="BC131" i="8"/>
  <c r="BB131" i="8"/>
  <c r="BA131" i="8"/>
  <c r="AZ131" i="8"/>
  <c r="AY131" i="8"/>
  <c r="AX131" i="8"/>
  <c r="AW131" i="8"/>
  <c r="AV131" i="8"/>
  <c r="AU131" i="8"/>
  <c r="AT131" i="8"/>
  <c r="AS131" i="8"/>
  <c r="AR131" i="8"/>
  <c r="AQ131" i="8"/>
  <c r="AP131" i="8"/>
  <c r="AO131" i="8"/>
  <c r="AN131" i="8"/>
  <c r="BD131" i="8" s="1"/>
  <c r="AM131" i="8"/>
  <c r="AL131" i="8"/>
  <c r="AK131" i="8"/>
  <c r="AJ131" i="8"/>
  <c r="AI131" i="8"/>
  <c r="AH131" i="8"/>
  <c r="AG131" i="8"/>
  <c r="AF131" i="8"/>
  <c r="AE131" i="8"/>
  <c r="AD131" i="8"/>
  <c r="AC131" i="8"/>
  <c r="AB131" i="8"/>
  <c r="AA131" i="8"/>
  <c r="Z131" i="8"/>
  <c r="Y131" i="8"/>
  <c r="X131" i="8"/>
  <c r="W131" i="8"/>
  <c r="V131" i="8"/>
  <c r="U131" i="8"/>
  <c r="T131" i="8"/>
  <c r="S131" i="8"/>
  <c r="R131" i="8"/>
  <c r="Q131" i="8"/>
  <c r="P131" i="8"/>
  <c r="O131" i="8"/>
  <c r="N131" i="8"/>
  <c r="M131" i="8"/>
  <c r="L131" i="8"/>
  <c r="K131" i="8"/>
  <c r="J131" i="8"/>
  <c r="I131" i="8"/>
  <c r="H131" i="8"/>
  <c r="G131" i="8"/>
  <c r="F131" i="8"/>
  <c r="E131" i="8"/>
  <c r="D131" i="8"/>
  <c r="C131" i="8"/>
  <c r="B131" i="8"/>
  <c r="FG130" i="8"/>
  <c r="FF130" i="8"/>
  <c r="FE130" i="8"/>
  <c r="FD130" i="8"/>
  <c r="FC130" i="8"/>
  <c r="FB130" i="8"/>
  <c r="FA130" i="8"/>
  <c r="EZ130" i="8"/>
  <c r="EY130" i="8"/>
  <c r="EX130" i="8"/>
  <c r="EW130" i="8"/>
  <c r="EV130" i="8"/>
  <c r="EU130" i="8"/>
  <c r="ET130" i="8"/>
  <c r="ES130" i="8"/>
  <c r="ER130" i="8"/>
  <c r="EQ130" i="8"/>
  <c r="EP130" i="8"/>
  <c r="EO130" i="8"/>
  <c r="EN130" i="8"/>
  <c r="EM130" i="8"/>
  <c r="EG130" i="8"/>
  <c r="EF130" i="8"/>
  <c r="EE130" i="8"/>
  <c r="ED130" i="8"/>
  <c r="EC130" i="8"/>
  <c r="EH130" i="8" s="1"/>
  <c r="EB130" i="8"/>
  <c r="EA130" i="8"/>
  <c r="DW130" i="8"/>
  <c r="DV130" i="8"/>
  <c r="DU130" i="8"/>
  <c r="DT130" i="8"/>
  <c r="DS130" i="8"/>
  <c r="DR130" i="8"/>
  <c r="DQ130" i="8"/>
  <c r="DP130" i="8"/>
  <c r="DO130" i="8"/>
  <c r="DK130" i="8"/>
  <c r="DJ130" i="8"/>
  <c r="DI130" i="8"/>
  <c r="DH130" i="8"/>
  <c r="DX130" i="8" s="1"/>
  <c r="DG130" i="8"/>
  <c r="DF130" i="8"/>
  <c r="DE130" i="8"/>
  <c r="DD130" i="8"/>
  <c r="DC130" i="8"/>
  <c r="DB130" i="8"/>
  <c r="DA130" i="8"/>
  <c r="CZ130" i="8"/>
  <c r="CY130" i="8"/>
  <c r="CX130" i="8"/>
  <c r="CW130" i="8"/>
  <c r="CV130" i="8"/>
  <c r="DM130" i="8" s="1"/>
  <c r="CU130" i="8"/>
  <c r="CT130" i="8"/>
  <c r="CS130" i="8"/>
  <c r="CR130" i="8"/>
  <c r="CQ130" i="8"/>
  <c r="CP130" i="8"/>
  <c r="CO130" i="8"/>
  <c r="CN130" i="8"/>
  <c r="CM130" i="8"/>
  <c r="CL130" i="8"/>
  <c r="CK130" i="8"/>
  <c r="CJ130" i="8"/>
  <c r="CI130" i="8"/>
  <c r="CH130" i="8"/>
  <c r="CG130" i="8"/>
  <c r="CF130" i="8"/>
  <c r="CE130" i="8"/>
  <c r="CA130" i="8"/>
  <c r="BZ130" i="8"/>
  <c r="BY130" i="8"/>
  <c r="BX130" i="8"/>
  <c r="BW130" i="8"/>
  <c r="BV130" i="8"/>
  <c r="BU130" i="8"/>
  <c r="BT130" i="8"/>
  <c r="BS130" i="8"/>
  <c r="BR130" i="8"/>
  <c r="BQ130" i="8"/>
  <c r="BP130" i="8"/>
  <c r="BM130" i="8"/>
  <c r="BL130" i="8"/>
  <c r="CB130" i="8" s="1"/>
  <c r="BK130" i="8"/>
  <c r="BJ130" i="8"/>
  <c r="BI130" i="8"/>
  <c r="BN130" i="8" s="1"/>
  <c r="BH130" i="8"/>
  <c r="BG130" i="8"/>
  <c r="BC130" i="8"/>
  <c r="BB130" i="8"/>
  <c r="BA130" i="8"/>
  <c r="AZ130" i="8"/>
  <c r="AY130" i="8"/>
  <c r="AX130" i="8"/>
  <c r="AW130" i="8"/>
  <c r="AV130" i="8"/>
  <c r="AU130" i="8"/>
  <c r="AT130" i="8"/>
  <c r="AS130" i="8"/>
  <c r="AR130" i="8"/>
  <c r="AQ130" i="8"/>
  <c r="AP130" i="8"/>
  <c r="AO130" i="8"/>
  <c r="AN130" i="8"/>
  <c r="BD130" i="8" s="1"/>
  <c r="AM130" i="8"/>
  <c r="AL130" i="8"/>
  <c r="AK130" i="8"/>
  <c r="AJ130" i="8"/>
  <c r="AI130" i="8"/>
  <c r="AH130" i="8"/>
  <c r="AG130" i="8"/>
  <c r="AF130" i="8"/>
  <c r="AE130" i="8"/>
  <c r="AD130" i="8"/>
  <c r="AC130" i="8"/>
  <c r="AB130" i="8"/>
  <c r="AA130" i="8"/>
  <c r="Z130" i="8"/>
  <c r="Y130" i="8"/>
  <c r="X130" i="8"/>
  <c r="W130" i="8"/>
  <c r="V130" i="8"/>
  <c r="U130" i="8"/>
  <c r="T130" i="8"/>
  <c r="S130" i="8"/>
  <c r="R130" i="8"/>
  <c r="Q130" i="8"/>
  <c r="P130" i="8"/>
  <c r="O130" i="8"/>
  <c r="N130" i="8"/>
  <c r="M130" i="8"/>
  <c r="L130" i="8"/>
  <c r="K130" i="8"/>
  <c r="J130" i="8"/>
  <c r="I130" i="8"/>
  <c r="H130" i="8"/>
  <c r="G130" i="8"/>
  <c r="F130" i="8"/>
  <c r="E130" i="8"/>
  <c r="D130" i="8"/>
  <c r="C130" i="8"/>
  <c r="B130" i="8"/>
  <c r="FG129" i="8"/>
  <c r="FF129" i="8"/>
  <c r="FE129" i="8"/>
  <c r="FD129" i="8"/>
  <c r="FC129" i="8"/>
  <c r="FB129" i="8"/>
  <c r="FA129" i="8"/>
  <c r="EZ129" i="8"/>
  <c r="EY129" i="8"/>
  <c r="EX129" i="8"/>
  <c r="EW129" i="8"/>
  <c r="EV129" i="8"/>
  <c r="EU129" i="8"/>
  <c r="ET129" i="8"/>
  <c r="ES129" i="8"/>
  <c r="ER129" i="8"/>
  <c r="EQ129" i="8"/>
  <c r="EP129" i="8"/>
  <c r="EO129" i="8"/>
  <c r="EN129" i="8"/>
  <c r="EM129" i="8"/>
  <c r="EG129" i="8"/>
  <c r="EF129" i="8"/>
  <c r="EE129" i="8"/>
  <c r="ED129" i="8"/>
  <c r="EC129" i="8"/>
  <c r="EB129" i="8"/>
  <c r="EA129" i="8"/>
  <c r="DW129" i="8"/>
  <c r="DV129" i="8"/>
  <c r="DU129" i="8"/>
  <c r="DT129" i="8"/>
  <c r="DS129" i="8"/>
  <c r="DR129" i="8"/>
  <c r="DQ129" i="8"/>
  <c r="DP129" i="8"/>
  <c r="DO129" i="8"/>
  <c r="DK129" i="8"/>
  <c r="DJ129" i="8"/>
  <c r="DI129" i="8"/>
  <c r="DH129" i="8"/>
  <c r="DG129" i="8"/>
  <c r="DF129" i="8"/>
  <c r="DE129" i="8"/>
  <c r="DD129" i="8"/>
  <c r="DC129" i="8"/>
  <c r="DB129" i="8"/>
  <c r="DA129" i="8"/>
  <c r="CZ129" i="8"/>
  <c r="CY129" i="8"/>
  <c r="CX129" i="8"/>
  <c r="CW129" i="8"/>
  <c r="CV129" i="8"/>
  <c r="DL129" i="8" s="1"/>
  <c r="CU129" i="8"/>
  <c r="CT129" i="8"/>
  <c r="CS129" i="8"/>
  <c r="CR129" i="8"/>
  <c r="CQ129" i="8"/>
  <c r="CP129" i="8"/>
  <c r="CO129" i="8"/>
  <c r="CN129" i="8"/>
  <c r="CM129" i="8"/>
  <c r="CL129" i="8"/>
  <c r="CK129" i="8"/>
  <c r="CJ129" i="8"/>
  <c r="CI129" i="8"/>
  <c r="CH129" i="8"/>
  <c r="CG129" i="8"/>
  <c r="CF129" i="8"/>
  <c r="CE129" i="8"/>
  <c r="CA129" i="8"/>
  <c r="BZ129" i="8"/>
  <c r="BY129" i="8"/>
  <c r="BX129" i="8"/>
  <c r="BW129" i="8"/>
  <c r="BV129" i="8"/>
  <c r="BU129" i="8"/>
  <c r="BT129" i="8"/>
  <c r="BS129" i="8"/>
  <c r="BR129" i="8"/>
  <c r="BQ129" i="8"/>
  <c r="BP129" i="8"/>
  <c r="BM129" i="8"/>
  <c r="BL129" i="8"/>
  <c r="CB129" i="8" s="1"/>
  <c r="BK129" i="8"/>
  <c r="BJ129" i="8"/>
  <c r="BI129" i="8"/>
  <c r="BN129" i="8" s="1"/>
  <c r="BH129" i="8"/>
  <c r="BG129" i="8"/>
  <c r="BC129" i="8"/>
  <c r="BB129" i="8"/>
  <c r="BA129" i="8"/>
  <c r="AZ129" i="8"/>
  <c r="AY129" i="8"/>
  <c r="AX129" i="8"/>
  <c r="AW129" i="8"/>
  <c r="AV129" i="8"/>
  <c r="AU129" i="8"/>
  <c r="AT129" i="8"/>
  <c r="AS129" i="8"/>
  <c r="AR129" i="8"/>
  <c r="AQ129" i="8"/>
  <c r="AP129" i="8"/>
  <c r="AO129" i="8"/>
  <c r="AN129" i="8"/>
  <c r="AM129" i="8"/>
  <c r="AL129" i="8"/>
  <c r="AK129" i="8"/>
  <c r="AJ129" i="8"/>
  <c r="AI129" i="8"/>
  <c r="AH129" i="8"/>
  <c r="AG129" i="8"/>
  <c r="AF129" i="8"/>
  <c r="AE129" i="8"/>
  <c r="AD129" i="8"/>
  <c r="AC129" i="8"/>
  <c r="AB129" i="8"/>
  <c r="AA129" i="8"/>
  <c r="Z129" i="8"/>
  <c r="Y129" i="8"/>
  <c r="X129" i="8"/>
  <c r="W129" i="8"/>
  <c r="V129" i="8"/>
  <c r="U129" i="8"/>
  <c r="T129" i="8"/>
  <c r="S129" i="8"/>
  <c r="R129" i="8"/>
  <c r="Q129" i="8"/>
  <c r="P129" i="8"/>
  <c r="O129" i="8"/>
  <c r="N129" i="8"/>
  <c r="M129" i="8"/>
  <c r="L129" i="8"/>
  <c r="K129" i="8"/>
  <c r="J129" i="8"/>
  <c r="I129" i="8"/>
  <c r="H129" i="8"/>
  <c r="G129" i="8"/>
  <c r="F129" i="8"/>
  <c r="E129" i="8"/>
  <c r="D129" i="8"/>
  <c r="C129" i="8"/>
  <c r="B129" i="8"/>
  <c r="FG128" i="8"/>
  <c r="FF128" i="8"/>
  <c r="FE128" i="8"/>
  <c r="FD128" i="8"/>
  <c r="FC128" i="8"/>
  <c r="FB128" i="8"/>
  <c r="FA128" i="8"/>
  <c r="EZ128" i="8"/>
  <c r="EY128" i="8"/>
  <c r="EX128" i="8"/>
  <c r="EW128" i="8"/>
  <c r="EV128" i="8"/>
  <c r="EU128" i="8"/>
  <c r="ET128" i="8"/>
  <c r="ES128" i="8"/>
  <c r="ER128" i="8"/>
  <c r="EQ128" i="8"/>
  <c r="EP128" i="8"/>
  <c r="EO128" i="8"/>
  <c r="EN128" i="8"/>
  <c r="EM128" i="8"/>
  <c r="EG128" i="8"/>
  <c r="EF128" i="8"/>
  <c r="EE128" i="8"/>
  <c r="ED128" i="8"/>
  <c r="EC128" i="8"/>
  <c r="EI128" i="8" s="1"/>
  <c r="EB128" i="8"/>
  <c r="EA128" i="8"/>
  <c r="DW128" i="8"/>
  <c r="DV128" i="8"/>
  <c r="DU128" i="8"/>
  <c r="DT128" i="8"/>
  <c r="EJ128" i="8" s="1"/>
  <c r="DS128" i="8"/>
  <c r="DR128" i="8"/>
  <c r="DQ128" i="8"/>
  <c r="DP128" i="8"/>
  <c r="DO128" i="8"/>
  <c r="DK128" i="8"/>
  <c r="DJ128" i="8"/>
  <c r="DI128" i="8"/>
  <c r="DH128" i="8"/>
  <c r="DY128" i="8" s="1"/>
  <c r="DG128" i="8"/>
  <c r="DF128" i="8"/>
  <c r="DE128" i="8"/>
  <c r="DD128" i="8"/>
  <c r="DC128" i="8"/>
  <c r="DB128" i="8"/>
  <c r="DA128" i="8"/>
  <c r="CZ128" i="8"/>
  <c r="CY128" i="8"/>
  <c r="CX128" i="8"/>
  <c r="CW128" i="8"/>
  <c r="CV128" i="8"/>
  <c r="DL128" i="8" s="1"/>
  <c r="CU128" i="8"/>
  <c r="CT128" i="8"/>
  <c r="CS128" i="8"/>
  <c r="CR128" i="8"/>
  <c r="CQ128" i="8"/>
  <c r="CP128" i="8"/>
  <c r="CO128" i="8"/>
  <c r="CN128" i="8"/>
  <c r="CM128" i="8"/>
  <c r="CL128" i="8"/>
  <c r="CK128" i="8"/>
  <c r="CJ128" i="8"/>
  <c r="CI128" i="8"/>
  <c r="CH128" i="8"/>
  <c r="CG128" i="8"/>
  <c r="CF128" i="8"/>
  <c r="CE128" i="8"/>
  <c r="CA128" i="8"/>
  <c r="BZ128" i="8"/>
  <c r="BY128" i="8"/>
  <c r="BX128" i="8"/>
  <c r="BW128" i="8"/>
  <c r="BV128" i="8"/>
  <c r="BU128" i="8"/>
  <c r="BT128" i="8"/>
  <c r="BS128" i="8"/>
  <c r="BR128" i="8"/>
  <c r="BQ128" i="8"/>
  <c r="BP128" i="8"/>
  <c r="BM128" i="8"/>
  <c r="BL128" i="8"/>
  <c r="CC128" i="8" s="1"/>
  <c r="BK128" i="8"/>
  <c r="BJ128" i="8"/>
  <c r="BI128" i="8"/>
  <c r="BH128" i="8"/>
  <c r="BG128" i="8"/>
  <c r="BC128" i="8"/>
  <c r="BB128" i="8"/>
  <c r="BA128" i="8"/>
  <c r="AZ128" i="8"/>
  <c r="AY128" i="8"/>
  <c r="AX128" i="8"/>
  <c r="AW128" i="8"/>
  <c r="AV128" i="8"/>
  <c r="AU128" i="8"/>
  <c r="AT128" i="8"/>
  <c r="AS128" i="8"/>
  <c r="AR128" i="8"/>
  <c r="AQ128" i="8"/>
  <c r="AP128" i="8"/>
  <c r="AO128" i="8"/>
  <c r="AN128" i="8"/>
  <c r="BE128" i="8" s="1"/>
  <c r="AM128" i="8"/>
  <c r="AL128" i="8"/>
  <c r="AK128" i="8"/>
  <c r="AJ128" i="8"/>
  <c r="AI128" i="8"/>
  <c r="AH128" i="8"/>
  <c r="AG128" i="8"/>
  <c r="AF128" i="8"/>
  <c r="AE128" i="8"/>
  <c r="AD128" i="8"/>
  <c r="AC128" i="8"/>
  <c r="AB128" i="8"/>
  <c r="AA128" i="8"/>
  <c r="Z128" i="8"/>
  <c r="Y128" i="8"/>
  <c r="X128" i="8"/>
  <c r="W128" i="8"/>
  <c r="V128" i="8"/>
  <c r="U128" i="8"/>
  <c r="T128" i="8"/>
  <c r="S128" i="8"/>
  <c r="R128" i="8"/>
  <c r="Q128" i="8"/>
  <c r="P128" i="8"/>
  <c r="O128" i="8"/>
  <c r="N128" i="8"/>
  <c r="M128" i="8"/>
  <c r="L128" i="8"/>
  <c r="K128" i="8"/>
  <c r="J128" i="8"/>
  <c r="I128" i="8"/>
  <c r="H128" i="8"/>
  <c r="G128" i="8"/>
  <c r="F128" i="8"/>
  <c r="E128" i="8"/>
  <c r="D128" i="8"/>
  <c r="C128" i="8"/>
  <c r="B128" i="8"/>
  <c r="FG127" i="8"/>
  <c r="FF127" i="8"/>
  <c r="FE127" i="8"/>
  <c r="FD127" i="8"/>
  <c r="FC127" i="8"/>
  <c r="FB127" i="8"/>
  <c r="FA127" i="8"/>
  <c r="EZ127" i="8"/>
  <c r="EY127" i="8"/>
  <c r="EX127" i="8"/>
  <c r="EW127" i="8"/>
  <c r="EV127" i="8"/>
  <c r="EU127" i="8"/>
  <c r="ET127" i="8"/>
  <c r="ES127" i="8"/>
  <c r="ER127" i="8"/>
  <c r="EQ127" i="8"/>
  <c r="EP127" i="8"/>
  <c r="EO127" i="8"/>
  <c r="EN127" i="8"/>
  <c r="EM127" i="8"/>
  <c r="EG127" i="8"/>
  <c r="EF127" i="8"/>
  <c r="EE127" i="8"/>
  <c r="ED127" i="8"/>
  <c r="EC127" i="8"/>
  <c r="EI127" i="8" s="1"/>
  <c r="EB127" i="8"/>
  <c r="EA127" i="8"/>
  <c r="DW127" i="8"/>
  <c r="DV127" i="8"/>
  <c r="DU127" i="8"/>
  <c r="DT127" i="8"/>
  <c r="EJ127" i="8" s="1"/>
  <c r="DS127" i="8"/>
  <c r="DR127" i="8"/>
  <c r="DQ127" i="8"/>
  <c r="DP127" i="8"/>
  <c r="DO127" i="8"/>
  <c r="DK127" i="8"/>
  <c r="DJ127" i="8"/>
  <c r="DI127" i="8"/>
  <c r="DH127" i="8"/>
  <c r="DX127" i="8" s="1"/>
  <c r="DG127" i="8"/>
  <c r="DF127" i="8"/>
  <c r="DE127" i="8"/>
  <c r="DD127" i="8"/>
  <c r="DC127" i="8"/>
  <c r="DB127" i="8"/>
  <c r="DA127" i="8"/>
  <c r="CZ127" i="8"/>
  <c r="CY127" i="8"/>
  <c r="CX127" i="8"/>
  <c r="CW127" i="8"/>
  <c r="CV127" i="8"/>
  <c r="CU127" i="8"/>
  <c r="CT127" i="8"/>
  <c r="CS127" i="8"/>
  <c r="CR127" i="8"/>
  <c r="CQ127" i="8"/>
  <c r="CP127" i="8"/>
  <c r="CO127" i="8"/>
  <c r="CN127" i="8"/>
  <c r="CM127" i="8"/>
  <c r="CL127" i="8"/>
  <c r="CK127" i="8"/>
  <c r="CJ127" i="8"/>
  <c r="CI127" i="8"/>
  <c r="CH127" i="8"/>
  <c r="CG127" i="8"/>
  <c r="CF127" i="8"/>
  <c r="CE127" i="8"/>
  <c r="CA127" i="8"/>
  <c r="BZ127" i="8"/>
  <c r="BY127" i="8"/>
  <c r="BX127" i="8"/>
  <c r="BW127" i="8"/>
  <c r="BV127" i="8"/>
  <c r="BU127" i="8"/>
  <c r="BT127" i="8"/>
  <c r="BS127" i="8"/>
  <c r="BR127" i="8"/>
  <c r="BQ127" i="8"/>
  <c r="BP127" i="8"/>
  <c r="BM127" i="8"/>
  <c r="BL127" i="8"/>
  <c r="CB127" i="8" s="1"/>
  <c r="BK127" i="8"/>
  <c r="BJ127" i="8"/>
  <c r="BI127" i="8"/>
  <c r="BO127" i="8" s="1"/>
  <c r="BH127" i="8"/>
  <c r="BG127" i="8"/>
  <c r="BC127" i="8"/>
  <c r="BB127" i="8"/>
  <c r="BA127" i="8"/>
  <c r="AZ127" i="8"/>
  <c r="AY127" i="8"/>
  <c r="AX127" i="8"/>
  <c r="AW127" i="8"/>
  <c r="AV127" i="8"/>
  <c r="AU127" i="8"/>
  <c r="AT127" i="8"/>
  <c r="AS127" i="8"/>
  <c r="AR127" i="8"/>
  <c r="AQ127" i="8"/>
  <c r="AP127" i="8"/>
  <c r="AO127" i="8"/>
  <c r="AN127" i="8"/>
  <c r="AM127" i="8"/>
  <c r="AL127" i="8"/>
  <c r="AK127" i="8"/>
  <c r="AJ127" i="8"/>
  <c r="AI127" i="8"/>
  <c r="AH127" i="8"/>
  <c r="AG127" i="8"/>
  <c r="AF127" i="8"/>
  <c r="AE127" i="8"/>
  <c r="AD127" i="8"/>
  <c r="AC127" i="8"/>
  <c r="AB127" i="8"/>
  <c r="AA127" i="8"/>
  <c r="Z127" i="8"/>
  <c r="Y127" i="8"/>
  <c r="X127" i="8"/>
  <c r="W127" i="8"/>
  <c r="V127" i="8"/>
  <c r="U127" i="8"/>
  <c r="T127" i="8"/>
  <c r="S127" i="8"/>
  <c r="R127" i="8"/>
  <c r="Q127" i="8"/>
  <c r="P127" i="8"/>
  <c r="O127" i="8"/>
  <c r="N127" i="8"/>
  <c r="M127" i="8"/>
  <c r="L127" i="8"/>
  <c r="K127" i="8"/>
  <c r="J127" i="8"/>
  <c r="I127" i="8"/>
  <c r="H127" i="8"/>
  <c r="G127" i="8"/>
  <c r="F127" i="8"/>
  <c r="E127" i="8"/>
  <c r="D127" i="8"/>
  <c r="C127" i="8"/>
  <c r="B127" i="8"/>
  <c r="FG126" i="8"/>
  <c r="FF126" i="8"/>
  <c r="FE126" i="8"/>
  <c r="FD126" i="8"/>
  <c r="FC126" i="8"/>
  <c r="FB126" i="8"/>
  <c r="FA126" i="8"/>
  <c r="EZ126" i="8"/>
  <c r="EY126" i="8"/>
  <c r="EX126" i="8"/>
  <c r="EW126" i="8"/>
  <c r="EV126" i="8"/>
  <c r="EU126" i="8"/>
  <c r="ET126" i="8"/>
  <c r="ES126" i="8"/>
  <c r="ER126" i="8"/>
  <c r="EQ126" i="8"/>
  <c r="EP126" i="8"/>
  <c r="EO126" i="8"/>
  <c r="EN126" i="8"/>
  <c r="EM126" i="8"/>
  <c r="EG126" i="8"/>
  <c r="EF126" i="8"/>
  <c r="EE126" i="8"/>
  <c r="ED126" i="8"/>
  <c r="EC126" i="8"/>
  <c r="EH126" i="8" s="1"/>
  <c r="EB126" i="8"/>
  <c r="EA126" i="8"/>
  <c r="DW126" i="8"/>
  <c r="DV126" i="8"/>
  <c r="DU126" i="8"/>
  <c r="DT126" i="8"/>
  <c r="EK126" i="8" s="1"/>
  <c r="DS126" i="8"/>
  <c r="DR126" i="8"/>
  <c r="DQ126" i="8"/>
  <c r="DP126" i="8"/>
  <c r="DO126" i="8"/>
  <c r="DK126" i="8"/>
  <c r="DJ126" i="8"/>
  <c r="DI126" i="8"/>
  <c r="DH126" i="8"/>
  <c r="DX126" i="8" s="1"/>
  <c r="DG126" i="8"/>
  <c r="DF126" i="8"/>
  <c r="DE126" i="8"/>
  <c r="DD126" i="8"/>
  <c r="DC126" i="8"/>
  <c r="DB126" i="8"/>
  <c r="DA126" i="8"/>
  <c r="CZ126" i="8"/>
  <c r="CY126" i="8"/>
  <c r="CX126" i="8"/>
  <c r="CW126" i="8"/>
  <c r="CV126" i="8"/>
  <c r="DM126" i="8" s="1"/>
  <c r="CU126" i="8"/>
  <c r="CT126" i="8"/>
  <c r="CS126" i="8"/>
  <c r="CR126" i="8"/>
  <c r="CQ126" i="8"/>
  <c r="CP126" i="8"/>
  <c r="CO126" i="8"/>
  <c r="CN126" i="8"/>
  <c r="CM126" i="8"/>
  <c r="CL126" i="8"/>
  <c r="CK126" i="8"/>
  <c r="CJ126" i="8"/>
  <c r="CI126" i="8"/>
  <c r="CH126" i="8"/>
  <c r="CG126" i="8"/>
  <c r="CF126" i="8"/>
  <c r="CE126" i="8"/>
  <c r="CA126" i="8"/>
  <c r="BZ126" i="8"/>
  <c r="BY126" i="8"/>
  <c r="BX126" i="8"/>
  <c r="BW126" i="8"/>
  <c r="BV126" i="8"/>
  <c r="BU126" i="8"/>
  <c r="BT126" i="8"/>
  <c r="BS126" i="8"/>
  <c r="BR126" i="8"/>
  <c r="BQ126" i="8"/>
  <c r="BP126" i="8"/>
  <c r="BM126" i="8"/>
  <c r="BL126" i="8"/>
  <c r="BK126" i="8"/>
  <c r="BJ126" i="8"/>
  <c r="BI126" i="8"/>
  <c r="BN126" i="8" s="1"/>
  <c r="BH126" i="8"/>
  <c r="BG126" i="8"/>
  <c r="BC126" i="8"/>
  <c r="BB126" i="8"/>
  <c r="BA126" i="8"/>
  <c r="AZ126" i="8"/>
  <c r="AY126" i="8"/>
  <c r="AX126" i="8"/>
  <c r="AW126" i="8"/>
  <c r="AV126" i="8"/>
  <c r="AU126" i="8"/>
  <c r="AT126" i="8"/>
  <c r="AS126" i="8"/>
  <c r="AR126" i="8"/>
  <c r="AQ126" i="8"/>
  <c r="AP126" i="8"/>
  <c r="AO126" i="8"/>
  <c r="AN126" i="8"/>
  <c r="BD126" i="8" s="1"/>
  <c r="AM126" i="8"/>
  <c r="AL126" i="8"/>
  <c r="AK126" i="8"/>
  <c r="AJ126" i="8"/>
  <c r="AI126" i="8"/>
  <c r="AH126" i="8"/>
  <c r="AG126" i="8"/>
  <c r="AF126" i="8"/>
  <c r="AE126" i="8"/>
  <c r="AD126" i="8"/>
  <c r="AC126" i="8"/>
  <c r="AB126" i="8"/>
  <c r="AA126" i="8"/>
  <c r="Z126" i="8"/>
  <c r="Y126" i="8"/>
  <c r="X126" i="8"/>
  <c r="W126" i="8"/>
  <c r="V126" i="8"/>
  <c r="U126" i="8"/>
  <c r="T126" i="8"/>
  <c r="S126" i="8"/>
  <c r="R126" i="8"/>
  <c r="Q126" i="8"/>
  <c r="P126" i="8"/>
  <c r="O126" i="8"/>
  <c r="N126" i="8"/>
  <c r="M126" i="8"/>
  <c r="L126" i="8"/>
  <c r="K126" i="8"/>
  <c r="J126" i="8"/>
  <c r="I126" i="8"/>
  <c r="H126" i="8"/>
  <c r="G126" i="8"/>
  <c r="F126" i="8"/>
  <c r="E126" i="8"/>
  <c r="D126" i="8"/>
  <c r="C126" i="8"/>
  <c r="B126" i="8"/>
  <c r="FG125" i="8"/>
  <c r="FF125" i="8"/>
  <c r="FE125" i="8"/>
  <c r="FD125" i="8"/>
  <c r="FC125" i="8"/>
  <c r="FB125" i="8"/>
  <c r="FA125" i="8"/>
  <c r="EZ125" i="8"/>
  <c r="EY125" i="8"/>
  <c r="EX125" i="8"/>
  <c r="EW125" i="8"/>
  <c r="EV125" i="8"/>
  <c r="EU125" i="8"/>
  <c r="ET125" i="8"/>
  <c r="ES125" i="8"/>
  <c r="ER125" i="8"/>
  <c r="EQ125" i="8"/>
  <c r="EP125" i="8"/>
  <c r="EO125" i="8"/>
  <c r="EN125" i="8"/>
  <c r="EM125" i="8"/>
  <c r="EG125" i="8"/>
  <c r="EF125" i="8"/>
  <c r="EE125" i="8"/>
  <c r="ED125" i="8"/>
  <c r="EC125" i="8"/>
  <c r="EH125" i="8" s="1"/>
  <c r="EB125" i="8"/>
  <c r="EA125" i="8"/>
  <c r="DW125" i="8"/>
  <c r="DV125" i="8"/>
  <c r="DU125" i="8"/>
  <c r="DT125" i="8"/>
  <c r="DS125" i="8"/>
  <c r="DR125" i="8"/>
  <c r="DQ125" i="8"/>
  <c r="DP125" i="8"/>
  <c r="DO125" i="8"/>
  <c r="DK125" i="8"/>
  <c r="DJ125" i="8"/>
  <c r="DI125" i="8"/>
  <c r="DH125" i="8"/>
  <c r="DX125" i="8" s="1"/>
  <c r="DG125" i="8"/>
  <c r="DF125" i="8"/>
  <c r="DE125" i="8"/>
  <c r="DD125" i="8"/>
  <c r="DC125" i="8"/>
  <c r="DB125" i="8"/>
  <c r="DA125" i="8"/>
  <c r="CZ125" i="8"/>
  <c r="CY125" i="8"/>
  <c r="CX125" i="8"/>
  <c r="CW125" i="8"/>
  <c r="CV125" i="8"/>
  <c r="DL125" i="8" s="1"/>
  <c r="CU125" i="8"/>
  <c r="CT125" i="8"/>
  <c r="CS125" i="8"/>
  <c r="CR125" i="8"/>
  <c r="CQ125" i="8"/>
  <c r="CP125" i="8"/>
  <c r="CO125" i="8"/>
  <c r="CN125" i="8"/>
  <c r="CM125" i="8"/>
  <c r="CL125" i="8"/>
  <c r="CK125" i="8"/>
  <c r="CJ125" i="8"/>
  <c r="CI125" i="8"/>
  <c r="CH125" i="8"/>
  <c r="CG125" i="8"/>
  <c r="CF125" i="8"/>
  <c r="CE125" i="8"/>
  <c r="CA125" i="8"/>
  <c r="BZ125" i="8"/>
  <c r="BY125" i="8"/>
  <c r="BX125" i="8"/>
  <c r="BW125" i="8"/>
  <c r="BV125" i="8"/>
  <c r="BU125" i="8"/>
  <c r="BT125" i="8"/>
  <c r="BS125" i="8"/>
  <c r="BR125" i="8"/>
  <c r="BQ125" i="8"/>
  <c r="BP125" i="8"/>
  <c r="BM125" i="8"/>
  <c r="BL125" i="8"/>
  <c r="CB125" i="8" s="1"/>
  <c r="BK125" i="8"/>
  <c r="BJ125" i="8"/>
  <c r="BI125" i="8"/>
  <c r="BN125" i="8" s="1"/>
  <c r="BH125" i="8"/>
  <c r="BG125" i="8"/>
  <c r="BC125" i="8"/>
  <c r="BB125" i="8"/>
  <c r="BA125" i="8"/>
  <c r="AZ125" i="8"/>
  <c r="AY125" i="8"/>
  <c r="AX125" i="8"/>
  <c r="AW125" i="8"/>
  <c r="AV125" i="8"/>
  <c r="AU125" i="8"/>
  <c r="AT125" i="8"/>
  <c r="AS125" i="8"/>
  <c r="AR125" i="8"/>
  <c r="AQ125" i="8"/>
  <c r="AP125" i="8"/>
  <c r="AO125" i="8"/>
  <c r="AN125" i="8"/>
  <c r="AM125" i="8"/>
  <c r="AL125" i="8"/>
  <c r="AK125" i="8"/>
  <c r="AJ125" i="8"/>
  <c r="AI125" i="8"/>
  <c r="AH125" i="8"/>
  <c r="AG125" i="8"/>
  <c r="AF125" i="8"/>
  <c r="AE125" i="8"/>
  <c r="AD125" i="8"/>
  <c r="AC125" i="8"/>
  <c r="AB125" i="8"/>
  <c r="AA125" i="8"/>
  <c r="Z125" i="8"/>
  <c r="Y125" i="8"/>
  <c r="X125" i="8"/>
  <c r="W125" i="8"/>
  <c r="V125" i="8"/>
  <c r="U125" i="8"/>
  <c r="T125" i="8"/>
  <c r="S125" i="8"/>
  <c r="R125" i="8"/>
  <c r="Q125" i="8"/>
  <c r="P125" i="8"/>
  <c r="O125" i="8"/>
  <c r="N125" i="8"/>
  <c r="M125" i="8"/>
  <c r="L125" i="8"/>
  <c r="K125" i="8"/>
  <c r="J125" i="8"/>
  <c r="I125" i="8"/>
  <c r="H125" i="8"/>
  <c r="G125" i="8"/>
  <c r="F125" i="8"/>
  <c r="E125" i="8"/>
  <c r="D125" i="8"/>
  <c r="C125" i="8"/>
  <c r="B125" i="8"/>
  <c r="FG124" i="8"/>
  <c r="FF124" i="8"/>
  <c r="FE124" i="8"/>
  <c r="FD124" i="8"/>
  <c r="FC124" i="8"/>
  <c r="FB124" i="8"/>
  <c r="FA124" i="8"/>
  <c r="EZ124" i="8"/>
  <c r="EY124" i="8"/>
  <c r="EX124" i="8"/>
  <c r="EW124" i="8"/>
  <c r="EV124" i="8"/>
  <c r="EU124" i="8"/>
  <c r="ET124" i="8"/>
  <c r="ES124" i="8"/>
  <c r="ER124" i="8"/>
  <c r="EQ124" i="8"/>
  <c r="EP124" i="8"/>
  <c r="EO124" i="8"/>
  <c r="EN124" i="8"/>
  <c r="EM124" i="8"/>
  <c r="EG124" i="8"/>
  <c r="EF124" i="8"/>
  <c r="EE124" i="8"/>
  <c r="ED124" i="8"/>
  <c r="EC124" i="8"/>
  <c r="EB124" i="8"/>
  <c r="EA124" i="8"/>
  <c r="DW124" i="8"/>
  <c r="DV124" i="8"/>
  <c r="DU124" i="8"/>
  <c r="DT124" i="8"/>
  <c r="EJ124" i="8" s="1"/>
  <c r="DS124" i="8"/>
  <c r="DR124" i="8"/>
  <c r="DQ124" i="8"/>
  <c r="DP124" i="8"/>
  <c r="DO124" i="8"/>
  <c r="DK124" i="8"/>
  <c r="DJ124" i="8"/>
  <c r="DI124" i="8"/>
  <c r="DH124" i="8"/>
  <c r="DY124" i="8" s="1"/>
  <c r="DG124" i="8"/>
  <c r="DF124" i="8"/>
  <c r="DE124" i="8"/>
  <c r="DD124" i="8"/>
  <c r="DC124" i="8"/>
  <c r="DB124" i="8"/>
  <c r="DA124" i="8"/>
  <c r="CZ124" i="8"/>
  <c r="CY124" i="8"/>
  <c r="CX124" i="8"/>
  <c r="CW124" i="8"/>
  <c r="CV124" i="8"/>
  <c r="DL124" i="8" s="1"/>
  <c r="CU124" i="8"/>
  <c r="CT124" i="8"/>
  <c r="CS124" i="8"/>
  <c r="CR124" i="8"/>
  <c r="CQ124" i="8"/>
  <c r="CP124" i="8"/>
  <c r="CO124" i="8"/>
  <c r="CN124" i="8"/>
  <c r="CM124" i="8"/>
  <c r="CL124" i="8"/>
  <c r="CK124" i="8"/>
  <c r="CJ124" i="8"/>
  <c r="CI124" i="8"/>
  <c r="CH124" i="8"/>
  <c r="CG124" i="8"/>
  <c r="CF124" i="8"/>
  <c r="CE124" i="8"/>
  <c r="CA124" i="8"/>
  <c r="BZ124" i="8"/>
  <c r="BY124" i="8"/>
  <c r="BX124" i="8"/>
  <c r="BW124" i="8"/>
  <c r="BV124" i="8"/>
  <c r="BU124" i="8"/>
  <c r="BT124" i="8"/>
  <c r="BS124" i="8"/>
  <c r="BR124" i="8"/>
  <c r="BQ124" i="8"/>
  <c r="BP124" i="8"/>
  <c r="BM124" i="8"/>
  <c r="BL124" i="8"/>
  <c r="CC124" i="8" s="1"/>
  <c r="BK124" i="8"/>
  <c r="BJ124" i="8"/>
  <c r="BI124" i="8"/>
  <c r="BO124" i="8" s="1"/>
  <c r="BH124" i="8"/>
  <c r="BG124" i="8"/>
  <c r="BC124" i="8"/>
  <c r="BB124" i="8"/>
  <c r="BA124" i="8"/>
  <c r="AZ124" i="8"/>
  <c r="AY124" i="8"/>
  <c r="AX124" i="8"/>
  <c r="AW124" i="8"/>
  <c r="AV124" i="8"/>
  <c r="AU124" i="8"/>
  <c r="AT124" i="8"/>
  <c r="AS124" i="8"/>
  <c r="AR124" i="8"/>
  <c r="AQ124" i="8"/>
  <c r="AP124" i="8"/>
  <c r="AO124" i="8"/>
  <c r="AN124" i="8"/>
  <c r="BE124" i="8" s="1"/>
  <c r="AM124" i="8"/>
  <c r="AL124" i="8"/>
  <c r="AK124" i="8"/>
  <c r="AJ124" i="8"/>
  <c r="AI124" i="8"/>
  <c r="AH124" i="8"/>
  <c r="AG124" i="8"/>
  <c r="AF124" i="8"/>
  <c r="AE124" i="8"/>
  <c r="AD124" i="8"/>
  <c r="AC124" i="8"/>
  <c r="AB124" i="8"/>
  <c r="AA124" i="8"/>
  <c r="Z124" i="8"/>
  <c r="Y124" i="8"/>
  <c r="X124" i="8"/>
  <c r="W124" i="8"/>
  <c r="V124" i="8"/>
  <c r="U124" i="8"/>
  <c r="T124" i="8"/>
  <c r="S124" i="8"/>
  <c r="R124" i="8"/>
  <c r="Q124" i="8"/>
  <c r="P124" i="8"/>
  <c r="O124" i="8"/>
  <c r="N124" i="8"/>
  <c r="M124" i="8"/>
  <c r="L124" i="8"/>
  <c r="K124" i="8"/>
  <c r="J124" i="8"/>
  <c r="I124" i="8"/>
  <c r="H124" i="8"/>
  <c r="G124" i="8"/>
  <c r="F124" i="8"/>
  <c r="E124" i="8"/>
  <c r="D124" i="8"/>
  <c r="C124" i="8"/>
  <c r="B124" i="8"/>
  <c r="FG123" i="8"/>
  <c r="FF123" i="8"/>
  <c r="FE123" i="8"/>
  <c r="FD123" i="8"/>
  <c r="FC123" i="8"/>
  <c r="FB123" i="8"/>
  <c r="FA123" i="8"/>
  <c r="EZ123" i="8"/>
  <c r="EY123" i="8"/>
  <c r="EX123" i="8"/>
  <c r="EW123" i="8"/>
  <c r="EV123" i="8"/>
  <c r="EU123" i="8"/>
  <c r="ET123" i="8"/>
  <c r="ES123" i="8"/>
  <c r="ER123" i="8"/>
  <c r="EQ123" i="8"/>
  <c r="EP123" i="8"/>
  <c r="EO123" i="8"/>
  <c r="EN123" i="8"/>
  <c r="EM123" i="8"/>
  <c r="EG123" i="8"/>
  <c r="EF123" i="8"/>
  <c r="EE123" i="8"/>
  <c r="ED123" i="8"/>
  <c r="EC123" i="8"/>
  <c r="EI123" i="8" s="1"/>
  <c r="EB123" i="8"/>
  <c r="EA123" i="8"/>
  <c r="DW123" i="8"/>
  <c r="DV123" i="8"/>
  <c r="DU123" i="8"/>
  <c r="DT123" i="8"/>
  <c r="DS123" i="8"/>
  <c r="DR123" i="8"/>
  <c r="DQ123" i="8"/>
  <c r="DP123" i="8"/>
  <c r="DO123" i="8"/>
  <c r="DK123" i="8"/>
  <c r="DJ123" i="8"/>
  <c r="DI123" i="8"/>
  <c r="DH123" i="8"/>
  <c r="DX123" i="8" s="1"/>
  <c r="DG123" i="8"/>
  <c r="DF123" i="8"/>
  <c r="DE123" i="8"/>
  <c r="DD123" i="8"/>
  <c r="DC123" i="8"/>
  <c r="DB123" i="8"/>
  <c r="DA123" i="8"/>
  <c r="CZ123" i="8"/>
  <c r="CY123" i="8"/>
  <c r="CX123" i="8"/>
  <c r="CW123" i="8"/>
  <c r="CV123" i="8"/>
  <c r="CU123" i="8"/>
  <c r="CT123" i="8"/>
  <c r="CS123" i="8"/>
  <c r="CR123" i="8"/>
  <c r="CQ123" i="8"/>
  <c r="CP123" i="8"/>
  <c r="CO123" i="8"/>
  <c r="CN123" i="8"/>
  <c r="CM123" i="8"/>
  <c r="CL123" i="8"/>
  <c r="CK123" i="8"/>
  <c r="CJ123" i="8"/>
  <c r="CI123" i="8"/>
  <c r="CH123" i="8"/>
  <c r="CG123" i="8"/>
  <c r="CF123" i="8"/>
  <c r="CE123" i="8"/>
  <c r="CA123" i="8"/>
  <c r="BZ123" i="8"/>
  <c r="BY123" i="8"/>
  <c r="BX123" i="8"/>
  <c r="BW123" i="8"/>
  <c r="BV123" i="8"/>
  <c r="BU123" i="8"/>
  <c r="BT123" i="8"/>
  <c r="BS123" i="8"/>
  <c r="BR123" i="8"/>
  <c r="BQ123" i="8"/>
  <c r="BP123" i="8"/>
  <c r="BM123" i="8"/>
  <c r="BL123" i="8"/>
  <c r="CB123" i="8" s="1"/>
  <c r="BK123" i="8"/>
  <c r="BJ123" i="8"/>
  <c r="BI123" i="8"/>
  <c r="BO123" i="8" s="1"/>
  <c r="BH123" i="8"/>
  <c r="BG123" i="8"/>
  <c r="BC123" i="8"/>
  <c r="BB123" i="8"/>
  <c r="BA123" i="8"/>
  <c r="AZ123" i="8"/>
  <c r="AY123" i="8"/>
  <c r="AX123" i="8"/>
  <c r="AW123" i="8"/>
  <c r="AV123" i="8"/>
  <c r="AU123" i="8"/>
  <c r="AT123" i="8"/>
  <c r="AS123" i="8"/>
  <c r="AR123" i="8"/>
  <c r="AQ123" i="8"/>
  <c r="AP123" i="8"/>
  <c r="AO123" i="8"/>
  <c r="AN123" i="8"/>
  <c r="BD123" i="8" s="1"/>
  <c r="AM123" i="8"/>
  <c r="AL123" i="8"/>
  <c r="AK123" i="8"/>
  <c r="AJ123" i="8"/>
  <c r="AI123" i="8"/>
  <c r="AH123" i="8"/>
  <c r="AG123" i="8"/>
  <c r="AF123" i="8"/>
  <c r="AE123" i="8"/>
  <c r="AD123" i="8"/>
  <c r="AC123" i="8"/>
  <c r="AB123" i="8"/>
  <c r="AA123" i="8"/>
  <c r="Z123" i="8"/>
  <c r="Y123" i="8"/>
  <c r="X123" i="8"/>
  <c r="W123" i="8"/>
  <c r="V123" i="8"/>
  <c r="U123" i="8"/>
  <c r="T123" i="8"/>
  <c r="S123" i="8"/>
  <c r="R123" i="8"/>
  <c r="Q123" i="8"/>
  <c r="P123" i="8"/>
  <c r="O123" i="8"/>
  <c r="N123" i="8"/>
  <c r="M123" i="8"/>
  <c r="L123" i="8"/>
  <c r="K123" i="8"/>
  <c r="J123" i="8"/>
  <c r="I123" i="8"/>
  <c r="H123" i="8"/>
  <c r="G123" i="8"/>
  <c r="F123" i="8"/>
  <c r="E123" i="8"/>
  <c r="D123" i="8"/>
  <c r="C123" i="8"/>
  <c r="B123" i="8"/>
  <c r="FG122" i="8"/>
  <c r="FF122" i="8"/>
  <c r="FE122" i="8"/>
  <c r="FD122" i="8"/>
  <c r="FC122" i="8"/>
  <c r="FB122" i="8"/>
  <c r="FA122" i="8"/>
  <c r="EZ122" i="8"/>
  <c r="EY122" i="8"/>
  <c r="EX122" i="8"/>
  <c r="EW122" i="8"/>
  <c r="EV122" i="8"/>
  <c r="EU122" i="8"/>
  <c r="ET122" i="8"/>
  <c r="ES122" i="8"/>
  <c r="ER122" i="8"/>
  <c r="EQ122" i="8"/>
  <c r="EP122" i="8"/>
  <c r="EO122" i="8"/>
  <c r="EN122" i="8"/>
  <c r="EM122" i="8"/>
  <c r="EG122" i="8"/>
  <c r="EF122" i="8"/>
  <c r="EE122" i="8"/>
  <c r="ED122" i="8"/>
  <c r="EC122" i="8"/>
  <c r="EH122" i="8" s="1"/>
  <c r="EB122" i="8"/>
  <c r="EA122" i="8"/>
  <c r="DW122" i="8"/>
  <c r="DV122" i="8"/>
  <c r="DU122" i="8"/>
  <c r="DT122" i="8"/>
  <c r="EK122" i="8" s="1"/>
  <c r="DS122" i="8"/>
  <c r="DR122" i="8"/>
  <c r="DQ122" i="8"/>
  <c r="DP122" i="8"/>
  <c r="DO122" i="8"/>
  <c r="DK122" i="8"/>
  <c r="DJ122" i="8"/>
  <c r="DI122" i="8"/>
  <c r="DH122" i="8"/>
  <c r="DX122" i="8" s="1"/>
  <c r="DG122" i="8"/>
  <c r="DF122" i="8"/>
  <c r="DE122" i="8"/>
  <c r="DD122" i="8"/>
  <c r="DC122" i="8"/>
  <c r="DB122" i="8"/>
  <c r="DA122" i="8"/>
  <c r="CZ122" i="8"/>
  <c r="CY122" i="8"/>
  <c r="CX122" i="8"/>
  <c r="CW122" i="8"/>
  <c r="CV122" i="8"/>
  <c r="DM122" i="8" s="1"/>
  <c r="CU122" i="8"/>
  <c r="CT122" i="8"/>
  <c r="CS122" i="8"/>
  <c r="CR122" i="8"/>
  <c r="CQ122" i="8"/>
  <c r="CP122" i="8"/>
  <c r="CO122" i="8"/>
  <c r="CN122" i="8"/>
  <c r="CM122" i="8"/>
  <c r="CL122" i="8"/>
  <c r="CK122" i="8"/>
  <c r="CJ122" i="8"/>
  <c r="CI122" i="8"/>
  <c r="CH122" i="8"/>
  <c r="CG122" i="8"/>
  <c r="CF122" i="8"/>
  <c r="CE122" i="8"/>
  <c r="CA122" i="8"/>
  <c r="BZ122" i="8"/>
  <c r="BY122" i="8"/>
  <c r="BX122" i="8"/>
  <c r="BW122" i="8"/>
  <c r="BV122" i="8"/>
  <c r="BU122" i="8"/>
  <c r="BT122" i="8"/>
  <c r="BS122" i="8"/>
  <c r="BR122" i="8"/>
  <c r="BQ122" i="8"/>
  <c r="BP122" i="8"/>
  <c r="BM122" i="8"/>
  <c r="BL122" i="8"/>
  <c r="CB122" i="8" s="1"/>
  <c r="BK122" i="8"/>
  <c r="BJ122" i="8"/>
  <c r="BI122" i="8"/>
  <c r="BN122" i="8" s="1"/>
  <c r="BH122" i="8"/>
  <c r="BG122" i="8"/>
  <c r="BC122" i="8"/>
  <c r="BB122" i="8"/>
  <c r="BA122" i="8"/>
  <c r="AZ122" i="8"/>
  <c r="AY122" i="8"/>
  <c r="AX122" i="8"/>
  <c r="AW122" i="8"/>
  <c r="AV122" i="8"/>
  <c r="AU122" i="8"/>
  <c r="AT122" i="8"/>
  <c r="AS122" i="8"/>
  <c r="AR122" i="8"/>
  <c r="AQ122" i="8"/>
  <c r="AP122" i="8"/>
  <c r="AO122" i="8"/>
  <c r="AN122" i="8"/>
  <c r="BD122" i="8" s="1"/>
  <c r="AM122" i="8"/>
  <c r="AL122" i="8"/>
  <c r="AK122" i="8"/>
  <c r="AJ122" i="8"/>
  <c r="AI122" i="8"/>
  <c r="AH122" i="8"/>
  <c r="AG122" i="8"/>
  <c r="AF122" i="8"/>
  <c r="AE122" i="8"/>
  <c r="AD122" i="8"/>
  <c r="AC122" i="8"/>
  <c r="AB122" i="8"/>
  <c r="AA122" i="8"/>
  <c r="Z122" i="8"/>
  <c r="Y122" i="8"/>
  <c r="X122" i="8"/>
  <c r="W122" i="8"/>
  <c r="V122" i="8"/>
  <c r="U122" i="8"/>
  <c r="T122" i="8"/>
  <c r="S122" i="8"/>
  <c r="R122" i="8"/>
  <c r="Q122" i="8"/>
  <c r="P122" i="8"/>
  <c r="O122" i="8"/>
  <c r="N122" i="8"/>
  <c r="M122" i="8"/>
  <c r="L122" i="8"/>
  <c r="K122" i="8"/>
  <c r="J122" i="8"/>
  <c r="I122" i="8"/>
  <c r="H122" i="8"/>
  <c r="G122" i="8"/>
  <c r="F122" i="8"/>
  <c r="E122" i="8"/>
  <c r="D122" i="8"/>
  <c r="C122" i="8"/>
  <c r="B122" i="8"/>
  <c r="FG121" i="8"/>
  <c r="FF121" i="8"/>
  <c r="FE121" i="8"/>
  <c r="FD121" i="8"/>
  <c r="FC121" i="8"/>
  <c r="FB121" i="8"/>
  <c r="FA121" i="8"/>
  <c r="EZ121" i="8"/>
  <c r="EY121" i="8"/>
  <c r="EX121" i="8"/>
  <c r="EW121" i="8"/>
  <c r="EV121" i="8"/>
  <c r="EU121" i="8"/>
  <c r="ET121" i="8"/>
  <c r="ES121" i="8"/>
  <c r="ER121" i="8"/>
  <c r="EQ121" i="8"/>
  <c r="EP121" i="8"/>
  <c r="EO121" i="8"/>
  <c r="EN121" i="8"/>
  <c r="EM121" i="8"/>
  <c r="EG121" i="8"/>
  <c r="EF121" i="8"/>
  <c r="EE121" i="8"/>
  <c r="ED121" i="8"/>
  <c r="EC121" i="8"/>
  <c r="EH121" i="8" s="1"/>
  <c r="EB121" i="8"/>
  <c r="EA121" i="8"/>
  <c r="DW121" i="8"/>
  <c r="DV121" i="8"/>
  <c r="DU121" i="8"/>
  <c r="DT121" i="8"/>
  <c r="EJ121" i="8" s="1"/>
  <c r="DS121" i="8"/>
  <c r="DR121" i="8"/>
  <c r="DQ121" i="8"/>
  <c r="DP121" i="8"/>
  <c r="DO121" i="8"/>
  <c r="DK121" i="8"/>
  <c r="DJ121" i="8"/>
  <c r="DI121" i="8"/>
  <c r="DH121" i="8"/>
  <c r="DX121" i="8" s="1"/>
  <c r="DG121" i="8"/>
  <c r="DF121" i="8"/>
  <c r="DE121" i="8"/>
  <c r="DD121" i="8"/>
  <c r="DC121" i="8"/>
  <c r="DB121" i="8"/>
  <c r="DA121" i="8"/>
  <c r="CZ121" i="8"/>
  <c r="CY121" i="8"/>
  <c r="CX121" i="8"/>
  <c r="CW121" i="8"/>
  <c r="CV121" i="8"/>
  <c r="CU121" i="8"/>
  <c r="CT121" i="8"/>
  <c r="CS121" i="8"/>
  <c r="CR121" i="8"/>
  <c r="CQ121" i="8"/>
  <c r="CP121" i="8"/>
  <c r="CO121" i="8"/>
  <c r="CN121" i="8"/>
  <c r="CM121" i="8"/>
  <c r="CL121" i="8"/>
  <c r="CK121" i="8"/>
  <c r="CJ121" i="8"/>
  <c r="CI121" i="8"/>
  <c r="CH121" i="8"/>
  <c r="CG121" i="8"/>
  <c r="CF121" i="8"/>
  <c r="CE121" i="8"/>
  <c r="CA121" i="8"/>
  <c r="BZ121" i="8"/>
  <c r="BY121" i="8"/>
  <c r="BX121" i="8"/>
  <c r="BW121" i="8"/>
  <c r="BV121" i="8"/>
  <c r="BU121" i="8"/>
  <c r="BT121" i="8"/>
  <c r="BS121" i="8"/>
  <c r="BR121" i="8"/>
  <c r="BQ121" i="8"/>
  <c r="BP121" i="8"/>
  <c r="BM121" i="8"/>
  <c r="BL121" i="8"/>
  <c r="CB121" i="8" s="1"/>
  <c r="BK121" i="8"/>
  <c r="BJ121" i="8"/>
  <c r="BI121" i="8"/>
  <c r="BN121" i="8" s="1"/>
  <c r="BH121" i="8"/>
  <c r="BG121" i="8"/>
  <c r="BC121" i="8"/>
  <c r="BB121" i="8"/>
  <c r="BA121" i="8"/>
  <c r="AZ121" i="8"/>
  <c r="AY121" i="8"/>
  <c r="AX121" i="8"/>
  <c r="AW121" i="8"/>
  <c r="AV121" i="8"/>
  <c r="AU121" i="8"/>
  <c r="AT121" i="8"/>
  <c r="AS121" i="8"/>
  <c r="AR121" i="8"/>
  <c r="AQ121" i="8"/>
  <c r="AP121" i="8"/>
  <c r="AO121" i="8"/>
  <c r="AN121" i="8"/>
  <c r="AM121" i="8"/>
  <c r="AL121" i="8"/>
  <c r="AK121" i="8"/>
  <c r="AJ121" i="8"/>
  <c r="AI121" i="8"/>
  <c r="AH121" i="8"/>
  <c r="AG121" i="8"/>
  <c r="AF121" i="8"/>
  <c r="AE121" i="8"/>
  <c r="AD121" i="8"/>
  <c r="AC121" i="8"/>
  <c r="AB121" i="8"/>
  <c r="AA121" i="8"/>
  <c r="Z121" i="8"/>
  <c r="Y121" i="8"/>
  <c r="X121" i="8"/>
  <c r="W121" i="8"/>
  <c r="V121" i="8"/>
  <c r="U121" i="8"/>
  <c r="T121" i="8"/>
  <c r="S121" i="8"/>
  <c r="R121" i="8"/>
  <c r="Q121" i="8"/>
  <c r="P121" i="8"/>
  <c r="O121" i="8"/>
  <c r="N121" i="8"/>
  <c r="M121" i="8"/>
  <c r="L121" i="8"/>
  <c r="K121" i="8"/>
  <c r="J121" i="8"/>
  <c r="I121" i="8"/>
  <c r="H121" i="8"/>
  <c r="G121" i="8"/>
  <c r="F121" i="8"/>
  <c r="E121" i="8"/>
  <c r="D121" i="8"/>
  <c r="C121" i="8"/>
  <c r="B121" i="8"/>
  <c r="FG120" i="8"/>
  <c r="FF120" i="8"/>
  <c r="FE120" i="8"/>
  <c r="FD120" i="8"/>
  <c r="FC120" i="8"/>
  <c r="FB120" i="8"/>
  <c r="FA120" i="8"/>
  <c r="EZ120" i="8"/>
  <c r="EY120" i="8"/>
  <c r="EX120" i="8"/>
  <c r="EW120" i="8"/>
  <c r="EV120" i="8"/>
  <c r="EU120" i="8"/>
  <c r="ET120" i="8"/>
  <c r="ES120" i="8"/>
  <c r="ER120" i="8"/>
  <c r="EQ120" i="8"/>
  <c r="EP120" i="8"/>
  <c r="EO120" i="8"/>
  <c r="EN120" i="8"/>
  <c r="EM120" i="8"/>
  <c r="EG120" i="8"/>
  <c r="EF120" i="8"/>
  <c r="EE120" i="8"/>
  <c r="ED120" i="8"/>
  <c r="EC120" i="8"/>
  <c r="EB120" i="8"/>
  <c r="EA120" i="8"/>
  <c r="DW120" i="8"/>
  <c r="DV120" i="8"/>
  <c r="DU120" i="8"/>
  <c r="DT120" i="8"/>
  <c r="EJ120" i="8" s="1"/>
  <c r="DS120" i="8"/>
  <c r="DR120" i="8"/>
  <c r="DQ120" i="8"/>
  <c r="DP120" i="8"/>
  <c r="DO120" i="8"/>
  <c r="DK120" i="8"/>
  <c r="DJ120" i="8"/>
  <c r="DI120" i="8"/>
  <c r="DH120" i="8"/>
  <c r="DY120" i="8" s="1"/>
  <c r="DG120" i="8"/>
  <c r="DF120" i="8"/>
  <c r="DE120" i="8"/>
  <c r="DD120" i="8"/>
  <c r="DC120" i="8"/>
  <c r="DB120" i="8"/>
  <c r="DA120" i="8"/>
  <c r="CZ120" i="8"/>
  <c r="CY120" i="8"/>
  <c r="CX120" i="8"/>
  <c r="CW120" i="8"/>
  <c r="CV120" i="8"/>
  <c r="DL120" i="8" s="1"/>
  <c r="CU120" i="8"/>
  <c r="CT120" i="8"/>
  <c r="CS120" i="8"/>
  <c r="CR120" i="8"/>
  <c r="CQ120" i="8"/>
  <c r="CP120" i="8"/>
  <c r="CO120" i="8"/>
  <c r="CN120" i="8"/>
  <c r="CM120" i="8"/>
  <c r="CL120" i="8"/>
  <c r="CK120" i="8"/>
  <c r="CJ120" i="8"/>
  <c r="CI120" i="8"/>
  <c r="CH120" i="8"/>
  <c r="CG120" i="8"/>
  <c r="CF120" i="8"/>
  <c r="CE120" i="8"/>
  <c r="CA120" i="8"/>
  <c r="BZ120" i="8"/>
  <c r="BY120" i="8"/>
  <c r="BX120" i="8"/>
  <c r="BW120" i="8"/>
  <c r="BV120" i="8"/>
  <c r="BU120" i="8"/>
  <c r="BT120" i="8"/>
  <c r="BS120" i="8"/>
  <c r="BR120" i="8"/>
  <c r="BQ120" i="8"/>
  <c r="BP120" i="8"/>
  <c r="BM120" i="8"/>
  <c r="BL120" i="8"/>
  <c r="BK120" i="8"/>
  <c r="BJ120" i="8"/>
  <c r="BI120" i="8"/>
  <c r="BO120" i="8" s="1"/>
  <c r="BH120" i="8"/>
  <c r="BG120" i="8"/>
  <c r="BC120" i="8"/>
  <c r="BB120" i="8"/>
  <c r="BA120" i="8"/>
  <c r="AZ120" i="8"/>
  <c r="AY120" i="8"/>
  <c r="AX120" i="8"/>
  <c r="AW120" i="8"/>
  <c r="AV120" i="8"/>
  <c r="AU120" i="8"/>
  <c r="AT120" i="8"/>
  <c r="AS120" i="8"/>
  <c r="AR120" i="8"/>
  <c r="AQ120" i="8"/>
  <c r="AP120" i="8"/>
  <c r="AO120" i="8"/>
  <c r="AN120" i="8"/>
  <c r="BE120" i="8" s="1"/>
  <c r="AM120" i="8"/>
  <c r="AL120" i="8"/>
  <c r="AK120" i="8"/>
  <c r="AJ120" i="8"/>
  <c r="AI120" i="8"/>
  <c r="AH120" i="8"/>
  <c r="AG120" i="8"/>
  <c r="AF120" i="8"/>
  <c r="AE120" i="8"/>
  <c r="AD120" i="8"/>
  <c r="AC120" i="8"/>
  <c r="AB120" i="8"/>
  <c r="AA120" i="8"/>
  <c r="Z120" i="8"/>
  <c r="Y120" i="8"/>
  <c r="X120" i="8"/>
  <c r="W120" i="8"/>
  <c r="V120" i="8"/>
  <c r="U120" i="8"/>
  <c r="T120" i="8"/>
  <c r="S120" i="8"/>
  <c r="R120" i="8"/>
  <c r="Q120" i="8"/>
  <c r="P120" i="8"/>
  <c r="O120" i="8"/>
  <c r="N120" i="8"/>
  <c r="M120" i="8"/>
  <c r="L120" i="8"/>
  <c r="K120" i="8"/>
  <c r="J120" i="8"/>
  <c r="I120" i="8"/>
  <c r="H120" i="8"/>
  <c r="G120" i="8"/>
  <c r="F120" i="8"/>
  <c r="E120" i="8"/>
  <c r="D120" i="8"/>
  <c r="C120" i="8"/>
  <c r="B120" i="8"/>
  <c r="FG119" i="8"/>
  <c r="FF119" i="8"/>
  <c r="FE119" i="8"/>
  <c r="FD119" i="8"/>
  <c r="FC119" i="8"/>
  <c r="FB119" i="8"/>
  <c r="FA119" i="8"/>
  <c r="EZ119" i="8"/>
  <c r="EY119" i="8"/>
  <c r="EX119" i="8"/>
  <c r="EW119" i="8"/>
  <c r="EV119" i="8"/>
  <c r="EU119" i="8"/>
  <c r="ET119" i="8"/>
  <c r="ES119" i="8"/>
  <c r="ER119" i="8"/>
  <c r="EQ119" i="8"/>
  <c r="EP119" i="8"/>
  <c r="EO119" i="8"/>
  <c r="EN119" i="8"/>
  <c r="EM119" i="8"/>
  <c r="EG119" i="8"/>
  <c r="EF119" i="8"/>
  <c r="EE119" i="8"/>
  <c r="ED119" i="8"/>
  <c r="EC119" i="8"/>
  <c r="EI119" i="8" s="1"/>
  <c r="EB119" i="8"/>
  <c r="EA119" i="8"/>
  <c r="DW119" i="8"/>
  <c r="DV119" i="8"/>
  <c r="DU119" i="8"/>
  <c r="DT119" i="8"/>
  <c r="EJ119" i="8" s="1"/>
  <c r="DS119" i="8"/>
  <c r="DR119" i="8"/>
  <c r="DQ119" i="8"/>
  <c r="DP119" i="8"/>
  <c r="DO119" i="8"/>
  <c r="DK119" i="8"/>
  <c r="DJ119" i="8"/>
  <c r="DI119" i="8"/>
  <c r="DH119" i="8"/>
  <c r="DG119" i="8"/>
  <c r="DF119" i="8"/>
  <c r="DE119" i="8"/>
  <c r="DD119" i="8"/>
  <c r="DC119" i="8"/>
  <c r="DB119" i="8"/>
  <c r="DA119" i="8"/>
  <c r="CZ119" i="8"/>
  <c r="CY119" i="8"/>
  <c r="CX119" i="8"/>
  <c r="CW119" i="8"/>
  <c r="CV119" i="8"/>
  <c r="CU119" i="8"/>
  <c r="CT119" i="8"/>
  <c r="CS119" i="8"/>
  <c r="CR119" i="8"/>
  <c r="CQ119" i="8"/>
  <c r="CP119" i="8"/>
  <c r="CO119" i="8"/>
  <c r="CN119" i="8"/>
  <c r="CM119" i="8"/>
  <c r="CL119" i="8"/>
  <c r="CK119" i="8"/>
  <c r="CJ119" i="8"/>
  <c r="CI119" i="8"/>
  <c r="CH119" i="8"/>
  <c r="CG119" i="8"/>
  <c r="CF119" i="8"/>
  <c r="CE119" i="8"/>
  <c r="CA119" i="8"/>
  <c r="BZ119" i="8"/>
  <c r="BY119" i="8"/>
  <c r="BX119" i="8"/>
  <c r="BW119" i="8"/>
  <c r="BV119" i="8"/>
  <c r="BU119" i="8"/>
  <c r="BT119" i="8"/>
  <c r="BS119" i="8"/>
  <c r="BR119" i="8"/>
  <c r="BQ119" i="8"/>
  <c r="BP119" i="8"/>
  <c r="BM119" i="8"/>
  <c r="BL119" i="8"/>
  <c r="CB119" i="8" s="1"/>
  <c r="BK119" i="8"/>
  <c r="BJ119" i="8"/>
  <c r="BI119" i="8"/>
  <c r="BO119" i="8" s="1"/>
  <c r="BH119" i="8"/>
  <c r="BG119" i="8"/>
  <c r="BC119" i="8"/>
  <c r="BB119" i="8"/>
  <c r="BA119" i="8"/>
  <c r="AZ119" i="8"/>
  <c r="AY119" i="8"/>
  <c r="AX119" i="8"/>
  <c r="AW119" i="8"/>
  <c r="AV119" i="8"/>
  <c r="AU119" i="8"/>
  <c r="AT119" i="8"/>
  <c r="AS119" i="8"/>
  <c r="AR119" i="8"/>
  <c r="AQ119" i="8"/>
  <c r="AP119" i="8"/>
  <c r="AO119" i="8"/>
  <c r="AN119" i="8"/>
  <c r="BD119" i="8" s="1"/>
  <c r="AM119" i="8"/>
  <c r="AL119" i="8"/>
  <c r="AK119" i="8"/>
  <c r="AJ119" i="8"/>
  <c r="AI119" i="8"/>
  <c r="AH119" i="8"/>
  <c r="AG119" i="8"/>
  <c r="AF119" i="8"/>
  <c r="AE119" i="8"/>
  <c r="AD119" i="8"/>
  <c r="AC119" i="8"/>
  <c r="AB119" i="8"/>
  <c r="AA119" i="8"/>
  <c r="Z119" i="8"/>
  <c r="Y119" i="8"/>
  <c r="X119" i="8"/>
  <c r="W119" i="8"/>
  <c r="V119" i="8"/>
  <c r="U119" i="8"/>
  <c r="T119" i="8"/>
  <c r="S119" i="8"/>
  <c r="R119" i="8"/>
  <c r="Q119" i="8"/>
  <c r="P119" i="8"/>
  <c r="O119" i="8"/>
  <c r="N119" i="8"/>
  <c r="M119" i="8"/>
  <c r="L119" i="8"/>
  <c r="K119" i="8"/>
  <c r="J119" i="8"/>
  <c r="I119" i="8"/>
  <c r="H119" i="8"/>
  <c r="G119" i="8"/>
  <c r="F119" i="8"/>
  <c r="E119" i="8"/>
  <c r="D119" i="8"/>
  <c r="C119" i="8"/>
  <c r="B119" i="8"/>
  <c r="FG118" i="8"/>
  <c r="FF118" i="8"/>
  <c r="FE118" i="8"/>
  <c r="FD118" i="8"/>
  <c r="FC118" i="8"/>
  <c r="FB118" i="8"/>
  <c r="FA118" i="8"/>
  <c r="EZ118" i="8"/>
  <c r="EY118" i="8"/>
  <c r="EX118" i="8"/>
  <c r="EW118" i="8"/>
  <c r="EV118" i="8"/>
  <c r="EU118" i="8"/>
  <c r="ET118" i="8"/>
  <c r="ES118" i="8"/>
  <c r="ER118" i="8"/>
  <c r="EQ118" i="8"/>
  <c r="EP118" i="8"/>
  <c r="EO118" i="8"/>
  <c r="EN118" i="8"/>
  <c r="EM118" i="8"/>
  <c r="EG118" i="8"/>
  <c r="EF118" i="8"/>
  <c r="EE118" i="8"/>
  <c r="ED118" i="8"/>
  <c r="EC118" i="8"/>
  <c r="EH118" i="8" s="1"/>
  <c r="EB118" i="8"/>
  <c r="EA118" i="8"/>
  <c r="DW118" i="8"/>
  <c r="DV118" i="8"/>
  <c r="DU118" i="8"/>
  <c r="DT118" i="8"/>
  <c r="EK118" i="8" s="1"/>
  <c r="DS118" i="8"/>
  <c r="DR118" i="8"/>
  <c r="DQ118" i="8"/>
  <c r="DP118" i="8"/>
  <c r="DO118" i="8"/>
  <c r="DK118" i="8"/>
  <c r="DJ118" i="8"/>
  <c r="DI118" i="8"/>
  <c r="DH118" i="8"/>
  <c r="DX118" i="8" s="1"/>
  <c r="DG118" i="8"/>
  <c r="DF118" i="8"/>
  <c r="DE118" i="8"/>
  <c r="DD118" i="8"/>
  <c r="DC118" i="8"/>
  <c r="DB118" i="8"/>
  <c r="DA118" i="8"/>
  <c r="CZ118" i="8"/>
  <c r="CY118" i="8"/>
  <c r="CX118" i="8"/>
  <c r="CW118" i="8"/>
  <c r="CV118" i="8"/>
  <c r="DM118" i="8" s="1"/>
  <c r="CU118" i="8"/>
  <c r="CT118" i="8"/>
  <c r="CS118" i="8"/>
  <c r="CR118" i="8"/>
  <c r="CQ118" i="8"/>
  <c r="CP118" i="8"/>
  <c r="CO118" i="8"/>
  <c r="CN118" i="8"/>
  <c r="CM118" i="8"/>
  <c r="CL118" i="8"/>
  <c r="CK118" i="8"/>
  <c r="CJ118" i="8"/>
  <c r="CI118" i="8"/>
  <c r="CH118" i="8"/>
  <c r="CG118" i="8"/>
  <c r="CF118" i="8"/>
  <c r="CE118" i="8"/>
  <c r="CA118" i="8"/>
  <c r="BZ118" i="8"/>
  <c r="BY118" i="8"/>
  <c r="BX118" i="8"/>
  <c r="BW118" i="8"/>
  <c r="BV118" i="8"/>
  <c r="BU118" i="8"/>
  <c r="BT118" i="8"/>
  <c r="BS118" i="8"/>
  <c r="BR118" i="8"/>
  <c r="BQ118" i="8"/>
  <c r="BP118" i="8"/>
  <c r="BM118" i="8"/>
  <c r="BL118" i="8"/>
  <c r="CB118" i="8" s="1"/>
  <c r="BK118" i="8"/>
  <c r="BJ118" i="8"/>
  <c r="BI118" i="8"/>
  <c r="BH118" i="8"/>
  <c r="BG118" i="8"/>
  <c r="BC118" i="8"/>
  <c r="BB118" i="8"/>
  <c r="BA118" i="8"/>
  <c r="AZ118" i="8"/>
  <c r="AY118" i="8"/>
  <c r="AX118" i="8"/>
  <c r="AW118" i="8"/>
  <c r="AV118" i="8"/>
  <c r="AU118" i="8"/>
  <c r="AT118" i="8"/>
  <c r="AS118" i="8"/>
  <c r="AR118" i="8"/>
  <c r="AQ118" i="8"/>
  <c r="AP118" i="8"/>
  <c r="AO118" i="8"/>
  <c r="AN118" i="8"/>
  <c r="BD118" i="8" s="1"/>
  <c r="AM118" i="8"/>
  <c r="AL118" i="8"/>
  <c r="AK118" i="8"/>
  <c r="AJ118" i="8"/>
  <c r="AI118" i="8"/>
  <c r="AH118" i="8"/>
  <c r="AG118" i="8"/>
  <c r="AF118" i="8"/>
  <c r="AE118" i="8"/>
  <c r="AD118" i="8"/>
  <c r="AC118" i="8"/>
  <c r="AB118" i="8"/>
  <c r="AA118" i="8"/>
  <c r="Z118" i="8"/>
  <c r="Y118" i="8"/>
  <c r="X118" i="8"/>
  <c r="W118" i="8"/>
  <c r="V118" i="8"/>
  <c r="U118" i="8"/>
  <c r="T118" i="8"/>
  <c r="S118" i="8"/>
  <c r="R118" i="8"/>
  <c r="Q118" i="8"/>
  <c r="P118" i="8"/>
  <c r="O118" i="8"/>
  <c r="N118" i="8"/>
  <c r="M118" i="8"/>
  <c r="L118" i="8"/>
  <c r="K118" i="8"/>
  <c r="J118" i="8"/>
  <c r="I118" i="8"/>
  <c r="H118" i="8"/>
  <c r="G118" i="8"/>
  <c r="F118" i="8"/>
  <c r="E118" i="8"/>
  <c r="D118" i="8"/>
  <c r="C118" i="8"/>
  <c r="B118" i="8"/>
  <c r="FG117" i="8"/>
  <c r="FF117" i="8"/>
  <c r="FE117" i="8"/>
  <c r="FD117" i="8"/>
  <c r="FC117" i="8"/>
  <c r="FB117" i="8"/>
  <c r="FA117" i="8"/>
  <c r="EZ117" i="8"/>
  <c r="EY117" i="8"/>
  <c r="EX117" i="8"/>
  <c r="EW117" i="8"/>
  <c r="EV117" i="8"/>
  <c r="EU117" i="8"/>
  <c r="ET117" i="8"/>
  <c r="ES117" i="8"/>
  <c r="ER117" i="8"/>
  <c r="EQ117" i="8"/>
  <c r="EP117" i="8"/>
  <c r="EO117" i="8"/>
  <c r="EN117" i="8"/>
  <c r="EM117" i="8"/>
  <c r="EG117" i="8"/>
  <c r="EF117" i="8"/>
  <c r="EE117" i="8"/>
  <c r="ED117" i="8"/>
  <c r="EC117" i="8"/>
  <c r="EH117" i="8" s="1"/>
  <c r="EB117" i="8"/>
  <c r="EA117" i="8"/>
  <c r="DW117" i="8"/>
  <c r="DV117" i="8"/>
  <c r="DU117" i="8"/>
  <c r="DT117" i="8"/>
  <c r="EJ117" i="8" s="1"/>
  <c r="DS117" i="8"/>
  <c r="DR117" i="8"/>
  <c r="DQ117" i="8"/>
  <c r="DP117" i="8"/>
  <c r="DO117" i="8"/>
  <c r="DK117" i="8"/>
  <c r="DJ117" i="8"/>
  <c r="DI117" i="8"/>
  <c r="DH117" i="8"/>
  <c r="DX117" i="8" s="1"/>
  <c r="DG117" i="8"/>
  <c r="DF117" i="8"/>
  <c r="DE117" i="8"/>
  <c r="DD117" i="8"/>
  <c r="DC117" i="8"/>
  <c r="DB117" i="8"/>
  <c r="DA117" i="8"/>
  <c r="CZ117" i="8"/>
  <c r="CY117" i="8"/>
  <c r="CX117" i="8"/>
  <c r="CW117" i="8"/>
  <c r="CV117" i="8"/>
  <c r="DL117" i="8" s="1"/>
  <c r="CU117" i="8"/>
  <c r="CT117" i="8"/>
  <c r="CS117" i="8"/>
  <c r="CR117" i="8"/>
  <c r="CQ117" i="8"/>
  <c r="CP117" i="8"/>
  <c r="CO117" i="8"/>
  <c r="CN117" i="8"/>
  <c r="CM117" i="8"/>
  <c r="CL117" i="8"/>
  <c r="CK117" i="8"/>
  <c r="CJ117" i="8"/>
  <c r="CI117" i="8"/>
  <c r="CH117" i="8"/>
  <c r="CG117" i="8"/>
  <c r="CF117" i="8"/>
  <c r="CE117" i="8"/>
  <c r="CA117" i="8"/>
  <c r="BZ117" i="8"/>
  <c r="BY117" i="8"/>
  <c r="BX117" i="8"/>
  <c r="BW117" i="8"/>
  <c r="BV117" i="8"/>
  <c r="BU117" i="8"/>
  <c r="BT117" i="8"/>
  <c r="BS117" i="8"/>
  <c r="BR117" i="8"/>
  <c r="BQ117" i="8"/>
  <c r="BP117" i="8"/>
  <c r="BM117" i="8"/>
  <c r="BL117" i="8"/>
  <c r="CB117" i="8" s="1"/>
  <c r="BK117" i="8"/>
  <c r="BJ117" i="8"/>
  <c r="BI117" i="8"/>
  <c r="BN117" i="8" s="1"/>
  <c r="BH117" i="8"/>
  <c r="BG117" i="8"/>
  <c r="BC117" i="8"/>
  <c r="BB117" i="8"/>
  <c r="BA117" i="8"/>
  <c r="AZ117" i="8"/>
  <c r="AY117" i="8"/>
  <c r="AX117" i="8"/>
  <c r="AW117" i="8"/>
  <c r="AV117" i="8"/>
  <c r="AU117" i="8"/>
  <c r="AT117" i="8"/>
  <c r="AS117" i="8"/>
  <c r="AR117" i="8"/>
  <c r="AQ117" i="8"/>
  <c r="AP117" i="8"/>
  <c r="AO117" i="8"/>
  <c r="AN117" i="8"/>
  <c r="AM117" i="8"/>
  <c r="AL117" i="8"/>
  <c r="AK117" i="8"/>
  <c r="AJ117" i="8"/>
  <c r="AI117" i="8"/>
  <c r="AH117" i="8"/>
  <c r="AG117" i="8"/>
  <c r="AF117" i="8"/>
  <c r="AE117" i="8"/>
  <c r="AD117" i="8"/>
  <c r="AC117" i="8"/>
  <c r="AB117" i="8"/>
  <c r="AA117" i="8"/>
  <c r="Z117" i="8"/>
  <c r="Y117" i="8"/>
  <c r="X117" i="8"/>
  <c r="W117" i="8"/>
  <c r="V117" i="8"/>
  <c r="U117" i="8"/>
  <c r="T117" i="8"/>
  <c r="S117" i="8"/>
  <c r="R117" i="8"/>
  <c r="Q117" i="8"/>
  <c r="P117" i="8"/>
  <c r="O117" i="8"/>
  <c r="N117" i="8"/>
  <c r="M117" i="8"/>
  <c r="L117" i="8"/>
  <c r="K117" i="8"/>
  <c r="J117" i="8"/>
  <c r="I117" i="8"/>
  <c r="H117" i="8"/>
  <c r="G117" i="8"/>
  <c r="F117" i="8"/>
  <c r="E117" i="8"/>
  <c r="D117" i="8"/>
  <c r="C117" i="8"/>
  <c r="B117" i="8"/>
  <c r="FG116" i="8"/>
  <c r="FF116" i="8"/>
  <c r="FE116" i="8"/>
  <c r="FD116" i="8"/>
  <c r="FC116" i="8"/>
  <c r="FB116" i="8"/>
  <c r="FA116" i="8"/>
  <c r="EZ116" i="8"/>
  <c r="EY116" i="8"/>
  <c r="EX116" i="8"/>
  <c r="EW116" i="8"/>
  <c r="EV116" i="8"/>
  <c r="EU116" i="8"/>
  <c r="ET116" i="8"/>
  <c r="ES116" i="8"/>
  <c r="ER116" i="8"/>
  <c r="EQ116" i="8"/>
  <c r="EP116" i="8"/>
  <c r="EO116" i="8"/>
  <c r="EN116" i="8"/>
  <c r="EM116" i="8"/>
  <c r="EG116" i="8"/>
  <c r="EF116" i="8"/>
  <c r="EE116" i="8"/>
  <c r="ED116" i="8"/>
  <c r="EC116" i="8"/>
  <c r="EI116" i="8" s="1"/>
  <c r="EB116" i="8"/>
  <c r="EA116" i="8"/>
  <c r="DW116" i="8"/>
  <c r="DV116" i="8"/>
  <c r="DU116" i="8"/>
  <c r="DT116" i="8"/>
  <c r="DS116" i="8"/>
  <c r="DR116" i="8"/>
  <c r="DQ116" i="8"/>
  <c r="DP116" i="8"/>
  <c r="DO116" i="8"/>
  <c r="DK116" i="8"/>
  <c r="DJ116" i="8"/>
  <c r="DI116" i="8"/>
  <c r="DH116" i="8"/>
  <c r="DY116" i="8" s="1"/>
  <c r="DG116" i="8"/>
  <c r="DF116" i="8"/>
  <c r="DE116" i="8"/>
  <c r="DD116" i="8"/>
  <c r="DC116" i="8"/>
  <c r="DB116" i="8"/>
  <c r="DA116" i="8"/>
  <c r="CZ116" i="8"/>
  <c r="CY116" i="8"/>
  <c r="CX116" i="8"/>
  <c r="CW116" i="8"/>
  <c r="CV116" i="8"/>
  <c r="DL116" i="8" s="1"/>
  <c r="CU116" i="8"/>
  <c r="CT116" i="8"/>
  <c r="CS116" i="8"/>
  <c r="CR116" i="8"/>
  <c r="CQ116" i="8"/>
  <c r="CP116" i="8"/>
  <c r="CO116" i="8"/>
  <c r="CN116" i="8"/>
  <c r="CM116" i="8"/>
  <c r="CL116" i="8"/>
  <c r="CK116" i="8"/>
  <c r="CJ116" i="8"/>
  <c r="CI116" i="8"/>
  <c r="CH116" i="8"/>
  <c r="CG116" i="8"/>
  <c r="CF116" i="8"/>
  <c r="CE116" i="8"/>
  <c r="CA116" i="8"/>
  <c r="BZ116" i="8"/>
  <c r="BY116" i="8"/>
  <c r="BX116" i="8"/>
  <c r="BW116" i="8"/>
  <c r="BV116" i="8"/>
  <c r="BU116" i="8"/>
  <c r="BT116" i="8"/>
  <c r="BS116" i="8"/>
  <c r="BR116" i="8"/>
  <c r="BQ116" i="8"/>
  <c r="BP116" i="8"/>
  <c r="BM116" i="8"/>
  <c r="BL116" i="8"/>
  <c r="CC116" i="8" s="1"/>
  <c r="BK116" i="8"/>
  <c r="BJ116" i="8"/>
  <c r="BI116" i="8"/>
  <c r="BO116" i="8" s="1"/>
  <c r="BH116" i="8"/>
  <c r="BG116" i="8"/>
  <c r="BC116" i="8"/>
  <c r="BB116" i="8"/>
  <c r="BA116" i="8"/>
  <c r="AZ116" i="8"/>
  <c r="AY116" i="8"/>
  <c r="AX116" i="8"/>
  <c r="AW116" i="8"/>
  <c r="AV116" i="8"/>
  <c r="AU116" i="8"/>
  <c r="AT116" i="8"/>
  <c r="AS116" i="8"/>
  <c r="AR116" i="8"/>
  <c r="AQ116" i="8"/>
  <c r="AP116" i="8"/>
  <c r="AO116" i="8"/>
  <c r="AN116" i="8"/>
  <c r="BE116" i="8" s="1"/>
  <c r="AM116" i="8"/>
  <c r="AL116" i="8"/>
  <c r="AK116" i="8"/>
  <c r="AJ116" i="8"/>
  <c r="AI116" i="8"/>
  <c r="AH116" i="8"/>
  <c r="AG116" i="8"/>
  <c r="AF116" i="8"/>
  <c r="AE116" i="8"/>
  <c r="AD116" i="8"/>
  <c r="AC116" i="8"/>
  <c r="AB116" i="8"/>
  <c r="AA116" i="8"/>
  <c r="Z116" i="8"/>
  <c r="Y116" i="8"/>
  <c r="X116" i="8"/>
  <c r="W116" i="8"/>
  <c r="V116" i="8"/>
  <c r="U116" i="8"/>
  <c r="T116" i="8"/>
  <c r="S116" i="8"/>
  <c r="R116" i="8"/>
  <c r="Q116" i="8"/>
  <c r="P116" i="8"/>
  <c r="O116" i="8"/>
  <c r="N116" i="8"/>
  <c r="M116" i="8"/>
  <c r="L116" i="8"/>
  <c r="K116" i="8"/>
  <c r="J116" i="8"/>
  <c r="I116" i="8"/>
  <c r="H116" i="8"/>
  <c r="G116" i="8"/>
  <c r="F116" i="8"/>
  <c r="E116" i="8"/>
  <c r="D116" i="8"/>
  <c r="C116" i="8"/>
  <c r="B116" i="8"/>
  <c r="FG115" i="8"/>
  <c r="FF115" i="8"/>
  <c r="FE115" i="8"/>
  <c r="FD115" i="8"/>
  <c r="FC115" i="8"/>
  <c r="FB115" i="8"/>
  <c r="FA115" i="8"/>
  <c r="EZ115" i="8"/>
  <c r="EY115" i="8"/>
  <c r="EX115" i="8"/>
  <c r="EW115" i="8"/>
  <c r="EV115" i="8"/>
  <c r="EU115" i="8"/>
  <c r="ET115" i="8"/>
  <c r="ES115" i="8"/>
  <c r="ER115" i="8"/>
  <c r="EQ115" i="8"/>
  <c r="EP115" i="8"/>
  <c r="EO115" i="8"/>
  <c r="EN115" i="8"/>
  <c r="EM115" i="8"/>
  <c r="EG115" i="8"/>
  <c r="EF115" i="8"/>
  <c r="EE115" i="8"/>
  <c r="ED115" i="8"/>
  <c r="EC115" i="8"/>
  <c r="EI115" i="8" s="1"/>
  <c r="EB115" i="8"/>
  <c r="EA115" i="8"/>
  <c r="DW115" i="8"/>
  <c r="DV115" i="8"/>
  <c r="DU115" i="8"/>
  <c r="DT115" i="8"/>
  <c r="EJ115" i="8" s="1"/>
  <c r="DS115" i="8"/>
  <c r="DR115" i="8"/>
  <c r="DQ115" i="8"/>
  <c r="DP115" i="8"/>
  <c r="DO115" i="8"/>
  <c r="DK115" i="8"/>
  <c r="DJ115" i="8"/>
  <c r="DI115" i="8"/>
  <c r="DH115" i="8"/>
  <c r="DG115" i="8"/>
  <c r="DF115" i="8"/>
  <c r="DE115" i="8"/>
  <c r="DD115" i="8"/>
  <c r="DC115" i="8"/>
  <c r="DB115" i="8"/>
  <c r="DA115" i="8"/>
  <c r="CZ115" i="8"/>
  <c r="CY115" i="8"/>
  <c r="CX115" i="8"/>
  <c r="CW115" i="8"/>
  <c r="CV115" i="8"/>
  <c r="CU115" i="8"/>
  <c r="CT115" i="8"/>
  <c r="CS115" i="8"/>
  <c r="CR115" i="8"/>
  <c r="CQ115" i="8"/>
  <c r="CP115" i="8"/>
  <c r="CO115" i="8"/>
  <c r="CN115" i="8"/>
  <c r="CM115" i="8"/>
  <c r="CL115" i="8"/>
  <c r="CK115" i="8"/>
  <c r="CJ115" i="8"/>
  <c r="CI115" i="8"/>
  <c r="CH115" i="8"/>
  <c r="CG115" i="8"/>
  <c r="CF115" i="8"/>
  <c r="CE115" i="8"/>
  <c r="CA115" i="8"/>
  <c r="BZ115" i="8"/>
  <c r="BY115" i="8"/>
  <c r="BX115" i="8"/>
  <c r="BW115" i="8"/>
  <c r="BV115" i="8"/>
  <c r="BU115" i="8"/>
  <c r="BT115" i="8"/>
  <c r="BS115" i="8"/>
  <c r="BR115" i="8"/>
  <c r="BQ115" i="8"/>
  <c r="BP115" i="8"/>
  <c r="BM115" i="8"/>
  <c r="BL115" i="8"/>
  <c r="CB115" i="8" s="1"/>
  <c r="BK115" i="8"/>
  <c r="BJ115" i="8"/>
  <c r="BI115" i="8"/>
  <c r="BH115" i="8"/>
  <c r="BG115" i="8"/>
  <c r="BC115" i="8"/>
  <c r="BB115" i="8"/>
  <c r="BA115" i="8"/>
  <c r="AZ115" i="8"/>
  <c r="AY115" i="8"/>
  <c r="AX115" i="8"/>
  <c r="AW115" i="8"/>
  <c r="AV115" i="8"/>
  <c r="AU115" i="8"/>
  <c r="AT115" i="8"/>
  <c r="AS115" i="8"/>
  <c r="AR115" i="8"/>
  <c r="AQ115" i="8"/>
  <c r="AP115" i="8"/>
  <c r="AO115" i="8"/>
  <c r="AN115" i="8"/>
  <c r="BD115" i="8" s="1"/>
  <c r="AM115" i="8"/>
  <c r="AL115" i="8"/>
  <c r="AK115" i="8"/>
  <c r="AJ115" i="8"/>
  <c r="AI115" i="8"/>
  <c r="AH115" i="8"/>
  <c r="AG115" i="8"/>
  <c r="AF115" i="8"/>
  <c r="AE115" i="8"/>
  <c r="AD115" i="8"/>
  <c r="AC115" i="8"/>
  <c r="AB115" i="8"/>
  <c r="AA115" i="8"/>
  <c r="Z115" i="8"/>
  <c r="Y115" i="8"/>
  <c r="X115" i="8"/>
  <c r="W115" i="8"/>
  <c r="V115" i="8"/>
  <c r="U115" i="8"/>
  <c r="T115" i="8"/>
  <c r="S115" i="8"/>
  <c r="R115" i="8"/>
  <c r="Q115" i="8"/>
  <c r="P115" i="8"/>
  <c r="O115" i="8"/>
  <c r="N115" i="8"/>
  <c r="M115" i="8"/>
  <c r="L115" i="8"/>
  <c r="K115" i="8"/>
  <c r="J115" i="8"/>
  <c r="I115" i="8"/>
  <c r="H115" i="8"/>
  <c r="G115" i="8"/>
  <c r="F115" i="8"/>
  <c r="E115" i="8"/>
  <c r="D115" i="8"/>
  <c r="C115" i="8"/>
  <c r="B115" i="8"/>
  <c r="FG114" i="8"/>
  <c r="FF114" i="8"/>
  <c r="FE114" i="8"/>
  <c r="FD114" i="8"/>
  <c r="FC114" i="8"/>
  <c r="FB114" i="8"/>
  <c r="FA114" i="8"/>
  <c r="EZ114" i="8"/>
  <c r="EY114" i="8"/>
  <c r="EX114" i="8"/>
  <c r="EW114" i="8"/>
  <c r="EV114" i="8"/>
  <c r="EU114" i="8"/>
  <c r="ET114" i="8"/>
  <c r="ES114" i="8"/>
  <c r="ER114" i="8"/>
  <c r="EQ114" i="8"/>
  <c r="EP114" i="8"/>
  <c r="EO114" i="8"/>
  <c r="EN114" i="8"/>
  <c r="EM114" i="8"/>
  <c r="EG114" i="8"/>
  <c r="EF114" i="8"/>
  <c r="EE114" i="8"/>
  <c r="ED114" i="8"/>
  <c r="EC114" i="8"/>
  <c r="EB114" i="8"/>
  <c r="EA114" i="8"/>
  <c r="DW114" i="8"/>
  <c r="DV114" i="8"/>
  <c r="DU114" i="8"/>
  <c r="DT114" i="8"/>
  <c r="EL114" i="8" s="1"/>
  <c r="DS114" i="8"/>
  <c r="DR114" i="8"/>
  <c r="DQ114" i="8"/>
  <c r="DP114" i="8"/>
  <c r="DO114" i="8"/>
  <c r="DK114" i="8"/>
  <c r="DJ114" i="8"/>
  <c r="DI114" i="8"/>
  <c r="DH114" i="8"/>
  <c r="DZ114" i="8" s="1"/>
  <c r="DG114" i="8"/>
  <c r="DF114" i="8"/>
  <c r="DE114" i="8"/>
  <c r="DD114" i="8"/>
  <c r="DC114" i="8"/>
  <c r="DB114" i="8"/>
  <c r="DA114" i="8"/>
  <c r="CZ114" i="8"/>
  <c r="CY114" i="8"/>
  <c r="CX114" i="8"/>
  <c r="CW114" i="8"/>
  <c r="CV114" i="8"/>
  <c r="CU114" i="8"/>
  <c r="CT114" i="8"/>
  <c r="CS114" i="8"/>
  <c r="CR114" i="8"/>
  <c r="CQ114" i="8"/>
  <c r="CP114" i="8"/>
  <c r="CO114" i="8"/>
  <c r="CN114" i="8"/>
  <c r="CM114" i="8"/>
  <c r="CL114" i="8"/>
  <c r="CK114" i="8"/>
  <c r="CJ114" i="8"/>
  <c r="CI114" i="8"/>
  <c r="CH114" i="8"/>
  <c r="CG114" i="8"/>
  <c r="CF114" i="8"/>
  <c r="CE114" i="8"/>
  <c r="CA114" i="8"/>
  <c r="BZ114" i="8"/>
  <c r="BY114" i="8"/>
  <c r="BX114" i="8"/>
  <c r="BW114" i="8"/>
  <c r="BV114" i="8"/>
  <c r="BU114" i="8"/>
  <c r="BT114" i="8"/>
  <c r="BS114" i="8"/>
  <c r="BR114" i="8"/>
  <c r="BQ114" i="8"/>
  <c r="BP114" i="8"/>
  <c r="BM114" i="8"/>
  <c r="BL114" i="8"/>
  <c r="BK114" i="8"/>
  <c r="BJ114" i="8"/>
  <c r="BI114" i="8"/>
  <c r="BN114" i="8" s="1"/>
  <c r="BH114" i="8"/>
  <c r="BG114" i="8"/>
  <c r="BC114" i="8"/>
  <c r="BB114" i="8"/>
  <c r="BA114" i="8"/>
  <c r="AZ114" i="8"/>
  <c r="AY114" i="8"/>
  <c r="AX114" i="8"/>
  <c r="AW114" i="8"/>
  <c r="AV114" i="8"/>
  <c r="AU114" i="8"/>
  <c r="AT114" i="8"/>
  <c r="AS114" i="8"/>
  <c r="AR114" i="8"/>
  <c r="AQ114" i="8"/>
  <c r="AP114" i="8"/>
  <c r="AO114" i="8"/>
  <c r="AN114" i="8"/>
  <c r="BF114" i="8" s="1"/>
  <c r="AM114" i="8"/>
  <c r="AL114" i="8"/>
  <c r="AK114" i="8"/>
  <c r="AJ114" i="8"/>
  <c r="AI114" i="8"/>
  <c r="AH114" i="8"/>
  <c r="AG114" i="8"/>
  <c r="AF114" i="8"/>
  <c r="AE114" i="8"/>
  <c r="AD114" i="8"/>
  <c r="AC114" i="8"/>
  <c r="AB114" i="8"/>
  <c r="AA114" i="8"/>
  <c r="Z114" i="8"/>
  <c r="Y114" i="8"/>
  <c r="X114" i="8"/>
  <c r="W114" i="8"/>
  <c r="V114" i="8"/>
  <c r="U114" i="8"/>
  <c r="T114" i="8"/>
  <c r="S114" i="8"/>
  <c r="R114" i="8"/>
  <c r="Q114" i="8"/>
  <c r="P114" i="8"/>
  <c r="O114" i="8"/>
  <c r="N114" i="8"/>
  <c r="M114" i="8"/>
  <c r="L114" i="8"/>
  <c r="K114" i="8"/>
  <c r="J114" i="8"/>
  <c r="I114" i="8"/>
  <c r="H114" i="8"/>
  <c r="G114" i="8"/>
  <c r="F114" i="8"/>
  <c r="E114" i="8"/>
  <c r="D114" i="8"/>
  <c r="C114" i="8"/>
  <c r="B114" i="8"/>
  <c r="FG113" i="8"/>
  <c r="FF113" i="8"/>
  <c r="FE113" i="8"/>
  <c r="FD113" i="8"/>
  <c r="FC113" i="8"/>
  <c r="FB113" i="8"/>
  <c r="FA113" i="8"/>
  <c r="EZ113" i="8"/>
  <c r="EY113" i="8"/>
  <c r="EX113" i="8"/>
  <c r="EW113" i="8"/>
  <c r="EV113" i="8"/>
  <c r="EU113" i="8"/>
  <c r="ET113" i="8"/>
  <c r="ES113" i="8"/>
  <c r="ER113" i="8"/>
  <c r="EQ113" i="8"/>
  <c r="EP113" i="8"/>
  <c r="EO113" i="8"/>
  <c r="EN113" i="8"/>
  <c r="EM113" i="8"/>
  <c r="EG113" i="8"/>
  <c r="EF113" i="8"/>
  <c r="EE113" i="8"/>
  <c r="ED113" i="8"/>
  <c r="EC113" i="8"/>
  <c r="EI113" i="8" s="1"/>
  <c r="EB113" i="8"/>
  <c r="EA113" i="8"/>
  <c r="DW113" i="8"/>
  <c r="DV113" i="8"/>
  <c r="DU113" i="8"/>
  <c r="DT113" i="8"/>
  <c r="DS113" i="8"/>
  <c r="DR113" i="8"/>
  <c r="DQ113" i="8"/>
  <c r="DP113" i="8"/>
  <c r="DO113" i="8"/>
  <c r="DK113" i="8"/>
  <c r="DJ113" i="8"/>
  <c r="DI113" i="8"/>
  <c r="DH113" i="8"/>
  <c r="DY113" i="8" s="1"/>
  <c r="DG113" i="8"/>
  <c r="DF113" i="8"/>
  <c r="DE113" i="8"/>
  <c r="DD113" i="8"/>
  <c r="DC113" i="8"/>
  <c r="DB113" i="8"/>
  <c r="DA113" i="8"/>
  <c r="CZ113" i="8"/>
  <c r="CY113" i="8"/>
  <c r="CX113" i="8"/>
  <c r="CW113" i="8"/>
  <c r="CV113" i="8"/>
  <c r="DL113" i="8" s="1"/>
  <c r="CU113" i="8"/>
  <c r="CT113" i="8"/>
  <c r="CS113" i="8"/>
  <c r="CR113" i="8"/>
  <c r="CQ113" i="8"/>
  <c r="CP113" i="8"/>
  <c r="CO113" i="8"/>
  <c r="CN113" i="8"/>
  <c r="CM113" i="8"/>
  <c r="CL113" i="8"/>
  <c r="CK113" i="8"/>
  <c r="CJ113" i="8"/>
  <c r="CI113" i="8"/>
  <c r="CH113" i="8"/>
  <c r="CG113" i="8"/>
  <c r="CF113" i="8"/>
  <c r="CE113" i="8"/>
  <c r="CA113" i="8"/>
  <c r="BZ113" i="8"/>
  <c r="BY113" i="8"/>
  <c r="BX113" i="8"/>
  <c r="BW113" i="8"/>
  <c r="BV113" i="8"/>
  <c r="BU113" i="8"/>
  <c r="BT113" i="8"/>
  <c r="BS113" i="8"/>
  <c r="BR113" i="8"/>
  <c r="BQ113" i="8"/>
  <c r="BP113" i="8"/>
  <c r="BM113" i="8"/>
  <c r="BL113" i="8"/>
  <c r="CB113" i="8" s="1"/>
  <c r="BK113" i="8"/>
  <c r="BJ113" i="8"/>
  <c r="BI113" i="8"/>
  <c r="BO113" i="8" s="1"/>
  <c r="BH113" i="8"/>
  <c r="BG113" i="8"/>
  <c r="BC113" i="8"/>
  <c r="BB113" i="8"/>
  <c r="BA113" i="8"/>
  <c r="AZ113" i="8"/>
  <c r="AY113" i="8"/>
  <c r="AX113" i="8"/>
  <c r="AW113" i="8"/>
  <c r="AV113" i="8"/>
  <c r="AU113" i="8"/>
  <c r="AT113" i="8"/>
  <c r="AS113" i="8"/>
  <c r="AR113" i="8"/>
  <c r="AQ113" i="8"/>
  <c r="AP113" i="8"/>
  <c r="AO113" i="8"/>
  <c r="AN113" i="8"/>
  <c r="BD113" i="8" s="1"/>
  <c r="AM113" i="8"/>
  <c r="AL113" i="8"/>
  <c r="AK113" i="8"/>
  <c r="AJ113" i="8"/>
  <c r="AI113" i="8"/>
  <c r="AH113" i="8"/>
  <c r="AG113" i="8"/>
  <c r="AF113" i="8"/>
  <c r="AE113" i="8"/>
  <c r="AD113" i="8"/>
  <c r="AC113" i="8"/>
  <c r="AB113" i="8"/>
  <c r="AA113" i="8"/>
  <c r="Z113" i="8"/>
  <c r="Y113" i="8"/>
  <c r="X113" i="8"/>
  <c r="W113" i="8"/>
  <c r="V113" i="8"/>
  <c r="U113" i="8"/>
  <c r="T113" i="8"/>
  <c r="S113" i="8"/>
  <c r="R113" i="8"/>
  <c r="Q113" i="8"/>
  <c r="P113" i="8"/>
  <c r="O113" i="8"/>
  <c r="N113" i="8"/>
  <c r="M113" i="8"/>
  <c r="L113" i="8"/>
  <c r="K113" i="8"/>
  <c r="J113" i="8"/>
  <c r="I113" i="8"/>
  <c r="H113" i="8"/>
  <c r="G113" i="8"/>
  <c r="F113" i="8"/>
  <c r="E113" i="8"/>
  <c r="D113" i="8"/>
  <c r="C113" i="8"/>
  <c r="B113" i="8"/>
  <c r="FG112" i="8"/>
  <c r="FF112" i="8"/>
  <c r="FE112" i="8"/>
  <c r="FD112" i="8"/>
  <c r="FC112" i="8"/>
  <c r="FB112" i="8"/>
  <c r="FA112" i="8"/>
  <c r="EZ112" i="8"/>
  <c r="EY112" i="8"/>
  <c r="EX112" i="8"/>
  <c r="EW112" i="8"/>
  <c r="EV112" i="8"/>
  <c r="EU112" i="8"/>
  <c r="ET112" i="8"/>
  <c r="ES112" i="8"/>
  <c r="ER112" i="8"/>
  <c r="EQ112" i="8"/>
  <c r="EP112" i="8"/>
  <c r="EO112" i="8"/>
  <c r="EN112" i="8"/>
  <c r="EM112" i="8"/>
  <c r="EG112" i="8"/>
  <c r="EF112" i="8"/>
  <c r="EE112" i="8"/>
  <c r="ED112" i="8"/>
  <c r="EC112" i="8"/>
  <c r="EB112" i="8"/>
  <c r="EA112" i="8"/>
  <c r="DW112" i="8"/>
  <c r="DV112" i="8"/>
  <c r="DU112" i="8"/>
  <c r="DT112" i="8"/>
  <c r="EL112" i="8" s="1"/>
  <c r="DS112" i="8"/>
  <c r="DR112" i="8"/>
  <c r="DQ112" i="8"/>
  <c r="DP112" i="8"/>
  <c r="DO112" i="8"/>
  <c r="DK112" i="8"/>
  <c r="DJ112" i="8"/>
  <c r="DI112" i="8"/>
  <c r="DH112" i="8"/>
  <c r="DG112" i="8"/>
  <c r="DF112" i="8"/>
  <c r="DE112" i="8"/>
  <c r="DD112" i="8"/>
  <c r="DC112" i="8"/>
  <c r="DB112" i="8"/>
  <c r="DA112" i="8"/>
  <c r="CZ112" i="8"/>
  <c r="CY112" i="8"/>
  <c r="CX112" i="8"/>
  <c r="CW112" i="8"/>
  <c r="CV112" i="8"/>
  <c r="DN112" i="8" s="1"/>
  <c r="CU112" i="8"/>
  <c r="CT112" i="8"/>
  <c r="CS112" i="8"/>
  <c r="CR112" i="8"/>
  <c r="CQ112" i="8"/>
  <c r="CP112" i="8"/>
  <c r="CO112" i="8"/>
  <c r="CN112" i="8"/>
  <c r="CM112" i="8"/>
  <c r="CL112" i="8"/>
  <c r="CK112" i="8"/>
  <c r="CJ112" i="8"/>
  <c r="CI112" i="8"/>
  <c r="CH112" i="8"/>
  <c r="CG112" i="8"/>
  <c r="CF112" i="8"/>
  <c r="CE112" i="8"/>
  <c r="CA112" i="8"/>
  <c r="BZ112" i="8"/>
  <c r="BY112" i="8"/>
  <c r="BX112" i="8"/>
  <c r="BW112" i="8"/>
  <c r="BV112" i="8"/>
  <c r="BU112" i="8"/>
  <c r="BT112" i="8"/>
  <c r="BS112" i="8"/>
  <c r="BR112" i="8"/>
  <c r="BQ112" i="8"/>
  <c r="BP112" i="8"/>
  <c r="BM112" i="8"/>
  <c r="BL112" i="8"/>
  <c r="CB112" i="8" s="1"/>
  <c r="BK112" i="8"/>
  <c r="BJ112" i="8"/>
  <c r="BI112" i="8"/>
  <c r="BN112" i="8" s="1"/>
  <c r="BH112" i="8"/>
  <c r="BG112" i="8"/>
  <c r="BC112" i="8"/>
  <c r="BB112" i="8"/>
  <c r="BA112" i="8"/>
  <c r="AZ112" i="8"/>
  <c r="AY112" i="8"/>
  <c r="AX112" i="8"/>
  <c r="AW112" i="8"/>
  <c r="AV112" i="8"/>
  <c r="AU112" i="8"/>
  <c r="AT112" i="8"/>
  <c r="AS112" i="8"/>
  <c r="AR112" i="8"/>
  <c r="AQ112" i="8"/>
  <c r="AP112" i="8"/>
  <c r="AO112" i="8"/>
  <c r="AN112" i="8"/>
  <c r="BD112" i="8" s="1"/>
  <c r="AM112" i="8"/>
  <c r="AL112" i="8"/>
  <c r="AK112" i="8"/>
  <c r="AJ112" i="8"/>
  <c r="AI112" i="8"/>
  <c r="AH112" i="8"/>
  <c r="AG112" i="8"/>
  <c r="AF112" i="8"/>
  <c r="AE112" i="8"/>
  <c r="AD112" i="8"/>
  <c r="AC112" i="8"/>
  <c r="AB112" i="8"/>
  <c r="AA112" i="8"/>
  <c r="Z112" i="8"/>
  <c r="Y112" i="8"/>
  <c r="X112" i="8"/>
  <c r="W112" i="8"/>
  <c r="V112" i="8"/>
  <c r="U112" i="8"/>
  <c r="T112" i="8"/>
  <c r="S112" i="8"/>
  <c r="R112" i="8"/>
  <c r="Q112" i="8"/>
  <c r="P112" i="8"/>
  <c r="O112" i="8"/>
  <c r="N112" i="8"/>
  <c r="M112" i="8"/>
  <c r="L112" i="8"/>
  <c r="K112" i="8"/>
  <c r="J112" i="8"/>
  <c r="I112" i="8"/>
  <c r="H112" i="8"/>
  <c r="G112" i="8"/>
  <c r="F112" i="8"/>
  <c r="E112" i="8"/>
  <c r="D112" i="8"/>
  <c r="C112" i="8"/>
  <c r="B112" i="8"/>
  <c r="FG111" i="8"/>
  <c r="FF111" i="8"/>
  <c r="FE111" i="8"/>
  <c r="FD111" i="8"/>
  <c r="FC111" i="8"/>
  <c r="FB111" i="8"/>
  <c r="FA111" i="8"/>
  <c r="EZ111" i="8"/>
  <c r="EY111" i="8"/>
  <c r="EX111" i="8"/>
  <c r="EW111" i="8"/>
  <c r="EV111" i="8"/>
  <c r="EU111" i="8"/>
  <c r="ET111" i="8"/>
  <c r="ES111" i="8"/>
  <c r="ER111" i="8"/>
  <c r="EQ111" i="8"/>
  <c r="EP111" i="8"/>
  <c r="EO111" i="8"/>
  <c r="EN111" i="8"/>
  <c r="EM111" i="8"/>
  <c r="EG111" i="8"/>
  <c r="EF111" i="8"/>
  <c r="EE111" i="8"/>
  <c r="ED111" i="8"/>
  <c r="EC111" i="8"/>
  <c r="EH111" i="8" s="1"/>
  <c r="EB111" i="8"/>
  <c r="EA111" i="8"/>
  <c r="DW111" i="8"/>
  <c r="DV111" i="8"/>
  <c r="DU111" i="8"/>
  <c r="DT111" i="8"/>
  <c r="EL111" i="8" s="1"/>
  <c r="DS111" i="8"/>
  <c r="DR111" i="8"/>
  <c r="DQ111" i="8"/>
  <c r="DP111" i="8"/>
  <c r="DO111" i="8"/>
  <c r="DK111" i="8"/>
  <c r="DJ111" i="8"/>
  <c r="DI111" i="8"/>
  <c r="DH111" i="8"/>
  <c r="DG111" i="8"/>
  <c r="DF111" i="8"/>
  <c r="DE111" i="8"/>
  <c r="DD111" i="8"/>
  <c r="DC111" i="8"/>
  <c r="DB111" i="8"/>
  <c r="DA111" i="8"/>
  <c r="CZ111" i="8"/>
  <c r="CY111" i="8"/>
  <c r="CX111" i="8"/>
  <c r="CW111" i="8"/>
  <c r="CV111" i="8"/>
  <c r="DN111" i="8" s="1"/>
  <c r="CU111" i="8"/>
  <c r="CT111" i="8"/>
  <c r="CS111" i="8"/>
  <c r="CR111" i="8"/>
  <c r="CQ111" i="8"/>
  <c r="CP111" i="8"/>
  <c r="CO111" i="8"/>
  <c r="CN111" i="8"/>
  <c r="CM111" i="8"/>
  <c r="CL111" i="8"/>
  <c r="CK111" i="8"/>
  <c r="CJ111" i="8"/>
  <c r="CI111" i="8"/>
  <c r="CH111" i="8"/>
  <c r="CG111" i="8"/>
  <c r="CF111" i="8"/>
  <c r="CE111" i="8"/>
  <c r="CA111" i="8"/>
  <c r="BZ111" i="8"/>
  <c r="BY111" i="8"/>
  <c r="BX111" i="8"/>
  <c r="BW111" i="8"/>
  <c r="BV111" i="8"/>
  <c r="BU111" i="8"/>
  <c r="BT111" i="8"/>
  <c r="BS111" i="8"/>
  <c r="BR111" i="8"/>
  <c r="BQ111" i="8"/>
  <c r="BP111" i="8"/>
  <c r="BM111" i="8"/>
  <c r="BL111" i="8"/>
  <c r="CB111" i="8" s="1"/>
  <c r="BK111" i="8"/>
  <c r="BJ111" i="8"/>
  <c r="BI111" i="8"/>
  <c r="BH111" i="8"/>
  <c r="BG111" i="8"/>
  <c r="BC111" i="8"/>
  <c r="BB111" i="8"/>
  <c r="BA111" i="8"/>
  <c r="AZ111" i="8"/>
  <c r="AY111" i="8"/>
  <c r="AX111" i="8"/>
  <c r="AW111" i="8"/>
  <c r="AV111" i="8"/>
  <c r="AU111" i="8"/>
  <c r="AT111" i="8"/>
  <c r="AS111" i="8"/>
  <c r="AR111" i="8"/>
  <c r="AQ111" i="8"/>
  <c r="AP111" i="8"/>
  <c r="AO111" i="8"/>
  <c r="AN111" i="8"/>
  <c r="BD111" i="8" s="1"/>
  <c r="AM111" i="8"/>
  <c r="AL111" i="8"/>
  <c r="AK111" i="8"/>
  <c r="AJ111" i="8"/>
  <c r="AI111" i="8"/>
  <c r="AH111" i="8"/>
  <c r="AG111" i="8"/>
  <c r="AF111" i="8"/>
  <c r="AE111" i="8"/>
  <c r="AD111" i="8"/>
  <c r="AC111" i="8"/>
  <c r="AB111" i="8"/>
  <c r="AA111" i="8"/>
  <c r="Z111" i="8"/>
  <c r="Y111" i="8"/>
  <c r="X111" i="8"/>
  <c r="W111" i="8"/>
  <c r="V111" i="8"/>
  <c r="U111" i="8"/>
  <c r="T111" i="8"/>
  <c r="S111" i="8"/>
  <c r="R111" i="8"/>
  <c r="Q111" i="8"/>
  <c r="P111" i="8"/>
  <c r="O111" i="8"/>
  <c r="N111" i="8"/>
  <c r="M111" i="8"/>
  <c r="L111" i="8"/>
  <c r="K111" i="8"/>
  <c r="J111" i="8"/>
  <c r="I111" i="8"/>
  <c r="H111" i="8"/>
  <c r="G111" i="8"/>
  <c r="F111" i="8"/>
  <c r="E111" i="8"/>
  <c r="D111" i="8"/>
  <c r="C111" i="8"/>
  <c r="B111" i="8"/>
  <c r="FG110" i="8"/>
  <c r="FF110" i="8"/>
  <c r="FE110" i="8"/>
  <c r="FD110" i="8"/>
  <c r="FC110" i="8"/>
  <c r="FB110" i="8"/>
  <c r="FA110" i="8"/>
  <c r="EZ110" i="8"/>
  <c r="EY110" i="8"/>
  <c r="EX110" i="8"/>
  <c r="EW110" i="8"/>
  <c r="EV110" i="8"/>
  <c r="EU110" i="8"/>
  <c r="ET110" i="8"/>
  <c r="ES110" i="8"/>
  <c r="ER110" i="8"/>
  <c r="EQ110" i="8"/>
  <c r="EP110" i="8"/>
  <c r="EO110" i="8"/>
  <c r="EN110" i="8"/>
  <c r="EM110" i="8"/>
  <c r="EG110" i="8"/>
  <c r="EF110" i="8"/>
  <c r="EE110" i="8"/>
  <c r="ED110" i="8"/>
  <c r="EC110" i="8"/>
  <c r="EH110" i="8" s="1"/>
  <c r="EB110" i="8"/>
  <c r="EA110" i="8"/>
  <c r="DW110" i="8"/>
  <c r="DV110" i="8"/>
  <c r="DU110" i="8"/>
  <c r="DT110" i="8"/>
  <c r="EL110" i="8" s="1"/>
  <c r="DS110" i="8"/>
  <c r="DR110" i="8"/>
  <c r="DQ110" i="8"/>
  <c r="DP110" i="8"/>
  <c r="DO110" i="8"/>
  <c r="DK110" i="8"/>
  <c r="DJ110" i="8"/>
  <c r="DI110" i="8"/>
  <c r="DH110" i="8"/>
  <c r="DX110" i="8" s="1"/>
  <c r="DG110" i="8"/>
  <c r="DF110" i="8"/>
  <c r="DE110" i="8"/>
  <c r="DD110" i="8"/>
  <c r="DC110" i="8"/>
  <c r="DB110" i="8"/>
  <c r="DA110" i="8"/>
  <c r="CZ110" i="8"/>
  <c r="CY110" i="8"/>
  <c r="CX110" i="8"/>
  <c r="CW110" i="8"/>
  <c r="CV110" i="8"/>
  <c r="DL110" i="8" s="1"/>
  <c r="CU110" i="8"/>
  <c r="CT110" i="8"/>
  <c r="CS110" i="8"/>
  <c r="CR110" i="8"/>
  <c r="CQ110" i="8"/>
  <c r="CP110" i="8"/>
  <c r="CO110" i="8"/>
  <c r="CN110" i="8"/>
  <c r="CM110" i="8"/>
  <c r="CL110" i="8"/>
  <c r="CK110" i="8"/>
  <c r="CJ110" i="8"/>
  <c r="CI110" i="8"/>
  <c r="CH110" i="8"/>
  <c r="CG110" i="8"/>
  <c r="CF110" i="8"/>
  <c r="CE110" i="8"/>
  <c r="CA110" i="8"/>
  <c r="BZ110" i="8"/>
  <c r="BY110" i="8"/>
  <c r="BX110" i="8"/>
  <c r="BW110" i="8"/>
  <c r="BV110" i="8"/>
  <c r="BU110" i="8"/>
  <c r="BT110" i="8"/>
  <c r="BS110" i="8"/>
  <c r="BR110" i="8"/>
  <c r="BQ110" i="8"/>
  <c r="BP110" i="8"/>
  <c r="BM110" i="8"/>
  <c r="BL110" i="8"/>
  <c r="CD110" i="8" s="1"/>
  <c r="BK110" i="8"/>
  <c r="BJ110" i="8"/>
  <c r="BI110" i="8"/>
  <c r="BN110" i="8" s="1"/>
  <c r="BH110" i="8"/>
  <c r="BG110" i="8"/>
  <c r="BC110" i="8"/>
  <c r="BB110" i="8"/>
  <c r="BA110" i="8"/>
  <c r="AZ110" i="8"/>
  <c r="AY110" i="8"/>
  <c r="AX110" i="8"/>
  <c r="AW110" i="8"/>
  <c r="AV110" i="8"/>
  <c r="AU110" i="8"/>
  <c r="AT110" i="8"/>
  <c r="AS110" i="8"/>
  <c r="AR110" i="8"/>
  <c r="AQ110" i="8"/>
  <c r="AP110" i="8"/>
  <c r="AO110" i="8"/>
  <c r="AN110" i="8"/>
  <c r="BF110" i="8" s="1"/>
  <c r="AM110" i="8"/>
  <c r="AL110" i="8"/>
  <c r="AK110" i="8"/>
  <c r="AJ110" i="8"/>
  <c r="AI110" i="8"/>
  <c r="AH110" i="8"/>
  <c r="AG110" i="8"/>
  <c r="AF110" i="8"/>
  <c r="AE110" i="8"/>
  <c r="AD110" i="8"/>
  <c r="AC110" i="8"/>
  <c r="AB110" i="8"/>
  <c r="AA110" i="8"/>
  <c r="Z110" i="8"/>
  <c r="Y110" i="8"/>
  <c r="X110" i="8"/>
  <c r="W110" i="8"/>
  <c r="V110" i="8"/>
  <c r="U110" i="8"/>
  <c r="T110" i="8"/>
  <c r="S110" i="8"/>
  <c r="R110" i="8"/>
  <c r="Q110" i="8"/>
  <c r="P110" i="8"/>
  <c r="O110" i="8"/>
  <c r="N110" i="8"/>
  <c r="M110" i="8"/>
  <c r="L110" i="8"/>
  <c r="K110" i="8"/>
  <c r="J110" i="8"/>
  <c r="I110" i="8"/>
  <c r="H110" i="8"/>
  <c r="G110" i="8"/>
  <c r="F110" i="8"/>
  <c r="E110" i="8"/>
  <c r="D110" i="8"/>
  <c r="C110" i="8"/>
  <c r="B110" i="8"/>
  <c r="FG109" i="8"/>
  <c r="FF109" i="8"/>
  <c r="FE109" i="8"/>
  <c r="FD109" i="8"/>
  <c r="FC109" i="8"/>
  <c r="FB109" i="8"/>
  <c r="FA109" i="8"/>
  <c r="EZ109" i="8"/>
  <c r="EY109" i="8"/>
  <c r="EX109" i="8"/>
  <c r="EW109" i="8"/>
  <c r="EV109" i="8"/>
  <c r="EU109" i="8"/>
  <c r="ET109" i="8"/>
  <c r="ES109" i="8"/>
  <c r="ER109" i="8"/>
  <c r="EQ109" i="8"/>
  <c r="EP109" i="8"/>
  <c r="EO109" i="8"/>
  <c r="EN109" i="8"/>
  <c r="EM109" i="8"/>
  <c r="EG109" i="8"/>
  <c r="EF109" i="8"/>
  <c r="EE109" i="8"/>
  <c r="ED109" i="8"/>
  <c r="EC109" i="8"/>
  <c r="EI109" i="8" s="1"/>
  <c r="EB109" i="8"/>
  <c r="EA109" i="8"/>
  <c r="DW109" i="8"/>
  <c r="DV109" i="8"/>
  <c r="DU109" i="8"/>
  <c r="DT109" i="8"/>
  <c r="EJ109" i="8" s="1"/>
  <c r="DS109" i="8"/>
  <c r="DR109" i="8"/>
  <c r="DQ109" i="8"/>
  <c r="DP109" i="8"/>
  <c r="DO109" i="8"/>
  <c r="DK109" i="8"/>
  <c r="DJ109" i="8"/>
  <c r="DI109" i="8"/>
  <c r="DH109" i="8"/>
  <c r="DZ109" i="8" s="1"/>
  <c r="DG109" i="8"/>
  <c r="DF109" i="8"/>
  <c r="DE109" i="8"/>
  <c r="DD109" i="8"/>
  <c r="DC109" i="8"/>
  <c r="DB109" i="8"/>
  <c r="DA109" i="8"/>
  <c r="CZ109" i="8"/>
  <c r="CY109" i="8"/>
  <c r="CX109" i="8"/>
  <c r="CW109" i="8"/>
  <c r="CV109" i="8"/>
  <c r="CU109" i="8"/>
  <c r="CT109" i="8"/>
  <c r="CS109" i="8"/>
  <c r="CR109" i="8"/>
  <c r="CQ109" i="8"/>
  <c r="CP109" i="8"/>
  <c r="CO109" i="8"/>
  <c r="CN109" i="8"/>
  <c r="CM109" i="8"/>
  <c r="CL109" i="8"/>
  <c r="CK109" i="8"/>
  <c r="CJ109" i="8"/>
  <c r="CI109" i="8"/>
  <c r="CH109" i="8"/>
  <c r="CG109" i="8"/>
  <c r="CF109" i="8"/>
  <c r="CE109" i="8"/>
  <c r="CA109" i="8"/>
  <c r="BZ109" i="8"/>
  <c r="BY109" i="8"/>
  <c r="BX109" i="8"/>
  <c r="BW109" i="8"/>
  <c r="BV109" i="8"/>
  <c r="BU109" i="8"/>
  <c r="BT109" i="8"/>
  <c r="BS109" i="8"/>
  <c r="BR109" i="8"/>
  <c r="BQ109" i="8"/>
  <c r="BP109" i="8"/>
  <c r="BM109" i="8"/>
  <c r="BL109" i="8"/>
  <c r="CD109" i="8" s="1"/>
  <c r="BK109" i="8"/>
  <c r="BJ109" i="8"/>
  <c r="BI109" i="8"/>
  <c r="BO109" i="8" s="1"/>
  <c r="BH109" i="8"/>
  <c r="BG109" i="8"/>
  <c r="BC109" i="8"/>
  <c r="BB109" i="8"/>
  <c r="BA109" i="8"/>
  <c r="AZ109" i="8"/>
  <c r="AY109" i="8"/>
  <c r="AX109" i="8"/>
  <c r="AW109" i="8"/>
  <c r="AV109" i="8"/>
  <c r="AU109" i="8"/>
  <c r="AT109" i="8"/>
  <c r="AS109" i="8"/>
  <c r="AR109" i="8"/>
  <c r="AQ109" i="8"/>
  <c r="AP109" i="8"/>
  <c r="AO109" i="8"/>
  <c r="AN109" i="8"/>
  <c r="BF109" i="8" s="1"/>
  <c r="AM109" i="8"/>
  <c r="AL109" i="8"/>
  <c r="AK109" i="8"/>
  <c r="AJ109" i="8"/>
  <c r="AI109" i="8"/>
  <c r="AH109" i="8"/>
  <c r="AG109" i="8"/>
  <c r="AF109" i="8"/>
  <c r="AE109" i="8"/>
  <c r="AD109" i="8"/>
  <c r="AC109" i="8"/>
  <c r="AB109" i="8"/>
  <c r="AA109" i="8"/>
  <c r="Z109" i="8"/>
  <c r="Y109" i="8"/>
  <c r="X109" i="8"/>
  <c r="W109" i="8"/>
  <c r="V109" i="8"/>
  <c r="U109" i="8"/>
  <c r="T109" i="8"/>
  <c r="S109" i="8"/>
  <c r="R109" i="8"/>
  <c r="Q109" i="8"/>
  <c r="P109" i="8"/>
  <c r="O109" i="8"/>
  <c r="N109" i="8"/>
  <c r="M109" i="8"/>
  <c r="L109" i="8"/>
  <c r="K109" i="8"/>
  <c r="J109" i="8"/>
  <c r="I109" i="8"/>
  <c r="H109" i="8"/>
  <c r="G109" i="8"/>
  <c r="F109" i="8"/>
  <c r="E109" i="8"/>
  <c r="D109" i="8"/>
  <c r="C109" i="8"/>
  <c r="B109" i="8"/>
  <c r="FG108" i="8"/>
  <c r="FF108" i="8"/>
  <c r="FE108" i="8"/>
  <c r="FD108" i="8"/>
  <c r="FC108" i="8"/>
  <c r="FB108" i="8"/>
  <c r="FA108" i="8"/>
  <c r="EZ108" i="8"/>
  <c r="EY108" i="8"/>
  <c r="EX108" i="8"/>
  <c r="EW108" i="8"/>
  <c r="EV108" i="8"/>
  <c r="EU108" i="8"/>
  <c r="ET108" i="8"/>
  <c r="ES108" i="8"/>
  <c r="ER108" i="8"/>
  <c r="EQ108" i="8"/>
  <c r="EP108" i="8"/>
  <c r="EO108" i="8"/>
  <c r="EN108" i="8"/>
  <c r="EM108" i="8"/>
  <c r="EG108" i="8"/>
  <c r="EF108" i="8"/>
  <c r="EE108" i="8"/>
  <c r="ED108" i="8"/>
  <c r="EC108" i="8"/>
  <c r="EH108" i="8" s="1"/>
  <c r="EB108" i="8"/>
  <c r="EA108" i="8"/>
  <c r="DW108" i="8"/>
  <c r="DV108" i="8"/>
  <c r="DU108" i="8"/>
  <c r="DT108" i="8"/>
  <c r="EJ108" i="8" s="1"/>
  <c r="DS108" i="8"/>
  <c r="DR108" i="8"/>
  <c r="DQ108" i="8"/>
  <c r="DP108" i="8"/>
  <c r="DO108" i="8"/>
  <c r="DK108" i="8"/>
  <c r="DJ108" i="8"/>
  <c r="DI108" i="8"/>
  <c r="DH108" i="8"/>
  <c r="DX108" i="8" s="1"/>
  <c r="DG108" i="8"/>
  <c r="DF108" i="8"/>
  <c r="DE108" i="8"/>
  <c r="DD108" i="8"/>
  <c r="DC108" i="8"/>
  <c r="DB108" i="8"/>
  <c r="DA108" i="8"/>
  <c r="CZ108" i="8"/>
  <c r="CY108" i="8"/>
  <c r="CX108" i="8"/>
  <c r="CW108" i="8"/>
  <c r="CV108" i="8"/>
  <c r="DL108" i="8" s="1"/>
  <c r="CU108" i="8"/>
  <c r="CT108" i="8"/>
  <c r="CS108" i="8"/>
  <c r="CR108" i="8"/>
  <c r="CQ108" i="8"/>
  <c r="CP108" i="8"/>
  <c r="CO108" i="8"/>
  <c r="CN108" i="8"/>
  <c r="CM108" i="8"/>
  <c r="CL108" i="8"/>
  <c r="CK108" i="8"/>
  <c r="CJ108" i="8"/>
  <c r="CI108" i="8"/>
  <c r="CH108" i="8"/>
  <c r="CG108" i="8"/>
  <c r="CF108" i="8"/>
  <c r="CE108" i="8"/>
  <c r="CA108" i="8"/>
  <c r="BZ108" i="8"/>
  <c r="BY108" i="8"/>
  <c r="BX108" i="8"/>
  <c r="BW108" i="8"/>
  <c r="BV108" i="8"/>
  <c r="BU108" i="8"/>
  <c r="BT108" i="8"/>
  <c r="BS108" i="8"/>
  <c r="BR108" i="8"/>
  <c r="BQ108" i="8"/>
  <c r="BP108" i="8"/>
  <c r="BM108" i="8"/>
  <c r="BL108" i="8"/>
  <c r="BK108" i="8"/>
  <c r="BJ108" i="8"/>
  <c r="BI108" i="8"/>
  <c r="BO108" i="8" s="1"/>
  <c r="BH108" i="8"/>
  <c r="BG108" i="8"/>
  <c r="BC108" i="8"/>
  <c r="BB108" i="8"/>
  <c r="BA108" i="8"/>
  <c r="AZ108" i="8"/>
  <c r="AY108" i="8"/>
  <c r="AX108" i="8"/>
  <c r="AW108" i="8"/>
  <c r="AV108" i="8"/>
  <c r="AU108" i="8"/>
  <c r="AT108" i="8"/>
  <c r="AS108" i="8"/>
  <c r="AR108" i="8"/>
  <c r="AQ108" i="8"/>
  <c r="AP108" i="8"/>
  <c r="AO108" i="8"/>
  <c r="AN108" i="8"/>
  <c r="AM108" i="8"/>
  <c r="AL108" i="8"/>
  <c r="AK108" i="8"/>
  <c r="AJ108" i="8"/>
  <c r="AI108" i="8"/>
  <c r="AH108" i="8"/>
  <c r="AG108" i="8"/>
  <c r="AF108" i="8"/>
  <c r="AE108" i="8"/>
  <c r="AD108" i="8"/>
  <c r="AC108" i="8"/>
  <c r="AB108" i="8"/>
  <c r="AA108" i="8"/>
  <c r="Z108" i="8"/>
  <c r="Y108" i="8"/>
  <c r="X108" i="8"/>
  <c r="W108" i="8"/>
  <c r="V108" i="8"/>
  <c r="U108" i="8"/>
  <c r="T108" i="8"/>
  <c r="S108" i="8"/>
  <c r="R108" i="8"/>
  <c r="Q108" i="8"/>
  <c r="P108" i="8"/>
  <c r="O108" i="8"/>
  <c r="N108" i="8"/>
  <c r="M108" i="8"/>
  <c r="L108" i="8"/>
  <c r="K108" i="8"/>
  <c r="J108" i="8"/>
  <c r="I108" i="8"/>
  <c r="H108" i="8"/>
  <c r="G108" i="8"/>
  <c r="F108" i="8"/>
  <c r="E108" i="8"/>
  <c r="D108" i="8"/>
  <c r="C108" i="8"/>
  <c r="B108" i="8"/>
  <c r="FG107" i="8"/>
  <c r="FF107" i="8"/>
  <c r="FE107" i="8"/>
  <c r="FD107" i="8"/>
  <c r="FC107" i="8"/>
  <c r="FB107" i="8"/>
  <c r="FA107" i="8"/>
  <c r="EZ107" i="8"/>
  <c r="EY107" i="8"/>
  <c r="EX107" i="8"/>
  <c r="EW107" i="8"/>
  <c r="EV107" i="8"/>
  <c r="EU107" i="8"/>
  <c r="ET107" i="8"/>
  <c r="ES107" i="8"/>
  <c r="ER107" i="8"/>
  <c r="EQ107" i="8"/>
  <c r="EP107" i="8"/>
  <c r="EO107" i="8"/>
  <c r="EN107" i="8"/>
  <c r="EM107" i="8"/>
  <c r="EG107" i="8"/>
  <c r="EF107" i="8"/>
  <c r="EE107" i="8"/>
  <c r="ED107" i="8"/>
  <c r="EC107" i="8"/>
  <c r="EI107" i="8" s="1"/>
  <c r="EB107" i="8"/>
  <c r="EA107" i="8"/>
  <c r="DW107" i="8"/>
  <c r="DV107" i="8"/>
  <c r="DU107" i="8"/>
  <c r="DT107" i="8"/>
  <c r="EL107" i="8" s="1"/>
  <c r="DS107" i="8"/>
  <c r="DR107" i="8"/>
  <c r="DQ107" i="8"/>
  <c r="DP107" i="8"/>
  <c r="DO107" i="8"/>
  <c r="DK107" i="8"/>
  <c r="DJ107" i="8"/>
  <c r="DI107" i="8"/>
  <c r="DH107" i="8"/>
  <c r="DX107" i="8" s="1"/>
  <c r="DG107" i="8"/>
  <c r="DF107" i="8"/>
  <c r="DE107" i="8"/>
  <c r="DD107" i="8"/>
  <c r="DC107" i="8"/>
  <c r="DB107" i="8"/>
  <c r="DA107" i="8"/>
  <c r="CZ107" i="8"/>
  <c r="CY107" i="8"/>
  <c r="CX107" i="8"/>
  <c r="CW107" i="8"/>
  <c r="CV107" i="8"/>
  <c r="DN107" i="8" s="1"/>
  <c r="CU107" i="8"/>
  <c r="CT107" i="8"/>
  <c r="CS107" i="8"/>
  <c r="CR107" i="8"/>
  <c r="CQ107" i="8"/>
  <c r="CP107" i="8"/>
  <c r="CO107" i="8"/>
  <c r="CN107" i="8"/>
  <c r="CM107" i="8"/>
  <c r="CL107" i="8"/>
  <c r="CK107" i="8"/>
  <c r="CJ107" i="8"/>
  <c r="CI107" i="8"/>
  <c r="CH107" i="8"/>
  <c r="CG107" i="8"/>
  <c r="CF107" i="8"/>
  <c r="CE107" i="8"/>
  <c r="CA107" i="8"/>
  <c r="BZ107" i="8"/>
  <c r="BY107" i="8"/>
  <c r="BX107" i="8"/>
  <c r="BW107" i="8"/>
  <c r="BV107" i="8"/>
  <c r="BU107" i="8"/>
  <c r="BT107" i="8"/>
  <c r="BS107" i="8"/>
  <c r="BR107" i="8"/>
  <c r="BQ107" i="8"/>
  <c r="BP107" i="8"/>
  <c r="BM107" i="8"/>
  <c r="BL107" i="8"/>
  <c r="CB107" i="8" s="1"/>
  <c r="BK107" i="8"/>
  <c r="BJ107" i="8"/>
  <c r="BI107" i="8"/>
  <c r="BO107" i="8" s="1"/>
  <c r="BH107" i="8"/>
  <c r="BG107" i="8"/>
  <c r="BC107" i="8"/>
  <c r="BB107" i="8"/>
  <c r="BA107" i="8"/>
  <c r="AZ107" i="8"/>
  <c r="AY107" i="8"/>
  <c r="AX107" i="8"/>
  <c r="AW107" i="8"/>
  <c r="AV107" i="8"/>
  <c r="AU107" i="8"/>
  <c r="AT107" i="8"/>
  <c r="AS107" i="8"/>
  <c r="AR107" i="8"/>
  <c r="AQ107" i="8"/>
  <c r="AP107" i="8"/>
  <c r="AO107" i="8"/>
  <c r="AN107" i="8"/>
  <c r="AM107" i="8"/>
  <c r="AL107" i="8"/>
  <c r="AK107" i="8"/>
  <c r="AJ107" i="8"/>
  <c r="AI107" i="8"/>
  <c r="AH107" i="8"/>
  <c r="AG107" i="8"/>
  <c r="AF107" i="8"/>
  <c r="AE107" i="8"/>
  <c r="AD107" i="8"/>
  <c r="AC107" i="8"/>
  <c r="AB107" i="8"/>
  <c r="AA107" i="8"/>
  <c r="Z107" i="8"/>
  <c r="Y107" i="8"/>
  <c r="X107" i="8"/>
  <c r="W107" i="8"/>
  <c r="V107" i="8"/>
  <c r="U107" i="8"/>
  <c r="T107" i="8"/>
  <c r="S107" i="8"/>
  <c r="R107" i="8"/>
  <c r="Q107" i="8"/>
  <c r="P107" i="8"/>
  <c r="O107" i="8"/>
  <c r="N107" i="8"/>
  <c r="M107" i="8"/>
  <c r="L107" i="8"/>
  <c r="K107" i="8"/>
  <c r="J107" i="8"/>
  <c r="I107" i="8"/>
  <c r="H107" i="8"/>
  <c r="G107" i="8"/>
  <c r="F107" i="8"/>
  <c r="E107" i="8"/>
  <c r="D107" i="8"/>
  <c r="C107" i="8"/>
  <c r="B107" i="8"/>
  <c r="FG106" i="8"/>
  <c r="FF106" i="8"/>
  <c r="FE106" i="8"/>
  <c r="FD106" i="8"/>
  <c r="FC106" i="8"/>
  <c r="FB106" i="8"/>
  <c r="FA106" i="8"/>
  <c r="EZ106" i="8"/>
  <c r="EY106" i="8"/>
  <c r="EX106" i="8"/>
  <c r="EW106" i="8"/>
  <c r="EV106" i="8"/>
  <c r="EU106" i="8"/>
  <c r="ET106" i="8"/>
  <c r="ES106" i="8"/>
  <c r="ER106" i="8"/>
  <c r="EQ106" i="8"/>
  <c r="EP106" i="8"/>
  <c r="EO106" i="8"/>
  <c r="EN106" i="8"/>
  <c r="EM106" i="8"/>
  <c r="EG106" i="8"/>
  <c r="EF106" i="8"/>
  <c r="EE106" i="8"/>
  <c r="ED106" i="8"/>
  <c r="EC106" i="8"/>
  <c r="EH106" i="8" s="1"/>
  <c r="EB106" i="8"/>
  <c r="EA106" i="8"/>
  <c r="DW106" i="8"/>
  <c r="DV106" i="8"/>
  <c r="DU106" i="8"/>
  <c r="DT106" i="8"/>
  <c r="EJ106" i="8" s="1"/>
  <c r="DS106" i="8"/>
  <c r="DR106" i="8"/>
  <c r="DQ106" i="8"/>
  <c r="DP106" i="8"/>
  <c r="DO106" i="8"/>
  <c r="DK106" i="8"/>
  <c r="DJ106" i="8"/>
  <c r="DI106" i="8"/>
  <c r="DH106" i="8"/>
  <c r="DX106" i="8" s="1"/>
  <c r="DG106" i="8"/>
  <c r="DF106" i="8"/>
  <c r="DE106" i="8"/>
  <c r="DD106" i="8"/>
  <c r="DC106" i="8"/>
  <c r="DB106" i="8"/>
  <c r="DA106" i="8"/>
  <c r="CZ106" i="8"/>
  <c r="CY106" i="8"/>
  <c r="CX106" i="8"/>
  <c r="CW106" i="8"/>
  <c r="CV106" i="8"/>
  <c r="CU106" i="8"/>
  <c r="CT106" i="8"/>
  <c r="CS106" i="8"/>
  <c r="CR106" i="8"/>
  <c r="CQ106" i="8"/>
  <c r="CP106" i="8"/>
  <c r="CO106" i="8"/>
  <c r="CN106" i="8"/>
  <c r="CM106" i="8"/>
  <c r="CL106" i="8"/>
  <c r="CK106" i="8"/>
  <c r="CJ106" i="8"/>
  <c r="CI106" i="8"/>
  <c r="CH106" i="8"/>
  <c r="CG106" i="8"/>
  <c r="CF106" i="8"/>
  <c r="CE106" i="8"/>
  <c r="CA106" i="8"/>
  <c r="BZ106" i="8"/>
  <c r="BY106" i="8"/>
  <c r="BX106" i="8"/>
  <c r="BW106" i="8"/>
  <c r="BV106" i="8"/>
  <c r="BU106" i="8"/>
  <c r="BT106" i="8"/>
  <c r="BS106" i="8"/>
  <c r="BR106" i="8"/>
  <c r="BQ106" i="8"/>
  <c r="BP106" i="8"/>
  <c r="BM106" i="8"/>
  <c r="BL106" i="8"/>
  <c r="CB106" i="8" s="1"/>
  <c r="BK106" i="8"/>
  <c r="BJ106" i="8"/>
  <c r="BI106" i="8"/>
  <c r="BN106" i="8" s="1"/>
  <c r="BH106" i="8"/>
  <c r="BG106" i="8"/>
  <c r="BC106" i="8"/>
  <c r="BB106" i="8"/>
  <c r="BA106" i="8"/>
  <c r="AZ106" i="8"/>
  <c r="AY106" i="8"/>
  <c r="AX106" i="8"/>
  <c r="AW106" i="8"/>
  <c r="AV106" i="8"/>
  <c r="AU106" i="8"/>
  <c r="AT106" i="8"/>
  <c r="AS106" i="8"/>
  <c r="AR106" i="8"/>
  <c r="AQ106" i="8"/>
  <c r="AP106" i="8"/>
  <c r="AO106" i="8"/>
  <c r="AN106" i="8"/>
  <c r="AM106" i="8"/>
  <c r="AL106" i="8"/>
  <c r="AK106" i="8"/>
  <c r="AJ106" i="8"/>
  <c r="AI106" i="8"/>
  <c r="AH106" i="8"/>
  <c r="AG106" i="8"/>
  <c r="AF106" i="8"/>
  <c r="AE106" i="8"/>
  <c r="AD106" i="8"/>
  <c r="AC106" i="8"/>
  <c r="AB106" i="8"/>
  <c r="AA106" i="8"/>
  <c r="Z106" i="8"/>
  <c r="Y106" i="8"/>
  <c r="X106" i="8"/>
  <c r="W106" i="8"/>
  <c r="V106" i="8"/>
  <c r="U106" i="8"/>
  <c r="T106" i="8"/>
  <c r="S106" i="8"/>
  <c r="R106" i="8"/>
  <c r="Q106" i="8"/>
  <c r="P106" i="8"/>
  <c r="O106" i="8"/>
  <c r="N106" i="8"/>
  <c r="M106" i="8"/>
  <c r="L106" i="8"/>
  <c r="K106" i="8"/>
  <c r="J106" i="8"/>
  <c r="I106" i="8"/>
  <c r="H106" i="8"/>
  <c r="G106" i="8"/>
  <c r="F106" i="8"/>
  <c r="E106" i="8"/>
  <c r="D106" i="8"/>
  <c r="C106" i="8"/>
  <c r="B106" i="8"/>
  <c r="FG105" i="8"/>
  <c r="FF105" i="8"/>
  <c r="FE105" i="8"/>
  <c r="FD105" i="8"/>
  <c r="FC105" i="8"/>
  <c r="FB105" i="8"/>
  <c r="FA105" i="8"/>
  <c r="EZ105" i="8"/>
  <c r="EY105" i="8"/>
  <c r="EX105" i="8"/>
  <c r="EW105" i="8"/>
  <c r="EV105" i="8"/>
  <c r="EU105" i="8"/>
  <c r="ET105" i="8"/>
  <c r="ES105" i="8"/>
  <c r="ER105" i="8"/>
  <c r="EQ105" i="8"/>
  <c r="EP105" i="8"/>
  <c r="EO105" i="8"/>
  <c r="EN105" i="8"/>
  <c r="EM105" i="8"/>
  <c r="EG105" i="8"/>
  <c r="EF105" i="8"/>
  <c r="EE105" i="8"/>
  <c r="ED105" i="8"/>
  <c r="EC105" i="8"/>
  <c r="EI105" i="8" s="1"/>
  <c r="EB105" i="8"/>
  <c r="EA105" i="8"/>
  <c r="DW105" i="8"/>
  <c r="DV105" i="8"/>
  <c r="DU105" i="8"/>
  <c r="DT105" i="8"/>
  <c r="DS105" i="8"/>
  <c r="DR105" i="8"/>
  <c r="DQ105" i="8"/>
  <c r="DP105" i="8"/>
  <c r="DO105" i="8"/>
  <c r="DK105" i="8"/>
  <c r="DJ105" i="8"/>
  <c r="DI105" i="8"/>
  <c r="DH105" i="8"/>
  <c r="DZ105" i="8" s="1"/>
  <c r="DG105" i="8"/>
  <c r="DF105" i="8"/>
  <c r="DE105" i="8"/>
  <c r="DD105" i="8"/>
  <c r="DC105" i="8"/>
  <c r="DB105" i="8"/>
  <c r="DA105" i="8"/>
  <c r="CZ105" i="8"/>
  <c r="CY105" i="8"/>
  <c r="CX105" i="8"/>
  <c r="CW105" i="8"/>
  <c r="CV105" i="8"/>
  <c r="DL105" i="8" s="1"/>
  <c r="CU105" i="8"/>
  <c r="CT105" i="8"/>
  <c r="CS105" i="8"/>
  <c r="CR105" i="8"/>
  <c r="CQ105" i="8"/>
  <c r="CP105" i="8"/>
  <c r="CO105" i="8"/>
  <c r="CN105" i="8"/>
  <c r="CM105" i="8"/>
  <c r="CL105" i="8"/>
  <c r="CK105" i="8"/>
  <c r="CJ105" i="8"/>
  <c r="CI105" i="8"/>
  <c r="CH105" i="8"/>
  <c r="CG105" i="8"/>
  <c r="CF105" i="8"/>
  <c r="CE105" i="8"/>
  <c r="CA105" i="8"/>
  <c r="BZ105" i="8"/>
  <c r="BY105" i="8"/>
  <c r="BX105" i="8"/>
  <c r="BW105" i="8"/>
  <c r="BV105" i="8"/>
  <c r="BU105" i="8"/>
  <c r="BT105" i="8"/>
  <c r="BS105" i="8"/>
  <c r="BR105" i="8"/>
  <c r="BQ105" i="8"/>
  <c r="BP105" i="8"/>
  <c r="BM105" i="8"/>
  <c r="BL105" i="8"/>
  <c r="CD105" i="8" s="1"/>
  <c r="BK105" i="8"/>
  <c r="BJ105" i="8"/>
  <c r="BI105" i="8"/>
  <c r="BO105" i="8" s="1"/>
  <c r="BH105" i="8"/>
  <c r="BG105" i="8"/>
  <c r="BC105" i="8"/>
  <c r="BB105" i="8"/>
  <c r="BA105" i="8"/>
  <c r="AZ105" i="8"/>
  <c r="AY105" i="8"/>
  <c r="AX105" i="8"/>
  <c r="AW105" i="8"/>
  <c r="AV105" i="8"/>
  <c r="AU105" i="8"/>
  <c r="AT105" i="8"/>
  <c r="AS105" i="8"/>
  <c r="AR105" i="8"/>
  <c r="AQ105" i="8"/>
  <c r="AP105" i="8"/>
  <c r="AO105" i="8"/>
  <c r="AN105" i="8"/>
  <c r="BF105" i="8" s="1"/>
  <c r="AM105" i="8"/>
  <c r="AL105" i="8"/>
  <c r="AK105" i="8"/>
  <c r="AJ105" i="8"/>
  <c r="AI105" i="8"/>
  <c r="AH105" i="8"/>
  <c r="AG105" i="8"/>
  <c r="AF105" i="8"/>
  <c r="AE105" i="8"/>
  <c r="AD105" i="8"/>
  <c r="AC105" i="8"/>
  <c r="AB105" i="8"/>
  <c r="AA105" i="8"/>
  <c r="Z105" i="8"/>
  <c r="Y105" i="8"/>
  <c r="X105" i="8"/>
  <c r="W105" i="8"/>
  <c r="V105" i="8"/>
  <c r="U105" i="8"/>
  <c r="T105" i="8"/>
  <c r="S105" i="8"/>
  <c r="R105" i="8"/>
  <c r="Q105" i="8"/>
  <c r="P105" i="8"/>
  <c r="O105" i="8"/>
  <c r="N105" i="8"/>
  <c r="M105" i="8"/>
  <c r="L105" i="8"/>
  <c r="K105" i="8"/>
  <c r="J105" i="8"/>
  <c r="I105" i="8"/>
  <c r="H105" i="8"/>
  <c r="G105" i="8"/>
  <c r="F105" i="8"/>
  <c r="E105" i="8"/>
  <c r="D105" i="8"/>
  <c r="C105" i="8"/>
  <c r="B105" i="8"/>
  <c r="FG104" i="8"/>
  <c r="FF104" i="8"/>
  <c r="FE104" i="8"/>
  <c r="FD104" i="8"/>
  <c r="FC104" i="8"/>
  <c r="FB104" i="8"/>
  <c r="FA104" i="8"/>
  <c r="EZ104" i="8"/>
  <c r="EY104" i="8"/>
  <c r="EX104" i="8"/>
  <c r="EW104" i="8"/>
  <c r="EV104" i="8"/>
  <c r="EU104" i="8"/>
  <c r="ET104" i="8"/>
  <c r="ES104" i="8"/>
  <c r="ER104" i="8"/>
  <c r="EQ104" i="8"/>
  <c r="EP104" i="8"/>
  <c r="EO104" i="8"/>
  <c r="EN104" i="8"/>
  <c r="EM104" i="8"/>
  <c r="EG104" i="8"/>
  <c r="EF104" i="8"/>
  <c r="EE104" i="8"/>
  <c r="ED104" i="8"/>
  <c r="EC104" i="8"/>
  <c r="EI104" i="8" s="1"/>
  <c r="EB104" i="8"/>
  <c r="EA104" i="8"/>
  <c r="DW104" i="8"/>
  <c r="DV104" i="8"/>
  <c r="DU104" i="8"/>
  <c r="DT104" i="8"/>
  <c r="EK104" i="8" s="1"/>
  <c r="DS104" i="8"/>
  <c r="DR104" i="8"/>
  <c r="DQ104" i="8"/>
  <c r="DP104" i="8"/>
  <c r="DO104" i="8"/>
  <c r="DK104" i="8"/>
  <c r="DJ104" i="8"/>
  <c r="DI104" i="8"/>
  <c r="DH104" i="8"/>
  <c r="DX104" i="8" s="1"/>
  <c r="DG104" i="8"/>
  <c r="DF104" i="8"/>
  <c r="DE104" i="8"/>
  <c r="DD104" i="8"/>
  <c r="DC104" i="8"/>
  <c r="DB104" i="8"/>
  <c r="DA104" i="8"/>
  <c r="CZ104" i="8"/>
  <c r="CY104" i="8"/>
  <c r="CX104" i="8"/>
  <c r="CW104" i="8"/>
  <c r="CV104" i="8"/>
  <c r="DL104" i="8" s="1"/>
  <c r="CU104" i="8"/>
  <c r="CT104" i="8"/>
  <c r="CS104" i="8"/>
  <c r="CR104" i="8"/>
  <c r="CQ104" i="8"/>
  <c r="CP104" i="8"/>
  <c r="CO104" i="8"/>
  <c r="CN104" i="8"/>
  <c r="CM104" i="8"/>
  <c r="CL104" i="8"/>
  <c r="CK104" i="8"/>
  <c r="CJ104" i="8"/>
  <c r="CI104" i="8"/>
  <c r="CH104" i="8"/>
  <c r="CG104" i="8"/>
  <c r="CF104" i="8"/>
  <c r="CE104" i="8"/>
  <c r="CA104" i="8"/>
  <c r="BZ104" i="8"/>
  <c r="BY104" i="8"/>
  <c r="BX104" i="8"/>
  <c r="BW104" i="8"/>
  <c r="BV104" i="8"/>
  <c r="BU104" i="8"/>
  <c r="BT104" i="8"/>
  <c r="BS104" i="8"/>
  <c r="BR104" i="8"/>
  <c r="BQ104" i="8"/>
  <c r="BP104" i="8"/>
  <c r="BM104" i="8"/>
  <c r="BL104" i="8"/>
  <c r="BK104" i="8"/>
  <c r="BJ104" i="8"/>
  <c r="BI104" i="8"/>
  <c r="BN104" i="8" s="1"/>
  <c r="BH104" i="8"/>
  <c r="BG104" i="8"/>
  <c r="BC104" i="8"/>
  <c r="BB104" i="8"/>
  <c r="BA104" i="8"/>
  <c r="AZ104" i="8"/>
  <c r="AY104" i="8"/>
  <c r="AX104" i="8"/>
  <c r="AW104" i="8"/>
  <c r="AV104" i="8"/>
  <c r="AU104" i="8"/>
  <c r="AT104" i="8"/>
  <c r="AS104" i="8"/>
  <c r="AR104" i="8"/>
  <c r="AQ104" i="8"/>
  <c r="AP104" i="8"/>
  <c r="AO104" i="8"/>
  <c r="AN104" i="8"/>
  <c r="AM104" i="8"/>
  <c r="AL104" i="8"/>
  <c r="AK104" i="8"/>
  <c r="AJ104" i="8"/>
  <c r="AI104" i="8"/>
  <c r="AH104" i="8"/>
  <c r="AG104" i="8"/>
  <c r="AF104" i="8"/>
  <c r="AE104" i="8"/>
  <c r="AD104" i="8"/>
  <c r="AC104" i="8"/>
  <c r="AB104" i="8"/>
  <c r="AA104" i="8"/>
  <c r="Z104" i="8"/>
  <c r="Y104" i="8"/>
  <c r="X104" i="8"/>
  <c r="W104" i="8"/>
  <c r="V104" i="8"/>
  <c r="U104" i="8"/>
  <c r="T104" i="8"/>
  <c r="S104" i="8"/>
  <c r="R104" i="8"/>
  <c r="Q104" i="8"/>
  <c r="P104" i="8"/>
  <c r="O104" i="8"/>
  <c r="N104" i="8"/>
  <c r="M104" i="8"/>
  <c r="L104" i="8"/>
  <c r="K104" i="8"/>
  <c r="J104" i="8"/>
  <c r="I104" i="8"/>
  <c r="H104" i="8"/>
  <c r="G104" i="8"/>
  <c r="F104" i="8"/>
  <c r="E104" i="8"/>
  <c r="D104" i="8"/>
  <c r="C104" i="8"/>
  <c r="B104" i="8"/>
  <c r="FG103" i="8"/>
  <c r="FF103" i="8"/>
  <c r="FE103" i="8"/>
  <c r="FD103" i="8"/>
  <c r="FC103" i="8"/>
  <c r="FB103" i="8"/>
  <c r="FA103" i="8"/>
  <c r="EZ103" i="8"/>
  <c r="EY103" i="8"/>
  <c r="EX103" i="8"/>
  <c r="EW103" i="8"/>
  <c r="EV103" i="8"/>
  <c r="EU103" i="8"/>
  <c r="ET103" i="8"/>
  <c r="ES103" i="8"/>
  <c r="ER103" i="8"/>
  <c r="EQ103" i="8"/>
  <c r="EP103" i="8"/>
  <c r="EO103" i="8"/>
  <c r="EN103" i="8"/>
  <c r="EM103" i="8"/>
  <c r="EG103" i="8"/>
  <c r="EF103" i="8"/>
  <c r="EE103" i="8"/>
  <c r="ED103" i="8"/>
  <c r="EC103" i="8"/>
  <c r="EI103" i="8" s="1"/>
  <c r="EB103" i="8"/>
  <c r="EA103" i="8"/>
  <c r="DW103" i="8"/>
  <c r="DV103" i="8"/>
  <c r="DU103" i="8"/>
  <c r="DT103" i="8"/>
  <c r="EL103" i="8" s="1"/>
  <c r="DS103" i="8"/>
  <c r="DR103" i="8"/>
  <c r="DQ103" i="8"/>
  <c r="DP103" i="8"/>
  <c r="DO103" i="8"/>
  <c r="DK103" i="8"/>
  <c r="DJ103" i="8"/>
  <c r="DI103" i="8"/>
  <c r="DH103" i="8"/>
  <c r="DX103" i="8" s="1"/>
  <c r="DG103" i="8"/>
  <c r="DF103" i="8"/>
  <c r="DE103" i="8"/>
  <c r="DD103" i="8"/>
  <c r="DC103" i="8"/>
  <c r="DB103" i="8"/>
  <c r="DA103" i="8"/>
  <c r="CZ103" i="8"/>
  <c r="CY103" i="8"/>
  <c r="CX103" i="8"/>
  <c r="CW103" i="8"/>
  <c r="CV103" i="8"/>
  <c r="DN103" i="8" s="1"/>
  <c r="CU103" i="8"/>
  <c r="CT103" i="8"/>
  <c r="CS103" i="8"/>
  <c r="CR103" i="8"/>
  <c r="CQ103" i="8"/>
  <c r="CP103" i="8"/>
  <c r="CO103" i="8"/>
  <c r="CN103" i="8"/>
  <c r="CM103" i="8"/>
  <c r="CL103" i="8"/>
  <c r="CK103" i="8"/>
  <c r="CJ103" i="8"/>
  <c r="CI103" i="8"/>
  <c r="CH103" i="8"/>
  <c r="CG103" i="8"/>
  <c r="CF103" i="8"/>
  <c r="CE103" i="8"/>
  <c r="CA103" i="8"/>
  <c r="BZ103" i="8"/>
  <c r="BY103" i="8"/>
  <c r="BX103" i="8"/>
  <c r="BW103" i="8"/>
  <c r="BV103" i="8"/>
  <c r="BU103" i="8"/>
  <c r="BT103" i="8"/>
  <c r="BS103" i="8"/>
  <c r="BR103" i="8"/>
  <c r="BQ103" i="8"/>
  <c r="BP103" i="8"/>
  <c r="BM103" i="8"/>
  <c r="BL103" i="8"/>
  <c r="CB103" i="8" s="1"/>
  <c r="BK103" i="8"/>
  <c r="BJ103" i="8"/>
  <c r="BI103" i="8"/>
  <c r="BH103" i="8"/>
  <c r="BG103" i="8"/>
  <c r="BC103" i="8"/>
  <c r="BB103" i="8"/>
  <c r="BA103" i="8"/>
  <c r="AZ103" i="8"/>
  <c r="AY103" i="8"/>
  <c r="AX103" i="8"/>
  <c r="AW103" i="8"/>
  <c r="AV103" i="8"/>
  <c r="AU103" i="8"/>
  <c r="AT103" i="8"/>
  <c r="AS103" i="8"/>
  <c r="AR103" i="8"/>
  <c r="AQ103" i="8"/>
  <c r="AP103" i="8"/>
  <c r="AO103" i="8"/>
  <c r="AN103" i="8"/>
  <c r="BD103" i="8" s="1"/>
  <c r="AM103" i="8"/>
  <c r="AL103" i="8"/>
  <c r="AK103" i="8"/>
  <c r="AJ103" i="8"/>
  <c r="AI103" i="8"/>
  <c r="AH103" i="8"/>
  <c r="AG103" i="8"/>
  <c r="AF103" i="8"/>
  <c r="AE103" i="8"/>
  <c r="AD103" i="8"/>
  <c r="AC103" i="8"/>
  <c r="AB103" i="8"/>
  <c r="AA103" i="8"/>
  <c r="Z103" i="8"/>
  <c r="Y103" i="8"/>
  <c r="X103" i="8"/>
  <c r="W103" i="8"/>
  <c r="V103" i="8"/>
  <c r="U103" i="8"/>
  <c r="T103" i="8"/>
  <c r="S103" i="8"/>
  <c r="R103" i="8"/>
  <c r="Q103" i="8"/>
  <c r="P103" i="8"/>
  <c r="O103" i="8"/>
  <c r="N103" i="8"/>
  <c r="M103" i="8"/>
  <c r="L103" i="8"/>
  <c r="K103" i="8"/>
  <c r="J103" i="8"/>
  <c r="I103" i="8"/>
  <c r="H103" i="8"/>
  <c r="G103" i="8"/>
  <c r="F103" i="8"/>
  <c r="E103" i="8"/>
  <c r="D103" i="8"/>
  <c r="C103" i="8"/>
  <c r="B103" i="8"/>
  <c r="FG102" i="8"/>
  <c r="FF102" i="8"/>
  <c r="FE102" i="8"/>
  <c r="FD102" i="8"/>
  <c r="FC102" i="8"/>
  <c r="FB102" i="8"/>
  <c r="FA102" i="8"/>
  <c r="EZ102" i="8"/>
  <c r="EY102" i="8"/>
  <c r="EX102" i="8"/>
  <c r="EW102" i="8"/>
  <c r="EV102" i="8"/>
  <c r="EU102" i="8"/>
  <c r="ET102" i="8"/>
  <c r="ES102" i="8"/>
  <c r="ER102" i="8"/>
  <c r="EQ102" i="8"/>
  <c r="EP102" i="8"/>
  <c r="EO102" i="8"/>
  <c r="EN102" i="8"/>
  <c r="EM102" i="8"/>
  <c r="EG102" i="8"/>
  <c r="EF102" i="8"/>
  <c r="EE102" i="8"/>
  <c r="ED102" i="8"/>
  <c r="EC102" i="8"/>
  <c r="EH102" i="8" s="1"/>
  <c r="EB102" i="8"/>
  <c r="EA102" i="8"/>
  <c r="DW102" i="8"/>
  <c r="DV102" i="8"/>
  <c r="DU102" i="8"/>
  <c r="DT102" i="8"/>
  <c r="EJ102" i="8" s="1"/>
  <c r="DS102" i="8"/>
  <c r="DR102" i="8"/>
  <c r="DQ102" i="8"/>
  <c r="DP102" i="8"/>
  <c r="DO102" i="8"/>
  <c r="DK102" i="8"/>
  <c r="DJ102" i="8"/>
  <c r="DI102" i="8"/>
  <c r="DH102" i="8"/>
  <c r="DX102" i="8" s="1"/>
  <c r="DG102" i="8"/>
  <c r="DF102" i="8"/>
  <c r="DE102" i="8"/>
  <c r="DD102" i="8"/>
  <c r="DC102" i="8"/>
  <c r="DB102" i="8"/>
  <c r="DA102" i="8"/>
  <c r="CZ102" i="8"/>
  <c r="CY102" i="8"/>
  <c r="CX102" i="8"/>
  <c r="CW102" i="8"/>
  <c r="CV102" i="8"/>
  <c r="CU102" i="8"/>
  <c r="CT102" i="8"/>
  <c r="CS102" i="8"/>
  <c r="CR102" i="8"/>
  <c r="CQ102" i="8"/>
  <c r="CP102" i="8"/>
  <c r="CO102" i="8"/>
  <c r="CN102" i="8"/>
  <c r="CM102" i="8"/>
  <c r="CL102" i="8"/>
  <c r="CK102" i="8"/>
  <c r="CJ102" i="8"/>
  <c r="CI102" i="8"/>
  <c r="CH102" i="8"/>
  <c r="CG102" i="8"/>
  <c r="CF102" i="8"/>
  <c r="CE102" i="8"/>
  <c r="CA102" i="8"/>
  <c r="BZ102" i="8"/>
  <c r="BY102" i="8"/>
  <c r="BX102" i="8"/>
  <c r="BW102" i="8"/>
  <c r="BV102" i="8"/>
  <c r="BU102" i="8"/>
  <c r="BT102" i="8"/>
  <c r="BS102" i="8"/>
  <c r="BR102" i="8"/>
  <c r="BQ102" i="8"/>
  <c r="BP102" i="8"/>
  <c r="BM102" i="8"/>
  <c r="BL102" i="8"/>
  <c r="CB102" i="8" s="1"/>
  <c r="BK102" i="8"/>
  <c r="BJ102" i="8"/>
  <c r="BI102" i="8"/>
  <c r="BH102" i="8"/>
  <c r="BG102" i="8"/>
  <c r="BC102" i="8"/>
  <c r="BB102" i="8"/>
  <c r="BA102" i="8"/>
  <c r="AZ102" i="8"/>
  <c r="AY102" i="8"/>
  <c r="AX102" i="8"/>
  <c r="AW102" i="8"/>
  <c r="AV102" i="8"/>
  <c r="AU102" i="8"/>
  <c r="AT102" i="8"/>
  <c r="AS102" i="8"/>
  <c r="AR102" i="8"/>
  <c r="AQ102" i="8"/>
  <c r="AP102" i="8"/>
  <c r="AO102" i="8"/>
  <c r="AN102" i="8"/>
  <c r="BD102" i="8" s="1"/>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O102" i="8"/>
  <c r="N102" i="8"/>
  <c r="M102" i="8"/>
  <c r="L102" i="8"/>
  <c r="K102" i="8"/>
  <c r="J102" i="8"/>
  <c r="I102" i="8"/>
  <c r="H102" i="8"/>
  <c r="G102" i="8"/>
  <c r="F102" i="8"/>
  <c r="E102" i="8"/>
  <c r="D102" i="8"/>
  <c r="C102" i="8"/>
  <c r="B102" i="8"/>
  <c r="FG101" i="8"/>
  <c r="FF101" i="8"/>
  <c r="FE101" i="8"/>
  <c r="FD101" i="8"/>
  <c r="FC101" i="8"/>
  <c r="FB101" i="8"/>
  <c r="FA101" i="8"/>
  <c r="EZ101" i="8"/>
  <c r="EY101" i="8"/>
  <c r="EX101" i="8"/>
  <c r="EW101" i="8"/>
  <c r="EV101" i="8"/>
  <c r="EU101" i="8"/>
  <c r="ET101" i="8"/>
  <c r="ES101" i="8"/>
  <c r="ER101" i="8"/>
  <c r="EQ101" i="8"/>
  <c r="EP101" i="8"/>
  <c r="EO101" i="8"/>
  <c r="EN101" i="8"/>
  <c r="EM101" i="8"/>
  <c r="EG101" i="8"/>
  <c r="EF101" i="8"/>
  <c r="EE101" i="8"/>
  <c r="ED101" i="8"/>
  <c r="EC101" i="8"/>
  <c r="EI101" i="8" s="1"/>
  <c r="EB101" i="8"/>
  <c r="EA101" i="8"/>
  <c r="DW101" i="8"/>
  <c r="DV101" i="8"/>
  <c r="DU101" i="8"/>
  <c r="DT101" i="8"/>
  <c r="EJ101" i="8" s="1"/>
  <c r="DS101" i="8"/>
  <c r="DR101" i="8"/>
  <c r="DQ101" i="8"/>
  <c r="DP101" i="8"/>
  <c r="DO101" i="8"/>
  <c r="DK101" i="8"/>
  <c r="DJ101" i="8"/>
  <c r="DI101" i="8"/>
  <c r="DH101" i="8"/>
  <c r="DZ101" i="8" s="1"/>
  <c r="DG101" i="8"/>
  <c r="DF101" i="8"/>
  <c r="DE101" i="8"/>
  <c r="DD101" i="8"/>
  <c r="DC101" i="8"/>
  <c r="DB101" i="8"/>
  <c r="DA101" i="8"/>
  <c r="CZ101" i="8"/>
  <c r="CY101" i="8"/>
  <c r="CX101" i="8"/>
  <c r="CW101" i="8"/>
  <c r="CV101" i="8"/>
  <c r="DL101" i="8" s="1"/>
  <c r="CU101" i="8"/>
  <c r="CT101" i="8"/>
  <c r="CS101" i="8"/>
  <c r="CR101" i="8"/>
  <c r="CQ101" i="8"/>
  <c r="CP101" i="8"/>
  <c r="CO101" i="8"/>
  <c r="CN101" i="8"/>
  <c r="CM101" i="8"/>
  <c r="CL101" i="8"/>
  <c r="CK101" i="8"/>
  <c r="CJ101" i="8"/>
  <c r="CI101" i="8"/>
  <c r="CH101" i="8"/>
  <c r="CG101" i="8"/>
  <c r="CF101" i="8"/>
  <c r="CE101" i="8"/>
  <c r="CA101" i="8"/>
  <c r="BZ101" i="8"/>
  <c r="BY101" i="8"/>
  <c r="BX101" i="8"/>
  <c r="BW101" i="8"/>
  <c r="BV101" i="8"/>
  <c r="BU101" i="8"/>
  <c r="BT101" i="8"/>
  <c r="BS101" i="8"/>
  <c r="BR101" i="8"/>
  <c r="BQ101" i="8"/>
  <c r="BP101" i="8"/>
  <c r="BM101" i="8"/>
  <c r="BL101" i="8"/>
  <c r="CD101" i="8" s="1"/>
  <c r="BK101" i="8"/>
  <c r="BJ101" i="8"/>
  <c r="BI101" i="8"/>
  <c r="BO101" i="8" s="1"/>
  <c r="BH101" i="8"/>
  <c r="BG101" i="8"/>
  <c r="BC101" i="8"/>
  <c r="BB101" i="8"/>
  <c r="BA101" i="8"/>
  <c r="AZ101" i="8"/>
  <c r="AY101" i="8"/>
  <c r="AX101" i="8"/>
  <c r="AW101" i="8"/>
  <c r="AV101" i="8"/>
  <c r="AU101" i="8"/>
  <c r="AT101" i="8"/>
  <c r="AS101" i="8"/>
  <c r="AR101" i="8"/>
  <c r="AQ101" i="8"/>
  <c r="AP101" i="8"/>
  <c r="AO101" i="8"/>
  <c r="AN101" i="8"/>
  <c r="BF101" i="8" s="1"/>
  <c r="AM101" i="8"/>
  <c r="AL101" i="8"/>
  <c r="AK101" i="8"/>
  <c r="AJ101" i="8"/>
  <c r="AI101" i="8"/>
  <c r="AH101" i="8"/>
  <c r="AG101" i="8"/>
  <c r="AF101" i="8"/>
  <c r="AE101" i="8"/>
  <c r="AD101" i="8"/>
  <c r="AC101" i="8"/>
  <c r="AB101" i="8"/>
  <c r="AA101" i="8"/>
  <c r="Z101" i="8"/>
  <c r="Y101" i="8"/>
  <c r="X101" i="8"/>
  <c r="W101" i="8"/>
  <c r="V101" i="8"/>
  <c r="U101" i="8"/>
  <c r="T101" i="8"/>
  <c r="S101" i="8"/>
  <c r="R101" i="8"/>
  <c r="Q101" i="8"/>
  <c r="P101" i="8"/>
  <c r="O101" i="8"/>
  <c r="N101" i="8"/>
  <c r="M101" i="8"/>
  <c r="L101" i="8"/>
  <c r="K101" i="8"/>
  <c r="J101" i="8"/>
  <c r="I101" i="8"/>
  <c r="H101" i="8"/>
  <c r="G101" i="8"/>
  <c r="F101" i="8"/>
  <c r="E101" i="8"/>
  <c r="D101" i="8"/>
  <c r="C101" i="8"/>
  <c r="B101" i="8"/>
  <c r="FG100" i="8"/>
  <c r="FF100" i="8"/>
  <c r="FE100" i="8"/>
  <c r="FD100" i="8"/>
  <c r="FC100" i="8"/>
  <c r="FB100" i="8"/>
  <c r="FA100" i="8"/>
  <c r="EZ100" i="8"/>
  <c r="EY100" i="8"/>
  <c r="EX100" i="8"/>
  <c r="EW100" i="8"/>
  <c r="EV100" i="8"/>
  <c r="EU100" i="8"/>
  <c r="ET100" i="8"/>
  <c r="ES100" i="8"/>
  <c r="ER100" i="8"/>
  <c r="EQ100" i="8"/>
  <c r="EP100" i="8"/>
  <c r="EO100" i="8"/>
  <c r="EN100" i="8"/>
  <c r="EM100" i="8"/>
  <c r="EG100" i="8"/>
  <c r="EF100" i="8"/>
  <c r="EE100" i="8"/>
  <c r="ED100" i="8"/>
  <c r="EC100" i="8"/>
  <c r="EH100" i="8" s="1"/>
  <c r="EB100" i="8"/>
  <c r="EA100" i="8"/>
  <c r="DW100" i="8"/>
  <c r="DV100" i="8"/>
  <c r="DU100" i="8"/>
  <c r="DT100" i="8"/>
  <c r="EJ100" i="8" s="1"/>
  <c r="DS100" i="8"/>
  <c r="DR100" i="8"/>
  <c r="DQ100" i="8"/>
  <c r="DP100" i="8"/>
  <c r="DO100" i="8"/>
  <c r="DK100" i="8"/>
  <c r="DJ100" i="8"/>
  <c r="DI100" i="8"/>
  <c r="DH100" i="8"/>
  <c r="DX100" i="8" s="1"/>
  <c r="DG100" i="8"/>
  <c r="DF100" i="8"/>
  <c r="DE100" i="8"/>
  <c r="DD100" i="8"/>
  <c r="DC100" i="8"/>
  <c r="DB100" i="8"/>
  <c r="DA100" i="8"/>
  <c r="CZ100" i="8"/>
  <c r="CY100" i="8"/>
  <c r="CX100" i="8"/>
  <c r="CW100" i="8"/>
  <c r="CV100" i="8"/>
  <c r="CU100" i="8"/>
  <c r="CT100" i="8"/>
  <c r="CS100" i="8"/>
  <c r="CR100" i="8"/>
  <c r="CQ100" i="8"/>
  <c r="CP100" i="8"/>
  <c r="CO100" i="8"/>
  <c r="CN100" i="8"/>
  <c r="CM100" i="8"/>
  <c r="CL100" i="8"/>
  <c r="CK100" i="8"/>
  <c r="CJ100" i="8"/>
  <c r="CI100" i="8"/>
  <c r="CH100" i="8"/>
  <c r="CG100" i="8"/>
  <c r="CF100" i="8"/>
  <c r="CE100" i="8"/>
  <c r="CA100" i="8"/>
  <c r="BZ100" i="8"/>
  <c r="BY100" i="8"/>
  <c r="BX100" i="8"/>
  <c r="BW100" i="8"/>
  <c r="BV100" i="8"/>
  <c r="BU100" i="8"/>
  <c r="BT100" i="8"/>
  <c r="BS100" i="8"/>
  <c r="BR100" i="8"/>
  <c r="BQ100" i="8"/>
  <c r="BP100" i="8"/>
  <c r="BM100" i="8"/>
  <c r="BL100" i="8"/>
  <c r="BK100" i="8"/>
  <c r="BJ100" i="8"/>
  <c r="BI100" i="8"/>
  <c r="BO100" i="8" s="1"/>
  <c r="BH100" i="8"/>
  <c r="BG100" i="8"/>
  <c r="BC100" i="8"/>
  <c r="BB100" i="8"/>
  <c r="BA100" i="8"/>
  <c r="AZ100" i="8"/>
  <c r="AY100" i="8"/>
  <c r="AX100" i="8"/>
  <c r="AW100" i="8"/>
  <c r="AV100" i="8"/>
  <c r="AU100" i="8"/>
  <c r="AT100" i="8"/>
  <c r="AS100" i="8"/>
  <c r="AR100" i="8"/>
  <c r="AQ100" i="8"/>
  <c r="AP100" i="8"/>
  <c r="AO100" i="8"/>
  <c r="AN100" i="8"/>
  <c r="AM100" i="8"/>
  <c r="AL100" i="8"/>
  <c r="AK100" i="8"/>
  <c r="AJ100" i="8"/>
  <c r="AI100" i="8"/>
  <c r="AH100" i="8"/>
  <c r="AG100" i="8"/>
  <c r="AF100" i="8"/>
  <c r="AE100" i="8"/>
  <c r="AD100" i="8"/>
  <c r="AC100" i="8"/>
  <c r="AB100" i="8"/>
  <c r="AA100" i="8"/>
  <c r="Z100" i="8"/>
  <c r="Y100" i="8"/>
  <c r="X100" i="8"/>
  <c r="W100" i="8"/>
  <c r="V100" i="8"/>
  <c r="U100" i="8"/>
  <c r="T100" i="8"/>
  <c r="S100" i="8"/>
  <c r="R100" i="8"/>
  <c r="Q100" i="8"/>
  <c r="P100" i="8"/>
  <c r="O100" i="8"/>
  <c r="N100" i="8"/>
  <c r="M100" i="8"/>
  <c r="L100" i="8"/>
  <c r="K100" i="8"/>
  <c r="J100" i="8"/>
  <c r="I100" i="8"/>
  <c r="H100" i="8"/>
  <c r="G100" i="8"/>
  <c r="F100" i="8"/>
  <c r="E100" i="8"/>
  <c r="D100" i="8"/>
  <c r="C100" i="8"/>
  <c r="B100" i="8"/>
  <c r="FG99" i="8"/>
  <c r="FF99" i="8"/>
  <c r="FE99" i="8"/>
  <c r="FD99" i="8"/>
  <c r="FC99" i="8"/>
  <c r="FB99" i="8"/>
  <c r="FA99" i="8"/>
  <c r="EZ99" i="8"/>
  <c r="EY99" i="8"/>
  <c r="EX99" i="8"/>
  <c r="EW99" i="8"/>
  <c r="EV99" i="8"/>
  <c r="EU99" i="8"/>
  <c r="ET99" i="8"/>
  <c r="ES99" i="8"/>
  <c r="ER99" i="8"/>
  <c r="EQ99" i="8"/>
  <c r="EP99" i="8"/>
  <c r="EO99" i="8"/>
  <c r="EN99" i="8"/>
  <c r="EM99" i="8"/>
  <c r="EG99" i="8"/>
  <c r="EF99" i="8"/>
  <c r="EE99" i="8"/>
  <c r="ED99" i="8"/>
  <c r="EC99" i="8"/>
  <c r="EI99" i="8" s="1"/>
  <c r="EB99" i="8"/>
  <c r="EA99" i="8"/>
  <c r="DW99" i="8"/>
  <c r="DV99" i="8"/>
  <c r="DU99" i="8"/>
  <c r="DT99" i="8"/>
  <c r="EL99" i="8" s="1"/>
  <c r="DS99" i="8"/>
  <c r="DR99" i="8"/>
  <c r="DQ99" i="8"/>
  <c r="DP99" i="8"/>
  <c r="DO99" i="8"/>
  <c r="DK99" i="8"/>
  <c r="DJ99" i="8"/>
  <c r="DI99" i="8"/>
  <c r="DH99" i="8"/>
  <c r="DG99" i="8"/>
  <c r="DF99" i="8"/>
  <c r="DE99" i="8"/>
  <c r="DD99" i="8"/>
  <c r="DC99" i="8"/>
  <c r="DB99" i="8"/>
  <c r="DA99" i="8"/>
  <c r="CZ99" i="8"/>
  <c r="CY99" i="8"/>
  <c r="CX99" i="8"/>
  <c r="CW99" i="8"/>
  <c r="CV99" i="8"/>
  <c r="DN99" i="8" s="1"/>
  <c r="CU99" i="8"/>
  <c r="CT99" i="8"/>
  <c r="CS99" i="8"/>
  <c r="CR99" i="8"/>
  <c r="CQ99" i="8"/>
  <c r="CP99" i="8"/>
  <c r="CO99" i="8"/>
  <c r="CN99" i="8"/>
  <c r="CM99" i="8"/>
  <c r="CL99" i="8"/>
  <c r="CK99" i="8"/>
  <c r="CJ99" i="8"/>
  <c r="CI99" i="8"/>
  <c r="CH99" i="8"/>
  <c r="CG99" i="8"/>
  <c r="CF99" i="8"/>
  <c r="CE99" i="8"/>
  <c r="CA99" i="8"/>
  <c r="BZ99" i="8"/>
  <c r="BY99" i="8"/>
  <c r="BX99" i="8"/>
  <c r="BW99" i="8"/>
  <c r="BV99" i="8"/>
  <c r="BU99" i="8"/>
  <c r="BT99" i="8"/>
  <c r="BS99" i="8"/>
  <c r="BR99" i="8"/>
  <c r="BQ99" i="8"/>
  <c r="BP99" i="8"/>
  <c r="BM99" i="8"/>
  <c r="BL99" i="8"/>
  <c r="CB99" i="8" s="1"/>
  <c r="BK99" i="8"/>
  <c r="BJ99" i="8"/>
  <c r="BI99" i="8"/>
  <c r="BO99" i="8" s="1"/>
  <c r="BH99" i="8"/>
  <c r="BG99" i="8"/>
  <c r="BC99" i="8"/>
  <c r="BB99" i="8"/>
  <c r="BA99" i="8"/>
  <c r="AZ99" i="8"/>
  <c r="AY99" i="8"/>
  <c r="AX99" i="8"/>
  <c r="AW99" i="8"/>
  <c r="AV99" i="8"/>
  <c r="AU99" i="8"/>
  <c r="AT99" i="8"/>
  <c r="AS99" i="8"/>
  <c r="AR99" i="8"/>
  <c r="AQ99" i="8"/>
  <c r="AP99" i="8"/>
  <c r="AO99" i="8"/>
  <c r="AN99" i="8"/>
  <c r="BD99" i="8" s="1"/>
  <c r="AM99" i="8"/>
  <c r="AL99" i="8"/>
  <c r="AK99" i="8"/>
  <c r="AJ99" i="8"/>
  <c r="AI99" i="8"/>
  <c r="AH99" i="8"/>
  <c r="AG99" i="8"/>
  <c r="AF99" i="8"/>
  <c r="AE99" i="8"/>
  <c r="AD99" i="8"/>
  <c r="AC99" i="8"/>
  <c r="AB99" i="8"/>
  <c r="AA99" i="8"/>
  <c r="Z99" i="8"/>
  <c r="Y99" i="8"/>
  <c r="X99" i="8"/>
  <c r="W99" i="8"/>
  <c r="V99" i="8"/>
  <c r="U99" i="8"/>
  <c r="T99" i="8"/>
  <c r="S99" i="8"/>
  <c r="R99" i="8"/>
  <c r="Q99" i="8"/>
  <c r="P99" i="8"/>
  <c r="O99" i="8"/>
  <c r="N99" i="8"/>
  <c r="M99" i="8"/>
  <c r="L99" i="8"/>
  <c r="K99" i="8"/>
  <c r="J99" i="8"/>
  <c r="I99" i="8"/>
  <c r="H99" i="8"/>
  <c r="G99" i="8"/>
  <c r="F99" i="8"/>
  <c r="E99" i="8"/>
  <c r="D99" i="8"/>
  <c r="C99" i="8"/>
  <c r="B99" i="8"/>
  <c r="FG98" i="8"/>
  <c r="FF98" i="8"/>
  <c r="FE98" i="8"/>
  <c r="FD98" i="8"/>
  <c r="FC98" i="8"/>
  <c r="FB98" i="8"/>
  <c r="FA98" i="8"/>
  <c r="EZ98" i="8"/>
  <c r="EY98" i="8"/>
  <c r="EX98" i="8"/>
  <c r="EW98" i="8"/>
  <c r="EV98" i="8"/>
  <c r="EU98" i="8"/>
  <c r="ET98" i="8"/>
  <c r="ES98" i="8"/>
  <c r="ER98" i="8"/>
  <c r="EQ98" i="8"/>
  <c r="EP98" i="8"/>
  <c r="EO98" i="8"/>
  <c r="EN98" i="8"/>
  <c r="EM98" i="8"/>
  <c r="EG98" i="8"/>
  <c r="EF98" i="8"/>
  <c r="EE98" i="8"/>
  <c r="ED98" i="8"/>
  <c r="EC98" i="8"/>
  <c r="EH98" i="8" s="1"/>
  <c r="EB98" i="8"/>
  <c r="EA98" i="8"/>
  <c r="DW98" i="8"/>
  <c r="DV98" i="8"/>
  <c r="DU98" i="8"/>
  <c r="DT98" i="8"/>
  <c r="EJ98" i="8" s="1"/>
  <c r="DS98" i="8"/>
  <c r="DR98" i="8"/>
  <c r="DQ98" i="8"/>
  <c r="DP98" i="8"/>
  <c r="DO98" i="8"/>
  <c r="DK98" i="8"/>
  <c r="DJ98" i="8"/>
  <c r="DI98" i="8"/>
  <c r="DH98" i="8"/>
  <c r="DX98" i="8" s="1"/>
  <c r="DG98" i="8"/>
  <c r="DF98" i="8"/>
  <c r="DE98" i="8"/>
  <c r="DD98" i="8"/>
  <c r="DC98" i="8"/>
  <c r="DB98" i="8"/>
  <c r="DA98" i="8"/>
  <c r="CZ98" i="8"/>
  <c r="CY98" i="8"/>
  <c r="CX98" i="8"/>
  <c r="CW98" i="8"/>
  <c r="CV98" i="8"/>
  <c r="CU98" i="8"/>
  <c r="CT98" i="8"/>
  <c r="CS98" i="8"/>
  <c r="CR98" i="8"/>
  <c r="CQ98" i="8"/>
  <c r="CP98" i="8"/>
  <c r="CO98" i="8"/>
  <c r="CN98" i="8"/>
  <c r="CM98" i="8"/>
  <c r="CL98" i="8"/>
  <c r="CK98" i="8"/>
  <c r="CJ98" i="8"/>
  <c r="CI98" i="8"/>
  <c r="CH98" i="8"/>
  <c r="CG98" i="8"/>
  <c r="CF98" i="8"/>
  <c r="CE98" i="8"/>
  <c r="CA98" i="8"/>
  <c r="BZ98" i="8"/>
  <c r="BY98" i="8"/>
  <c r="BX98" i="8"/>
  <c r="BW98" i="8"/>
  <c r="BV98" i="8"/>
  <c r="BU98" i="8"/>
  <c r="BT98" i="8"/>
  <c r="BS98" i="8"/>
  <c r="BR98" i="8"/>
  <c r="BQ98" i="8"/>
  <c r="BP98" i="8"/>
  <c r="BM98" i="8"/>
  <c r="BL98" i="8"/>
  <c r="CB98" i="8" s="1"/>
  <c r="BK98" i="8"/>
  <c r="BJ98" i="8"/>
  <c r="BI98" i="8"/>
  <c r="BH98" i="8"/>
  <c r="BG98" i="8"/>
  <c r="BC98" i="8"/>
  <c r="BB98" i="8"/>
  <c r="BA98" i="8"/>
  <c r="AZ98" i="8"/>
  <c r="AY98" i="8"/>
  <c r="AX98" i="8"/>
  <c r="AW98" i="8"/>
  <c r="AV98" i="8"/>
  <c r="AU98" i="8"/>
  <c r="AT98" i="8"/>
  <c r="AS98" i="8"/>
  <c r="AR98" i="8"/>
  <c r="AQ98" i="8"/>
  <c r="AP98" i="8"/>
  <c r="AO98" i="8"/>
  <c r="AN98" i="8"/>
  <c r="BD98" i="8" s="1"/>
  <c r="AM98" i="8"/>
  <c r="AL98" i="8"/>
  <c r="AK98" i="8"/>
  <c r="AJ98" i="8"/>
  <c r="AI98" i="8"/>
  <c r="AH98" i="8"/>
  <c r="AG98" i="8"/>
  <c r="AF98" i="8"/>
  <c r="AE98" i="8"/>
  <c r="AD98" i="8"/>
  <c r="AC98" i="8"/>
  <c r="AB98" i="8"/>
  <c r="AA98" i="8"/>
  <c r="Z98" i="8"/>
  <c r="Y98" i="8"/>
  <c r="X98" i="8"/>
  <c r="W98" i="8"/>
  <c r="V98" i="8"/>
  <c r="U98" i="8"/>
  <c r="T98" i="8"/>
  <c r="S98" i="8"/>
  <c r="R98" i="8"/>
  <c r="Q98" i="8"/>
  <c r="P98" i="8"/>
  <c r="O98" i="8"/>
  <c r="N98" i="8"/>
  <c r="M98" i="8"/>
  <c r="L98" i="8"/>
  <c r="K98" i="8"/>
  <c r="J98" i="8"/>
  <c r="I98" i="8"/>
  <c r="H98" i="8"/>
  <c r="G98" i="8"/>
  <c r="F98" i="8"/>
  <c r="E98" i="8"/>
  <c r="D98" i="8"/>
  <c r="C98" i="8"/>
  <c r="B98" i="8"/>
  <c r="FG97" i="8"/>
  <c r="FF97" i="8"/>
  <c r="FE97" i="8"/>
  <c r="FD97" i="8"/>
  <c r="FC97" i="8"/>
  <c r="FB97" i="8"/>
  <c r="FA97" i="8"/>
  <c r="EZ97" i="8"/>
  <c r="EY97" i="8"/>
  <c r="EX97" i="8"/>
  <c r="EW97" i="8"/>
  <c r="EV97" i="8"/>
  <c r="EU97" i="8"/>
  <c r="ET97" i="8"/>
  <c r="ES97" i="8"/>
  <c r="ER97" i="8"/>
  <c r="EQ97" i="8"/>
  <c r="EP97" i="8"/>
  <c r="EO97" i="8"/>
  <c r="EN97" i="8"/>
  <c r="EM97" i="8"/>
  <c r="EG97" i="8"/>
  <c r="EF97" i="8"/>
  <c r="EE97" i="8"/>
  <c r="ED97" i="8"/>
  <c r="EC97" i="8"/>
  <c r="EI97" i="8" s="1"/>
  <c r="EB97" i="8"/>
  <c r="EA97" i="8"/>
  <c r="DW97" i="8"/>
  <c r="DV97" i="8"/>
  <c r="DU97" i="8"/>
  <c r="DT97" i="8"/>
  <c r="EJ97" i="8" s="1"/>
  <c r="DS97" i="8"/>
  <c r="DR97" i="8"/>
  <c r="DQ97" i="8"/>
  <c r="DP97" i="8"/>
  <c r="DO97" i="8"/>
  <c r="DK97" i="8"/>
  <c r="DJ97" i="8"/>
  <c r="DI97" i="8"/>
  <c r="DH97" i="8"/>
  <c r="DZ97" i="8" s="1"/>
  <c r="DG97" i="8"/>
  <c r="DF97" i="8"/>
  <c r="DE97" i="8"/>
  <c r="DD97" i="8"/>
  <c r="DC97" i="8"/>
  <c r="DB97" i="8"/>
  <c r="DA97" i="8"/>
  <c r="CZ97" i="8"/>
  <c r="CY97" i="8"/>
  <c r="CX97" i="8"/>
  <c r="CW97" i="8"/>
  <c r="CV97" i="8"/>
  <c r="DL97" i="8" s="1"/>
  <c r="CU97" i="8"/>
  <c r="CT97" i="8"/>
  <c r="CS97" i="8"/>
  <c r="CR97" i="8"/>
  <c r="CQ97" i="8"/>
  <c r="CP97" i="8"/>
  <c r="CO97" i="8"/>
  <c r="CN97" i="8"/>
  <c r="CM97" i="8"/>
  <c r="CL97" i="8"/>
  <c r="CK97" i="8"/>
  <c r="CJ97" i="8"/>
  <c r="CI97" i="8"/>
  <c r="CH97" i="8"/>
  <c r="CG97" i="8"/>
  <c r="CF97" i="8"/>
  <c r="CE97" i="8"/>
  <c r="CA97" i="8"/>
  <c r="BZ97" i="8"/>
  <c r="BY97" i="8"/>
  <c r="BX97" i="8"/>
  <c r="BW97" i="8"/>
  <c r="BV97" i="8"/>
  <c r="BU97" i="8"/>
  <c r="BT97" i="8"/>
  <c r="BS97" i="8"/>
  <c r="BR97" i="8"/>
  <c r="BQ97" i="8"/>
  <c r="BP97" i="8"/>
  <c r="BM97" i="8"/>
  <c r="BL97" i="8"/>
  <c r="CD97" i="8" s="1"/>
  <c r="BK97" i="8"/>
  <c r="BJ97" i="8"/>
  <c r="BI97" i="8"/>
  <c r="BO97" i="8" s="1"/>
  <c r="BH97" i="8"/>
  <c r="BG97" i="8"/>
  <c r="BC97" i="8"/>
  <c r="BB97" i="8"/>
  <c r="BA97" i="8"/>
  <c r="AZ97" i="8"/>
  <c r="AY97" i="8"/>
  <c r="AX97" i="8"/>
  <c r="AW97" i="8"/>
  <c r="AV97" i="8"/>
  <c r="AU97" i="8"/>
  <c r="AT97" i="8"/>
  <c r="AS97" i="8"/>
  <c r="AR97" i="8"/>
  <c r="AQ97" i="8"/>
  <c r="AP97" i="8"/>
  <c r="AO97" i="8"/>
  <c r="AN97" i="8"/>
  <c r="BF97" i="8" s="1"/>
  <c r="AM97" i="8"/>
  <c r="AL97" i="8"/>
  <c r="AK97" i="8"/>
  <c r="AJ97" i="8"/>
  <c r="AI97" i="8"/>
  <c r="AH97" i="8"/>
  <c r="AG97" i="8"/>
  <c r="AF97" i="8"/>
  <c r="AE97" i="8"/>
  <c r="AD97" i="8"/>
  <c r="AC97" i="8"/>
  <c r="AB97" i="8"/>
  <c r="AA97" i="8"/>
  <c r="Z97" i="8"/>
  <c r="Y97" i="8"/>
  <c r="X97" i="8"/>
  <c r="W97" i="8"/>
  <c r="V97" i="8"/>
  <c r="U97" i="8"/>
  <c r="T97" i="8"/>
  <c r="S97" i="8"/>
  <c r="R97" i="8"/>
  <c r="Q97" i="8"/>
  <c r="P97" i="8"/>
  <c r="O97" i="8"/>
  <c r="N97" i="8"/>
  <c r="M97" i="8"/>
  <c r="L97" i="8"/>
  <c r="K97" i="8"/>
  <c r="J97" i="8"/>
  <c r="I97" i="8"/>
  <c r="H97" i="8"/>
  <c r="G97" i="8"/>
  <c r="F97" i="8"/>
  <c r="E97" i="8"/>
  <c r="D97" i="8"/>
  <c r="C97" i="8"/>
  <c r="B97" i="8"/>
  <c r="FG96" i="8"/>
  <c r="FF96" i="8"/>
  <c r="FE96" i="8"/>
  <c r="FD96" i="8"/>
  <c r="FC96" i="8"/>
  <c r="FB96" i="8"/>
  <c r="FA96" i="8"/>
  <c r="EZ96" i="8"/>
  <c r="EY96" i="8"/>
  <c r="EX96" i="8"/>
  <c r="EW96" i="8"/>
  <c r="EV96" i="8"/>
  <c r="EU96" i="8"/>
  <c r="ET96" i="8"/>
  <c r="ES96" i="8"/>
  <c r="ER96" i="8"/>
  <c r="EQ96" i="8"/>
  <c r="EP96" i="8"/>
  <c r="EO96" i="8"/>
  <c r="EN96" i="8"/>
  <c r="EM96" i="8"/>
  <c r="EG96" i="8"/>
  <c r="EF96" i="8"/>
  <c r="EE96" i="8"/>
  <c r="ED96" i="8"/>
  <c r="EC96" i="8"/>
  <c r="EB96" i="8"/>
  <c r="EA96" i="8"/>
  <c r="DW96" i="8"/>
  <c r="DV96" i="8"/>
  <c r="DU96" i="8"/>
  <c r="DT96" i="8"/>
  <c r="DS96" i="8"/>
  <c r="DR96" i="8"/>
  <c r="DQ96" i="8"/>
  <c r="DP96" i="8"/>
  <c r="DO96" i="8"/>
  <c r="DK96" i="8"/>
  <c r="DJ96" i="8"/>
  <c r="DI96" i="8"/>
  <c r="DH96" i="8"/>
  <c r="DG96" i="8"/>
  <c r="DF96" i="8"/>
  <c r="DE96" i="8"/>
  <c r="DD96" i="8"/>
  <c r="DC96" i="8"/>
  <c r="DB96" i="8"/>
  <c r="DA96" i="8"/>
  <c r="CZ96" i="8"/>
  <c r="CY96" i="8"/>
  <c r="CX96" i="8"/>
  <c r="CW96" i="8"/>
  <c r="CV96" i="8"/>
  <c r="DL96" i="8" s="1"/>
  <c r="CU96" i="8"/>
  <c r="CT96" i="8"/>
  <c r="CS96" i="8"/>
  <c r="CR96" i="8"/>
  <c r="CQ96" i="8"/>
  <c r="CP96" i="8"/>
  <c r="CO96" i="8"/>
  <c r="CN96" i="8"/>
  <c r="CM96" i="8"/>
  <c r="CL96" i="8"/>
  <c r="CK96" i="8"/>
  <c r="CJ96" i="8"/>
  <c r="CI96" i="8"/>
  <c r="CH96" i="8"/>
  <c r="CG96" i="8"/>
  <c r="CF96" i="8"/>
  <c r="CE96" i="8"/>
  <c r="CA96" i="8"/>
  <c r="BZ96" i="8"/>
  <c r="BY96" i="8"/>
  <c r="BX96" i="8"/>
  <c r="BW96" i="8"/>
  <c r="BV96" i="8"/>
  <c r="BU96" i="8"/>
  <c r="BT96" i="8"/>
  <c r="BS96" i="8"/>
  <c r="BR96" i="8"/>
  <c r="BQ96" i="8"/>
  <c r="BP96" i="8"/>
  <c r="BM96" i="8"/>
  <c r="BL96" i="8"/>
  <c r="CB96" i="8" s="1"/>
  <c r="BK96" i="8"/>
  <c r="BJ96" i="8"/>
  <c r="BI96" i="8"/>
  <c r="BO96" i="8" s="1"/>
  <c r="BH96" i="8"/>
  <c r="BG96" i="8"/>
  <c r="BC96" i="8"/>
  <c r="BB96" i="8"/>
  <c r="BA96" i="8"/>
  <c r="AZ96" i="8"/>
  <c r="AY96" i="8"/>
  <c r="AX96" i="8"/>
  <c r="AW96" i="8"/>
  <c r="AV96" i="8"/>
  <c r="AU96" i="8"/>
  <c r="AT96" i="8"/>
  <c r="AS96" i="8"/>
  <c r="AR96" i="8"/>
  <c r="AQ96" i="8"/>
  <c r="AP96" i="8"/>
  <c r="AO96" i="8"/>
  <c r="AN96" i="8"/>
  <c r="AM96" i="8"/>
  <c r="AL96" i="8"/>
  <c r="AK96" i="8"/>
  <c r="AJ96" i="8"/>
  <c r="AI96" i="8"/>
  <c r="AH96" i="8"/>
  <c r="AG96" i="8"/>
  <c r="AF96" i="8"/>
  <c r="AE96" i="8"/>
  <c r="AD96" i="8"/>
  <c r="AC96" i="8"/>
  <c r="AB96" i="8"/>
  <c r="AA96" i="8"/>
  <c r="Z96" i="8"/>
  <c r="Y96" i="8"/>
  <c r="X96" i="8"/>
  <c r="W96" i="8"/>
  <c r="V96" i="8"/>
  <c r="U96" i="8"/>
  <c r="T96" i="8"/>
  <c r="S96" i="8"/>
  <c r="R96" i="8"/>
  <c r="Q96" i="8"/>
  <c r="P96" i="8"/>
  <c r="O96" i="8"/>
  <c r="N96" i="8"/>
  <c r="M96" i="8"/>
  <c r="L96" i="8"/>
  <c r="K96" i="8"/>
  <c r="J96" i="8"/>
  <c r="I96" i="8"/>
  <c r="H96" i="8"/>
  <c r="G96" i="8"/>
  <c r="F96" i="8"/>
  <c r="E96" i="8"/>
  <c r="D96" i="8"/>
  <c r="C96" i="8"/>
  <c r="B96" i="8"/>
  <c r="FG95" i="8"/>
  <c r="FF95" i="8"/>
  <c r="FE95" i="8"/>
  <c r="FD95" i="8"/>
  <c r="FC95" i="8"/>
  <c r="FB95" i="8"/>
  <c r="FA95" i="8"/>
  <c r="EZ95" i="8"/>
  <c r="EY95" i="8"/>
  <c r="EX95" i="8"/>
  <c r="EW95" i="8"/>
  <c r="EV95" i="8"/>
  <c r="EU95" i="8"/>
  <c r="ET95" i="8"/>
  <c r="ES95" i="8"/>
  <c r="ER95" i="8"/>
  <c r="EQ95" i="8"/>
  <c r="EP95" i="8"/>
  <c r="EO95" i="8"/>
  <c r="EN95" i="8"/>
  <c r="EM95" i="8"/>
  <c r="EG95" i="8"/>
  <c r="EF95" i="8"/>
  <c r="EE95" i="8"/>
  <c r="ED95" i="8"/>
  <c r="EC95" i="8"/>
  <c r="EI95" i="8" s="1"/>
  <c r="EB95" i="8"/>
  <c r="EA95" i="8"/>
  <c r="DW95" i="8"/>
  <c r="DV95" i="8"/>
  <c r="DU95" i="8"/>
  <c r="DT95" i="8"/>
  <c r="EL95" i="8" s="1"/>
  <c r="DS95" i="8"/>
  <c r="DR95" i="8"/>
  <c r="DQ95" i="8"/>
  <c r="DP95" i="8"/>
  <c r="DO95" i="8"/>
  <c r="DK95" i="8"/>
  <c r="DJ95" i="8"/>
  <c r="DI95" i="8"/>
  <c r="DH95" i="8"/>
  <c r="DX95" i="8" s="1"/>
  <c r="DG95" i="8"/>
  <c r="DF95" i="8"/>
  <c r="DE95" i="8"/>
  <c r="DD95" i="8"/>
  <c r="DC95" i="8"/>
  <c r="DB95" i="8"/>
  <c r="DA95" i="8"/>
  <c r="CZ95" i="8"/>
  <c r="CY95" i="8"/>
  <c r="CX95" i="8"/>
  <c r="CW95" i="8"/>
  <c r="CV95" i="8"/>
  <c r="DN95" i="8" s="1"/>
  <c r="CU95" i="8"/>
  <c r="CT95" i="8"/>
  <c r="CS95" i="8"/>
  <c r="CR95" i="8"/>
  <c r="CQ95" i="8"/>
  <c r="CP95" i="8"/>
  <c r="CO95" i="8"/>
  <c r="CN95" i="8"/>
  <c r="CM95" i="8"/>
  <c r="CL95" i="8"/>
  <c r="CK95" i="8"/>
  <c r="CJ95" i="8"/>
  <c r="CI95" i="8"/>
  <c r="CH95" i="8"/>
  <c r="CG95" i="8"/>
  <c r="CF95" i="8"/>
  <c r="CE95" i="8"/>
  <c r="CA95" i="8"/>
  <c r="BZ95" i="8"/>
  <c r="BY95" i="8"/>
  <c r="BX95" i="8"/>
  <c r="BW95" i="8"/>
  <c r="BV95" i="8"/>
  <c r="BU95" i="8"/>
  <c r="BT95" i="8"/>
  <c r="BS95" i="8"/>
  <c r="BR95" i="8"/>
  <c r="BQ95" i="8"/>
  <c r="BP95" i="8"/>
  <c r="BM95" i="8"/>
  <c r="BL95" i="8"/>
  <c r="CB95" i="8" s="1"/>
  <c r="BK95" i="8"/>
  <c r="BJ95" i="8"/>
  <c r="BI95" i="8"/>
  <c r="BH95" i="8"/>
  <c r="BG95" i="8"/>
  <c r="BC95" i="8"/>
  <c r="BB95" i="8"/>
  <c r="BA95" i="8"/>
  <c r="AZ95" i="8"/>
  <c r="AY95" i="8"/>
  <c r="AX95" i="8"/>
  <c r="AW95" i="8"/>
  <c r="AV95" i="8"/>
  <c r="AU95" i="8"/>
  <c r="AT95" i="8"/>
  <c r="AS95" i="8"/>
  <c r="AR95" i="8"/>
  <c r="AQ95" i="8"/>
  <c r="AP95" i="8"/>
  <c r="AO95" i="8"/>
  <c r="AN95" i="8"/>
  <c r="BD95" i="8" s="1"/>
  <c r="AM95" i="8"/>
  <c r="AL95" i="8"/>
  <c r="AK95" i="8"/>
  <c r="AJ95" i="8"/>
  <c r="AI95" i="8"/>
  <c r="AH95" i="8"/>
  <c r="AG95" i="8"/>
  <c r="AF95" i="8"/>
  <c r="AE95" i="8"/>
  <c r="AD95" i="8"/>
  <c r="AC95" i="8"/>
  <c r="AB95" i="8"/>
  <c r="AA95" i="8"/>
  <c r="Z95" i="8"/>
  <c r="Y95" i="8"/>
  <c r="X95" i="8"/>
  <c r="W95" i="8"/>
  <c r="V95" i="8"/>
  <c r="U95" i="8"/>
  <c r="T95" i="8"/>
  <c r="S95" i="8"/>
  <c r="R95" i="8"/>
  <c r="Q95" i="8"/>
  <c r="P95" i="8"/>
  <c r="O95" i="8"/>
  <c r="N95" i="8"/>
  <c r="M95" i="8"/>
  <c r="L95" i="8"/>
  <c r="K95" i="8"/>
  <c r="J95" i="8"/>
  <c r="I95" i="8"/>
  <c r="H95" i="8"/>
  <c r="G95" i="8"/>
  <c r="F95" i="8"/>
  <c r="E95" i="8"/>
  <c r="D95" i="8"/>
  <c r="C95" i="8"/>
  <c r="B95" i="8"/>
  <c r="FG94" i="8"/>
  <c r="FF94" i="8"/>
  <c r="FE94" i="8"/>
  <c r="FD94" i="8"/>
  <c r="FC94" i="8"/>
  <c r="FB94" i="8"/>
  <c r="FA94" i="8"/>
  <c r="EZ94" i="8"/>
  <c r="EY94" i="8"/>
  <c r="EX94" i="8"/>
  <c r="EW94" i="8"/>
  <c r="EV94" i="8"/>
  <c r="EU94" i="8"/>
  <c r="ET94" i="8"/>
  <c r="ES94" i="8"/>
  <c r="ER94" i="8"/>
  <c r="EQ94" i="8"/>
  <c r="EP94" i="8"/>
  <c r="EO94" i="8"/>
  <c r="EN94" i="8"/>
  <c r="EM94" i="8"/>
  <c r="EG94" i="8"/>
  <c r="EF94" i="8"/>
  <c r="EE94" i="8"/>
  <c r="ED94" i="8"/>
  <c r="EC94" i="8"/>
  <c r="EI94" i="8" s="1"/>
  <c r="EB94" i="8"/>
  <c r="EA94" i="8"/>
  <c r="DW94" i="8"/>
  <c r="DV94" i="8"/>
  <c r="DU94" i="8"/>
  <c r="DT94" i="8"/>
  <c r="EJ94" i="8" s="1"/>
  <c r="DS94" i="8"/>
  <c r="DR94" i="8"/>
  <c r="DQ94" i="8"/>
  <c r="DP94" i="8"/>
  <c r="DO94" i="8"/>
  <c r="DK94" i="8"/>
  <c r="DJ94" i="8"/>
  <c r="DI94" i="8"/>
  <c r="DH94" i="8"/>
  <c r="DG94" i="8"/>
  <c r="DF94" i="8"/>
  <c r="DE94" i="8"/>
  <c r="DD94" i="8"/>
  <c r="DC94" i="8"/>
  <c r="DB94" i="8"/>
  <c r="DA94" i="8"/>
  <c r="CZ94" i="8"/>
  <c r="CY94" i="8"/>
  <c r="CX94" i="8"/>
  <c r="CW94" i="8"/>
  <c r="CV94" i="8"/>
  <c r="CU94" i="8"/>
  <c r="CT94" i="8"/>
  <c r="CS94" i="8"/>
  <c r="CR94" i="8"/>
  <c r="CQ94" i="8"/>
  <c r="CP94" i="8"/>
  <c r="CO94" i="8"/>
  <c r="CN94" i="8"/>
  <c r="CM94" i="8"/>
  <c r="CL94" i="8"/>
  <c r="CK94" i="8"/>
  <c r="CJ94" i="8"/>
  <c r="CI94" i="8"/>
  <c r="CH94" i="8"/>
  <c r="CG94" i="8"/>
  <c r="CF94" i="8"/>
  <c r="CE94" i="8"/>
  <c r="CA94" i="8"/>
  <c r="BZ94" i="8"/>
  <c r="BY94" i="8"/>
  <c r="BX94" i="8"/>
  <c r="BW94" i="8"/>
  <c r="BV94" i="8"/>
  <c r="BU94" i="8"/>
  <c r="BT94" i="8"/>
  <c r="BS94" i="8"/>
  <c r="BR94" i="8"/>
  <c r="BQ94" i="8"/>
  <c r="BP94" i="8"/>
  <c r="BM94" i="8"/>
  <c r="BL94" i="8"/>
  <c r="CB94" i="8" s="1"/>
  <c r="BK94" i="8"/>
  <c r="BJ94" i="8"/>
  <c r="BI94" i="8"/>
  <c r="BH94" i="8"/>
  <c r="BG94" i="8"/>
  <c r="BC94" i="8"/>
  <c r="BB94" i="8"/>
  <c r="BA94" i="8"/>
  <c r="AZ94" i="8"/>
  <c r="AY94" i="8"/>
  <c r="AX94" i="8"/>
  <c r="AW94" i="8"/>
  <c r="AV94" i="8"/>
  <c r="AU94" i="8"/>
  <c r="AT94" i="8"/>
  <c r="AS94" i="8"/>
  <c r="AR94" i="8"/>
  <c r="AQ94" i="8"/>
  <c r="AP94" i="8"/>
  <c r="AO94" i="8"/>
  <c r="AN94" i="8"/>
  <c r="BD94" i="8" s="1"/>
  <c r="AM94" i="8"/>
  <c r="AL94" i="8"/>
  <c r="AK94" i="8"/>
  <c r="AJ94" i="8"/>
  <c r="AI94" i="8"/>
  <c r="AH94" i="8"/>
  <c r="AG94" i="8"/>
  <c r="AF94" i="8"/>
  <c r="AE94" i="8"/>
  <c r="AD94" i="8"/>
  <c r="AC94" i="8"/>
  <c r="AB94" i="8"/>
  <c r="AA94" i="8"/>
  <c r="Z94" i="8"/>
  <c r="Y94" i="8"/>
  <c r="X94" i="8"/>
  <c r="W94" i="8"/>
  <c r="V94" i="8"/>
  <c r="U94" i="8"/>
  <c r="T94" i="8"/>
  <c r="S94" i="8"/>
  <c r="R94" i="8"/>
  <c r="Q94" i="8"/>
  <c r="P94" i="8"/>
  <c r="O94" i="8"/>
  <c r="N94" i="8"/>
  <c r="M94" i="8"/>
  <c r="L94" i="8"/>
  <c r="K94" i="8"/>
  <c r="J94" i="8"/>
  <c r="I94" i="8"/>
  <c r="H94" i="8"/>
  <c r="G94" i="8"/>
  <c r="F94" i="8"/>
  <c r="E94" i="8"/>
  <c r="D94" i="8"/>
  <c r="C94" i="8"/>
  <c r="B94" i="8"/>
  <c r="FG93" i="8"/>
  <c r="FF93" i="8"/>
  <c r="FE93" i="8"/>
  <c r="FD93" i="8"/>
  <c r="FC93" i="8"/>
  <c r="FB93" i="8"/>
  <c r="FA93" i="8"/>
  <c r="EZ93" i="8"/>
  <c r="EY93" i="8"/>
  <c r="EX93" i="8"/>
  <c r="EW93" i="8"/>
  <c r="EV93" i="8"/>
  <c r="EU93" i="8"/>
  <c r="ET93" i="8"/>
  <c r="ES93" i="8"/>
  <c r="ER93" i="8"/>
  <c r="EQ93" i="8"/>
  <c r="EP93" i="8"/>
  <c r="EO93" i="8"/>
  <c r="EN93" i="8"/>
  <c r="EM93" i="8"/>
  <c r="EG93" i="8"/>
  <c r="EF93" i="8"/>
  <c r="EE93" i="8"/>
  <c r="ED93" i="8"/>
  <c r="EC93" i="8"/>
  <c r="EB93" i="8"/>
  <c r="EA93" i="8"/>
  <c r="DW93" i="8"/>
  <c r="DV93" i="8"/>
  <c r="DU93" i="8"/>
  <c r="DT93" i="8"/>
  <c r="EJ93" i="8" s="1"/>
  <c r="DS93" i="8"/>
  <c r="DR93" i="8"/>
  <c r="DQ93" i="8"/>
  <c r="DP93" i="8"/>
  <c r="DO93" i="8"/>
  <c r="DK93" i="8"/>
  <c r="DJ93" i="8"/>
  <c r="DI93" i="8"/>
  <c r="DH93" i="8"/>
  <c r="DZ93" i="8" s="1"/>
  <c r="DG93" i="8"/>
  <c r="DF93" i="8"/>
  <c r="DE93" i="8"/>
  <c r="DD93" i="8"/>
  <c r="DC93" i="8"/>
  <c r="DB93" i="8"/>
  <c r="DA93" i="8"/>
  <c r="CZ93" i="8"/>
  <c r="CY93" i="8"/>
  <c r="CX93" i="8"/>
  <c r="CW93" i="8"/>
  <c r="CV93" i="8"/>
  <c r="DL93" i="8" s="1"/>
  <c r="CU93" i="8"/>
  <c r="CT93" i="8"/>
  <c r="CS93" i="8"/>
  <c r="CR93" i="8"/>
  <c r="CQ93" i="8"/>
  <c r="CP93" i="8"/>
  <c r="CO93" i="8"/>
  <c r="CN93" i="8"/>
  <c r="CM93" i="8"/>
  <c r="CL93" i="8"/>
  <c r="CK93" i="8"/>
  <c r="CJ93" i="8"/>
  <c r="CI93" i="8"/>
  <c r="CH93" i="8"/>
  <c r="CG93" i="8"/>
  <c r="CF93" i="8"/>
  <c r="CE93" i="8"/>
  <c r="CA93" i="8"/>
  <c r="BZ93" i="8"/>
  <c r="BY93" i="8"/>
  <c r="BX93" i="8"/>
  <c r="BW93" i="8"/>
  <c r="BV93" i="8"/>
  <c r="BU93" i="8"/>
  <c r="BT93" i="8"/>
  <c r="BS93" i="8"/>
  <c r="BR93" i="8"/>
  <c r="BQ93" i="8"/>
  <c r="BP93" i="8"/>
  <c r="BM93" i="8"/>
  <c r="BL93" i="8"/>
  <c r="CD93" i="8" s="1"/>
  <c r="BK93" i="8"/>
  <c r="BJ93" i="8"/>
  <c r="BI93" i="8"/>
  <c r="BH93" i="8"/>
  <c r="BG93" i="8"/>
  <c r="BC93" i="8"/>
  <c r="BB93" i="8"/>
  <c r="BA93" i="8"/>
  <c r="AZ93" i="8"/>
  <c r="AY93" i="8"/>
  <c r="AX93" i="8"/>
  <c r="AW93" i="8"/>
  <c r="AV93" i="8"/>
  <c r="AU93" i="8"/>
  <c r="AT93" i="8"/>
  <c r="AS93" i="8"/>
  <c r="AR93" i="8"/>
  <c r="AQ93" i="8"/>
  <c r="AP93" i="8"/>
  <c r="AO93" i="8"/>
  <c r="AN93" i="8"/>
  <c r="BF93" i="8" s="1"/>
  <c r="AM93" i="8"/>
  <c r="AL93" i="8"/>
  <c r="AK93" i="8"/>
  <c r="AJ93" i="8"/>
  <c r="AI93" i="8"/>
  <c r="AH93" i="8"/>
  <c r="AG93" i="8"/>
  <c r="AF93" i="8"/>
  <c r="AE93" i="8"/>
  <c r="AD93" i="8"/>
  <c r="AC93" i="8"/>
  <c r="AB93" i="8"/>
  <c r="AA93" i="8"/>
  <c r="Z93" i="8"/>
  <c r="Y93" i="8"/>
  <c r="X93" i="8"/>
  <c r="W93" i="8"/>
  <c r="V93" i="8"/>
  <c r="U93" i="8"/>
  <c r="T93" i="8"/>
  <c r="S93" i="8"/>
  <c r="R93" i="8"/>
  <c r="Q93" i="8"/>
  <c r="P93" i="8"/>
  <c r="O93" i="8"/>
  <c r="N93" i="8"/>
  <c r="M93" i="8"/>
  <c r="L93" i="8"/>
  <c r="K93" i="8"/>
  <c r="J93" i="8"/>
  <c r="I93" i="8"/>
  <c r="H93" i="8"/>
  <c r="G93" i="8"/>
  <c r="F93" i="8"/>
  <c r="E93" i="8"/>
  <c r="D93" i="8"/>
  <c r="C93" i="8"/>
  <c r="B93" i="8"/>
  <c r="FG92" i="8"/>
  <c r="FF92" i="8"/>
  <c r="FE92" i="8"/>
  <c r="FD92" i="8"/>
  <c r="FC92" i="8"/>
  <c r="FB92" i="8"/>
  <c r="FA92" i="8"/>
  <c r="EZ92" i="8"/>
  <c r="EY92" i="8"/>
  <c r="EX92" i="8"/>
  <c r="EW92" i="8"/>
  <c r="EV92" i="8"/>
  <c r="EU92" i="8"/>
  <c r="ET92" i="8"/>
  <c r="ES92" i="8"/>
  <c r="ER92" i="8"/>
  <c r="EQ92" i="8"/>
  <c r="EP92" i="8"/>
  <c r="EO92" i="8"/>
  <c r="EN92" i="8"/>
  <c r="EM92" i="8"/>
  <c r="EG92" i="8"/>
  <c r="EF92" i="8"/>
  <c r="EE92" i="8"/>
  <c r="ED92" i="8"/>
  <c r="EC92" i="8"/>
  <c r="EI92" i="8" s="1"/>
  <c r="EB92" i="8"/>
  <c r="EA92" i="8"/>
  <c r="DW92" i="8"/>
  <c r="DV92" i="8"/>
  <c r="DU92" i="8"/>
  <c r="DT92" i="8"/>
  <c r="DS92" i="8"/>
  <c r="DR92" i="8"/>
  <c r="DQ92" i="8"/>
  <c r="DP92" i="8"/>
  <c r="DO92" i="8"/>
  <c r="DK92" i="8"/>
  <c r="DJ92" i="8"/>
  <c r="DI92" i="8"/>
  <c r="DH92" i="8"/>
  <c r="DG92" i="8"/>
  <c r="DF92" i="8"/>
  <c r="DE92" i="8"/>
  <c r="DD92" i="8"/>
  <c r="DC92" i="8"/>
  <c r="DB92" i="8"/>
  <c r="DA92" i="8"/>
  <c r="CZ92" i="8"/>
  <c r="CY92" i="8"/>
  <c r="CX92" i="8"/>
  <c r="CW92" i="8"/>
  <c r="CV92" i="8"/>
  <c r="DL92" i="8" s="1"/>
  <c r="CU92" i="8"/>
  <c r="CT92" i="8"/>
  <c r="CS92" i="8"/>
  <c r="CR92" i="8"/>
  <c r="CQ92" i="8"/>
  <c r="CP92" i="8"/>
  <c r="CO92" i="8"/>
  <c r="CN92" i="8"/>
  <c r="CM92" i="8"/>
  <c r="CL92" i="8"/>
  <c r="CK92" i="8"/>
  <c r="CJ92" i="8"/>
  <c r="CI92" i="8"/>
  <c r="CH92" i="8"/>
  <c r="CG92" i="8"/>
  <c r="CF92" i="8"/>
  <c r="CE92" i="8"/>
  <c r="CA92" i="8"/>
  <c r="BZ92" i="8"/>
  <c r="BY92" i="8"/>
  <c r="BX92" i="8"/>
  <c r="BW92" i="8"/>
  <c r="BV92" i="8"/>
  <c r="BU92" i="8"/>
  <c r="BT92" i="8"/>
  <c r="BS92" i="8"/>
  <c r="BR92" i="8"/>
  <c r="BQ92" i="8"/>
  <c r="BP92" i="8"/>
  <c r="BM92" i="8"/>
  <c r="BL92" i="8"/>
  <c r="CB92" i="8" s="1"/>
  <c r="BK92" i="8"/>
  <c r="BJ92" i="8"/>
  <c r="BI92" i="8"/>
  <c r="BO92" i="8" s="1"/>
  <c r="BH92" i="8"/>
  <c r="BG92" i="8"/>
  <c r="BC92" i="8"/>
  <c r="BB92" i="8"/>
  <c r="BA92" i="8"/>
  <c r="AZ92" i="8"/>
  <c r="AY92" i="8"/>
  <c r="AX92" i="8"/>
  <c r="AW92" i="8"/>
  <c r="AV92" i="8"/>
  <c r="AU92" i="8"/>
  <c r="AT92" i="8"/>
  <c r="AS92" i="8"/>
  <c r="AR92" i="8"/>
  <c r="AQ92" i="8"/>
  <c r="AP92" i="8"/>
  <c r="AO92" i="8"/>
  <c r="AN92" i="8"/>
  <c r="AM92" i="8"/>
  <c r="AL92" i="8"/>
  <c r="AK92" i="8"/>
  <c r="AJ92" i="8"/>
  <c r="AI92" i="8"/>
  <c r="AH92" i="8"/>
  <c r="AG92" i="8"/>
  <c r="AF92" i="8"/>
  <c r="AE92" i="8"/>
  <c r="AD92" i="8"/>
  <c r="AC92" i="8"/>
  <c r="AB92" i="8"/>
  <c r="AA92" i="8"/>
  <c r="Z92" i="8"/>
  <c r="Y92" i="8"/>
  <c r="X92" i="8"/>
  <c r="W92" i="8"/>
  <c r="V92" i="8"/>
  <c r="U92" i="8"/>
  <c r="T92" i="8"/>
  <c r="S92" i="8"/>
  <c r="R92" i="8"/>
  <c r="Q92" i="8"/>
  <c r="P92" i="8"/>
  <c r="O92" i="8"/>
  <c r="N92" i="8"/>
  <c r="M92" i="8"/>
  <c r="L92" i="8"/>
  <c r="K92" i="8"/>
  <c r="J92" i="8"/>
  <c r="I92" i="8"/>
  <c r="H92" i="8"/>
  <c r="G92" i="8"/>
  <c r="F92" i="8"/>
  <c r="E92" i="8"/>
  <c r="D92" i="8"/>
  <c r="C92" i="8"/>
  <c r="B92" i="8"/>
  <c r="FG91" i="8"/>
  <c r="FF91" i="8"/>
  <c r="FE91" i="8"/>
  <c r="FD91" i="8"/>
  <c r="FC91" i="8"/>
  <c r="FB91" i="8"/>
  <c r="FA91" i="8"/>
  <c r="EZ91" i="8"/>
  <c r="EY91" i="8"/>
  <c r="EX91" i="8"/>
  <c r="EW91" i="8"/>
  <c r="EV91" i="8"/>
  <c r="EU91" i="8"/>
  <c r="ET91" i="8"/>
  <c r="ES91" i="8"/>
  <c r="ER91" i="8"/>
  <c r="EQ91" i="8"/>
  <c r="EP91" i="8"/>
  <c r="EO91" i="8"/>
  <c r="EN91" i="8"/>
  <c r="EM91" i="8"/>
  <c r="EG91" i="8"/>
  <c r="EF91" i="8"/>
  <c r="EE91" i="8"/>
  <c r="ED91" i="8"/>
  <c r="EC91" i="8"/>
  <c r="EI91" i="8" s="1"/>
  <c r="EB91" i="8"/>
  <c r="EA91" i="8"/>
  <c r="DW91" i="8"/>
  <c r="DV91" i="8"/>
  <c r="DU91" i="8"/>
  <c r="DT91" i="8"/>
  <c r="EL91" i="8" s="1"/>
  <c r="DS91" i="8"/>
  <c r="DR91" i="8"/>
  <c r="DQ91" i="8"/>
  <c r="DP91" i="8"/>
  <c r="DO91" i="8"/>
  <c r="DK91" i="8"/>
  <c r="DJ91" i="8"/>
  <c r="DI91" i="8"/>
  <c r="DH91" i="8"/>
  <c r="DY91" i="8" s="1"/>
  <c r="DG91" i="8"/>
  <c r="DF91" i="8"/>
  <c r="DE91" i="8"/>
  <c r="DD91" i="8"/>
  <c r="DC91" i="8"/>
  <c r="DB91" i="8"/>
  <c r="DA91" i="8"/>
  <c r="CZ91" i="8"/>
  <c r="CY91" i="8"/>
  <c r="CX91" i="8"/>
  <c r="CW91" i="8"/>
  <c r="CV91" i="8"/>
  <c r="DN91" i="8" s="1"/>
  <c r="CU91" i="8"/>
  <c r="CT91" i="8"/>
  <c r="CS91" i="8"/>
  <c r="CR91" i="8"/>
  <c r="CQ91" i="8"/>
  <c r="CP91" i="8"/>
  <c r="CO91" i="8"/>
  <c r="CN91" i="8"/>
  <c r="CM91" i="8"/>
  <c r="CL91" i="8"/>
  <c r="CK91" i="8"/>
  <c r="CJ91" i="8"/>
  <c r="CI91" i="8"/>
  <c r="CH91" i="8"/>
  <c r="CG91" i="8"/>
  <c r="CF91" i="8"/>
  <c r="CE91" i="8"/>
  <c r="CA91" i="8"/>
  <c r="BZ91" i="8"/>
  <c r="BY91" i="8"/>
  <c r="BX91" i="8"/>
  <c r="BW91" i="8"/>
  <c r="BV91" i="8"/>
  <c r="BU91" i="8"/>
  <c r="BT91" i="8"/>
  <c r="BS91" i="8"/>
  <c r="BR91" i="8"/>
  <c r="BQ91" i="8"/>
  <c r="BP91" i="8"/>
  <c r="BM91" i="8"/>
  <c r="BL91" i="8"/>
  <c r="CB91" i="8" s="1"/>
  <c r="BK91" i="8"/>
  <c r="BJ91" i="8"/>
  <c r="BI91" i="8"/>
  <c r="BO91" i="8" s="1"/>
  <c r="BH91" i="8"/>
  <c r="BG91" i="8"/>
  <c r="BC91" i="8"/>
  <c r="BB91" i="8"/>
  <c r="BA91" i="8"/>
  <c r="AZ91" i="8"/>
  <c r="AY91" i="8"/>
  <c r="AX91" i="8"/>
  <c r="AW91" i="8"/>
  <c r="AV91" i="8"/>
  <c r="AU91" i="8"/>
  <c r="AT91" i="8"/>
  <c r="AS91" i="8"/>
  <c r="AR91" i="8"/>
  <c r="AQ91" i="8"/>
  <c r="AP91" i="8"/>
  <c r="AO91" i="8"/>
  <c r="AN91" i="8"/>
  <c r="AM91" i="8"/>
  <c r="AL91" i="8"/>
  <c r="AK91" i="8"/>
  <c r="AJ91" i="8"/>
  <c r="AI91" i="8"/>
  <c r="AH91" i="8"/>
  <c r="AG91" i="8"/>
  <c r="AF91" i="8"/>
  <c r="AE91" i="8"/>
  <c r="AD91" i="8"/>
  <c r="AC91" i="8"/>
  <c r="AB91" i="8"/>
  <c r="AA91" i="8"/>
  <c r="Z91" i="8"/>
  <c r="Y91" i="8"/>
  <c r="X91" i="8"/>
  <c r="W91" i="8"/>
  <c r="V91" i="8"/>
  <c r="U91" i="8"/>
  <c r="T91" i="8"/>
  <c r="S91" i="8"/>
  <c r="R91" i="8"/>
  <c r="Q91" i="8"/>
  <c r="P91" i="8"/>
  <c r="O91" i="8"/>
  <c r="N91" i="8"/>
  <c r="M91" i="8"/>
  <c r="L91" i="8"/>
  <c r="K91" i="8"/>
  <c r="J91" i="8"/>
  <c r="I91" i="8"/>
  <c r="H91" i="8"/>
  <c r="G91" i="8"/>
  <c r="F91" i="8"/>
  <c r="E91" i="8"/>
  <c r="D91" i="8"/>
  <c r="C91" i="8"/>
  <c r="B91" i="8"/>
  <c r="FG90" i="8"/>
  <c r="FF90" i="8"/>
  <c r="FE90" i="8"/>
  <c r="FD90" i="8"/>
  <c r="FC90" i="8"/>
  <c r="FB90" i="8"/>
  <c r="FA90" i="8"/>
  <c r="EZ90" i="8"/>
  <c r="EY90" i="8"/>
  <c r="EX90" i="8"/>
  <c r="EW90" i="8"/>
  <c r="EV90" i="8"/>
  <c r="EU90" i="8"/>
  <c r="ET90" i="8"/>
  <c r="ES90" i="8"/>
  <c r="ER90" i="8"/>
  <c r="EQ90" i="8"/>
  <c r="EP90" i="8"/>
  <c r="EO90" i="8"/>
  <c r="EN90" i="8"/>
  <c r="EM90" i="8"/>
  <c r="EG90" i="8"/>
  <c r="EF90" i="8"/>
  <c r="EE90" i="8"/>
  <c r="ED90" i="8"/>
  <c r="EC90" i="8"/>
  <c r="EB90" i="8"/>
  <c r="EA90" i="8"/>
  <c r="DW90" i="8"/>
  <c r="DV90" i="8"/>
  <c r="DU90" i="8"/>
  <c r="DT90" i="8"/>
  <c r="EL90" i="8" s="1"/>
  <c r="DS90" i="8"/>
  <c r="DR90" i="8"/>
  <c r="DQ90" i="8"/>
  <c r="DP90" i="8"/>
  <c r="DO90" i="8"/>
  <c r="DK90" i="8"/>
  <c r="DJ90" i="8"/>
  <c r="DI90" i="8"/>
  <c r="DH90" i="8"/>
  <c r="DG90" i="8"/>
  <c r="DF90" i="8"/>
  <c r="DE90" i="8"/>
  <c r="DD90" i="8"/>
  <c r="DC90" i="8"/>
  <c r="DB90" i="8"/>
  <c r="DA90" i="8"/>
  <c r="CZ90" i="8"/>
  <c r="CY90" i="8"/>
  <c r="CX90" i="8"/>
  <c r="CW90" i="8"/>
  <c r="CV90" i="8"/>
  <c r="DM90" i="8" s="1"/>
  <c r="CU90" i="8"/>
  <c r="CT90" i="8"/>
  <c r="CS90" i="8"/>
  <c r="CR90" i="8"/>
  <c r="CQ90" i="8"/>
  <c r="CP90" i="8"/>
  <c r="CO90" i="8"/>
  <c r="CN90" i="8"/>
  <c r="CM90" i="8"/>
  <c r="CL90" i="8"/>
  <c r="CK90" i="8"/>
  <c r="CJ90" i="8"/>
  <c r="CI90" i="8"/>
  <c r="CH90" i="8"/>
  <c r="CG90" i="8"/>
  <c r="CF90" i="8"/>
  <c r="CE90" i="8"/>
  <c r="CA90" i="8"/>
  <c r="BZ90" i="8"/>
  <c r="BY90" i="8"/>
  <c r="BX90" i="8"/>
  <c r="BW90" i="8"/>
  <c r="BV90" i="8"/>
  <c r="BU90" i="8"/>
  <c r="BT90" i="8"/>
  <c r="BS90" i="8"/>
  <c r="BR90" i="8"/>
  <c r="BQ90" i="8"/>
  <c r="BP90" i="8"/>
  <c r="BM90" i="8"/>
  <c r="BL90" i="8"/>
  <c r="CB90" i="8" s="1"/>
  <c r="BK90" i="8"/>
  <c r="BJ90" i="8"/>
  <c r="BI90" i="8"/>
  <c r="BO90" i="8" s="1"/>
  <c r="BH90" i="8"/>
  <c r="BG90" i="8"/>
  <c r="BC90" i="8"/>
  <c r="BB90" i="8"/>
  <c r="BA90" i="8"/>
  <c r="AZ90" i="8"/>
  <c r="AY90" i="8"/>
  <c r="AX90" i="8"/>
  <c r="AW90" i="8"/>
  <c r="AV90" i="8"/>
  <c r="AU90" i="8"/>
  <c r="AT90" i="8"/>
  <c r="AS90" i="8"/>
  <c r="AR90" i="8"/>
  <c r="AQ90" i="8"/>
  <c r="AP90" i="8"/>
  <c r="AO90" i="8"/>
  <c r="AN90" i="8"/>
  <c r="BD90" i="8" s="1"/>
  <c r="AM90" i="8"/>
  <c r="AL90" i="8"/>
  <c r="AK90" i="8"/>
  <c r="AJ90" i="8"/>
  <c r="AI90" i="8"/>
  <c r="AH90" i="8"/>
  <c r="AG90" i="8"/>
  <c r="AF90" i="8"/>
  <c r="AE90" i="8"/>
  <c r="AD90" i="8"/>
  <c r="AC90" i="8"/>
  <c r="AB90" i="8"/>
  <c r="AA90" i="8"/>
  <c r="Z90" i="8"/>
  <c r="Y90" i="8"/>
  <c r="X90" i="8"/>
  <c r="W90" i="8"/>
  <c r="V90" i="8"/>
  <c r="U90" i="8"/>
  <c r="T90" i="8"/>
  <c r="S90" i="8"/>
  <c r="R90" i="8"/>
  <c r="Q90" i="8"/>
  <c r="P90" i="8"/>
  <c r="O90" i="8"/>
  <c r="N90" i="8"/>
  <c r="M90" i="8"/>
  <c r="L90" i="8"/>
  <c r="K90" i="8"/>
  <c r="J90" i="8"/>
  <c r="I90" i="8"/>
  <c r="H90" i="8"/>
  <c r="G90" i="8"/>
  <c r="F90" i="8"/>
  <c r="E90" i="8"/>
  <c r="D90" i="8"/>
  <c r="C90" i="8"/>
  <c r="B90" i="8"/>
  <c r="FG89" i="8"/>
  <c r="FF89" i="8"/>
  <c r="FE89" i="8"/>
  <c r="FD89" i="8"/>
  <c r="FC89" i="8"/>
  <c r="FB89" i="8"/>
  <c r="FA89" i="8"/>
  <c r="EZ89" i="8"/>
  <c r="EY89" i="8"/>
  <c r="EX89" i="8"/>
  <c r="EW89" i="8"/>
  <c r="EV89" i="8"/>
  <c r="EU89" i="8"/>
  <c r="ET89" i="8"/>
  <c r="ES89" i="8"/>
  <c r="ER89" i="8"/>
  <c r="EQ89" i="8"/>
  <c r="EP89" i="8"/>
  <c r="EO89" i="8"/>
  <c r="EN89" i="8"/>
  <c r="EM89" i="8"/>
  <c r="EG89" i="8"/>
  <c r="EF89" i="8"/>
  <c r="EE89" i="8"/>
  <c r="ED89" i="8"/>
  <c r="EC89" i="8"/>
  <c r="EH89" i="8" s="1"/>
  <c r="EB89" i="8"/>
  <c r="EA89" i="8"/>
  <c r="DW89" i="8"/>
  <c r="DV89" i="8"/>
  <c r="DU89" i="8"/>
  <c r="DT89" i="8"/>
  <c r="EL89" i="8" s="1"/>
  <c r="DS89" i="8"/>
  <c r="DR89" i="8"/>
  <c r="DQ89" i="8"/>
  <c r="DP89" i="8"/>
  <c r="DO89" i="8"/>
  <c r="DK89" i="8"/>
  <c r="DJ89" i="8"/>
  <c r="DI89" i="8"/>
  <c r="DH89" i="8"/>
  <c r="DZ89" i="8" s="1"/>
  <c r="DG89" i="8"/>
  <c r="DF89" i="8"/>
  <c r="DE89" i="8"/>
  <c r="DD89" i="8"/>
  <c r="DC89" i="8"/>
  <c r="DB89" i="8"/>
  <c r="DA89" i="8"/>
  <c r="CZ89" i="8"/>
  <c r="CY89" i="8"/>
  <c r="CX89" i="8"/>
  <c r="CW89" i="8"/>
  <c r="CV89" i="8"/>
  <c r="DL89" i="8" s="1"/>
  <c r="CU89" i="8"/>
  <c r="CT89" i="8"/>
  <c r="CS89" i="8"/>
  <c r="CR89" i="8"/>
  <c r="CQ89" i="8"/>
  <c r="CP89" i="8"/>
  <c r="CO89" i="8"/>
  <c r="CN89" i="8"/>
  <c r="CM89" i="8"/>
  <c r="CL89" i="8"/>
  <c r="CK89" i="8"/>
  <c r="CJ89" i="8"/>
  <c r="CI89" i="8"/>
  <c r="CH89" i="8"/>
  <c r="CG89" i="8"/>
  <c r="CF89" i="8"/>
  <c r="CE89" i="8"/>
  <c r="CA89" i="8"/>
  <c r="BZ89" i="8"/>
  <c r="BY89" i="8"/>
  <c r="BX89" i="8"/>
  <c r="BW89" i="8"/>
  <c r="BV89" i="8"/>
  <c r="BU89" i="8"/>
  <c r="BT89" i="8"/>
  <c r="BS89" i="8"/>
  <c r="BR89" i="8"/>
  <c r="BQ89" i="8"/>
  <c r="BP89" i="8"/>
  <c r="BM89" i="8"/>
  <c r="BL89" i="8"/>
  <c r="CD89" i="8" s="1"/>
  <c r="BK89" i="8"/>
  <c r="BJ89" i="8"/>
  <c r="BI89" i="8"/>
  <c r="BH89" i="8"/>
  <c r="BG89" i="8"/>
  <c r="BC89" i="8"/>
  <c r="BB89" i="8"/>
  <c r="BA89" i="8"/>
  <c r="AZ89" i="8"/>
  <c r="AY89" i="8"/>
  <c r="AX89" i="8"/>
  <c r="AW89" i="8"/>
  <c r="AV89" i="8"/>
  <c r="AU89" i="8"/>
  <c r="AT89" i="8"/>
  <c r="AS89" i="8"/>
  <c r="AR89" i="8"/>
  <c r="AQ89" i="8"/>
  <c r="AP89" i="8"/>
  <c r="AO89" i="8"/>
  <c r="AN89" i="8"/>
  <c r="BF89" i="8" s="1"/>
  <c r="AM89" i="8"/>
  <c r="AL89" i="8"/>
  <c r="AK89" i="8"/>
  <c r="AJ89" i="8"/>
  <c r="AI89" i="8"/>
  <c r="AH89" i="8"/>
  <c r="AG89" i="8"/>
  <c r="AF89" i="8"/>
  <c r="AE89" i="8"/>
  <c r="AD89" i="8"/>
  <c r="AC89" i="8"/>
  <c r="AB89" i="8"/>
  <c r="AA89" i="8"/>
  <c r="Z89" i="8"/>
  <c r="Y89" i="8"/>
  <c r="X89" i="8"/>
  <c r="W89" i="8"/>
  <c r="V89" i="8"/>
  <c r="U89" i="8"/>
  <c r="T89" i="8"/>
  <c r="S89" i="8"/>
  <c r="R89" i="8"/>
  <c r="Q89" i="8"/>
  <c r="P89" i="8"/>
  <c r="O89" i="8"/>
  <c r="N89" i="8"/>
  <c r="M89" i="8"/>
  <c r="L89" i="8"/>
  <c r="K89" i="8"/>
  <c r="J89" i="8"/>
  <c r="I89" i="8"/>
  <c r="H89" i="8"/>
  <c r="G89" i="8"/>
  <c r="F89" i="8"/>
  <c r="E89" i="8"/>
  <c r="D89" i="8"/>
  <c r="C89" i="8"/>
  <c r="B89" i="8"/>
  <c r="FG88" i="8"/>
  <c r="FF88" i="8"/>
  <c r="FE88" i="8"/>
  <c r="FD88" i="8"/>
  <c r="FC88" i="8"/>
  <c r="FB88" i="8"/>
  <c r="FA88" i="8"/>
  <c r="EZ88" i="8"/>
  <c r="EY88" i="8"/>
  <c r="EX88" i="8"/>
  <c r="EW88" i="8"/>
  <c r="EV88" i="8"/>
  <c r="EU88" i="8"/>
  <c r="ET88" i="8"/>
  <c r="ES88" i="8"/>
  <c r="ER88" i="8"/>
  <c r="EQ88" i="8"/>
  <c r="EP88" i="8"/>
  <c r="EO88" i="8"/>
  <c r="EN88" i="8"/>
  <c r="EM88" i="8"/>
  <c r="EG88" i="8"/>
  <c r="EF88" i="8"/>
  <c r="EE88" i="8"/>
  <c r="ED88" i="8"/>
  <c r="EC88" i="8"/>
  <c r="EB88" i="8"/>
  <c r="EA88" i="8"/>
  <c r="DW88" i="8"/>
  <c r="DV88" i="8"/>
  <c r="DU88" i="8"/>
  <c r="DT88" i="8"/>
  <c r="DS88" i="8"/>
  <c r="DR88" i="8"/>
  <c r="DQ88" i="8"/>
  <c r="DP88" i="8"/>
  <c r="DO88" i="8"/>
  <c r="DK88" i="8"/>
  <c r="DJ88" i="8"/>
  <c r="DI88" i="8"/>
  <c r="DH88" i="8"/>
  <c r="DY88" i="8" s="1"/>
  <c r="DG88" i="8"/>
  <c r="DF88" i="8"/>
  <c r="DE88" i="8"/>
  <c r="DD88" i="8"/>
  <c r="DC88" i="8"/>
  <c r="DB88" i="8"/>
  <c r="DA88" i="8"/>
  <c r="CZ88" i="8"/>
  <c r="CY88" i="8"/>
  <c r="CX88" i="8"/>
  <c r="CW88" i="8"/>
  <c r="CV88" i="8"/>
  <c r="DL88" i="8" s="1"/>
  <c r="CU88" i="8"/>
  <c r="CT88" i="8"/>
  <c r="CS88" i="8"/>
  <c r="CR88" i="8"/>
  <c r="CQ88" i="8"/>
  <c r="CP88" i="8"/>
  <c r="CO88" i="8"/>
  <c r="CN88" i="8"/>
  <c r="CM88" i="8"/>
  <c r="CL88" i="8"/>
  <c r="CK88" i="8"/>
  <c r="CJ88" i="8"/>
  <c r="CI88" i="8"/>
  <c r="CH88" i="8"/>
  <c r="CG88" i="8"/>
  <c r="CF88" i="8"/>
  <c r="CE88" i="8"/>
  <c r="CA88" i="8"/>
  <c r="BZ88" i="8"/>
  <c r="BY88" i="8"/>
  <c r="BX88" i="8"/>
  <c r="BW88" i="8"/>
  <c r="BV88" i="8"/>
  <c r="BU88" i="8"/>
  <c r="BT88" i="8"/>
  <c r="BS88" i="8"/>
  <c r="BR88" i="8"/>
  <c r="BQ88" i="8"/>
  <c r="BP88" i="8"/>
  <c r="BM88" i="8"/>
  <c r="BL88" i="8"/>
  <c r="CB88" i="8" s="1"/>
  <c r="BK88" i="8"/>
  <c r="BJ88" i="8"/>
  <c r="BI88" i="8"/>
  <c r="BO88" i="8" s="1"/>
  <c r="BH88" i="8"/>
  <c r="BG88" i="8"/>
  <c r="BC88" i="8"/>
  <c r="BB88" i="8"/>
  <c r="BA88" i="8"/>
  <c r="AZ88" i="8"/>
  <c r="AY88" i="8"/>
  <c r="AX88" i="8"/>
  <c r="AW88" i="8"/>
  <c r="AV88" i="8"/>
  <c r="AU88" i="8"/>
  <c r="AT88" i="8"/>
  <c r="AS88" i="8"/>
  <c r="AR88" i="8"/>
  <c r="AQ88" i="8"/>
  <c r="AP88" i="8"/>
  <c r="AO88" i="8"/>
  <c r="AN88" i="8"/>
  <c r="BD88" i="8" s="1"/>
  <c r="AM88" i="8"/>
  <c r="AL88" i="8"/>
  <c r="AK88" i="8"/>
  <c r="AJ88" i="8"/>
  <c r="AI88" i="8"/>
  <c r="AH88" i="8"/>
  <c r="AG88" i="8"/>
  <c r="AF88" i="8"/>
  <c r="AE88" i="8"/>
  <c r="AD88" i="8"/>
  <c r="AC88" i="8"/>
  <c r="AB88" i="8"/>
  <c r="AA88" i="8"/>
  <c r="Z88" i="8"/>
  <c r="Y88" i="8"/>
  <c r="X88" i="8"/>
  <c r="W88" i="8"/>
  <c r="V88" i="8"/>
  <c r="U88" i="8"/>
  <c r="T88" i="8"/>
  <c r="S88" i="8"/>
  <c r="R88" i="8"/>
  <c r="Q88" i="8"/>
  <c r="P88" i="8"/>
  <c r="O88" i="8"/>
  <c r="N88" i="8"/>
  <c r="M88" i="8"/>
  <c r="L88" i="8"/>
  <c r="K88" i="8"/>
  <c r="J88" i="8"/>
  <c r="I88" i="8"/>
  <c r="H88" i="8"/>
  <c r="G88" i="8"/>
  <c r="F88" i="8"/>
  <c r="E88" i="8"/>
  <c r="D88" i="8"/>
  <c r="C88" i="8"/>
  <c r="B88" i="8"/>
  <c r="FG87" i="8"/>
  <c r="FF87" i="8"/>
  <c r="FE87" i="8"/>
  <c r="FD87" i="8"/>
  <c r="FC87" i="8"/>
  <c r="FB87" i="8"/>
  <c r="FA87" i="8"/>
  <c r="EZ87" i="8"/>
  <c r="EY87" i="8"/>
  <c r="EX87" i="8"/>
  <c r="EW87" i="8"/>
  <c r="EV87" i="8"/>
  <c r="EU87" i="8"/>
  <c r="ET87" i="8"/>
  <c r="ES87" i="8"/>
  <c r="ER87" i="8"/>
  <c r="EQ87" i="8"/>
  <c r="EP87" i="8"/>
  <c r="EO87" i="8"/>
  <c r="EN87" i="8"/>
  <c r="EM87" i="8"/>
  <c r="EG87" i="8"/>
  <c r="EF87" i="8"/>
  <c r="EE87" i="8"/>
  <c r="ED87" i="8"/>
  <c r="EC87" i="8"/>
  <c r="EH87" i="8" s="1"/>
  <c r="EB87" i="8"/>
  <c r="EA87" i="8"/>
  <c r="DW87" i="8"/>
  <c r="DV87" i="8"/>
  <c r="DU87" i="8"/>
  <c r="DT87" i="8"/>
  <c r="EL87" i="8" s="1"/>
  <c r="DS87" i="8"/>
  <c r="DR87" i="8"/>
  <c r="DQ87" i="8"/>
  <c r="DP87" i="8"/>
  <c r="DO87" i="8"/>
  <c r="DK87" i="8"/>
  <c r="DJ87" i="8"/>
  <c r="DI87" i="8"/>
  <c r="DH87" i="8"/>
  <c r="DY87" i="8" s="1"/>
  <c r="DG87" i="8"/>
  <c r="DF87" i="8"/>
  <c r="DE87" i="8"/>
  <c r="DD87" i="8"/>
  <c r="DC87" i="8"/>
  <c r="DB87" i="8"/>
  <c r="DA87" i="8"/>
  <c r="CZ87" i="8"/>
  <c r="CY87" i="8"/>
  <c r="CX87" i="8"/>
  <c r="CW87" i="8"/>
  <c r="CV87" i="8"/>
  <c r="CU87" i="8"/>
  <c r="CT87" i="8"/>
  <c r="CS87" i="8"/>
  <c r="CR87" i="8"/>
  <c r="CQ87" i="8"/>
  <c r="CP87" i="8"/>
  <c r="CO87" i="8"/>
  <c r="CN87" i="8"/>
  <c r="CM87" i="8"/>
  <c r="CL87" i="8"/>
  <c r="CK87" i="8"/>
  <c r="CJ87" i="8"/>
  <c r="CI87" i="8"/>
  <c r="CH87" i="8"/>
  <c r="CG87" i="8"/>
  <c r="CF87" i="8"/>
  <c r="CE87" i="8"/>
  <c r="CA87" i="8"/>
  <c r="BZ87" i="8"/>
  <c r="BY87" i="8"/>
  <c r="BX87" i="8"/>
  <c r="BW87" i="8"/>
  <c r="BV87" i="8"/>
  <c r="BU87" i="8"/>
  <c r="BT87" i="8"/>
  <c r="BS87" i="8"/>
  <c r="BR87" i="8"/>
  <c r="BQ87" i="8"/>
  <c r="BP87" i="8"/>
  <c r="BM87" i="8"/>
  <c r="BL87" i="8"/>
  <c r="CB87" i="8" s="1"/>
  <c r="BK87" i="8"/>
  <c r="BJ87" i="8"/>
  <c r="BI87" i="8"/>
  <c r="BO87" i="8" s="1"/>
  <c r="BH87" i="8"/>
  <c r="BG87" i="8"/>
  <c r="BC87" i="8"/>
  <c r="BB87" i="8"/>
  <c r="BA87" i="8"/>
  <c r="AZ87" i="8"/>
  <c r="AY87" i="8"/>
  <c r="AX87" i="8"/>
  <c r="AW87" i="8"/>
  <c r="AV87" i="8"/>
  <c r="AU87" i="8"/>
  <c r="AT87" i="8"/>
  <c r="AS87" i="8"/>
  <c r="AR87" i="8"/>
  <c r="AQ87" i="8"/>
  <c r="AP87" i="8"/>
  <c r="AO87" i="8"/>
  <c r="AN87" i="8"/>
  <c r="BD87" i="8" s="1"/>
  <c r="AM87" i="8"/>
  <c r="AL87" i="8"/>
  <c r="AK87" i="8"/>
  <c r="AJ87" i="8"/>
  <c r="AI87" i="8"/>
  <c r="AH87" i="8"/>
  <c r="AG87" i="8"/>
  <c r="AF87" i="8"/>
  <c r="AE87" i="8"/>
  <c r="AD87" i="8"/>
  <c r="AC87" i="8"/>
  <c r="AB87" i="8"/>
  <c r="AA87" i="8"/>
  <c r="Z87" i="8"/>
  <c r="Y87" i="8"/>
  <c r="X87" i="8"/>
  <c r="W87" i="8"/>
  <c r="V87" i="8"/>
  <c r="U87" i="8"/>
  <c r="T87" i="8"/>
  <c r="S87" i="8"/>
  <c r="R87" i="8"/>
  <c r="Q87" i="8"/>
  <c r="P87" i="8"/>
  <c r="O87" i="8"/>
  <c r="N87" i="8"/>
  <c r="M87" i="8"/>
  <c r="L87" i="8"/>
  <c r="K87" i="8"/>
  <c r="J87" i="8"/>
  <c r="I87" i="8"/>
  <c r="H87" i="8"/>
  <c r="G87" i="8"/>
  <c r="F87" i="8"/>
  <c r="E87" i="8"/>
  <c r="D87" i="8"/>
  <c r="C87" i="8"/>
  <c r="B87" i="8"/>
  <c r="FG86" i="8"/>
  <c r="FF86" i="8"/>
  <c r="FE86" i="8"/>
  <c r="FD86" i="8"/>
  <c r="FC86" i="8"/>
  <c r="FB86" i="8"/>
  <c r="FA86" i="8"/>
  <c r="EZ86" i="8"/>
  <c r="EY86" i="8"/>
  <c r="EX86" i="8"/>
  <c r="EW86" i="8"/>
  <c r="EV86" i="8"/>
  <c r="EU86" i="8"/>
  <c r="ET86" i="8"/>
  <c r="ES86" i="8"/>
  <c r="ER86" i="8"/>
  <c r="EQ86" i="8"/>
  <c r="EP86" i="8"/>
  <c r="EO86" i="8"/>
  <c r="EN86" i="8"/>
  <c r="EM86" i="8"/>
  <c r="EG86" i="8"/>
  <c r="EF86" i="8"/>
  <c r="EE86" i="8"/>
  <c r="ED86" i="8"/>
  <c r="EC86" i="8"/>
  <c r="EH86" i="8" s="1"/>
  <c r="EB86" i="8"/>
  <c r="EA86" i="8"/>
  <c r="DW86" i="8"/>
  <c r="DV86" i="8"/>
  <c r="DU86" i="8"/>
  <c r="DT86" i="8"/>
  <c r="EK86" i="8" s="1"/>
  <c r="DS86" i="8"/>
  <c r="DR86" i="8"/>
  <c r="DQ86" i="8"/>
  <c r="DP86" i="8"/>
  <c r="DO86" i="8"/>
  <c r="DK86" i="8"/>
  <c r="DJ86" i="8"/>
  <c r="DI86" i="8"/>
  <c r="DH86" i="8"/>
  <c r="DG86" i="8"/>
  <c r="DF86" i="8"/>
  <c r="DE86" i="8"/>
  <c r="DD86" i="8"/>
  <c r="DC86" i="8"/>
  <c r="DB86" i="8"/>
  <c r="DA86" i="8"/>
  <c r="CZ86" i="8"/>
  <c r="CY86" i="8"/>
  <c r="CX86" i="8"/>
  <c r="CW86" i="8"/>
  <c r="CV86" i="8"/>
  <c r="DN86" i="8" s="1"/>
  <c r="CU86" i="8"/>
  <c r="CT86" i="8"/>
  <c r="CS86" i="8"/>
  <c r="CR86" i="8"/>
  <c r="CQ86" i="8"/>
  <c r="CP86" i="8"/>
  <c r="CO86" i="8"/>
  <c r="CN86" i="8"/>
  <c r="CM86" i="8"/>
  <c r="CL86" i="8"/>
  <c r="CK86" i="8"/>
  <c r="CJ86" i="8"/>
  <c r="CI86" i="8"/>
  <c r="CH86" i="8"/>
  <c r="CG86" i="8"/>
  <c r="CF86" i="8"/>
  <c r="CE86" i="8"/>
  <c r="CA86" i="8"/>
  <c r="BZ86" i="8"/>
  <c r="BY86" i="8"/>
  <c r="BX86" i="8"/>
  <c r="BW86" i="8"/>
  <c r="BV86" i="8"/>
  <c r="BU86" i="8"/>
  <c r="BT86" i="8"/>
  <c r="BS86" i="8"/>
  <c r="BR86" i="8"/>
  <c r="BQ86" i="8"/>
  <c r="BP86" i="8"/>
  <c r="BM86" i="8"/>
  <c r="BL86" i="8"/>
  <c r="CB86" i="8" s="1"/>
  <c r="BK86" i="8"/>
  <c r="BJ86" i="8"/>
  <c r="BI86" i="8"/>
  <c r="BH86" i="8"/>
  <c r="BG86" i="8"/>
  <c r="BC86" i="8"/>
  <c r="BB86" i="8"/>
  <c r="BA86" i="8"/>
  <c r="AZ86" i="8"/>
  <c r="AY86" i="8"/>
  <c r="AX86" i="8"/>
  <c r="AW86" i="8"/>
  <c r="AV86" i="8"/>
  <c r="AU86" i="8"/>
  <c r="AT86" i="8"/>
  <c r="AS86" i="8"/>
  <c r="AR86" i="8"/>
  <c r="AQ86" i="8"/>
  <c r="AP86" i="8"/>
  <c r="AO86" i="8"/>
  <c r="AN86" i="8"/>
  <c r="BD86" i="8" s="1"/>
  <c r="AM86" i="8"/>
  <c r="AL86" i="8"/>
  <c r="AK86" i="8"/>
  <c r="AJ86" i="8"/>
  <c r="AI86" i="8"/>
  <c r="AH86" i="8"/>
  <c r="AG86" i="8"/>
  <c r="AF86" i="8"/>
  <c r="AE86" i="8"/>
  <c r="AD86" i="8"/>
  <c r="AC86" i="8"/>
  <c r="AB86" i="8"/>
  <c r="AA86" i="8"/>
  <c r="Z86" i="8"/>
  <c r="Y86" i="8"/>
  <c r="X86" i="8"/>
  <c r="W86" i="8"/>
  <c r="V86" i="8"/>
  <c r="U86" i="8"/>
  <c r="T86" i="8"/>
  <c r="S86" i="8"/>
  <c r="R86" i="8"/>
  <c r="Q86" i="8"/>
  <c r="P86" i="8"/>
  <c r="O86" i="8"/>
  <c r="N86" i="8"/>
  <c r="M86" i="8"/>
  <c r="L86" i="8"/>
  <c r="K86" i="8"/>
  <c r="J86" i="8"/>
  <c r="I86" i="8"/>
  <c r="H86" i="8"/>
  <c r="G86" i="8"/>
  <c r="F86" i="8"/>
  <c r="E86" i="8"/>
  <c r="D86" i="8"/>
  <c r="C86" i="8"/>
  <c r="B86" i="8"/>
  <c r="FG85" i="8"/>
  <c r="FF85" i="8"/>
  <c r="FE85" i="8"/>
  <c r="FD85" i="8"/>
  <c r="FC85" i="8"/>
  <c r="FB85" i="8"/>
  <c r="FA85" i="8"/>
  <c r="EZ85" i="8"/>
  <c r="EY85" i="8"/>
  <c r="EX85" i="8"/>
  <c r="EW85" i="8"/>
  <c r="EV85" i="8"/>
  <c r="EU85" i="8"/>
  <c r="ET85" i="8"/>
  <c r="ES85" i="8"/>
  <c r="ER85" i="8"/>
  <c r="EQ85" i="8"/>
  <c r="EP85" i="8"/>
  <c r="EO85" i="8"/>
  <c r="EN85" i="8"/>
  <c r="EM85" i="8"/>
  <c r="EG85" i="8"/>
  <c r="EF85" i="8"/>
  <c r="EE85" i="8"/>
  <c r="ED85" i="8"/>
  <c r="EC85" i="8"/>
  <c r="EH85" i="8" s="1"/>
  <c r="EB85" i="8"/>
  <c r="EA85" i="8"/>
  <c r="DW85" i="8"/>
  <c r="DV85" i="8"/>
  <c r="DU85" i="8"/>
  <c r="DT85" i="8"/>
  <c r="DS85" i="8"/>
  <c r="DR85" i="8"/>
  <c r="DQ85" i="8"/>
  <c r="DP85" i="8"/>
  <c r="DO85" i="8"/>
  <c r="DK85" i="8"/>
  <c r="DJ85" i="8"/>
  <c r="DI85" i="8"/>
  <c r="DH85" i="8"/>
  <c r="DG85" i="8"/>
  <c r="DF85" i="8"/>
  <c r="DE85" i="8"/>
  <c r="DD85" i="8"/>
  <c r="DC85" i="8"/>
  <c r="DB85" i="8"/>
  <c r="DA85" i="8"/>
  <c r="CZ85" i="8"/>
  <c r="CY85" i="8"/>
  <c r="CX85" i="8"/>
  <c r="CW85" i="8"/>
  <c r="CV85" i="8"/>
  <c r="DM85" i="8" s="1"/>
  <c r="CU85" i="8"/>
  <c r="CT85" i="8"/>
  <c r="CS85" i="8"/>
  <c r="CR85" i="8"/>
  <c r="CQ85" i="8"/>
  <c r="CP85" i="8"/>
  <c r="CO85" i="8"/>
  <c r="CN85" i="8"/>
  <c r="CM85" i="8"/>
  <c r="CL85" i="8"/>
  <c r="CK85" i="8"/>
  <c r="CJ85" i="8"/>
  <c r="CI85" i="8"/>
  <c r="CH85" i="8"/>
  <c r="CG85" i="8"/>
  <c r="CF85" i="8"/>
  <c r="CE85" i="8"/>
  <c r="CA85" i="8"/>
  <c r="BZ85" i="8"/>
  <c r="BY85" i="8"/>
  <c r="BX85" i="8"/>
  <c r="BW85" i="8"/>
  <c r="BV85" i="8"/>
  <c r="BU85" i="8"/>
  <c r="BT85" i="8"/>
  <c r="BS85" i="8"/>
  <c r="BR85" i="8"/>
  <c r="BQ85" i="8"/>
  <c r="BP85" i="8"/>
  <c r="BM85" i="8"/>
  <c r="BL85" i="8"/>
  <c r="BK85" i="8"/>
  <c r="BJ85" i="8"/>
  <c r="BI85" i="8"/>
  <c r="BO85" i="8" s="1"/>
  <c r="BH85" i="8"/>
  <c r="BG85" i="8"/>
  <c r="BC85" i="8"/>
  <c r="BB85" i="8"/>
  <c r="BA85" i="8"/>
  <c r="AZ85" i="8"/>
  <c r="AY85" i="8"/>
  <c r="AX85" i="8"/>
  <c r="AW85" i="8"/>
  <c r="AV85" i="8"/>
  <c r="AU85" i="8"/>
  <c r="AT85" i="8"/>
  <c r="AS85" i="8"/>
  <c r="AR85" i="8"/>
  <c r="AQ85" i="8"/>
  <c r="AP85" i="8"/>
  <c r="AO85" i="8"/>
  <c r="AN85" i="8"/>
  <c r="BE85" i="8" s="1"/>
  <c r="AM85" i="8"/>
  <c r="AL85" i="8"/>
  <c r="AK85" i="8"/>
  <c r="AJ85" i="8"/>
  <c r="AI85" i="8"/>
  <c r="AH85" i="8"/>
  <c r="AG85" i="8"/>
  <c r="AF85" i="8"/>
  <c r="AE85" i="8"/>
  <c r="AD85" i="8"/>
  <c r="AC85" i="8"/>
  <c r="AB85" i="8"/>
  <c r="AA85" i="8"/>
  <c r="Z85" i="8"/>
  <c r="Y85" i="8"/>
  <c r="X85" i="8"/>
  <c r="W85" i="8"/>
  <c r="V85" i="8"/>
  <c r="U85" i="8"/>
  <c r="T85" i="8"/>
  <c r="S85" i="8"/>
  <c r="R85" i="8"/>
  <c r="Q85" i="8"/>
  <c r="P85" i="8"/>
  <c r="O85" i="8"/>
  <c r="N85" i="8"/>
  <c r="M85" i="8"/>
  <c r="L85" i="8"/>
  <c r="K85" i="8"/>
  <c r="J85" i="8"/>
  <c r="I85" i="8"/>
  <c r="H85" i="8"/>
  <c r="G85" i="8"/>
  <c r="F85" i="8"/>
  <c r="E85" i="8"/>
  <c r="D85" i="8"/>
  <c r="C85" i="8"/>
  <c r="B85" i="8"/>
  <c r="FG84" i="8"/>
  <c r="FF84" i="8"/>
  <c r="FE84" i="8"/>
  <c r="FD84" i="8"/>
  <c r="FC84" i="8"/>
  <c r="FB84" i="8"/>
  <c r="FA84" i="8"/>
  <c r="EZ84" i="8"/>
  <c r="EY84" i="8"/>
  <c r="EX84" i="8"/>
  <c r="EW84" i="8"/>
  <c r="EV84" i="8"/>
  <c r="EU84" i="8"/>
  <c r="ET84" i="8"/>
  <c r="ES84" i="8"/>
  <c r="ER84" i="8"/>
  <c r="EQ84" i="8"/>
  <c r="EP84" i="8"/>
  <c r="EO84" i="8"/>
  <c r="EN84" i="8"/>
  <c r="EM84" i="8"/>
  <c r="EG84" i="8"/>
  <c r="EF84" i="8"/>
  <c r="EE84" i="8"/>
  <c r="ED84" i="8"/>
  <c r="EC84" i="8"/>
  <c r="EI84" i="8" s="1"/>
  <c r="EB84" i="8"/>
  <c r="EA84" i="8"/>
  <c r="DW84" i="8"/>
  <c r="DV84" i="8"/>
  <c r="DU84" i="8"/>
  <c r="DT84" i="8"/>
  <c r="DS84" i="8"/>
  <c r="DR84" i="8"/>
  <c r="DQ84" i="8"/>
  <c r="DP84" i="8"/>
  <c r="DO84" i="8"/>
  <c r="DK84" i="8"/>
  <c r="DJ84" i="8"/>
  <c r="DI84" i="8"/>
  <c r="DH84" i="8"/>
  <c r="DX84" i="8" s="1"/>
  <c r="DG84" i="8"/>
  <c r="DF84" i="8"/>
  <c r="DE84" i="8"/>
  <c r="DD84" i="8"/>
  <c r="DC84" i="8"/>
  <c r="DB84" i="8"/>
  <c r="DA84" i="8"/>
  <c r="CZ84" i="8"/>
  <c r="CY84" i="8"/>
  <c r="CX84" i="8"/>
  <c r="CW84" i="8"/>
  <c r="CV84" i="8"/>
  <c r="CU84" i="8"/>
  <c r="CT84" i="8"/>
  <c r="CS84" i="8"/>
  <c r="CR84" i="8"/>
  <c r="CQ84" i="8"/>
  <c r="CP84" i="8"/>
  <c r="CO84" i="8"/>
  <c r="CN84" i="8"/>
  <c r="CM84" i="8"/>
  <c r="CL84" i="8"/>
  <c r="CK84" i="8"/>
  <c r="CJ84" i="8"/>
  <c r="CI84" i="8"/>
  <c r="CH84" i="8"/>
  <c r="CG84" i="8"/>
  <c r="CF84" i="8"/>
  <c r="CE84" i="8"/>
  <c r="CA84" i="8"/>
  <c r="BZ84" i="8"/>
  <c r="BY84" i="8"/>
  <c r="BX84" i="8"/>
  <c r="BW84" i="8"/>
  <c r="BV84" i="8"/>
  <c r="BU84" i="8"/>
  <c r="BT84" i="8"/>
  <c r="BS84" i="8"/>
  <c r="BR84" i="8"/>
  <c r="BQ84" i="8"/>
  <c r="BP84" i="8"/>
  <c r="BM84" i="8"/>
  <c r="BL84" i="8"/>
  <c r="CB84" i="8" s="1"/>
  <c r="BK84" i="8"/>
  <c r="BJ84" i="8"/>
  <c r="BI84" i="8"/>
  <c r="BO84" i="8" s="1"/>
  <c r="BH84" i="8"/>
  <c r="BG84" i="8"/>
  <c r="BC84" i="8"/>
  <c r="BB84" i="8"/>
  <c r="BA84" i="8"/>
  <c r="AZ84" i="8"/>
  <c r="AY84" i="8"/>
  <c r="AX84" i="8"/>
  <c r="AW84" i="8"/>
  <c r="AV84" i="8"/>
  <c r="AU84" i="8"/>
  <c r="AT84" i="8"/>
  <c r="AS84" i="8"/>
  <c r="AR84" i="8"/>
  <c r="AQ84" i="8"/>
  <c r="AP84" i="8"/>
  <c r="AO84" i="8"/>
  <c r="AN84" i="8"/>
  <c r="BD84" i="8" s="1"/>
  <c r="AM84" i="8"/>
  <c r="AL84" i="8"/>
  <c r="AK84" i="8"/>
  <c r="AJ84" i="8"/>
  <c r="AI84" i="8"/>
  <c r="AH84" i="8"/>
  <c r="AG84" i="8"/>
  <c r="AF84" i="8"/>
  <c r="AE84" i="8"/>
  <c r="AD84" i="8"/>
  <c r="AC84" i="8"/>
  <c r="AB84" i="8"/>
  <c r="AA84" i="8"/>
  <c r="Z84" i="8"/>
  <c r="Y84" i="8"/>
  <c r="X84" i="8"/>
  <c r="W84" i="8"/>
  <c r="V84" i="8"/>
  <c r="U84" i="8"/>
  <c r="T84" i="8"/>
  <c r="S84" i="8"/>
  <c r="R84" i="8"/>
  <c r="Q84" i="8"/>
  <c r="P84" i="8"/>
  <c r="O84" i="8"/>
  <c r="N84" i="8"/>
  <c r="M84" i="8"/>
  <c r="L84" i="8"/>
  <c r="K84" i="8"/>
  <c r="J84" i="8"/>
  <c r="I84" i="8"/>
  <c r="H84" i="8"/>
  <c r="G84" i="8"/>
  <c r="F84" i="8"/>
  <c r="E84" i="8"/>
  <c r="D84" i="8"/>
  <c r="C84" i="8"/>
  <c r="B84" i="8"/>
  <c r="FG83" i="8"/>
  <c r="FF83" i="8"/>
  <c r="FE83" i="8"/>
  <c r="FD83" i="8"/>
  <c r="FC83" i="8"/>
  <c r="FB83" i="8"/>
  <c r="FA83" i="8"/>
  <c r="EZ83" i="8"/>
  <c r="EY83" i="8"/>
  <c r="EX83" i="8"/>
  <c r="EW83" i="8"/>
  <c r="EV83" i="8"/>
  <c r="EU83" i="8"/>
  <c r="ET83" i="8"/>
  <c r="ES83" i="8"/>
  <c r="ER83" i="8"/>
  <c r="EQ83" i="8"/>
  <c r="EP83" i="8"/>
  <c r="EO83" i="8"/>
  <c r="EN83" i="8"/>
  <c r="EM83" i="8"/>
  <c r="EG83" i="8"/>
  <c r="EF83" i="8"/>
  <c r="EE83" i="8"/>
  <c r="ED83" i="8"/>
  <c r="EC83" i="8"/>
  <c r="EH83" i="8" s="1"/>
  <c r="EB83" i="8"/>
  <c r="EA83" i="8"/>
  <c r="DW83" i="8"/>
  <c r="DV83" i="8"/>
  <c r="DU83" i="8"/>
  <c r="DT83" i="8"/>
  <c r="DS83" i="8"/>
  <c r="DR83" i="8"/>
  <c r="DQ83" i="8"/>
  <c r="DP83" i="8"/>
  <c r="DO83" i="8"/>
  <c r="DK83" i="8"/>
  <c r="DJ83" i="8"/>
  <c r="DI83" i="8"/>
  <c r="DH83" i="8"/>
  <c r="DZ83" i="8" s="1"/>
  <c r="DG83" i="8"/>
  <c r="DF83" i="8"/>
  <c r="DE83" i="8"/>
  <c r="DD83" i="8"/>
  <c r="DC83" i="8"/>
  <c r="DB83" i="8"/>
  <c r="DA83" i="8"/>
  <c r="CZ83" i="8"/>
  <c r="CY83" i="8"/>
  <c r="CX83" i="8"/>
  <c r="CW83" i="8"/>
  <c r="CV83" i="8"/>
  <c r="DM83" i="8" s="1"/>
  <c r="CU83" i="8"/>
  <c r="CT83" i="8"/>
  <c r="CS83" i="8"/>
  <c r="CR83" i="8"/>
  <c r="CQ83" i="8"/>
  <c r="CP83" i="8"/>
  <c r="CO83" i="8"/>
  <c r="CN83" i="8"/>
  <c r="CM83" i="8"/>
  <c r="CL83" i="8"/>
  <c r="CK83" i="8"/>
  <c r="CJ83" i="8"/>
  <c r="CI83" i="8"/>
  <c r="CH83" i="8"/>
  <c r="CG83" i="8"/>
  <c r="CF83" i="8"/>
  <c r="CE83" i="8"/>
  <c r="CA83" i="8"/>
  <c r="BZ83" i="8"/>
  <c r="BY83" i="8"/>
  <c r="BX83" i="8"/>
  <c r="BW83" i="8"/>
  <c r="BV83" i="8"/>
  <c r="BU83" i="8"/>
  <c r="BT83" i="8"/>
  <c r="BS83" i="8"/>
  <c r="BR83" i="8"/>
  <c r="BQ83" i="8"/>
  <c r="BP83" i="8"/>
  <c r="BM83" i="8"/>
  <c r="BL83" i="8"/>
  <c r="CB83" i="8" s="1"/>
  <c r="BK83" i="8"/>
  <c r="BJ83" i="8"/>
  <c r="BI83" i="8"/>
  <c r="BN83" i="8" s="1"/>
  <c r="BH83" i="8"/>
  <c r="BG83" i="8"/>
  <c r="BC83" i="8"/>
  <c r="BB83" i="8"/>
  <c r="BA83" i="8"/>
  <c r="AZ83" i="8"/>
  <c r="AY83" i="8"/>
  <c r="AX83" i="8"/>
  <c r="AW83" i="8"/>
  <c r="AV83" i="8"/>
  <c r="AU83" i="8"/>
  <c r="AT83" i="8"/>
  <c r="AS83" i="8"/>
  <c r="AR83" i="8"/>
  <c r="AQ83" i="8"/>
  <c r="AP83" i="8"/>
  <c r="AO83" i="8"/>
  <c r="AN83" i="8"/>
  <c r="BD83" i="8" s="1"/>
  <c r="AM83" i="8"/>
  <c r="AL83" i="8"/>
  <c r="AK83" i="8"/>
  <c r="AJ83" i="8"/>
  <c r="AI83" i="8"/>
  <c r="AH83" i="8"/>
  <c r="AG83" i="8"/>
  <c r="AF83" i="8"/>
  <c r="AE83" i="8"/>
  <c r="AD83" i="8"/>
  <c r="AC83" i="8"/>
  <c r="AB83" i="8"/>
  <c r="AA83" i="8"/>
  <c r="Z83" i="8"/>
  <c r="Y83" i="8"/>
  <c r="X83" i="8"/>
  <c r="W83" i="8"/>
  <c r="V83" i="8"/>
  <c r="U83" i="8"/>
  <c r="T83" i="8"/>
  <c r="S83" i="8"/>
  <c r="R83" i="8"/>
  <c r="Q83" i="8"/>
  <c r="P83" i="8"/>
  <c r="O83" i="8"/>
  <c r="N83" i="8"/>
  <c r="M83" i="8"/>
  <c r="L83" i="8"/>
  <c r="K83" i="8"/>
  <c r="J83" i="8"/>
  <c r="I83" i="8"/>
  <c r="H83" i="8"/>
  <c r="G83" i="8"/>
  <c r="F83" i="8"/>
  <c r="E83" i="8"/>
  <c r="D83" i="8"/>
  <c r="C83" i="8"/>
  <c r="B83" i="8"/>
  <c r="FG82" i="8"/>
  <c r="FF82" i="8"/>
  <c r="FE82" i="8"/>
  <c r="FD82" i="8"/>
  <c r="FC82" i="8"/>
  <c r="FB82" i="8"/>
  <c r="FA82" i="8"/>
  <c r="EZ82" i="8"/>
  <c r="EY82" i="8"/>
  <c r="EX82" i="8"/>
  <c r="EW82" i="8"/>
  <c r="EV82" i="8"/>
  <c r="EU82" i="8"/>
  <c r="ET82" i="8"/>
  <c r="ES82" i="8"/>
  <c r="ER82" i="8"/>
  <c r="EQ82" i="8"/>
  <c r="EP82" i="8"/>
  <c r="EO82" i="8"/>
  <c r="EN82" i="8"/>
  <c r="EM82" i="8"/>
  <c r="EG82" i="8"/>
  <c r="EF82" i="8"/>
  <c r="EE82" i="8"/>
  <c r="ED82" i="8"/>
  <c r="EC82" i="8"/>
  <c r="EI82" i="8" s="1"/>
  <c r="EB82" i="8"/>
  <c r="EA82" i="8"/>
  <c r="DW82" i="8"/>
  <c r="DV82" i="8"/>
  <c r="DU82" i="8"/>
  <c r="DT82" i="8"/>
  <c r="EJ82" i="8" s="1"/>
  <c r="DS82" i="8"/>
  <c r="DR82" i="8"/>
  <c r="DQ82" i="8"/>
  <c r="DP82" i="8"/>
  <c r="DO82" i="8"/>
  <c r="DK82" i="8"/>
  <c r="DJ82" i="8"/>
  <c r="DI82" i="8"/>
  <c r="DH82" i="8"/>
  <c r="DX82" i="8" s="1"/>
  <c r="DG82" i="8"/>
  <c r="DF82" i="8"/>
  <c r="DE82" i="8"/>
  <c r="DD82" i="8"/>
  <c r="DC82" i="8"/>
  <c r="DB82" i="8"/>
  <c r="DA82" i="8"/>
  <c r="CZ82" i="8"/>
  <c r="CY82" i="8"/>
  <c r="CX82" i="8"/>
  <c r="CW82" i="8"/>
  <c r="CV82" i="8"/>
  <c r="DL82" i="8" s="1"/>
  <c r="CU82" i="8"/>
  <c r="CT82" i="8"/>
  <c r="CS82" i="8"/>
  <c r="CR82" i="8"/>
  <c r="CQ82" i="8"/>
  <c r="CP82" i="8"/>
  <c r="CO82" i="8"/>
  <c r="CN82" i="8"/>
  <c r="CM82" i="8"/>
  <c r="CL82" i="8"/>
  <c r="CK82" i="8"/>
  <c r="CJ82" i="8"/>
  <c r="CI82" i="8"/>
  <c r="CH82" i="8"/>
  <c r="CG82" i="8"/>
  <c r="CF82" i="8"/>
  <c r="CE82" i="8"/>
  <c r="CA82" i="8"/>
  <c r="BZ82" i="8"/>
  <c r="BY82" i="8"/>
  <c r="BX82" i="8"/>
  <c r="BW82" i="8"/>
  <c r="BV82" i="8"/>
  <c r="BU82" i="8"/>
  <c r="BT82" i="8"/>
  <c r="BS82" i="8"/>
  <c r="BR82" i="8"/>
  <c r="BQ82" i="8"/>
  <c r="BP82" i="8"/>
  <c r="BM82" i="8"/>
  <c r="BL82" i="8"/>
  <c r="CB82" i="8" s="1"/>
  <c r="BK82" i="8"/>
  <c r="BJ82" i="8"/>
  <c r="BI82" i="8"/>
  <c r="BO82" i="8" s="1"/>
  <c r="BH82" i="8"/>
  <c r="BG82" i="8"/>
  <c r="BC82" i="8"/>
  <c r="BB82" i="8"/>
  <c r="BA82" i="8"/>
  <c r="AZ82" i="8"/>
  <c r="AY82" i="8"/>
  <c r="AX82" i="8"/>
  <c r="AW82" i="8"/>
  <c r="AV82" i="8"/>
  <c r="AU82" i="8"/>
  <c r="AT82" i="8"/>
  <c r="AS82" i="8"/>
  <c r="AR82" i="8"/>
  <c r="AQ82" i="8"/>
  <c r="AP82" i="8"/>
  <c r="AO82" i="8"/>
  <c r="AN82" i="8"/>
  <c r="AM82" i="8"/>
  <c r="AL82" i="8"/>
  <c r="AK82" i="8"/>
  <c r="AJ82" i="8"/>
  <c r="AI82" i="8"/>
  <c r="AH82" i="8"/>
  <c r="AG82" i="8"/>
  <c r="AF82" i="8"/>
  <c r="AE82" i="8"/>
  <c r="AD82" i="8"/>
  <c r="AC82" i="8"/>
  <c r="AB82" i="8"/>
  <c r="AA82" i="8"/>
  <c r="Z82" i="8"/>
  <c r="Y82" i="8"/>
  <c r="X82" i="8"/>
  <c r="W82" i="8"/>
  <c r="V82" i="8"/>
  <c r="U82" i="8"/>
  <c r="T82" i="8"/>
  <c r="S82" i="8"/>
  <c r="R82" i="8"/>
  <c r="Q82" i="8"/>
  <c r="P82" i="8"/>
  <c r="O82" i="8"/>
  <c r="N82" i="8"/>
  <c r="M82" i="8"/>
  <c r="L82" i="8"/>
  <c r="K82" i="8"/>
  <c r="J82" i="8"/>
  <c r="I82" i="8"/>
  <c r="H82" i="8"/>
  <c r="G82" i="8"/>
  <c r="F82" i="8"/>
  <c r="E82" i="8"/>
  <c r="D82" i="8"/>
  <c r="C82" i="8"/>
  <c r="B82" i="8"/>
  <c r="FG81" i="8"/>
  <c r="FF81" i="8"/>
  <c r="FE81" i="8"/>
  <c r="FD81" i="8"/>
  <c r="FC81" i="8"/>
  <c r="FB81" i="8"/>
  <c r="FA81" i="8"/>
  <c r="EZ81" i="8"/>
  <c r="EY81" i="8"/>
  <c r="EX81" i="8"/>
  <c r="EW81" i="8"/>
  <c r="EV81" i="8"/>
  <c r="EU81" i="8"/>
  <c r="ET81" i="8"/>
  <c r="ES81" i="8"/>
  <c r="ER81" i="8"/>
  <c r="EQ81" i="8"/>
  <c r="EP81" i="8"/>
  <c r="EO81" i="8"/>
  <c r="EN81" i="8"/>
  <c r="EM81" i="8"/>
  <c r="EG81" i="8"/>
  <c r="EF81" i="8"/>
  <c r="EE81" i="8"/>
  <c r="ED81" i="8"/>
  <c r="EC81" i="8"/>
  <c r="EI81" i="8" s="1"/>
  <c r="EB81" i="8"/>
  <c r="EA81" i="8"/>
  <c r="DW81" i="8"/>
  <c r="DV81" i="8"/>
  <c r="DU81" i="8"/>
  <c r="DT81" i="8"/>
  <c r="EJ81" i="8" s="1"/>
  <c r="DS81" i="8"/>
  <c r="DR81" i="8"/>
  <c r="DQ81" i="8"/>
  <c r="DP81" i="8"/>
  <c r="DO81" i="8"/>
  <c r="DK81" i="8"/>
  <c r="DJ81" i="8"/>
  <c r="DI81" i="8"/>
  <c r="DH81" i="8"/>
  <c r="DY81" i="8" s="1"/>
  <c r="DG81" i="8"/>
  <c r="DF81" i="8"/>
  <c r="DE81" i="8"/>
  <c r="DD81" i="8"/>
  <c r="DC81" i="8"/>
  <c r="DB81" i="8"/>
  <c r="DA81" i="8"/>
  <c r="CZ81" i="8"/>
  <c r="CY81" i="8"/>
  <c r="CX81" i="8"/>
  <c r="CW81" i="8"/>
  <c r="CV81" i="8"/>
  <c r="CU81" i="8"/>
  <c r="CT81" i="8"/>
  <c r="CS81" i="8"/>
  <c r="CR81" i="8"/>
  <c r="CQ81" i="8"/>
  <c r="CP81" i="8"/>
  <c r="CO81" i="8"/>
  <c r="CN81" i="8"/>
  <c r="CM81" i="8"/>
  <c r="CL81" i="8"/>
  <c r="CK81" i="8"/>
  <c r="CJ81" i="8"/>
  <c r="CI81" i="8"/>
  <c r="CH81" i="8"/>
  <c r="CG81" i="8"/>
  <c r="CF81" i="8"/>
  <c r="CE81" i="8"/>
  <c r="CA81" i="8"/>
  <c r="BZ81" i="8"/>
  <c r="BY81" i="8"/>
  <c r="BX81" i="8"/>
  <c r="BW81" i="8"/>
  <c r="BV81" i="8"/>
  <c r="BU81" i="8"/>
  <c r="BT81" i="8"/>
  <c r="BS81" i="8"/>
  <c r="BR81" i="8"/>
  <c r="BQ81" i="8"/>
  <c r="BP81" i="8"/>
  <c r="BM81" i="8"/>
  <c r="BL81" i="8"/>
  <c r="CC81" i="8" s="1"/>
  <c r="BK81" i="8"/>
  <c r="BJ81" i="8"/>
  <c r="BI81" i="8"/>
  <c r="BO81" i="8" s="1"/>
  <c r="BH81" i="8"/>
  <c r="BG81" i="8"/>
  <c r="BC81" i="8"/>
  <c r="BB81" i="8"/>
  <c r="BA81" i="8"/>
  <c r="AZ81" i="8"/>
  <c r="AY81" i="8"/>
  <c r="AX81" i="8"/>
  <c r="AW81" i="8"/>
  <c r="AV81" i="8"/>
  <c r="AU81" i="8"/>
  <c r="AT81" i="8"/>
  <c r="AS81" i="8"/>
  <c r="AR81" i="8"/>
  <c r="AQ81" i="8"/>
  <c r="AP81" i="8"/>
  <c r="AO81" i="8"/>
  <c r="AN81" i="8"/>
  <c r="BE81" i="8" s="1"/>
  <c r="AM81" i="8"/>
  <c r="AL81" i="8"/>
  <c r="AK81" i="8"/>
  <c r="AJ81" i="8"/>
  <c r="AI81" i="8"/>
  <c r="AH81" i="8"/>
  <c r="AG81" i="8"/>
  <c r="AF81" i="8"/>
  <c r="AE81" i="8"/>
  <c r="AD81" i="8"/>
  <c r="AC81" i="8"/>
  <c r="AB81" i="8"/>
  <c r="AA81" i="8"/>
  <c r="Z81" i="8"/>
  <c r="Y81" i="8"/>
  <c r="X81" i="8"/>
  <c r="W81" i="8"/>
  <c r="V81" i="8"/>
  <c r="U81" i="8"/>
  <c r="T81" i="8"/>
  <c r="S81" i="8"/>
  <c r="R81" i="8"/>
  <c r="Q81" i="8"/>
  <c r="P81" i="8"/>
  <c r="O81" i="8"/>
  <c r="N81" i="8"/>
  <c r="M81" i="8"/>
  <c r="L81" i="8"/>
  <c r="K81" i="8"/>
  <c r="J81" i="8"/>
  <c r="I81" i="8"/>
  <c r="H81" i="8"/>
  <c r="G81" i="8"/>
  <c r="F81" i="8"/>
  <c r="E81" i="8"/>
  <c r="D81" i="8"/>
  <c r="C81" i="8"/>
  <c r="B81" i="8"/>
  <c r="FG80" i="8"/>
  <c r="FF80" i="8"/>
  <c r="FE80" i="8"/>
  <c r="FD80" i="8"/>
  <c r="FC80" i="8"/>
  <c r="FB80" i="8"/>
  <c r="FA80" i="8"/>
  <c r="EZ80" i="8"/>
  <c r="EY80" i="8"/>
  <c r="EX80" i="8"/>
  <c r="EW80" i="8"/>
  <c r="EV80" i="8"/>
  <c r="EU80" i="8"/>
  <c r="ET80" i="8"/>
  <c r="ES80" i="8"/>
  <c r="ER80" i="8"/>
  <c r="EQ80" i="8"/>
  <c r="EP80" i="8"/>
  <c r="EO80" i="8"/>
  <c r="EN80" i="8"/>
  <c r="EM80" i="8"/>
  <c r="EG80" i="8"/>
  <c r="EF80" i="8"/>
  <c r="EE80" i="8"/>
  <c r="ED80" i="8"/>
  <c r="EC80" i="8"/>
  <c r="EH80" i="8" s="1"/>
  <c r="EB80" i="8"/>
  <c r="EA80" i="8"/>
  <c r="DW80" i="8"/>
  <c r="DV80" i="8"/>
  <c r="DU80" i="8"/>
  <c r="DT80" i="8"/>
  <c r="EJ80" i="8" s="1"/>
  <c r="DS80" i="8"/>
  <c r="DR80" i="8"/>
  <c r="DQ80" i="8"/>
  <c r="DP80" i="8"/>
  <c r="DO80" i="8"/>
  <c r="DK80" i="8"/>
  <c r="DJ80" i="8"/>
  <c r="DI80" i="8"/>
  <c r="DH80" i="8"/>
  <c r="DX80" i="8" s="1"/>
  <c r="DG80" i="8"/>
  <c r="DF80" i="8"/>
  <c r="DE80" i="8"/>
  <c r="DD80" i="8"/>
  <c r="DC80" i="8"/>
  <c r="DB80" i="8"/>
  <c r="DA80" i="8"/>
  <c r="CZ80" i="8"/>
  <c r="CY80" i="8"/>
  <c r="CX80" i="8"/>
  <c r="CW80" i="8"/>
  <c r="CV80" i="8"/>
  <c r="CU80" i="8"/>
  <c r="CT80" i="8"/>
  <c r="CS80" i="8"/>
  <c r="CR80" i="8"/>
  <c r="CQ80" i="8"/>
  <c r="CP80" i="8"/>
  <c r="CO80" i="8"/>
  <c r="CN80" i="8"/>
  <c r="CM80" i="8"/>
  <c r="CL80" i="8"/>
  <c r="CK80" i="8"/>
  <c r="CJ80" i="8"/>
  <c r="CI80" i="8"/>
  <c r="CH80" i="8"/>
  <c r="CG80" i="8"/>
  <c r="CF80" i="8"/>
  <c r="CE80" i="8"/>
  <c r="CA80" i="8"/>
  <c r="BZ80" i="8"/>
  <c r="BY80" i="8"/>
  <c r="BX80" i="8"/>
  <c r="BW80" i="8"/>
  <c r="BV80" i="8"/>
  <c r="BU80" i="8"/>
  <c r="BT80" i="8"/>
  <c r="BS80" i="8"/>
  <c r="BR80" i="8"/>
  <c r="BQ80" i="8"/>
  <c r="BP80" i="8"/>
  <c r="BM80" i="8"/>
  <c r="BL80" i="8"/>
  <c r="CB80" i="8" s="1"/>
  <c r="BK80" i="8"/>
  <c r="BJ80" i="8"/>
  <c r="BI80" i="8"/>
  <c r="BO80" i="8" s="1"/>
  <c r="BH80" i="8"/>
  <c r="BG80" i="8"/>
  <c r="BC80" i="8"/>
  <c r="BB80" i="8"/>
  <c r="BA80" i="8"/>
  <c r="AZ80" i="8"/>
  <c r="AY80" i="8"/>
  <c r="AX80" i="8"/>
  <c r="AW80" i="8"/>
  <c r="AV80" i="8"/>
  <c r="AU80" i="8"/>
  <c r="AT80" i="8"/>
  <c r="AS80" i="8"/>
  <c r="AR80" i="8"/>
  <c r="AQ80" i="8"/>
  <c r="AP80" i="8"/>
  <c r="AO80" i="8"/>
  <c r="AN80" i="8"/>
  <c r="AM80" i="8"/>
  <c r="AL80" i="8"/>
  <c r="AK80" i="8"/>
  <c r="AJ80" i="8"/>
  <c r="AI80" i="8"/>
  <c r="AH80" i="8"/>
  <c r="AG80" i="8"/>
  <c r="AF80" i="8"/>
  <c r="AE80" i="8"/>
  <c r="AD80" i="8"/>
  <c r="AC80" i="8"/>
  <c r="AB80" i="8"/>
  <c r="AA80" i="8"/>
  <c r="Z80" i="8"/>
  <c r="Y80" i="8"/>
  <c r="X80" i="8"/>
  <c r="W80" i="8"/>
  <c r="V80" i="8"/>
  <c r="U80" i="8"/>
  <c r="T80" i="8"/>
  <c r="S80" i="8"/>
  <c r="R80" i="8"/>
  <c r="Q80" i="8"/>
  <c r="P80" i="8"/>
  <c r="O80" i="8"/>
  <c r="N80" i="8"/>
  <c r="M80" i="8"/>
  <c r="L80" i="8"/>
  <c r="K80" i="8"/>
  <c r="J80" i="8"/>
  <c r="I80" i="8"/>
  <c r="H80" i="8"/>
  <c r="G80" i="8"/>
  <c r="F80" i="8"/>
  <c r="E80" i="8"/>
  <c r="D80" i="8"/>
  <c r="C80" i="8"/>
  <c r="B80" i="8"/>
  <c r="FG79" i="8"/>
  <c r="FF79" i="8"/>
  <c r="FE79" i="8"/>
  <c r="FD79" i="8"/>
  <c r="FC79" i="8"/>
  <c r="FB79" i="8"/>
  <c r="FA79" i="8"/>
  <c r="EZ79" i="8"/>
  <c r="EY79" i="8"/>
  <c r="EX79" i="8"/>
  <c r="EW79" i="8"/>
  <c r="EV79" i="8"/>
  <c r="EU79" i="8"/>
  <c r="ET79" i="8"/>
  <c r="ES79" i="8"/>
  <c r="ER79" i="8"/>
  <c r="EQ79" i="8"/>
  <c r="EP79" i="8"/>
  <c r="EO79" i="8"/>
  <c r="EN79" i="8"/>
  <c r="EM79" i="8"/>
  <c r="EG79" i="8"/>
  <c r="EF79" i="8"/>
  <c r="EE79" i="8"/>
  <c r="ED79" i="8"/>
  <c r="EC79" i="8"/>
  <c r="EH79" i="8" s="1"/>
  <c r="EB79" i="8"/>
  <c r="EA79" i="8"/>
  <c r="DW79" i="8"/>
  <c r="DV79" i="8"/>
  <c r="DU79" i="8"/>
  <c r="DT79" i="8"/>
  <c r="EK79" i="8" s="1"/>
  <c r="DS79" i="8"/>
  <c r="DR79" i="8"/>
  <c r="DQ79" i="8"/>
  <c r="DP79" i="8"/>
  <c r="DO79" i="8"/>
  <c r="DK79" i="8"/>
  <c r="DJ79" i="8"/>
  <c r="DI79" i="8"/>
  <c r="DH79" i="8"/>
  <c r="DX79" i="8" s="1"/>
  <c r="DG79" i="8"/>
  <c r="DF79" i="8"/>
  <c r="DE79" i="8"/>
  <c r="DD79" i="8"/>
  <c r="DC79" i="8"/>
  <c r="DB79" i="8"/>
  <c r="DA79" i="8"/>
  <c r="CZ79" i="8"/>
  <c r="CY79" i="8"/>
  <c r="CX79" i="8"/>
  <c r="CW79" i="8"/>
  <c r="CV79" i="8"/>
  <c r="DM79" i="8" s="1"/>
  <c r="CU79" i="8"/>
  <c r="CT79" i="8"/>
  <c r="CS79" i="8"/>
  <c r="CR79" i="8"/>
  <c r="CQ79" i="8"/>
  <c r="CP79" i="8"/>
  <c r="CO79" i="8"/>
  <c r="CN79" i="8"/>
  <c r="CM79" i="8"/>
  <c r="CL79" i="8"/>
  <c r="CK79" i="8"/>
  <c r="CJ79" i="8"/>
  <c r="CI79" i="8"/>
  <c r="CH79" i="8"/>
  <c r="CG79" i="8"/>
  <c r="CF79" i="8"/>
  <c r="CE79" i="8"/>
  <c r="CA79" i="8"/>
  <c r="BZ79" i="8"/>
  <c r="BY79" i="8"/>
  <c r="BX79" i="8"/>
  <c r="BW79" i="8"/>
  <c r="BV79" i="8"/>
  <c r="BU79" i="8"/>
  <c r="BT79" i="8"/>
  <c r="BS79" i="8"/>
  <c r="BR79" i="8"/>
  <c r="BQ79" i="8"/>
  <c r="BP79" i="8"/>
  <c r="BM79" i="8"/>
  <c r="BL79" i="8"/>
  <c r="CB79" i="8" s="1"/>
  <c r="BK79" i="8"/>
  <c r="BJ79" i="8"/>
  <c r="BI79" i="8"/>
  <c r="BN79" i="8" s="1"/>
  <c r="BH79" i="8"/>
  <c r="BG79" i="8"/>
  <c r="BC79" i="8"/>
  <c r="BB79" i="8"/>
  <c r="BA79" i="8"/>
  <c r="AZ79" i="8"/>
  <c r="AY79" i="8"/>
  <c r="AX79" i="8"/>
  <c r="AW79" i="8"/>
  <c r="AV79" i="8"/>
  <c r="AU79" i="8"/>
  <c r="AT79" i="8"/>
  <c r="AS79" i="8"/>
  <c r="AR79" i="8"/>
  <c r="AQ79" i="8"/>
  <c r="AP79" i="8"/>
  <c r="AO79" i="8"/>
  <c r="AN79" i="8"/>
  <c r="AM79" i="8"/>
  <c r="AL79" i="8"/>
  <c r="AK79" i="8"/>
  <c r="AJ79" i="8"/>
  <c r="AI79" i="8"/>
  <c r="AH79" i="8"/>
  <c r="AG79" i="8"/>
  <c r="AF79" i="8"/>
  <c r="AE79" i="8"/>
  <c r="AD79" i="8"/>
  <c r="AC79" i="8"/>
  <c r="AB79" i="8"/>
  <c r="AA79" i="8"/>
  <c r="Z79" i="8"/>
  <c r="Y79" i="8"/>
  <c r="X79" i="8"/>
  <c r="W79" i="8"/>
  <c r="V79" i="8"/>
  <c r="U79" i="8"/>
  <c r="T79" i="8"/>
  <c r="S79" i="8"/>
  <c r="R79" i="8"/>
  <c r="Q79" i="8"/>
  <c r="P79" i="8"/>
  <c r="O79" i="8"/>
  <c r="N79" i="8"/>
  <c r="M79" i="8"/>
  <c r="L79" i="8"/>
  <c r="K79" i="8"/>
  <c r="J79" i="8"/>
  <c r="I79" i="8"/>
  <c r="H79" i="8"/>
  <c r="G79" i="8"/>
  <c r="F79" i="8"/>
  <c r="E79" i="8"/>
  <c r="D79" i="8"/>
  <c r="C79" i="8"/>
  <c r="B79" i="8"/>
  <c r="FG78" i="8"/>
  <c r="FF78" i="8"/>
  <c r="FE78" i="8"/>
  <c r="FD78" i="8"/>
  <c r="FC78" i="8"/>
  <c r="FB78" i="8"/>
  <c r="FA78" i="8"/>
  <c r="EZ78" i="8"/>
  <c r="EY78" i="8"/>
  <c r="EX78" i="8"/>
  <c r="EW78" i="8"/>
  <c r="EV78" i="8"/>
  <c r="EU78" i="8"/>
  <c r="ET78" i="8"/>
  <c r="ES78" i="8"/>
  <c r="ER78" i="8"/>
  <c r="EQ78" i="8"/>
  <c r="EP78" i="8"/>
  <c r="EO78" i="8"/>
  <c r="EN78" i="8"/>
  <c r="EM78" i="8"/>
  <c r="EG78" i="8"/>
  <c r="EF78" i="8"/>
  <c r="EE78" i="8"/>
  <c r="ED78" i="8"/>
  <c r="EC78" i="8"/>
  <c r="EI78" i="8" s="1"/>
  <c r="EB78" i="8"/>
  <c r="EA78" i="8"/>
  <c r="DW78" i="8"/>
  <c r="DV78" i="8"/>
  <c r="DU78" i="8"/>
  <c r="DT78" i="8"/>
  <c r="EK78" i="8" s="1"/>
  <c r="DS78" i="8"/>
  <c r="DR78" i="8"/>
  <c r="DQ78" i="8"/>
  <c r="DP78" i="8"/>
  <c r="DO78" i="8"/>
  <c r="DK78" i="8"/>
  <c r="DJ78" i="8"/>
  <c r="DI78" i="8"/>
  <c r="DH78" i="8"/>
  <c r="DG78" i="8"/>
  <c r="DF78" i="8"/>
  <c r="DE78" i="8"/>
  <c r="DD78" i="8"/>
  <c r="DC78" i="8"/>
  <c r="DB78" i="8"/>
  <c r="DA78" i="8"/>
  <c r="CZ78" i="8"/>
  <c r="CY78" i="8"/>
  <c r="CX78" i="8"/>
  <c r="CW78" i="8"/>
  <c r="CV78" i="8"/>
  <c r="DL78" i="8" s="1"/>
  <c r="CU78" i="8"/>
  <c r="CT78" i="8"/>
  <c r="CS78" i="8"/>
  <c r="CR78" i="8"/>
  <c r="CQ78" i="8"/>
  <c r="CP78" i="8"/>
  <c r="CO78" i="8"/>
  <c r="CN78" i="8"/>
  <c r="CM78" i="8"/>
  <c r="CL78" i="8"/>
  <c r="CK78" i="8"/>
  <c r="CJ78" i="8"/>
  <c r="CI78" i="8"/>
  <c r="CH78" i="8"/>
  <c r="CG78" i="8"/>
  <c r="CF78" i="8"/>
  <c r="CE78" i="8"/>
  <c r="CA78" i="8"/>
  <c r="BZ78" i="8"/>
  <c r="BY78" i="8"/>
  <c r="BX78" i="8"/>
  <c r="BW78" i="8"/>
  <c r="BV78" i="8"/>
  <c r="BU78" i="8"/>
  <c r="BT78" i="8"/>
  <c r="BS78" i="8"/>
  <c r="BR78" i="8"/>
  <c r="BQ78" i="8"/>
  <c r="BP78" i="8"/>
  <c r="BM78" i="8"/>
  <c r="BL78" i="8"/>
  <c r="CB78" i="8" s="1"/>
  <c r="BK78" i="8"/>
  <c r="BJ78" i="8"/>
  <c r="BI78" i="8"/>
  <c r="BO78" i="8" s="1"/>
  <c r="BH78" i="8"/>
  <c r="BG78" i="8"/>
  <c r="BC78" i="8"/>
  <c r="BB78" i="8"/>
  <c r="BA78" i="8"/>
  <c r="AZ78" i="8"/>
  <c r="AY78" i="8"/>
  <c r="AX78" i="8"/>
  <c r="AW78" i="8"/>
  <c r="AV78" i="8"/>
  <c r="AU78" i="8"/>
  <c r="AT78" i="8"/>
  <c r="AS78" i="8"/>
  <c r="AR78" i="8"/>
  <c r="AQ78" i="8"/>
  <c r="AP78" i="8"/>
  <c r="AO78" i="8"/>
  <c r="AN78" i="8"/>
  <c r="AM78" i="8"/>
  <c r="AL78" i="8"/>
  <c r="AK78" i="8"/>
  <c r="AJ78" i="8"/>
  <c r="AI78" i="8"/>
  <c r="AH78" i="8"/>
  <c r="AG78" i="8"/>
  <c r="AF78" i="8"/>
  <c r="AE78" i="8"/>
  <c r="AD78" i="8"/>
  <c r="AC78" i="8"/>
  <c r="AB78" i="8"/>
  <c r="AA78" i="8"/>
  <c r="Z78" i="8"/>
  <c r="Y78" i="8"/>
  <c r="X78" i="8"/>
  <c r="W78" i="8"/>
  <c r="V78" i="8"/>
  <c r="U78" i="8"/>
  <c r="T78" i="8"/>
  <c r="S78" i="8"/>
  <c r="R78" i="8"/>
  <c r="Q78" i="8"/>
  <c r="P78" i="8"/>
  <c r="O78" i="8"/>
  <c r="N78" i="8"/>
  <c r="M78" i="8"/>
  <c r="L78" i="8"/>
  <c r="K78" i="8"/>
  <c r="J78" i="8"/>
  <c r="I78" i="8"/>
  <c r="H78" i="8"/>
  <c r="G78" i="8"/>
  <c r="F78" i="8"/>
  <c r="E78" i="8"/>
  <c r="D78" i="8"/>
  <c r="C78" i="8"/>
  <c r="B78" i="8"/>
  <c r="FG77" i="8"/>
  <c r="FF77" i="8"/>
  <c r="FE77" i="8"/>
  <c r="FD77" i="8"/>
  <c r="FC77" i="8"/>
  <c r="FB77" i="8"/>
  <c r="FA77" i="8"/>
  <c r="EZ77" i="8"/>
  <c r="EY77" i="8"/>
  <c r="EX77" i="8"/>
  <c r="EW77" i="8"/>
  <c r="EV77" i="8"/>
  <c r="EU77" i="8"/>
  <c r="ET77" i="8"/>
  <c r="ES77" i="8"/>
  <c r="ER77" i="8"/>
  <c r="EQ77" i="8"/>
  <c r="EP77" i="8"/>
  <c r="EO77" i="8"/>
  <c r="EN77" i="8"/>
  <c r="EM77" i="8"/>
  <c r="EG77" i="8"/>
  <c r="EF77" i="8"/>
  <c r="EE77" i="8"/>
  <c r="ED77" i="8"/>
  <c r="EC77" i="8"/>
  <c r="EB77" i="8"/>
  <c r="EA77" i="8"/>
  <c r="DW77" i="8"/>
  <c r="DV77" i="8"/>
  <c r="DU77" i="8"/>
  <c r="DT77" i="8"/>
  <c r="EJ77" i="8" s="1"/>
  <c r="DS77" i="8"/>
  <c r="DR77" i="8"/>
  <c r="DQ77" i="8"/>
  <c r="DP77" i="8"/>
  <c r="DO77" i="8"/>
  <c r="DK77" i="8"/>
  <c r="DJ77" i="8"/>
  <c r="DI77" i="8"/>
  <c r="DH77" i="8"/>
  <c r="DZ77" i="8" s="1"/>
  <c r="DG77" i="8"/>
  <c r="DF77" i="8"/>
  <c r="DE77" i="8"/>
  <c r="DD77" i="8"/>
  <c r="DC77" i="8"/>
  <c r="DB77" i="8"/>
  <c r="DA77" i="8"/>
  <c r="CZ77" i="8"/>
  <c r="CY77" i="8"/>
  <c r="CX77" i="8"/>
  <c r="CW77" i="8"/>
  <c r="CV77" i="8"/>
  <c r="DL77" i="8" s="1"/>
  <c r="CU77" i="8"/>
  <c r="CT77" i="8"/>
  <c r="CS77" i="8"/>
  <c r="CR77" i="8"/>
  <c r="CQ77" i="8"/>
  <c r="CP77" i="8"/>
  <c r="CO77" i="8"/>
  <c r="CN77" i="8"/>
  <c r="CM77" i="8"/>
  <c r="CL77" i="8"/>
  <c r="CK77" i="8"/>
  <c r="CJ77" i="8"/>
  <c r="CI77" i="8"/>
  <c r="CH77" i="8"/>
  <c r="CG77" i="8"/>
  <c r="CF77" i="8"/>
  <c r="CE77" i="8"/>
  <c r="CA77" i="8"/>
  <c r="BZ77" i="8"/>
  <c r="BY77" i="8"/>
  <c r="BX77" i="8"/>
  <c r="BW77" i="8"/>
  <c r="BV77" i="8"/>
  <c r="BU77" i="8"/>
  <c r="BT77" i="8"/>
  <c r="BS77" i="8"/>
  <c r="BR77" i="8"/>
  <c r="BQ77" i="8"/>
  <c r="BP77" i="8"/>
  <c r="BM77" i="8"/>
  <c r="BL77" i="8"/>
  <c r="CC77" i="8" s="1"/>
  <c r="BK77" i="8"/>
  <c r="BJ77" i="8"/>
  <c r="BI77" i="8"/>
  <c r="BH77" i="8"/>
  <c r="BG77" i="8"/>
  <c r="BC77" i="8"/>
  <c r="BB77" i="8"/>
  <c r="BA77" i="8"/>
  <c r="AZ77" i="8"/>
  <c r="AY77" i="8"/>
  <c r="AX77" i="8"/>
  <c r="AW77" i="8"/>
  <c r="AV77" i="8"/>
  <c r="AU77" i="8"/>
  <c r="AT77" i="8"/>
  <c r="AS77" i="8"/>
  <c r="AR77" i="8"/>
  <c r="AQ77" i="8"/>
  <c r="AP77" i="8"/>
  <c r="AO77" i="8"/>
  <c r="AN77" i="8"/>
  <c r="BE77" i="8" s="1"/>
  <c r="AM77" i="8"/>
  <c r="AL77" i="8"/>
  <c r="AK77" i="8"/>
  <c r="AJ77" i="8"/>
  <c r="AI77" i="8"/>
  <c r="AH77" i="8"/>
  <c r="AG77" i="8"/>
  <c r="AF77" i="8"/>
  <c r="AE77" i="8"/>
  <c r="AD77" i="8"/>
  <c r="AC77" i="8"/>
  <c r="AB77" i="8"/>
  <c r="AA77" i="8"/>
  <c r="Z77" i="8"/>
  <c r="Y77" i="8"/>
  <c r="X77" i="8"/>
  <c r="W77" i="8"/>
  <c r="V77" i="8"/>
  <c r="U77" i="8"/>
  <c r="T77" i="8"/>
  <c r="S77" i="8"/>
  <c r="R77" i="8"/>
  <c r="Q77" i="8"/>
  <c r="P77" i="8"/>
  <c r="O77" i="8"/>
  <c r="N77" i="8"/>
  <c r="M77" i="8"/>
  <c r="L77" i="8"/>
  <c r="K77" i="8"/>
  <c r="J77" i="8"/>
  <c r="I77" i="8"/>
  <c r="H77" i="8"/>
  <c r="G77" i="8"/>
  <c r="F77" i="8"/>
  <c r="E77" i="8"/>
  <c r="D77" i="8"/>
  <c r="C77" i="8"/>
  <c r="B77" i="8"/>
  <c r="FG76" i="8"/>
  <c r="FF76" i="8"/>
  <c r="FE76" i="8"/>
  <c r="FD76" i="8"/>
  <c r="FC76" i="8"/>
  <c r="FB76" i="8"/>
  <c r="FA76" i="8"/>
  <c r="EZ76" i="8"/>
  <c r="EY76" i="8"/>
  <c r="EX76" i="8"/>
  <c r="EW76" i="8"/>
  <c r="EV76" i="8"/>
  <c r="EU76" i="8"/>
  <c r="ET76" i="8"/>
  <c r="ES76" i="8"/>
  <c r="ER76" i="8"/>
  <c r="EQ76" i="8"/>
  <c r="EP76" i="8"/>
  <c r="EO76" i="8"/>
  <c r="EN76" i="8"/>
  <c r="EM76" i="8"/>
  <c r="EG76" i="8"/>
  <c r="EF76" i="8"/>
  <c r="EE76" i="8"/>
  <c r="ED76" i="8"/>
  <c r="EC76" i="8"/>
  <c r="EH76" i="8" s="1"/>
  <c r="EB76" i="8"/>
  <c r="EA76" i="8"/>
  <c r="DW76" i="8"/>
  <c r="DV76" i="8"/>
  <c r="DU76" i="8"/>
  <c r="DT76" i="8"/>
  <c r="DS76" i="8"/>
  <c r="DR76" i="8"/>
  <c r="DQ76" i="8"/>
  <c r="DP76" i="8"/>
  <c r="DO76" i="8"/>
  <c r="DK76" i="8"/>
  <c r="DJ76" i="8"/>
  <c r="DI76" i="8"/>
  <c r="DH76" i="8"/>
  <c r="DX76" i="8" s="1"/>
  <c r="DG76" i="8"/>
  <c r="DF76" i="8"/>
  <c r="DE76" i="8"/>
  <c r="DD76" i="8"/>
  <c r="DC76" i="8"/>
  <c r="DB76" i="8"/>
  <c r="DA76" i="8"/>
  <c r="CZ76" i="8"/>
  <c r="CY76" i="8"/>
  <c r="CX76" i="8"/>
  <c r="CW76" i="8"/>
  <c r="CV76" i="8"/>
  <c r="CU76" i="8"/>
  <c r="CT76" i="8"/>
  <c r="CS76" i="8"/>
  <c r="CR76" i="8"/>
  <c r="CQ76" i="8"/>
  <c r="CP76" i="8"/>
  <c r="CO76" i="8"/>
  <c r="CN76" i="8"/>
  <c r="CM76" i="8"/>
  <c r="CL76" i="8"/>
  <c r="CK76" i="8"/>
  <c r="CJ76" i="8"/>
  <c r="CI76" i="8"/>
  <c r="CH76" i="8"/>
  <c r="CG76" i="8"/>
  <c r="CF76" i="8"/>
  <c r="CE76" i="8"/>
  <c r="CA76" i="8"/>
  <c r="BZ76" i="8"/>
  <c r="BY76" i="8"/>
  <c r="BX76" i="8"/>
  <c r="BW76" i="8"/>
  <c r="BV76" i="8"/>
  <c r="BU76" i="8"/>
  <c r="BT76" i="8"/>
  <c r="BS76" i="8"/>
  <c r="BR76" i="8"/>
  <c r="BQ76" i="8"/>
  <c r="BP76" i="8"/>
  <c r="BM76" i="8"/>
  <c r="BL76" i="8"/>
  <c r="CB76" i="8" s="1"/>
  <c r="BK76" i="8"/>
  <c r="BJ76" i="8"/>
  <c r="BI76" i="8"/>
  <c r="BH76" i="8"/>
  <c r="BG76" i="8"/>
  <c r="BC76" i="8"/>
  <c r="BB76" i="8"/>
  <c r="BA76" i="8"/>
  <c r="AZ76" i="8"/>
  <c r="AY76" i="8"/>
  <c r="AX76" i="8"/>
  <c r="AW76" i="8"/>
  <c r="AV76" i="8"/>
  <c r="AU76" i="8"/>
  <c r="AT76" i="8"/>
  <c r="AS76" i="8"/>
  <c r="AR76" i="8"/>
  <c r="AQ76" i="8"/>
  <c r="AP76" i="8"/>
  <c r="AO76" i="8"/>
  <c r="AN76" i="8"/>
  <c r="BD76" i="8" s="1"/>
  <c r="AM76" i="8"/>
  <c r="AL76" i="8"/>
  <c r="AK76" i="8"/>
  <c r="AJ76" i="8"/>
  <c r="AI76" i="8"/>
  <c r="AH76" i="8"/>
  <c r="AG76" i="8"/>
  <c r="AF76" i="8"/>
  <c r="AE76" i="8"/>
  <c r="AD76" i="8"/>
  <c r="AC76" i="8"/>
  <c r="AB76" i="8"/>
  <c r="AA76" i="8"/>
  <c r="Z76" i="8"/>
  <c r="Y76" i="8"/>
  <c r="X76" i="8"/>
  <c r="W76" i="8"/>
  <c r="V76" i="8"/>
  <c r="U76" i="8"/>
  <c r="T76" i="8"/>
  <c r="S76" i="8"/>
  <c r="R76" i="8"/>
  <c r="Q76" i="8"/>
  <c r="P76" i="8"/>
  <c r="O76" i="8"/>
  <c r="N76" i="8"/>
  <c r="M76" i="8"/>
  <c r="L76" i="8"/>
  <c r="K76" i="8"/>
  <c r="J76" i="8"/>
  <c r="I76" i="8"/>
  <c r="H76" i="8"/>
  <c r="G76" i="8"/>
  <c r="F76" i="8"/>
  <c r="E76" i="8"/>
  <c r="D76" i="8"/>
  <c r="C76" i="8"/>
  <c r="B76" i="8"/>
  <c r="FG75" i="8"/>
  <c r="FF75" i="8"/>
  <c r="FE75" i="8"/>
  <c r="FD75" i="8"/>
  <c r="FC75" i="8"/>
  <c r="FB75" i="8"/>
  <c r="FA75" i="8"/>
  <c r="EZ75" i="8"/>
  <c r="EY75" i="8"/>
  <c r="EX75" i="8"/>
  <c r="EW75" i="8"/>
  <c r="EV75" i="8"/>
  <c r="EU75" i="8"/>
  <c r="ET75" i="8"/>
  <c r="ES75" i="8"/>
  <c r="ER75" i="8"/>
  <c r="EQ75" i="8"/>
  <c r="EP75" i="8"/>
  <c r="EO75" i="8"/>
  <c r="EN75" i="8"/>
  <c r="EM75" i="8"/>
  <c r="EG75" i="8"/>
  <c r="EF75" i="8"/>
  <c r="EE75" i="8"/>
  <c r="ED75" i="8"/>
  <c r="EC75" i="8"/>
  <c r="EH75" i="8" s="1"/>
  <c r="EB75" i="8"/>
  <c r="EA75" i="8"/>
  <c r="DW75" i="8"/>
  <c r="DV75" i="8"/>
  <c r="DU75" i="8"/>
  <c r="DT75" i="8"/>
  <c r="EK75" i="8" s="1"/>
  <c r="DS75" i="8"/>
  <c r="DR75" i="8"/>
  <c r="DQ75" i="8"/>
  <c r="DP75" i="8"/>
  <c r="DO75" i="8"/>
  <c r="DK75" i="8"/>
  <c r="DJ75" i="8"/>
  <c r="DI75" i="8"/>
  <c r="DH75" i="8"/>
  <c r="DY75" i="8" s="1"/>
  <c r="DG75" i="8"/>
  <c r="DF75" i="8"/>
  <c r="DE75" i="8"/>
  <c r="DD75" i="8"/>
  <c r="DC75" i="8"/>
  <c r="DB75" i="8"/>
  <c r="DA75" i="8"/>
  <c r="CZ75" i="8"/>
  <c r="CY75" i="8"/>
  <c r="CX75" i="8"/>
  <c r="CW75" i="8"/>
  <c r="CV75" i="8"/>
  <c r="CU75" i="8"/>
  <c r="CT75" i="8"/>
  <c r="CS75" i="8"/>
  <c r="CR75" i="8"/>
  <c r="CQ75" i="8"/>
  <c r="CP75" i="8"/>
  <c r="CO75" i="8"/>
  <c r="CN75" i="8"/>
  <c r="CM75" i="8"/>
  <c r="CL75" i="8"/>
  <c r="CK75" i="8"/>
  <c r="CJ75" i="8"/>
  <c r="CI75" i="8"/>
  <c r="CH75" i="8"/>
  <c r="CG75" i="8"/>
  <c r="CF75" i="8"/>
  <c r="CE75" i="8"/>
  <c r="CA75" i="8"/>
  <c r="BZ75" i="8"/>
  <c r="BY75" i="8"/>
  <c r="BX75" i="8"/>
  <c r="BW75" i="8"/>
  <c r="BV75" i="8"/>
  <c r="BU75" i="8"/>
  <c r="BT75" i="8"/>
  <c r="BS75" i="8"/>
  <c r="BR75" i="8"/>
  <c r="BQ75" i="8"/>
  <c r="BP75" i="8"/>
  <c r="BM75" i="8"/>
  <c r="BL75" i="8"/>
  <c r="CB75" i="8" s="1"/>
  <c r="BK75" i="8"/>
  <c r="BJ75" i="8"/>
  <c r="BI75" i="8"/>
  <c r="BH75" i="8"/>
  <c r="BG75" i="8"/>
  <c r="BC75" i="8"/>
  <c r="BB75" i="8"/>
  <c r="BA75" i="8"/>
  <c r="AZ75" i="8"/>
  <c r="AY75" i="8"/>
  <c r="AX75" i="8"/>
  <c r="AW75" i="8"/>
  <c r="AV75" i="8"/>
  <c r="AU75" i="8"/>
  <c r="AT75" i="8"/>
  <c r="AS75" i="8"/>
  <c r="AR75" i="8"/>
  <c r="AQ75" i="8"/>
  <c r="AP75" i="8"/>
  <c r="AO75" i="8"/>
  <c r="AN75" i="8"/>
  <c r="BD75" i="8" s="1"/>
  <c r="AM75" i="8"/>
  <c r="AL75" i="8"/>
  <c r="AK75" i="8"/>
  <c r="AJ75" i="8"/>
  <c r="AI75" i="8"/>
  <c r="AH75" i="8"/>
  <c r="AG75" i="8"/>
  <c r="AF75" i="8"/>
  <c r="AE75" i="8"/>
  <c r="AD75" i="8"/>
  <c r="AC75" i="8"/>
  <c r="AB75" i="8"/>
  <c r="AA75" i="8"/>
  <c r="Z75" i="8"/>
  <c r="Y75" i="8"/>
  <c r="X75" i="8"/>
  <c r="W75" i="8"/>
  <c r="V75" i="8"/>
  <c r="U75" i="8"/>
  <c r="T75" i="8"/>
  <c r="S75" i="8"/>
  <c r="R75" i="8"/>
  <c r="Q75" i="8"/>
  <c r="P75" i="8"/>
  <c r="O75" i="8"/>
  <c r="N75" i="8"/>
  <c r="M75" i="8"/>
  <c r="L75" i="8"/>
  <c r="K75" i="8"/>
  <c r="J75" i="8"/>
  <c r="I75" i="8"/>
  <c r="H75" i="8"/>
  <c r="G75" i="8"/>
  <c r="F75" i="8"/>
  <c r="E75" i="8"/>
  <c r="D75" i="8"/>
  <c r="C75" i="8"/>
  <c r="B75" i="8"/>
  <c r="FG74" i="8"/>
  <c r="FF74" i="8"/>
  <c r="FE74" i="8"/>
  <c r="FD74" i="8"/>
  <c r="FC74" i="8"/>
  <c r="FB74" i="8"/>
  <c r="FA74" i="8"/>
  <c r="EZ74" i="8"/>
  <c r="EY74" i="8"/>
  <c r="EX74" i="8"/>
  <c r="EW74" i="8"/>
  <c r="EV74" i="8"/>
  <c r="EU74" i="8"/>
  <c r="ET74" i="8"/>
  <c r="ES74" i="8"/>
  <c r="ER74" i="8"/>
  <c r="EQ74" i="8"/>
  <c r="EP74" i="8"/>
  <c r="EO74" i="8"/>
  <c r="EN74" i="8"/>
  <c r="EM74" i="8"/>
  <c r="EG74" i="8"/>
  <c r="EF74" i="8"/>
  <c r="EE74" i="8"/>
  <c r="ED74" i="8"/>
  <c r="EC74" i="8"/>
  <c r="EI74" i="8" s="1"/>
  <c r="EB74" i="8"/>
  <c r="EA74" i="8"/>
  <c r="DW74" i="8"/>
  <c r="DV74" i="8"/>
  <c r="DU74" i="8"/>
  <c r="DT74" i="8"/>
  <c r="EJ74" i="8" s="1"/>
  <c r="DS74" i="8"/>
  <c r="DR74" i="8"/>
  <c r="DQ74" i="8"/>
  <c r="DP74" i="8"/>
  <c r="DO74" i="8"/>
  <c r="DK74" i="8"/>
  <c r="DJ74" i="8"/>
  <c r="DI74" i="8"/>
  <c r="DH74" i="8"/>
  <c r="DX74" i="8" s="1"/>
  <c r="DG74" i="8"/>
  <c r="DF74" i="8"/>
  <c r="DE74" i="8"/>
  <c r="DD74" i="8"/>
  <c r="DC74" i="8"/>
  <c r="DB74" i="8"/>
  <c r="DA74" i="8"/>
  <c r="CZ74" i="8"/>
  <c r="CY74" i="8"/>
  <c r="CX74" i="8"/>
  <c r="CW74" i="8"/>
  <c r="CV74" i="8"/>
  <c r="DL74" i="8" s="1"/>
  <c r="CU74" i="8"/>
  <c r="CT74" i="8"/>
  <c r="CS74" i="8"/>
  <c r="CR74" i="8"/>
  <c r="CQ74" i="8"/>
  <c r="CP74" i="8"/>
  <c r="CO74" i="8"/>
  <c r="CN74" i="8"/>
  <c r="CM74" i="8"/>
  <c r="CL74" i="8"/>
  <c r="CK74" i="8"/>
  <c r="CJ74" i="8"/>
  <c r="CI74" i="8"/>
  <c r="CH74" i="8"/>
  <c r="CG74" i="8"/>
  <c r="CF74" i="8"/>
  <c r="CE74" i="8"/>
  <c r="CA74" i="8"/>
  <c r="BZ74" i="8"/>
  <c r="BY74" i="8"/>
  <c r="BX74" i="8"/>
  <c r="BW74" i="8"/>
  <c r="BV74" i="8"/>
  <c r="BU74" i="8"/>
  <c r="BT74" i="8"/>
  <c r="BS74" i="8"/>
  <c r="BR74" i="8"/>
  <c r="BQ74" i="8"/>
  <c r="BP74" i="8"/>
  <c r="BM74" i="8"/>
  <c r="BL74" i="8"/>
  <c r="CB74" i="8" s="1"/>
  <c r="BK74" i="8"/>
  <c r="BJ74" i="8"/>
  <c r="BI74" i="8"/>
  <c r="BO74" i="8" s="1"/>
  <c r="BH74" i="8"/>
  <c r="BG74" i="8"/>
  <c r="BC74" i="8"/>
  <c r="BB74" i="8"/>
  <c r="BA74" i="8"/>
  <c r="AZ74" i="8"/>
  <c r="AY74" i="8"/>
  <c r="AX74" i="8"/>
  <c r="AW74" i="8"/>
  <c r="AV74" i="8"/>
  <c r="AU74" i="8"/>
  <c r="AT74" i="8"/>
  <c r="AS74" i="8"/>
  <c r="AR74" i="8"/>
  <c r="AQ74" i="8"/>
  <c r="AP74" i="8"/>
  <c r="AO74" i="8"/>
  <c r="AN74" i="8"/>
  <c r="AM74" i="8"/>
  <c r="AL74" i="8"/>
  <c r="AK74" i="8"/>
  <c r="AJ74" i="8"/>
  <c r="AI74" i="8"/>
  <c r="AH74" i="8"/>
  <c r="AG74" i="8"/>
  <c r="AF74" i="8"/>
  <c r="AE74" i="8"/>
  <c r="AD74" i="8"/>
  <c r="AC74" i="8"/>
  <c r="AB74" i="8"/>
  <c r="AA74" i="8"/>
  <c r="Z74" i="8"/>
  <c r="Y74" i="8"/>
  <c r="X74" i="8"/>
  <c r="W74" i="8"/>
  <c r="V74" i="8"/>
  <c r="U74" i="8"/>
  <c r="T74" i="8"/>
  <c r="S74" i="8"/>
  <c r="R74" i="8"/>
  <c r="Q74" i="8"/>
  <c r="P74" i="8"/>
  <c r="O74" i="8"/>
  <c r="N74" i="8"/>
  <c r="M74" i="8"/>
  <c r="L74" i="8"/>
  <c r="K74" i="8"/>
  <c r="J74" i="8"/>
  <c r="I74" i="8"/>
  <c r="H74" i="8"/>
  <c r="G74" i="8"/>
  <c r="F74" i="8"/>
  <c r="E74" i="8"/>
  <c r="D74" i="8"/>
  <c r="C74" i="8"/>
  <c r="B74" i="8"/>
  <c r="FG73" i="8"/>
  <c r="FF73" i="8"/>
  <c r="FE73" i="8"/>
  <c r="FD73" i="8"/>
  <c r="FC73" i="8"/>
  <c r="FB73" i="8"/>
  <c r="FA73" i="8"/>
  <c r="EZ73" i="8"/>
  <c r="EY73" i="8"/>
  <c r="EX73" i="8"/>
  <c r="EW73" i="8"/>
  <c r="EV73" i="8"/>
  <c r="EU73" i="8"/>
  <c r="ET73" i="8"/>
  <c r="ES73" i="8"/>
  <c r="ER73" i="8"/>
  <c r="EQ73" i="8"/>
  <c r="EP73" i="8"/>
  <c r="EO73" i="8"/>
  <c r="EN73" i="8"/>
  <c r="EM73" i="8"/>
  <c r="EG73" i="8"/>
  <c r="EF73" i="8"/>
  <c r="EE73" i="8"/>
  <c r="ED73" i="8"/>
  <c r="EC73" i="8"/>
  <c r="EI73" i="8" s="1"/>
  <c r="EB73" i="8"/>
  <c r="EA73" i="8"/>
  <c r="DW73" i="8"/>
  <c r="DV73" i="8"/>
  <c r="DU73" i="8"/>
  <c r="DT73" i="8"/>
  <c r="EJ73" i="8" s="1"/>
  <c r="DS73" i="8"/>
  <c r="DR73" i="8"/>
  <c r="DQ73" i="8"/>
  <c r="DP73" i="8"/>
  <c r="DO73" i="8"/>
  <c r="DK73" i="8"/>
  <c r="DJ73" i="8"/>
  <c r="DI73" i="8"/>
  <c r="DH73" i="8"/>
  <c r="DY73" i="8" s="1"/>
  <c r="DG73" i="8"/>
  <c r="DF73" i="8"/>
  <c r="DE73" i="8"/>
  <c r="DD73" i="8"/>
  <c r="DC73" i="8"/>
  <c r="DB73" i="8"/>
  <c r="DA73" i="8"/>
  <c r="CZ73" i="8"/>
  <c r="CY73" i="8"/>
  <c r="CX73" i="8"/>
  <c r="CW73" i="8"/>
  <c r="CV73" i="8"/>
  <c r="CU73" i="8"/>
  <c r="CT73" i="8"/>
  <c r="CS73" i="8"/>
  <c r="CR73" i="8"/>
  <c r="CQ73" i="8"/>
  <c r="CP73" i="8"/>
  <c r="CO73" i="8"/>
  <c r="CN73" i="8"/>
  <c r="CM73" i="8"/>
  <c r="CL73" i="8"/>
  <c r="CK73" i="8"/>
  <c r="CJ73" i="8"/>
  <c r="CI73" i="8"/>
  <c r="CH73" i="8"/>
  <c r="CG73" i="8"/>
  <c r="CF73" i="8"/>
  <c r="CE73" i="8"/>
  <c r="CA73" i="8"/>
  <c r="BZ73" i="8"/>
  <c r="BY73" i="8"/>
  <c r="BX73" i="8"/>
  <c r="BW73" i="8"/>
  <c r="BV73" i="8"/>
  <c r="BU73" i="8"/>
  <c r="BT73" i="8"/>
  <c r="BS73" i="8"/>
  <c r="BR73" i="8"/>
  <c r="BQ73" i="8"/>
  <c r="BP73" i="8"/>
  <c r="BM73" i="8"/>
  <c r="BL73" i="8"/>
  <c r="CC73" i="8" s="1"/>
  <c r="BK73" i="8"/>
  <c r="BJ73" i="8"/>
  <c r="BI73" i="8"/>
  <c r="BO73" i="8" s="1"/>
  <c r="BH73" i="8"/>
  <c r="BG73" i="8"/>
  <c r="BC73" i="8"/>
  <c r="BB73" i="8"/>
  <c r="BA73" i="8"/>
  <c r="AZ73" i="8"/>
  <c r="AY73" i="8"/>
  <c r="AX73" i="8"/>
  <c r="AW73" i="8"/>
  <c r="AV73" i="8"/>
  <c r="AU73" i="8"/>
  <c r="AT73" i="8"/>
  <c r="AS73" i="8"/>
  <c r="AR73" i="8"/>
  <c r="AQ73" i="8"/>
  <c r="AP73" i="8"/>
  <c r="AO73" i="8"/>
  <c r="AN73" i="8"/>
  <c r="BE73" i="8" s="1"/>
  <c r="AM73" i="8"/>
  <c r="AL73" i="8"/>
  <c r="AK73" i="8"/>
  <c r="AJ73" i="8"/>
  <c r="AI73" i="8"/>
  <c r="AH73" i="8"/>
  <c r="AG73" i="8"/>
  <c r="AF73" i="8"/>
  <c r="AE73" i="8"/>
  <c r="AD73" i="8"/>
  <c r="AC73" i="8"/>
  <c r="AB73" i="8"/>
  <c r="AA73" i="8"/>
  <c r="Z73" i="8"/>
  <c r="Y73" i="8"/>
  <c r="X73" i="8"/>
  <c r="W73" i="8"/>
  <c r="V73" i="8"/>
  <c r="U73" i="8"/>
  <c r="T73" i="8"/>
  <c r="S73" i="8"/>
  <c r="R73" i="8"/>
  <c r="Q73" i="8"/>
  <c r="P73" i="8"/>
  <c r="O73" i="8"/>
  <c r="N73" i="8"/>
  <c r="M73" i="8"/>
  <c r="L73" i="8"/>
  <c r="K73" i="8"/>
  <c r="J73" i="8"/>
  <c r="I73" i="8"/>
  <c r="H73" i="8"/>
  <c r="G73" i="8"/>
  <c r="F73" i="8"/>
  <c r="E73" i="8"/>
  <c r="D73" i="8"/>
  <c r="C73" i="8"/>
  <c r="B73" i="8"/>
  <c r="FG72" i="8"/>
  <c r="FF72" i="8"/>
  <c r="FE72" i="8"/>
  <c r="FD72" i="8"/>
  <c r="FC72" i="8"/>
  <c r="FB72" i="8"/>
  <c r="FA72" i="8"/>
  <c r="EZ72" i="8"/>
  <c r="EY72" i="8"/>
  <c r="EX72" i="8"/>
  <c r="EW72" i="8"/>
  <c r="EV72" i="8"/>
  <c r="EU72" i="8"/>
  <c r="ET72" i="8"/>
  <c r="ES72" i="8"/>
  <c r="ER72" i="8"/>
  <c r="EQ72" i="8"/>
  <c r="EP72" i="8"/>
  <c r="EO72" i="8"/>
  <c r="EN72" i="8"/>
  <c r="EM72" i="8"/>
  <c r="EG72" i="8"/>
  <c r="EF72" i="8"/>
  <c r="EE72" i="8"/>
  <c r="ED72" i="8"/>
  <c r="EC72" i="8"/>
  <c r="EB72" i="8"/>
  <c r="EA72" i="8"/>
  <c r="DW72" i="8"/>
  <c r="DV72" i="8"/>
  <c r="DU72" i="8"/>
  <c r="DT72" i="8"/>
  <c r="EJ72" i="8" s="1"/>
  <c r="DS72" i="8"/>
  <c r="DR72" i="8"/>
  <c r="DQ72" i="8"/>
  <c r="DP72" i="8"/>
  <c r="DO72" i="8"/>
  <c r="DK72" i="8"/>
  <c r="DJ72" i="8"/>
  <c r="DI72" i="8"/>
  <c r="DH72" i="8"/>
  <c r="DX72" i="8" s="1"/>
  <c r="DG72" i="8"/>
  <c r="DF72" i="8"/>
  <c r="DE72" i="8"/>
  <c r="DD72" i="8"/>
  <c r="DC72" i="8"/>
  <c r="DB72" i="8"/>
  <c r="DA72" i="8"/>
  <c r="CZ72" i="8"/>
  <c r="CY72" i="8"/>
  <c r="CX72" i="8"/>
  <c r="CW72" i="8"/>
  <c r="CV72" i="8"/>
  <c r="CU72" i="8"/>
  <c r="CT72" i="8"/>
  <c r="CS72" i="8"/>
  <c r="CR72" i="8"/>
  <c r="CQ72" i="8"/>
  <c r="CP72" i="8"/>
  <c r="CO72" i="8"/>
  <c r="CN72" i="8"/>
  <c r="CM72" i="8"/>
  <c r="CL72" i="8"/>
  <c r="CK72" i="8"/>
  <c r="CJ72" i="8"/>
  <c r="CI72" i="8"/>
  <c r="CH72" i="8"/>
  <c r="CG72" i="8"/>
  <c r="CF72" i="8"/>
  <c r="CE72" i="8"/>
  <c r="CA72" i="8"/>
  <c r="BZ72" i="8"/>
  <c r="BY72" i="8"/>
  <c r="BX72" i="8"/>
  <c r="BW72" i="8"/>
  <c r="BV72" i="8"/>
  <c r="BU72" i="8"/>
  <c r="BT72" i="8"/>
  <c r="BS72" i="8"/>
  <c r="BR72" i="8"/>
  <c r="BQ72" i="8"/>
  <c r="BP72" i="8"/>
  <c r="BM72" i="8"/>
  <c r="BL72" i="8"/>
  <c r="BK72" i="8"/>
  <c r="BJ72" i="8"/>
  <c r="BI72" i="8"/>
  <c r="BN72" i="8" s="1"/>
  <c r="BH72" i="8"/>
  <c r="BG72" i="8"/>
  <c r="BC72" i="8"/>
  <c r="BB72" i="8"/>
  <c r="BA72" i="8"/>
  <c r="AZ72" i="8"/>
  <c r="AY72" i="8"/>
  <c r="AX72" i="8"/>
  <c r="AW72" i="8"/>
  <c r="AV72" i="8"/>
  <c r="AU72" i="8"/>
  <c r="AT72" i="8"/>
  <c r="AS72" i="8"/>
  <c r="AR72" i="8"/>
  <c r="AQ72" i="8"/>
  <c r="AP72" i="8"/>
  <c r="AO72" i="8"/>
  <c r="AN72" i="8"/>
  <c r="BD72" i="8" s="1"/>
  <c r="AM72" i="8"/>
  <c r="AL72" i="8"/>
  <c r="AK72" i="8"/>
  <c r="AJ72" i="8"/>
  <c r="AI72" i="8"/>
  <c r="AH72" i="8"/>
  <c r="AG72" i="8"/>
  <c r="AF72" i="8"/>
  <c r="AE72" i="8"/>
  <c r="AD72" i="8"/>
  <c r="AC72" i="8"/>
  <c r="AB72" i="8"/>
  <c r="AA72" i="8"/>
  <c r="Z72" i="8"/>
  <c r="Y72" i="8"/>
  <c r="X72" i="8"/>
  <c r="W72" i="8"/>
  <c r="V72" i="8"/>
  <c r="U72" i="8"/>
  <c r="T72" i="8"/>
  <c r="S72" i="8"/>
  <c r="R72" i="8"/>
  <c r="Q72" i="8"/>
  <c r="P72" i="8"/>
  <c r="O72" i="8"/>
  <c r="N72" i="8"/>
  <c r="M72" i="8"/>
  <c r="L72" i="8"/>
  <c r="K72" i="8"/>
  <c r="J72" i="8"/>
  <c r="I72" i="8"/>
  <c r="H72" i="8"/>
  <c r="G72" i="8"/>
  <c r="F72" i="8"/>
  <c r="E72" i="8"/>
  <c r="D72" i="8"/>
  <c r="C72" i="8"/>
  <c r="B72" i="8"/>
  <c r="FG71" i="8"/>
  <c r="FF71" i="8"/>
  <c r="FE71" i="8"/>
  <c r="FD71" i="8"/>
  <c r="FC71" i="8"/>
  <c r="FB71" i="8"/>
  <c r="FA71" i="8"/>
  <c r="EZ71" i="8"/>
  <c r="EY71" i="8"/>
  <c r="EX71" i="8"/>
  <c r="EW71" i="8"/>
  <c r="EV71" i="8"/>
  <c r="EU71" i="8"/>
  <c r="ET71" i="8"/>
  <c r="ES71" i="8"/>
  <c r="ER71" i="8"/>
  <c r="EQ71" i="8"/>
  <c r="EP71" i="8"/>
  <c r="EO71" i="8"/>
  <c r="EN71" i="8"/>
  <c r="EM71" i="8"/>
  <c r="EG71" i="8"/>
  <c r="EF71" i="8"/>
  <c r="EE71" i="8"/>
  <c r="ED71" i="8"/>
  <c r="EC71" i="8"/>
  <c r="EB71" i="8"/>
  <c r="EA71" i="8"/>
  <c r="DW71" i="8"/>
  <c r="DV71" i="8"/>
  <c r="DU71" i="8"/>
  <c r="DT71" i="8"/>
  <c r="DS71" i="8"/>
  <c r="DR71" i="8"/>
  <c r="DQ71" i="8"/>
  <c r="DP71" i="8"/>
  <c r="DO71" i="8"/>
  <c r="DK71" i="8"/>
  <c r="DJ71" i="8"/>
  <c r="DI71" i="8"/>
  <c r="DH71" i="8"/>
  <c r="DX71" i="8" s="1"/>
  <c r="DG71" i="8"/>
  <c r="DF71" i="8"/>
  <c r="DE71" i="8"/>
  <c r="DD71" i="8"/>
  <c r="DC71" i="8"/>
  <c r="DB71" i="8"/>
  <c r="DA71" i="8"/>
  <c r="CZ71" i="8"/>
  <c r="CY71" i="8"/>
  <c r="CX71" i="8"/>
  <c r="CW71" i="8"/>
  <c r="CV71" i="8"/>
  <c r="DM71" i="8" s="1"/>
  <c r="CU71" i="8"/>
  <c r="CT71" i="8"/>
  <c r="CS71" i="8"/>
  <c r="CR71" i="8"/>
  <c r="CQ71" i="8"/>
  <c r="CP71" i="8"/>
  <c r="CO71" i="8"/>
  <c r="CN71" i="8"/>
  <c r="CM71" i="8"/>
  <c r="CL71" i="8"/>
  <c r="CK71" i="8"/>
  <c r="CJ71" i="8"/>
  <c r="CI71" i="8"/>
  <c r="CH71" i="8"/>
  <c r="CG71" i="8"/>
  <c r="CF71" i="8"/>
  <c r="CE71" i="8"/>
  <c r="CA71" i="8"/>
  <c r="BZ71" i="8"/>
  <c r="BY71" i="8"/>
  <c r="BX71" i="8"/>
  <c r="BW71" i="8"/>
  <c r="BV71" i="8"/>
  <c r="BU71" i="8"/>
  <c r="BT71" i="8"/>
  <c r="BS71" i="8"/>
  <c r="BR71" i="8"/>
  <c r="BQ71" i="8"/>
  <c r="BP71" i="8"/>
  <c r="BM71" i="8"/>
  <c r="BL71" i="8"/>
  <c r="CD71" i="8" s="1"/>
  <c r="BK71" i="8"/>
  <c r="BJ71" i="8"/>
  <c r="BI71" i="8"/>
  <c r="BN71" i="8" s="1"/>
  <c r="BH71" i="8"/>
  <c r="BG71" i="8"/>
  <c r="BC71" i="8"/>
  <c r="BB71" i="8"/>
  <c r="BA71" i="8"/>
  <c r="AZ71" i="8"/>
  <c r="AY71" i="8"/>
  <c r="AX71" i="8"/>
  <c r="AW71" i="8"/>
  <c r="AV71" i="8"/>
  <c r="AU71" i="8"/>
  <c r="AT71" i="8"/>
  <c r="AS71" i="8"/>
  <c r="AR71" i="8"/>
  <c r="AQ71" i="8"/>
  <c r="AP71" i="8"/>
  <c r="AO71" i="8"/>
  <c r="AN71" i="8"/>
  <c r="BD71" i="8" s="1"/>
  <c r="AM71" i="8"/>
  <c r="AL71" i="8"/>
  <c r="AK71" i="8"/>
  <c r="AJ71" i="8"/>
  <c r="AI71" i="8"/>
  <c r="AH71" i="8"/>
  <c r="AG71" i="8"/>
  <c r="AF71" i="8"/>
  <c r="AE71" i="8"/>
  <c r="AD71" i="8"/>
  <c r="AC71" i="8"/>
  <c r="AB71" i="8"/>
  <c r="AA71" i="8"/>
  <c r="Z71" i="8"/>
  <c r="Y71" i="8"/>
  <c r="X71" i="8"/>
  <c r="W71" i="8"/>
  <c r="V71" i="8"/>
  <c r="U71" i="8"/>
  <c r="T71" i="8"/>
  <c r="S71" i="8"/>
  <c r="R71" i="8"/>
  <c r="Q71" i="8"/>
  <c r="P71" i="8"/>
  <c r="O71" i="8"/>
  <c r="N71" i="8"/>
  <c r="M71" i="8"/>
  <c r="L71" i="8"/>
  <c r="K71" i="8"/>
  <c r="J71" i="8"/>
  <c r="I71" i="8"/>
  <c r="H71" i="8"/>
  <c r="G71" i="8"/>
  <c r="F71" i="8"/>
  <c r="E71" i="8"/>
  <c r="D71" i="8"/>
  <c r="C71" i="8"/>
  <c r="B71" i="8"/>
  <c r="FG70" i="8"/>
  <c r="FF70" i="8"/>
  <c r="FE70" i="8"/>
  <c r="FD70" i="8"/>
  <c r="FC70" i="8"/>
  <c r="FB70" i="8"/>
  <c r="FA70" i="8"/>
  <c r="EZ70" i="8"/>
  <c r="EY70" i="8"/>
  <c r="EX70" i="8"/>
  <c r="EW70" i="8"/>
  <c r="EV70" i="8"/>
  <c r="EU70" i="8"/>
  <c r="ET70" i="8"/>
  <c r="ES70" i="8"/>
  <c r="ER70" i="8"/>
  <c r="EQ70" i="8"/>
  <c r="EP70" i="8"/>
  <c r="EO70" i="8"/>
  <c r="EN70" i="8"/>
  <c r="EM70" i="8"/>
  <c r="EG70" i="8"/>
  <c r="EF70" i="8"/>
  <c r="EE70" i="8"/>
  <c r="ED70" i="8"/>
  <c r="EC70" i="8"/>
  <c r="EI70" i="8" s="1"/>
  <c r="EB70" i="8"/>
  <c r="EA70" i="8"/>
  <c r="DW70" i="8"/>
  <c r="DV70" i="8"/>
  <c r="DU70" i="8"/>
  <c r="DT70" i="8"/>
  <c r="EJ70" i="8" s="1"/>
  <c r="DS70" i="8"/>
  <c r="DR70" i="8"/>
  <c r="DQ70" i="8"/>
  <c r="DP70" i="8"/>
  <c r="DO70" i="8"/>
  <c r="DK70" i="8"/>
  <c r="DJ70" i="8"/>
  <c r="DI70" i="8"/>
  <c r="DH70" i="8"/>
  <c r="DX70" i="8" s="1"/>
  <c r="DG70" i="8"/>
  <c r="DF70" i="8"/>
  <c r="DE70" i="8"/>
  <c r="DD70" i="8"/>
  <c r="DC70" i="8"/>
  <c r="DB70" i="8"/>
  <c r="DA70" i="8"/>
  <c r="CZ70" i="8"/>
  <c r="CY70" i="8"/>
  <c r="CX70" i="8"/>
  <c r="CW70" i="8"/>
  <c r="CV70" i="8"/>
  <c r="DL70" i="8" s="1"/>
  <c r="CU70" i="8"/>
  <c r="CT70" i="8"/>
  <c r="CS70" i="8"/>
  <c r="CR70" i="8"/>
  <c r="CQ70" i="8"/>
  <c r="CP70" i="8"/>
  <c r="CO70" i="8"/>
  <c r="CN70" i="8"/>
  <c r="CM70" i="8"/>
  <c r="CL70" i="8"/>
  <c r="CK70" i="8"/>
  <c r="CJ70" i="8"/>
  <c r="CI70" i="8"/>
  <c r="CH70" i="8"/>
  <c r="CG70" i="8"/>
  <c r="CF70" i="8"/>
  <c r="CE70" i="8"/>
  <c r="CA70" i="8"/>
  <c r="BZ70" i="8"/>
  <c r="BY70" i="8"/>
  <c r="BX70" i="8"/>
  <c r="BW70" i="8"/>
  <c r="BV70" i="8"/>
  <c r="BU70" i="8"/>
  <c r="BT70" i="8"/>
  <c r="BS70" i="8"/>
  <c r="BR70" i="8"/>
  <c r="BQ70" i="8"/>
  <c r="BP70" i="8"/>
  <c r="BM70" i="8"/>
  <c r="BL70" i="8"/>
  <c r="BK70" i="8"/>
  <c r="BJ70" i="8"/>
  <c r="BI70" i="8"/>
  <c r="BO70" i="8" s="1"/>
  <c r="BH70" i="8"/>
  <c r="BG70" i="8"/>
  <c r="BC70" i="8"/>
  <c r="BB70" i="8"/>
  <c r="BA70" i="8"/>
  <c r="AZ70" i="8"/>
  <c r="AY70" i="8"/>
  <c r="AX70" i="8"/>
  <c r="AW70" i="8"/>
  <c r="AV70" i="8"/>
  <c r="AU70" i="8"/>
  <c r="AT70" i="8"/>
  <c r="AS70" i="8"/>
  <c r="AR70" i="8"/>
  <c r="AQ70" i="8"/>
  <c r="AP70" i="8"/>
  <c r="AO70" i="8"/>
  <c r="AN70" i="8"/>
  <c r="AM70" i="8"/>
  <c r="AL70" i="8"/>
  <c r="AK70" i="8"/>
  <c r="AJ70" i="8"/>
  <c r="AI70" i="8"/>
  <c r="AH70" i="8"/>
  <c r="AG70" i="8"/>
  <c r="AF70" i="8"/>
  <c r="AE70" i="8"/>
  <c r="AD70" i="8"/>
  <c r="AC70" i="8"/>
  <c r="AB70" i="8"/>
  <c r="AA70" i="8"/>
  <c r="Z70" i="8"/>
  <c r="Y70" i="8"/>
  <c r="X70" i="8"/>
  <c r="W70" i="8"/>
  <c r="V70" i="8"/>
  <c r="U70" i="8"/>
  <c r="T70" i="8"/>
  <c r="S70" i="8"/>
  <c r="R70" i="8"/>
  <c r="Q70" i="8"/>
  <c r="P70" i="8"/>
  <c r="O70" i="8"/>
  <c r="N70" i="8"/>
  <c r="M70" i="8"/>
  <c r="L70" i="8"/>
  <c r="K70" i="8"/>
  <c r="J70" i="8"/>
  <c r="I70" i="8"/>
  <c r="H70" i="8"/>
  <c r="G70" i="8"/>
  <c r="F70" i="8"/>
  <c r="E70" i="8"/>
  <c r="D70" i="8"/>
  <c r="C70" i="8"/>
  <c r="B70" i="8"/>
  <c r="FG69" i="8"/>
  <c r="FF69" i="8"/>
  <c r="FE69" i="8"/>
  <c r="FD69" i="8"/>
  <c r="FC69" i="8"/>
  <c r="FB69" i="8"/>
  <c r="FA69" i="8"/>
  <c r="EZ69" i="8"/>
  <c r="EY69" i="8"/>
  <c r="EX69" i="8"/>
  <c r="EW69" i="8"/>
  <c r="EV69" i="8"/>
  <c r="EU69" i="8"/>
  <c r="ET69" i="8"/>
  <c r="ES69" i="8"/>
  <c r="ER69" i="8"/>
  <c r="EQ69" i="8"/>
  <c r="EP69" i="8"/>
  <c r="EO69" i="8"/>
  <c r="EN69" i="8"/>
  <c r="EM69" i="8"/>
  <c r="EG69" i="8"/>
  <c r="EF69" i="8"/>
  <c r="EE69" i="8"/>
  <c r="ED69" i="8"/>
  <c r="EC69" i="8"/>
  <c r="EB69" i="8"/>
  <c r="EA69" i="8"/>
  <c r="DW69" i="8"/>
  <c r="DV69" i="8"/>
  <c r="DU69" i="8"/>
  <c r="DT69" i="8"/>
  <c r="EJ69" i="8" s="1"/>
  <c r="DS69" i="8"/>
  <c r="DR69" i="8"/>
  <c r="DQ69" i="8"/>
  <c r="DP69" i="8"/>
  <c r="DO69" i="8"/>
  <c r="DK69" i="8"/>
  <c r="DJ69" i="8"/>
  <c r="DI69" i="8"/>
  <c r="DH69" i="8"/>
  <c r="DY69" i="8" s="1"/>
  <c r="DG69" i="8"/>
  <c r="DF69" i="8"/>
  <c r="DE69" i="8"/>
  <c r="DD69" i="8"/>
  <c r="DC69" i="8"/>
  <c r="DB69" i="8"/>
  <c r="DA69" i="8"/>
  <c r="CZ69" i="8"/>
  <c r="CY69" i="8"/>
  <c r="CX69" i="8"/>
  <c r="CW69" i="8"/>
  <c r="CV69" i="8"/>
  <c r="DL69" i="8" s="1"/>
  <c r="CU69" i="8"/>
  <c r="CT69" i="8"/>
  <c r="CS69" i="8"/>
  <c r="CR69" i="8"/>
  <c r="CQ69" i="8"/>
  <c r="CP69" i="8"/>
  <c r="CO69" i="8"/>
  <c r="CN69" i="8"/>
  <c r="CM69" i="8"/>
  <c r="CL69" i="8"/>
  <c r="CK69" i="8"/>
  <c r="CJ69" i="8"/>
  <c r="CI69" i="8"/>
  <c r="CH69" i="8"/>
  <c r="CG69" i="8"/>
  <c r="CF69" i="8"/>
  <c r="CE69" i="8"/>
  <c r="CA69" i="8"/>
  <c r="BZ69" i="8"/>
  <c r="BY69" i="8"/>
  <c r="BX69" i="8"/>
  <c r="BW69" i="8"/>
  <c r="BV69" i="8"/>
  <c r="BU69" i="8"/>
  <c r="BT69" i="8"/>
  <c r="BS69" i="8"/>
  <c r="BR69" i="8"/>
  <c r="BQ69" i="8"/>
  <c r="BP69" i="8"/>
  <c r="BM69" i="8"/>
  <c r="BL69" i="8"/>
  <c r="CC69" i="8" s="1"/>
  <c r="BK69" i="8"/>
  <c r="BJ69" i="8"/>
  <c r="BI69" i="8"/>
  <c r="BO69" i="8" s="1"/>
  <c r="BH69" i="8"/>
  <c r="BG69" i="8"/>
  <c r="BC69" i="8"/>
  <c r="BB69" i="8"/>
  <c r="BA69" i="8"/>
  <c r="AZ69" i="8"/>
  <c r="AY69" i="8"/>
  <c r="AX69" i="8"/>
  <c r="AW69" i="8"/>
  <c r="AV69" i="8"/>
  <c r="AU69" i="8"/>
  <c r="AT69" i="8"/>
  <c r="AS69" i="8"/>
  <c r="AR69" i="8"/>
  <c r="AQ69" i="8"/>
  <c r="AP69" i="8"/>
  <c r="AO69" i="8"/>
  <c r="AN69" i="8"/>
  <c r="BE69" i="8" s="1"/>
  <c r="AM69" i="8"/>
  <c r="AL69" i="8"/>
  <c r="AK69" i="8"/>
  <c r="AJ69" i="8"/>
  <c r="AI69" i="8"/>
  <c r="AH69" i="8"/>
  <c r="AG69" i="8"/>
  <c r="AF69" i="8"/>
  <c r="AE69" i="8"/>
  <c r="AD69" i="8"/>
  <c r="AC69" i="8"/>
  <c r="AB69" i="8"/>
  <c r="AA69" i="8"/>
  <c r="Z69" i="8"/>
  <c r="Y69" i="8"/>
  <c r="X69" i="8"/>
  <c r="W69" i="8"/>
  <c r="V69" i="8"/>
  <c r="U69" i="8"/>
  <c r="T69" i="8"/>
  <c r="S69" i="8"/>
  <c r="R69" i="8"/>
  <c r="Q69" i="8"/>
  <c r="P69" i="8"/>
  <c r="O69" i="8"/>
  <c r="N69" i="8"/>
  <c r="M69" i="8"/>
  <c r="L69" i="8"/>
  <c r="K69" i="8"/>
  <c r="J69" i="8"/>
  <c r="I69" i="8"/>
  <c r="H69" i="8"/>
  <c r="G69" i="8"/>
  <c r="F69" i="8"/>
  <c r="E69" i="8"/>
  <c r="D69" i="8"/>
  <c r="C69" i="8"/>
  <c r="B69" i="8"/>
  <c r="FG68" i="8"/>
  <c r="FF68" i="8"/>
  <c r="FE68" i="8"/>
  <c r="FD68" i="8"/>
  <c r="FC68" i="8"/>
  <c r="FB68" i="8"/>
  <c r="FA68" i="8"/>
  <c r="EZ68" i="8"/>
  <c r="EY68" i="8"/>
  <c r="EX68" i="8"/>
  <c r="EW68" i="8"/>
  <c r="EV68" i="8"/>
  <c r="EU68" i="8"/>
  <c r="ET68" i="8"/>
  <c r="ES68" i="8"/>
  <c r="ER68" i="8"/>
  <c r="EQ68" i="8"/>
  <c r="EP68" i="8"/>
  <c r="EO68" i="8"/>
  <c r="EN68" i="8"/>
  <c r="EM68" i="8"/>
  <c r="EG68" i="8"/>
  <c r="EF68" i="8"/>
  <c r="EE68" i="8"/>
  <c r="ED68" i="8"/>
  <c r="EC68" i="8"/>
  <c r="EI68" i="8" s="1"/>
  <c r="EB68" i="8"/>
  <c r="EA68" i="8"/>
  <c r="DW68" i="8"/>
  <c r="DV68" i="8"/>
  <c r="DU68" i="8"/>
  <c r="DT68" i="8"/>
  <c r="EJ68" i="8" s="1"/>
  <c r="DS68" i="8"/>
  <c r="DR68" i="8"/>
  <c r="DQ68" i="8"/>
  <c r="DP68" i="8"/>
  <c r="DO68" i="8"/>
  <c r="DK68" i="8"/>
  <c r="DJ68" i="8"/>
  <c r="DI68" i="8"/>
  <c r="DH68" i="8"/>
  <c r="DX68" i="8" s="1"/>
  <c r="DG68" i="8"/>
  <c r="DF68" i="8"/>
  <c r="DE68" i="8"/>
  <c r="DD68" i="8"/>
  <c r="DC68" i="8"/>
  <c r="DB68" i="8"/>
  <c r="DA68" i="8"/>
  <c r="CZ68" i="8"/>
  <c r="CY68" i="8"/>
  <c r="CX68" i="8"/>
  <c r="CW68" i="8"/>
  <c r="CV68" i="8"/>
  <c r="CU68" i="8"/>
  <c r="CT68" i="8"/>
  <c r="CS68" i="8"/>
  <c r="CR68" i="8"/>
  <c r="CQ68" i="8"/>
  <c r="CP68" i="8"/>
  <c r="CO68" i="8"/>
  <c r="CN68" i="8"/>
  <c r="CM68" i="8"/>
  <c r="CL68" i="8"/>
  <c r="CK68" i="8"/>
  <c r="CJ68" i="8"/>
  <c r="CI68" i="8"/>
  <c r="CH68" i="8"/>
  <c r="CG68" i="8"/>
  <c r="CF68" i="8"/>
  <c r="CE68" i="8"/>
  <c r="CA68" i="8"/>
  <c r="BZ68" i="8"/>
  <c r="BY68" i="8"/>
  <c r="BX68" i="8"/>
  <c r="BW68" i="8"/>
  <c r="BV68" i="8"/>
  <c r="BU68" i="8"/>
  <c r="BT68" i="8"/>
  <c r="BS68" i="8"/>
  <c r="BR68" i="8"/>
  <c r="BQ68" i="8"/>
  <c r="BP68" i="8"/>
  <c r="BM68" i="8"/>
  <c r="BL68" i="8"/>
  <c r="CB68" i="8" s="1"/>
  <c r="BK68" i="8"/>
  <c r="BJ68" i="8"/>
  <c r="BI68" i="8"/>
  <c r="BN68" i="8" s="1"/>
  <c r="BH68" i="8"/>
  <c r="BG68" i="8"/>
  <c r="BC68" i="8"/>
  <c r="BB68" i="8"/>
  <c r="BA68" i="8"/>
  <c r="AZ68" i="8"/>
  <c r="AY68" i="8"/>
  <c r="AX68" i="8"/>
  <c r="AW68" i="8"/>
  <c r="AV68" i="8"/>
  <c r="AU68" i="8"/>
  <c r="AT68" i="8"/>
  <c r="AS68" i="8"/>
  <c r="AR68" i="8"/>
  <c r="AQ68" i="8"/>
  <c r="AP68" i="8"/>
  <c r="AO68" i="8"/>
  <c r="AN68" i="8"/>
  <c r="BD68" i="8" s="1"/>
  <c r="AM68" i="8"/>
  <c r="AL68" i="8"/>
  <c r="AK68" i="8"/>
  <c r="AJ68" i="8"/>
  <c r="AI68" i="8"/>
  <c r="AH68" i="8"/>
  <c r="AG68" i="8"/>
  <c r="AF68" i="8"/>
  <c r="AE68" i="8"/>
  <c r="AD68" i="8"/>
  <c r="AC68" i="8"/>
  <c r="AB68" i="8"/>
  <c r="AA68" i="8"/>
  <c r="Z68" i="8"/>
  <c r="Y68" i="8"/>
  <c r="X68" i="8"/>
  <c r="W68" i="8"/>
  <c r="V68" i="8"/>
  <c r="U68" i="8"/>
  <c r="T68" i="8"/>
  <c r="S68" i="8"/>
  <c r="R68" i="8"/>
  <c r="Q68" i="8"/>
  <c r="P68" i="8"/>
  <c r="O68" i="8"/>
  <c r="N68" i="8"/>
  <c r="M68" i="8"/>
  <c r="L68" i="8"/>
  <c r="K68" i="8"/>
  <c r="J68" i="8"/>
  <c r="I68" i="8"/>
  <c r="H68" i="8"/>
  <c r="G68" i="8"/>
  <c r="F68" i="8"/>
  <c r="E68" i="8"/>
  <c r="D68" i="8"/>
  <c r="C68" i="8"/>
  <c r="B68" i="8"/>
  <c r="FG67" i="8"/>
  <c r="FF67" i="8"/>
  <c r="FE67" i="8"/>
  <c r="FD67" i="8"/>
  <c r="FC67" i="8"/>
  <c r="FB67" i="8"/>
  <c r="FA67" i="8"/>
  <c r="EZ67" i="8"/>
  <c r="EY67" i="8"/>
  <c r="EX67" i="8"/>
  <c r="EW67" i="8"/>
  <c r="EV67" i="8"/>
  <c r="EU67" i="8"/>
  <c r="ET67" i="8"/>
  <c r="ES67" i="8"/>
  <c r="ER67" i="8"/>
  <c r="EQ67" i="8"/>
  <c r="EP67" i="8"/>
  <c r="EO67" i="8"/>
  <c r="EN67" i="8"/>
  <c r="EM67" i="8"/>
  <c r="EG67" i="8"/>
  <c r="EF67" i="8"/>
  <c r="EE67" i="8"/>
  <c r="ED67" i="8"/>
  <c r="EC67" i="8"/>
  <c r="EH67" i="8" s="1"/>
  <c r="EB67" i="8"/>
  <c r="EA67" i="8"/>
  <c r="DW67" i="8"/>
  <c r="DV67" i="8"/>
  <c r="DU67" i="8"/>
  <c r="DT67" i="8"/>
  <c r="EK67" i="8" s="1"/>
  <c r="DS67" i="8"/>
  <c r="DR67" i="8"/>
  <c r="DQ67" i="8"/>
  <c r="DP67" i="8"/>
  <c r="DO67" i="8"/>
  <c r="DK67" i="8"/>
  <c r="DJ67" i="8"/>
  <c r="DI67" i="8"/>
  <c r="DH67" i="8"/>
  <c r="DX67" i="8" s="1"/>
  <c r="DG67" i="8"/>
  <c r="DF67" i="8"/>
  <c r="DE67" i="8"/>
  <c r="DD67" i="8"/>
  <c r="DC67" i="8"/>
  <c r="DB67" i="8"/>
  <c r="DA67" i="8"/>
  <c r="CZ67" i="8"/>
  <c r="CY67" i="8"/>
  <c r="CX67" i="8"/>
  <c r="CW67" i="8"/>
  <c r="CV67" i="8"/>
  <c r="CU67" i="8"/>
  <c r="CT67" i="8"/>
  <c r="CS67" i="8"/>
  <c r="CR67" i="8"/>
  <c r="CQ67" i="8"/>
  <c r="CP67" i="8"/>
  <c r="CO67" i="8"/>
  <c r="CN67" i="8"/>
  <c r="CM67" i="8"/>
  <c r="CL67" i="8"/>
  <c r="CK67" i="8"/>
  <c r="CJ67" i="8"/>
  <c r="CI67" i="8"/>
  <c r="CH67" i="8"/>
  <c r="CG67" i="8"/>
  <c r="CF67" i="8"/>
  <c r="CE67" i="8"/>
  <c r="CA67" i="8"/>
  <c r="BZ67" i="8"/>
  <c r="BY67" i="8"/>
  <c r="BX67" i="8"/>
  <c r="BW67" i="8"/>
  <c r="BV67" i="8"/>
  <c r="BU67" i="8"/>
  <c r="BT67" i="8"/>
  <c r="BS67" i="8"/>
  <c r="BR67" i="8"/>
  <c r="BQ67" i="8"/>
  <c r="BP67" i="8"/>
  <c r="BM67" i="8"/>
  <c r="BL67" i="8"/>
  <c r="CD67" i="8" s="1"/>
  <c r="BK67" i="8"/>
  <c r="BJ67" i="8"/>
  <c r="BI67" i="8"/>
  <c r="BN67" i="8" s="1"/>
  <c r="BH67" i="8"/>
  <c r="BG67" i="8"/>
  <c r="BC67" i="8"/>
  <c r="BB67" i="8"/>
  <c r="BA67" i="8"/>
  <c r="AZ67" i="8"/>
  <c r="AY67" i="8"/>
  <c r="AX67" i="8"/>
  <c r="AW67" i="8"/>
  <c r="AV67" i="8"/>
  <c r="AU67" i="8"/>
  <c r="AT67" i="8"/>
  <c r="AS67" i="8"/>
  <c r="AR67" i="8"/>
  <c r="AQ67" i="8"/>
  <c r="AP67" i="8"/>
  <c r="AO67" i="8"/>
  <c r="AN67" i="8"/>
  <c r="BD67" i="8" s="1"/>
  <c r="AM67" i="8"/>
  <c r="AL67" i="8"/>
  <c r="AK67" i="8"/>
  <c r="AJ67" i="8"/>
  <c r="AI67" i="8"/>
  <c r="AH67" i="8"/>
  <c r="AG67" i="8"/>
  <c r="AF67" i="8"/>
  <c r="AE67" i="8"/>
  <c r="AD67" i="8"/>
  <c r="AC67" i="8"/>
  <c r="AB67" i="8"/>
  <c r="AA67" i="8"/>
  <c r="Z67" i="8"/>
  <c r="Y67" i="8"/>
  <c r="X67" i="8"/>
  <c r="W67" i="8"/>
  <c r="V67" i="8"/>
  <c r="U67" i="8"/>
  <c r="T67" i="8"/>
  <c r="S67" i="8"/>
  <c r="R67" i="8"/>
  <c r="Q67" i="8"/>
  <c r="P67" i="8"/>
  <c r="O67" i="8"/>
  <c r="N67" i="8"/>
  <c r="M67" i="8"/>
  <c r="L67" i="8"/>
  <c r="K67" i="8"/>
  <c r="J67" i="8"/>
  <c r="I67" i="8"/>
  <c r="H67" i="8"/>
  <c r="G67" i="8"/>
  <c r="F67" i="8"/>
  <c r="E67" i="8"/>
  <c r="D67" i="8"/>
  <c r="C67" i="8"/>
  <c r="B67" i="8"/>
  <c r="FG66" i="8"/>
  <c r="FF66" i="8"/>
  <c r="FE66" i="8"/>
  <c r="FD66" i="8"/>
  <c r="FC66" i="8"/>
  <c r="FB66" i="8"/>
  <c r="FA66" i="8"/>
  <c r="EZ66" i="8"/>
  <c r="EY66" i="8"/>
  <c r="EX66" i="8"/>
  <c r="EW66" i="8"/>
  <c r="EV66" i="8"/>
  <c r="EU66" i="8"/>
  <c r="ET66" i="8"/>
  <c r="ES66" i="8"/>
  <c r="ER66" i="8"/>
  <c r="EQ66" i="8"/>
  <c r="EP66" i="8"/>
  <c r="EO66" i="8"/>
  <c r="EN66" i="8"/>
  <c r="EM66" i="8"/>
  <c r="EG66" i="8"/>
  <c r="EF66" i="8"/>
  <c r="EE66" i="8"/>
  <c r="ED66" i="8"/>
  <c r="EC66" i="8"/>
  <c r="EI66" i="8" s="1"/>
  <c r="EB66" i="8"/>
  <c r="EA66" i="8"/>
  <c r="DW66" i="8"/>
  <c r="DV66" i="8"/>
  <c r="DU66" i="8"/>
  <c r="DT66" i="8"/>
  <c r="EJ66" i="8" s="1"/>
  <c r="DS66" i="8"/>
  <c r="DR66" i="8"/>
  <c r="DQ66" i="8"/>
  <c r="DP66" i="8"/>
  <c r="DO66" i="8"/>
  <c r="DK66" i="8"/>
  <c r="DJ66" i="8"/>
  <c r="DI66" i="8"/>
  <c r="DH66" i="8"/>
  <c r="DX66" i="8" s="1"/>
  <c r="DG66" i="8"/>
  <c r="DF66" i="8"/>
  <c r="DE66" i="8"/>
  <c r="DD66" i="8"/>
  <c r="DC66" i="8"/>
  <c r="DB66" i="8"/>
  <c r="DA66" i="8"/>
  <c r="CZ66" i="8"/>
  <c r="CY66" i="8"/>
  <c r="CX66" i="8"/>
  <c r="CW66" i="8"/>
  <c r="CV66" i="8"/>
  <c r="CU66" i="8"/>
  <c r="CT66" i="8"/>
  <c r="CS66" i="8"/>
  <c r="CR66" i="8"/>
  <c r="CQ66" i="8"/>
  <c r="CP66" i="8"/>
  <c r="CO66" i="8"/>
  <c r="CN66" i="8"/>
  <c r="CM66" i="8"/>
  <c r="CL66" i="8"/>
  <c r="CK66" i="8"/>
  <c r="CJ66" i="8"/>
  <c r="CI66" i="8"/>
  <c r="CH66" i="8"/>
  <c r="CG66" i="8"/>
  <c r="CF66" i="8"/>
  <c r="CE66" i="8"/>
  <c r="CA66" i="8"/>
  <c r="BZ66" i="8"/>
  <c r="BY66" i="8"/>
  <c r="BX66" i="8"/>
  <c r="BW66" i="8"/>
  <c r="BV66" i="8"/>
  <c r="BU66" i="8"/>
  <c r="BT66" i="8"/>
  <c r="BS66" i="8"/>
  <c r="BR66" i="8"/>
  <c r="BQ66" i="8"/>
  <c r="BP66" i="8"/>
  <c r="BM66" i="8"/>
  <c r="BL66" i="8"/>
  <c r="CB66" i="8" s="1"/>
  <c r="BK66" i="8"/>
  <c r="BJ66" i="8"/>
  <c r="BI66" i="8"/>
  <c r="BO66" i="8" s="1"/>
  <c r="BH66" i="8"/>
  <c r="BG66" i="8"/>
  <c r="BC66" i="8"/>
  <c r="BB66" i="8"/>
  <c r="BA66" i="8"/>
  <c r="AZ66" i="8"/>
  <c r="AY66" i="8"/>
  <c r="AX66" i="8"/>
  <c r="AW66" i="8"/>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S66" i="8"/>
  <c r="R66" i="8"/>
  <c r="Q66" i="8"/>
  <c r="P66" i="8"/>
  <c r="O66" i="8"/>
  <c r="N66" i="8"/>
  <c r="M66" i="8"/>
  <c r="L66" i="8"/>
  <c r="K66" i="8"/>
  <c r="J66" i="8"/>
  <c r="I66" i="8"/>
  <c r="H66" i="8"/>
  <c r="G66" i="8"/>
  <c r="F66" i="8"/>
  <c r="E66" i="8"/>
  <c r="D66" i="8"/>
  <c r="C66" i="8"/>
  <c r="B66" i="8"/>
  <c r="FG65" i="8"/>
  <c r="FF65" i="8"/>
  <c r="FE65" i="8"/>
  <c r="FD65" i="8"/>
  <c r="FC65" i="8"/>
  <c r="FB65" i="8"/>
  <c r="FA65" i="8"/>
  <c r="EZ65" i="8"/>
  <c r="EY65" i="8"/>
  <c r="EX65" i="8"/>
  <c r="EW65" i="8"/>
  <c r="EV65" i="8"/>
  <c r="EU65" i="8"/>
  <c r="ET65" i="8"/>
  <c r="ES65" i="8"/>
  <c r="ER65" i="8"/>
  <c r="EQ65" i="8"/>
  <c r="EP65" i="8"/>
  <c r="EO65" i="8"/>
  <c r="EN65" i="8"/>
  <c r="EM65" i="8"/>
  <c r="EG65" i="8"/>
  <c r="EF65" i="8"/>
  <c r="EE65" i="8"/>
  <c r="ED65" i="8"/>
  <c r="EC65" i="8"/>
  <c r="EB65" i="8"/>
  <c r="EA65" i="8"/>
  <c r="DW65" i="8"/>
  <c r="DV65" i="8"/>
  <c r="DU65" i="8"/>
  <c r="DT65" i="8"/>
  <c r="EK65" i="8" s="1"/>
  <c r="DS65" i="8"/>
  <c r="DR65" i="8"/>
  <c r="DQ65" i="8"/>
  <c r="DP65" i="8"/>
  <c r="DO65" i="8"/>
  <c r="DK65" i="8"/>
  <c r="DJ65" i="8"/>
  <c r="DI65" i="8"/>
  <c r="DH65" i="8"/>
  <c r="DY65" i="8" s="1"/>
  <c r="DG65" i="8"/>
  <c r="DF65" i="8"/>
  <c r="DE65" i="8"/>
  <c r="DD65" i="8"/>
  <c r="DC65" i="8"/>
  <c r="DB65" i="8"/>
  <c r="DA65" i="8"/>
  <c r="CZ65" i="8"/>
  <c r="CY65" i="8"/>
  <c r="CX65" i="8"/>
  <c r="CW65" i="8"/>
  <c r="CV65" i="8"/>
  <c r="DL65" i="8" s="1"/>
  <c r="CU65" i="8"/>
  <c r="CT65" i="8"/>
  <c r="CS65" i="8"/>
  <c r="CR65" i="8"/>
  <c r="CQ65" i="8"/>
  <c r="CP65" i="8"/>
  <c r="CO65" i="8"/>
  <c r="CN65" i="8"/>
  <c r="CM65" i="8"/>
  <c r="CL65" i="8"/>
  <c r="CK65" i="8"/>
  <c r="CJ65" i="8"/>
  <c r="CI65" i="8"/>
  <c r="CH65" i="8"/>
  <c r="CG65" i="8"/>
  <c r="CF65" i="8"/>
  <c r="CE65" i="8"/>
  <c r="CA65" i="8"/>
  <c r="BZ65" i="8"/>
  <c r="BY65" i="8"/>
  <c r="BX65" i="8"/>
  <c r="BW65" i="8"/>
  <c r="BV65" i="8"/>
  <c r="BU65" i="8"/>
  <c r="BT65" i="8"/>
  <c r="BS65" i="8"/>
  <c r="BR65" i="8"/>
  <c r="BQ65" i="8"/>
  <c r="BP65" i="8"/>
  <c r="BM65" i="8"/>
  <c r="BL65" i="8"/>
  <c r="CC65" i="8" s="1"/>
  <c r="BK65" i="8"/>
  <c r="BJ65" i="8"/>
  <c r="BI65" i="8"/>
  <c r="BO65" i="8" s="1"/>
  <c r="BH65" i="8"/>
  <c r="BG65" i="8"/>
  <c r="BC65" i="8"/>
  <c r="BB65" i="8"/>
  <c r="BA65" i="8"/>
  <c r="AZ65" i="8"/>
  <c r="AY65" i="8"/>
  <c r="AX65" i="8"/>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T65" i="8"/>
  <c r="S65" i="8"/>
  <c r="R65" i="8"/>
  <c r="Q65" i="8"/>
  <c r="P65" i="8"/>
  <c r="O65" i="8"/>
  <c r="N65" i="8"/>
  <c r="M65" i="8"/>
  <c r="L65" i="8"/>
  <c r="K65" i="8"/>
  <c r="J65" i="8"/>
  <c r="I65" i="8"/>
  <c r="H65" i="8"/>
  <c r="G65" i="8"/>
  <c r="F65" i="8"/>
  <c r="E65" i="8"/>
  <c r="D65" i="8"/>
  <c r="C65" i="8"/>
  <c r="B65" i="8"/>
  <c r="FG64" i="8"/>
  <c r="FF64" i="8"/>
  <c r="FE64" i="8"/>
  <c r="FD64" i="8"/>
  <c r="FC64" i="8"/>
  <c r="FB64" i="8"/>
  <c r="FA64" i="8"/>
  <c r="EZ64" i="8"/>
  <c r="EY64" i="8"/>
  <c r="EX64" i="8"/>
  <c r="EW64" i="8"/>
  <c r="EV64" i="8"/>
  <c r="EU64" i="8"/>
  <c r="ET64" i="8"/>
  <c r="ES64" i="8"/>
  <c r="ER64" i="8"/>
  <c r="EQ64" i="8"/>
  <c r="EP64" i="8"/>
  <c r="EO64" i="8"/>
  <c r="EN64" i="8"/>
  <c r="EM64" i="8"/>
  <c r="EG64" i="8"/>
  <c r="EF64" i="8"/>
  <c r="EE64" i="8"/>
  <c r="ED64" i="8"/>
  <c r="EC64" i="8"/>
  <c r="EI64" i="8" s="1"/>
  <c r="EB64" i="8"/>
  <c r="EA64" i="8"/>
  <c r="DW64" i="8"/>
  <c r="DV64" i="8"/>
  <c r="DU64" i="8"/>
  <c r="DT64" i="8"/>
  <c r="EJ64" i="8" s="1"/>
  <c r="DS64" i="8"/>
  <c r="DR64" i="8"/>
  <c r="DQ64" i="8"/>
  <c r="DP64" i="8"/>
  <c r="DO64" i="8"/>
  <c r="DK64" i="8"/>
  <c r="DJ64" i="8"/>
  <c r="DI64" i="8"/>
  <c r="DH64" i="8"/>
  <c r="DZ64" i="8" s="1"/>
  <c r="DG64" i="8"/>
  <c r="DF64" i="8"/>
  <c r="DE64" i="8"/>
  <c r="DD64" i="8"/>
  <c r="DC64" i="8"/>
  <c r="DB64" i="8"/>
  <c r="DA64" i="8"/>
  <c r="CZ64" i="8"/>
  <c r="CY64" i="8"/>
  <c r="CX64" i="8"/>
  <c r="CW64" i="8"/>
  <c r="CV64" i="8"/>
  <c r="CU64" i="8"/>
  <c r="CT64" i="8"/>
  <c r="CS64" i="8"/>
  <c r="CR64" i="8"/>
  <c r="CQ64" i="8"/>
  <c r="CP64" i="8"/>
  <c r="CO64" i="8"/>
  <c r="CN64" i="8"/>
  <c r="CM64" i="8"/>
  <c r="CL64" i="8"/>
  <c r="CK64" i="8"/>
  <c r="CJ64" i="8"/>
  <c r="CI64" i="8"/>
  <c r="CH64" i="8"/>
  <c r="CG64" i="8"/>
  <c r="CF64" i="8"/>
  <c r="CE64" i="8"/>
  <c r="CA64" i="8"/>
  <c r="BZ64" i="8"/>
  <c r="BY64" i="8"/>
  <c r="BX64" i="8"/>
  <c r="BW64" i="8"/>
  <c r="BV64" i="8"/>
  <c r="BU64" i="8"/>
  <c r="BT64" i="8"/>
  <c r="BS64" i="8"/>
  <c r="BR64" i="8"/>
  <c r="BQ64" i="8"/>
  <c r="BP64" i="8"/>
  <c r="BM64" i="8"/>
  <c r="BL64" i="8"/>
  <c r="CD64" i="8" s="1"/>
  <c r="BK64" i="8"/>
  <c r="BJ64" i="8"/>
  <c r="BI64" i="8"/>
  <c r="BN64" i="8" s="1"/>
  <c r="BH64" i="8"/>
  <c r="BG64" i="8"/>
  <c r="BC64" i="8"/>
  <c r="BB64" i="8"/>
  <c r="BA64" i="8"/>
  <c r="AZ64" i="8"/>
  <c r="AY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T64" i="8"/>
  <c r="S64" i="8"/>
  <c r="R64" i="8"/>
  <c r="Q64" i="8"/>
  <c r="P64" i="8"/>
  <c r="O64" i="8"/>
  <c r="N64" i="8"/>
  <c r="M64" i="8"/>
  <c r="L64" i="8"/>
  <c r="K64" i="8"/>
  <c r="J64" i="8"/>
  <c r="I64" i="8"/>
  <c r="H64" i="8"/>
  <c r="G64" i="8"/>
  <c r="F64" i="8"/>
  <c r="E64" i="8"/>
  <c r="D64" i="8"/>
  <c r="C64" i="8"/>
  <c r="B64" i="8"/>
  <c r="FG63" i="8"/>
  <c r="FF63" i="8"/>
  <c r="FE63" i="8"/>
  <c r="FD63" i="8"/>
  <c r="FC63" i="8"/>
  <c r="FB63" i="8"/>
  <c r="FA63" i="8"/>
  <c r="EZ63" i="8"/>
  <c r="EY63" i="8"/>
  <c r="EX63" i="8"/>
  <c r="EW63" i="8"/>
  <c r="EV63" i="8"/>
  <c r="EU63" i="8"/>
  <c r="ET63" i="8"/>
  <c r="ES63" i="8"/>
  <c r="ER63" i="8"/>
  <c r="EQ63" i="8"/>
  <c r="EP63" i="8"/>
  <c r="EO63" i="8"/>
  <c r="EN63" i="8"/>
  <c r="EM63" i="8"/>
  <c r="EG63" i="8"/>
  <c r="EF63" i="8"/>
  <c r="EE63" i="8"/>
  <c r="ED63" i="8"/>
  <c r="EC63" i="8"/>
  <c r="EB63" i="8"/>
  <c r="EA63" i="8"/>
  <c r="DW63" i="8"/>
  <c r="DV63" i="8"/>
  <c r="DU63" i="8"/>
  <c r="DT63" i="8"/>
  <c r="DS63" i="8"/>
  <c r="DR63" i="8"/>
  <c r="DQ63" i="8"/>
  <c r="DP63" i="8"/>
  <c r="DO63" i="8"/>
  <c r="DK63" i="8"/>
  <c r="DJ63" i="8"/>
  <c r="DI63" i="8"/>
  <c r="DH63" i="8"/>
  <c r="DG63" i="8"/>
  <c r="DF63" i="8"/>
  <c r="DE63" i="8"/>
  <c r="DD63" i="8"/>
  <c r="DC63" i="8"/>
  <c r="DB63" i="8"/>
  <c r="DA63" i="8"/>
  <c r="CZ63" i="8"/>
  <c r="CY63" i="8"/>
  <c r="CX63" i="8"/>
  <c r="CW63" i="8"/>
  <c r="CV63" i="8"/>
  <c r="DM63" i="8" s="1"/>
  <c r="CU63" i="8"/>
  <c r="CT63" i="8"/>
  <c r="CS63" i="8"/>
  <c r="CR63" i="8"/>
  <c r="CQ63" i="8"/>
  <c r="CP63" i="8"/>
  <c r="CO63" i="8"/>
  <c r="CN63" i="8"/>
  <c r="CM63" i="8"/>
  <c r="CL63" i="8"/>
  <c r="CK63" i="8"/>
  <c r="CJ63" i="8"/>
  <c r="CI63" i="8"/>
  <c r="CH63" i="8"/>
  <c r="CG63" i="8"/>
  <c r="CF63" i="8"/>
  <c r="CE63" i="8"/>
  <c r="CA63" i="8"/>
  <c r="BZ63" i="8"/>
  <c r="BY63" i="8"/>
  <c r="BX63" i="8"/>
  <c r="BW63" i="8"/>
  <c r="BV63" i="8"/>
  <c r="BU63" i="8"/>
  <c r="BT63" i="8"/>
  <c r="BS63" i="8"/>
  <c r="BR63" i="8"/>
  <c r="BQ63" i="8"/>
  <c r="BP63" i="8"/>
  <c r="BM63" i="8"/>
  <c r="BL63" i="8"/>
  <c r="CB63" i="8" s="1"/>
  <c r="BK63" i="8"/>
  <c r="BJ63" i="8"/>
  <c r="BI63" i="8"/>
  <c r="BH63" i="8"/>
  <c r="BG63" i="8"/>
  <c r="BC63" i="8"/>
  <c r="BB63" i="8"/>
  <c r="BA63" i="8"/>
  <c r="AZ63" i="8"/>
  <c r="AY63" i="8"/>
  <c r="AX63" i="8"/>
  <c r="AW63" i="8"/>
  <c r="AV63" i="8"/>
  <c r="AU63" i="8"/>
  <c r="AT63" i="8"/>
  <c r="AS63" i="8"/>
  <c r="AR63" i="8"/>
  <c r="AQ63" i="8"/>
  <c r="AP63" i="8"/>
  <c r="AO63" i="8"/>
  <c r="AN63" i="8"/>
  <c r="AM63" i="8"/>
  <c r="AL63" i="8"/>
  <c r="AK63" i="8"/>
  <c r="AJ63" i="8"/>
  <c r="AI63" i="8"/>
  <c r="AH63" i="8"/>
  <c r="AG63" i="8"/>
  <c r="AF63" i="8"/>
  <c r="AE63" i="8"/>
  <c r="AD63" i="8"/>
  <c r="AC63" i="8"/>
  <c r="AB63" i="8"/>
  <c r="AA63" i="8"/>
  <c r="Z63" i="8"/>
  <c r="Y63" i="8"/>
  <c r="X63" i="8"/>
  <c r="W63" i="8"/>
  <c r="V63" i="8"/>
  <c r="U63" i="8"/>
  <c r="T63" i="8"/>
  <c r="S63" i="8"/>
  <c r="R63" i="8"/>
  <c r="Q63" i="8"/>
  <c r="P63" i="8"/>
  <c r="O63" i="8"/>
  <c r="N63" i="8"/>
  <c r="M63" i="8"/>
  <c r="L63" i="8"/>
  <c r="K63" i="8"/>
  <c r="J63" i="8"/>
  <c r="I63" i="8"/>
  <c r="H63" i="8"/>
  <c r="G63" i="8"/>
  <c r="F63" i="8"/>
  <c r="E63" i="8"/>
  <c r="D63" i="8"/>
  <c r="C63" i="8"/>
  <c r="B63" i="8"/>
  <c r="FG62" i="8"/>
  <c r="FF62" i="8"/>
  <c r="FE62" i="8"/>
  <c r="FD62" i="8"/>
  <c r="FC62" i="8"/>
  <c r="FB62" i="8"/>
  <c r="FA62" i="8"/>
  <c r="EZ62" i="8"/>
  <c r="EY62" i="8"/>
  <c r="EX62" i="8"/>
  <c r="EW62" i="8"/>
  <c r="EV62" i="8"/>
  <c r="EU62" i="8"/>
  <c r="ET62" i="8"/>
  <c r="ES62" i="8"/>
  <c r="ER62" i="8"/>
  <c r="EQ62" i="8"/>
  <c r="EP62" i="8"/>
  <c r="EO62" i="8"/>
  <c r="EN62" i="8"/>
  <c r="EM62" i="8"/>
  <c r="EG62" i="8"/>
  <c r="EF62" i="8"/>
  <c r="EE62" i="8"/>
  <c r="ED62" i="8"/>
  <c r="EC62" i="8"/>
  <c r="EI62" i="8" s="1"/>
  <c r="EB62" i="8"/>
  <c r="EA62" i="8"/>
  <c r="DW62" i="8"/>
  <c r="DV62" i="8"/>
  <c r="DU62" i="8"/>
  <c r="DT62" i="8"/>
  <c r="EL62" i="8" s="1"/>
  <c r="DS62" i="8"/>
  <c r="DR62" i="8"/>
  <c r="DQ62" i="8"/>
  <c r="DP62" i="8"/>
  <c r="DO62" i="8"/>
  <c r="DK62" i="8"/>
  <c r="DJ62" i="8"/>
  <c r="DI62" i="8"/>
  <c r="DH62" i="8"/>
  <c r="DX62" i="8" s="1"/>
  <c r="DG62" i="8"/>
  <c r="DF62" i="8"/>
  <c r="DE62" i="8"/>
  <c r="DD62" i="8"/>
  <c r="DC62" i="8"/>
  <c r="DB62" i="8"/>
  <c r="DA62" i="8"/>
  <c r="CZ62" i="8"/>
  <c r="CY62" i="8"/>
  <c r="CX62" i="8"/>
  <c r="CW62" i="8"/>
  <c r="CV62" i="8"/>
  <c r="DL62" i="8" s="1"/>
  <c r="CU62" i="8"/>
  <c r="CT62" i="8"/>
  <c r="CS62" i="8"/>
  <c r="CR62" i="8"/>
  <c r="CQ62" i="8"/>
  <c r="CP62" i="8"/>
  <c r="CO62" i="8"/>
  <c r="CN62" i="8"/>
  <c r="CM62" i="8"/>
  <c r="CL62" i="8"/>
  <c r="CK62" i="8"/>
  <c r="CJ62" i="8"/>
  <c r="CI62" i="8"/>
  <c r="CH62" i="8"/>
  <c r="CG62" i="8"/>
  <c r="CF62" i="8"/>
  <c r="CE62" i="8"/>
  <c r="CA62" i="8"/>
  <c r="BZ62" i="8"/>
  <c r="BY62" i="8"/>
  <c r="BX62" i="8"/>
  <c r="BW62" i="8"/>
  <c r="BV62" i="8"/>
  <c r="BU62" i="8"/>
  <c r="BT62" i="8"/>
  <c r="BS62" i="8"/>
  <c r="BR62" i="8"/>
  <c r="BQ62" i="8"/>
  <c r="BP62" i="8"/>
  <c r="BM62" i="8"/>
  <c r="BL62" i="8"/>
  <c r="CB62" i="8" s="1"/>
  <c r="BK62" i="8"/>
  <c r="BJ62" i="8"/>
  <c r="BI62" i="8"/>
  <c r="BO62" i="8" s="1"/>
  <c r="BH62" i="8"/>
  <c r="BG62" i="8"/>
  <c r="BC62" i="8"/>
  <c r="BB62" i="8"/>
  <c r="BA62" i="8"/>
  <c r="AZ62" i="8"/>
  <c r="AY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T62" i="8"/>
  <c r="S62" i="8"/>
  <c r="R62" i="8"/>
  <c r="Q62" i="8"/>
  <c r="P62" i="8"/>
  <c r="O62" i="8"/>
  <c r="N62" i="8"/>
  <c r="M62" i="8"/>
  <c r="L62" i="8"/>
  <c r="K62" i="8"/>
  <c r="J62" i="8"/>
  <c r="I62" i="8"/>
  <c r="H62" i="8"/>
  <c r="G62" i="8"/>
  <c r="F62" i="8"/>
  <c r="E62" i="8"/>
  <c r="D62" i="8"/>
  <c r="C62" i="8"/>
  <c r="B62" i="8"/>
  <c r="FG61" i="8"/>
  <c r="FF61" i="8"/>
  <c r="FE61" i="8"/>
  <c r="FD61" i="8"/>
  <c r="FC61" i="8"/>
  <c r="FB61" i="8"/>
  <c r="FA61" i="8"/>
  <c r="EZ61" i="8"/>
  <c r="EY61" i="8"/>
  <c r="EX61" i="8"/>
  <c r="EW61" i="8"/>
  <c r="EV61" i="8"/>
  <c r="EU61" i="8"/>
  <c r="ET61" i="8"/>
  <c r="ES61" i="8"/>
  <c r="ER61" i="8"/>
  <c r="EQ61" i="8"/>
  <c r="EP61" i="8"/>
  <c r="EO61" i="8"/>
  <c r="EN61" i="8"/>
  <c r="EM61" i="8"/>
  <c r="EG61" i="8"/>
  <c r="EF61" i="8"/>
  <c r="EE61" i="8"/>
  <c r="ED61" i="8"/>
  <c r="EC61" i="8"/>
  <c r="EB61" i="8"/>
  <c r="EA61" i="8"/>
  <c r="DW61" i="8"/>
  <c r="DV61" i="8"/>
  <c r="DU61" i="8"/>
  <c r="DT61" i="8"/>
  <c r="EJ61" i="8" s="1"/>
  <c r="DS61" i="8"/>
  <c r="DR61" i="8"/>
  <c r="DQ61" i="8"/>
  <c r="DP61" i="8"/>
  <c r="DO61" i="8"/>
  <c r="DK61" i="8"/>
  <c r="DJ61" i="8"/>
  <c r="DI61" i="8"/>
  <c r="DH61" i="8"/>
  <c r="DY61" i="8" s="1"/>
  <c r="DG61" i="8"/>
  <c r="DF61" i="8"/>
  <c r="DE61" i="8"/>
  <c r="DD61" i="8"/>
  <c r="DC61" i="8"/>
  <c r="DB61" i="8"/>
  <c r="DA61" i="8"/>
  <c r="CZ61" i="8"/>
  <c r="CY61" i="8"/>
  <c r="CX61" i="8"/>
  <c r="CW61" i="8"/>
  <c r="CV61" i="8"/>
  <c r="DL61" i="8" s="1"/>
  <c r="CU61" i="8"/>
  <c r="CT61" i="8"/>
  <c r="CS61" i="8"/>
  <c r="CR61" i="8"/>
  <c r="CQ61" i="8"/>
  <c r="CP61" i="8"/>
  <c r="CO61" i="8"/>
  <c r="CN61" i="8"/>
  <c r="CM61" i="8"/>
  <c r="CL61" i="8"/>
  <c r="CK61" i="8"/>
  <c r="CJ61" i="8"/>
  <c r="CI61" i="8"/>
  <c r="CH61" i="8"/>
  <c r="CG61" i="8"/>
  <c r="CF61" i="8"/>
  <c r="CE61" i="8"/>
  <c r="CA61" i="8"/>
  <c r="BZ61" i="8"/>
  <c r="BY61" i="8"/>
  <c r="BX61" i="8"/>
  <c r="BW61" i="8"/>
  <c r="BV61" i="8"/>
  <c r="BU61" i="8"/>
  <c r="BT61" i="8"/>
  <c r="BS61" i="8"/>
  <c r="BR61" i="8"/>
  <c r="BQ61" i="8"/>
  <c r="BP61" i="8"/>
  <c r="BM61" i="8"/>
  <c r="BL61" i="8"/>
  <c r="CD61" i="8" s="1"/>
  <c r="BK61" i="8"/>
  <c r="BJ61" i="8"/>
  <c r="BI61" i="8"/>
  <c r="BH61" i="8"/>
  <c r="BG61" i="8"/>
  <c r="BC61" i="8"/>
  <c r="BB61" i="8"/>
  <c r="BA61" i="8"/>
  <c r="AZ61" i="8"/>
  <c r="AY61" i="8"/>
  <c r="AX61" i="8"/>
  <c r="AW61" i="8"/>
  <c r="AV61" i="8"/>
  <c r="AU61" i="8"/>
  <c r="AT61" i="8"/>
  <c r="AS61" i="8"/>
  <c r="AR61" i="8"/>
  <c r="AQ61" i="8"/>
  <c r="AP61" i="8"/>
  <c r="AO61" i="8"/>
  <c r="AN61" i="8"/>
  <c r="BE61" i="8" s="1"/>
  <c r="AM61" i="8"/>
  <c r="AL61" i="8"/>
  <c r="AK61" i="8"/>
  <c r="AJ61" i="8"/>
  <c r="AI61" i="8"/>
  <c r="AH61" i="8"/>
  <c r="AG61" i="8"/>
  <c r="AF61" i="8"/>
  <c r="AE61" i="8"/>
  <c r="AD61" i="8"/>
  <c r="AC61" i="8"/>
  <c r="AB61" i="8"/>
  <c r="AA61" i="8"/>
  <c r="Z61" i="8"/>
  <c r="Y61" i="8"/>
  <c r="X61" i="8"/>
  <c r="W61" i="8"/>
  <c r="V61" i="8"/>
  <c r="U61" i="8"/>
  <c r="T61" i="8"/>
  <c r="S61" i="8"/>
  <c r="R61" i="8"/>
  <c r="Q61" i="8"/>
  <c r="P61" i="8"/>
  <c r="O61" i="8"/>
  <c r="N61" i="8"/>
  <c r="M61" i="8"/>
  <c r="L61" i="8"/>
  <c r="K61" i="8"/>
  <c r="J61" i="8"/>
  <c r="I61" i="8"/>
  <c r="H61" i="8"/>
  <c r="G61" i="8"/>
  <c r="F61" i="8"/>
  <c r="E61" i="8"/>
  <c r="D61" i="8"/>
  <c r="C61" i="8"/>
  <c r="B61" i="8"/>
  <c r="FG60" i="8"/>
  <c r="FF60" i="8"/>
  <c r="FE60" i="8"/>
  <c r="FD60" i="8"/>
  <c r="FC60" i="8"/>
  <c r="FB60" i="8"/>
  <c r="FA60" i="8"/>
  <c r="EZ60" i="8"/>
  <c r="EY60" i="8"/>
  <c r="EX60" i="8"/>
  <c r="EW60" i="8"/>
  <c r="EV60" i="8"/>
  <c r="EU60" i="8"/>
  <c r="ET60" i="8"/>
  <c r="ES60" i="8"/>
  <c r="ER60" i="8"/>
  <c r="EQ60" i="8"/>
  <c r="EP60" i="8"/>
  <c r="EO60" i="8"/>
  <c r="EN60" i="8"/>
  <c r="EM60" i="8"/>
  <c r="EG60" i="8"/>
  <c r="EF60" i="8"/>
  <c r="EE60" i="8"/>
  <c r="ED60" i="8"/>
  <c r="EC60" i="8"/>
  <c r="EH60" i="8" s="1"/>
  <c r="EB60" i="8"/>
  <c r="EA60" i="8"/>
  <c r="DW60" i="8"/>
  <c r="DV60" i="8"/>
  <c r="DU60" i="8"/>
  <c r="DT60" i="8"/>
  <c r="EJ60" i="8" s="1"/>
  <c r="DS60" i="8"/>
  <c r="DR60" i="8"/>
  <c r="DQ60" i="8"/>
  <c r="DP60" i="8"/>
  <c r="DO60" i="8"/>
  <c r="DK60" i="8"/>
  <c r="DJ60" i="8"/>
  <c r="DI60" i="8"/>
  <c r="DH60" i="8"/>
  <c r="DX60" i="8" s="1"/>
  <c r="DG60" i="8"/>
  <c r="DF60" i="8"/>
  <c r="DE60" i="8"/>
  <c r="DD60" i="8"/>
  <c r="DC60" i="8"/>
  <c r="DB60" i="8"/>
  <c r="DA60" i="8"/>
  <c r="CZ60" i="8"/>
  <c r="CY60" i="8"/>
  <c r="CX60" i="8"/>
  <c r="CW60" i="8"/>
  <c r="CV60" i="8"/>
  <c r="CU60" i="8"/>
  <c r="CT60" i="8"/>
  <c r="CS60" i="8"/>
  <c r="CR60" i="8"/>
  <c r="CQ60" i="8"/>
  <c r="CP60" i="8"/>
  <c r="CO60" i="8"/>
  <c r="CN60" i="8"/>
  <c r="CM60" i="8"/>
  <c r="CL60" i="8"/>
  <c r="CK60" i="8"/>
  <c r="CJ60" i="8"/>
  <c r="CI60" i="8"/>
  <c r="CH60" i="8"/>
  <c r="CG60" i="8"/>
  <c r="CF60" i="8"/>
  <c r="CE60" i="8"/>
  <c r="CA60" i="8"/>
  <c r="BZ60" i="8"/>
  <c r="BY60" i="8"/>
  <c r="BX60" i="8"/>
  <c r="BW60" i="8"/>
  <c r="BV60" i="8"/>
  <c r="BU60" i="8"/>
  <c r="BT60" i="8"/>
  <c r="BS60" i="8"/>
  <c r="BR60" i="8"/>
  <c r="BQ60" i="8"/>
  <c r="BP60" i="8"/>
  <c r="BM60" i="8"/>
  <c r="BL60" i="8"/>
  <c r="CB60" i="8" s="1"/>
  <c r="BK60" i="8"/>
  <c r="BJ60" i="8"/>
  <c r="BI60" i="8"/>
  <c r="BH60" i="8"/>
  <c r="BG60" i="8"/>
  <c r="BC60" i="8"/>
  <c r="BB60" i="8"/>
  <c r="BA60" i="8"/>
  <c r="AZ60" i="8"/>
  <c r="AY60" i="8"/>
  <c r="AX60" i="8"/>
  <c r="AW60" i="8"/>
  <c r="AV60" i="8"/>
  <c r="AU60" i="8"/>
  <c r="AT60" i="8"/>
  <c r="AS60" i="8"/>
  <c r="AR60" i="8"/>
  <c r="AQ60" i="8"/>
  <c r="AP60" i="8"/>
  <c r="AO60" i="8"/>
  <c r="AN60" i="8"/>
  <c r="BD60" i="8" s="1"/>
  <c r="AM60" i="8"/>
  <c r="AL60" i="8"/>
  <c r="AK60" i="8"/>
  <c r="AJ60" i="8"/>
  <c r="AI60" i="8"/>
  <c r="AH60" i="8"/>
  <c r="AG60" i="8"/>
  <c r="AF60" i="8"/>
  <c r="AE60" i="8"/>
  <c r="AD60" i="8"/>
  <c r="AC60" i="8"/>
  <c r="AB60" i="8"/>
  <c r="AA60" i="8"/>
  <c r="Z60" i="8"/>
  <c r="Y60" i="8"/>
  <c r="X60" i="8"/>
  <c r="W60" i="8"/>
  <c r="V60" i="8"/>
  <c r="U60" i="8"/>
  <c r="T60" i="8"/>
  <c r="S60" i="8"/>
  <c r="R60" i="8"/>
  <c r="Q60" i="8"/>
  <c r="P60" i="8"/>
  <c r="O60" i="8"/>
  <c r="N60" i="8"/>
  <c r="M60" i="8"/>
  <c r="L60" i="8"/>
  <c r="K60" i="8"/>
  <c r="J60" i="8"/>
  <c r="I60" i="8"/>
  <c r="H60" i="8"/>
  <c r="G60" i="8"/>
  <c r="F60" i="8"/>
  <c r="E60" i="8"/>
  <c r="D60" i="8"/>
  <c r="C60" i="8"/>
  <c r="B60" i="8"/>
  <c r="FG59" i="8"/>
  <c r="FF59" i="8"/>
  <c r="FE59" i="8"/>
  <c r="FD59" i="8"/>
  <c r="FC59" i="8"/>
  <c r="FB59" i="8"/>
  <c r="FA59" i="8"/>
  <c r="EZ59" i="8"/>
  <c r="EY59" i="8"/>
  <c r="EX59" i="8"/>
  <c r="EW59" i="8"/>
  <c r="EV59" i="8"/>
  <c r="EU59" i="8"/>
  <c r="ET59" i="8"/>
  <c r="ES59" i="8"/>
  <c r="ER59" i="8"/>
  <c r="EQ59" i="8"/>
  <c r="EP59" i="8"/>
  <c r="EO59" i="8"/>
  <c r="EN59" i="8"/>
  <c r="EM59" i="8"/>
  <c r="EG59" i="8"/>
  <c r="EF59" i="8"/>
  <c r="EE59" i="8"/>
  <c r="ED59" i="8"/>
  <c r="EC59" i="8"/>
  <c r="EH59" i="8" s="1"/>
  <c r="EB59" i="8"/>
  <c r="EA59" i="8"/>
  <c r="DW59" i="8"/>
  <c r="DV59" i="8"/>
  <c r="DU59" i="8"/>
  <c r="DT59" i="8"/>
  <c r="EK59" i="8" s="1"/>
  <c r="DS59" i="8"/>
  <c r="DR59" i="8"/>
  <c r="DQ59" i="8"/>
  <c r="DP59" i="8"/>
  <c r="DO59" i="8"/>
  <c r="DK59" i="8"/>
  <c r="DJ59" i="8"/>
  <c r="DI59" i="8"/>
  <c r="DH59" i="8"/>
  <c r="DG59" i="8"/>
  <c r="DF59" i="8"/>
  <c r="DE59" i="8"/>
  <c r="DD59" i="8"/>
  <c r="DC59" i="8"/>
  <c r="DB59" i="8"/>
  <c r="DA59" i="8"/>
  <c r="CZ59" i="8"/>
  <c r="CY59" i="8"/>
  <c r="CX59" i="8"/>
  <c r="CW59" i="8"/>
  <c r="CV59" i="8"/>
  <c r="DM59" i="8" s="1"/>
  <c r="CU59" i="8"/>
  <c r="CT59" i="8"/>
  <c r="CS59" i="8"/>
  <c r="CR59" i="8"/>
  <c r="CQ59" i="8"/>
  <c r="CP59" i="8"/>
  <c r="CO59" i="8"/>
  <c r="CN59" i="8"/>
  <c r="CM59" i="8"/>
  <c r="CL59" i="8"/>
  <c r="CK59" i="8"/>
  <c r="CJ59" i="8"/>
  <c r="CI59" i="8"/>
  <c r="CH59" i="8"/>
  <c r="CG59" i="8"/>
  <c r="CF59" i="8"/>
  <c r="CE59" i="8"/>
  <c r="CA59" i="8"/>
  <c r="BZ59" i="8"/>
  <c r="BY59" i="8"/>
  <c r="BX59" i="8"/>
  <c r="BW59" i="8"/>
  <c r="BV59" i="8"/>
  <c r="BU59" i="8"/>
  <c r="BT59" i="8"/>
  <c r="BS59" i="8"/>
  <c r="BR59" i="8"/>
  <c r="BQ59" i="8"/>
  <c r="BP59" i="8"/>
  <c r="BM59" i="8"/>
  <c r="BL59" i="8"/>
  <c r="CB59" i="8" s="1"/>
  <c r="BK59" i="8"/>
  <c r="BJ59" i="8"/>
  <c r="BI59" i="8"/>
  <c r="BN59" i="8" s="1"/>
  <c r="BH59" i="8"/>
  <c r="BG59" i="8"/>
  <c r="BC59" i="8"/>
  <c r="BB59" i="8"/>
  <c r="BA59" i="8"/>
  <c r="AZ59" i="8"/>
  <c r="AY59" i="8"/>
  <c r="AX59" i="8"/>
  <c r="AW59" i="8"/>
  <c r="AV59" i="8"/>
  <c r="AU59" i="8"/>
  <c r="AT59" i="8"/>
  <c r="AS59" i="8"/>
  <c r="AR59" i="8"/>
  <c r="AQ59" i="8"/>
  <c r="AP59" i="8"/>
  <c r="AO59" i="8"/>
  <c r="AN59" i="8"/>
  <c r="BD59" i="8" s="1"/>
  <c r="AM59" i="8"/>
  <c r="AL59" i="8"/>
  <c r="AK59" i="8"/>
  <c r="AJ59" i="8"/>
  <c r="AI59" i="8"/>
  <c r="AH59" i="8"/>
  <c r="AG59" i="8"/>
  <c r="AF59" i="8"/>
  <c r="AE59" i="8"/>
  <c r="AD59" i="8"/>
  <c r="AC59" i="8"/>
  <c r="AB59" i="8"/>
  <c r="AA59" i="8"/>
  <c r="Z59" i="8"/>
  <c r="Y59" i="8"/>
  <c r="X59" i="8"/>
  <c r="W59" i="8"/>
  <c r="V59" i="8"/>
  <c r="U59" i="8"/>
  <c r="T59" i="8"/>
  <c r="S59" i="8"/>
  <c r="R59" i="8"/>
  <c r="Q59" i="8"/>
  <c r="P59" i="8"/>
  <c r="O59" i="8"/>
  <c r="N59" i="8"/>
  <c r="M59" i="8"/>
  <c r="L59" i="8"/>
  <c r="K59" i="8"/>
  <c r="J59" i="8"/>
  <c r="I59" i="8"/>
  <c r="H59" i="8"/>
  <c r="G59" i="8"/>
  <c r="F59" i="8"/>
  <c r="E59" i="8"/>
  <c r="D59" i="8"/>
  <c r="C59" i="8"/>
  <c r="B59" i="8"/>
  <c r="FG58" i="8"/>
  <c r="FF58" i="8"/>
  <c r="FE58" i="8"/>
  <c r="FD58" i="8"/>
  <c r="FC58" i="8"/>
  <c r="FB58" i="8"/>
  <c r="FA58" i="8"/>
  <c r="EZ58" i="8"/>
  <c r="EY58" i="8"/>
  <c r="EX58" i="8"/>
  <c r="EW58" i="8"/>
  <c r="EV58" i="8"/>
  <c r="EU58" i="8"/>
  <c r="ET58" i="8"/>
  <c r="ES58" i="8"/>
  <c r="ER58" i="8"/>
  <c r="EQ58" i="8"/>
  <c r="EP58" i="8"/>
  <c r="EO58" i="8"/>
  <c r="EN58" i="8"/>
  <c r="EM58" i="8"/>
  <c r="EG58" i="8"/>
  <c r="EF58" i="8"/>
  <c r="EE58" i="8"/>
  <c r="ED58" i="8"/>
  <c r="EC58" i="8"/>
  <c r="EI58" i="8" s="1"/>
  <c r="EB58" i="8"/>
  <c r="EA58" i="8"/>
  <c r="DW58" i="8"/>
  <c r="DV58" i="8"/>
  <c r="DU58" i="8"/>
  <c r="DT58" i="8"/>
  <c r="EJ58" i="8" s="1"/>
  <c r="DS58" i="8"/>
  <c r="DR58" i="8"/>
  <c r="DQ58" i="8"/>
  <c r="DP58" i="8"/>
  <c r="DO58" i="8"/>
  <c r="DK58" i="8"/>
  <c r="DJ58" i="8"/>
  <c r="DI58" i="8"/>
  <c r="DH58" i="8"/>
  <c r="DX58" i="8" s="1"/>
  <c r="DG58" i="8"/>
  <c r="DF58" i="8"/>
  <c r="DE58" i="8"/>
  <c r="DD58" i="8"/>
  <c r="DC58" i="8"/>
  <c r="DB58" i="8"/>
  <c r="DA58" i="8"/>
  <c r="CZ58" i="8"/>
  <c r="CY58" i="8"/>
  <c r="CX58" i="8"/>
  <c r="CW58" i="8"/>
  <c r="CV58" i="8"/>
  <c r="DL58" i="8" s="1"/>
  <c r="CU58" i="8"/>
  <c r="CT58" i="8"/>
  <c r="CS58" i="8"/>
  <c r="CR58" i="8"/>
  <c r="CQ58" i="8"/>
  <c r="CP58" i="8"/>
  <c r="CO58" i="8"/>
  <c r="CN58" i="8"/>
  <c r="CM58" i="8"/>
  <c r="CL58" i="8"/>
  <c r="CK58" i="8"/>
  <c r="CJ58" i="8"/>
  <c r="CI58" i="8"/>
  <c r="CH58" i="8"/>
  <c r="CG58" i="8"/>
  <c r="CF58" i="8"/>
  <c r="CE58" i="8"/>
  <c r="CA58" i="8"/>
  <c r="BZ58" i="8"/>
  <c r="BY58" i="8"/>
  <c r="BX58" i="8"/>
  <c r="BW58" i="8"/>
  <c r="BV58" i="8"/>
  <c r="BU58" i="8"/>
  <c r="BT58" i="8"/>
  <c r="BS58" i="8"/>
  <c r="BR58" i="8"/>
  <c r="BQ58" i="8"/>
  <c r="BP58" i="8"/>
  <c r="BM58" i="8"/>
  <c r="BL58" i="8"/>
  <c r="CB58" i="8" s="1"/>
  <c r="BK58" i="8"/>
  <c r="BJ58" i="8"/>
  <c r="BI58" i="8"/>
  <c r="BO58" i="8" s="1"/>
  <c r="BH58" i="8"/>
  <c r="BG58" i="8"/>
  <c r="BC58" i="8"/>
  <c r="BB58" i="8"/>
  <c r="BA58" i="8"/>
  <c r="AZ58" i="8"/>
  <c r="AY58" i="8"/>
  <c r="AX58" i="8"/>
  <c r="AW58" i="8"/>
  <c r="AV58" i="8"/>
  <c r="AU58" i="8"/>
  <c r="AT58" i="8"/>
  <c r="AS58" i="8"/>
  <c r="AR58" i="8"/>
  <c r="AQ58" i="8"/>
  <c r="AP58" i="8"/>
  <c r="AO58" i="8"/>
  <c r="AN58" i="8"/>
  <c r="AM58" i="8"/>
  <c r="AL58" i="8"/>
  <c r="AK58" i="8"/>
  <c r="AJ58" i="8"/>
  <c r="AI58" i="8"/>
  <c r="AH58" i="8"/>
  <c r="AG58" i="8"/>
  <c r="AF58" i="8"/>
  <c r="AE58" i="8"/>
  <c r="AD58" i="8"/>
  <c r="AC58" i="8"/>
  <c r="AB58" i="8"/>
  <c r="AA58" i="8"/>
  <c r="Z58" i="8"/>
  <c r="Y58" i="8"/>
  <c r="X58" i="8"/>
  <c r="W58" i="8"/>
  <c r="V58" i="8"/>
  <c r="U58" i="8"/>
  <c r="T58" i="8"/>
  <c r="S58" i="8"/>
  <c r="R58" i="8"/>
  <c r="Q58" i="8"/>
  <c r="P58" i="8"/>
  <c r="O58" i="8"/>
  <c r="N58" i="8"/>
  <c r="M58" i="8"/>
  <c r="L58" i="8"/>
  <c r="K58" i="8"/>
  <c r="J58" i="8"/>
  <c r="I58" i="8"/>
  <c r="H58" i="8"/>
  <c r="G58" i="8"/>
  <c r="F58" i="8"/>
  <c r="E58" i="8"/>
  <c r="D58" i="8"/>
  <c r="C58" i="8"/>
  <c r="B58" i="8"/>
  <c r="FG57" i="8"/>
  <c r="FF57" i="8"/>
  <c r="FE57" i="8"/>
  <c r="FD57" i="8"/>
  <c r="FC57" i="8"/>
  <c r="FB57" i="8"/>
  <c r="FA57" i="8"/>
  <c r="EZ57" i="8"/>
  <c r="EY57" i="8"/>
  <c r="EX57" i="8"/>
  <c r="EW57" i="8"/>
  <c r="EV57" i="8"/>
  <c r="EU57" i="8"/>
  <c r="ET57" i="8"/>
  <c r="ES57" i="8"/>
  <c r="ER57" i="8"/>
  <c r="EQ57" i="8"/>
  <c r="EP57" i="8"/>
  <c r="EO57" i="8"/>
  <c r="EN57" i="8"/>
  <c r="EM57" i="8"/>
  <c r="EG57" i="8"/>
  <c r="EF57" i="8"/>
  <c r="EE57" i="8"/>
  <c r="ED57" i="8"/>
  <c r="EC57" i="8"/>
  <c r="EI57" i="8" s="1"/>
  <c r="EB57" i="8"/>
  <c r="EA57" i="8"/>
  <c r="DW57" i="8"/>
  <c r="DV57" i="8"/>
  <c r="DU57" i="8"/>
  <c r="DT57" i="8"/>
  <c r="EJ57" i="8" s="1"/>
  <c r="DS57" i="8"/>
  <c r="DR57" i="8"/>
  <c r="DQ57" i="8"/>
  <c r="DP57" i="8"/>
  <c r="DO57" i="8"/>
  <c r="DK57" i="8"/>
  <c r="DJ57" i="8"/>
  <c r="DI57" i="8"/>
  <c r="DH57" i="8"/>
  <c r="DY57" i="8" s="1"/>
  <c r="DG57" i="8"/>
  <c r="DF57" i="8"/>
  <c r="DE57" i="8"/>
  <c r="DD57" i="8"/>
  <c r="DC57" i="8"/>
  <c r="DB57" i="8"/>
  <c r="DA57" i="8"/>
  <c r="CZ57" i="8"/>
  <c r="CY57" i="8"/>
  <c r="CX57" i="8"/>
  <c r="CW57" i="8"/>
  <c r="CV57" i="8"/>
  <c r="DL57" i="8" s="1"/>
  <c r="CU57" i="8"/>
  <c r="CT57" i="8"/>
  <c r="CS57" i="8"/>
  <c r="CR57" i="8"/>
  <c r="CQ57" i="8"/>
  <c r="CP57" i="8"/>
  <c r="CO57" i="8"/>
  <c r="CN57" i="8"/>
  <c r="CM57" i="8"/>
  <c r="CL57" i="8"/>
  <c r="CK57" i="8"/>
  <c r="CJ57" i="8"/>
  <c r="CI57" i="8"/>
  <c r="CH57" i="8"/>
  <c r="CG57" i="8"/>
  <c r="CF57" i="8"/>
  <c r="CE57" i="8"/>
  <c r="CA57" i="8"/>
  <c r="BZ57" i="8"/>
  <c r="BY57" i="8"/>
  <c r="BX57" i="8"/>
  <c r="BW57" i="8"/>
  <c r="BV57" i="8"/>
  <c r="BU57" i="8"/>
  <c r="BT57" i="8"/>
  <c r="BS57" i="8"/>
  <c r="BR57" i="8"/>
  <c r="BQ57" i="8"/>
  <c r="BP57" i="8"/>
  <c r="BM57" i="8"/>
  <c r="BL57" i="8"/>
  <c r="BK57" i="8"/>
  <c r="BJ57" i="8"/>
  <c r="BI57" i="8"/>
  <c r="BO57" i="8" s="1"/>
  <c r="BH57" i="8"/>
  <c r="BG57" i="8"/>
  <c r="BC57" i="8"/>
  <c r="BB57" i="8"/>
  <c r="BA57" i="8"/>
  <c r="AZ57" i="8"/>
  <c r="AY57" i="8"/>
  <c r="AX57"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R57" i="8"/>
  <c r="Q57" i="8"/>
  <c r="P57" i="8"/>
  <c r="O57" i="8"/>
  <c r="N57" i="8"/>
  <c r="M57" i="8"/>
  <c r="L57" i="8"/>
  <c r="K57" i="8"/>
  <c r="J57" i="8"/>
  <c r="I57" i="8"/>
  <c r="H57" i="8"/>
  <c r="G57" i="8"/>
  <c r="F57" i="8"/>
  <c r="E57" i="8"/>
  <c r="D57" i="8"/>
  <c r="C57" i="8"/>
  <c r="B57" i="8"/>
  <c r="FG56" i="8"/>
  <c r="FF56" i="8"/>
  <c r="FE56" i="8"/>
  <c r="FD56" i="8"/>
  <c r="FC56" i="8"/>
  <c r="FB56" i="8"/>
  <c r="FA56" i="8"/>
  <c r="EZ56" i="8"/>
  <c r="EY56" i="8"/>
  <c r="EX56" i="8"/>
  <c r="EW56" i="8"/>
  <c r="EV56" i="8"/>
  <c r="EU56" i="8"/>
  <c r="ET56" i="8"/>
  <c r="ES56" i="8"/>
  <c r="ER56" i="8"/>
  <c r="EQ56" i="8"/>
  <c r="EP56" i="8"/>
  <c r="EO56" i="8"/>
  <c r="EN56" i="8"/>
  <c r="EM56" i="8"/>
  <c r="EG56" i="8"/>
  <c r="EF56" i="8"/>
  <c r="EE56" i="8"/>
  <c r="ED56" i="8"/>
  <c r="EC56" i="8"/>
  <c r="EB56" i="8"/>
  <c r="EA56" i="8"/>
  <c r="DW56" i="8"/>
  <c r="DV56" i="8"/>
  <c r="DU56" i="8"/>
  <c r="DT56" i="8"/>
  <c r="EJ56" i="8" s="1"/>
  <c r="DS56" i="8"/>
  <c r="DR56" i="8"/>
  <c r="DQ56" i="8"/>
  <c r="DP56" i="8"/>
  <c r="DO56" i="8"/>
  <c r="DK56" i="8"/>
  <c r="DJ56" i="8"/>
  <c r="DI56" i="8"/>
  <c r="DH56" i="8"/>
  <c r="DX56" i="8" s="1"/>
  <c r="DG56" i="8"/>
  <c r="DF56" i="8"/>
  <c r="DE56" i="8"/>
  <c r="DD56" i="8"/>
  <c r="DC56" i="8"/>
  <c r="DB56" i="8"/>
  <c r="DA56" i="8"/>
  <c r="CZ56" i="8"/>
  <c r="CY56" i="8"/>
  <c r="CX56" i="8"/>
  <c r="CW56" i="8"/>
  <c r="CV56" i="8"/>
  <c r="CU56" i="8"/>
  <c r="CT56" i="8"/>
  <c r="CS56" i="8"/>
  <c r="CR56" i="8"/>
  <c r="CQ56" i="8"/>
  <c r="CP56" i="8"/>
  <c r="CO56" i="8"/>
  <c r="CN56" i="8"/>
  <c r="CM56" i="8"/>
  <c r="CL56" i="8"/>
  <c r="CK56" i="8"/>
  <c r="CJ56" i="8"/>
  <c r="CI56" i="8"/>
  <c r="CH56" i="8"/>
  <c r="CG56" i="8"/>
  <c r="CF56" i="8"/>
  <c r="CE56" i="8"/>
  <c r="CA56" i="8"/>
  <c r="BZ56" i="8"/>
  <c r="BY56" i="8"/>
  <c r="BX56" i="8"/>
  <c r="BW56" i="8"/>
  <c r="BV56" i="8"/>
  <c r="BU56" i="8"/>
  <c r="BT56" i="8"/>
  <c r="BS56" i="8"/>
  <c r="BR56" i="8"/>
  <c r="BQ56" i="8"/>
  <c r="BP56" i="8"/>
  <c r="BM56" i="8"/>
  <c r="BL56" i="8"/>
  <c r="CB56" i="8" s="1"/>
  <c r="BK56" i="8"/>
  <c r="BJ56" i="8"/>
  <c r="BI56" i="8"/>
  <c r="BO56" i="8" s="1"/>
  <c r="BH56" i="8"/>
  <c r="BG56" i="8"/>
  <c r="BC56" i="8"/>
  <c r="BB56" i="8"/>
  <c r="BA56" i="8"/>
  <c r="AZ56" i="8"/>
  <c r="AY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R56" i="8"/>
  <c r="Q56" i="8"/>
  <c r="P56" i="8"/>
  <c r="O56" i="8"/>
  <c r="N56" i="8"/>
  <c r="M56" i="8"/>
  <c r="L56" i="8"/>
  <c r="K56" i="8"/>
  <c r="J56" i="8"/>
  <c r="I56" i="8"/>
  <c r="H56" i="8"/>
  <c r="G56" i="8"/>
  <c r="F56" i="8"/>
  <c r="E56" i="8"/>
  <c r="D56" i="8"/>
  <c r="C56" i="8"/>
  <c r="B56" i="8"/>
  <c r="FG55" i="8"/>
  <c r="FF55" i="8"/>
  <c r="FE55" i="8"/>
  <c r="FD55" i="8"/>
  <c r="FC55" i="8"/>
  <c r="FB55" i="8"/>
  <c r="FA55" i="8"/>
  <c r="EZ55" i="8"/>
  <c r="EY55" i="8"/>
  <c r="EX55" i="8"/>
  <c r="EW55" i="8"/>
  <c r="EV55" i="8"/>
  <c r="EU55" i="8"/>
  <c r="ET55" i="8"/>
  <c r="ES55" i="8"/>
  <c r="ER55" i="8"/>
  <c r="EQ55" i="8"/>
  <c r="EP55" i="8"/>
  <c r="EO55" i="8"/>
  <c r="EN55" i="8"/>
  <c r="EM55" i="8"/>
  <c r="EG55" i="8"/>
  <c r="EF55" i="8"/>
  <c r="EE55" i="8"/>
  <c r="ED55" i="8"/>
  <c r="EC55" i="8"/>
  <c r="EH55" i="8" s="1"/>
  <c r="EB55" i="8"/>
  <c r="EA55" i="8"/>
  <c r="DW55" i="8"/>
  <c r="DV55" i="8"/>
  <c r="DU55" i="8"/>
  <c r="DT55" i="8"/>
  <c r="EL55" i="8" s="1"/>
  <c r="DS55" i="8"/>
  <c r="DR55" i="8"/>
  <c r="DQ55" i="8"/>
  <c r="DP55" i="8"/>
  <c r="DO55" i="8"/>
  <c r="DK55" i="8"/>
  <c r="DJ55" i="8"/>
  <c r="DI55" i="8"/>
  <c r="DH55" i="8"/>
  <c r="DX55" i="8" s="1"/>
  <c r="DG55" i="8"/>
  <c r="DF55" i="8"/>
  <c r="DE55" i="8"/>
  <c r="DD55" i="8"/>
  <c r="DC55" i="8"/>
  <c r="DB55" i="8"/>
  <c r="DA55" i="8"/>
  <c r="CZ55" i="8"/>
  <c r="CY55" i="8"/>
  <c r="CX55" i="8"/>
  <c r="CW55" i="8"/>
  <c r="CV55" i="8"/>
  <c r="DL55" i="8" s="1"/>
  <c r="CU55" i="8"/>
  <c r="CT55" i="8"/>
  <c r="CS55" i="8"/>
  <c r="CR55" i="8"/>
  <c r="CQ55" i="8"/>
  <c r="CP55" i="8"/>
  <c r="CO55" i="8"/>
  <c r="CN55" i="8"/>
  <c r="CM55" i="8"/>
  <c r="CL55" i="8"/>
  <c r="CK55" i="8"/>
  <c r="CJ55" i="8"/>
  <c r="CI55" i="8"/>
  <c r="CH55" i="8"/>
  <c r="CG55" i="8"/>
  <c r="CF55" i="8"/>
  <c r="CE55" i="8"/>
  <c r="CA55" i="8"/>
  <c r="BZ55" i="8"/>
  <c r="BY55" i="8"/>
  <c r="BX55" i="8"/>
  <c r="BW55" i="8"/>
  <c r="BV55" i="8"/>
  <c r="BU55" i="8"/>
  <c r="BT55" i="8"/>
  <c r="BS55" i="8"/>
  <c r="BR55" i="8"/>
  <c r="BQ55" i="8"/>
  <c r="BP55" i="8"/>
  <c r="BM55" i="8"/>
  <c r="BL55" i="8"/>
  <c r="CB55" i="8" s="1"/>
  <c r="BK55" i="8"/>
  <c r="BJ55" i="8"/>
  <c r="BI55" i="8"/>
  <c r="BN55" i="8" s="1"/>
  <c r="BH55" i="8"/>
  <c r="BG55" i="8"/>
  <c r="BC55" i="8"/>
  <c r="BB55" i="8"/>
  <c r="BA55" i="8"/>
  <c r="AZ55" i="8"/>
  <c r="AY55" i="8"/>
  <c r="AX55" i="8"/>
  <c r="AW55" i="8"/>
  <c r="AV55" i="8"/>
  <c r="AU55" i="8"/>
  <c r="AT55" i="8"/>
  <c r="AS55" i="8"/>
  <c r="AR55" i="8"/>
  <c r="AQ55" i="8"/>
  <c r="AP55" i="8"/>
  <c r="AO55" i="8"/>
  <c r="AN55" i="8"/>
  <c r="BD55" i="8" s="1"/>
  <c r="AM55" i="8"/>
  <c r="AL55" i="8"/>
  <c r="AK55" i="8"/>
  <c r="AJ55" i="8"/>
  <c r="AI55" i="8"/>
  <c r="AH55" i="8"/>
  <c r="AG55" i="8"/>
  <c r="AF55" i="8"/>
  <c r="AE55" i="8"/>
  <c r="AD55" i="8"/>
  <c r="AC55" i="8"/>
  <c r="AB55" i="8"/>
  <c r="AA55" i="8"/>
  <c r="Z55" i="8"/>
  <c r="Y55" i="8"/>
  <c r="X55" i="8"/>
  <c r="W55" i="8"/>
  <c r="V55" i="8"/>
  <c r="U55" i="8"/>
  <c r="T55" i="8"/>
  <c r="S55" i="8"/>
  <c r="R55" i="8"/>
  <c r="Q55" i="8"/>
  <c r="P55" i="8"/>
  <c r="O55" i="8"/>
  <c r="N55" i="8"/>
  <c r="M55" i="8"/>
  <c r="L55" i="8"/>
  <c r="K55" i="8"/>
  <c r="J55" i="8"/>
  <c r="I55" i="8"/>
  <c r="H55" i="8"/>
  <c r="G55" i="8"/>
  <c r="F55" i="8"/>
  <c r="E55" i="8"/>
  <c r="D55" i="8"/>
  <c r="C55" i="8"/>
  <c r="B55" i="8"/>
  <c r="FG54" i="8"/>
  <c r="FF54" i="8"/>
  <c r="FE54" i="8"/>
  <c r="FD54" i="8"/>
  <c r="FC54" i="8"/>
  <c r="FB54" i="8"/>
  <c r="FA54" i="8"/>
  <c r="EZ54" i="8"/>
  <c r="EY54" i="8"/>
  <c r="EX54" i="8"/>
  <c r="EW54" i="8"/>
  <c r="EV54" i="8"/>
  <c r="EU54" i="8"/>
  <c r="ET54" i="8"/>
  <c r="ES54" i="8"/>
  <c r="ER54" i="8"/>
  <c r="EQ54" i="8"/>
  <c r="EP54" i="8"/>
  <c r="EO54" i="8"/>
  <c r="EN54" i="8"/>
  <c r="EM54" i="8"/>
  <c r="EG54" i="8"/>
  <c r="EF54" i="8"/>
  <c r="EE54" i="8"/>
  <c r="ED54" i="8"/>
  <c r="EC54" i="8"/>
  <c r="EH54" i="8" s="1"/>
  <c r="EB54" i="8"/>
  <c r="EA54" i="8"/>
  <c r="DW54" i="8"/>
  <c r="DV54" i="8"/>
  <c r="DU54" i="8"/>
  <c r="DT54" i="8"/>
  <c r="DS54" i="8"/>
  <c r="DR54" i="8"/>
  <c r="DQ54" i="8"/>
  <c r="DP54" i="8"/>
  <c r="DO54" i="8"/>
  <c r="DK54" i="8"/>
  <c r="DJ54" i="8"/>
  <c r="DI54" i="8"/>
  <c r="DH54" i="8"/>
  <c r="DG54" i="8"/>
  <c r="DF54" i="8"/>
  <c r="DE54" i="8"/>
  <c r="DD54" i="8"/>
  <c r="DC54" i="8"/>
  <c r="DB54" i="8"/>
  <c r="DA54" i="8"/>
  <c r="CZ54" i="8"/>
  <c r="CY54" i="8"/>
  <c r="CX54" i="8"/>
  <c r="CW54" i="8"/>
  <c r="CV54" i="8"/>
  <c r="DL54" i="8" s="1"/>
  <c r="CU54" i="8"/>
  <c r="CT54" i="8"/>
  <c r="CS54" i="8"/>
  <c r="CR54" i="8"/>
  <c r="CQ54" i="8"/>
  <c r="CP54" i="8"/>
  <c r="CO54" i="8"/>
  <c r="CN54" i="8"/>
  <c r="CM54" i="8"/>
  <c r="CL54" i="8"/>
  <c r="CK54" i="8"/>
  <c r="CJ54" i="8"/>
  <c r="CI54" i="8"/>
  <c r="CH54" i="8"/>
  <c r="CG54" i="8"/>
  <c r="CF54" i="8"/>
  <c r="CE54" i="8"/>
  <c r="CA54" i="8"/>
  <c r="BZ54" i="8"/>
  <c r="BY54" i="8"/>
  <c r="BX54" i="8"/>
  <c r="BW54" i="8"/>
  <c r="BV54" i="8"/>
  <c r="BU54" i="8"/>
  <c r="BT54" i="8"/>
  <c r="BS54" i="8"/>
  <c r="BR54" i="8"/>
  <c r="BQ54" i="8"/>
  <c r="BP54" i="8"/>
  <c r="BM54" i="8"/>
  <c r="BL54" i="8"/>
  <c r="CB54" i="8" s="1"/>
  <c r="BK54" i="8"/>
  <c r="BJ54" i="8"/>
  <c r="BI54" i="8"/>
  <c r="BN54" i="8" s="1"/>
  <c r="BH54" i="8"/>
  <c r="BG54" i="8"/>
  <c r="BC54" i="8"/>
  <c r="BB54" i="8"/>
  <c r="BA54" i="8"/>
  <c r="AZ54" i="8"/>
  <c r="AY54" i="8"/>
  <c r="AX54"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R54" i="8"/>
  <c r="Q54" i="8"/>
  <c r="P54" i="8"/>
  <c r="O54" i="8"/>
  <c r="N54" i="8"/>
  <c r="M54" i="8"/>
  <c r="L54" i="8"/>
  <c r="K54" i="8"/>
  <c r="J54" i="8"/>
  <c r="I54" i="8"/>
  <c r="H54" i="8"/>
  <c r="G54" i="8"/>
  <c r="F54" i="8"/>
  <c r="E54" i="8"/>
  <c r="D54" i="8"/>
  <c r="C54" i="8"/>
  <c r="B54" i="8"/>
  <c r="FG53" i="8"/>
  <c r="FF53" i="8"/>
  <c r="FE53" i="8"/>
  <c r="FD53" i="8"/>
  <c r="FC53" i="8"/>
  <c r="FB53" i="8"/>
  <c r="FA53" i="8"/>
  <c r="EZ53" i="8"/>
  <c r="EY53" i="8"/>
  <c r="EX53" i="8"/>
  <c r="EW53" i="8"/>
  <c r="EV53" i="8"/>
  <c r="EU53" i="8"/>
  <c r="ET53" i="8"/>
  <c r="ES53" i="8"/>
  <c r="ER53" i="8"/>
  <c r="EQ53" i="8"/>
  <c r="EP53" i="8"/>
  <c r="EO53" i="8"/>
  <c r="EN53" i="8"/>
  <c r="EM53" i="8"/>
  <c r="EG53" i="8"/>
  <c r="EF53" i="8"/>
  <c r="EE53" i="8"/>
  <c r="ED53" i="8"/>
  <c r="EC53" i="8"/>
  <c r="EB53" i="8"/>
  <c r="EA53" i="8"/>
  <c r="DW53" i="8"/>
  <c r="DV53" i="8"/>
  <c r="DU53" i="8"/>
  <c r="DT53" i="8"/>
  <c r="EJ53" i="8" s="1"/>
  <c r="DS53" i="8"/>
  <c r="DR53" i="8"/>
  <c r="DQ53" i="8"/>
  <c r="DP53" i="8"/>
  <c r="DO53" i="8"/>
  <c r="DK53" i="8"/>
  <c r="DJ53" i="8"/>
  <c r="DI53" i="8"/>
  <c r="DH53" i="8"/>
  <c r="DY53" i="8" s="1"/>
  <c r="DG53" i="8"/>
  <c r="DF53" i="8"/>
  <c r="DE53" i="8"/>
  <c r="DD53" i="8"/>
  <c r="DC53" i="8"/>
  <c r="DB53" i="8"/>
  <c r="DA53" i="8"/>
  <c r="CZ53" i="8"/>
  <c r="CY53" i="8"/>
  <c r="CX53" i="8"/>
  <c r="CW53" i="8"/>
  <c r="CV53" i="8"/>
  <c r="DL53" i="8" s="1"/>
  <c r="CU53" i="8"/>
  <c r="CT53" i="8"/>
  <c r="CS53" i="8"/>
  <c r="CR53" i="8"/>
  <c r="CQ53" i="8"/>
  <c r="CP53" i="8"/>
  <c r="CO53" i="8"/>
  <c r="CN53" i="8"/>
  <c r="CM53" i="8"/>
  <c r="CL53" i="8"/>
  <c r="CK53" i="8"/>
  <c r="CJ53" i="8"/>
  <c r="CI53" i="8"/>
  <c r="CH53" i="8"/>
  <c r="CG53" i="8"/>
  <c r="CF53" i="8"/>
  <c r="CE53" i="8"/>
  <c r="CA53" i="8"/>
  <c r="BZ53" i="8"/>
  <c r="BY53" i="8"/>
  <c r="BX53" i="8"/>
  <c r="BW53" i="8"/>
  <c r="BV53" i="8"/>
  <c r="BU53" i="8"/>
  <c r="BT53" i="8"/>
  <c r="BS53" i="8"/>
  <c r="BR53" i="8"/>
  <c r="BQ53" i="8"/>
  <c r="BP53" i="8"/>
  <c r="BM53" i="8"/>
  <c r="BL53" i="8"/>
  <c r="CC53" i="8" s="1"/>
  <c r="BK53" i="8"/>
  <c r="BJ53" i="8"/>
  <c r="BI53" i="8"/>
  <c r="BO53" i="8" s="1"/>
  <c r="BH53" i="8"/>
  <c r="BG53" i="8"/>
  <c r="BC53" i="8"/>
  <c r="BB53" i="8"/>
  <c r="BA53" i="8"/>
  <c r="AZ53" i="8"/>
  <c r="AY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R53" i="8"/>
  <c r="Q53" i="8"/>
  <c r="P53" i="8"/>
  <c r="O53" i="8"/>
  <c r="N53" i="8"/>
  <c r="M53" i="8"/>
  <c r="L53" i="8"/>
  <c r="K53" i="8"/>
  <c r="J53" i="8"/>
  <c r="I53" i="8"/>
  <c r="H53" i="8"/>
  <c r="G53" i="8"/>
  <c r="F53" i="8"/>
  <c r="E53" i="8"/>
  <c r="D53" i="8"/>
  <c r="C53" i="8"/>
  <c r="B53" i="8"/>
  <c r="FG52" i="8"/>
  <c r="FF52" i="8"/>
  <c r="FE52" i="8"/>
  <c r="FD52" i="8"/>
  <c r="FC52" i="8"/>
  <c r="FB52" i="8"/>
  <c r="FA52" i="8"/>
  <c r="EZ52" i="8"/>
  <c r="EY52" i="8"/>
  <c r="EX52" i="8"/>
  <c r="EW52" i="8"/>
  <c r="EV52" i="8"/>
  <c r="EU52" i="8"/>
  <c r="ET52" i="8"/>
  <c r="ES52" i="8"/>
  <c r="ER52" i="8"/>
  <c r="EQ52" i="8"/>
  <c r="EP52" i="8"/>
  <c r="EO52" i="8"/>
  <c r="EN52" i="8"/>
  <c r="EM52" i="8"/>
  <c r="EG52" i="8"/>
  <c r="EF52" i="8"/>
  <c r="EE52" i="8"/>
  <c r="ED52" i="8"/>
  <c r="EC52" i="8"/>
  <c r="EB52" i="8"/>
  <c r="EA52" i="8"/>
  <c r="DW52" i="8"/>
  <c r="DV52" i="8"/>
  <c r="DU52" i="8"/>
  <c r="DT52" i="8"/>
  <c r="DS52" i="8"/>
  <c r="DR52" i="8"/>
  <c r="DQ52" i="8"/>
  <c r="DP52" i="8"/>
  <c r="DO52" i="8"/>
  <c r="DK52" i="8"/>
  <c r="DJ52" i="8"/>
  <c r="DI52" i="8"/>
  <c r="DH52" i="8"/>
  <c r="DZ52" i="8" s="1"/>
  <c r="DG52" i="8"/>
  <c r="DF52" i="8"/>
  <c r="DE52" i="8"/>
  <c r="DD52" i="8"/>
  <c r="DC52" i="8"/>
  <c r="DB52" i="8"/>
  <c r="DA52" i="8"/>
  <c r="CZ52" i="8"/>
  <c r="CY52" i="8"/>
  <c r="CX52" i="8"/>
  <c r="CW52" i="8"/>
  <c r="CV52" i="8"/>
  <c r="CU52" i="8"/>
  <c r="CT52" i="8"/>
  <c r="CS52" i="8"/>
  <c r="CR52" i="8"/>
  <c r="CQ52" i="8"/>
  <c r="CP52" i="8"/>
  <c r="CO52" i="8"/>
  <c r="CN52" i="8"/>
  <c r="CM52" i="8"/>
  <c r="CL52" i="8"/>
  <c r="CK52" i="8"/>
  <c r="CJ52" i="8"/>
  <c r="CI52" i="8"/>
  <c r="CH52" i="8"/>
  <c r="CG52" i="8"/>
  <c r="CF52" i="8"/>
  <c r="CE52" i="8"/>
  <c r="CA52" i="8"/>
  <c r="BZ52" i="8"/>
  <c r="BY52" i="8"/>
  <c r="BX52" i="8"/>
  <c r="BW52" i="8"/>
  <c r="BV52" i="8"/>
  <c r="BU52" i="8"/>
  <c r="BT52" i="8"/>
  <c r="BS52" i="8"/>
  <c r="BR52" i="8"/>
  <c r="BQ52" i="8"/>
  <c r="BP52" i="8"/>
  <c r="BM52" i="8"/>
  <c r="BL52" i="8"/>
  <c r="CB52" i="8" s="1"/>
  <c r="BK52" i="8"/>
  <c r="BJ52" i="8"/>
  <c r="BI52" i="8"/>
  <c r="BO52" i="8" s="1"/>
  <c r="BH52" i="8"/>
  <c r="BG52" i="8"/>
  <c r="BC52" i="8"/>
  <c r="BB52" i="8"/>
  <c r="BA52" i="8"/>
  <c r="AZ52" i="8"/>
  <c r="AY52" i="8"/>
  <c r="AX52" i="8"/>
  <c r="AW52" i="8"/>
  <c r="AV52" i="8"/>
  <c r="AU52" i="8"/>
  <c r="AT52" i="8"/>
  <c r="AS52" i="8"/>
  <c r="AR52" i="8"/>
  <c r="AQ52" i="8"/>
  <c r="AP52" i="8"/>
  <c r="AO52" i="8"/>
  <c r="AN52" i="8"/>
  <c r="AM52" i="8"/>
  <c r="AL52" i="8"/>
  <c r="AK52" i="8"/>
  <c r="AJ52" i="8"/>
  <c r="AI52" i="8"/>
  <c r="AH52" i="8"/>
  <c r="AG52" i="8"/>
  <c r="AF52" i="8"/>
  <c r="AE52" i="8"/>
  <c r="AD52" i="8"/>
  <c r="AC52" i="8"/>
  <c r="AB52" i="8"/>
  <c r="AA52" i="8"/>
  <c r="Z52" i="8"/>
  <c r="Y52" i="8"/>
  <c r="X52" i="8"/>
  <c r="W52" i="8"/>
  <c r="V52" i="8"/>
  <c r="U52" i="8"/>
  <c r="T52" i="8"/>
  <c r="S52" i="8"/>
  <c r="R52" i="8"/>
  <c r="Q52" i="8"/>
  <c r="P52" i="8"/>
  <c r="O52" i="8"/>
  <c r="N52" i="8"/>
  <c r="M52" i="8"/>
  <c r="L52" i="8"/>
  <c r="K52" i="8"/>
  <c r="J52" i="8"/>
  <c r="I52" i="8"/>
  <c r="H52" i="8"/>
  <c r="G52" i="8"/>
  <c r="F52" i="8"/>
  <c r="E52" i="8"/>
  <c r="D52" i="8"/>
  <c r="C52" i="8"/>
  <c r="B52" i="8"/>
  <c r="FG51" i="8"/>
  <c r="FF51" i="8"/>
  <c r="FE51" i="8"/>
  <c r="FD51" i="8"/>
  <c r="FC51" i="8"/>
  <c r="FB51" i="8"/>
  <c r="FA51" i="8"/>
  <c r="EZ51" i="8"/>
  <c r="EY51" i="8"/>
  <c r="EX51" i="8"/>
  <c r="EW51" i="8"/>
  <c r="EV51" i="8"/>
  <c r="EU51" i="8"/>
  <c r="ET51" i="8"/>
  <c r="ES51" i="8"/>
  <c r="ER51" i="8"/>
  <c r="EQ51" i="8"/>
  <c r="EP51" i="8"/>
  <c r="EO51" i="8"/>
  <c r="EN51" i="8"/>
  <c r="EM51" i="8"/>
  <c r="EG51" i="8"/>
  <c r="EF51" i="8"/>
  <c r="EE51" i="8"/>
  <c r="ED51" i="8"/>
  <c r="EC51" i="8"/>
  <c r="EI51" i="8" s="1"/>
  <c r="EB51" i="8"/>
  <c r="EA51" i="8"/>
  <c r="DW51" i="8"/>
  <c r="DV51" i="8"/>
  <c r="DU51" i="8"/>
  <c r="DT51" i="8"/>
  <c r="DS51" i="8"/>
  <c r="DR51" i="8"/>
  <c r="DQ51" i="8"/>
  <c r="DP51" i="8"/>
  <c r="DO51" i="8"/>
  <c r="DK51" i="8"/>
  <c r="DJ51" i="8"/>
  <c r="DI51" i="8"/>
  <c r="DH51" i="8"/>
  <c r="DZ51" i="8" s="1"/>
  <c r="DG51" i="8"/>
  <c r="DF51" i="8"/>
  <c r="DE51" i="8"/>
  <c r="DD51" i="8"/>
  <c r="DC51" i="8"/>
  <c r="DB51" i="8"/>
  <c r="DA51" i="8"/>
  <c r="CZ51" i="8"/>
  <c r="CY51" i="8"/>
  <c r="CX51" i="8"/>
  <c r="CW51" i="8"/>
  <c r="CV51" i="8"/>
  <c r="DL51" i="8" s="1"/>
  <c r="CU51" i="8"/>
  <c r="CT51" i="8"/>
  <c r="CS51" i="8"/>
  <c r="CR51" i="8"/>
  <c r="CQ51" i="8"/>
  <c r="CP51" i="8"/>
  <c r="CO51" i="8"/>
  <c r="CN51" i="8"/>
  <c r="CM51" i="8"/>
  <c r="CL51" i="8"/>
  <c r="CK51" i="8"/>
  <c r="CJ51" i="8"/>
  <c r="CI51" i="8"/>
  <c r="CH51" i="8"/>
  <c r="CG51" i="8"/>
  <c r="CF51" i="8"/>
  <c r="CE51" i="8"/>
  <c r="CA51" i="8"/>
  <c r="BZ51" i="8"/>
  <c r="BY51" i="8"/>
  <c r="BX51" i="8"/>
  <c r="BW51" i="8"/>
  <c r="BV51" i="8"/>
  <c r="BU51" i="8"/>
  <c r="BT51" i="8"/>
  <c r="BS51" i="8"/>
  <c r="BR51" i="8"/>
  <c r="BQ51" i="8"/>
  <c r="BP51" i="8"/>
  <c r="BM51" i="8"/>
  <c r="BL51" i="8"/>
  <c r="CB51" i="8" s="1"/>
  <c r="BK51" i="8"/>
  <c r="BJ51" i="8"/>
  <c r="BI51" i="8"/>
  <c r="BN51" i="8" s="1"/>
  <c r="BH51" i="8"/>
  <c r="BG51" i="8"/>
  <c r="BC51" i="8"/>
  <c r="BB51" i="8"/>
  <c r="BA51" i="8"/>
  <c r="AZ51" i="8"/>
  <c r="AY51" i="8"/>
  <c r="AX51" i="8"/>
  <c r="AW51" i="8"/>
  <c r="AV51" i="8"/>
  <c r="AU51" i="8"/>
  <c r="AT51" i="8"/>
  <c r="AS51" i="8"/>
  <c r="AR51" i="8"/>
  <c r="AQ51" i="8"/>
  <c r="AP51" i="8"/>
  <c r="AO51" i="8"/>
  <c r="AN51" i="8"/>
  <c r="BD51" i="8" s="1"/>
  <c r="AM51" i="8"/>
  <c r="AL51" i="8"/>
  <c r="AK51" i="8"/>
  <c r="AJ51" i="8"/>
  <c r="AI51" i="8"/>
  <c r="AH51" i="8"/>
  <c r="AG51" i="8"/>
  <c r="AF51" i="8"/>
  <c r="AE51" i="8"/>
  <c r="AD51" i="8"/>
  <c r="AC51" i="8"/>
  <c r="AB51" i="8"/>
  <c r="AA51" i="8"/>
  <c r="Z51" i="8"/>
  <c r="Y51" i="8"/>
  <c r="X51" i="8"/>
  <c r="W51" i="8"/>
  <c r="V51" i="8"/>
  <c r="U51" i="8"/>
  <c r="T51" i="8"/>
  <c r="S51" i="8"/>
  <c r="R51" i="8"/>
  <c r="Q51" i="8"/>
  <c r="P51" i="8"/>
  <c r="O51" i="8"/>
  <c r="N51" i="8"/>
  <c r="M51" i="8"/>
  <c r="L51" i="8"/>
  <c r="K51" i="8"/>
  <c r="J51" i="8"/>
  <c r="I51" i="8"/>
  <c r="H51" i="8"/>
  <c r="G51" i="8"/>
  <c r="F51" i="8"/>
  <c r="E51" i="8"/>
  <c r="D51" i="8"/>
  <c r="C51" i="8"/>
  <c r="B51" i="8"/>
  <c r="FG50" i="8"/>
  <c r="FF50" i="8"/>
  <c r="FE50" i="8"/>
  <c r="FD50" i="8"/>
  <c r="FC50" i="8"/>
  <c r="FB50" i="8"/>
  <c r="FA50" i="8"/>
  <c r="EZ50" i="8"/>
  <c r="EY50" i="8"/>
  <c r="EX50" i="8"/>
  <c r="EW50" i="8"/>
  <c r="EV50" i="8"/>
  <c r="EU50" i="8"/>
  <c r="ET50" i="8"/>
  <c r="ES50" i="8"/>
  <c r="ER50" i="8"/>
  <c r="EQ50" i="8"/>
  <c r="EP50" i="8"/>
  <c r="EO50" i="8"/>
  <c r="EN50" i="8"/>
  <c r="EM50" i="8"/>
  <c r="EG50" i="8"/>
  <c r="EF50" i="8"/>
  <c r="EE50" i="8"/>
  <c r="ED50" i="8"/>
  <c r="EC50" i="8"/>
  <c r="EB50" i="8"/>
  <c r="EA50" i="8"/>
  <c r="DW50" i="8"/>
  <c r="DV50" i="8"/>
  <c r="DU50" i="8"/>
  <c r="DT50" i="8"/>
  <c r="DS50" i="8"/>
  <c r="DR50" i="8"/>
  <c r="DQ50" i="8"/>
  <c r="DP50" i="8"/>
  <c r="DO50" i="8"/>
  <c r="DK50" i="8"/>
  <c r="DJ50" i="8"/>
  <c r="DI50" i="8"/>
  <c r="DH50" i="8"/>
  <c r="DG50" i="8"/>
  <c r="DF50" i="8"/>
  <c r="DE50" i="8"/>
  <c r="DD50" i="8"/>
  <c r="DC50" i="8"/>
  <c r="DB50" i="8"/>
  <c r="DA50" i="8"/>
  <c r="CZ50" i="8"/>
  <c r="CY50" i="8"/>
  <c r="CX50" i="8"/>
  <c r="CW50" i="8"/>
  <c r="CV50" i="8"/>
  <c r="CU50" i="8"/>
  <c r="CT50" i="8"/>
  <c r="CS50" i="8"/>
  <c r="CR50" i="8"/>
  <c r="CQ50" i="8"/>
  <c r="CP50" i="8"/>
  <c r="CO50" i="8"/>
  <c r="CN50" i="8"/>
  <c r="CM50" i="8"/>
  <c r="CL50" i="8"/>
  <c r="CK50" i="8"/>
  <c r="CJ50" i="8"/>
  <c r="CI50" i="8"/>
  <c r="CH50" i="8"/>
  <c r="CG50" i="8"/>
  <c r="CF50" i="8"/>
  <c r="CE50" i="8"/>
  <c r="CA50" i="8"/>
  <c r="BZ50" i="8"/>
  <c r="BY50" i="8"/>
  <c r="BX50" i="8"/>
  <c r="BW50" i="8"/>
  <c r="BV50" i="8"/>
  <c r="BU50" i="8"/>
  <c r="BT50" i="8"/>
  <c r="BS50" i="8"/>
  <c r="BR50" i="8"/>
  <c r="BQ50" i="8"/>
  <c r="BP50" i="8"/>
  <c r="BM50" i="8"/>
  <c r="BL50" i="8"/>
  <c r="CB50" i="8" s="1"/>
  <c r="BK50" i="8"/>
  <c r="BJ50" i="8"/>
  <c r="BI50" i="8"/>
  <c r="BN50" i="8" s="1"/>
  <c r="BH50" i="8"/>
  <c r="BG50" i="8"/>
  <c r="BC50" i="8"/>
  <c r="BB50" i="8"/>
  <c r="BA50" i="8"/>
  <c r="AZ50" i="8"/>
  <c r="AY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R50" i="8"/>
  <c r="Q50" i="8"/>
  <c r="P50" i="8"/>
  <c r="O50" i="8"/>
  <c r="N50" i="8"/>
  <c r="M50" i="8"/>
  <c r="L50" i="8"/>
  <c r="K50" i="8"/>
  <c r="J50" i="8"/>
  <c r="I50" i="8"/>
  <c r="H50" i="8"/>
  <c r="G50" i="8"/>
  <c r="F50" i="8"/>
  <c r="E50" i="8"/>
  <c r="D50" i="8"/>
  <c r="C50" i="8"/>
  <c r="B50" i="8"/>
  <c r="FG49" i="8"/>
  <c r="FF49" i="8"/>
  <c r="FE49" i="8"/>
  <c r="FD49" i="8"/>
  <c r="FC49" i="8"/>
  <c r="FB49" i="8"/>
  <c r="FA49" i="8"/>
  <c r="EZ49" i="8"/>
  <c r="EY49" i="8"/>
  <c r="EX49" i="8"/>
  <c r="EW49" i="8"/>
  <c r="EV49" i="8"/>
  <c r="EU49" i="8"/>
  <c r="ET49" i="8"/>
  <c r="ES49" i="8"/>
  <c r="ER49" i="8"/>
  <c r="EQ49" i="8"/>
  <c r="EP49" i="8"/>
  <c r="EO49" i="8"/>
  <c r="EN49" i="8"/>
  <c r="EM49" i="8"/>
  <c r="EG49" i="8"/>
  <c r="EF49" i="8"/>
  <c r="EE49" i="8"/>
  <c r="ED49" i="8"/>
  <c r="EC49" i="8"/>
  <c r="EB49" i="8"/>
  <c r="EA49" i="8"/>
  <c r="DW49" i="8"/>
  <c r="DV49" i="8"/>
  <c r="DU49" i="8"/>
  <c r="DT49" i="8"/>
  <c r="EJ49" i="8" s="1"/>
  <c r="DS49" i="8"/>
  <c r="DR49" i="8"/>
  <c r="DQ49" i="8"/>
  <c r="DP49" i="8"/>
  <c r="DO49" i="8"/>
  <c r="DK49" i="8"/>
  <c r="DJ49" i="8"/>
  <c r="DI49" i="8"/>
  <c r="DH49" i="8"/>
  <c r="DY49" i="8" s="1"/>
  <c r="DG49" i="8"/>
  <c r="DF49" i="8"/>
  <c r="DE49" i="8"/>
  <c r="DD49" i="8"/>
  <c r="DC49" i="8"/>
  <c r="DB49" i="8"/>
  <c r="DA49" i="8"/>
  <c r="CZ49" i="8"/>
  <c r="CY49" i="8"/>
  <c r="CX49" i="8"/>
  <c r="CW49" i="8"/>
  <c r="CV49" i="8"/>
  <c r="DL49" i="8" s="1"/>
  <c r="CU49" i="8"/>
  <c r="CT49" i="8"/>
  <c r="CS49" i="8"/>
  <c r="CR49" i="8"/>
  <c r="CQ49" i="8"/>
  <c r="CP49" i="8"/>
  <c r="CO49" i="8"/>
  <c r="CN49" i="8"/>
  <c r="CM49" i="8"/>
  <c r="CL49" i="8"/>
  <c r="CK49" i="8"/>
  <c r="CJ49" i="8"/>
  <c r="CI49" i="8"/>
  <c r="CH49" i="8"/>
  <c r="CG49" i="8"/>
  <c r="CF49" i="8"/>
  <c r="CE49" i="8"/>
  <c r="CA49" i="8"/>
  <c r="BZ49" i="8"/>
  <c r="BY49" i="8"/>
  <c r="BX49" i="8"/>
  <c r="BW49" i="8"/>
  <c r="BV49" i="8"/>
  <c r="BU49" i="8"/>
  <c r="BT49" i="8"/>
  <c r="BS49" i="8"/>
  <c r="BR49" i="8"/>
  <c r="BQ49" i="8"/>
  <c r="BP49" i="8"/>
  <c r="BM49" i="8"/>
  <c r="BL49" i="8"/>
  <c r="BK49" i="8"/>
  <c r="BJ49" i="8"/>
  <c r="BI49" i="8"/>
  <c r="BH49" i="8"/>
  <c r="BG49" i="8"/>
  <c r="BC49" i="8"/>
  <c r="BB49" i="8"/>
  <c r="BA49" i="8"/>
  <c r="AZ49" i="8"/>
  <c r="AY49" i="8"/>
  <c r="AX49" i="8"/>
  <c r="AW49" i="8"/>
  <c r="AV49" i="8"/>
  <c r="AU49" i="8"/>
  <c r="AT49" i="8"/>
  <c r="AS49" i="8"/>
  <c r="AR49" i="8"/>
  <c r="AQ49" i="8"/>
  <c r="AP49" i="8"/>
  <c r="AO49" i="8"/>
  <c r="AN49" i="8"/>
  <c r="AM49" i="8"/>
  <c r="AL49" i="8"/>
  <c r="AK49" i="8"/>
  <c r="AJ49" i="8"/>
  <c r="AI49" i="8"/>
  <c r="AH49" i="8"/>
  <c r="AG49" i="8"/>
  <c r="AF49" i="8"/>
  <c r="AE49" i="8"/>
  <c r="AD49" i="8"/>
  <c r="AC49" i="8"/>
  <c r="AB49" i="8"/>
  <c r="AA49" i="8"/>
  <c r="Z49" i="8"/>
  <c r="Y49" i="8"/>
  <c r="X49" i="8"/>
  <c r="W49" i="8"/>
  <c r="V49" i="8"/>
  <c r="U49" i="8"/>
  <c r="T49" i="8"/>
  <c r="S49" i="8"/>
  <c r="R49" i="8"/>
  <c r="Q49" i="8"/>
  <c r="P49" i="8"/>
  <c r="O49" i="8"/>
  <c r="N49" i="8"/>
  <c r="M49" i="8"/>
  <c r="L49" i="8"/>
  <c r="K49" i="8"/>
  <c r="J49" i="8"/>
  <c r="I49" i="8"/>
  <c r="H49" i="8"/>
  <c r="G49" i="8"/>
  <c r="F49" i="8"/>
  <c r="E49" i="8"/>
  <c r="D49" i="8"/>
  <c r="C49" i="8"/>
  <c r="B49" i="8"/>
  <c r="FG48" i="8"/>
  <c r="FF48" i="8"/>
  <c r="FE48" i="8"/>
  <c r="FD48" i="8"/>
  <c r="FC48" i="8"/>
  <c r="FB48" i="8"/>
  <c r="FA48" i="8"/>
  <c r="EZ48" i="8"/>
  <c r="EY48" i="8"/>
  <c r="EX48" i="8"/>
  <c r="EW48" i="8"/>
  <c r="EV48" i="8"/>
  <c r="EU48" i="8"/>
  <c r="ET48" i="8"/>
  <c r="ES48" i="8"/>
  <c r="ER48" i="8"/>
  <c r="EQ48" i="8"/>
  <c r="EP48" i="8"/>
  <c r="EO48" i="8"/>
  <c r="EN48" i="8"/>
  <c r="EM48" i="8"/>
  <c r="EG48" i="8"/>
  <c r="EF48" i="8"/>
  <c r="EE48" i="8"/>
  <c r="ED48" i="8"/>
  <c r="EC48" i="8"/>
  <c r="EB48" i="8"/>
  <c r="EA48" i="8"/>
  <c r="DW48" i="8"/>
  <c r="DV48" i="8"/>
  <c r="DU48" i="8"/>
  <c r="DT48" i="8"/>
  <c r="DS48" i="8"/>
  <c r="DR48" i="8"/>
  <c r="DQ48" i="8"/>
  <c r="DP48" i="8"/>
  <c r="DO48" i="8"/>
  <c r="DK48" i="8"/>
  <c r="DJ48" i="8"/>
  <c r="DI48" i="8"/>
  <c r="DH48" i="8"/>
  <c r="DG48" i="8"/>
  <c r="DF48" i="8"/>
  <c r="DE48" i="8"/>
  <c r="DD48" i="8"/>
  <c r="DC48" i="8"/>
  <c r="DB48" i="8"/>
  <c r="DA48" i="8"/>
  <c r="CZ48" i="8"/>
  <c r="CY48" i="8"/>
  <c r="CX48" i="8"/>
  <c r="CW48" i="8"/>
  <c r="CV48" i="8"/>
  <c r="CU48" i="8"/>
  <c r="CT48" i="8"/>
  <c r="CS48" i="8"/>
  <c r="CR48" i="8"/>
  <c r="CQ48" i="8"/>
  <c r="CP48" i="8"/>
  <c r="CO48" i="8"/>
  <c r="CN48" i="8"/>
  <c r="CM48" i="8"/>
  <c r="CL48" i="8"/>
  <c r="CK48" i="8"/>
  <c r="CJ48" i="8"/>
  <c r="CI48" i="8"/>
  <c r="CH48" i="8"/>
  <c r="CG48" i="8"/>
  <c r="CF48" i="8"/>
  <c r="CE48" i="8"/>
  <c r="CA48" i="8"/>
  <c r="BZ48" i="8"/>
  <c r="BY48" i="8"/>
  <c r="BX48" i="8"/>
  <c r="BW48" i="8"/>
  <c r="BV48" i="8"/>
  <c r="BU48" i="8"/>
  <c r="BT48" i="8"/>
  <c r="BS48" i="8"/>
  <c r="BR48" i="8"/>
  <c r="BQ48" i="8"/>
  <c r="BP48" i="8"/>
  <c r="BM48" i="8"/>
  <c r="BL48" i="8"/>
  <c r="CB48" i="8" s="1"/>
  <c r="BK48" i="8"/>
  <c r="BJ48" i="8"/>
  <c r="BI48" i="8"/>
  <c r="BN48" i="8" s="1"/>
  <c r="BH48" i="8"/>
  <c r="BG48" i="8"/>
  <c r="BC48" i="8"/>
  <c r="BB48" i="8"/>
  <c r="BA48" i="8"/>
  <c r="AZ48" i="8"/>
  <c r="AY48" i="8"/>
  <c r="AX48" i="8"/>
  <c r="AW48" i="8"/>
  <c r="AV48" i="8"/>
  <c r="AU48" i="8"/>
  <c r="AT48" i="8"/>
  <c r="AS48" i="8"/>
  <c r="AR48" i="8"/>
  <c r="AQ48" i="8"/>
  <c r="AP48" i="8"/>
  <c r="AO48" i="8"/>
  <c r="AN48" i="8"/>
  <c r="BD48" i="8" s="1"/>
  <c r="AM48" i="8"/>
  <c r="AL48" i="8"/>
  <c r="AK48" i="8"/>
  <c r="AJ48" i="8"/>
  <c r="AI48" i="8"/>
  <c r="AH48" i="8"/>
  <c r="AG48" i="8"/>
  <c r="AF48" i="8"/>
  <c r="AE48" i="8"/>
  <c r="AD48" i="8"/>
  <c r="AC48" i="8"/>
  <c r="AB48" i="8"/>
  <c r="AA48" i="8"/>
  <c r="Z48" i="8"/>
  <c r="Y48" i="8"/>
  <c r="X48" i="8"/>
  <c r="W48" i="8"/>
  <c r="V48" i="8"/>
  <c r="U48" i="8"/>
  <c r="T48" i="8"/>
  <c r="S48" i="8"/>
  <c r="R48" i="8"/>
  <c r="Q48" i="8"/>
  <c r="P48" i="8"/>
  <c r="O48" i="8"/>
  <c r="N48" i="8"/>
  <c r="M48" i="8"/>
  <c r="L48" i="8"/>
  <c r="K48" i="8"/>
  <c r="J48" i="8"/>
  <c r="I48" i="8"/>
  <c r="H48" i="8"/>
  <c r="G48" i="8"/>
  <c r="F48" i="8"/>
  <c r="E48" i="8"/>
  <c r="D48" i="8"/>
  <c r="C48" i="8"/>
  <c r="B48" i="8"/>
  <c r="FG47" i="8"/>
  <c r="FF47" i="8"/>
  <c r="FE47" i="8"/>
  <c r="FD47" i="8"/>
  <c r="FC47" i="8"/>
  <c r="FB47" i="8"/>
  <c r="FA47" i="8"/>
  <c r="EZ47" i="8"/>
  <c r="EY47" i="8"/>
  <c r="EX47" i="8"/>
  <c r="EW47" i="8"/>
  <c r="EV47" i="8"/>
  <c r="EU47" i="8"/>
  <c r="ET47" i="8"/>
  <c r="ES47" i="8"/>
  <c r="ER47" i="8"/>
  <c r="EQ47" i="8"/>
  <c r="EP47" i="8"/>
  <c r="EO47" i="8"/>
  <c r="EN47" i="8"/>
  <c r="EM47" i="8"/>
  <c r="EG47" i="8"/>
  <c r="EF47" i="8"/>
  <c r="EE47" i="8"/>
  <c r="ED47" i="8"/>
  <c r="EC47" i="8"/>
  <c r="EH47" i="8" s="1"/>
  <c r="EB47" i="8"/>
  <c r="EA47" i="8"/>
  <c r="DW47" i="8"/>
  <c r="DV47" i="8"/>
  <c r="DU47" i="8"/>
  <c r="DT47" i="8"/>
  <c r="EK47" i="8" s="1"/>
  <c r="DS47" i="8"/>
  <c r="DR47" i="8"/>
  <c r="DQ47" i="8"/>
  <c r="DP47" i="8"/>
  <c r="DO47" i="8"/>
  <c r="DK47" i="8"/>
  <c r="DJ47" i="8"/>
  <c r="DI47" i="8"/>
  <c r="DH47" i="8"/>
  <c r="DG47" i="8"/>
  <c r="DF47" i="8"/>
  <c r="DE47" i="8"/>
  <c r="DD47" i="8"/>
  <c r="DC47" i="8"/>
  <c r="DB47" i="8"/>
  <c r="DA47" i="8"/>
  <c r="CZ47" i="8"/>
  <c r="CY47" i="8"/>
  <c r="CX47" i="8"/>
  <c r="CW47" i="8"/>
  <c r="CV47" i="8"/>
  <c r="CU47" i="8"/>
  <c r="CT47" i="8"/>
  <c r="CS47" i="8"/>
  <c r="CR47" i="8"/>
  <c r="CQ47" i="8"/>
  <c r="CP47" i="8"/>
  <c r="CO47" i="8"/>
  <c r="CN47" i="8"/>
  <c r="CM47" i="8"/>
  <c r="CL47" i="8"/>
  <c r="CK47" i="8"/>
  <c r="CJ47" i="8"/>
  <c r="CI47" i="8"/>
  <c r="CH47" i="8"/>
  <c r="CG47" i="8"/>
  <c r="CF47" i="8"/>
  <c r="CE47" i="8"/>
  <c r="CA47" i="8"/>
  <c r="BZ47" i="8"/>
  <c r="BY47" i="8"/>
  <c r="BX47" i="8"/>
  <c r="BW47" i="8"/>
  <c r="BV47" i="8"/>
  <c r="BU47" i="8"/>
  <c r="BT47" i="8"/>
  <c r="BS47" i="8"/>
  <c r="BR47" i="8"/>
  <c r="BQ47" i="8"/>
  <c r="BP47" i="8"/>
  <c r="BM47" i="8"/>
  <c r="BL47" i="8"/>
  <c r="CB47" i="8" s="1"/>
  <c r="BK47" i="8"/>
  <c r="BJ47" i="8"/>
  <c r="BI47" i="8"/>
  <c r="BH47" i="8"/>
  <c r="BG47" i="8"/>
  <c r="BC47" i="8"/>
  <c r="BB47" i="8"/>
  <c r="BA47" i="8"/>
  <c r="AZ47" i="8"/>
  <c r="AY47" i="8"/>
  <c r="AX47" i="8"/>
  <c r="AW47" i="8"/>
  <c r="AV47" i="8"/>
  <c r="AU47" i="8"/>
  <c r="AT47" i="8"/>
  <c r="AS47" i="8"/>
  <c r="AR47" i="8"/>
  <c r="AQ47" i="8"/>
  <c r="AP47" i="8"/>
  <c r="AO47" i="8"/>
  <c r="AN47" i="8"/>
  <c r="BD47" i="8" s="1"/>
  <c r="AM47" i="8"/>
  <c r="AL47" i="8"/>
  <c r="AK47" i="8"/>
  <c r="AJ47" i="8"/>
  <c r="AI47" i="8"/>
  <c r="AH47" i="8"/>
  <c r="AG47" i="8"/>
  <c r="AF47" i="8"/>
  <c r="AE47" i="8"/>
  <c r="AD47" i="8"/>
  <c r="AC47" i="8"/>
  <c r="AB47" i="8"/>
  <c r="AA47" i="8"/>
  <c r="Z47" i="8"/>
  <c r="Y47" i="8"/>
  <c r="X47" i="8"/>
  <c r="W47" i="8"/>
  <c r="V47" i="8"/>
  <c r="U47" i="8"/>
  <c r="T47" i="8"/>
  <c r="S47" i="8"/>
  <c r="R47" i="8"/>
  <c r="Q47" i="8"/>
  <c r="P47" i="8"/>
  <c r="O47" i="8"/>
  <c r="N47" i="8"/>
  <c r="M47" i="8"/>
  <c r="L47" i="8"/>
  <c r="K47" i="8"/>
  <c r="J47" i="8"/>
  <c r="I47" i="8"/>
  <c r="H47" i="8"/>
  <c r="G47" i="8"/>
  <c r="F47" i="8"/>
  <c r="E47" i="8"/>
  <c r="D47" i="8"/>
  <c r="C47" i="8"/>
  <c r="B47" i="8"/>
  <c r="FG46" i="8"/>
  <c r="FF46" i="8"/>
  <c r="FE46" i="8"/>
  <c r="FD46" i="8"/>
  <c r="FC46" i="8"/>
  <c r="FB46" i="8"/>
  <c r="FA46" i="8"/>
  <c r="EZ46" i="8"/>
  <c r="EY46" i="8"/>
  <c r="EX46" i="8"/>
  <c r="EW46" i="8"/>
  <c r="EV46" i="8"/>
  <c r="EU46" i="8"/>
  <c r="ET46" i="8"/>
  <c r="ES46" i="8"/>
  <c r="ER46" i="8"/>
  <c r="EQ46" i="8"/>
  <c r="EP46" i="8"/>
  <c r="EO46" i="8"/>
  <c r="EN46" i="8"/>
  <c r="EM46" i="8"/>
  <c r="EG46" i="8"/>
  <c r="EF46" i="8"/>
  <c r="EE46" i="8"/>
  <c r="ED46" i="8"/>
  <c r="EC46" i="8"/>
  <c r="EB46" i="8"/>
  <c r="EA46" i="8"/>
  <c r="DW46" i="8"/>
  <c r="DV46" i="8"/>
  <c r="DU46" i="8"/>
  <c r="DT46" i="8"/>
  <c r="EL46" i="8" s="1"/>
  <c r="DS46" i="8"/>
  <c r="DR46" i="8"/>
  <c r="DQ46" i="8"/>
  <c r="DP46" i="8"/>
  <c r="DO46" i="8"/>
  <c r="DK46" i="8"/>
  <c r="DJ46" i="8"/>
  <c r="DI46" i="8"/>
  <c r="DH46" i="8"/>
  <c r="DG46" i="8"/>
  <c r="DF46" i="8"/>
  <c r="DE46" i="8"/>
  <c r="DD46" i="8"/>
  <c r="DC46" i="8"/>
  <c r="DB46" i="8"/>
  <c r="DA46" i="8"/>
  <c r="CZ46" i="8"/>
  <c r="CY46" i="8"/>
  <c r="CX46" i="8"/>
  <c r="CW46" i="8"/>
  <c r="CV46" i="8"/>
  <c r="DL46" i="8" s="1"/>
  <c r="CU46" i="8"/>
  <c r="CT46" i="8"/>
  <c r="CS46" i="8"/>
  <c r="CR46" i="8"/>
  <c r="CQ46" i="8"/>
  <c r="CP46" i="8"/>
  <c r="CO46" i="8"/>
  <c r="CN46" i="8"/>
  <c r="CM46" i="8"/>
  <c r="CL46" i="8"/>
  <c r="CK46" i="8"/>
  <c r="CJ46" i="8"/>
  <c r="CI46" i="8"/>
  <c r="CH46" i="8"/>
  <c r="CG46" i="8"/>
  <c r="CF46" i="8"/>
  <c r="CE46" i="8"/>
  <c r="CA46" i="8"/>
  <c r="BZ46" i="8"/>
  <c r="BY46" i="8"/>
  <c r="BX46" i="8"/>
  <c r="BW46" i="8"/>
  <c r="BV46" i="8"/>
  <c r="BU46" i="8"/>
  <c r="BT46" i="8"/>
  <c r="BS46" i="8"/>
  <c r="BR46" i="8"/>
  <c r="BQ46" i="8"/>
  <c r="BP46" i="8"/>
  <c r="BM46" i="8"/>
  <c r="BL46" i="8"/>
  <c r="CB46" i="8" s="1"/>
  <c r="BK46" i="8"/>
  <c r="BJ46" i="8"/>
  <c r="BI46" i="8"/>
  <c r="BH46" i="8"/>
  <c r="BG46" i="8"/>
  <c r="BC46" i="8"/>
  <c r="BB46" i="8"/>
  <c r="BA46" i="8"/>
  <c r="AZ46" i="8"/>
  <c r="AY46" i="8"/>
  <c r="AX46" i="8"/>
  <c r="AW46" i="8"/>
  <c r="AV46" i="8"/>
  <c r="AU46" i="8"/>
  <c r="AT46" i="8"/>
  <c r="AS46" i="8"/>
  <c r="AR46" i="8"/>
  <c r="AQ46" i="8"/>
  <c r="AP46" i="8"/>
  <c r="AO46" i="8"/>
  <c r="AN46" i="8"/>
  <c r="AM46" i="8"/>
  <c r="AL46" i="8"/>
  <c r="AK46" i="8"/>
  <c r="AJ46" i="8"/>
  <c r="AI46" i="8"/>
  <c r="AH46" i="8"/>
  <c r="AG46" i="8"/>
  <c r="AF46" i="8"/>
  <c r="AE46" i="8"/>
  <c r="AD46" i="8"/>
  <c r="AC46" i="8"/>
  <c r="AB46" i="8"/>
  <c r="AA46" i="8"/>
  <c r="Z46" i="8"/>
  <c r="Y46" i="8"/>
  <c r="X46" i="8"/>
  <c r="W46" i="8"/>
  <c r="V46" i="8"/>
  <c r="U46" i="8"/>
  <c r="T46" i="8"/>
  <c r="S46" i="8"/>
  <c r="R46" i="8"/>
  <c r="Q46" i="8"/>
  <c r="P46" i="8"/>
  <c r="O46" i="8"/>
  <c r="N46" i="8"/>
  <c r="M46" i="8"/>
  <c r="L46" i="8"/>
  <c r="K46" i="8"/>
  <c r="J46" i="8"/>
  <c r="I46" i="8"/>
  <c r="H46" i="8"/>
  <c r="G46" i="8"/>
  <c r="F46" i="8"/>
  <c r="E46" i="8"/>
  <c r="D46" i="8"/>
  <c r="C46" i="8"/>
  <c r="B46" i="8"/>
  <c r="FG45" i="8"/>
  <c r="FF45" i="8"/>
  <c r="FE45" i="8"/>
  <c r="FD45" i="8"/>
  <c r="FC45" i="8"/>
  <c r="FB45" i="8"/>
  <c r="FA45" i="8"/>
  <c r="EZ45" i="8"/>
  <c r="EY45" i="8"/>
  <c r="EX45" i="8"/>
  <c r="EW45" i="8"/>
  <c r="EV45" i="8"/>
  <c r="EU45" i="8"/>
  <c r="ET45" i="8"/>
  <c r="ES45" i="8"/>
  <c r="ER45" i="8"/>
  <c r="EQ45" i="8"/>
  <c r="EP45" i="8"/>
  <c r="EO45" i="8"/>
  <c r="EN45" i="8"/>
  <c r="EM45" i="8"/>
  <c r="EG45" i="8"/>
  <c r="EF45" i="8"/>
  <c r="EE45" i="8"/>
  <c r="ED45" i="8"/>
  <c r="EC45" i="8"/>
  <c r="EI45" i="8" s="1"/>
  <c r="EB45" i="8"/>
  <c r="EA45" i="8"/>
  <c r="DW45" i="8"/>
  <c r="DV45" i="8"/>
  <c r="DU45" i="8"/>
  <c r="DT45" i="8"/>
  <c r="EJ45" i="8" s="1"/>
  <c r="DS45" i="8"/>
  <c r="DR45" i="8"/>
  <c r="DQ45" i="8"/>
  <c r="DP45" i="8"/>
  <c r="DO45" i="8"/>
  <c r="DK45" i="8"/>
  <c r="DJ45" i="8"/>
  <c r="DI45" i="8"/>
  <c r="DH45" i="8"/>
  <c r="DY45" i="8" s="1"/>
  <c r="DG45" i="8"/>
  <c r="DF45" i="8"/>
  <c r="DE45" i="8"/>
  <c r="DD45" i="8"/>
  <c r="DC45" i="8"/>
  <c r="DB45" i="8"/>
  <c r="DA45" i="8"/>
  <c r="CZ45" i="8"/>
  <c r="CY45" i="8"/>
  <c r="CX45" i="8"/>
  <c r="CW45" i="8"/>
  <c r="CV45" i="8"/>
  <c r="DL45" i="8" s="1"/>
  <c r="CU45" i="8"/>
  <c r="CT45" i="8"/>
  <c r="CS45" i="8"/>
  <c r="CR45" i="8"/>
  <c r="CQ45" i="8"/>
  <c r="CP45" i="8"/>
  <c r="CO45" i="8"/>
  <c r="CN45" i="8"/>
  <c r="CM45" i="8"/>
  <c r="CL45" i="8"/>
  <c r="CK45" i="8"/>
  <c r="CJ45" i="8"/>
  <c r="CI45" i="8"/>
  <c r="CH45" i="8"/>
  <c r="CG45" i="8"/>
  <c r="CF45" i="8"/>
  <c r="CE45" i="8"/>
  <c r="CA45" i="8"/>
  <c r="BZ45" i="8"/>
  <c r="BY45" i="8"/>
  <c r="BX45" i="8"/>
  <c r="BW45" i="8"/>
  <c r="BV45" i="8"/>
  <c r="BU45" i="8"/>
  <c r="BT45" i="8"/>
  <c r="BS45" i="8"/>
  <c r="BR45" i="8"/>
  <c r="BQ45" i="8"/>
  <c r="BP45" i="8"/>
  <c r="BM45" i="8"/>
  <c r="BL45" i="8"/>
  <c r="CB45" i="8" s="1"/>
  <c r="BK45" i="8"/>
  <c r="BJ45" i="8"/>
  <c r="BI45" i="8"/>
  <c r="BH45" i="8"/>
  <c r="BG45" i="8"/>
  <c r="BC45" i="8"/>
  <c r="BB45" i="8"/>
  <c r="BA45" i="8"/>
  <c r="AZ45" i="8"/>
  <c r="AY45" i="8"/>
  <c r="AX45" i="8"/>
  <c r="AW45" i="8"/>
  <c r="AV45" i="8"/>
  <c r="AU45" i="8"/>
  <c r="AT45" i="8"/>
  <c r="AS45" i="8"/>
  <c r="AR45" i="8"/>
  <c r="AQ45" i="8"/>
  <c r="AP45" i="8"/>
  <c r="AO45" i="8"/>
  <c r="AN45" i="8"/>
  <c r="BD45" i="8" s="1"/>
  <c r="AM45" i="8"/>
  <c r="AL45" i="8"/>
  <c r="AK45" i="8"/>
  <c r="AJ45" i="8"/>
  <c r="AI45" i="8"/>
  <c r="AH45" i="8"/>
  <c r="AG45" i="8"/>
  <c r="AF45" i="8"/>
  <c r="AE45" i="8"/>
  <c r="AD45" i="8"/>
  <c r="AC45" i="8"/>
  <c r="AB45" i="8"/>
  <c r="AA45" i="8"/>
  <c r="Z45" i="8"/>
  <c r="Y45" i="8"/>
  <c r="X45" i="8"/>
  <c r="W45" i="8"/>
  <c r="V45" i="8"/>
  <c r="U45" i="8"/>
  <c r="T45" i="8"/>
  <c r="S45" i="8"/>
  <c r="R45" i="8"/>
  <c r="Q45" i="8"/>
  <c r="P45" i="8"/>
  <c r="O45" i="8"/>
  <c r="N45" i="8"/>
  <c r="M45" i="8"/>
  <c r="L45" i="8"/>
  <c r="K45" i="8"/>
  <c r="J45" i="8"/>
  <c r="I45" i="8"/>
  <c r="H45" i="8"/>
  <c r="G45" i="8"/>
  <c r="F45" i="8"/>
  <c r="E45" i="8"/>
  <c r="D45" i="8"/>
  <c r="C45" i="8"/>
  <c r="B45" i="8"/>
  <c r="FG44" i="8"/>
  <c r="FF44" i="8"/>
  <c r="FE44" i="8"/>
  <c r="FD44" i="8"/>
  <c r="FC44" i="8"/>
  <c r="FB44" i="8"/>
  <c r="FA44" i="8"/>
  <c r="EZ44" i="8"/>
  <c r="EY44" i="8"/>
  <c r="EX44" i="8"/>
  <c r="EW44" i="8"/>
  <c r="EV44" i="8"/>
  <c r="EU44" i="8"/>
  <c r="ET44" i="8"/>
  <c r="ES44" i="8"/>
  <c r="ER44" i="8"/>
  <c r="EQ44" i="8"/>
  <c r="EP44" i="8"/>
  <c r="EO44" i="8"/>
  <c r="EN44" i="8"/>
  <c r="EM44" i="8"/>
  <c r="EG44" i="8"/>
  <c r="EF44" i="8"/>
  <c r="EE44" i="8"/>
  <c r="ED44" i="8"/>
  <c r="EC44" i="8"/>
  <c r="EH44" i="8" s="1"/>
  <c r="EB44" i="8"/>
  <c r="EA44" i="8"/>
  <c r="DW44" i="8"/>
  <c r="DV44" i="8"/>
  <c r="DU44" i="8"/>
  <c r="DT44" i="8"/>
  <c r="EJ44" i="8" s="1"/>
  <c r="DS44" i="8"/>
  <c r="DR44" i="8"/>
  <c r="DQ44" i="8"/>
  <c r="DP44" i="8"/>
  <c r="DO44" i="8"/>
  <c r="DK44" i="8"/>
  <c r="DJ44" i="8"/>
  <c r="DI44" i="8"/>
  <c r="DH44" i="8"/>
  <c r="DG44" i="8"/>
  <c r="DF44" i="8"/>
  <c r="DE44" i="8"/>
  <c r="DD44" i="8"/>
  <c r="DC44" i="8"/>
  <c r="DB44" i="8"/>
  <c r="DA44" i="8"/>
  <c r="CZ44" i="8"/>
  <c r="CY44" i="8"/>
  <c r="CX44" i="8"/>
  <c r="CW44" i="8"/>
  <c r="CV44" i="8"/>
  <c r="DN44" i="8" s="1"/>
  <c r="CU44" i="8"/>
  <c r="CT44" i="8"/>
  <c r="CS44" i="8"/>
  <c r="CR44" i="8"/>
  <c r="CQ44" i="8"/>
  <c r="CP44" i="8"/>
  <c r="CO44" i="8"/>
  <c r="CN44" i="8"/>
  <c r="CM44" i="8"/>
  <c r="CL44" i="8"/>
  <c r="CK44" i="8"/>
  <c r="CJ44" i="8"/>
  <c r="CI44" i="8"/>
  <c r="CH44" i="8"/>
  <c r="CG44" i="8"/>
  <c r="CF44" i="8"/>
  <c r="CE44" i="8"/>
  <c r="CA44" i="8"/>
  <c r="BZ44" i="8"/>
  <c r="BY44" i="8"/>
  <c r="BX44" i="8"/>
  <c r="BW44" i="8"/>
  <c r="BV44" i="8"/>
  <c r="BU44" i="8"/>
  <c r="BT44" i="8"/>
  <c r="BS44" i="8"/>
  <c r="BR44" i="8"/>
  <c r="BQ44" i="8"/>
  <c r="BP44" i="8"/>
  <c r="BM44" i="8"/>
  <c r="BL44" i="8"/>
  <c r="BK44" i="8"/>
  <c r="BJ44" i="8"/>
  <c r="BI44" i="8"/>
  <c r="BO44" i="8" s="1"/>
  <c r="BH44" i="8"/>
  <c r="BG44" i="8"/>
  <c r="BC44" i="8"/>
  <c r="BB44" i="8"/>
  <c r="BA44" i="8"/>
  <c r="AZ44" i="8"/>
  <c r="AY44" i="8"/>
  <c r="AX44" i="8"/>
  <c r="AW44" i="8"/>
  <c r="AV44" i="8"/>
  <c r="AU44" i="8"/>
  <c r="AT44" i="8"/>
  <c r="AS44" i="8"/>
  <c r="AR44" i="8"/>
  <c r="AQ44" i="8"/>
  <c r="AP44" i="8"/>
  <c r="AO44" i="8"/>
  <c r="AN44" i="8"/>
  <c r="BD44" i="8" s="1"/>
  <c r="AM44" i="8"/>
  <c r="AL44" i="8"/>
  <c r="AK44" i="8"/>
  <c r="AJ44" i="8"/>
  <c r="AI44" i="8"/>
  <c r="AH44" i="8"/>
  <c r="AG44" i="8"/>
  <c r="AF44" i="8"/>
  <c r="AE44" i="8"/>
  <c r="AD44" i="8"/>
  <c r="AC44" i="8"/>
  <c r="AB44" i="8"/>
  <c r="AA44" i="8"/>
  <c r="Z44" i="8"/>
  <c r="Y44" i="8"/>
  <c r="X44" i="8"/>
  <c r="W44" i="8"/>
  <c r="V44" i="8"/>
  <c r="U44" i="8"/>
  <c r="T44" i="8"/>
  <c r="S44" i="8"/>
  <c r="R44" i="8"/>
  <c r="Q44" i="8"/>
  <c r="P44" i="8"/>
  <c r="O44" i="8"/>
  <c r="N44" i="8"/>
  <c r="M44" i="8"/>
  <c r="L44" i="8"/>
  <c r="K44" i="8"/>
  <c r="J44" i="8"/>
  <c r="I44" i="8"/>
  <c r="H44" i="8"/>
  <c r="G44" i="8"/>
  <c r="F44" i="8"/>
  <c r="E44" i="8"/>
  <c r="D44" i="8"/>
  <c r="C44" i="8"/>
  <c r="B44" i="8"/>
  <c r="FG43" i="8"/>
  <c r="FF43" i="8"/>
  <c r="FE43" i="8"/>
  <c r="FD43" i="8"/>
  <c r="FC43" i="8"/>
  <c r="FB43" i="8"/>
  <c r="FA43" i="8"/>
  <c r="EZ43" i="8"/>
  <c r="EY43" i="8"/>
  <c r="EX43" i="8"/>
  <c r="EW43" i="8"/>
  <c r="EV43" i="8"/>
  <c r="EU43" i="8"/>
  <c r="ET43" i="8"/>
  <c r="ES43" i="8"/>
  <c r="ER43" i="8"/>
  <c r="EQ43" i="8"/>
  <c r="EP43" i="8"/>
  <c r="EO43" i="8"/>
  <c r="EN43" i="8"/>
  <c r="EM43" i="8"/>
  <c r="EG43" i="8"/>
  <c r="EF43" i="8"/>
  <c r="EE43" i="8"/>
  <c r="ED43" i="8"/>
  <c r="EC43" i="8"/>
  <c r="EH43" i="8" s="1"/>
  <c r="EB43" i="8"/>
  <c r="EA43" i="8"/>
  <c r="DW43" i="8"/>
  <c r="DV43" i="8"/>
  <c r="DU43" i="8"/>
  <c r="DT43" i="8"/>
  <c r="DS43" i="8"/>
  <c r="DR43" i="8"/>
  <c r="DQ43" i="8"/>
  <c r="DP43" i="8"/>
  <c r="DO43" i="8"/>
  <c r="DK43" i="8"/>
  <c r="DJ43" i="8"/>
  <c r="DI43" i="8"/>
  <c r="DH43" i="8"/>
  <c r="DG43" i="8"/>
  <c r="DF43" i="8"/>
  <c r="DE43" i="8"/>
  <c r="DD43" i="8"/>
  <c r="DC43" i="8"/>
  <c r="DB43" i="8"/>
  <c r="DA43" i="8"/>
  <c r="CZ43" i="8"/>
  <c r="CY43" i="8"/>
  <c r="CX43" i="8"/>
  <c r="CW43" i="8"/>
  <c r="CV43" i="8"/>
  <c r="DN43" i="8" s="1"/>
  <c r="CU43" i="8"/>
  <c r="CT43" i="8"/>
  <c r="CS43" i="8"/>
  <c r="CR43" i="8"/>
  <c r="CQ43" i="8"/>
  <c r="CP43" i="8"/>
  <c r="CO43" i="8"/>
  <c r="CN43" i="8"/>
  <c r="CM43" i="8"/>
  <c r="CL43" i="8"/>
  <c r="CK43" i="8"/>
  <c r="CJ43" i="8"/>
  <c r="CI43" i="8"/>
  <c r="CH43" i="8"/>
  <c r="CG43" i="8"/>
  <c r="CF43" i="8"/>
  <c r="CE43" i="8"/>
  <c r="CA43" i="8"/>
  <c r="BZ43" i="8"/>
  <c r="BY43" i="8"/>
  <c r="BX43" i="8"/>
  <c r="BW43" i="8"/>
  <c r="BV43" i="8"/>
  <c r="BU43" i="8"/>
  <c r="BT43" i="8"/>
  <c r="BS43" i="8"/>
  <c r="BR43" i="8"/>
  <c r="BQ43" i="8"/>
  <c r="BP43" i="8"/>
  <c r="BM43" i="8"/>
  <c r="BL43" i="8"/>
  <c r="CB43" i="8" s="1"/>
  <c r="BK43" i="8"/>
  <c r="BJ43" i="8"/>
  <c r="BI43" i="8"/>
  <c r="BN43" i="8" s="1"/>
  <c r="BH43" i="8"/>
  <c r="BG43" i="8"/>
  <c r="BC43" i="8"/>
  <c r="BB43" i="8"/>
  <c r="BA43" i="8"/>
  <c r="AZ43" i="8"/>
  <c r="AY43" i="8"/>
  <c r="AX43" i="8"/>
  <c r="AW43" i="8"/>
  <c r="AV43" i="8"/>
  <c r="AU43" i="8"/>
  <c r="AT43" i="8"/>
  <c r="AS43" i="8"/>
  <c r="AR43" i="8"/>
  <c r="AQ43" i="8"/>
  <c r="AP43" i="8"/>
  <c r="AO43" i="8"/>
  <c r="AN43" i="8"/>
  <c r="BD43" i="8" s="1"/>
  <c r="AM43" i="8"/>
  <c r="AL43" i="8"/>
  <c r="AK43" i="8"/>
  <c r="AJ43" i="8"/>
  <c r="AI43" i="8"/>
  <c r="AH43" i="8"/>
  <c r="AG43" i="8"/>
  <c r="AF43" i="8"/>
  <c r="AE43" i="8"/>
  <c r="AD43" i="8"/>
  <c r="AC43" i="8"/>
  <c r="AB43" i="8"/>
  <c r="AA43" i="8"/>
  <c r="Z43" i="8"/>
  <c r="Y43" i="8"/>
  <c r="X43" i="8"/>
  <c r="W43" i="8"/>
  <c r="V43" i="8"/>
  <c r="U43" i="8"/>
  <c r="T43" i="8"/>
  <c r="S43" i="8"/>
  <c r="R43" i="8"/>
  <c r="Q43" i="8"/>
  <c r="P43" i="8"/>
  <c r="O43" i="8"/>
  <c r="N43" i="8"/>
  <c r="M43" i="8"/>
  <c r="L43" i="8"/>
  <c r="K43" i="8"/>
  <c r="J43" i="8"/>
  <c r="I43" i="8"/>
  <c r="H43" i="8"/>
  <c r="G43" i="8"/>
  <c r="F43" i="8"/>
  <c r="E43" i="8"/>
  <c r="D43" i="8"/>
  <c r="C43" i="8"/>
  <c r="B43" i="8"/>
  <c r="FG42" i="8"/>
  <c r="FF42" i="8"/>
  <c r="FE42" i="8"/>
  <c r="FD42" i="8"/>
  <c r="FC42" i="8"/>
  <c r="FB42" i="8"/>
  <c r="FA42" i="8"/>
  <c r="EZ42" i="8"/>
  <c r="EY42" i="8"/>
  <c r="EX42" i="8"/>
  <c r="EW42" i="8"/>
  <c r="EV42" i="8"/>
  <c r="EU42" i="8"/>
  <c r="ET42" i="8"/>
  <c r="ES42" i="8"/>
  <c r="ER42" i="8"/>
  <c r="EQ42" i="8"/>
  <c r="EP42" i="8"/>
  <c r="EO42" i="8"/>
  <c r="EN42" i="8"/>
  <c r="EM42" i="8"/>
  <c r="EG42" i="8"/>
  <c r="EF42" i="8"/>
  <c r="EE42" i="8"/>
  <c r="ED42" i="8"/>
  <c r="EC42" i="8"/>
  <c r="EB42" i="8"/>
  <c r="EA42" i="8"/>
  <c r="DW42" i="8"/>
  <c r="DV42" i="8"/>
  <c r="DU42" i="8"/>
  <c r="DT42" i="8"/>
  <c r="DS42" i="8"/>
  <c r="DR42" i="8"/>
  <c r="DQ42" i="8"/>
  <c r="DP42" i="8"/>
  <c r="DO42" i="8"/>
  <c r="DK42" i="8"/>
  <c r="DJ42" i="8"/>
  <c r="DI42" i="8"/>
  <c r="DH42" i="8"/>
  <c r="DY42" i="8" s="1"/>
  <c r="DG42" i="8"/>
  <c r="DF42" i="8"/>
  <c r="DE42" i="8"/>
  <c r="DD42" i="8"/>
  <c r="DC42" i="8"/>
  <c r="DB42" i="8"/>
  <c r="DA42" i="8"/>
  <c r="CZ42" i="8"/>
  <c r="CY42" i="8"/>
  <c r="CX42" i="8"/>
  <c r="CW42" i="8"/>
  <c r="CV42" i="8"/>
  <c r="DL42" i="8" s="1"/>
  <c r="CU42" i="8"/>
  <c r="CT42" i="8"/>
  <c r="CS42" i="8"/>
  <c r="CR42" i="8"/>
  <c r="CQ42" i="8"/>
  <c r="CP42" i="8"/>
  <c r="CO42" i="8"/>
  <c r="CN42" i="8"/>
  <c r="CM42" i="8"/>
  <c r="CL42" i="8"/>
  <c r="CK42" i="8"/>
  <c r="CJ42" i="8"/>
  <c r="CI42" i="8"/>
  <c r="CH42" i="8"/>
  <c r="CG42" i="8"/>
  <c r="CF42" i="8"/>
  <c r="CE42" i="8"/>
  <c r="CA42" i="8"/>
  <c r="BZ42" i="8"/>
  <c r="BY42" i="8"/>
  <c r="BX42" i="8"/>
  <c r="BW42" i="8"/>
  <c r="BV42" i="8"/>
  <c r="BU42" i="8"/>
  <c r="BT42" i="8"/>
  <c r="BS42" i="8"/>
  <c r="BR42" i="8"/>
  <c r="BQ42" i="8"/>
  <c r="BP42" i="8"/>
  <c r="BM42" i="8"/>
  <c r="BL42" i="8"/>
  <c r="CC42" i="8" s="1"/>
  <c r="BK42" i="8"/>
  <c r="BJ42" i="8"/>
  <c r="BI42" i="8"/>
  <c r="BH42" i="8"/>
  <c r="BG42" i="8"/>
  <c r="BC42" i="8"/>
  <c r="BB42" i="8"/>
  <c r="BA42" i="8"/>
  <c r="AZ42" i="8"/>
  <c r="AY42" i="8"/>
  <c r="AX42" i="8"/>
  <c r="AW42" i="8"/>
  <c r="AV42" i="8"/>
  <c r="AU42" i="8"/>
  <c r="AT42" i="8"/>
  <c r="AS42" i="8"/>
  <c r="AR42" i="8"/>
  <c r="AQ42" i="8"/>
  <c r="AP42" i="8"/>
  <c r="AO42" i="8"/>
  <c r="AN42" i="8"/>
  <c r="BE42" i="8" s="1"/>
  <c r="AM42" i="8"/>
  <c r="AL42" i="8"/>
  <c r="AK42" i="8"/>
  <c r="AJ42" i="8"/>
  <c r="AI42" i="8"/>
  <c r="AH42" i="8"/>
  <c r="AG42" i="8"/>
  <c r="AF42" i="8"/>
  <c r="AE42" i="8"/>
  <c r="AD42" i="8"/>
  <c r="AC42" i="8"/>
  <c r="AB42" i="8"/>
  <c r="AA42" i="8"/>
  <c r="Z42" i="8"/>
  <c r="Y42" i="8"/>
  <c r="X42" i="8"/>
  <c r="W42" i="8"/>
  <c r="V42" i="8"/>
  <c r="U42" i="8"/>
  <c r="T42" i="8"/>
  <c r="S42" i="8"/>
  <c r="R42" i="8"/>
  <c r="Q42" i="8"/>
  <c r="P42" i="8"/>
  <c r="O42" i="8"/>
  <c r="N42" i="8"/>
  <c r="M42" i="8"/>
  <c r="L42" i="8"/>
  <c r="K42" i="8"/>
  <c r="J42" i="8"/>
  <c r="I42" i="8"/>
  <c r="H42" i="8"/>
  <c r="G42" i="8"/>
  <c r="F42" i="8"/>
  <c r="E42" i="8"/>
  <c r="D42" i="8"/>
  <c r="C42" i="8"/>
  <c r="B42" i="8"/>
  <c r="FG41" i="8"/>
  <c r="FF41" i="8"/>
  <c r="FE41" i="8"/>
  <c r="FD41" i="8"/>
  <c r="FC41" i="8"/>
  <c r="FB41" i="8"/>
  <c r="FA41" i="8"/>
  <c r="EZ41" i="8"/>
  <c r="EY41" i="8"/>
  <c r="EX41" i="8"/>
  <c r="EW41" i="8"/>
  <c r="EV41" i="8"/>
  <c r="EU41" i="8"/>
  <c r="ET41" i="8"/>
  <c r="ES41" i="8"/>
  <c r="ER41" i="8"/>
  <c r="EQ41" i="8"/>
  <c r="EP41" i="8"/>
  <c r="EO41" i="8"/>
  <c r="EN41" i="8"/>
  <c r="EM41" i="8"/>
  <c r="EG41" i="8"/>
  <c r="EF41" i="8"/>
  <c r="EE41" i="8"/>
  <c r="ED41" i="8"/>
  <c r="EC41" i="8"/>
  <c r="EI41" i="8" s="1"/>
  <c r="EB41" i="8"/>
  <c r="EA41" i="8"/>
  <c r="DW41" i="8"/>
  <c r="DV41" i="8"/>
  <c r="DU41" i="8"/>
  <c r="DT41" i="8"/>
  <c r="EJ41" i="8" s="1"/>
  <c r="DS41" i="8"/>
  <c r="DR41" i="8"/>
  <c r="DQ41" i="8"/>
  <c r="DP41" i="8"/>
  <c r="DO41" i="8"/>
  <c r="DK41" i="8"/>
  <c r="DJ41" i="8"/>
  <c r="DI41" i="8"/>
  <c r="DH41" i="8"/>
  <c r="DZ41" i="8" s="1"/>
  <c r="DG41" i="8"/>
  <c r="DF41" i="8"/>
  <c r="DE41" i="8"/>
  <c r="DD41" i="8"/>
  <c r="DC41" i="8"/>
  <c r="DB41" i="8"/>
  <c r="DA41" i="8"/>
  <c r="CZ41" i="8"/>
  <c r="CY41" i="8"/>
  <c r="CX41" i="8"/>
  <c r="CW41" i="8"/>
  <c r="CV41" i="8"/>
  <c r="DL41" i="8" s="1"/>
  <c r="CU41" i="8"/>
  <c r="CT41" i="8"/>
  <c r="CS41" i="8"/>
  <c r="CR41" i="8"/>
  <c r="CQ41" i="8"/>
  <c r="CP41" i="8"/>
  <c r="CO41" i="8"/>
  <c r="CN41" i="8"/>
  <c r="CM41" i="8"/>
  <c r="CL41" i="8"/>
  <c r="CK41" i="8"/>
  <c r="CJ41" i="8"/>
  <c r="CI41" i="8"/>
  <c r="CH41" i="8"/>
  <c r="CG41" i="8"/>
  <c r="CF41" i="8"/>
  <c r="CE41" i="8"/>
  <c r="CA41" i="8"/>
  <c r="BZ41" i="8"/>
  <c r="BY41" i="8"/>
  <c r="BX41" i="8"/>
  <c r="BW41" i="8"/>
  <c r="BV41" i="8"/>
  <c r="BU41" i="8"/>
  <c r="BT41" i="8"/>
  <c r="BS41" i="8"/>
  <c r="BR41" i="8"/>
  <c r="BQ41" i="8"/>
  <c r="BP41" i="8"/>
  <c r="BM41" i="8"/>
  <c r="BL41" i="8"/>
  <c r="CD41" i="8" s="1"/>
  <c r="BK41" i="8"/>
  <c r="BJ41" i="8"/>
  <c r="BI41" i="8"/>
  <c r="BO41" i="8" s="1"/>
  <c r="BH41" i="8"/>
  <c r="BG41" i="8"/>
  <c r="BC41" i="8"/>
  <c r="BB41" i="8"/>
  <c r="BA41" i="8"/>
  <c r="AZ41" i="8"/>
  <c r="AY41" i="8"/>
  <c r="AX41" i="8"/>
  <c r="AW41" i="8"/>
  <c r="AV41" i="8"/>
  <c r="AU41" i="8"/>
  <c r="AT41" i="8"/>
  <c r="AS41" i="8"/>
  <c r="AR41" i="8"/>
  <c r="AQ41" i="8"/>
  <c r="AP41" i="8"/>
  <c r="AO41" i="8"/>
  <c r="AN41" i="8"/>
  <c r="BF41" i="8" s="1"/>
  <c r="AM41" i="8"/>
  <c r="AL41" i="8"/>
  <c r="AK41" i="8"/>
  <c r="AJ41" i="8"/>
  <c r="AI41" i="8"/>
  <c r="AH41" i="8"/>
  <c r="AG41" i="8"/>
  <c r="AF41" i="8"/>
  <c r="AE41" i="8"/>
  <c r="AD41" i="8"/>
  <c r="AC41" i="8"/>
  <c r="AB41" i="8"/>
  <c r="AA41" i="8"/>
  <c r="Z41" i="8"/>
  <c r="Y41" i="8"/>
  <c r="X41" i="8"/>
  <c r="W41" i="8"/>
  <c r="V41" i="8"/>
  <c r="U41" i="8"/>
  <c r="T41" i="8"/>
  <c r="S41" i="8"/>
  <c r="R41" i="8"/>
  <c r="Q41" i="8"/>
  <c r="P41" i="8"/>
  <c r="O41" i="8"/>
  <c r="N41" i="8"/>
  <c r="M41" i="8"/>
  <c r="L41" i="8"/>
  <c r="K41" i="8"/>
  <c r="J41" i="8"/>
  <c r="I41" i="8"/>
  <c r="H41" i="8"/>
  <c r="G41" i="8"/>
  <c r="F41" i="8"/>
  <c r="E41" i="8"/>
  <c r="D41" i="8"/>
  <c r="C41" i="8"/>
  <c r="B41" i="8"/>
  <c r="FG40" i="8"/>
  <c r="FF40" i="8"/>
  <c r="FE40" i="8"/>
  <c r="FD40" i="8"/>
  <c r="FC40" i="8"/>
  <c r="FB40" i="8"/>
  <c r="FA40" i="8"/>
  <c r="EZ40" i="8"/>
  <c r="EY40" i="8"/>
  <c r="EX40" i="8"/>
  <c r="EW40" i="8"/>
  <c r="EV40" i="8"/>
  <c r="EU40" i="8"/>
  <c r="ET40" i="8"/>
  <c r="ES40" i="8"/>
  <c r="ER40" i="8"/>
  <c r="EQ40" i="8"/>
  <c r="EP40" i="8"/>
  <c r="EO40" i="8"/>
  <c r="EN40" i="8"/>
  <c r="EM40" i="8"/>
  <c r="EG40" i="8"/>
  <c r="EF40" i="8"/>
  <c r="EE40" i="8"/>
  <c r="ED40" i="8"/>
  <c r="EC40" i="8"/>
  <c r="EH40" i="8" s="1"/>
  <c r="EB40" i="8"/>
  <c r="EA40" i="8"/>
  <c r="DW40" i="8"/>
  <c r="DV40" i="8"/>
  <c r="DU40" i="8"/>
  <c r="DT40" i="8"/>
  <c r="EK40" i="8" s="1"/>
  <c r="DS40" i="8"/>
  <c r="DR40" i="8"/>
  <c r="DQ40" i="8"/>
  <c r="DP40" i="8"/>
  <c r="DO40" i="8"/>
  <c r="DK40" i="8"/>
  <c r="DJ40" i="8"/>
  <c r="DI40" i="8"/>
  <c r="DH40" i="8"/>
  <c r="DX40" i="8" s="1"/>
  <c r="DG40" i="8"/>
  <c r="DF40" i="8"/>
  <c r="DE40" i="8"/>
  <c r="DD40" i="8"/>
  <c r="DC40" i="8"/>
  <c r="DB40" i="8"/>
  <c r="DA40" i="8"/>
  <c r="CZ40" i="8"/>
  <c r="CY40" i="8"/>
  <c r="CX40" i="8"/>
  <c r="CW40" i="8"/>
  <c r="CV40" i="8"/>
  <c r="DM40" i="8" s="1"/>
  <c r="CU40" i="8"/>
  <c r="CT40" i="8"/>
  <c r="CS40" i="8"/>
  <c r="CR40" i="8"/>
  <c r="CQ40" i="8"/>
  <c r="CP40" i="8"/>
  <c r="CO40" i="8"/>
  <c r="CN40" i="8"/>
  <c r="CM40" i="8"/>
  <c r="CL40" i="8"/>
  <c r="CK40" i="8"/>
  <c r="CJ40" i="8"/>
  <c r="CI40" i="8"/>
  <c r="CH40" i="8"/>
  <c r="CG40" i="8"/>
  <c r="CF40" i="8"/>
  <c r="CE40" i="8"/>
  <c r="CA40" i="8"/>
  <c r="BZ40" i="8"/>
  <c r="BY40" i="8"/>
  <c r="BX40" i="8"/>
  <c r="BW40" i="8"/>
  <c r="BV40" i="8"/>
  <c r="BU40" i="8"/>
  <c r="BT40" i="8"/>
  <c r="BS40" i="8"/>
  <c r="BR40" i="8"/>
  <c r="BQ40" i="8"/>
  <c r="BP40" i="8"/>
  <c r="BM40" i="8"/>
  <c r="BL40" i="8"/>
  <c r="CB40" i="8" s="1"/>
  <c r="BK40" i="8"/>
  <c r="BJ40" i="8"/>
  <c r="BI40" i="8"/>
  <c r="BH40" i="8"/>
  <c r="BG40" i="8"/>
  <c r="BC40" i="8"/>
  <c r="BB40" i="8"/>
  <c r="BA40" i="8"/>
  <c r="AZ40" i="8"/>
  <c r="AY40" i="8"/>
  <c r="AX40" i="8"/>
  <c r="AW40" i="8"/>
  <c r="AV40" i="8"/>
  <c r="AU40" i="8"/>
  <c r="AT40" i="8"/>
  <c r="AS40" i="8"/>
  <c r="AR40" i="8"/>
  <c r="AQ40" i="8"/>
  <c r="AP40" i="8"/>
  <c r="AO40" i="8"/>
  <c r="AN40" i="8"/>
  <c r="BD40" i="8" s="1"/>
  <c r="AM40" i="8"/>
  <c r="AL40" i="8"/>
  <c r="AK40" i="8"/>
  <c r="AJ40" i="8"/>
  <c r="AI40" i="8"/>
  <c r="AH40" i="8"/>
  <c r="AG40" i="8"/>
  <c r="AF40" i="8"/>
  <c r="AE40" i="8"/>
  <c r="AD40" i="8"/>
  <c r="AC40" i="8"/>
  <c r="AB40" i="8"/>
  <c r="AA40" i="8"/>
  <c r="Z40" i="8"/>
  <c r="Y40" i="8"/>
  <c r="X40" i="8"/>
  <c r="W40" i="8"/>
  <c r="V40" i="8"/>
  <c r="U40" i="8"/>
  <c r="T40" i="8"/>
  <c r="S40" i="8"/>
  <c r="R40" i="8"/>
  <c r="Q40" i="8"/>
  <c r="P40" i="8"/>
  <c r="O40" i="8"/>
  <c r="N40" i="8"/>
  <c r="M40" i="8"/>
  <c r="L40" i="8"/>
  <c r="K40" i="8"/>
  <c r="J40" i="8"/>
  <c r="I40" i="8"/>
  <c r="H40" i="8"/>
  <c r="G40" i="8"/>
  <c r="F40" i="8"/>
  <c r="E40" i="8"/>
  <c r="D40" i="8"/>
  <c r="C40" i="8"/>
  <c r="B40" i="8"/>
  <c r="FG39" i="8"/>
  <c r="FF39" i="8"/>
  <c r="FE39" i="8"/>
  <c r="FD39" i="8"/>
  <c r="FC39" i="8"/>
  <c r="FB39" i="8"/>
  <c r="FA39" i="8"/>
  <c r="EZ39" i="8"/>
  <c r="EY39" i="8"/>
  <c r="EX39" i="8"/>
  <c r="EW39" i="8"/>
  <c r="EV39" i="8"/>
  <c r="EU39" i="8"/>
  <c r="ET39" i="8"/>
  <c r="ES39" i="8"/>
  <c r="ER39" i="8"/>
  <c r="EQ39" i="8"/>
  <c r="EP39" i="8"/>
  <c r="EO39" i="8"/>
  <c r="EN39" i="8"/>
  <c r="EM39" i="8"/>
  <c r="EG39" i="8"/>
  <c r="EF39" i="8"/>
  <c r="EE39" i="8"/>
  <c r="ED39" i="8"/>
  <c r="EC39" i="8"/>
  <c r="EH39" i="8" s="1"/>
  <c r="EB39" i="8"/>
  <c r="EA39" i="8"/>
  <c r="DW39" i="8"/>
  <c r="DV39" i="8"/>
  <c r="DU39" i="8"/>
  <c r="DT39" i="8"/>
  <c r="EL39" i="8" s="1"/>
  <c r="DS39" i="8"/>
  <c r="DR39" i="8"/>
  <c r="DQ39" i="8"/>
  <c r="DP39" i="8"/>
  <c r="DO39" i="8"/>
  <c r="DK39" i="8"/>
  <c r="DJ39" i="8"/>
  <c r="DI39" i="8"/>
  <c r="DH39" i="8"/>
  <c r="DZ39" i="8" s="1"/>
  <c r="DG39" i="8"/>
  <c r="DF39" i="8"/>
  <c r="DE39" i="8"/>
  <c r="DD39" i="8"/>
  <c r="DC39" i="8"/>
  <c r="DB39" i="8"/>
  <c r="DA39" i="8"/>
  <c r="CZ39" i="8"/>
  <c r="CY39" i="8"/>
  <c r="CX39" i="8"/>
  <c r="CW39" i="8"/>
  <c r="CV39" i="8"/>
  <c r="DN39" i="8" s="1"/>
  <c r="CU39" i="8"/>
  <c r="CT39" i="8"/>
  <c r="CS39" i="8"/>
  <c r="CR39" i="8"/>
  <c r="CQ39" i="8"/>
  <c r="CP39" i="8"/>
  <c r="CO39" i="8"/>
  <c r="CN39" i="8"/>
  <c r="CM39" i="8"/>
  <c r="CL39" i="8"/>
  <c r="CK39" i="8"/>
  <c r="CJ39" i="8"/>
  <c r="CI39" i="8"/>
  <c r="CH39" i="8"/>
  <c r="CG39" i="8"/>
  <c r="CF39" i="8"/>
  <c r="CE39" i="8"/>
  <c r="CA39" i="8"/>
  <c r="BZ39" i="8"/>
  <c r="BY39" i="8"/>
  <c r="BX39" i="8"/>
  <c r="BW39" i="8"/>
  <c r="BV39" i="8"/>
  <c r="BU39" i="8"/>
  <c r="BT39" i="8"/>
  <c r="BS39" i="8"/>
  <c r="BR39" i="8"/>
  <c r="BQ39" i="8"/>
  <c r="BP39" i="8"/>
  <c r="BM39" i="8"/>
  <c r="BL39" i="8"/>
  <c r="CB39" i="8" s="1"/>
  <c r="BK39" i="8"/>
  <c r="BJ39" i="8"/>
  <c r="BI39" i="8"/>
  <c r="BH39" i="8"/>
  <c r="BG39" i="8"/>
  <c r="BC39" i="8"/>
  <c r="BB39" i="8"/>
  <c r="BA39" i="8"/>
  <c r="AZ39" i="8"/>
  <c r="AY39" i="8"/>
  <c r="AX39" i="8"/>
  <c r="AW39" i="8"/>
  <c r="AV39" i="8"/>
  <c r="AU39" i="8"/>
  <c r="AT39" i="8"/>
  <c r="AS39" i="8"/>
  <c r="AR39" i="8"/>
  <c r="AQ39" i="8"/>
  <c r="AP39" i="8"/>
  <c r="AO39" i="8"/>
  <c r="AN39" i="8"/>
  <c r="BD39" i="8" s="1"/>
  <c r="AM39" i="8"/>
  <c r="AL39" i="8"/>
  <c r="AK39" i="8"/>
  <c r="AJ39" i="8"/>
  <c r="AI39" i="8"/>
  <c r="AH39" i="8"/>
  <c r="AG39" i="8"/>
  <c r="AF39" i="8"/>
  <c r="AE39" i="8"/>
  <c r="AD39" i="8"/>
  <c r="AC39" i="8"/>
  <c r="AB39" i="8"/>
  <c r="AA39" i="8"/>
  <c r="Z39" i="8"/>
  <c r="Y39" i="8"/>
  <c r="X39" i="8"/>
  <c r="W39" i="8"/>
  <c r="V39" i="8"/>
  <c r="U39" i="8"/>
  <c r="T39" i="8"/>
  <c r="S39" i="8"/>
  <c r="R39" i="8"/>
  <c r="Q39" i="8"/>
  <c r="P39" i="8"/>
  <c r="O39" i="8"/>
  <c r="N39" i="8"/>
  <c r="M39" i="8"/>
  <c r="L39" i="8"/>
  <c r="K39" i="8"/>
  <c r="J39" i="8"/>
  <c r="I39" i="8"/>
  <c r="H39" i="8"/>
  <c r="G39" i="8"/>
  <c r="F39" i="8"/>
  <c r="E39" i="8"/>
  <c r="D39" i="8"/>
  <c r="C39" i="8"/>
  <c r="B39" i="8"/>
  <c r="FG38" i="8"/>
  <c r="FF38" i="8"/>
  <c r="FE38" i="8"/>
  <c r="FD38" i="8"/>
  <c r="FC38" i="8"/>
  <c r="FB38" i="8"/>
  <c r="FA38" i="8"/>
  <c r="EZ38" i="8"/>
  <c r="EY38" i="8"/>
  <c r="EX38" i="8"/>
  <c r="EW38" i="8"/>
  <c r="EV38" i="8"/>
  <c r="EU38" i="8"/>
  <c r="ET38" i="8"/>
  <c r="ES38" i="8"/>
  <c r="ER38" i="8"/>
  <c r="EQ38" i="8"/>
  <c r="EP38" i="8"/>
  <c r="EO38" i="8"/>
  <c r="EN38" i="8"/>
  <c r="EM38" i="8"/>
  <c r="EG38" i="8"/>
  <c r="EF38" i="8"/>
  <c r="EE38" i="8"/>
  <c r="ED38" i="8"/>
  <c r="EC38" i="8"/>
  <c r="EB38" i="8"/>
  <c r="EA38" i="8"/>
  <c r="DW38" i="8"/>
  <c r="DV38" i="8"/>
  <c r="DU38" i="8"/>
  <c r="DT38" i="8"/>
  <c r="EJ38" i="8" s="1"/>
  <c r="DS38" i="8"/>
  <c r="DR38" i="8"/>
  <c r="DQ38" i="8"/>
  <c r="DP38" i="8"/>
  <c r="DO38" i="8"/>
  <c r="DK38" i="8"/>
  <c r="DJ38" i="8"/>
  <c r="DI38" i="8"/>
  <c r="DH38" i="8"/>
  <c r="DG38" i="8"/>
  <c r="DF38" i="8"/>
  <c r="DE38" i="8"/>
  <c r="DD38" i="8"/>
  <c r="DC38" i="8"/>
  <c r="DB38" i="8"/>
  <c r="DA38" i="8"/>
  <c r="CZ38" i="8"/>
  <c r="CY38" i="8"/>
  <c r="CX38" i="8"/>
  <c r="CW38" i="8"/>
  <c r="CV38" i="8"/>
  <c r="DL38" i="8" s="1"/>
  <c r="CU38" i="8"/>
  <c r="CT38" i="8"/>
  <c r="CS38" i="8"/>
  <c r="CR38" i="8"/>
  <c r="CQ38" i="8"/>
  <c r="CP38" i="8"/>
  <c r="CO38" i="8"/>
  <c r="CN38" i="8"/>
  <c r="CM38" i="8"/>
  <c r="CL38" i="8"/>
  <c r="CK38" i="8"/>
  <c r="CJ38" i="8"/>
  <c r="CI38" i="8"/>
  <c r="CH38" i="8"/>
  <c r="CG38" i="8"/>
  <c r="CF38" i="8"/>
  <c r="CE38" i="8"/>
  <c r="CA38" i="8"/>
  <c r="BZ38" i="8"/>
  <c r="BY38" i="8"/>
  <c r="BX38" i="8"/>
  <c r="BW38" i="8"/>
  <c r="BV38" i="8"/>
  <c r="BU38" i="8"/>
  <c r="BT38" i="8"/>
  <c r="BS38" i="8"/>
  <c r="BR38" i="8"/>
  <c r="BQ38" i="8"/>
  <c r="BP38" i="8"/>
  <c r="BM38" i="8"/>
  <c r="BL38" i="8"/>
  <c r="CC38" i="8" s="1"/>
  <c r="BK38" i="8"/>
  <c r="BJ38" i="8"/>
  <c r="BI38" i="8"/>
  <c r="BH38" i="8"/>
  <c r="BG38" i="8"/>
  <c r="BC38" i="8"/>
  <c r="BB38" i="8"/>
  <c r="BA38" i="8"/>
  <c r="AZ38" i="8"/>
  <c r="AY38" i="8"/>
  <c r="AX38" i="8"/>
  <c r="AW38" i="8"/>
  <c r="AV38" i="8"/>
  <c r="AU38" i="8"/>
  <c r="AT38" i="8"/>
  <c r="AS38" i="8"/>
  <c r="AR38" i="8"/>
  <c r="AQ38" i="8"/>
  <c r="AP38" i="8"/>
  <c r="AO38" i="8"/>
  <c r="AN38" i="8"/>
  <c r="BE38" i="8" s="1"/>
  <c r="AM38" i="8"/>
  <c r="AL38" i="8"/>
  <c r="AK38" i="8"/>
  <c r="AJ38" i="8"/>
  <c r="AI38" i="8"/>
  <c r="AH38" i="8"/>
  <c r="AG38" i="8"/>
  <c r="AF38" i="8"/>
  <c r="AE38" i="8"/>
  <c r="AD38" i="8"/>
  <c r="AC38" i="8"/>
  <c r="AB38" i="8"/>
  <c r="AA38" i="8"/>
  <c r="Z38" i="8"/>
  <c r="Y38" i="8"/>
  <c r="X38" i="8"/>
  <c r="W38" i="8"/>
  <c r="V38" i="8"/>
  <c r="U38" i="8"/>
  <c r="T38" i="8"/>
  <c r="S38" i="8"/>
  <c r="R38" i="8"/>
  <c r="Q38" i="8"/>
  <c r="P38" i="8"/>
  <c r="O38" i="8"/>
  <c r="N38" i="8"/>
  <c r="M38" i="8"/>
  <c r="L38" i="8"/>
  <c r="K38" i="8"/>
  <c r="J38" i="8"/>
  <c r="I38" i="8"/>
  <c r="H38" i="8"/>
  <c r="G38" i="8"/>
  <c r="F38" i="8"/>
  <c r="E38" i="8"/>
  <c r="D38" i="8"/>
  <c r="C38" i="8"/>
  <c r="B38" i="8"/>
  <c r="FG37" i="8"/>
  <c r="FF37" i="8"/>
  <c r="FE37" i="8"/>
  <c r="FD37" i="8"/>
  <c r="FC37" i="8"/>
  <c r="FB37" i="8"/>
  <c r="FA37" i="8"/>
  <c r="EZ37" i="8"/>
  <c r="EY37" i="8"/>
  <c r="EX37" i="8"/>
  <c r="EW37" i="8"/>
  <c r="EV37" i="8"/>
  <c r="EU37" i="8"/>
  <c r="ET37" i="8"/>
  <c r="ES37" i="8"/>
  <c r="ER37" i="8"/>
  <c r="EQ37" i="8"/>
  <c r="EP37" i="8"/>
  <c r="EO37" i="8"/>
  <c r="EN37" i="8"/>
  <c r="EM37" i="8"/>
  <c r="EG37" i="8"/>
  <c r="EF37" i="8"/>
  <c r="EE37" i="8"/>
  <c r="ED37" i="8"/>
  <c r="EC37" i="8"/>
  <c r="EI37" i="8" s="1"/>
  <c r="EB37" i="8"/>
  <c r="EA37" i="8"/>
  <c r="DW37" i="8"/>
  <c r="DV37" i="8"/>
  <c r="DU37" i="8"/>
  <c r="DT37" i="8"/>
  <c r="EJ37" i="8" s="1"/>
  <c r="DS37" i="8"/>
  <c r="DR37" i="8"/>
  <c r="DQ37" i="8"/>
  <c r="DP37" i="8"/>
  <c r="DO37" i="8"/>
  <c r="DK37" i="8"/>
  <c r="DJ37" i="8"/>
  <c r="DI37" i="8"/>
  <c r="DH37" i="8"/>
  <c r="DZ37" i="8" s="1"/>
  <c r="DG37" i="8"/>
  <c r="DF37" i="8"/>
  <c r="DE37" i="8"/>
  <c r="DD37" i="8"/>
  <c r="DC37" i="8"/>
  <c r="DB37" i="8"/>
  <c r="DA37" i="8"/>
  <c r="CZ37" i="8"/>
  <c r="CY37" i="8"/>
  <c r="CX37" i="8"/>
  <c r="CW37" i="8"/>
  <c r="CV37" i="8"/>
  <c r="DL37" i="8" s="1"/>
  <c r="CU37" i="8"/>
  <c r="CT37" i="8"/>
  <c r="CS37" i="8"/>
  <c r="CR37" i="8"/>
  <c r="CQ37" i="8"/>
  <c r="CP37" i="8"/>
  <c r="CO37" i="8"/>
  <c r="CN37" i="8"/>
  <c r="CM37" i="8"/>
  <c r="CL37" i="8"/>
  <c r="CK37" i="8"/>
  <c r="CJ37" i="8"/>
  <c r="CI37" i="8"/>
  <c r="CH37" i="8"/>
  <c r="CG37" i="8"/>
  <c r="CF37" i="8"/>
  <c r="CE37" i="8"/>
  <c r="CA37" i="8"/>
  <c r="BZ37" i="8"/>
  <c r="BY37" i="8"/>
  <c r="BX37" i="8"/>
  <c r="BW37" i="8"/>
  <c r="BV37" i="8"/>
  <c r="BU37" i="8"/>
  <c r="BT37" i="8"/>
  <c r="BS37" i="8"/>
  <c r="BR37" i="8"/>
  <c r="BQ37" i="8"/>
  <c r="BP37" i="8"/>
  <c r="BM37" i="8"/>
  <c r="BL37" i="8"/>
  <c r="CD37" i="8" s="1"/>
  <c r="BK37" i="8"/>
  <c r="BJ37" i="8"/>
  <c r="BI37" i="8"/>
  <c r="BO37" i="8" s="1"/>
  <c r="BH37" i="8"/>
  <c r="BG37" i="8"/>
  <c r="BC37" i="8"/>
  <c r="BB37" i="8"/>
  <c r="BA37" i="8"/>
  <c r="AZ37" i="8"/>
  <c r="AY37" i="8"/>
  <c r="AX37" i="8"/>
  <c r="AW37" i="8"/>
  <c r="AV37" i="8"/>
  <c r="AU37" i="8"/>
  <c r="AT37" i="8"/>
  <c r="AS37" i="8"/>
  <c r="AR37" i="8"/>
  <c r="AQ37" i="8"/>
  <c r="AP37" i="8"/>
  <c r="AO37" i="8"/>
  <c r="AN37" i="8"/>
  <c r="BF37" i="8" s="1"/>
  <c r="AM37" i="8"/>
  <c r="AL37" i="8"/>
  <c r="AK37" i="8"/>
  <c r="AJ37" i="8"/>
  <c r="AI37" i="8"/>
  <c r="AH37" i="8"/>
  <c r="AG37" i="8"/>
  <c r="AF37" i="8"/>
  <c r="AE37" i="8"/>
  <c r="AD37" i="8"/>
  <c r="AC37" i="8"/>
  <c r="AB37" i="8"/>
  <c r="AA37" i="8"/>
  <c r="Z37" i="8"/>
  <c r="Y37" i="8"/>
  <c r="X37" i="8"/>
  <c r="W37" i="8"/>
  <c r="V37" i="8"/>
  <c r="U37" i="8"/>
  <c r="T37" i="8"/>
  <c r="S37" i="8"/>
  <c r="R37" i="8"/>
  <c r="Q37" i="8"/>
  <c r="P37" i="8"/>
  <c r="O37" i="8"/>
  <c r="N37" i="8"/>
  <c r="M37" i="8"/>
  <c r="L37" i="8"/>
  <c r="K37" i="8"/>
  <c r="J37" i="8"/>
  <c r="I37" i="8"/>
  <c r="H37" i="8"/>
  <c r="G37" i="8"/>
  <c r="F37" i="8"/>
  <c r="E37" i="8"/>
  <c r="D37" i="8"/>
  <c r="C37" i="8"/>
  <c r="B37" i="8"/>
  <c r="FG36" i="8"/>
  <c r="FF36" i="8"/>
  <c r="FE36" i="8"/>
  <c r="FD36" i="8"/>
  <c r="FC36" i="8"/>
  <c r="FB36" i="8"/>
  <c r="FA36" i="8"/>
  <c r="EZ36" i="8"/>
  <c r="EY36" i="8"/>
  <c r="EX36" i="8"/>
  <c r="EW36" i="8"/>
  <c r="EV36" i="8"/>
  <c r="EU36" i="8"/>
  <c r="ET36" i="8"/>
  <c r="ES36" i="8"/>
  <c r="ER36" i="8"/>
  <c r="EQ36" i="8"/>
  <c r="EP36" i="8"/>
  <c r="EO36" i="8"/>
  <c r="EN36" i="8"/>
  <c r="EM36" i="8"/>
  <c r="EG36" i="8"/>
  <c r="EF36" i="8"/>
  <c r="EE36" i="8"/>
  <c r="ED36" i="8"/>
  <c r="EC36" i="8"/>
  <c r="EI36" i="8" s="1"/>
  <c r="EB36" i="8"/>
  <c r="EA36" i="8"/>
  <c r="DW36" i="8"/>
  <c r="DV36" i="8"/>
  <c r="DU36" i="8"/>
  <c r="DT36" i="8"/>
  <c r="EK36" i="8" s="1"/>
  <c r="DS36" i="8"/>
  <c r="DR36" i="8"/>
  <c r="DQ36" i="8"/>
  <c r="DP36" i="8"/>
  <c r="DO36" i="8"/>
  <c r="DK36" i="8"/>
  <c r="DJ36" i="8"/>
  <c r="DI36" i="8"/>
  <c r="DH36" i="8"/>
  <c r="DX36" i="8" s="1"/>
  <c r="DG36" i="8"/>
  <c r="DF36" i="8"/>
  <c r="DE36" i="8"/>
  <c r="DD36" i="8"/>
  <c r="DC36" i="8"/>
  <c r="DB36" i="8"/>
  <c r="DA36" i="8"/>
  <c r="CZ36" i="8"/>
  <c r="CY36" i="8"/>
  <c r="CX36" i="8"/>
  <c r="CW36" i="8"/>
  <c r="CV36" i="8"/>
  <c r="DM36" i="8" s="1"/>
  <c r="CU36" i="8"/>
  <c r="CT36" i="8"/>
  <c r="CS36" i="8"/>
  <c r="CR36" i="8"/>
  <c r="CQ36" i="8"/>
  <c r="CP36" i="8"/>
  <c r="CO36" i="8"/>
  <c r="CN36" i="8"/>
  <c r="CM36" i="8"/>
  <c r="CL36" i="8"/>
  <c r="CK36" i="8"/>
  <c r="CJ36" i="8"/>
  <c r="CI36" i="8"/>
  <c r="CH36" i="8"/>
  <c r="CG36" i="8"/>
  <c r="CF36" i="8"/>
  <c r="CE36" i="8"/>
  <c r="CA36" i="8"/>
  <c r="BZ36" i="8"/>
  <c r="BY36" i="8"/>
  <c r="BX36" i="8"/>
  <c r="BW36" i="8"/>
  <c r="BV36" i="8"/>
  <c r="BU36" i="8"/>
  <c r="BT36" i="8"/>
  <c r="BS36" i="8"/>
  <c r="BR36" i="8"/>
  <c r="BQ36" i="8"/>
  <c r="BP36" i="8"/>
  <c r="BM36" i="8"/>
  <c r="BL36" i="8"/>
  <c r="CB36" i="8" s="1"/>
  <c r="BK36" i="8"/>
  <c r="BJ36" i="8"/>
  <c r="BI36" i="8"/>
  <c r="BH36" i="8"/>
  <c r="BG36" i="8"/>
  <c r="BC36" i="8"/>
  <c r="BB36" i="8"/>
  <c r="BA36" i="8"/>
  <c r="AZ36" i="8"/>
  <c r="AY36" i="8"/>
  <c r="AX36" i="8"/>
  <c r="AW36" i="8"/>
  <c r="AV36" i="8"/>
  <c r="AU36" i="8"/>
  <c r="AT36" i="8"/>
  <c r="AS36" i="8"/>
  <c r="AR36" i="8"/>
  <c r="AQ36" i="8"/>
  <c r="AP36" i="8"/>
  <c r="AO36" i="8"/>
  <c r="AN36" i="8"/>
  <c r="BD36" i="8" s="1"/>
  <c r="AM36" i="8"/>
  <c r="AL36" i="8"/>
  <c r="AK36" i="8"/>
  <c r="AJ36" i="8"/>
  <c r="AI36" i="8"/>
  <c r="AH36" i="8"/>
  <c r="AG36" i="8"/>
  <c r="AF36" i="8"/>
  <c r="AE36" i="8"/>
  <c r="AD36" i="8"/>
  <c r="AC36" i="8"/>
  <c r="AB36" i="8"/>
  <c r="AA36" i="8"/>
  <c r="Z36" i="8"/>
  <c r="Y36" i="8"/>
  <c r="X36" i="8"/>
  <c r="W36" i="8"/>
  <c r="V36" i="8"/>
  <c r="U36" i="8"/>
  <c r="T36" i="8"/>
  <c r="S36" i="8"/>
  <c r="R36" i="8"/>
  <c r="Q36" i="8"/>
  <c r="P36" i="8"/>
  <c r="O36" i="8"/>
  <c r="N36" i="8"/>
  <c r="M36" i="8"/>
  <c r="L36" i="8"/>
  <c r="K36" i="8"/>
  <c r="J36" i="8"/>
  <c r="I36" i="8"/>
  <c r="H36" i="8"/>
  <c r="G36" i="8"/>
  <c r="F36" i="8"/>
  <c r="E36" i="8"/>
  <c r="D36" i="8"/>
  <c r="C36" i="8"/>
  <c r="B36" i="8"/>
  <c r="FG35" i="8"/>
  <c r="FF35" i="8"/>
  <c r="FE35" i="8"/>
  <c r="FD35" i="8"/>
  <c r="FC35" i="8"/>
  <c r="FB35" i="8"/>
  <c r="FA35" i="8"/>
  <c r="EZ35" i="8"/>
  <c r="EY35" i="8"/>
  <c r="EX35" i="8"/>
  <c r="EW35" i="8"/>
  <c r="EV35" i="8"/>
  <c r="EU35" i="8"/>
  <c r="ET35" i="8"/>
  <c r="ES35" i="8"/>
  <c r="ER35" i="8"/>
  <c r="EQ35" i="8"/>
  <c r="EP35" i="8"/>
  <c r="EO35" i="8"/>
  <c r="EN35" i="8"/>
  <c r="EM35" i="8"/>
  <c r="EG35" i="8"/>
  <c r="EF35" i="8"/>
  <c r="EE35" i="8"/>
  <c r="ED35" i="8"/>
  <c r="EC35" i="8"/>
  <c r="EH35" i="8" s="1"/>
  <c r="EB35" i="8"/>
  <c r="EA35" i="8"/>
  <c r="DW35" i="8"/>
  <c r="DV35" i="8"/>
  <c r="DU35" i="8"/>
  <c r="DT35" i="8"/>
  <c r="EL35" i="8" s="1"/>
  <c r="DS35" i="8"/>
  <c r="DR35" i="8"/>
  <c r="DQ35" i="8"/>
  <c r="DP35" i="8"/>
  <c r="DO35" i="8"/>
  <c r="DK35" i="8"/>
  <c r="DJ35" i="8"/>
  <c r="DI35" i="8"/>
  <c r="DH35" i="8"/>
  <c r="DX35" i="8" s="1"/>
  <c r="DG35" i="8"/>
  <c r="DF35" i="8"/>
  <c r="DE35" i="8"/>
  <c r="DD35" i="8"/>
  <c r="DC35" i="8"/>
  <c r="DB35" i="8"/>
  <c r="DA35" i="8"/>
  <c r="CZ35" i="8"/>
  <c r="CY35" i="8"/>
  <c r="CX35" i="8"/>
  <c r="CW35" i="8"/>
  <c r="CV35" i="8"/>
  <c r="DN35" i="8" s="1"/>
  <c r="CU35" i="8"/>
  <c r="CT35" i="8"/>
  <c r="CS35" i="8"/>
  <c r="CR35" i="8"/>
  <c r="CQ35" i="8"/>
  <c r="CP35" i="8"/>
  <c r="CO35" i="8"/>
  <c r="CN35" i="8"/>
  <c r="CM35" i="8"/>
  <c r="CL35" i="8"/>
  <c r="CK35" i="8"/>
  <c r="CJ35" i="8"/>
  <c r="CI35" i="8"/>
  <c r="CH35" i="8"/>
  <c r="CG35" i="8"/>
  <c r="CF35" i="8"/>
  <c r="CE35" i="8"/>
  <c r="CA35" i="8"/>
  <c r="BZ35" i="8"/>
  <c r="BY35" i="8"/>
  <c r="BX35" i="8"/>
  <c r="BW35" i="8"/>
  <c r="BV35" i="8"/>
  <c r="BU35" i="8"/>
  <c r="BT35" i="8"/>
  <c r="BS35" i="8"/>
  <c r="BR35" i="8"/>
  <c r="BQ35" i="8"/>
  <c r="BP35" i="8"/>
  <c r="BM35" i="8"/>
  <c r="BL35" i="8"/>
  <c r="CB35" i="8" s="1"/>
  <c r="BK35" i="8"/>
  <c r="BJ35" i="8"/>
  <c r="BI35" i="8"/>
  <c r="BH35" i="8"/>
  <c r="BG35" i="8"/>
  <c r="BC35" i="8"/>
  <c r="BB35" i="8"/>
  <c r="BA35" i="8"/>
  <c r="AZ35" i="8"/>
  <c r="AY35" i="8"/>
  <c r="AX35" i="8"/>
  <c r="AW35" i="8"/>
  <c r="AV35" i="8"/>
  <c r="AU35" i="8"/>
  <c r="AT35" i="8"/>
  <c r="AS35" i="8"/>
  <c r="AR35" i="8"/>
  <c r="AQ35" i="8"/>
  <c r="AP35" i="8"/>
  <c r="AO35" i="8"/>
  <c r="AN35" i="8"/>
  <c r="BD35" i="8" s="1"/>
  <c r="AM35" i="8"/>
  <c r="AL35" i="8"/>
  <c r="AK35" i="8"/>
  <c r="AJ35" i="8"/>
  <c r="AI35" i="8"/>
  <c r="AH35" i="8"/>
  <c r="AG35" i="8"/>
  <c r="AF35" i="8"/>
  <c r="AE35" i="8"/>
  <c r="AD35" i="8"/>
  <c r="AC35" i="8"/>
  <c r="AB35" i="8"/>
  <c r="AA35" i="8"/>
  <c r="Z35" i="8"/>
  <c r="Y35" i="8"/>
  <c r="X35" i="8"/>
  <c r="W35" i="8"/>
  <c r="V35" i="8"/>
  <c r="U35" i="8"/>
  <c r="T35" i="8"/>
  <c r="S35" i="8"/>
  <c r="R35" i="8"/>
  <c r="Q35" i="8"/>
  <c r="P35" i="8"/>
  <c r="O35" i="8"/>
  <c r="N35" i="8"/>
  <c r="M35" i="8"/>
  <c r="L35" i="8"/>
  <c r="K35" i="8"/>
  <c r="J35" i="8"/>
  <c r="I35" i="8"/>
  <c r="H35" i="8"/>
  <c r="G35" i="8"/>
  <c r="F35" i="8"/>
  <c r="E35" i="8"/>
  <c r="D35" i="8"/>
  <c r="C35" i="8"/>
  <c r="B35" i="8"/>
  <c r="FG34" i="8"/>
  <c r="FF34" i="8"/>
  <c r="FE34" i="8"/>
  <c r="FD34" i="8"/>
  <c r="FC34" i="8"/>
  <c r="FB34" i="8"/>
  <c r="FA34" i="8"/>
  <c r="EZ34" i="8"/>
  <c r="EY34" i="8"/>
  <c r="EX34" i="8"/>
  <c r="EW34" i="8"/>
  <c r="EV34" i="8"/>
  <c r="EU34" i="8"/>
  <c r="ET34" i="8"/>
  <c r="ES34" i="8"/>
  <c r="ER34" i="8"/>
  <c r="EQ34" i="8"/>
  <c r="EP34" i="8"/>
  <c r="EO34" i="8"/>
  <c r="EN34" i="8"/>
  <c r="EM34" i="8"/>
  <c r="EG34" i="8"/>
  <c r="EF34" i="8"/>
  <c r="EE34" i="8"/>
  <c r="ED34" i="8"/>
  <c r="EC34" i="8"/>
  <c r="EB34" i="8"/>
  <c r="EA34" i="8"/>
  <c r="DW34" i="8"/>
  <c r="DV34" i="8"/>
  <c r="DU34" i="8"/>
  <c r="DT34" i="8"/>
  <c r="EJ34" i="8" s="1"/>
  <c r="DS34" i="8"/>
  <c r="DR34" i="8"/>
  <c r="DQ34" i="8"/>
  <c r="DP34" i="8"/>
  <c r="DO34" i="8"/>
  <c r="DK34" i="8"/>
  <c r="DJ34" i="8"/>
  <c r="DI34" i="8"/>
  <c r="DH34" i="8"/>
  <c r="DY34" i="8" s="1"/>
  <c r="DG34" i="8"/>
  <c r="DF34" i="8"/>
  <c r="DE34" i="8"/>
  <c r="DD34" i="8"/>
  <c r="DC34" i="8"/>
  <c r="DB34" i="8"/>
  <c r="DA34" i="8"/>
  <c r="CZ34" i="8"/>
  <c r="CY34" i="8"/>
  <c r="CX34" i="8"/>
  <c r="CW34" i="8"/>
  <c r="CV34" i="8"/>
  <c r="DL34" i="8" s="1"/>
  <c r="CU34" i="8"/>
  <c r="CT34" i="8"/>
  <c r="CS34" i="8"/>
  <c r="CR34" i="8"/>
  <c r="CQ34" i="8"/>
  <c r="CP34" i="8"/>
  <c r="CO34" i="8"/>
  <c r="CN34" i="8"/>
  <c r="CM34" i="8"/>
  <c r="CL34" i="8"/>
  <c r="CK34" i="8"/>
  <c r="CJ34" i="8"/>
  <c r="CI34" i="8"/>
  <c r="CH34" i="8"/>
  <c r="CG34" i="8"/>
  <c r="CF34" i="8"/>
  <c r="CE34" i="8"/>
  <c r="CA34" i="8"/>
  <c r="BZ34" i="8"/>
  <c r="BY34" i="8"/>
  <c r="BX34" i="8"/>
  <c r="BW34" i="8"/>
  <c r="BV34" i="8"/>
  <c r="BU34" i="8"/>
  <c r="BT34" i="8"/>
  <c r="BS34" i="8"/>
  <c r="BR34" i="8"/>
  <c r="BQ34" i="8"/>
  <c r="BP34" i="8"/>
  <c r="BM34" i="8"/>
  <c r="BL34" i="8"/>
  <c r="CC34" i="8" s="1"/>
  <c r="BK34" i="8"/>
  <c r="BJ34" i="8"/>
  <c r="BI34" i="8"/>
  <c r="BH34" i="8"/>
  <c r="BG34" i="8"/>
  <c r="BC34" i="8"/>
  <c r="BB34" i="8"/>
  <c r="BA34" i="8"/>
  <c r="AZ34" i="8"/>
  <c r="AY34" i="8"/>
  <c r="AX34" i="8"/>
  <c r="AW34" i="8"/>
  <c r="AV34" i="8"/>
  <c r="AU34" i="8"/>
  <c r="AT34" i="8"/>
  <c r="AS34" i="8"/>
  <c r="AR34" i="8"/>
  <c r="AQ34" i="8"/>
  <c r="AP34" i="8"/>
  <c r="AO34" i="8"/>
  <c r="AN34" i="8"/>
  <c r="BE34" i="8" s="1"/>
  <c r="AM34" i="8"/>
  <c r="AL34" i="8"/>
  <c r="AK34" i="8"/>
  <c r="AJ34" i="8"/>
  <c r="AI34" i="8"/>
  <c r="AH34" i="8"/>
  <c r="AG34" i="8"/>
  <c r="AF34" i="8"/>
  <c r="AE34" i="8"/>
  <c r="AD34" i="8"/>
  <c r="AC34" i="8"/>
  <c r="AB34" i="8"/>
  <c r="AA34" i="8"/>
  <c r="Z34" i="8"/>
  <c r="Y34" i="8"/>
  <c r="X34" i="8"/>
  <c r="W34" i="8"/>
  <c r="V34" i="8"/>
  <c r="U34" i="8"/>
  <c r="T34" i="8"/>
  <c r="S34" i="8"/>
  <c r="R34" i="8"/>
  <c r="Q34" i="8"/>
  <c r="P34" i="8"/>
  <c r="O34" i="8"/>
  <c r="N34" i="8"/>
  <c r="M34" i="8"/>
  <c r="L34" i="8"/>
  <c r="K34" i="8"/>
  <c r="J34" i="8"/>
  <c r="I34" i="8"/>
  <c r="H34" i="8"/>
  <c r="G34" i="8"/>
  <c r="F34" i="8"/>
  <c r="E34" i="8"/>
  <c r="D34" i="8"/>
  <c r="C34" i="8"/>
  <c r="B34" i="8"/>
  <c r="FG33" i="8"/>
  <c r="FF33" i="8"/>
  <c r="FE33" i="8"/>
  <c r="FD33" i="8"/>
  <c r="FC33" i="8"/>
  <c r="FB33" i="8"/>
  <c r="FA33" i="8"/>
  <c r="EZ33" i="8"/>
  <c r="EY33" i="8"/>
  <c r="EX33" i="8"/>
  <c r="EW33" i="8"/>
  <c r="EV33" i="8"/>
  <c r="EU33" i="8"/>
  <c r="ET33" i="8"/>
  <c r="ES33" i="8"/>
  <c r="ER33" i="8"/>
  <c r="EQ33" i="8"/>
  <c r="EP33" i="8"/>
  <c r="EO33" i="8"/>
  <c r="EN33" i="8"/>
  <c r="EM33" i="8"/>
  <c r="EG33" i="8"/>
  <c r="EF33" i="8"/>
  <c r="EE33" i="8"/>
  <c r="ED33" i="8"/>
  <c r="EC33" i="8"/>
  <c r="EI33" i="8" s="1"/>
  <c r="EB33" i="8"/>
  <c r="EA33" i="8"/>
  <c r="DW33" i="8"/>
  <c r="DV33" i="8"/>
  <c r="DU33" i="8"/>
  <c r="DT33" i="8"/>
  <c r="EJ33" i="8" s="1"/>
  <c r="DS33" i="8"/>
  <c r="DR33" i="8"/>
  <c r="DQ33" i="8"/>
  <c r="DP33" i="8"/>
  <c r="DO33" i="8"/>
  <c r="DK33" i="8"/>
  <c r="DJ33" i="8"/>
  <c r="DI33" i="8"/>
  <c r="DH33" i="8"/>
  <c r="DZ33" i="8" s="1"/>
  <c r="DG33" i="8"/>
  <c r="DF33" i="8"/>
  <c r="DE33" i="8"/>
  <c r="DD33" i="8"/>
  <c r="DC33" i="8"/>
  <c r="DB33" i="8"/>
  <c r="DA33" i="8"/>
  <c r="CZ33" i="8"/>
  <c r="CY33" i="8"/>
  <c r="CX33" i="8"/>
  <c r="CW33" i="8"/>
  <c r="CV33" i="8"/>
  <c r="DL33" i="8" s="1"/>
  <c r="CU33" i="8"/>
  <c r="CT33" i="8"/>
  <c r="CS33" i="8"/>
  <c r="CR33" i="8"/>
  <c r="CQ33" i="8"/>
  <c r="CP33" i="8"/>
  <c r="CO33" i="8"/>
  <c r="CN33" i="8"/>
  <c r="CM33" i="8"/>
  <c r="CL33" i="8"/>
  <c r="CK33" i="8"/>
  <c r="CJ33" i="8"/>
  <c r="CI33" i="8"/>
  <c r="CH33" i="8"/>
  <c r="CG33" i="8"/>
  <c r="CF33" i="8"/>
  <c r="CE33" i="8"/>
  <c r="CA33" i="8"/>
  <c r="BZ33" i="8"/>
  <c r="BY33" i="8"/>
  <c r="BX33" i="8"/>
  <c r="BW33" i="8"/>
  <c r="BV33" i="8"/>
  <c r="BU33" i="8"/>
  <c r="BT33" i="8"/>
  <c r="BS33" i="8"/>
  <c r="BR33" i="8"/>
  <c r="BQ33" i="8"/>
  <c r="BP33" i="8"/>
  <c r="BM33" i="8"/>
  <c r="BL33" i="8"/>
  <c r="CD33" i="8" s="1"/>
  <c r="BK33" i="8"/>
  <c r="BJ33" i="8"/>
  <c r="BI33" i="8"/>
  <c r="BO33" i="8" s="1"/>
  <c r="BH33" i="8"/>
  <c r="BG33" i="8"/>
  <c r="BC33" i="8"/>
  <c r="BB33" i="8"/>
  <c r="BA33" i="8"/>
  <c r="AZ33" i="8"/>
  <c r="AY33" i="8"/>
  <c r="AX33" i="8"/>
  <c r="AW33" i="8"/>
  <c r="AV33" i="8"/>
  <c r="AU33" i="8"/>
  <c r="AT33" i="8"/>
  <c r="AS33" i="8"/>
  <c r="AR33" i="8"/>
  <c r="AQ33" i="8"/>
  <c r="AP33" i="8"/>
  <c r="AO33" i="8"/>
  <c r="AN33" i="8"/>
  <c r="BF33" i="8" s="1"/>
  <c r="AM33" i="8"/>
  <c r="AL33" i="8"/>
  <c r="AK33" i="8"/>
  <c r="AJ33" i="8"/>
  <c r="AI33" i="8"/>
  <c r="AH33" i="8"/>
  <c r="AG33" i="8"/>
  <c r="AF33" i="8"/>
  <c r="AE33" i="8"/>
  <c r="AD33" i="8"/>
  <c r="AC33" i="8"/>
  <c r="AB33" i="8"/>
  <c r="AA33" i="8"/>
  <c r="Z33" i="8"/>
  <c r="Y33" i="8"/>
  <c r="X33" i="8"/>
  <c r="W33" i="8"/>
  <c r="V33" i="8"/>
  <c r="U33" i="8"/>
  <c r="T33" i="8"/>
  <c r="S33" i="8"/>
  <c r="R33" i="8"/>
  <c r="Q33" i="8"/>
  <c r="P33" i="8"/>
  <c r="O33" i="8"/>
  <c r="N33" i="8"/>
  <c r="M33" i="8"/>
  <c r="L33" i="8"/>
  <c r="K33" i="8"/>
  <c r="J33" i="8"/>
  <c r="I33" i="8"/>
  <c r="H33" i="8"/>
  <c r="G33" i="8"/>
  <c r="F33" i="8"/>
  <c r="E33" i="8"/>
  <c r="D33" i="8"/>
  <c r="C33" i="8"/>
  <c r="B33" i="8"/>
  <c r="FG32" i="8"/>
  <c r="FF32" i="8"/>
  <c r="FE32" i="8"/>
  <c r="FD32" i="8"/>
  <c r="FC32" i="8"/>
  <c r="FB32" i="8"/>
  <c r="FA32" i="8"/>
  <c r="EZ32" i="8"/>
  <c r="EY32" i="8"/>
  <c r="EX32" i="8"/>
  <c r="EW32" i="8"/>
  <c r="EV32" i="8"/>
  <c r="EU32" i="8"/>
  <c r="ET32" i="8"/>
  <c r="ES32" i="8"/>
  <c r="ER32" i="8"/>
  <c r="EQ32" i="8"/>
  <c r="EP32" i="8"/>
  <c r="EO32" i="8"/>
  <c r="EN32" i="8"/>
  <c r="EM32" i="8"/>
  <c r="EG32" i="8"/>
  <c r="EF32" i="8"/>
  <c r="EE32" i="8"/>
  <c r="ED32" i="8"/>
  <c r="EC32" i="8"/>
  <c r="EI32" i="8" s="1"/>
  <c r="EB32" i="8"/>
  <c r="EA32" i="8"/>
  <c r="DW32" i="8"/>
  <c r="DV32" i="8"/>
  <c r="DU32" i="8"/>
  <c r="DT32" i="8"/>
  <c r="EK32" i="8" s="1"/>
  <c r="DS32" i="8"/>
  <c r="DR32" i="8"/>
  <c r="DQ32" i="8"/>
  <c r="DP32" i="8"/>
  <c r="DO32" i="8"/>
  <c r="DK32" i="8"/>
  <c r="DJ32" i="8"/>
  <c r="DI32" i="8"/>
  <c r="DH32" i="8"/>
  <c r="DX32" i="8" s="1"/>
  <c r="DG32" i="8"/>
  <c r="DF32" i="8"/>
  <c r="DE32" i="8"/>
  <c r="DD32" i="8"/>
  <c r="DC32" i="8"/>
  <c r="DB32" i="8"/>
  <c r="DA32" i="8"/>
  <c r="CZ32" i="8"/>
  <c r="CY32" i="8"/>
  <c r="CX32" i="8"/>
  <c r="CW32" i="8"/>
  <c r="CV32" i="8"/>
  <c r="DM32" i="8" s="1"/>
  <c r="CU32" i="8"/>
  <c r="CT32" i="8"/>
  <c r="CS32" i="8"/>
  <c r="CR32" i="8"/>
  <c r="CQ32" i="8"/>
  <c r="CP32" i="8"/>
  <c r="CO32" i="8"/>
  <c r="CN32" i="8"/>
  <c r="CM32" i="8"/>
  <c r="CL32" i="8"/>
  <c r="CK32" i="8"/>
  <c r="CJ32" i="8"/>
  <c r="CI32" i="8"/>
  <c r="CH32" i="8"/>
  <c r="CG32" i="8"/>
  <c r="CF32" i="8"/>
  <c r="CE32" i="8"/>
  <c r="CA32" i="8"/>
  <c r="BZ32" i="8"/>
  <c r="BY32" i="8"/>
  <c r="BX32" i="8"/>
  <c r="BW32" i="8"/>
  <c r="BV32" i="8"/>
  <c r="BU32" i="8"/>
  <c r="BT32" i="8"/>
  <c r="BS32" i="8"/>
  <c r="BR32" i="8"/>
  <c r="BQ32" i="8"/>
  <c r="BP32" i="8"/>
  <c r="BM32" i="8"/>
  <c r="BL32" i="8"/>
  <c r="CB32" i="8" s="1"/>
  <c r="BK32" i="8"/>
  <c r="BJ32" i="8"/>
  <c r="BI32" i="8"/>
  <c r="BN32" i="8" s="1"/>
  <c r="BH32" i="8"/>
  <c r="BG32" i="8"/>
  <c r="BC32" i="8"/>
  <c r="BB32" i="8"/>
  <c r="BA32" i="8"/>
  <c r="AZ32" i="8"/>
  <c r="AY32" i="8"/>
  <c r="AX32" i="8"/>
  <c r="AW32" i="8"/>
  <c r="AV32" i="8"/>
  <c r="AU32" i="8"/>
  <c r="AT32" i="8"/>
  <c r="AS32" i="8"/>
  <c r="AR32" i="8"/>
  <c r="AQ32" i="8"/>
  <c r="AP32" i="8"/>
  <c r="AO32" i="8"/>
  <c r="AN32" i="8"/>
  <c r="BD32" i="8" s="1"/>
  <c r="AM32" i="8"/>
  <c r="AL32" i="8"/>
  <c r="AK32" i="8"/>
  <c r="AJ32" i="8"/>
  <c r="AI32" i="8"/>
  <c r="AH32" i="8"/>
  <c r="AG32" i="8"/>
  <c r="AF32" i="8"/>
  <c r="AE32" i="8"/>
  <c r="AD32" i="8"/>
  <c r="AC32" i="8"/>
  <c r="AB32" i="8"/>
  <c r="AA32" i="8"/>
  <c r="Z32" i="8"/>
  <c r="Y32" i="8"/>
  <c r="X32" i="8"/>
  <c r="W32" i="8"/>
  <c r="V32" i="8"/>
  <c r="U32" i="8"/>
  <c r="T32" i="8"/>
  <c r="S32" i="8"/>
  <c r="R32" i="8"/>
  <c r="Q32" i="8"/>
  <c r="P32" i="8"/>
  <c r="O32" i="8"/>
  <c r="N32" i="8"/>
  <c r="M32" i="8"/>
  <c r="L32" i="8"/>
  <c r="K32" i="8"/>
  <c r="J32" i="8"/>
  <c r="I32" i="8"/>
  <c r="H32" i="8"/>
  <c r="G32" i="8"/>
  <c r="F32" i="8"/>
  <c r="E32" i="8"/>
  <c r="D32" i="8"/>
  <c r="C32" i="8"/>
  <c r="B32" i="8"/>
  <c r="FG31" i="8"/>
  <c r="FF31" i="8"/>
  <c r="FE31" i="8"/>
  <c r="FD31" i="8"/>
  <c r="FC31" i="8"/>
  <c r="FB31" i="8"/>
  <c r="FA31" i="8"/>
  <c r="EZ31" i="8"/>
  <c r="EY31" i="8"/>
  <c r="EX31" i="8"/>
  <c r="EW31" i="8"/>
  <c r="EV31" i="8"/>
  <c r="EU31" i="8"/>
  <c r="ET31" i="8"/>
  <c r="ES31" i="8"/>
  <c r="ER31" i="8"/>
  <c r="EQ31" i="8"/>
  <c r="EP31" i="8"/>
  <c r="EO31" i="8"/>
  <c r="EN31" i="8"/>
  <c r="EM31" i="8"/>
  <c r="EG31" i="8"/>
  <c r="EF31" i="8"/>
  <c r="EE31" i="8"/>
  <c r="ED31" i="8"/>
  <c r="EC31" i="8"/>
  <c r="EH31" i="8" s="1"/>
  <c r="EB31" i="8"/>
  <c r="EA31" i="8"/>
  <c r="DW31" i="8"/>
  <c r="DV31" i="8"/>
  <c r="DU31" i="8"/>
  <c r="DT31" i="8"/>
  <c r="EL31" i="8" s="1"/>
  <c r="DS31" i="8"/>
  <c r="DR31" i="8"/>
  <c r="DQ31" i="8"/>
  <c r="DP31" i="8"/>
  <c r="DO31" i="8"/>
  <c r="DK31" i="8"/>
  <c r="DJ31" i="8"/>
  <c r="DI31" i="8"/>
  <c r="DH31" i="8"/>
  <c r="DX31" i="8" s="1"/>
  <c r="DG31" i="8"/>
  <c r="DF31" i="8"/>
  <c r="DE31" i="8"/>
  <c r="DD31" i="8"/>
  <c r="DC31" i="8"/>
  <c r="DB31" i="8"/>
  <c r="DA31" i="8"/>
  <c r="CZ31" i="8"/>
  <c r="CY31" i="8"/>
  <c r="CX31" i="8"/>
  <c r="CW31" i="8"/>
  <c r="CV31" i="8"/>
  <c r="DN31" i="8" s="1"/>
  <c r="CU31" i="8"/>
  <c r="CT31" i="8"/>
  <c r="CS31" i="8"/>
  <c r="CR31" i="8"/>
  <c r="CQ31" i="8"/>
  <c r="CP31" i="8"/>
  <c r="CO31" i="8"/>
  <c r="CN31" i="8"/>
  <c r="CM31" i="8"/>
  <c r="CL31" i="8"/>
  <c r="CK31" i="8"/>
  <c r="CJ31" i="8"/>
  <c r="CI31" i="8"/>
  <c r="CH31" i="8"/>
  <c r="CG31" i="8"/>
  <c r="CF31" i="8"/>
  <c r="CE31" i="8"/>
  <c r="CA31" i="8"/>
  <c r="BZ31" i="8"/>
  <c r="BY31" i="8"/>
  <c r="BX31" i="8"/>
  <c r="BW31" i="8"/>
  <c r="BV31" i="8"/>
  <c r="BU31" i="8"/>
  <c r="BT31" i="8"/>
  <c r="BS31" i="8"/>
  <c r="BR31" i="8"/>
  <c r="BQ31" i="8"/>
  <c r="BP31" i="8"/>
  <c r="BM31" i="8"/>
  <c r="BL31" i="8"/>
  <c r="CB31" i="8" s="1"/>
  <c r="BK31" i="8"/>
  <c r="BJ31" i="8"/>
  <c r="BI31" i="8"/>
  <c r="BH31" i="8"/>
  <c r="BG31" i="8"/>
  <c r="BC31" i="8"/>
  <c r="BB31" i="8"/>
  <c r="BA31" i="8"/>
  <c r="AZ31" i="8"/>
  <c r="AY31" i="8"/>
  <c r="AX31" i="8"/>
  <c r="AW31" i="8"/>
  <c r="AV31" i="8"/>
  <c r="AU31" i="8"/>
  <c r="AT31" i="8"/>
  <c r="AS31" i="8"/>
  <c r="AR31" i="8"/>
  <c r="AQ31" i="8"/>
  <c r="AP31" i="8"/>
  <c r="AO31" i="8"/>
  <c r="AN31" i="8"/>
  <c r="BD31" i="8" s="1"/>
  <c r="AM31" i="8"/>
  <c r="AL31" i="8"/>
  <c r="AK31" i="8"/>
  <c r="AJ31" i="8"/>
  <c r="AI31" i="8"/>
  <c r="AH31" i="8"/>
  <c r="AG31" i="8"/>
  <c r="AF31" i="8"/>
  <c r="AE31" i="8"/>
  <c r="AD31" i="8"/>
  <c r="AC31" i="8"/>
  <c r="AB31" i="8"/>
  <c r="AA31" i="8"/>
  <c r="Z31" i="8"/>
  <c r="Y31" i="8"/>
  <c r="X31" i="8"/>
  <c r="W31" i="8"/>
  <c r="V31" i="8"/>
  <c r="U31" i="8"/>
  <c r="T31" i="8"/>
  <c r="S31" i="8"/>
  <c r="R31" i="8"/>
  <c r="Q31" i="8"/>
  <c r="P31" i="8"/>
  <c r="O31" i="8"/>
  <c r="N31" i="8"/>
  <c r="M31" i="8"/>
  <c r="L31" i="8"/>
  <c r="K31" i="8"/>
  <c r="J31" i="8"/>
  <c r="I31" i="8"/>
  <c r="H31" i="8"/>
  <c r="G31" i="8"/>
  <c r="F31" i="8"/>
  <c r="E31" i="8"/>
  <c r="D31" i="8"/>
  <c r="C31" i="8"/>
  <c r="B31" i="8"/>
  <c r="FG30" i="8"/>
  <c r="FF30" i="8"/>
  <c r="FE30" i="8"/>
  <c r="FD30" i="8"/>
  <c r="FC30" i="8"/>
  <c r="FB30" i="8"/>
  <c r="FA30" i="8"/>
  <c r="EZ30" i="8"/>
  <c r="EY30" i="8"/>
  <c r="EX30" i="8"/>
  <c r="EW30" i="8"/>
  <c r="EV30" i="8"/>
  <c r="EU30" i="8"/>
  <c r="ET30" i="8"/>
  <c r="ES30" i="8"/>
  <c r="ER30" i="8"/>
  <c r="EQ30" i="8"/>
  <c r="EP30" i="8"/>
  <c r="EO30" i="8"/>
  <c r="EN30" i="8"/>
  <c r="EM30" i="8"/>
  <c r="EG30" i="8"/>
  <c r="EF30" i="8"/>
  <c r="EE30" i="8"/>
  <c r="ED30" i="8"/>
  <c r="EC30" i="8"/>
  <c r="EB30" i="8"/>
  <c r="EA30" i="8"/>
  <c r="DW30" i="8"/>
  <c r="DV30" i="8"/>
  <c r="DU30" i="8"/>
  <c r="DT30" i="8"/>
  <c r="EJ30" i="8" s="1"/>
  <c r="DS30" i="8"/>
  <c r="DR30" i="8"/>
  <c r="DQ30" i="8"/>
  <c r="DP30" i="8"/>
  <c r="DO30" i="8"/>
  <c r="DK30" i="8"/>
  <c r="DJ30" i="8"/>
  <c r="DI30" i="8"/>
  <c r="DH30" i="8"/>
  <c r="DY30" i="8" s="1"/>
  <c r="DG30" i="8"/>
  <c r="DF30" i="8"/>
  <c r="DE30" i="8"/>
  <c r="DD30" i="8"/>
  <c r="DC30" i="8"/>
  <c r="DB30" i="8"/>
  <c r="DA30" i="8"/>
  <c r="CZ30" i="8"/>
  <c r="CY30" i="8"/>
  <c r="CX30" i="8"/>
  <c r="CW30" i="8"/>
  <c r="CV30" i="8"/>
  <c r="DL30" i="8" s="1"/>
  <c r="CU30" i="8"/>
  <c r="CT30" i="8"/>
  <c r="CS30" i="8"/>
  <c r="CR30" i="8"/>
  <c r="CQ30" i="8"/>
  <c r="CP30" i="8"/>
  <c r="CO30" i="8"/>
  <c r="CN30" i="8"/>
  <c r="CM30" i="8"/>
  <c r="CL30" i="8"/>
  <c r="CK30" i="8"/>
  <c r="CJ30" i="8"/>
  <c r="CI30" i="8"/>
  <c r="CH30" i="8"/>
  <c r="CG30" i="8"/>
  <c r="CF30" i="8"/>
  <c r="CE30" i="8"/>
  <c r="CA30" i="8"/>
  <c r="BZ30" i="8"/>
  <c r="BY30" i="8"/>
  <c r="BX30" i="8"/>
  <c r="BW30" i="8"/>
  <c r="BV30" i="8"/>
  <c r="BU30" i="8"/>
  <c r="BT30" i="8"/>
  <c r="BS30" i="8"/>
  <c r="BR30" i="8"/>
  <c r="BQ30" i="8"/>
  <c r="BP30" i="8"/>
  <c r="BM30" i="8"/>
  <c r="BL30" i="8"/>
  <c r="CC30" i="8" s="1"/>
  <c r="BK30" i="8"/>
  <c r="BJ30" i="8"/>
  <c r="BI30" i="8"/>
  <c r="BH30" i="8"/>
  <c r="BG30" i="8"/>
  <c r="BC30" i="8"/>
  <c r="BB30" i="8"/>
  <c r="BA30" i="8"/>
  <c r="AZ30" i="8"/>
  <c r="AY30" i="8"/>
  <c r="AX30" i="8"/>
  <c r="AW30" i="8"/>
  <c r="AV30" i="8"/>
  <c r="AU30" i="8"/>
  <c r="AT30" i="8"/>
  <c r="AS30" i="8"/>
  <c r="AR30" i="8"/>
  <c r="AQ30" i="8"/>
  <c r="AP30" i="8"/>
  <c r="AO30" i="8"/>
  <c r="AN30" i="8"/>
  <c r="BE30" i="8" s="1"/>
  <c r="AM30" i="8"/>
  <c r="AL30" i="8"/>
  <c r="AK30" i="8"/>
  <c r="AJ30" i="8"/>
  <c r="AI30" i="8"/>
  <c r="AH30" i="8"/>
  <c r="AG30" i="8"/>
  <c r="AF30" i="8"/>
  <c r="AE30" i="8"/>
  <c r="AD30" i="8"/>
  <c r="AC30" i="8"/>
  <c r="AB30" i="8"/>
  <c r="AA30" i="8"/>
  <c r="Z30" i="8"/>
  <c r="Y30" i="8"/>
  <c r="X30" i="8"/>
  <c r="W30" i="8"/>
  <c r="V30" i="8"/>
  <c r="U30" i="8"/>
  <c r="T30" i="8"/>
  <c r="S30" i="8"/>
  <c r="R30" i="8"/>
  <c r="Q30" i="8"/>
  <c r="P30" i="8"/>
  <c r="O30" i="8"/>
  <c r="N30" i="8"/>
  <c r="M30" i="8"/>
  <c r="L30" i="8"/>
  <c r="K30" i="8"/>
  <c r="J30" i="8"/>
  <c r="I30" i="8"/>
  <c r="H30" i="8"/>
  <c r="G30" i="8"/>
  <c r="F30" i="8"/>
  <c r="E30" i="8"/>
  <c r="D30" i="8"/>
  <c r="C30" i="8"/>
  <c r="B30" i="8"/>
  <c r="FG29" i="8"/>
  <c r="FF29" i="8"/>
  <c r="FE29" i="8"/>
  <c r="FD29" i="8"/>
  <c r="FC29" i="8"/>
  <c r="FB29" i="8"/>
  <c r="FA29" i="8"/>
  <c r="EZ29" i="8"/>
  <c r="EY29" i="8"/>
  <c r="EX29" i="8"/>
  <c r="EW29" i="8"/>
  <c r="EV29" i="8"/>
  <c r="EU29" i="8"/>
  <c r="ET29" i="8"/>
  <c r="ES29" i="8"/>
  <c r="ER29" i="8"/>
  <c r="EQ29" i="8"/>
  <c r="EP29" i="8"/>
  <c r="EO29" i="8"/>
  <c r="EN29" i="8"/>
  <c r="EM29" i="8"/>
  <c r="EG29" i="8"/>
  <c r="EF29" i="8"/>
  <c r="EE29" i="8"/>
  <c r="ED29" i="8"/>
  <c r="EC29" i="8"/>
  <c r="EI29" i="8" s="1"/>
  <c r="EB29" i="8"/>
  <c r="EA29" i="8"/>
  <c r="DW29" i="8"/>
  <c r="DV29" i="8"/>
  <c r="DU29" i="8"/>
  <c r="DT29" i="8"/>
  <c r="EJ29" i="8" s="1"/>
  <c r="DS29" i="8"/>
  <c r="DR29" i="8"/>
  <c r="DQ29" i="8"/>
  <c r="DP29" i="8"/>
  <c r="DO29" i="8"/>
  <c r="DK29" i="8"/>
  <c r="DJ29" i="8"/>
  <c r="DI29" i="8"/>
  <c r="DH29" i="8"/>
  <c r="DZ29" i="8" s="1"/>
  <c r="DG29" i="8"/>
  <c r="DF29" i="8"/>
  <c r="DE29" i="8"/>
  <c r="DD29" i="8"/>
  <c r="DC29" i="8"/>
  <c r="DB29" i="8"/>
  <c r="DA29" i="8"/>
  <c r="CZ29" i="8"/>
  <c r="CY29" i="8"/>
  <c r="CX29" i="8"/>
  <c r="CW29" i="8"/>
  <c r="CV29" i="8"/>
  <c r="DL29" i="8" s="1"/>
  <c r="CU29" i="8"/>
  <c r="CT29" i="8"/>
  <c r="CS29" i="8"/>
  <c r="CR29" i="8"/>
  <c r="CQ29" i="8"/>
  <c r="CP29" i="8"/>
  <c r="CO29" i="8"/>
  <c r="CN29" i="8"/>
  <c r="CM29" i="8"/>
  <c r="CL29" i="8"/>
  <c r="CK29" i="8"/>
  <c r="CJ29" i="8"/>
  <c r="CI29" i="8"/>
  <c r="CH29" i="8"/>
  <c r="CG29" i="8"/>
  <c r="CF29" i="8"/>
  <c r="CE29" i="8"/>
  <c r="CA29" i="8"/>
  <c r="BZ29" i="8"/>
  <c r="BY29" i="8"/>
  <c r="BX29" i="8"/>
  <c r="BW29" i="8"/>
  <c r="BV29" i="8"/>
  <c r="BU29" i="8"/>
  <c r="BT29" i="8"/>
  <c r="BS29" i="8"/>
  <c r="BR29" i="8"/>
  <c r="BQ29" i="8"/>
  <c r="BP29" i="8"/>
  <c r="BM29" i="8"/>
  <c r="BL29" i="8"/>
  <c r="BK29" i="8"/>
  <c r="BJ29" i="8"/>
  <c r="BI29" i="8"/>
  <c r="BO29" i="8" s="1"/>
  <c r="BH29" i="8"/>
  <c r="BG29" i="8"/>
  <c r="BC29" i="8"/>
  <c r="BB29" i="8"/>
  <c r="BA29" i="8"/>
  <c r="AZ29" i="8"/>
  <c r="AY29" i="8"/>
  <c r="AX29" i="8"/>
  <c r="AW29" i="8"/>
  <c r="AV29" i="8"/>
  <c r="AU29" i="8"/>
  <c r="AT29" i="8"/>
  <c r="AS29" i="8"/>
  <c r="AR29" i="8"/>
  <c r="AQ29" i="8"/>
  <c r="AP29" i="8"/>
  <c r="AO29" i="8"/>
  <c r="AN29" i="8"/>
  <c r="BF29" i="8" s="1"/>
  <c r="AM29" i="8"/>
  <c r="AL29" i="8"/>
  <c r="AK29" i="8"/>
  <c r="AJ29" i="8"/>
  <c r="AI29" i="8"/>
  <c r="AH29" i="8"/>
  <c r="AG29" i="8"/>
  <c r="AF29" i="8"/>
  <c r="AE29" i="8"/>
  <c r="AD29" i="8"/>
  <c r="AC29" i="8"/>
  <c r="AB29" i="8"/>
  <c r="AA29" i="8"/>
  <c r="Z29" i="8"/>
  <c r="Y29" i="8"/>
  <c r="X29" i="8"/>
  <c r="W29" i="8"/>
  <c r="V29" i="8"/>
  <c r="U29" i="8"/>
  <c r="T29" i="8"/>
  <c r="S29" i="8"/>
  <c r="R29" i="8"/>
  <c r="Q29" i="8"/>
  <c r="P29" i="8"/>
  <c r="O29" i="8"/>
  <c r="N29" i="8"/>
  <c r="M29" i="8"/>
  <c r="L29" i="8"/>
  <c r="K29" i="8"/>
  <c r="J29" i="8"/>
  <c r="I29" i="8"/>
  <c r="H29" i="8"/>
  <c r="G29" i="8"/>
  <c r="F29" i="8"/>
  <c r="E29" i="8"/>
  <c r="D29" i="8"/>
  <c r="C29" i="8"/>
  <c r="B29" i="8"/>
  <c r="FG28" i="8"/>
  <c r="FF28" i="8"/>
  <c r="FE28" i="8"/>
  <c r="FD28" i="8"/>
  <c r="FC28" i="8"/>
  <c r="FB28" i="8"/>
  <c r="FA28" i="8"/>
  <c r="EZ28" i="8"/>
  <c r="EY28" i="8"/>
  <c r="EX28" i="8"/>
  <c r="EW28" i="8"/>
  <c r="EV28" i="8"/>
  <c r="EU28" i="8"/>
  <c r="ET28" i="8"/>
  <c r="ES28" i="8"/>
  <c r="ER28" i="8"/>
  <c r="EQ28" i="8"/>
  <c r="EP28" i="8"/>
  <c r="EO28" i="8"/>
  <c r="EN28" i="8"/>
  <c r="EM28" i="8"/>
  <c r="EG28" i="8"/>
  <c r="EF28" i="8"/>
  <c r="EE28" i="8"/>
  <c r="ED28" i="8"/>
  <c r="EC28" i="8"/>
  <c r="EH28" i="8" s="1"/>
  <c r="EB28" i="8"/>
  <c r="EA28" i="8"/>
  <c r="DW28" i="8"/>
  <c r="DV28" i="8"/>
  <c r="DU28" i="8"/>
  <c r="DT28" i="8"/>
  <c r="EK28" i="8" s="1"/>
  <c r="DS28" i="8"/>
  <c r="DR28" i="8"/>
  <c r="DQ28" i="8"/>
  <c r="DP28" i="8"/>
  <c r="DO28" i="8"/>
  <c r="DK28" i="8"/>
  <c r="DJ28" i="8"/>
  <c r="DI28" i="8"/>
  <c r="DH28" i="8"/>
  <c r="DX28" i="8" s="1"/>
  <c r="DG28" i="8"/>
  <c r="DF28" i="8"/>
  <c r="DE28" i="8"/>
  <c r="DD28" i="8"/>
  <c r="DC28" i="8"/>
  <c r="DB28" i="8"/>
  <c r="DA28" i="8"/>
  <c r="CZ28" i="8"/>
  <c r="CY28" i="8"/>
  <c r="CX28" i="8"/>
  <c r="CW28" i="8"/>
  <c r="CV28" i="8"/>
  <c r="DM28" i="8" s="1"/>
  <c r="CU28" i="8"/>
  <c r="CT28" i="8"/>
  <c r="CS28" i="8"/>
  <c r="CR28" i="8"/>
  <c r="CQ28" i="8"/>
  <c r="CP28" i="8"/>
  <c r="CO28" i="8"/>
  <c r="CN28" i="8"/>
  <c r="CM28" i="8"/>
  <c r="CL28" i="8"/>
  <c r="CK28" i="8"/>
  <c r="CJ28" i="8"/>
  <c r="CI28" i="8"/>
  <c r="CH28" i="8"/>
  <c r="CG28" i="8"/>
  <c r="CF28" i="8"/>
  <c r="CE28" i="8"/>
  <c r="CA28" i="8"/>
  <c r="BZ28" i="8"/>
  <c r="BY28" i="8"/>
  <c r="BX28" i="8"/>
  <c r="BW28" i="8"/>
  <c r="BV28" i="8"/>
  <c r="BU28" i="8"/>
  <c r="BT28" i="8"/>
  <c r="BS28" i="8"/>
  <c r="BR28" i="8"/>
  <c r="BQ28" i="8"/>
  <c r="BP28" i="8"/>
  <c r="BM28" i="8"/>
  <c r="BL28" i="8"/>
  <c r="CB28" i="8" s="1"/>
  <c r="BK28" i="8"/>
  <c r="BJ28" i="8"/>
  <c r="BI28" i="8"/>
  <c r="BN28" i="8" s="1"/>
  <c r="BH28" i="8"/>
  <c r="BG28" i="8"/>
  <c r="BC28" i="8"/>
  <c r="BB28" i="8"/>
  <c r="BA28" i="8"/>
  <c r="AZ28" i="8"/>
  <c r="AY28" i="8"/>
  <c r="AX28" i="8"/>
  <c r="AW28" i="8"/>
  <c r="AV28" i="8"/>
  <c r="AU28" i="8"/>
  <c r="AT28" i="8"/>
  <c r="AS28" i="8"/>
  <c r="AR28" i="8"/>
  <c r="AQ28" i="8"/>
  <c r="AP28" i="8"/>
  <c r="AO28" i="8"/>
  <c r="AN28" i="8"/>
  <c r="BD28" i="8" s="1"/>
  <c r="AM28" i="8"/>
  <c r="AL28" i="8"/>
  <c r="AK28" i="8"/>
  <c r="AJ28" i="8"/>
  <c r="AI28" i="8"/>
  <c r="AH28" i="8"/>
  <c r="AG28" i="8"/>
  <c r="AF28" i="8"/>
  <c r="AE28" i="8"/>
  <c r="AD28" i="8"/>
  <c r="AC28" i="8"/>
  <c r="AB28" i="8"/>
  <c r="AA28" i="8"/>
  <c r="Z28" i="8"/>
  <c r="Y28" i="8"/>
  <c r="X28" i="8"/>
  <c r="W28" i="8"/>
  <c r="V28" i="8"/>
  <c r="U28" i="8"/>
  <c r="T28" i="8"/>
  <c r="S28" i="8"/>
  <c r="R28" i="8"/>
  <c r="Q28" i="8"/>
  <c r="P28" i="8"/>
  <c r="O28" i="8"/>
  <c r="N28" i="8"/>
  <c r="M28" i="8"/>
  <c r="L28" i="8"/>
  <c r="K28" i="8"/>
  <c r="J28" i="8"/>
  <c r="I28" i="8"/>
  <c r="H28" i="8"/>
  <c r="G28" i="8"/>
  <c r="F28" i="8"/>
  <c r="E28" i="8"/>
  <c r="D28" i="8"/>
  <c r="C28" i="8"/>
  <c r="B28" i="8"/>
  <c r="FG27" i="8"/>
  <c r="FF27" i="8"/>
  <c r="FE27" i="8"/>
  <c r="FD27" i="8"/>
  <c r="FC27" i="8"/>
  <c r="FB27" i="8"/>
  <c r="FA27" i="8"/>
  <c r="EZ27" i="8"/>
  <c r="EY27" i="8"/>
  <c r="EX27" i="8"/>
  <c r="EW27" i="8"/>
  <c r="EV27" i="8"/>
  <c r="EU27" i="8"/>
  <c r="ET27" i="8"/>
  <c r="ES27" i="8"/>
  <c r="ER27" i="8"/>
  <c r="EQ27" i="8"/>
  <c r="EP27" i="8"/>
  <c r="EO27" i="8"/>
  <c r="EN27" i="8"/>
  <c r="EM27" i="8"/>
  <c r="EG27" i="8"/>
  <c r="EF27" i="8"/>
  <c r="EE27" i="8"/>
  <c r="ED27" i="8"/>
  <c r="EC27" i="8"/>
  <c r="EH27" i="8" s="1"/>
  <c r="EB27" i="8"/>
  <c r="EA27" i="8"/>
  <c r="DW27" i="8"/>
  <c r="DV27" i="8"/>
  <c r="DU27" i="8"/>
  <c r="DT27" i="8"/>
  <c r="EL27" i="8" s="1"/>
  <c r="DS27" i="8"/>
  <c r="DR27" i="8"/>
  <c r="DQ27" i="8"/>
  <c r="DP27" i="8"/>
  <c r="DO27" i="8"/>
  <c r="DK27" i="8"/>
  <c r="DJ27" i="8"/>
  <c r="DI27" i="8"/>
  <c r="DH27" i="8"/>
  <c r="DX27" i="8" s="1"/>
  <c r="DG27" i="8"/>
  <c r="DF27" i="8"/>
  <c r="DE27" i="8"/>
  <c r="DD27" i="8"/>
  <c r="DC27" i="8"/>
  <c r="DB27" i="8"/>
  <c r="DA27" i="8"/>
  <c r="CZ27" i="8"/>
  <c r="CY27" i="8"/>
  <c r="CX27" i="8"/>
  <c r="CW27" i="8"/>
  <c r="CV27" i="8"/>
  <c r="DN27" i="8" s="1"/>
  <c r="CU27" i="8"/>
  <c r="CT27" i="8"/>
  <c r="CS27" i="8"/>
  <c r="CR27" i="8"/>
  <c r="CQ27" i="8"/>
  <c r="CP27" i="8"/>
  <c r="CO27" i="8"/>
  <c r="CN27" i="8"/>
  <c r="CM27" i="8"/>
  <c r="CL27" i="8"/>
  <c r="CK27" i="8"/>
  <c r="CJ27" i="8"/>
  <c r="CI27" i="8"/>
  <c r="CH27" i="8"/>
  <c r="CG27" i="8"/>
  <c r="CF27" i="8"/>
  <c r="CE27" i="8"/>
  <c r="CA27" i="8"/>
  <c r="BZ27" i="8"/>
  <c r="BY27" i="8"/>
  <c r="BX27" i="8"/>
  <c r="BW27" i="8"/>
  <c r="BV27" i="8"/>
  <c r="BU27" i="8"/>
  <c r="BT27" i="8"/>
  <c r="BS27" i="8"/>
  <c r="BR27" i="8"/>
  <c r="BQ27" i="8"/>
  <c r="BP27" i="8"/>
  <c r="BM27" i="8"/>
  <c r="BL27" i="8"/>
  <c r="CB27" i="8" s="1"/>
  <c r="BK27" i="8"/>
  <c r="BJ27" i="8"/>
  <c r="BI27" i="8"/>
  <c r="BN27" i="8" s="1"/>
  <c r="BH27" i="8"/>
  <c r="BG27" i="8"/>
  <c r="BC27" i="8"/>
  <c r="BB27" i="8"/>
  <c r="BA27" i="8"/>
  <c r="AZ27" i="8"/>
  <c r="AY27" i="8"/>
  <c r="AX27" i="8"/>
  <c r="AW27" i="8"/>
  <c r="AV27" i="8"/>
  <c r="AU27" i="8"/>
  <c r="AT27" i="8"/>
  <c r="AS27" i="8"/>
  <c r="AR27" i="8"/>
  <c r="AQ27" i="8"/>
  <c r="AP27" i="8"/>
  <c r="AO27" i="8"/>
  <c r="AN27" i="8"/>
  <c r="BD27" i="8" s="1"/>
  <c r="AM27" i="8"/>
  <c r="AL27" i="8"/>
  <c r="AK27" i="8"/>
  <c r="AJ27" i="8"/>
  <c r="AI27" i="8"/>
  <c r="AH27" i="8"/>
  <c r="AG27" i="8"/>
  <c r="AF27" i="8"/>
  <c r="AE27" i="8"/>
  <c r="AD27" i="8"/>
  <c r="AC27" i="8"/>
  <c r="AB27" i="8"/>
  <c r="AA27" i="8"/>
  <c r="Z27" i="8"/>
  <c r="Y27" i="8"/>
  <c r="X27" i="8"/>
  <c r="W27" i="8"/>
  <c r="V27" i="8"/>
  <c r="U27" i="8"/>
  <c r="T27" i="8"/>
  <c r="S27" i="8"/>
  <c r="R27" i="8"/>
  <c r="Q27" i="8"/>
  <c r="P27" i="8"/>
  <c r="O27" i="8"/>
  <c r="N27" i="8"/>
  <c r="M27" i="8"/>
  <c r="L27" i="8"/>
  <c r="K27" i="8"/>
  <c r="J27" i="8"/>
  <c r="I27" i="8"/>
  <c r="H27" i="8"/>
  <c r="G27" i="8"/>
  <c r="F27" i="8"/>
  <c r="E27" i="8"/>
  <c r="D27" i="8"/>
  <c r="C27" i="8"/>
  <c r="B27" i="8"/>
  <c r="FG26" i="8"/>
  <c r="FF26" i="8"/>
  <c r="FE26" i="8"/>
  <c r="FD26" i="8"/>
  <c r="FC26" i="8"/>
  <c r="FB26" i="8"/>
  <c r="FA26" i="8"/>
  <c r="EZ26" i="8"/>
  <c r="EY26" i="8"/>
  <c r="EX26" i="8"/>
  <c r="EW26" i="8"/>
  <c r="EV26" i="8"/>
  <c r="EU26" i="8"/>
  <c r="ET26" i="8"/>
  <c r="ES26" i="8"/>
  <c r="ER26" i="8"/>
  <c r="EQ26" i="8"/>
  <c r="EP26" i="8"/>
  <c r="EO26" i="8"/>
  <c r="EN26" i="8"/>
  <c r="EM26" i="8"/>
  <c r="EG26" i="8"/>
  <c r="EF26" i="8"/>
  <c r="EE26" i="8"/>
  <c r="ED26" i="8"/>
  <c r="EC26" i="8"/>
  <c r="EB26" i="8"/>
  <c r="EA26" i="8"/>
  <c r="DW26" i="8"/>
  <c r="DV26" i="8"/>
  <c r="DU26" i="8"/>
  <c r="DT26" i="8"/>
  <c r="EJ26" i="8" s="1"/>
  <c r="DS26" i="8"/>
  <c r="DR26" i="8"/>
  <c r="DQ26" i="8"/>
  <c r="DP26" i="8"/>
  <c r="DO26" i="8"/>
  <c r="DK26" i="8"/>
  <c r="DJ26" i="8"/>
  <c r="DI26" i="8"/>
  <c r="DH26" i="8"/>
  <c r="DY26" i="8" s="1"/>
  <c r="DG26" i="8"/>
  <c r="DF26" i="8"/>
  <c r="DE26" i="8"/>
  <c r="DD26" i="8"/>
  <c r="DC26" i="8"/>
  <c r="DB26" i="8"/>
  <c r="DA26" i="8"/>
  <c r="CZ26" i="8"/>
  <c r="CY26" i="8"/>
  <c r="CX26" i="8"/>
  <c r="CW26" i="8"/>
  <c r="CV26" i="8"/>
  <c r="DL26" i="8" s="1"/>
  <c r="CU26" i="8"/>
  <c r="CT26" i="8"/>
  <c r="CS26" i="8"/>
  <c r="CR26" i="8"/>
  <c r="CQ26" i="8"/>
  <c r="CP26" i="8"/>
  <c r="CO26" i="8"/>
  <c r="CN26" i="8"/>
  <c r="CM26" i="8"/>
  <c r="CL26" i="8"/>
  <c r="CK26" i="8"/>
  <c r="CJ26" i="8"/>
  <c r="CI26" i="8"/>
  <c r="CH26" i="8"/>
  <c r="CG26" i="8"/>
  <c r="CF26" i="8"/>
  <c r="CE26" i="8"/>
  <c r="CA26" i="8"/>
  <c r="BZ26" i="8"/>
  <c r="BY26" i="8"/>
  <c r="BX26" i="8"/>
  <c r="BW26" i="8"/>
  <c r="BV26" i="8"/>
  <c r="BU26" i="8"/>
  <c r="BT26" i="8"/>
  <c r="BS26" i="8"/>
  <c r="BR26" i="8"/>
  <c r="BQ26" i="8"/>
  <c r="BP26" i="8"/>
  <c r="BM26" i="8"/>
  <c r="BL26" i="8"/>
  <c r="CC26" i="8" s="1"/>
  <c r="BK26" i="8"/>
  <c r="BJ26" i="8"/>
  <c r="BI26" i="8"/>
  <c r="BH26" i="8"/>
  <c r="BG26" i="8"/>
  <c r="BC26" i="8"/>
  <c r="BB26" i="8"/>
  <c r="BA26" i="8"/>
  <c r="AZ26" i="8"/>
  <c r="AY26" i="8"/>
  <c r="AX26" i="8"/>
  <c r="AW26" i="8"/>
  <c r="AV26" i="8"/>
  <c r="AU26" i="8"/>
  <c r="AT26" i="8"/>
  <c r="AS26" i="8"/>
  <c r="AR26" i="8"/>
  <c r="AQ26" i="8"/>
  <c r="AP26" i="8"/>
  <c r="AO26" i="8"/>
  <c r="AN26" i="8"/>
  <c r="BE26" i="8" s="1"/>
  <c r="AM26" i="8"/>
  <c r="AL26" i="8"/>
  <c r="AK26" i="8"/>
  <c r="AJ26" i="8"/>
  <c r="AI26" i="8"/>
  <c r="AH26" i="8"/>
  <c r="AG26" i="8"/>
  <c r="AF26" i="8"/>
  <c r="AE26" i="8"/>
  <c r="AD26" i="8"/>
  <c r="AC26" i="8"/>
  <c r="AB26" i="8"/>
  <c r="AA26" i="8"/>
  <c r="Z26" i="8"/>
  <c r="Y26" i="8"/>
  <c r="X26" i="8"/>
  <c r="W26" i="8"/>
  <c r="V26" i="8"/>
  <c r="U26" i="8"/>
  <c r="T26" i="8"/>
  <c r="S26" i="8"/>
  <c r="R26" i="8"/>
  <c r="Q26" i="8"/>
  <c r="P26" i="8"/>
  <c r="O26" i="8"/>
  <c r="N26" i="8"/>
  <c r="M26" i="8"/>
  <c r="L26" i="8"/>
  <c r="K26" i="8"/>
  <c r="J26" i="8"/>
  <c r="I26" i="8"/>
  <c r="H26" i="8"/>
  <c r="G26" i="8"/>
  <c r="F26" i="8"/>
  <c r="E26" i="8"/>
  <c r="D26" i="8"/>
  <c r="C26" i="8"/>
  <c r="B26" i="8"/>
  <c r="FG25" i="8"/>
  <c r="FF25" i="8"/>
  <c r="FE25" i="8"/>
  <c r="FD25" i="8"/>
  <c r="FC25" i="8"/>
  <c r="FB25" i="8"/>
  <c r="FA25" i="8"/>
  <c r="EZ25" i="8"/>
  <c r="EY25" i="8"/>
  <c r="EX25" i="8"/>
  <c r="EW25" i="8"/>
  <c r="EV25" i="8"/>
  <c r="EU25" i="8"/>
  <c r="ET25" i="8"/>
  <c r="ES25" i="8"/>
  <c r="ER25" i="8"/>
  <c r="EQ25" i="8"/>
  <c r="EP25" i="8"/>
  <c r="EO25" i="8"/>
  <c r="EN25" i="8"/>
  <c r="EM25" i="8"/>
  <c r="EG25" i="8"/>
  <c r="EF25" i="8"/>
  <c r="EE25" i="8"/>
  <c r="ED25" i="8"/>
  <c r="EC25" i="8"/>
  <c r="EI25" i="8" s="1"/>
  <c r="EB25" i="8"/>
  <c r="EA25" i="8"/>
  <c r="DW25" i="8"/>
  <c r="DV25" i="8"/>
  <c r="DU25" i="8"/>
  <c r="DT25" i="8"/>
  <c r="DS25" i="8"/>
  <c r="DR25" i="8"/>
  <c r="DQ25" i="8"/>
  <c r="DP25" i="8"/>
  <c r="DO25" i="8"/>
  <c r="DK25" i="8"/>
  <c r="DJ25" i="8"/>
  <c r="DI25" i="8"/>
  <c r="DH25" i="8"/>
  <c r="DZ25" i="8" s="1"/>
  <c r="DG25" i="8"/>
  <c r="DF25" i="8"/>
  <c r="DE25" i="8"/>
  <c r="DD25" i="8"/>
  <c r="DC25" i="8"/>
  <c r="DB25" i="8"/>
  <c r="DA25" i="8"/>
  <c r="CZ25" i="8"/>
  <c r="CY25" i="8"/>
  <c r="CX25" i="8"/>
  <c r="CW25" i="8"/>
  <c r="CV25" i="8"/>
  <c r="DL25" i="8" s="1"/>
  <c r="CU25" i="8"/>
  <c r="CT25" i="8"/>
  <c r="CS25" i="8"/>
  <c r="CR25" i="8"/>
  <c r="CQ25" i="8"/>
  <c r="CP25" i="8"/>
  <c r="CO25" i="8"/>
  <c r="CN25" i="8"/>
  <c r="CM25" i="8"/>
  <c r="CL25" i="8"/>
  <c r="CK25" i="8"/>
  <c r="CJ25" i="8"/>
  <c r="CI25" i="8"/>
  <c r="CH25" i="8"/>
  <c r="CG25" i="8"/>
  <c r="CF25" i="8"/>
  <c r="CE25" i="8"/>
  <c r="CA25" i="8"/>
  <c r="BZ25" i="8"/>
  <c r="BY25" i="8"/>
  <c r="BX25" i="8"/>
  <c r="BW25" i="8"/>
  <c r="BV25" i="8"/>
  <c r="BU25" i="8"/>
  <c r="BT25" i="8"/>
  <c r="BS25" i="8"/>
  <c r="BR25" i="8"/>
  <c r="BQ25" i="8"/>
  <c r="BP25" i="8"/>
  <c r="BM25" i="8"/>
  <c r="BL25" i="8"/>
  <c r="BK25" i="8"/>
  <c r="BJ25" i="8"/>
  <c r="BI25" i="8"/>
  <c r="BO25" i="8" s="1"/>
  <c r="BH25" i="8"/>
  <c r="BG25" i="8"/>
  <c r="BC25" i="8"/>
  <c r="BB25" i="8"/>
  <c r="BA25" i="8"/>
  <c r="AZ25" i="8"/>
  <c r="AY25" i="8"/>
  <c r="AX25" i="8"/>
  <c r="AW25" i="8"/>
  <c r="AV25" i="8"/>
  <c r="AU25" i="8"/>
  <c r="AT25" i="8"/>
  <c r="AS25" i="8"/>
  <c r="AR25" i="8"/>
  <c r="AQ25" i="8"/>
  <c r="AP25" i="8"/>
  <c r="AO25" i="8"/>
  <c r="AN25" i="8"/>
  <c r="BF25" i="8" s="1"/>
  <c r="AM25" i="8"/>
  <c r="AL25" i="8"/>
  <c r="AK25" i="8"/>
  <c r="AJ25" i="8"/>
  <c r="AI25" i="8"/>
  <c r="AH25" i="8"/>
  <c r="AG25" i="8"/>
  <c r="AF25" i="8"/>
  <c r="AE25" i="8"/>
  <c r="AD25" i="8"/>
  <c r="AC25" i="8"/>
  <c r="AB25" i="8"/>
  <c r="AA25" i="8"/>
  <c r="Z25" i="8"/>
  <c r="Y25" i="8"/>
  <c r="X25" i="8"/>
  <c r="W25" i="8"/>
  <c r="V25" i="8"/>
  <c r="U25" i="8"/>
  <c r="T25" i="8"/>
  <c r="S25" i="8"/>
  <c r="R25" i="8"/>
  <c r="Q25" i="8"/>
  <c r="P25" i="8"/>
  <c r="O25" i="8"/>
  <c r="N25" i="8"/>
  <c r="M25" i="8"/>
  <c r="L25" i="8"/>
  <c r="K25" i="8"/>
  <c r="J25" i="8"/>
  <c r="I25" i="8"/>
  <c r="H25" i="8"/>
  <c r="G25" i="8"/>
  <c r="F25" i="8"/>
  <c r="E25" i="8"/>
  <c r="D25" i="8"/>
  <c r="C25" i="8"/>
  <c r="B25" i="8"/>
  <c r="FG24" i="8"/>
  <c r="FF24" i="8"/>
  <c r="FE24" i="8"/>
  <c r="FD24" i="8"/>
  <c r="FC24" i="8"/>
  <c r="FB24" i="8"/>
  <c r="FA24" i="8"/>
  <c r="EZ24" i="8"/>
  <c r="EY24" i="8"/>
  <c r="EX24" i="8"/>
  <c r="EW24" i="8"/>
  <c r="EV24" i="8"/>
  <c r="EU24" i="8"/>
  <c r="ET24" i="8"/>
  <c r="ES24" i="8"/>
  <c r="ER24" i="8"/>
  <c r="EQ24" i="8"/>
  <c r="EP24" i="8"/>
  <c r="EO24" i="8"/>
  <c r="EN24" i="8"/>
  <c r="EM24" i="8"/>
  <c r="EG24" i="8"/>
  <c r="EF24" i="8"/>
  <c r="EE24" i="8"/>
  <c r="ED24" i="8"/>
  <c r="EC24" i="8"/>
  <c r="EB24" i="8"/>
  <c r="EA24" i="8"/>
  <c r="DW24" i="8"/>
  <c r="DV24" i="8"/>
  <c r="DU24" i="8"/>
  <c r="DT24" i="8"/>
  <c r="DS24" i="8"/>
  <c r="DR24" i="8"/>
  <c r="DQ24" i="8"/>
  <c r="DP24" i="8"/>
  <c r="DO24" i="8"/>
  <c r="DK24" i="8"/>
  <c r="DJ24" i="8"/>
  <c r="DI24" i="8"/>
  <c r="DH24" i="8"/>
  <c r="DX24" i="8" s="1"/>
  <c r="DG24" i="8"/>
  <c r="DF24" i="8"/>
  <c r="DE24" i="8"/>
  <c r="DD24" i="8"/>
  <c r="DC24" i="8"/>
  <c r="DB24" i="8"/>
  <c r="DA24" i="8"/>
  <c r="CZ24" i="8"/>
  <c r="CY24" i="8"/>
  <c r="CX24" i="8"/>
  <c r="CW24" i="8"/>
  <c r="CV24" i="8"/>
  <c r="DM24" i="8" s="1"/>
  <c r="CU24" i="8"/>
  <c r="CT24" i="8"/>
  <c r="CS24" i="8"/>
  <c r="CR24" i="8"/>
  <c r="CQ24" i="8"/>
  <c r="CP24" i="8"/>
  <c r="CO24" i="8"/>
  <c r="CN24" i="8"/>
  <c r="CM24" i="8"/>
  <c r="CL24" i="8"/>
  <c r="CK24" i="8"/>
  <c r="CJ24" i="8"/>
  <c r="CI24" i="8"/>
  <c r="CH24" i="8"/>
  <c r="CG24" i="8"/>
  <c r="CF24" i="8"/>
  <c r="CE24" i="8"/>
  <c r="CA24" i="8"/>
  <c r="BZ24" i="8"/>
  <c r="BY24" i="8"/>
  <c r="BX24" i="8"/>
  <c r="BW24" i="8"/>
  <c r="BV24" i="8"/>
  <c r="BU24" i="8"/>
  <c r="BT24" i="8"/>
  <c r="BS24" i="8"/>
  <c r="BR24" i="8"/>
  <c r="BQ24" i="8"/>
  <c r="BP24" i="8"/>
  <c r="BM24" i="8"/>
  <c r="BL24" i="8"/>
  <c r="CB24" i="8" s="1"/>
  <c r="BK24" i="8"/>
  <c r="BJ24" i="8"/>
  <c r="BI24" i="8"/>
  <c r="BN24" i="8" s="1"/>
  <c r="BH24" i="8"/>
  <c r="BG24" i="8"/>
  <c r="BC24" i="8"/>
  <c r="BB24" i="8"/>
  <c r="BA24" i="8"/>
  <c r="AZ24" i="8"/>
  <c r="AY24" i="8"/>
  <c r="AX24" i="8"/>
  <c r="AW24" i="8"/>
  <c r="AV24" i="8"/>
  <c r="AU24" i="8"/>
  <c r="AT24" i="8"/>
  <c r="AS24" i="8"/>
  <c r="AR24" i="8"/>
  <c r="AQ24" i="8"/>
  <c r="AP24" i="8"/>
  <c r="AO24" i="8"/>
  <c r="AN24" i="8"/>
  <c r="BD24" i="8" s="1"/>
  <c r="AM24" i="8"/>
  <c r="AL24" i="8"/>
  <c r="AK24" i="8"/>
  <c r="AJ24" i="8"/>
  <c r="AI24" i="8"/>
  <c r="AH24" i="8"/>
  <c r="AG24" i="8"/>
  <c r="AF24" i="8"/>
  <c r="AE24" i="8"/>
  <c r="AD24" i="8"/>
  <c r="AC24" i="8"/>
  <c r="AB24" i="8"/>
  <c r="AA24" i="8"/>
  <c r="Z24" i="8"/>
  <c r="Y24" i="8"/>
  <c r="X24" i="8"/>
  <c r="W24" i="8"/>
  <c r="V24" i="8"/>
  <c r="U24" i="8"/>
  <c r="T24" i="8"/>
  <c r="S24" i="8"/>
  <c r="R24" i="8"/>
  <c r="Q24" i="8"/>
  <c r="P24" i="8"/>
  <c r="O24" i="8"/>
  <c r="N24" i="8"/>
  <c r="M24" i="8"/>
  <c r="L24" i="8"/>
  <c r="K24" i="8"/>
  <c r="J24" i="8"/>
  <c r="I24" i="8"/>
  <c r="H24" i="8"/>
  <c r="G24" i="8"/>
  <c r="F24" i="8"/>
  <c r="E24" i="8"/>
  <c r="D24" i="8"/>
  <c r="C24" i="8"/>
  <c r="B24" i="8"/>
  <c r="FG23" i="8"/>
  <c r="FF23" i="8"/>
  <c r="FE23" i="8"/>
  <c r="FD23" i="8"/>
  <c r="FC23" i="8"/>
  <c r="FB23" i="8"/>
  <c r="FA23" i="8"/>
  <c r="EZ23" i="8"/>
  <c r="EY23" i="8"/>
  <c r="EX23" i="8"/>
  <c r="EW23" i="8"/>
  <c r="EV23" i="8"/>
  <c r="EU23" i="8"/>
  <c r="ET23" i="8"/>
  <c r="ES23" i="8"/>
  <c r="ER23" i="8"/>
  <c r="EQ23" i="8"/>
  <c r="EP23" i="8"/>
  <c r="EO23" i="8"/>
  <c r="EN23" i="8"/>
  <c r="EM23" i="8"/>
  <c r="EG23" i="8"/>
  <c r="EF23" i="8"/>
  <c r="EE23" i="8"/>
  <c r="ED23" i="8"/>
  <c r="EC23" i="8"/>
  <c r="EH23" i="8" s="1"/>
  <c r="EB23" i="8"/>
  <c r="EA23" i="8"/>
  <c r="DW23" i="8"/>
  <c r="DV23" i="8"/>
  <c r="DU23" i="8"/>
  <c r="DT23" i="8"/>
  <c r="EL23" i="8" s="1"/>
  <c r="DS23" i="8"/>
  <c r="DR23" i="8"/>
  <c r="DQ23" i="8"/>
  <c r="DP23" i="8"/>
  <c r="DO23" i="8"/>
  <c r="DK23" i="8"/>
  <c r="DJ23" i="8"/>
  <c r="DI23" i="8"/>
  <c r="DH23" i="8"/>
  <c r="DX23" i="8" s="1"/>
  <c r="DG23" i="8"/>
  <c r="DF23" i="8"/>
  <c r="DE23" i="8"/>
  <c r="DD23" i="8"/>
  <c r="DC23" i="8"/>
  <c r="DB23" i="8"/>
  <c r="DA23" i="8"/>
  <c r="CZ23" i="8"/>
  <c r="CY23" i="8"/>
  <c r="CX23" i="8"/>
  <c r="CW23" i="8"/>
  <c r="CV23" i="8"/>
  <c r="DN23" i="8" s="1"/>
  <c r="CU23" i="8"/>
  <c r="CT23" i="8"/>
  <c r="CS23" i="8"/>
  <c r="CR23" i="8"/>
  <c r="CQ23" i="8"/>
  <c r="CP23" i="8"/>
  <c r="CO23" i="8"/>
  <c r="CN23" i="8"/>
  <c r="CM23" i="8"/>
  <c r="CL23" i="8"/>
  <c r="CK23" i="8"/>
  <c r="CJ23" i="8"/>
  <c r="CI23" i="8"/>
  <c r="CH23" i="8"/>
  <c r="CG23" i="8"/>
  <c r="CF23" i="8"/>
  <c r="CE23" i="8"/>
  <c r="CA23" i="8"/>
  <c r="BZ23" i="8"/>
  <c r="BY23" i="8"/>
  <c r="BX23" i="8"/>
  <c r="BW23" i="8"/>
  <c r="BV23" i="8"/>
  <c r="BU23" i="8"/>
  <c r="BT23" i="8"/>
  <c r="BS23" i="8"/>
  <c r="BR23" i="8"/>
  <c r="BQ23" i="8"/>
  <c r="BP23" i="8"/>
  <c r="BM23" i="8"/>
  <c r="BL23" i="8"/>
  <c r="CB23" i="8" s="1"/>
  <c r="BK23" i="8"/>
  <c r="BJ23" i="8"/>
  <c r="BI23" i="8"/>
  <c r="BN23" i="8" s="1"/>
  <c r="BH23" i="8"/>
  <c r="BG23" i="8"/>
  <c r="BC23" i="8"/>
  <c r="BB23" i="8"/>
  <c r="BA23" i="8"/>
  <c r="AZ23" i="8"/>
  <c r="AY23" i="8"/>
  <c r="AX23" i="8"/>
  <c r="AW23" i="8"/>
  <c r="AV23" i="8"/>
  <c r="AU23" i="8"/>
  <c r="AT23" i="8"/>
  <c r="AS23" i="8"/>
  <c r="AR23" i="8"/>
  <c r="AQ23" i="8"/>
  <c r="AP23" i="8"/>
  <c r="AO23" i="8"/>
  <c r="AN23" i="8"/>
  <c r="BD23" i="8" s="1"/>
  <c r="AM23" i="8"/>
  <c r="AL23" i="8"/>
  <c r="AK23" i="8"/>
  <c r="AJ23" i="8"/>
  <c r="AI23" i="8"/>
  <c r="AH23" i="8"/>
  <c r="AG23" i="8"/>
  <c r="AF23" i="8"/>
  <c r="AE23" i="8"/>
  <c r="AD23" i="8"/>
  <c r="AC23" i="8"/>
  <c r="AB23" i="8"/>
  <c r="AA23" i="8"/>
  <c r="Z23" i="8"/>
  <c r="Y23" i="8"/>
  <c r="X23" i="8"/>
  <c r="W23" i="8"/>
  <c r="V23" i="8"/>
  <c r="U23" i="8"/>
  <c r="T23" i="8"/>
  <c r="S23" i="8"/>
  <c r="R23" i="8"/>
  <c r="Q23" i="8"/>
  <c r="P23" i="8"/>
  <c r="O23" i="8"/>
  <c r="N23" i="8"/>
  <c r="M23" i="8"/>
  <c r="L23" i="8"/>
  <c r="K23" i="8"/>
  <c r="J23" i="8"/>
  <c r="I23" i="8"/>
  <c r="H23" i="8"/>
  <c r="G23" i="8"/>
  <c r="F23" i="8"/>
  <c r="E23" i="8"/>
  <c r="D23" i="8"/>
  <c r="C23" i="8"/>
  <c r="B23" i="8"/>
  <c r="FG22" i="8"/>
  <c r="FF22" i="8"/>
  <c r="FE22" i="8"/>
  <c r="FD22" i="8"/>
  <c r="FC22" i="8"/>
  <c r="FB22" i="8"/>
  <c r="FA22" i="8"/>
  <c r="EZ22" i="8"/>
  <c r="EY22" i="8"/>
  <c r="EX22" i="8"/>
  <c r="EW22" i="8"/>
  <c r="EV22" i="8"/>
  <c r="EU22" i="8"/>
  <c r="ET22" i="8"/>
  <c r="ES22" i="8"/>
  <c r="ER22" i="8"/>
  <c r="EQ22" i="8"/>
  <c r="EP22" i="8"/>
  <c r="EO22" i="8"/>
  <c r="EN22" i="8"/>
  <c r="EM22" i="8"/>
  <c r="EG22" i="8"/>
  <c r="EF22" i="8"/>
  <c r="EE22" i="8"/>
  <c r="ED22" i="8"/>
  <c r="EC22" i="8"/>
  <c r="EB22" i="8"/>
  <c r="EA22" i="8"/>
  <c r="DW22" i="8"/>
  <c r="DV22" i="8"/>
  <c r="DU22" i="8"/>
  <c r="DT22" i="8"/>
  <c r="EJ22" i="8" s="1"/>
  <c r="DS22" i="8"/>
  <c r="DR22" i="8"/>
  <c r="DQ22" i="8"/>
  <c r="DP22" i="8"/>
  <c r="DO22" i="8"/>
  <c r="DK22" i="8"/>
  <c r="DJ22" i="8"/>
  <c r="DI22" i="8"/>
  <c r="DH22" i="8"/>
  <c r="DY22" i="8" s="1"/>
  <c r="DG22" i="8"/>
  <c r="DF22" i="8"/>
  <c r="DE22" i="8"/>
  <c r="DD22" i="8"/>
  <c r="DC22" i="8"/>
  <c r="DB22" i="8"/>
  <c r="DA22" i="8"/>
  <c r="CZ22" i="8"/>
  <c r="CY22" i="8"/>
  <c r="CX22" i="8"/>
  <c r="CW22" i="8"/>
  <c r="CV22" i="8"/>
  <c r="DL22" i="8" s="1"/>
  <c r="CU22" i="8"/>
  <c r="CT22" i="8"/>
  <c r="CS22" i="8"/>
  <c r="CR22" i="8"/>
  <c r="CQ22" i="8"/>
  <c r="CP22" i="8"/>
  <c r="CO22" i="8"/>
  <c r="CN22" i="8"/>
  <c r="CM22" i="8"/>
  <c r="CL22" i="8"/>
  <c r="CK22" i="8"/>
  <c r="CJ22" i="8"/>
  <c r="CI22" i="8"/>
  <c r="CH22" i="8"/>
  <c r="CG22" i="8"/>
  <c r="CF22" i="8"/>
  <c r="CE22" i="8"/>
  <c r="CA22" i="8"/>
  <c r="BZ22" i="8"/>
  <c r="BY22" i="8"/>
  <c r="BX22" i="8"/>
  <c r="BW22" i="8"/>
  <c r="BV22" i="8"/>
  <c r="BU22" i="8"/>
  <c r="BT22" i="8"/>
  <c r="BS22" i="8"/>
  <c r="BR22" i="8"/>
  <c r="BQ22" i="8"/>
  <c r="BP22" i="8"/>
  <c r="BM22" i="8"/>
  <c r="BL22" i="8"/>
  <c r="BK22" i="8"/>
  <c r="BJ22" i="8"/>
  <c r="BI22" i="8"/>
  <c r="BH22" i="8"/>
  <c r="BG22" i="8"/>
  <c r="BC22" i="8"/>
  <c r="BB22" i="8"/>
  <c r="BA22" i="8"/>
  <c r="AZ22" i="8"/>
  <c r="AY22" i="8"/>
  <c r="AX22" i="8"/>
  <c r="AW22" i="8"/>
  <c r="AV22" i="8"/>
  <c r="AU22" i="8"/>
  <c r="AT22" i="8"/>
  <c r="AS22" i="8"/>
  <c r="AR22" i="8"/>
  <c r="AQ22" i="8"/>
  <c r="AP22" i="8"/>
  <c r="AO22" i="8"/>
  <c r="AN22" i="8"/>
  <c r="BE22" i="8" s="1"/>
  <c r="AM22" i="8"/>
  <c r="AL22" i="8"/>
  <c r="AK22" i="8"/>
  <c r="AJ22" i="8"/>
  <c r="AI22" i="8"/>
  <c r="AH22" i="8"/>
  <c r="AG22" i="8"/>
  <c r="AF22" i="8"/>
  <c r="AE22" i="8"/>
  <c r="AD22" i="8"/>
  <c r="AC22" i="8"/>
  <c r="AB22" i="8"/>
  <c r="AA22" i="8"/>
  <c r="Z22" i="8"/>
  <c r="Y22" i="8"/>
  <c r="X22" i="8"/>
  <c r="W22" i="8"/>
  <c r="V22" i="8"/>
  <c r="U22" i="8"/>
  <c r="T22" i="8"/>
  <c r="S22" i="8"/>
  <c r="R22" i="8"/>
  <c r="Q22" i="8"/>
  <c r="P22" i="8"/>
  <c r="O22" i="8"/>
  <c r="N22" i="8"/>
  <c r="M22" i="8"/>
  <c r="L22" i="8"/>
  <c r="K22" i="8"/>
  <c r="J22" i="8"/>
  <c r="I22" i="8"/>
  <c r="H22" i="8"/>
  <c r="G22" i="8"/>
  <c r="F22" i="8"/>
  <c r="E22" i="8"/>
  <c r="D22" i="8"/>
  <c r="C22" i="8"/>
  <c r="B22" i="8"/>
  <c r="FG21" i="8"/>
  <c r="FF21" i="8"/>
  <c r="FE21" i="8"/>
  <c r="FD21" i="8"/>
  <c r="FC21" i="8"/>
  <c r="FB21" i="8"/>
  <c r="FA21" i="8"/>
  <c r="EZ21" i="8"/>
  <c r="EY21" i="8"/>
  <c r="EX21" i="8"/>
  <c r="EW21" i="8"/>
  <c r="EV21" i="8"/>
  <c r="EU21" i="8"/>
  <c r="ET21" i="8"/>
  <c r="ES21" i="8"/>
  <c r="ER21" i="8"/>
  <c r="EQ21" i="8"/>
  <c r="EP21" i="8"/>
  <c r="EO21" i="8"/>
  <c r="EN21" i="8"/>
  <c r="EM21" i="8"/>
  <c r="EG21" i="8"/>
  <c r="EF21" i="8"/>
  <c r="EE21" i="8"/>
  <c r="ED21" i="8"/>
  <c r="EC21" i="8"/>
  <c r="EI21" i="8" s="1"/>
  <c r="EB21" i="8"/>
  <c r="EA21" i="8"/>
  <c r="DW21" i="8"/>
  <c r="DV21" i="8"/>
  <c r="DU21" i="8"/>
  <c r="DT21" i="8"/>
  <c r="DS21" i="8"/>
  <c r="DR21" i="8"/>
  <c r="DQ21" i="8"/>
  <c r="DP21" i="8"/>
  <c r="DO21" i="8"/>
  <c r="DK21" i="8"/>
  <c r="DJ21" i="8"/>
  <c r="DI21" i="8"/>
  <c r="DH21" i="8"/>
  <c r="DZ21" i="8" s="1"/>
  <c r="DG21" i="8"/>
  <c r="DF21" i="8"/>
  <c r="DE21" i="8"/>
  <c r="DD21" i="8"/>
  <c r="DC21" i="8"/>
  <c r="DB21" i="8"/>
  <c r="DA21" i="8"/>
  <c r="CZ21" i="8"/>
  <c r="CY21" i="8"/>
  <c r="CX21" i="8"/>
  <c r="CW21" i="8"/>
  <c r="CV21" i="8"/>
  <c r="CU21" i="8"/>
  <c r="CT21" i="8"/>
  <c r="CS21" i="8"/>
  <c r="CR21" i="8"/>
  <c r="CQ21" i="8"/>
  <c r="CP21" i="8"/>
  <c r="CO21" i="8"/>
  <c r="CN21" i="8"/>
  <c r="CM21" i="8"/>
  <c r="CL21" i="8"/>
  <c r="CK21" i="8"/>
  <c r="CJ21" i="8"/>
  <c r="CI21" i="8"/>
  <c r="CH21" i="8"/>
  <c r="CG21" i="8"/>
  <c r="CF21" i="8"/>
  <c r="CE21" i="8"/>
  <c r="CA21" i="8"/>
  <c r="BZ21" i="8"/>
  <c r="BY21" i="8"/>
  <c r="BX21" i="8"/>
  <c r="BW21" i="8"/>
  <c r="BV21" i="8"/>
  <c r="BU21" i="8"/>
  <c r="BT21" i="8"/>
  <c r="BS21" i="8"/>
  <c r="BR21" i="8"/>
  <c r="BQ21" i="8"/>
  <c r="BP21" i="8"/>
  <c r="BM21" i="8"/>
  <c r="BL21" i="8"/>
  <c r="CD21" i="8" s="1"/>
  <c r="BK21" i="8"/>
  <c r="BJ21" i="8"/>
  <c r="BI21" i="8"/>
  <c r="BO21" i="8" s="1"/>
  <c r="BH21" i="8"/>
  <c r="BG21" i="8"/>
  <c r="BC21" i="8"/>
  <c r="BB21" i="8"/>
  <c r="BA21" i="8"/>
  <c r="AZ21" i="8"/>
  <c r="AY21" i="8"/>
  <c r="AX21" i="8"/>
  <c r="AW21" i="8"/>
  <c r="AV21" i="8"/>
  <c r="AU21" i="8"/>
  <c r="AT21" i="8"/>
  <c r="AS21" i="8"/>
  <c r="AR21" i="8"/>
  <c r="AQ21" i="8"/>
  <c r="AP21" i="8"/>
  <c r="AO21" i="8"/>
  <c r="AN21" i="8"/>
  <c r="BF21" i="8" s="1"/>
  <c r="AM21" i="8"/>
  <c r="AL21" i="8"/>
  <c r="AK21" i="8"/>
  <c r="AJ21" i="8"/>
  <c r="AI21" i="8"/>
  <c r="AH21" i="8"/>
  <c r="AG21" i="8"/>
  <c r="AF21" i="8"/>
  <c r="AE21" i="8"/>
  <c r="AD21" i="8"/>
  <c r="AC21" i="8"/>
  <c r="AB21" i="8"/>
  <c r="AA21" i="8"/>
  <c r="Z21" i="8"/>
  <c r="Y21" i="8"/>
  <c r="X21" i="8"/>
  <c r="W21" i="8"/>
  <c r="V21" i="8"/>
  <c r="U21" i="8"/>
  <c r="T21" i="8"/>
  <c r="S21" i="8"/>
  <c r="R21" i="8"/>
  <c r="Q21" i="8"/>
  <c r="P21" i="8"/>
  <c r="O21" i="8"/>
  <c r="N21" i="8"/>
  <c r="M21" i="8"/>
  <c r="L21" i="8"/>
  <c r="K21" i="8"/>
  <c r="J21" i="8"/>
  <c r="I21" i="8"/>
  <c r="H21" i="8"/>
  <c r="G21" i="8"/>
  <c r="F21" i="8"/>
  <c r="E21" i="8"/>
  <c r="D21" i="8"/>
  <c r="C21" i="8"/>
  <c r="B21" i="8"/>
  <c r="FG20" i="8"/>
  <c r="FF20" i="8"/>
  <c r="FE20" i="8"/>
  <c r="FD20" i="8"/>
  <c r="FC20" i="8"/>
  <c r="FB20" i="8"/>
  <c r="FA20" i="8"/>
  <c r="EZ20" i="8"/>
  <c r="EY20" i="8"/>
  <c r="EX20" i="8"/>
  <c r="EW20" i="8"/>
  <c r="EV20" i="8"/>
  <c r="EU20" i="8"/>
  <c r="ET20" i="8"/>
  <c r="ES20" i="8"/>
  <c r="ER20" i="8"/>
  <c r="EQ20" i="8"/>
  <c r="EP20" i="8"/>
  <c r="EO20" i="8"/>
  <c r="EN20" i="8"/>
  <c r="EM20" i="8"/>
  <c r="EG20" i="8"/>
  <c r="EF20" i="8"/>
  <c r="EE20" i="8"/>
  <c r="ED20" i="8"/>
  <c r="EC20" i="8"/>
  <c r="EB20" i="8"/>
  <c r="EA20" i="8"/>
  <c r="DW20" i="8"/>
  <c r="DV20" i="8"/>
  <c r="DU20" i="8"/>
  <c r="DT20" i="8"/>
  <c r="EK20" i="8" s="1"/>
  <c r="DS20" i="8"/>
  <c r="DR20" i="8"/>
  <c r="DQ20" i="8"/>
  <c r="DP20" i="8"/>
  <c r="DO20" i="8"/>
  <c r="DK20" i="8"/>
  <c r="DJ20" i="8"/>
  <c r="DI20" i="8"/>
  <c r="DH20" i="8"/>
  <c r="DX20" i="8" s="1"/>
  <c r="DG20" i="8"/>
  <c r="DF20" i="8"/>
  <c r="DE20" i="8"/>
  <c r="DD20" i="8"/>
  <c r="DC20" i="8"/>
  <c r="DB20" i="8"/>
  <c r="DA20" i="8"/>
  <c r="CZ20" i="8"/>
  <c r="CY20" i="8"/>
  <c r="CX20" i="8"/>
  <c r="CW20" i="8"/>
  <c r="CV20" i="8"/>
  <c r="DM20" i="8" s="1"/>
  <c r="CU20" i="8"/>
  <c r="CT20" i="8"/>
  <c r="CS20" i="8"/>
  <c r="CR20" i="8"/>
  <c r="CQ20" i="8"/>
  <c r="CP20" i="8"/>
  <c r="CO20" i="8"/>
  <c r="CN20" i="8"/>
  <c r="CM20" i="8"/>
  <c r="CL20" i="8"/>
  <c r="CK20" i="8"/>
  <c r="CJ20" i="8"/>
  <c r="CI20" i="8"/>
  <c r="CH20" i="8"/>
  <c r="CG20" i="8"/>
  <c r="CF20" i="8"/>
  <c r="CE20" i="8"/>
  <c r="CA20" i="8"/>
  <c r="BZ20" i="8"/>
  <c r="BY20" i="8"/>
  <c r="BX20" i="8"/>
  <c r="BW20" i="8"/>
  <c r="BV20" i="8"/>
  <c r="BU20" i="8"/>
  <c r="BT20" i="8"/>
  <c r="BS20" i="8"/>
  <c r="BR20" i="8"/>
  <c r="BQ20" i="8"/>
  <c r="BP20" i="8"/>
  <c r="BM20" i="8"/>
  <c r="BL20" i="8"/>
  <c r="CB20" i="8" s="1"/>
  <c r="BK20" i="8"/>
  <c r="BJ20" i="8"/>
  <c r="BI20" i="8"/>
  <c r="BO20" i="8" s="1"/>
  <c r="BH20" i="8"/>
  <c r="BG20" i="8"/>
  <c r="BC20" i="8"/>
  <c r="BB20" i="8"/>
  <c r="BA20" i="8"/>
  <c r="AZ20" i="8"/>
  <c r="AY20" i="8"/>
  <c r="AX20" i="8"/>
  <c r="AW20" i="8"/>
  <c r="AV20" i="8"/>
  <c r="AU20" i="8"/>
  <c r="AT20" i="8"/>
  <c r="AS20" i="8"/>
  <c r="AR20" i="8"/>
  <c r="AQ20" i="8"/>
  <c r="AP20" i="8"/>
  <c r="AO20" i="8"/>
  <c r="AN20" i="8"/>
  <c r="BD20" i="8" s="1"/>
  <c r="AM20" i="8"/>
  <c r="AL20" i="8"/>
  <c r="AK20" i="8"/>
  <c r="AJ20" i="8"/>
  <c r="AI20" i="8"/>
  <c r="AH20" i="8"/>
  <c r="AG20" i="8"/>
  <c r="AF20" i="8"/>
  <c r="AE20" i="8"/>
  <c r="AD20" i="8"/>
  <c r="AC20" i="8"/>
  <c r="AB20" i="8"/>
  <c r="AA20" i="8"/>
  <c r="Z20" i="8"/>
  <c r="Y20" i="8"/>
  <c r="X20" i="8"/>
  <c r="W20" i="8"/>
  <c r="V20" i="8"/>
  <c r="U20" i="8"/>
  <c r="T20" i="8"/>
  <c r="S20" i="8"/>
  <c r="R20" i="8"/>
  <c r="Q20" i="8"/>
  <c r="P20" i="8"/>
  <c r="O20" i="8"/>
  <c r="N20" i="8"/>
  <c r="M20" i="8"/>
  <c r="L20" i="8"/>
  <c r="K20" i="8"/>
  <c r="J20" i="8"/>
  <c r="I20" i="8"/>
  <c r="H20" i="8"/>
  <c r="G20" i="8"/>
  <c r="F20" i="8"/>
  <c r="E20" i="8"/>
  <c r="D20" i="8"/>
  <c r="C20" i="8"/>
  <c r="B20" i="8"/>
  <c r="FG19" i="8"/>
  <c r="FF19" i="8"/>
  <c r="FE19" i="8"/>
  <c r="FD19" i="8"/>
  <c r="FC19" i="8"/>
  <c r="FB19" i="8"/>
  <c r="FA19" i="8"/>
  <c r="EZ19" i="8"/>
  <c r="EY19" i="8"/>
  <c r="EX19" i="8"/>
  <c r="EW19" i="8"/>
  <c r="EV19" i="8"/>
  <c r="EU19" i="8"/>
  <c r="ET19" i="8"/>
  <c r="ES19" i="8"/>
  <c r="ER19" i="8"/>
  <c r="EQ19" i="8"/>
  <c r="EP19" i="8"/>
  <c r="EO19" i="8"/>
  <c r="EN19" i="8"/>
  <c r="EM19" i="8"/>
  <c r="EG19" i="8"/>
  <c r="EF19" i="8"/>
  <c r="EE19" i="8"/>
  <c r="ED19" i="8"/>
  <c r="EC19" i="8"/>
  <c r="EH19" i="8" s="1"/>
  <c r="EB19" i="8"/>
  <c r="EA19" i="8"/>
  <c r="DW19" i="8"/>
  <c r="DV19" i="8"/>
  <c r="DU19" i="8"/>
  <c r="DT19" i="8"/>
  <c r="DS19" i="8"/>
  <c r="DR19" i="8"/>
  <c r="DQ19" i="8"/>
  <c r="DP19" i="8"/>
  <c r="DO19" i="8"/>
  <c r="DK19" i="8"/>
  <c r="DJ19" i="8"/>
  <c r="DI19" i="8"/>
  <c r="DH19" i="8"/>
  <c r="DX19" i="8" s="1"/>
  <c r="DG19" i="8"/>
  <c r="DF19" i="8"/>
  <c r="DE19" i="8"/>
  <c r="DD19" i="8"/>
  <c r="DC19" i="8"/>
  <c r="DB19" i="8"/>
  <c r="DA19" i="8"/>
  <c r="CZ19" i="8"/>
  <c r="CY19" i="8"/>
  <c r="CX19" i="8"/>
  <c r="CW19" i="8"/>
  <c r="CV19" i="8"/>
  <c r="DN19" i="8" s="1"/>
  <c r="CU19" i="8"/>
  <c r="CT19" i="8"/>
  <c r="CS19" i="8"/>
  <c r="CR19" i="8"/>
  <c r="CQ19" i="8"/>
  <c r="CP19" i="8"/>
  <c r="CO19" i="8"/>
  <c r="CN19" i="8"/>
  <c r="CM19" i="8"/>
  <c r="CL19" i="8"/>
  <c r="CK19" i="8"/>
  <c r="CJ19" i="8"/>
  <c r="CI19" i="8"/>
  <c r="CH19" i="8"/>
  <c r="CG19" i="8"/>
  <c r="CF19" i="8"/>
  <c r="CE19" i="8"/>
  <c r="CA19" i="8"/>
  <c r="BZ19" i="8"/>
  <c r="BY19" i="8"/>
  <c r="BX19" i="8"/>
  <c r="BW19" i="8"/>
  <c r="BV19" i="8"/>
  <c r="BU19" i="8"/>
  <c r="BT19" i="8"/>
  <c r="BS19" i="8"/>
  <c r="BR19" i="8"/>
  <c r="BQ19" i="8"/>
  <c r="BP19" i="8"/>
  <c r="BM19" i="8"/>
  <c r="BL19" i="8"/>
  <c r="BK19" i="8"/>
  <c r="BJ19" i="8"/>
  <c r="BI19" i="8"/>
  <c r="BN19" i="8" s="1"/>
  <c r="BH19" i="8"/>
  <c r="BG19" i="8"/>
  <c r="BC19" i="8"/>
  <c r="BB19" i="8"/>
  <c r="BA19" i="8"/>
  <c r="AZ19" i="8"/>
  <c r="AY19" i="8"/>
  <c r="AX19" i="8"/>
  <c r="AW19" i="8"/>
  <c r="AV19" i="8"/>
  <c r="AU19" i="8"/>
  <c r="AT19" i="8"/>
  <c r="AS19" i="8"/>
  <c r="AR19" i="8"/>
  <c r="AQ19" i="8"/>
  <c r="AP19" i="8"/>
  <c r="AO19" i="8"/>
  <c r="AN19" i="8"/>
  <c r="BD19" i="8" s="1"/>
  <c r="AM19" i="8"/>
  <c r="AL19" i="8"/>
  <c r="AK19" i="8"/>
  <c r="AJ19" i="8"/>
  <c r="AI19" i="8"/>
  <c r="AH19" i="8"/>
  <c r="AG19" i="8"/>
  <c r="AF19" i="8"/>
  <c r="AE19" i="8"/>
  <c r="AD19" i="8"/>
  <c r="AC19" i="8"/>
  <c r="AB19" i="8"/>
  <c r="AA19" i="8"/>
  <c r="Z19" i="8"/>
  <c r="Y19" i="8"/>
  <c r="X19" i="8"/>
  <c r="W19" i="8"/>
  <c r="V19" i="8"/>
  <c r="U19" i="8"/>
  <c r="T19" i="8"/>
  <c r="S19" i="8"/>
  <c r="R19" i="8"/>
  <c r="Q19" i="8"/>
  <c r="P19" i="8"/>
  <c r="O19" i="8"/>
  <c r="N19" i="8"/>
  <c r="M19" i="8"/>
  <c r="L19" i="8"/>
  <c r="K19" i="8"/>
  <c r="J19" i="8"/>
  <c r="I19" i="8"/>
  <c r="H19" i="8"/>
  <c r="G19" i="8"/>
  <c r="F19" i="8"/>
  <c r="E19" i="8"/>
  <c r="D19" i="8"/>
  <c r="C19" i="8"/>
  <c r="B19" i="8"/>
  <c r="FG18" i="8"/>
  <c r="FF18" i="8"/>
  <c r="FE18" i="8"/>
  <c r="FD18" i="8"/>
  <c r="FC18" i="8"/>
  <c r="FB18" i="8"/>
  <c r="FA18" i="8"/>
  <c r="EZ18" i="8"/>
  <c r="EY18" i="8"/>
  <c r="EX18" i="8"/>
  <c r="EW18" i="8"/>
  <c r="EV18" i="8"/>
  <c r="EU18" i="8"/>
  <c r="ET18" i="8"/>
  <c r="ES18" i="8"/>
  <c r="ER18" i="8"/>
  <c r="EQ18" i="8"/>
  <c r="EP18" i="8"/>
  <c r="EO18" i="8"/>
  <c r="EN18" i="8"/>
  <c r="EM18" i="8"/>
  <c r="EG18" i="8"/>
  <c r="EF18" i="8"/>
  <c r="EE18" i="8"/>
  <c r="ED18" i="8"/>
  <c r="EC18" i="8"/>
  <c r="EB18" i="8"/>
  <c r="EA18" i="8"/>
  <c r="DW18" i="8"/>
  <c r="DV18" i="8"/>
  <c r="DU18" i="8"/>
  <c r="DT18" i="8"/>
  <c r="DS18" i="8"/>
  <c r="DR18" i="8"/>
  <c r="DQ18" i="8"/>
  <c r="DP18" i="8"/>
  <c r="DO18" i="8"/>
  <c r="DK18" i="8"/>
  <c r="DJ18" i="8"/>
  <c r="DI18" i="8"/>
  <c r="DH18" i="8"/>
  <c r="DY18" i="8" s="1"/>
  <c r="DG18" i="8"/>
  <c r="DF18" i="8"/>
  <c r="DE18" i="8"/>
  <c r="DD18" i="8"/>
  <c r="DC18" i="8"/>
  <c r="DB18" i="8"/>
  <c r="DA18" i="8"/>
  <c r="CZ18" i="8"/>
  <c r="CY18" i="8"/>
  <c r="CX18" i="8"/>
  <c r="CW18" i="8"/>
  <c r="CV18" i="8"/>
  <c r="DL18" i="8" s="1"/>
  <c r="CU18" i="8"/>
  <c r="CT18" i="8"/>
  <c r="CS18" i="8"/>
  <c r="CR18" i="8"/>
  <c r="CQ18" i="8"/>
  <c r="CP18" i="8"/>
  <c r="CO18" i="8"/>
  <c r="CN18" i="8"/>
  <c r="CM18" i="8"/>
  <c r="CL18" i="8"/>
  <c r="CK18" i="8"/>
  <c r="CJ18" i="8"/>
  <c r="CI18" i="8"/>
  <c r="CH18" i="8"/>
  <c r="CG18" i="8"/>
  <c r="CF18" i="8"/>
  <c r="CE18" i="8"/>
  <c r="CA18" i="8"/>
  <c r="BZ18" i="8"/>
  <c r="BY18" i="8"/>
  <c r="BX18" i="8"/>
  <c r="BW18" i="8"/>
  <c r="BV18" i="8"/>
  <c r="BU18" i="8"/>
  <c r="BT18" i="8"/>
  <c r="BS18" i="8"/>
  <c r="BR18" i="8"/>
  <c r="BQ18" i="8"/>
  <c r="BP18" i="8"/>
  <c r="BM18" i="8"/>
  <c r="BL18" i="8"/>
  <c r="BK18" i="8"/>
  <c r="BJ18" i="8"/>
  <c r="BI18" i="8"/>
  <c r="BH18" i="8"/>
  <c r="BG18" i="8"/>
  <c r="BC18" i="8"/>
  <c r="BB18" i="8"/>
  <c r="BA18" i="8"/>
  <c r="AZ18" i="8"/>
  <c r="AY18" i="8"/>
  <c r="AX18" i="8"/>
  <c r="AW18" i="8"/>
  <c r="AV18" i="8"/>
  <c r="AU18" i="8"/>
  <c r="AT18" i="8"/>
  <c r="AS18" i="8"/>
  <c r="AR18" i="8"/>
  <c r="AQ18" i="8"/>
  <c r="AP18" i="8"/>
  <c r="AO18" i="8"/>
  <c r="AN18" i="8"/>
  <c r="BE18" i="8" s="1"/>
  <c r="AM18" i="8"/>
  <c r="AL18" i="8"/>
  <c r="AK18" i="8"/>
  <c r="AJ18" i="8"/>
  <c r="AI18" i="8"/>
  <c r="AH18" i="8"/>
  <c r="AG18" i="8"/>
  <c r="AF18" i="8"/>
  <c r="AE18" i="8"/>
  <c r="AD18" i="8"/>
  <c r="AC18" i="8"/>
  <c r="AB18" i="8"/>
  <c r="AA18" i="8"/>
  <c r="Z18" i="8"/>
  <c r="Y18" i="8"/>
  <c r="X18" i="8"/>
  <c r="W18" i="8"/>
  <c r="V18" i="8"/>
  <c r="U18" i="8"/>
  <c r="T18" i="8"/>
  <c r="S18" i="8"/>
  <c r="R18" i="8"/>
  <c r="Q18" i="8"/>
  <c r="P18" i="8"/>
  <c r="O18" i="8"/>
  <c r="N18" i="8"/>
  <c r="M18" i="8"/>
  <c r="L18" i="8"/>
  <c r="K18" i="8"/>
  <c r="J18" i="8"/>
  <c r="I18" i="8"/>
  <c r="H18" i="8"/>
  <c r="G18" i="8"/>
  <c r="F18" i="8"/>
  <c r="E18" i="8"/>
  <c r="D18" i="8"/>
  <c r="C18" i="8"/>
  <c r="B18" i="8"/>
  <c r="FG17" i="8"/>
  <c r="FF17" i="8"/>
  <c r="FE17" i="8"/>
  <c r="FD17" i="8"/>
  <c r="FC17" i="8"/>
  <c r="FB17" i="8"/>
  <c r="FA17" i="8"/>
  <c r="EZ17" i="8"/>
  <c r="EY17" i="8"/>
  <c r="EX17" i="8"/>
  <c r="EW17" i="8"/>
  <c r="EV17" i="8"/>
  <c r="EU17" i="8"/>
  <c r="ET17" i="8"/>
  <c r="ES17" i="8"/>
  <c r="ER17" i="8"/>
  <c r="EQ17" i="8"/>
  <c r="EP17" i="8"/>
  <c r="EO17" i="8"/>
  <c r="EN17" i="8"/>
  <c r="EM17" i="8"/>
  <c r="EG17" i="8"/>
  <c r="EF17" i="8"/>
  <c r="EE17" i="8"/>
  <c r="ED17" i="8"/>
  <c r="EC17" i="8"/>
  <c r="EI17" i="8" s="1"/>
  <c r="EB17" i="8"/>
  <c r="EA17" i="8"/>
  <c r="DW17" i="8"/>
  <c r="DV17" i="8"/>
  <c r="DU17" i="8"/>
  <c r="DT17" i="8"/>
  <c r="DS17" i="8"/>
  <c r="DR17" i="8"/>
  <c r="DQ17" i="8"/>
  <c r="DP17" i="8"/>
  <c r="DO17" i="8"/>
  <c r="DK17" i="8"/>
  <c r="DJ17" i="8"/>
  <c r="DI17" i="8"/>
  <c r="DH17" i="8"/>
  <c r="DZ17" i="8" s="1"/>
  <c r="DG17" i="8"/>
  <c r="DF17" i="8"/>
  <c r="DE17" i="8"/>
  <c r="DD17" i="8"/>
  <c r="DC17" i="8"/>
  <c r="DB17" i="8"/>
  <c r="DA17" i="8"/>
  <c r="CZ17" i="8"/>
  <c r="CY17" i="8"/>
  <c r="CX17" i="8"/>
  <c r="CW17" i="8"/>
  <c r="CV17" i="8"/>
  <c r="DL17" i="8" s="1"/>
  <c r="CU17" i="8"/>
  <c r="CT17" i="8"/>
  <c r="CS17" i="8"/>
  <c r="CR17" i="8"/>
  <c r="CQ17" i="8"/>
  <c r="CP17" i="8"/>
  <c r="CO17" i="8"/>
  <c r="CN17" i="8"/>
  <c r="CM17" i="8"/>
  <c r="CL17" i="8"/>
  <c r="CK17" i="8"/>
  <c r="CJ17" i="8"/>
  <c r="CI17" i="8"/>
  <c r="CH17" i="8"/>
  <c r="CG17" i="8"/>
  <c r="CF17" i="8"/>
  <c r="CE17" i="8"/>
  <c r="CA17" i="8"/>
  <c r="BZ17" i="8"/>
  <c r="BY17" i="8"/>
  <c r="BX17" i="8"/>
  <c r="BW17" i="8"/>
  <c r="BV17" i="8"/>
  <c r="BU17" i="8"/>
  <c r="BT17" i="8"/>
  <c r="BS17" i="8"/>
  <c r="BR17" i="8"/>
  <c r="BQ17" i="8"/>
  <c r="BP17" i="8"/>
  <c r="BM17" i="8"/>
  <c r="BL17" i="8"/>
  <c r="CD17" i="8" s="1"/>
  <c r="BK17" i="8"/>
  <c r="BJ17" i="8"/>
  <c r="BI17" i="8"/>
  <c r="BO17" i="8" s="1"/>
  <c r="BH17" i="8"/>
  <c r="BG17" i="8"/>
  <c r="BC17" i="8"/>
  <c r="BB17" i="8"/>
  <c r="BA17" i="8"/>
  <c r="AZ17" i="8"/>
  <c r="AY17" i="8"/>
  <c r="AX17" i="8"/>
  <c r="AW17" i="8"/>
  <c r="AV17" i="8"/>
  <c r="AU17" i="8"/>
  <c r="AT17" i="8"/>
  <c r="AS17" i="8"/>
  <c r="AR17" i="8"/>
  <c r="AQ17" i="8"/>
  <c r="AP17" i="8"/>
  <c r="AO17" i="8"/>
  <c r="AN17" i="8"/>
  <c r="BF17" i="8" s="1"/>
  <c r="AM17" i="8"/>
  <c r="AL17" i="8"/>
  <c r="AK17" i="8"/>
  <c r="AJ17" i="8"/>
  <c r="AI17" i="8"/>
  <c r="AH17" i="8"/>
  <c r="AG17" i="8"/>
  <c r="AF17" i="8"/>
  <c r="AE17" i="8"/>
  <c r="AD17" i="8"/>
  <c r="AC17" i="8"/>
  <c r="AB17" i="8"/>
  <c r="AA17" i="8"/>
  <c r="Z17" i="8"/>
  <c r="Y17" i="8"/>
  <c r="X17" i="8"/>
  <c r="W17" i="8"/>
  <c r="V17" i="8"/>
  <c r="U17" i="8"/>
  <c r="T17" i="8"/>
  <c r="S17" i="8"/>
  <c r="R17" i="8"/>
  <c r="Q17" i="8"/>
  <c r="P17" i="8"/>
  <c r="O17" i="8"/>
  <c r="N17" i="8"/>
  <c r="M17" i="8"/>
  <c r="L17" i="8"/>
  <c r="K17" i="8"/>
  <c r="J17" i="8"/>
  <c r="I17" i="8"/>
  <c r="H17" i="8"/>
  <c r="G17" i="8"/>
  <c r="F17" i="8"/>
  <c r="E17" i="8"/>
  <c r="D17" i="8"/>
  <c r="C17" i="8"/>
  <c r="B17" i="8"/>
  <c r="FG16" i="8"/>
  <c r="FF16" i="8"/>
  <c r="FE16" i="8"/>
  <c r="FD16" i="8"/>
  <c r="FC16" i="8"/>
  <c r="FB16" i="8"/>
  <c r="FA16" i="8"/>
  <c r="EZ16" i="8"/>
  <c r="EY16" i="8"/>
  <c r="EX16" i="8"/>
  <c r="EW16" i="8"/>
  <c r="EV16" i="8"/>
  <c r="EU16" i="8"/>
  <c r="ET16" i="8"/>
  <c r="ES16" i="8"/>
  <c r="ER16" i="8"/>
  <c r="EQ16" i="8"/>
  <c r="EP16" i="8"/>
  <c r="EO16" i="8"/>
  <c r="EN16" i="8"/>
  <c r="EM16" i="8"/>
  <c r="EG16" i="8"/>
  <c r="EF16" i="8"/>
  <c r="EE16" i="8"/>
  <c r="ED16" i="8"/>
  <c r="EC16" i="8"/>
  <c r="EH16" i="8" s="1"/>
  <c r="EB16" i="8"/>
  <c r="EA16" i="8"/>
  <c r="DW16" i="8"/>
  <c r="DV16" i="8"/>
  <c r="DU16" i="8"/>
  <c r="DT16" i="8"/>
  <c r="EK16" i="8" s="1"/>
  <c r="DS16" i="8"/>
  <c r="DR16" i="8"/>
  <c r="DQ16" i="8"/>
  <c r="DP16" i="8"/>
  <c r="DO16" i="8"/>
  <c r="DK16" i="8"/>
  <c r="DJ16" i="8"/>
  <c r="DI16" i="8"/>
  <c r="DH16" i="8"/>
  <c r="DG16" i="8"/>
  <c r="DF16" i="8"/>
  <c r="DE16" i="8"/>
  <c r="DD16" i="8"/>
  <c r="DC16" i="8"/>
  <c r="DB16" i="8"/>
  <c r="DA16" i="8"/>
  <c r="CZ16" i="8"/>
  <c r="CY16" i="8"/>
  <c r="CX16" i="8"/>
  <c r="CW16" i="8"/>
  <c r="CV16" i="8"/>
  <c r="DM16" i="8" s="1"/>
  <c r="CU16" i="8"/>
  <c r="CT16" i="8"/>
  <c r="CS16" i="8"/>
  <c r="CR16" i="8"/>
  <c r="CQ16" i="8"/>
  <c r="CP16" i="8"/>
  <c r="CO16" i="8"/>
  <c r="CN16" i="8"/>
  <c r="CM16" i="8"/>
  <c r="CL16" i="8"/>
  <c r="CK16" i="8"/>
  <c r="CJ16" i="8"/>
  <c r="CI16" i="8"/>
  <c r="CH16" i="8"/>
  <c r="CG16" i="8"/>
  <c r="CF16" i="8"/>
  <c r="CE16" i="8"/>
  <c r="CA16" i="8"/>
  <c r="BZ16" i="8"/>
  <c r="BY16" i="8"/>
  <c r="BX16" i="8"/>
  <c r="BW16" i="8"/>
  <c r="BV16" i="8"/>
  <c r="BU16" i="8"/>
  <c r="BT16" i="8"/>
  <c r="BS16" i="8"/>
  <c r="BR16" i="8"/>
  <c r="BQ16" i="8"/>
  <c r="BP16" i="8"/>
  <c r="BM16" i="8"/>
  <c r="BL16" i="8"/>
  <c r="CB16" i="8" s="1"/>
  <c r="BK16" i="8"/>
  <c r="BJ16" i="8"/>
  <c r="BI16" i="8"/>
  <c r="BN16" i="8" s="1"/>
  <c r="BH16" i="8"/>
  <c r="BG16" i="8"/>
  <c r="BC16" i="8"/>
  <c r="BB16" i="8"/>
  <c r="BA16" i="8"/>
  <c r="AZ16" i="8"/>
  <c r="AY16" i="8"/>
  <c r="AX16" i="8"/>
  <c r="AW16" i="8"/>
  <c r="AV16" i="8"/>
  <c r="AU16" i="8"/>
  <c r="AT16" i="8"/>
  <c r="AS16" i="8"/>
  <c r="AR16" i="8"/>
  <c r="AQ16" i="8"/>
  <c r="AP16" i="8"/>
  <c r="AO16" i="8"/>
  <c r="AN16" i="8"/>
  <c r="AM16" i="8"/>
  <c r="AL16" i="8"/>
  <c r="AK16" i="8"/>
  <c r="AJ16" i="8"/>
  <c r="AI16" i="8"/>
  <c r="AH16" i="8"/>
  <c r="AG16" i="8"/>
  <c r="AF16" i="8"/>
  <c r="AE16" i="8"/>
  <c r="AD16" i="8"/>
  <c r="AC16" i="8"/>
  <c r="AB16" i="8"/>
  <c r="AA16" i="8"/>
  <c r="Z16" i="8"/>
  <c r="Y16" i="8"/>
  <c r="X16" i="8"/>
  <c r="W16" i="8"/>
  <c r="V16" i="8"/>
  <c r="U16" i="8"/>
  <c r="T16" i="8"/>
  <c r="S16" i="8"/>
  <c r="R16" i="8"/>
  <c r="Q16" i="8"/>
  <c r="P16" i="8"/>
  <c r="O16" i="8"/>
  <c r="N16" i="8"/>
  <c r="M16" i="8"/>
  <c r="L16" i="8"/>
  <c r="K16" i="8"/>
  <c r="J16" i="8"/>
  <c r="I16" i="8"/>
  <c r="H16" i="8"/>
  <c r="G16" i="8"/>
  <c r="F16" i="8"/>
  <c r="E16" i="8"/>
  <c r="D16" i="8"/>
  <c r="C16" i="8"/>
  <c r="B16" i="8"/>
  <c r="FG15" i="8"/>
  <c r="FF15" i="8"/>
  <c r="FE15" i="8"/>
  <c r="FD15" i="8"/>
  <c r="FC15" i="8"/>
  <c r="FB15" i="8"/>
  <c r="FA15" i="8"/>
  <c r="EZ15" i="8"/>
  <c r="EY15" i="8"/>
  <c r="EX15" i="8"/>
  <c r="EW15" i="8"/>
  <c r="EV15" i="8"/>
  <c r="EU15" i="8"/>
  <c r="ET15" i="8"/>
  <c r="ES15" i="8"/>
  <c r="ER15" i="8"/>
  <c r="EQ15" i="8"/>
  <c r="EP15" i="8"/>
  <c r="EO15" i="8"/>
  <c r="EN15" i="8"/>
  <c r="EM15" i="8"/>
  <c r="EG15" i="8"/>
  <c r="EF15" i="8"/>
  <c r="EE15" i="8"/>
  <c r="ED15" i="8"/>
  <c r="EC15" i="8"/>
  <c r="EH15" i="8" s="1"/>
  <c r="EB15" i="8"/>
  <c r="EA15" i="8"/>
  <c r="DW15" i="8"/>
  <c r="DV15" i="8"/>
  <c r="DU15" i="8"/>
  <c r="DT15" i="8"/>
  <c r="DS15" i="8"/>
  <c r="DR15" i="8"/>
  <c r="DQ15" i="8"/>
  <c r="DP15" i="8"/>
  <c r="DO15" i="8"/>
  <c r="DK15" i="8"/>
  <c r="DJ15" i="8"/>
  <c r="DI15" i="8"/>
  <c r="DH15" i="8"/>
  <c r="DX15" i="8" s="1"/>
  <c r="DG15" i="8"/>
  <c r="DF15" i="8"/>
  <c r="DE15" i="8"/>
  <c r="DD15" i="8"/>
  <c r="DC15" i="8"/>
  <c r="DB15" i="8"/>
  <c r="DA15" i="8"/>
  <c r="CZ15" i="8"/>
  <c r="CY15" i="8"/>
  <c r="CX15" i="8"/>
  <c r="CW15" i="8"/>
  <c r="CV15" i="8"/>
  <c r="DN15" i="8" s="1"/>
  <c r="CU15" i="8"/>
  <c r="CT15" i="8"/>
  <c r="CS15" i="8"/>
  <c r="CR15" i="8"/>
  <c r="CQ15" i="8"/>
  <c r="CP15" i="8"/>
  <c r="CO15" i="8"/>
  <c r="CN15" i="8"/>
  <c r="CM15" i="8"/>
  <c r="CL15" i="8"/>
  <c r="CK15" i="8"/>
  <c r="CJ15" i="8"/>
  <c r="CI15" i="8"/>
  <c r="CH15" i="8"/>
  <c r="CG15" i="8"/>
  <c r="CF15" i="8"/>
  <c r="CE15" i="8"/>
  <c r="CA15" i="8"/>
  <c r="BZ15" i="8"/>
  <c r="BY15" i="8"/>
  <c r="BX15" i="8"/>
  <c r="BW15" i="8"/>
  <c r="BV15" i="8"/>
  <c r="BU15" i="8"/>
  <c r="BT15" i="8"/>
  <c r="BS15" i="8"/>
  <c r="BR15" i="8"/>
  <c r="BQ15" i="8"/>
  <c r="BP15" i="8"/>
  <c r="BM15" i="8"/>
  <c r="BL15" i="8"/>
  <c r="CB15" i="8" s="1"/>
  <c r="BK15" i="8"/>
  <c r="BJ15" i="8"/>
  <c r="BI15" i="8"/>
  <c r="BN15" i="8" s="1"/>
  <c r="BH15" i="8"/>
  <c r="BG15" i="8"/>
  <c r="BC15" i="8"/>
  <c r="BB15" i="8"/>
  <c r="BA15" i="8"/>
  <c r="AZ15" i="8"/>
  <c r="AY15" i="8"/>
  <c r="AX15" i="8"/>
  <c r="AW15" i="8"/>
  <c r="AV15" i="8"/>
  <c r="AU15" i="8"/>
  <c r="AT15" i="8"/>
  <c r="AS15" i="8"/>
  <c r="AR15" i="8"/>
  <c r="AQ15" i="8"/>
  <c r="AP15" i="8"/>
  <c r="AO15" i="8"/>
  <c r="AN15" i="8"/>
  <c r="AM15" i="8"/>
  <c r="AL15" i="8"/>
  <c r="AK15" i="8"/>
  <c r="AJ15" i="8"/>
  <c r="AI15" i="8"/>
  <c r="AH15" i="8"/>
  <c r="AG15" i="8"/>
  <c r="AF15" i="8"/>
  <c r="AE15" i="8"/>
  <c r="AD15" i="8"/>
  <c r="AC15" i="8"/>
  <c r="AB15" i="8"/>
  <c r="AA15" i="8"/>
  <c r="Z15" i="8"/>
  <c r="Y15" i="8"/>
  <c r="X15" i="8"/>
  <c r="W15" i="8"/>
  <c r="V15" i="8"/>
  <c r="U15" i="8"/>
  <c r="T15" i="8"/>
  <c r="S15" i="8"/>
  <c r="R15" i="8"/>
  <c r="Q15" i="8"/>
  <c r="P15" i="8"/>
  <c r="O15" i="8"/>
  <c r="N15" i="8"/>
  <c r="M15" i="8"/>
  <c r="L15" i="8"/>
  <c r="K15" i="8"/>
  <c r="J15" i="8"/>
  <c r="I15" i="8"/>
  <c r="H15" i="8"/>
  <c r="G15" i="8"/>
  <c r="F15" i="8"/>
  <c r="E15" i="8"/>
  <c r="D15" i="8"/>
  <c r="C15" i="8"/>
  <c r="B15" i="8"/>
  <c r="FG14" i="8"/>
  <c r="FF14" i="8"/>
  <c r="FE14" i="8"/>
  <c r="FD14" i="8"/>
  <c r="FC14" i="8"/>
  <c r="FB14" i="8"/>
  <c r="FA14" i="8"/>
  <c r="EZ14" i="8"/>
  <c r="EY14" i="8"/>
  <c r="EX14" i="8"/>
  <c r="EW14" i="8"/>
  <c r="EV14" i="8"/>
  <c r="EU14" i="8"/>
  <c r="ET14" i="8"/>
  <c r="ES14" i="8"/>
  <c r="ER14" i="8"/>
  <c r="EQ14" i="8"/>
  <c r="EP14" i="8"/>
  <c r="EO14" i="8"/>
  <c r="EN14" i="8"/>
  <c r="EM14" i="8"/>
  <c r="EG14" i="8"/>
  <c r="EF14" i="8"/>
  <c r="EE14" i="8"/>
  <c r="ED14" i="8"/>
  <c r="EC14" i="8"/>
  <c r="EB14" i="8"/>
  <c r="EA14" i="8"/>
  <c r="DW14" i="8"/>
  <c r="DV14" i="8"/>
  <c r="DU14" i="8"/>
  <c r="DT14" i="8"/>
  <c r="DS14" i="8"/>
  <c r="DR14" i="8"/>
  <c r="DQ14" i="8"/>
  <c r="DP14" i="8"/>
  <c r="DO14" i="8"/>
  <c r="DK14" i="8"/>
  <c r="DJ14" i="8"/>
  <c r="DI14" i="8"/>
  <c r="DH14" i="8"/>
  <c r="DY14" i="8" s="1"/>
  <c r="DG14" i="8"/>
  <c r="DF14" i="8"/>
  <c r="DE14" i="8"/>
  <c r="DD14" i="8"/>
  <c r="DC14" i="8"/>
  <c r="DB14" i="8"/>
  <c r="DA14" i="8"/>
  <c r="CZ14" i="8"/>
  <c r="CY14" i="8"/>
  <c r="CX14" i="8"/>
  <c r="CW14" i="8"/>
  <c r="CV14" i="8"/>
  <c r="CU14" i="8"/>
  <c r="CT14" i="8"/>
  <c r="CS14" i="8"/>
  <c r="CR14" i="8"/>
  <c r="CQ14" i="8"/>
  <c r="CP14" i="8"/>
  <c r="CO14" i="8"/>
  <c r="CN14" i="8"/>
  <c r="CM14" i="8"/>
  <c r="CL14" i="8"/>
  <c r="CK14" i="8"/>
  <c r="CJ14" i="8"/>
  <c r="CI14" i="8"/>
  <c r="CH14" i="8"/>
  <c r="CG14" i="8"/>
  <c r="CF14" i="8"/>
  <c r="CE14" i="8"/>
  <c r="CA14" i="8"/>
  <c r="BZ14" i="8"/>
  <c r="BY14" i="8"/>
  <c r="BX14" i="8"/>
  <c r="BW14" i="8"/>
  <c r="BV14" i="8"/>
  <c r="BU14" i="8"/>
  <c r="BT14" i="8"/>
  <c r="BS14" i="8"/>
  <c r="BR14" i="8"/>
  <c r="BQ14" i="8"/>
  <c r="BP14" i="8"/>
  <c r="BM14" i="8"/>
  <c r="BL14" i="8"/>
  <c r="CC14" i="8" s="1"/>
  <c r="BK14" i="8"/>
  <c r="BJ14" i="8"/>
  <c r="BI14" i="8"/>
  <c r="BN14" i="8" s="1"/>
  <c r="BH14" i="8"/>
  <c r="BG14" i="8"/>
  <c r="BC14" i="8"/>
  <c r="BB14" i="8"/>
  <c r="BA14" i="8"/>
  <c r="AZ14" i="8"/>
  <c r="AY14" i="8"/>
  <c r="AX14" i="8"/>
  <c r="AW14" i="8"/>
  <c r="AV14" i="8"/>
  <c r="AU14" i="8"/>
  <c r="AT14" i="8"/>
  <c r="AS14" i="8"/>
  <c r="AR14" i="8"/>
  <c r="AQ14" i="8"/>
  <c r="AP14" i="8"/>
  <c r="AO14" i="8"/>
  <c r="AN14" i="8"/>
  <c r="BE14" i="8" s="1"/>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H14" i="8"/>
  <c r="G14" i="8"/>
  <c r="F14" i="8"/>
  <c r="E14" i="8"/>
  <c r="D14" i="8"/>
  <c r="C14" i="8"/>
  <c r="B14" i="8"/>
  <c r="FG13" i="8"/>
  <c r="FF13" i="8"/>
  <c r="FE13" i="8"/>
  <c r="FD13" i="8"/>
  <c r="FC13" i="8"/>
  <c r="FB13" i="8"/>
  <c r="FA13" i="8"/>
  <c r="EZ13" i="8"/>
  <c r="EY13" i="8"/>
  <c r="EX13" i="8"/>
  <c r="EW13" i="8"/>
  <c r="EV13" i="8"/>
  <c r="EU13" i="8"/>
  <c r="ET13" i="8"/>
  <c r="ES13" i="8"/>
  <c r="ER13" i="8"/>
  <c r="EQ13" i="8"/>
  <c r="EP13" i="8"/>
  <c r="EO13" i="8"/>
  <c r="EN13" i="8"/>
  <c r="EM13" i="8"/>
  <c r="EG13" i="8"/>
  <c r="EF13" i="8"/>
  <c r="EE13" i="8"/>
  <c r="ED13" i="8"/>
  <c r="EC13" i="8"/>
  <c r="EB13" i="8"/>
  <c r="EA13" i="8"/>
  <c r="DW13" i="8"/>
  <c r="DV13" i="8"/>
  <c r="DU13" i="8"/>
  <c r="DT13" i="8"/>
  <c r="DS13" i="8"/>
  <c r="DR13" i="8"/>
  <c r="DQ13" i="8"/>
  <c r="DP13" i="8"/>
  <c r="DO13" i="8"/>
  <c r="DK13" i="8"/>
  <c r="DJ13" i="8"/>
  <c r="DI13" i="8"/>
  <c r="DH13" i="8"/>
  <c r="DZ13" i="8" s="1"/>
  <c r="DG13" i="8"/>
  <c r="DF13" i="8"/>
  <c r="DE13" i="8"/>
  <c r="DD13" i="8"/>
  <c r="DC13" i="8"/>
  <c r="DB13" i="8"/>
  <c r="DA13" i="8"/>
  <c r="CZ13" i="8"/>
  <c r="CY13" i="8"/>
  <c r="CX13" i="8"/>
  <c r="CW13" i="8"/>
  <c r="CV13" i="8"/>
  <c r="DL13" i="8" s="1"/>
  <c r="CU13" i="8"/>
  <c r="CT13" i="8"/>
  <c r="CS13" i="8"/>
  <c r="CR13" i="8"/>
  <c r="CQ13" i="8"/>
  <c r="CP13" i="8"/>
  <c r="CO13" i="8"/>
  <c r="CN13" i="8"/>
  <c r="CM13" i="8"/>
  <c r="CL13" i="8"/>
  <c r="CK13" i="8"/>
  <c r="CJ13" i="8"/>
  <c r="CI13" i="8"/>
  <c r="CH13" i="8"/>
  <c r="CG13" i="8"/>
  <c r="CF13" i="8"/>
  <c r="CE13" i="8"/>
  <c r="CA13" i="8"/>
  <c r="BZ13" i="8"/>
  <c r="BY13" i="8"/>
  <c r="BX13" i="8"/>
  <c r="BW13" i="8"/>
  <c r="BV13" i="8"/>
  <c r="BU13" i="8"/>
  <c r="BT13" i="8"/>
  <c r="BS13" i="8"/>
  <c r="BR13" i="8"/>
  <c r="BQ13" i="8"/>
  <c r="BP13" i="8"/>
  <c r="BM13" i="8"/>
  <c r="BL13" i="8"/>
  <c r="CD13" i="8" s="1"/>
  <c r="BK13" i="8"/>
  <c r="BJ13" i="8"/>
  <c r="BI13" i="8"/>
  <c r="BH13" i="8"/>
  <c r="BG13" i="8"/>
  <c r="BC13" i="8"/>
  <c r="BB13" i="8"/>
  <c r="BA13" i="8"/>
  <c r="AZ13" i="8"/>
  <c r="AY13" i="8"/>
  <c r="AX13" i="8"/>
  <c r="AW13" i="8"/>
  <c r="AV13" i="8"/>
  <c r="AU13" i="8"/>
  <c r="AT13" i="8"/>
  <c r="AS13" i="8"/>
  <c r="AR13" i="8"/>
  <c r="AQ13" i="8"/>
  <c r="AP13" i="8"/>
  <c r="AO13" i="8"/>
  <c r="AN13" i="8"/>
  <c r="BF13" i="8" s="1"/>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I13" i="8"/>
  <c r="H13" i="8"/>
  <c r="G13" i="8"/>
  <c r="F13" i="8"/>
  <c r="E13" i="8"/>
  <c r="D13" i="8"/>
  <c r="C13" i="8"/>
  <c r="B13" i="8"/>
  <c r="FG12" i="8"/>
  <c r="FF12" i="8"/>
  <c r="FE12" i="8"/>
  <c r="FD12" i="8"/>
  <c r="FC12" i="8"/>
  <c r="FB12" i="8"/>
  <c r="FA12" i="8"/>
  <c r="EZ12" i="8"/>
  <c r="EY12" i="8"/>
  <c r="EX12" i="8"/>
  <c r="EW12" i="8"/>
  <c r="EV12" i="8"/>
  <c r="EU12" i="8"/>
  <c r="ET12" i="8"/>
  <c r="ES12" i="8"/>
  <c r="ER12" i="8"/>
  <c r="EQ12" i="8"/>
  <c r="EP12" i="8"/>
  <c r="EO12" i="8"/>
  <c r="EN12" i="8"/>
  <c r="EM12" i="8"/>
  <c r="EG12" i="8"/>
  <c r="EF12" i="8"/>
  <c r="EE12" i="8"/>
  <c r="ED12" i="8"/>
  <c r="EC12" i="8"/>
  <c r="EH12" i="8" s="1"/>
  <c r="EB12" i="8"/>
  <c r="EA12" i="8"/>
  <c r="DW12" i="8"/>
  <c r="DV12" i="8"/>
  <c r="DU12" i="8"/>
  <c r="DT12" i="8"/>
  <c r="EK12" i="8" s="1"/>
  <c r="DS12" i="8"/>
  <c r="DR12" i="8"/>
  <c r="DQ12" i="8"/>
  <c r="DP12" i="8"/>
  <c r="DO12" i="8"/>
  <c r="DK12" i="8"/>
  <c r="DJ12" i="8"/>
  <c r="DI12" i="8"/>
  <c r="DH12" i="8"/>
  <c r="DG12" i="8"/>
  <c r="DF12" i="8"/>
  <c r="DE12" i="8"/>
  <c r="DD12" i="8"/>
  <c r="DC12" i="8"/>
  <c r="DB12" i="8"/>
  <c r="DA12" i="8"/>
  <c r="CZ12" i="8"/>
  <c r="CY12" i="8"/>
  <c r="CX12" i="8"/>
  <c r="CW12" i="8"/>
  <c r="CV12" i="8"/>
  <c r="DM12" i="8" s="1"/>
  <c r="CU12" i="8"/>
  <c r="CT12" i="8"/>
  <c r="CS12" i="8"/>
  <c r="CR12" i="8"/>
  <c r="CQ12" i="8"/>
  <c r="CP12" i="8"/>
  <c r="CO12" i="8"/>
  <c r="CN12" i="8"/>
  <c r="CM12" i="8"/>
  <c r="CL12" i="8"/>
  <c r="CK12" i="8"/>
  <c r="CJ12" i="8"/>
  <c r="CI12" i="8"/>
  <c r="CH12" i="8"/>
  <c r="CG12" i="8"/>
  <c r="CF12" i="8"/>
  <c r="CE12" i="8"/>
  <c r="CA12" i="8"/>
  <c r="BZ12" i="8"/>
  <c r="BY12" i="8"/>
  <c r="BX12" i="8"/>
  <c r="BW12" i="8"/>
  <c r="BV12" i="8"/>
  <c r="BU12" i="8"/>
  <c r="BT12" i="8"/>
  <c r="BS12" i="8"/>
  <c r="BR12" i="8"/>
  <c r="BQ12" i="8"/>
  <c r="BP12" i="8"/>
  <c r="BM12" i="8"/>
  <c r="BL12" i="8"/>
  <c r="CB12" i="8" s="1"/>
  <c r="BK12" i="8"/>
  <c r="BJ12" i="8"/>
  <c r="BI12" i="8"/>
  <c r="BN12" i="8" s="1"/>
  <c r="BH12" i="8"/>
  <c r="BG12" i="8"/>
  <c r="BC12" i="8"/>
  <c r="BB12" i="8"/>
  <c r="BA12" i="8"/>
  <c r="AZ12" i="8"/>
  <c r="AY12" i="8"/>
  <c r="AX12" i="8"/>
  <c r="AW12" i="8"/>
  <c r="AV12" i="8"/>
  <c r="AU12" i="8"/>
  <c r="AT12" i="8"/>
  <c r="AS12" i="8"/>
  <c r="AR12" i="8"/>
  <c r="AQ12" i="8"/>
  <c r="AP12" i="8"/>
  <c r="AO12" i="8"/>
  <c r="AN12" i="8"/>
  <c r="AM12" i="8"/>
  <c r="AL12" i="8"/>
  <c r="AK12" i="8"/>
  <c r="AJ12" i="8"/>
  <c r="AI12" i="8"/>
  <c r="AH12" i="8"/>
  <c r="AG12" i="8"/>
  <c r="AF12" i="8"/>
  <c r="AE12" i="8"/>
  <c r="AD12" i="8"/>
  <c r="AC12" i="8"/>
  <c r="AB12" i="8"/>
  <c r="AA12" i="8"/>
  <c r="Z12" i="8"/>
  <c r="Y12" i="8"/>
  <c r="X12" i="8"/>
  <c r="W12" i="8"/>
  <c r="V12" i="8"/>
  <c r="U12" i="8"/>
  <c r="T12" i="8"/>
  <c r="S12" i="8"/>
  <c r="R12" i="8"/>
  <c r="Q12" i="8"/>
  <c r="P12" i="8"/>
  <c r="O12" i="8"/>
  <c r="N12" i="8"/>
  <c r="M12" i="8"/>
  <c r="L12" i="8"/>
  <c r="K12" i="8"/>
  <c r="J12" i="8"/>
  <c r="I12" i="8"/>
  <c r="H12" i="8"/>
  <c r="G12" i="8"/>
  <c r="F12" i="8"/>
  <c r="E12" i="8"/>
  <c r="D12" i="8"/>
  <c r="C12" i="8"/>
  <c r="B12" i="8"/>
  <c r="FG11" i="8"/>
  <c r="FF11" i="8"/>
  <c r="FE11" i="8"/>
  <c r="FD11" i="8"/>
  <c r="FC11" i="8"/>
  <c r="FB11" i="8"/>
  <c r="FA11" i="8"/>
  <c r="EZ11" i="8"/>
  <c r="EY11" i="8"/>
  <c r="EX11" i="8"/>
  <c r="EW11" i="8"/>
  <c r="EV11" i="8"/>
  <c r="EU11" i="8"/>
  <c r="ET11" i="8"/>
  <c r="ES11" i="8"/>
  <c r="ER11" i="8"/>
  <c r="EQ11" i="8"/>
  <c r="EP11" i="8"/>
  <c r="EO11" i="8"/>
  <c r="EN11" i="8"/>
  <c r="EM11" i="8"/>
  <c r="EG11" i="8"/>
  <c r="EF11" i="8"/>
  <c r="EE11" i="8"/>
  <c r="ED11" i="8"/>
  <c r="EC11" i="8"/>
  <c r="EH11" i="8" s="1"/>
  <c r="EB11" i="8"/>
  <c r="EA11" i="8"/>
  <c r="DW11" i="8"/>
  <c r="DV11" i="8"/>
  <c r="DU11" i="8"/>
  <c r="DT11" i="8"/>
  <c r="EL11" i="8" s="1"/>
  <c r="DS11" i="8"/>
  <c r="DR11" i="8"/>
  <c r="DQ11" i="8"/>
  <c r="DP11" i="8"/>
  <c r="DO11" i="8"/>
  <c r="DK11" i="8"/>
  <c r="DJ11" i="8"/>
  <c r="DI11" i="8"/>
  <c r="DH11" i="8"/>
  <c r="DZ11" i="8" s="1"/>
  <c r="DG11" i="8"/>
  <c r="DF11" i="8"/>
  <c r="DE11" i="8"/>
  <c r="DD11" i="8"/>
  <c r="DC11" i="8"/>
  <c r="DB11" i="8"/>
  <c r="DA11" i="8"/>
  <c r="CZ11" i="8"/>
  <c r="CY11" i="8"/>
  <c r="CX11" i="8"/>
  <c r="CW11" i="8"/>
  <c r="CV11" i="8"/>
  <c r="DN11" i="8" s="1"/>
  <c r="CU11" i="8"/>
  <c r="CT11" i="8"/>
  <c r="CS11" i="8"/>
  <c r="CR11" i="8"/>
  <c r="CQ11" i="8"/>
  <c r="CP11" i="8"/>
  <c r="CO11" i="8"/>
  <c r="CN11" i="8"/>
  <c r="CM11" i="8"/>
  <c r="CL11" i="8"/>
  <c r="CK11" i="8"/>
  <c r="CJ11" i="8"/>
  <c r="CI11" i="8"/>
  <c r="CH11" i="8"/>
  <c r="CG11" i="8"/>
  <c r="CF11" i="8"/>
  <c r="CE11" i="8"/>
  <c r="CA11" i="8"/>
  <c r="BZ11" i="8"/>
  <c r="BY11" i="8"/>
  <c r="BX11" i="8"/>
  <c r="BW11" i="8"/>
  <c r="BV11" i="8"/>
  <c r="BU11" i="8"/>
  <c r="BT11" i="8"/>
  <c r="BS11" i="8"/>
  <c r="BR11" i="8"/>
  <c r="BQ11" i="8"/>
  <c r="BP11" i="8"/>
  <c r="BM11" i="8"/>
  <c r="BL11" i="8"/>
  <c r="CB11" i="8" s="1"/>
  <c r="BK11" i="8"/>
  <c r="BJ11" i="8"/>
  <c r="BI11" i="8"/>
  <c r="BO11" i="8" s="1"/>
  <c r="BH11" i="8"/>
  <c r="BG11" i="8"/>
  <c r="BC11" i="8"/>
  <c r="BB11" i="8"/>
  <c r="BA11" i="8"/>
  <c r="AZ11" i="8"/>
  <c r="AY11" i="8"/>
  <c r="AX11" i="8"/>
  <c r="AW11" i="8"/>
  <c r="AV11" i="8"/>
  <c r="AU11" i="8"/>
  <c r="AT11" i="8"/>
  <c r="AS11" i="8"/>
  <c r="AR11" i="8"/>
  <c r="AQ11" i="8"/>
  <c r="AP11" i="8"/>
  <c r="AO11" i="8"/>
  <c r="AN11" i="8"/>
  <c r="BD11" i="8" s="1"/>
  <c r="AM11" i="8"/>
  <c r="AL11" i="8"/>
  <c r="AK11" i="8"/>
  <c r="AJ11" i="8"/>
  <c r="AI11" i="8"/>
  <c r="AH11" i="8"/>
  <c r="AG11" i="8"/>
  <c r="AF11" i="8"/>
  <c r="AE11" i="8"/>
  <c r="AD11" i="8"/>
  <c r="AC11" i="8"/>
  <c r="AB11" i="8"/>
  <c r="AA11" i="8"/>
  <c r="Z11" i="8"/>
  <c r="Y11" i="8"/>
  <c r="X11" i="8"/>
  <c r="W11" i="8"/>
  <c r="V11" i="8"/>
  <c r="U11" i="8"/>
  <c r="T11" i="8"/>
  <c r="S11" i="8"/>
  <c r="R11" i="8"/>
  <c r="Q11" i="8"/>
  <c r="P11" i="8"/>
  <c r="O11" i="8"/>
  <c r="N11" i="8"/>
  <c r="M11" i="8"/>
  <c r="L11" i="8"/>
  <c r="K11" i="8"/>
  <c r="J11" i="8"/>
  <c r="I11" i="8"/>
  <c r="H11" i="8"/>
  <c r="G11" i="8"/>
  <c r="F11" i="8"/>
  <c r="E11" i="8"/>
  <c r="D11" i="8"/>
  <c r="C11" i="8"/>
  <c r="B11" i="8"/>
  <c r="FG10" i="8"/>
  <c r="FF10" i="8"/>
  <c r="FE10" i="8"/>
  <c r="FD10" i="8"/>
  <c r="FC10" i="8"/>
  <c r="FB10" i="8"/>
  <c r="FA10" i="8"/>
  <c r="EZ10" i="8"/>
  <c r="EY10" i="8"/>
  <c r="EX10" i="8"/>
  <c r="EW10" i="8"/>
  <c r="EV10" i="8"/>
  <c r="EU10" i="8"/>
  <c r="ET10" i="8"/>
  <c r="ES10" i="8"/>
  <c r="ER10" i="8"/>
  <c r="EQ10" i="8"/>
  <c r="EP10" i="8"/>
  <c r="EO10" i="8"/>
  <c r="EN10" i="8"/>
  <c r="EM10" i="8"/>
  <c r="EG10" i="8"/>
  <c r="EF10" i="8"/>
  <c r="EE10" i="8"/>
  <c r="ED10" i="8"/>
  <c r="EC10" i="8"/>
  <c r="EH10" i="8" s="1"/>
  <c r="EB10" i="8"/>
  <c r="EA10" i="8"/>
  <c r="DW10" i="8"/>
  <c r="DV10" i="8"/>
  <c r="DU10" i="8"/>
  <c r="DT10" i="8"/>
  <c r="EL10" i="8" s="1"/>
  <c r="DS10" i="8"/>
  <c r="DR10" i="8"/>
  <c r="DQ10" i="8"/>
  <c r="DP10" i="8"/>
  <c r="DO10" i="8"/>
  <c r="DK10" i="8"/>
  <c r="DJ10" i="8"/>
  <c r="DI10" i="8"/>
  <c r="DH10" i="8"/>
  <c r="DY10" i="8" s="1"/>
  <c r="DG10" i="8"/>
  <c r="DF10" i="8"/>
  <c r="DE10" i="8"/>
  <c r="DD10" i="8"/>
  <c r="DC10" i="8"/>
  <c r="DB10" i="8"/>
  <c r="DA10" i="8"/>
  <c r="CZ10" i="8"/>
  <c r="CY10" i="8"/>
  <c r="CX10" i="8"/>
  <c r="CW10" i="8"/>
  <c r="CV10" i="8"/>
  <c r="DL10" i="8" s="1"/>
  <c r="CU10" i="8"/>
  <c r="CT10" i="8"/>
  <c r="CS10" i="8"/>
  <c r="CR10" i="8"/>
  <c r="CQ10" i="8"/>
  <c r="CP10" i="8"/>
  <c r="CO10" i="8"/>
  <c r="CN10" i="8"/>
  <c r="CM10" i="8"/>
  <c r="CL10" i="8"/>
  <c r="CK10" i="8"/>
  <c r="CJ10" i="8"/>
  <c r="CI10" i="8"/>
  <c r="CH10" i="8"/>
  <c r="CG10" i="8"/>
  <c r="CF10" i="8"/>
  <c r="CE10" i="8"/>
  <c r="CA10" i="8"/>
  <c r="BZ10" i="8"/>
  <c r="BY10" i="8"/>
  <c r="BX10" i="8"/>
  <c r="BW10" i="8"/>
  <c r="BV10" i="8"/>
  <c r="BU10" i="8"/>
  <c r="BT10" i="8"/>
  <c r="BS10" i="8"/>
  <c r="BR10" i="8"/>
  <c r="BQ10" i="8"/>
  <c r="BP10" i="8"/>
  <c r="BM10" i="8"/>
  <c r="BL10" i="8"/>
  <c r="BK10" i="8"/>
  <c r="BJ10" i="8"/>
  <c r="BI10" i="8"/>
  <c r="BN10" i="8" s="1"/>
  <c r="BH10" i="8"/>
  <c r="BG10" i="8"/>
  <c r="BC10" i="8"/>
  <c r="BB10" i="8"/>
  <c r="BA10" i="8"/>
  <c r="AZ10" i="8"/>
  <c r="AY10" i="8"/>
  <c r="AX10" i="8"/>
  <c r="AW10" i="8"/>
  <c r="AV10" i="8"/>
  <c r="AU10" i="8"/>
  <c r="AT10" i="8"/>
  <c r="AS10" i="8"/>
  <c r="AR10" i="8"/>
  <c r="AQ10" i="8"/>
  <c r="AP10" i="8"/>
  <c r="AO10" i="8"/>
  <c r="AN10" i="8"/>
  <c r="BE10" i="8" s="1"/>
  <c r="AM10" i="8"/>
  <c r="AL10" i="8"/>
  <c r="AK10" i="8"/>
  <c r="AJ10" i="8"/>
  <c r="AI10" i="8"/>
  <c r="AH10" i="8"/>
  <c r="AG10" i="8"/>
  <c r="AF10" i="8"/>
  <c r="AE10" i="8"/>
  <c r="AD10" i="8"/>
  <c r="AC10" i="8"/>
  <c r="AB10" i="8"/>
  <c r="AA10" i="8"/>
  <c r="Z10" i="8"/>
  <c r="Y10" i="8"/>
  <c r="X10" i="8"/>
  <c r="W10" i="8"/>
  <c r="V10" i="8"/>
  <c r="U10" i="8"/>
  <c r="T10" i="8"/>
  <c r="S10" i="8"/>
  <c r="R10" i="8"/>
  <c r="Q10" i="8"/>
  <c r="P10" i="8"/>
  <c r="O10" i="8"/>
  <c r="N10" i="8"/>
  <c r="M10" i="8"/>
  <c r="L10" i="8"/>
  <c r="K10" i="8"/>
  <c r="J10" i="8"/>
  <c r="I10" i="8"/>
  <c r="H10" i="8"/>
  <c r="G10" i="8"/>
  <c r="F10" i="8"/>
  <c r="E10" i="8"/>
  <c r="D10" i="8"/>
  <c r="C10" i="8"/>
  <c r="B10" i="8"/>
  <c r="FG9" i="8"/>
  <c r="FF9" i="8"/>
  <c r="FE9" i="8"/>
  <c r="FD9" i="8"/>
  <c r="FC9" i="8"/>
  <c r="FB9" i="8"/>
  <c r="FA9" i="8"/>
  <c r="EZ9" i="8"/>
  <c r="EY9" i="8"/>
  <c r="EX9" i="8"/>
  <c r="EW9" i="8"/>
  <c r="EV9" i="8"/>
  <c r="EU9" i="8"/>
  <c r="ET9" i="8"/>
  <c r="ES9" i="8"/>
  <c r="ER9" i="8"/>
  <c r="EQ9" i="8"/>
  <c r="EP9" i="8"/>
  <c r="EO9" i="8"/>
  <c r="EN9" i="8"/>
  <c r="EM9" i="8"/>
  <c r="EG9" i="8"/>
  <c r="EF9" i="8"/>
  <c r="EE9" i="8"/>
  <c r="ED9" i="8"/>
  <c r="EC9" i="8"/>
  <c r="EB9" i="8"/>
  <c r="EA9" i="8"/>
  <c r="DW9" i="8"/>
  <c r="DV9" i="8"/>
  <c r="DU9" i="8"/>
  <c r="DT9" i="8"/>
  <c r="DS9" i="8"/>
  <c r="DR9" i="8"/>
  <c r="DQ9" i="8"/>
  <c r="DP9" i="8"/>
  <c r="DO9" i="8"/>
  <c r="DK9" i="8"/>
  <c r="DJ9" i="8"/>
  <c r="DI9" i="8"/>
  <c r="DH9" i="8"/>
  <c r="DZ9" i="8" s="1"/>
  <c r="DG9" i="8"/>
  <c r="DF9" i="8"/>
  <c r="DE9" i="8"/>
  <c r="DD9" i="8"/>
  <c r="DC9" i="8"/>
  <c r="DB9" i="8"/>
  <c r="DA9" i="8"/>
  <c r="CZ9" i="8"/>
  <c r="CY9" i="8"/>
  <c r="CX9" i="8"/>
  <c r="CW9" i="8"/>
  <c r="CV9" i="8"/>
  <c r="DM9" i="8" s="1"/>
  <c r="CU9" i="8"/>
  <c r="CT9" i="8"/>
  <c r="CS9" i="8"/>
  <c r="CR9" i="8"/>
  <c r="CQ9" i="8"/>
  <c r="CP9" i="8"/>
  <c r="CO9" i="8"/>
  <c r="CN9" i="8"/>
  <c r="CM9" i="8"/>
  <c r="CL9" i="8"/>
  <c r="CK9" i="8"/>
  <c r="CJ9" i="8"/>
  <c r="CI9" i="8"/>
  <c r="CH9" i="8"/>
  <c r="CG9" i="8"/>
  <c r="CF9" i="8"/>
  <c r="CE9" i="8"/>
  <c r="CA9" i="8"/>
  <c r="BZ9" i="8"/>
  <c r="BY9" i="8"/>
  <c r="BX9" i="8"/>
  <c r="BW9" i="8"/>
  <c r="BV9" i="8"/>
  <c r="BU9" i="8"/>
  <c r="BT9" i="8"/>
  <c r="BS9" i="8"/>
  <c r="BR9" i="8"/>
  <c r="BQ9" i="8"/>
  <c r="BP9" i="8"/>
  <c r="BM9" i="8"/>
  <c r="BL9" i="8"/>
  <c r="CD9" i="8" s="1"/>
  <c r="BK9" i="8"/>
  <c r="BJ9" i="8"/>
  <c r="BI9" i="8"/>
  <c r="BH9" i="8"/>
  <c r="BG9" i="8"/>
  <c r="BC9" i="8"/>
  <c r="BB9" i="8"/>
  <c r="BA9" i="8"/>
  <c r="AZ9" i="8"/>
  <c r="AY9" i="8"/>
  <c r="AX9" i="8"/>
  <c r="AW9" i="8"/>
  <c r="AV9" i="8"/>
  <c r="AU9" i="8"/>
  <c r="AT9" i="8"/>
  <c r="AS9" i="8"/>
  <c r="AR9" i="8"/>
  <c r="AQ9" i="8"/>
  <c r="AP9" i="8"/>
  <c r="AO9" i="8"/>
  <c r="AN9" i="8"/>
  <c r="BF9" i="8" s="1"/>
  <c r="AM9" i="8"/>
  <c r="AL9" i="8"/>
  <c r="AK9" i="8"/>
  <c r="AJ9" i="8"/>
  <c r="AI9" i="8"/>
  <c r="AH9" i="8"/>
  <c r="AG9" i="8"/>
  <c r="AF9" i="8"/>
  <c r="AE9" i="8"/>
  <c r="AD9" i="8"/>
  <c r="AC9" i="8"/>
  <c r="AB9" i="8"/>
  <c r="AA9" i="8"/>
  <c r="Z9" i="8"/>
  <c r="Y9" i="8"/>
  <c r="X9" i="8"/>
  <c r="W9" i="8"/>
  <c r="V9" i="8"/>
  <c r="U9" i="8"/>
  <c r="T9" i="8"/>
  <c r="S9" i="8"/>
  <c r="R9" i="8"/>
  <c r="Q9" i="8"/>
  <c r="P9" i="8"/>
  <c r="O9" i="8"/>
  <c r="N9" i="8"/>
  <c r="M9" i="8"/>
  <c r="L9" i="8"/>
  <c r="K9" i="8"/>
  <c r="J9" i="8"/>
  <c r="I9" i="8"/>
  <c r="H9" i="8"/>
  <c r="G9" i="8"/>
  <c r="F9" i="8"/>
  <c r="E9" i="8"/>
  <c r="D9" i="8"/>
  <c r="C9" i="8"/>
  <c r="B9" i="8"/>
  <c r="FG8" i="8"/>
  <c r="FF8" i="8"/>
  <c r="FE8" i="8"/>
  <c r="FD8" i="8"/>
  <c r="FC8" i="8"/>
  <c r="FB8" i="8"/>
  <c r="FA8" i="8"/>
  <c r="EZ8" i="8"/>
  <c r="EY8" i="8"/>
  <c r="EX8" i="8"/>
  <c r="EW8" i="8"/>
  <c r="EV8" i="8"/>
  <c r="EU8" i="8"/>
  <c r="ET8" i="8"/>
  <c r="ES8" i="8"/>
  <c r="ER8" i="8"/>
  <c r="EQ8" i="8"/>
  <c r="EP8" i="8"/>
  <c r="EO8" i="8"/>
  <c r="EN8" i="8"/>
  <c r="EM8" i="8"/>
  <c r="EG8" i="8"/>
  <c r="EF8" i="8"/>
  <c r="EE8" i="8"/>
  <c r="ED8" i="8"/>
  <c r="EC8" i="8"/>
  <c r="EI8" i="8" s="1"/>
  <c r="EB8" i="8"/>
  <c r="EA8" i="8"/>
  <c r="DW8" i="8"/>
  <c r="DV8" i="8"/>
  <c r="DU8" i="8"/>
  <c r="DT8" i="8"/>
  <c r="EK8" i="8" s="1"/>
  <c r="DS8" i="8"/>
  <c r="DR8" i="8"/>
  <c r="DQ8" i="8"/>
  <c r="DP8" i="8"/>
  <c r="DO8" i="8"/>
  <c r="DK8" i="8"/>
  <c r="DJ8" i="8"/>
  <c r="DI8" i="8"/>
  <c r="DH8" i="8"/>
  <c r="DZ8" i="8" s="1"/>
  <c r="DG8" i="8"/>
  <c r="DF8" i="8"/>
  <c r="DE8" i="8"/>
  <c r="DD8" i="8"/>
  <c r="DC8" i="8"/>
  <c r="DB8" i="8"/>
  <c r="DA8" i="8"/>
  <c r="CZ8" i="8"/>
  <c r="CY8" i="8"/>
  <c r="CX8" i="8"/>
  <c r="CW8" i="8"/>
  <c r="CV8" i="8"/>
  <c r="DM8" i="8" s="1"/>
  <c r="CU8" i="8"/>
  <c r="CT8" i="8"/>
  <c r="CS8" i="8"/>
  <c r="CR8" i="8"/>
  <c r="CQ8" i="8"/>
  <c r="CP8" i="8"/>
  <c r="CO8" i="8"/>
  <c r="CN8" i="8"/>
  <c r="CM8" i="8"/>
  <c r="CL8" i="8"/>
  <c r="CK8" i="8"/>
  <c r="CJ8" i="8"/>
  <c r="CI8" i="8"/>
  <c r="CH8" i="8"/>
  <c r="CG8" i="8"/>
  <c r="CF8" i="8"/>
  <c r="CE8" i="8"/>
  <c r="CA8" i="8"/>
  <c r="BZ8" i="8"/>
  <c r="BY8" i="8"/>
  <c r="BX8" i="8"/>
  <c r="BW8" i="8"/>
  <c r="BV8" i="8"/>
  <c r="BU8" i="8"/>
  <c r="BT8" i="8"/>
  <c r="BS8" i="8"/>
  <c r="BR8" i="8"/>
  <c r="BQ8" i="8"/>
  <c r="BP8" i="8"/>
  <c r="BM8" i="8"/>
  <c r="BL8" i="8"/>
  <c r="CB8" i="8" s="1"/>
  <c r="BK8" i="8"/>
  <c r="BJ8" i="8"/>
  <c r="BI8" i="8"/>
  <c r="BH8" i="8"/>
  <c r="BG8" i="8"/>
  <c r="BC8" i="8"/>
  <c r="BB8" i="8"/>
  <c r="BA8" i="8"/>
  <c r="AZ8" i="8"/>
  <c r="AY8" i="8"/>
  <c r="AX8" i="8"/>
  <c r="AW8" i="8"/>
  <c r="AV8" i="8"/>
  <c r="AU8" i="8"/>
  <c r="AT8" i="8"/>
  <c r="AS8" i="8"/>
  <c r="AR8" i="8"/>
  <c r="AQ8" i="8"/>
  <c r="AP8" i="8"/>
  <c r="AO8" i="8"/>
  <c r="AN8" i="8"/>
  <c r="BE8" i="8" s="1"/>
  <c r="AM8" i="8"/>
  <c r="AL8" i="8"/>
  <c r="AK8" i="8"/>
  <c r="AJ8" i="8"/>
  <c r="AI8" i="8"/>
  <c r="AH8" i="8"/>
  <c r="AG8" i="8"/>
  <c r="AF8" i="8"/>
  <c r="AE8" i="8"/>
  <c r="AD8" i="8"/>
  <c r="AC8" i="8"/>
  <c r="AB8" i="8"/>
  <c r="AA8" i="8"/>
  <c r="Z8" i="8"/>
  <c r="Y8" i="8"/>
  <c r="X8" i="8"/>
  <c r="W8" i="8"/>
  <c r="V8" i="8"/>
  <c r="U8" i="8"/>
  <c r="T8" i="8"/>
  <c r="S8" i="8"/>
  <c r="R8" i="8"/>
  <c r="Q8" i="8"/>
  <c r="P8" i="8"/>
  <c r="O8" i="8"/>
  <c r="N8" i="8"/>
  <c r="M8" i="8"/>
  <c r="L8" i="8"/>
  <c r="K8" i="8"/>
  <c r="J8" i="8"/>
  <c r="I8" i="8"/>
  <c r="H8" i="8"/>
  <c r="G8" i="8"/>
  <c r="F8" i="8"/>
  <c r="E8" i="8"/>
  <c r="D8" i="8"/>
  <c r="C8" i="8"/>
  <c r="B8" i="8"/>
  <c r="FG7" i="8"/>
  <c r="FF7" i="8"/>
  <c r="FE7" i="8"/>
  <c r="FD7" i="8"/>
  <c r="FC7" i="8"/>
  <c r="FB7" i="8"/>
  <c r="FA7" i="8"/>
  <c r="EZ7" i="8"/>
  <c r="EY7" i="8"/>
  <c r="EX7" i="8"/>
  <c r="EW7" i="8"/>
  <c r="EV7" i="8"/>
  <c r="EU7" i="8"/>
  <c r="ET7" i="8"/>
  <c r="ES7" i="8"/>
  <c r="ER7" i="8"/>
  <c r="EQ7" i="8"/>
  <c r="EP7" i="8"/>
  <c r="EO7" i="8"/>
  <c r="EN7" i="8"/>
  <c r="EM7" i="8"/>
  <c r="EG7" i="8"/>
  <c r="EF7" i="8"/>
  <c r="EE7" i="8"/>
  <c r="ED7" i="8"/>
  <c r="EC7" i="8"/>
  <c r="EI7" i="8" s="1"/>
  <c r="EB7" i="8"/>
  <c r="EA7" i="8"/>
  <c r="DW7" i="8"/>
  <c r="DV7" i="8"/>
  <c r="DU7" i="8"/>
  <c r="DT7" i="8"/>
  <c r="EL7" i="8" s="1"/>
  <c r="DS7" i="8"/>
  <c r="DR7" i="8"/>
  <c r="DQ7" i="8"/>
  <c r="DP7" i="8"/>
  <c r="DO7" i="8"/>
  <c r="DK7" i="8"/>
  <c r="DJ7" i="8"/>
  <c r="DI7" i="8"/>
  <c r="DH7" i="8"/>
  <c r="DY7" i="8" s="1"/>
  <c r="DG7" i="8"/>
  <c r="DF7" i="8"/>
  <c r="DE7" i="8"/>
  <c r="DD7" i="8"/>
  <c r="DC7" i="8"/>
  <c r="DB7" i="8"/>
  <c r="DA7" i="8"/>
  <c r="CZ7" i="8"/>
  <c r="CY7" i="8"/>
  <c r="CX7" i="8"/>
  <c r="CW7" i="8"/>
  <c r="CV7" i="8"/>
  <c r="DN7" i="8" s="1"/>
  <c r="CU7" i="8"/>
  <c r="CT7" i="8"/>
  <c r="CS7" i="8"/>
  <c r="CR7" i="8"/>
  <c r="CQ7" i="8"/>
  <c r="CP7" i="8"/>
  <c r="CO7" i="8"/>
  <c r="CN7" i="8"/>
  <c r="CM7" i="8"/>
  <c r="CL7" i="8"/>
  <c r="CK7" i="8"/>
  <c r="CJ7" i="8"/>
  <c r="CI7" i="8"/>
  <c r="CH7" i="8"/>
  <c r="CG7" i="8"/>
  <c r="CF7" i="8"/>
  <c r="CE7" i="8"/>
  <c r="CA7" i="8"/>
  <c r="BZ7" i="8"/>
  <c r="BY7" i="8"/>
  <c r="BX7" i="8"/>
  <c r="BW7" i="8"/>
  <c r="BV7" i="8"/>
  <c r="BU7" i="8"/>
  <c r="BT7" i="8"/>
  <c r="BS7" i="8"/>
  <c r="BR7" i="8"/>
  <c r="BQ7" i="8"/>
  <c r="BP7" i="8"/>
  <c r="BM7" i="8"/>
  <c r="BL7" i="8"/>
  <c r="CB7" i="8" s="1"/>
  <c r="BK7" i="8"/>
  <c r="BJ7" i="8"/>
  <c r="BI7" i="8"/>
  <c r="BH7" i="8"/>
  <c r="BG7" i="8"/>
  <c r="BC7" i="8"/>
  <c r="BB7" i="8"/>
  <c r="BA7" i="8"/>
  <c r="AZ7" i="8"/>
  <c r="AY7" i="8"/>
  <c r="AX7" i="8"/>
  <c r="AW7" i="8"/>
  <c r="AV7" i="8"/>
  <c r="AU7" i="8"/>
  <c r="AT7" i="8"/>
  <c r="AS7" i="8"/>
  <c r="AR7" i="8"/>
  <c r="AQ7" i="8"/>
  <c r="AP7" i="8"/>
  <c r="AO7" i="8"/>
  <c r="AN7" i="8"/>
  <c r="BE7" i="8" s="1"/>
  <c r="AM7" i="8"/>
  <c r="AL7" i="8"/>
  <c r="AK7" i="8"/>
  <c r="AJ7" i="8"/>
  <c r="AI7" i="8"/>
  <c r="AH7" i="8"/>
  <c r="AG7" i="8"/>
  <c r="AF7" i="8"/>
  <c r="AE7" i="8"/>
  <c r="AD7" i="8"/>
  <c r="AC7" i="8"/>
  <c r="AB7" i="8"/>
  <c r="AA7" i="8"/>
  <c r="Z7" i="8"/>
  <c r="Y7" i="8"/>
  <c r="X7" i="8"/>
  <c r="W7" i="8"/>
  <c r="V7" i="8"/>
  <c r="U7" i="8"/>
  <c r="T7" i="8"/>
  <c r="S7" i="8"/>
  <c r="R7" i="8"/>
  <c r="Q7" i="8"/>
  <c r="P7" i="8"/>
  <c r="O7" i="8"/>
  <c r="N7" i="8"/>
  <c r="M7" i="8"/>
  <c r="L7" i="8"/>
  <c r="K7" i="8"/>
  <c r="J7" i="8"/>
  <c r="I7" i="8"/>
  <c r="H7" i="8"/>
  <c r="G7" i="8"/>
  <c r="F7" i="8"/>
  <c r="E7" i="8"/>
  <c r="D7" i="8"/>
  <c r="C7" i="8"/>
  <c r="B7" i="8"/>
  <c r="FG6" i="8"/>
  <c r="FF6" i="8"/>
  <c r="FE6" i="8"/>
  <c r="FD6" i="8"/>
  <c r="FC6" i="8"/>
  <c r="FB6" i="8"/>
  <c r="FA6" i="8"/>
  <c r="EZ6" i="8"/>
  <c r="EY6" i="8"/>
  <c r="EX6" i="8"/>
  <c r="EW6" i="8"/>
  <c r="EV6" i="8"/>
  <c r="EU6" i="8"/>
  <c r="ET6" i="8"/>
  <c r="ES6" i="8"/>
  <c r="ER6" i="8"/>
  <c r="EQ6" i="8"/>
  <c r="EP6" i="8"/>
  <c r="EO6" i="8"/>
  <c r="EN6" i="8"/>
  <c r="EM6" i="8"/>
  <c r="EG6" i="8"/>
  <c r="EF6" i="8"/>
  <c r="EE6" i="8"/>
  <c r="ED6" i="8"/>
  <c r="EC6" i="8"/>
  <c r="EI6" i="8" s="1"/>
  <c r="EB6" i="8"/>
  <c r="EA6" i="8"/>
  <c r="DW6" i="8"/>
  <c r="DV6" i="8"/>
  <c r="DU6" i="8"/>
  <c r="DT6" i="8"/>
  <c r="EL6" i="8" s="1"/>
  <c r="DS6" i="8"/>
  <c r="DR6" i="8"/>
  <c r="DQ6" i="8"/>
  <c r="DP6" i="8"/>
  <c r="DO6" i="8"/>
  <c r="DK6" i="8"/>
  <c r="DJ6" i="8"/>
  <c r="DI6" i="8"/>
  <c r="DH6" i="8"/>
  <c r="DY6" i="8" s="1"/>
  <c r="DG6" i="8"/>
  <c r="DF6" i="8"/>
  <c r="DE6" i="8"/>
  <c r="DD6" i="8"/>
  <c r="DC6" i="8"/>
  <c r="DB6" i="8"/>
  <c r="DA6" i="8"/>
  <c r="CZ6" i="8"/>
  <c r="CY6" i="8"/>
  <c r="CX6" i="8"/>
  <c r="CW6" i="8"/>
  <c r="CV6" i="8"/>
  <c r="DN6" i="8" s="1"/>
  <c r="CU6" i="8"/>
  <c r="CT6" i="8"/>
  <c r="CS6" i="8"/>
  <c r="CR6" i="8"/>
  <c r="CQ6" i="8"/>
  <c r="CP6" i="8"/>
  <c r="CO6" i="8"/>
  <c r="CN6" i="8"/>
  <c r="CM6" i="8"/>
  <c r="CL6" i="8"/>
  <c r="CK6" i="8"/>
  <c r="CJ6" i="8"/>
  <c r="CI6" i="8"/>
  <c r="CH6" i="8"/>
  <c r="CG6" i="8"/>
  <c r="CF6" i="8"/>
  <c r="CE6" i="8"/>
  <c r="CA6" i="8"/>
  <c r="BZ6" i="8"/>
  <c r="BY6" i="8"/>
  <c r="BX6" i="8"/>
  <c r="BW6" i="8"/>
  <c r="BV6" i="8"/>
  <c r="BU6" i="8"/>
  <c r="BT6" i="8"/>
  <c r="BS6" i="8"/>
  <c r="BR6" i="8"/>
  <c r="BQ6" i="8"/>
  <c r="BP6" i="8"/>
  <c r="BM6" i="8"/>
  <c r="BL6" i="8"/>
  <c r="CC6" i="8" s="1"/>
  <c r="BK6" i="8"/>
  <c r="BJ6" i="8"/>
  <c r="BI6" i="8"/>
  <c r="BO6" i="8" s="1"/>
  <c r="BH6" i="8"/>
  <c r="BG6" i="8"/>
  <c r="BC6" i="8"/>
  <c r="BB6" i="8"/>
  <c r="BA6" i="8"/>
  <c r="AZ6" i="8"/>
  <c r="AY6" i="8"/>
  <c r="AX6" i="8"/>
  <c r="AW6" i="8"/>
  <c r="AV6" i="8"/>
  <c r="AU6" i="8"/>
  <c r="AT6" i="8"/>
  <c r="AS6" i="8"/>
  <c r="AR6" i="8"/>
  <c r="AQ6" i="8"/>
  <c r="AP6" i="8"/>
  <c r="AO6" i="8"/>
  <c r="AN6" i="8"/>
  <c r="BE6" i="8" s="1"/>
  <c r="AM6" i="8"/>
  <c r="AL6" i="8"/>
  <c r="AK6" i="8"/>
  <c r="AJ6" i="8"/>
  <c r="AI6" i="8"/>
  <c r="AH6" i="8"/>
  <c r="AG6" i="8"/>
  <c r="AF6" i="8"/>
  <c r="AE6" i="8"/>
  <c r="AD6" i="8"/>
  <c r="AC6" i="8"/>
  <c r="AB6" i="8"/>
  <c r="AA6" i="8"/>
  <c r="Z6" i="8"/>
  <c r="Y6" i="8"/>
  <c r="X6" i="8"/>
  <c r="W6" i="8"/>
  <c r="V6" i="8"/>
  <c r="U6" i="8"/>
  <c r="T6" i="8"/>
  <c r="S6" i="8"/>
  <c r="R6" i="8"/>
  <c r="Q6" i="8"/>
  <c r="P6" i="8"/>
  <c r="O6" i="8"/>
  <c r="N6" i="8"/>
  <c r="M6" i="8"/>
  <c r="L6" i="8"/>
  <c r="K6" i="8"/>
  <c r="J6" i="8"/>
  <c r="I6" i="8"/>
  <c r="H6" i="8"/>
  <c r="G6" i="8"/>
  <c r="F6" i="8"/>
  <c r="E6" i="8"/>
  <c r="D6" i="8"/>
  <c r="C6" i="8"/>
  <c r="B6" i="8"/>
  <c r="FG5" i="8"/>
  <c r="FF5" i="8"/>
  <c r="FE5" i="8"/>
  <c r="FD5" i="8"/>
  <c r="FC5" i="8"/>
  <c r="FB5" i="8"/>
  <c r="FA5" i="8"/>
  <c r="EZ5" i="8"/>
  <c r="EY5" i="8"/>
  <c r="EX5" i="8"/>
  <c r="EW5" i="8"/>
  <c r="EV5" i="8"/>
  <c r="EU5" i="8"/>
  <c r="ET5" i="8"/>
  <c r="ES5" i="8"/>
  <c r="ER5" i="8"/>
  <c r="EQ5" i="8"/>
  <c r="EP5" i="8"/>
  <c r="EO5" i="8"/>
  <c r="EN5" i="8"/>
  <c r="EM5" i="8"/>
  <c r="EG5" i="8"/>
  <c r="EF5" i="8"/>
  <c r="EE5" i="8"/>
  <c r="ED5" i="8"/>
  <c r="EC5" i="8"/>
  <c r="EB5" i="8"/>
  <c r="EA5" i="8"/>
  <c r="DW5" i="8"/>
  <c r="DV5" i="8"/>
  <c r="DU5" i="8"/>
  <c r="DT5" i="8"/>
  <c r="EL5" i="8" s="1"/>
  <c r="DS5" i="8"/>
  <c r="DR5" i="8"/>
  <c r="DQ5" i="8"/>
  <c r="DP5" i="8"/>
  <c r="DO5" i="8"/>
  <c r="DK5" i="8"/>
  <c r="DJ5" i="8"/>
  <c r="DI5" i="8"/>
  <c r="DH5" i="8"/>
  <c r="DZ5" i="8" s="1"/>
  <c r="DG5" i="8"/>
  <c r="DF5" i="8"/>
  <c r="DE5" i="8"/>
  <c r="DD5" i="8"/>
  <c r="DC5" i="8"/>
  <c r="DB5" i="8"/>
  <c r="DA5" i="8"/>
  <c r="CZ5" i="8"/>
  <c r="CY5" i="8"/>
  <c r="CX5" i="8"/>
  <c r="CW5" i="8"/>
  <c r="CV5" i="8"/>
  <c r="DL5" i="8" s="1"/>
  <c r="CU5" i="8"/>
  <c r="CT5" i="8"/>
  <c r="CS5" i="8"/>
  <c r="CR5" i="8"/>
  <c r="CQ5" i="8"/>
  <c r="CP5" i="8"/>
  <c r="CO5" i="8"/>
  <c r="CN5" i="8"/>
  <c r="CM5" i="8"/>
  <c r="CL5" i="8"/>
  <c r="CK5" i="8"/>
  <c r="CJ5" i="8"/>
  <c r="CI5" i="8"/>
  <c r="CH5" i="8"/>
  <c r="CG5" i="8"/>
  <c r="CF5" i="8"/>
  <c r="CE5" i="8"/>
  <c r="CA5" i="8"/>
  <c r="BZ5" i="8"/>
  <c r="BY5" i="8"/>
  <c r="BX5" i="8"/>
  <c r="BW5" i="8"/>
  <c r="BV5" i="8"/>
  <c r="BU5" i="8"/>
  <c r="BT5" i="8"/>
  <c r="BS5" i="8"/>
  <c r="BR5" i="8"/>
  <c r="BQ5" i="8"/>
  <c r="BP5" i="8"/>
  <c r="BM5" i="8"/>
  <c r="BL5" i="8"/>
  <c r="CD5" i="8" s="1"/>
  <c r="BK5" i="8"/>
  <c r="BJ5" i="8"/>
  <c r="BI5" i="8"/>
  <c r="BH5" i="8"/>
  <c r="BG5" i="8"/>
  <c r="BC5" i="8"/>
  <c r="BB5" i="8"/>
  <c r="BA5" i="8"/>
  <c r="AZ5" i="8"/>
  <c r="AY5" i="8"/>
  <c r="AX5" i="8"/>
  <c r="AW5" i="8"/>
  <c r="AV5" i="8"/>
  <c r="AU5" i="8"/>
  <c r="AT5" i="8"/>
  <c r="AS5" i="8"/>
  <c r="AR5" i="8"/>
  <c r="AQ5" i="8"/>
  <c r="AP5" i="8"/>
  <c r="AO5" i="8"/>
  <c r="AN5" i="8"/>
  <c r="BF5" i="8" s="1"/>
  <c r="AM5" i="8"/>
  <c r="AL5" i="8"/>
  <c r="AK5" i="8"/>
  <c r="AJ5" i="8"/>
  <c r="AI5" i="8"/>
  <c r="AH5" i="8"/>
  <c r="AG5" i="8"/>
  <c r="AF5" i="8"/>
  <c r="AE5" i="8"/>
  <c r="AD5" i="8"/>
  <c r="AC5" i="8"/>
  <c r="AB5" i="8"/>
  <c r="AA5" i="8"/>
  <c r="Z5" i="8"/>
  <c r="Y5" i="8"/>
  <c r="X5" i="8"/>
  <c r="W5" i="8"/>
  <c r="V5" i="8"/>
  <c r="U5" i="8"/>
  <c r="T5" i="8"/>
  <c r="S5" i="8"/>
  <c r="R5" i="8"/>
  <c r="Q5" i="8"/>
  <c r="P5" i="8"/>
  <c r="O5" i="8"/>
  <c r="N5" i="8"/>
  <c r="M5" i="8"/>
  <c r="L5" i="8"/>
  <c r="K5" i="8"/>
  <c r="J5" i="8"/>
  <c r="I5" i="8"/>
  <c r="H5" i="8"/>
  <c r="G5" i="8"/>
  <c r="F5" i="8"/>
  <c r="E5" i="8"/>
  <c r="D5" i="8"/>
  <c r="C5" i="8"/>
  <c r="B5" i="8"/>
  <c r="FG4" i="8"/>
  <c r="FF4" i="8"/>
  <c r="FE4" i="8"/>
  <c r="FD4" i="8"/>
  <c r="FC4" i="8"/>
  <c r="FB4" i="8"/>
  <c r="FA4" i="8"/>
  <c r="EZ4" i="8"/>
  <c r="EY4" i="8"/>
  <c r="EX4" i="8"/>
  <c r="EW4" i="8"/>
  <c r="EV4" i="8"/>
  <c r="EU4" i="8"/>
  <c r="ET4" i="8"/>
  <c r="ES4" i="8"/>
  <c r="ER4" i="8"/>
  <c r="EQ4" i="8"/>
  <c r="EP4" i="8"/>
  <c r="EO4" i="8"/>
  <c r="EN4" i="8"/>
  <c r="EM4" i="8"/>
  <c r="EG4" i="8"/>
  <c r="EF4" i="8"/>
  <c r="EE4" i="8"/>
  <c r="ED4" i="8"/>
  <c r="EC4" i="8"/>
  <c r="EI4" i="8" s="1"/>
  <c r="EB4" i="8"/>
  <c r="EA4" i="8"/>
  <c r="DW4" i="8"/>
  <c r="DV4" i="8"/>
  <c r="DU4" i="8"/>
  <c r="DT4" i="8"/>
  <c r="EK4" i="8" s="1"/>
  <c r="DS4" i="8"/>
  <c r="DR4" i="8"/>
  <c r="DQ4" i="8"/>
  <c r="DP4" i="8"/>
  <c r="DO4" i="8"/>
  <c r="DK4" i="8"/>
  <c r="DJ4" i="8"/>
  <c r="DI4" i="8"/>
  <c r="DH4" i="8"/>
  <c r="DY4" i="8" s="1"/>
  <c r="DG4" i="8"/>
  <c r="DF4" i="8"/>
  <c r="DE4" i="8"/>
  <c r="DD4" i="8"/>
  <c r="DC4" i="8"/>
  <c r="DB4" i="8"/>
  <c r="DA4" i="8"/>
  <c r="CZ4" i="8"/>
  <c r="CY4" i="8"/>
  <c r="CX4" i="8"/>
  <c r="CW4" i="8"/>
  <c r="CV4" i="8"/>
  <c r="DM4" i="8" s="1"/>
  <c r="CU4" i="8"/>
  <c r="CT4" i="8"/>
  <c r="CS4" i="8"/>
  <c r="CR4" i="8"/>
  <c r="CQ4" i="8"/>
  <c r="CP4" i="8"/>
  <c r="CO4" i="8"/>
  <c r="CN4" i="8"/>
  <c r="CM4" i="8"/>
  <c r="CL4" i="8"/>
  <c r="CK4" i="8"/>
  <c r="CJ4" i="8"/>
  <c r="CI4" i="8"/>
  <c r="CH4" i="8"/>
  <c r="CG4" i="8"/>
  <c r="CF4" i="8"/>
  <c r="CE4" i="8"/>
  <c r="CA4" i="8"/>
  <c r="BZ4" i="8"/>
  <c r="BY4" i="8"/>
  <c r="BX4" i="8"/>
  <c r="BW4" i="8"/>
  <c r="BV4" i="8"/>
  <c r="BU4" i="8"/>
  <c r="BT4" i="8"/>
  <c r="BS4" i="8"/>
  <c r="BR4" i="8"/>
  <c r="BQ4" i="8"/>
  <c r="BP4" i="8"/>
  <c r="BM4" i="8"/>
  <c r="BL4" i="8"/>
  <c r="CB4" i="8" s="1"/>
  <c r="BK4" i="8"/>
  <c r="BJ4" i="8"/>
  <c r="BI4" i="8"/>
  <c r="BH4" i="8"/>
  <c r="BG4" i="8"/>
  <c r="BC4" i="8"/>
  <c r="BB4" i="8"/>
  <c r="BA4" i="8"/>
  <c r="AZ4" i="8"/>
  <c r="AY4" i="8"/>
  <c r="AX4" i="8"/>
  <c r="AW4" i="8"/>
  <c r="AV4" i="8"/>
  <c r="AU4" i="8"/>
  <c r="AT4" i="8"/>
  <c r="AS4" i="8"/>
  <c r="AR4" i="8"/>
  <c r="AQ4" i="8"/>
  <c r="AP4" i="8"/>
  <c r="AO4" i="8"/>
  <c r="AN4" i="8"/>
  <c r="BF4" i="8" s="1"/>
  <c r="AM4" i="8"/>
  <c r="AL4" i="8"/>
  <c r="AK4" i="8"/>
  <c r="AJ4" i="8"/>
  <c r="AI4" i="8"/>
  <c r="AH4" i="8"/>
  <c r="AG4" i="8"/>
  <c r="AF4" i="8"/>
  <c r="AE4" i="8"/>
  <c r="AD4" i="8"/>
  <c r="AC4" i="8"/>
  <c r="AB4" i="8"/>
  <c r="AA4" i="8"/>
  <c r="Z4" i="8"/>
  <c r="Y4" i="8"/>
  <c r="X4" i="8"/>
  <c r="W4" i="8"/>
  <c r="V4" i="8"/>
  <c r="U4" i="8"/>
  <c r="T4" i="8"/>
  <c r="S4" i="8"/>
  <c r="R4" i="8"/>
  <c r="Q4" i="8"/>
  <c r="P4" i="8"/>
  <c r="O4" i="8"/>
  <c r="N4" i="8"/>
  <c r="M4" i="8"/>
  <c r="L4" i="8"/>
  <c r="K4" i="8"/>
  <c r="J4" i="8"/>
  <c r="I4" i="8"/>
  <c r="H4" i="8"/>
  <c r="G4" i="8"/>
  <c r="F4" i="8"/>
  <c r="E4" i="8"/>
  <c r="D4" i="8"/>
  <c r="C4" i="8"/>
  <c r="B4" i="8"/>
  <c r="FG3" i="8"/>
  <c r="FF3" i="8"/>
  <c r="FE3" i="8"/>
  <c r="FD3" i="8"/>
  <c r="FC3" i="8"/>
  <c r="FB3" i="8"/>
  <c r="FA3" i="8"/>
  <c r="EZ3" i="8"/>
  <c r="EY3" i="8"/>
  <c r="EX3" i="8"/>
  <c r="EW3" i="8"/>
  <c r="EV3" i="8"/>
  <c r="EU3" i="8"/>
  <c r="ET3" i="8"/>
  <c r="ES3" i="8"/>
  <c r="ER3" i="8"/>
  <c r="EQ3" i="8"/>
  <c r="EP3" i="8"/>
  <c r="EO3" i="8"/>
  <c r="EN3" i="8"/>
  <c r="EM3" i="8"/>
  <c r="EG3" i="8"/>
  <c r="EF3" i="8"/>
  <c r="EE3" i="8"/>
  <c r="ED3" i="8"/>
  <c r="EC3" i="8"/>
  <c r="EB3" i="8"/>
  <c r="EA3" i="8"/>
  <c r="DW3" i="8"/>
  <c r="DV3" i="8"/>
  <c r="DU3" i="8"/>
  <c r="DT3" i="8"/>
  <c r="DS3" i="8"/>
  <c r="DR3" i="8"/>
  <c r="DQ3" i="8"/>
  <c r="DP3" i="8"/>
  <c r="DO3" i="8"/>
  <c r="DK3" i="8"/>
  <c r="DJ3" i="8"/>
  <c r="DI3" i="8"/>
  <c r="DH3" i="8"/>
  <c r="DG3" i="8"/>
  <c r="DF3" i="8"/>
  <c r="DE3" i="8"/>
  <c r="DD3" i="8"/>
  <c r="DC3" i="8"/>
  <c r="DB3" i="8"/>
  <c r="DA3" i="8"/>
  <c r="CZ3" i="8"/>
  <c r="CY3" i="8"/>
  <c r="CX3" i="8"/>
  <c r="CW3" i="8"/>
  <c r="CV3" i="8"/>
  <c r="CU3" i="8"/>
  <c r="CT3" i="8"/>
  <c r="CS3" i="8"/>
  <c r="CR3" i="8"/>
  <c r="CQ3" i="8"/>
  <c r="CP3" i="8"/>
  <c r="CO3" i="8"/>
  <c r="CN3" i="8"/>
  <c r="CM3" i="8"/>
  <c r="CL3" i="8"/>
  <c r="CK3" i="8"/>
  <c r="CJ3" i="8"/>
  <c r="CI3" i="8"/>
  <c r="CH3" i="8"/>
  <c r="CG3" i="8"/>
  <c r="CF3" i="8"/>
  <c r="CE3" i="8"/>
  <c r="CA3" i="8"/>
  <c r="BZ3" i="8"/>
  <c r="BY3" i="8"/>
  <c r="BX3" i="8"/>
  <c r="BW3" i="8"/>
  <c r="BV3" i="8"/>
  <c r="BU3" i="8"/>
  <c r="BT3" i="8"/>
  <c r="BS3" i="8"/>
  <c r="BR3" i="8"/>
  <c r="BQ3" i="8"/>
  <c r="BP3" i="8"/>
  <c r="BM3" i="8"/>
  <c r="BL3" i="8"/>
  <c r="BK3" i="8"/>
  <c r="BJ3" i="8"/>
  <c r="BI3" i="8"/>
  <c r="BH3" i="8"/>
  <c r="BG3" i="8"/>
  <c r="BC3" i="8"/>
  <c r="BB3" i="8"/>
  <c r="BA3" i="8"/>
  <c r="AZ3" i="8"/>
  <c r="AY3" i="8"/>
  <c r="AX3" i="8"/>
  <c r="AW3" i="8"/>
  <c r="AV3" i="8"/>
  <c r="AU3" i="8"/>
  <c r="AT3" i="8"/>
  <c r="AS3" i="8"/>
  <c r="AR3" i="8"/>
  <c r="AQ3" i="8"/>
  <c r="AP3" i="8"/>
  <c r="AO3" i="8"/>
  <c r="AN3" i="8"/>
  <c r="AM3" i="8"/>
  <c r="AL3" i="8"/>
  <c r="AK3" i="8"/>
  <c r="AJ3" i="8"/>
  <c r="AI3" i="8"/>
  <c r="AH3" i="8"/>
  <c r="AG3" i="8"/>
  <c r="AF3" i="8"/>
  <c r="AE3" i="8"/>
  <c r="AD3" i="8"/>
  <c r="AC3" i="8"/>
  <c r="AB3" i="8"/>
  <c r="AA3" i="8"/>
  <c r="Z3" i="8"/>
  <c r="Y3" i="8"/>
  <c r="X3" i="8"/>
  <c r="W3" i="8"/>
  <c r="V3" i="8"/>
  <c r="U3" i="8"/>
  <c r="T3" i="8"/>
  <c r="S3" i="8"/>
  <c r="R3" i="8"/>
  <c r="Q3" i="8"/>
  <c r="P3" i="8"/>
  <c r="O3" i="8"/>
  <c r="N3" i="8"/>
  <c r="M3" i="8"/>
  <c r="L3" i="8"/>
  <c r="K3" i="8"/>
  <c r="J3" i="8"/>
  <c r="I3" i="8"/>
  <c r="H3" i="8"/>
  <c r="G3" i="8"/>
  <c r="F3" i="8"/>
  <c r="E3" i="8"/>
  <c r="D3" i="8"/>
  <c r="C3" i="8"/>
  <c r="B3" i="8"/>
  <c r="EH119" i="8" l="1"/>
  <c r="O32" i="2"/>
  <c r="N45" i="2"/>
  <c r="N57" i="2"/>
  <c r="O63" i="2"/>
  <c r="N67" i="2"/>
  <c r="N74" i="2"/>
  <c r="N38" i="2"/>
  <c r="O54" i="2"/>
  <c r="P59" i="2"/>
  <c r="O71" i="2"/>
  <c r="P48" i="2"/>
  <c r="P63" i="2"/>
  <c r="N42" i="2"/>
  <c r="O57" i="2"/>
  <c r="O67" i="2"/>
  <c r="N35" i="2"/>
  <c r="P45" i="2"/>
  <c r="O60" i="2"/>
  <c r="N72" i="2"/>
  <c r="P60" i="2"/>
  <c r="N75" i="2"/>
  <c r="P72" i="2"/>
  <c r="P54" i="2"/>
  <c r="P71" i="2"/>
  <c r="O52" i="2"/>
  <c r="N64" i="2"/>
  <c r="N46" i="2"/>
  <c r="O55" i="2"/>
  <c r="O72" i="2"/>
  <c r="P43" i="2"/>
  <c r="N53" i="2"/>
  <c r="O58" i="2"/>
  <c r="P64" i="2"/>
  <c r="O75" i="2"/>
  <c r="N44" i="2"/>
  <c r="O53" i="2"/>
  <c r="P58" i="2"/>
  <c r="N65" i="2"/>
  <c r="P68" i="2"/>
  <c r="N73" i="2"/>
  <c r="P75" i="2"/>
  <c r="N52" i="2"/>
  <c r="N60" i="2"/>
  <c r="N77" i="2"/>
  <c r="N43" i="2"/>
  <c r="P57" i="2"/>
  <c r="O77" i="2"/>
  <c r="P52" i="2"/>
  <c r="O64" i="2"/>
  <c r="N68" i="2"/>
  <c r="O46" i="2"/>
  <c r="P55" i="2"/>
  <c r="N61" i="2"/>
  <c r="O68" i="2"/>
  <c r="P46" i="2"/>
  <c r="N56" i="2"/>
  <c r="O61" i="2"/>
  <c r="O44" i="2"/>
  <c r="N48" i="2"/>
  <c r="P53" i="2"/>
  <c r="O56" i="2"/>
  <c r="N59" i="2"/>
  <c r="P61" i="2"/>
  <c r="O65" i="2"/>
  <c r="N69" i="2"/>
  <c r="O73" i="2"/>
  <c r="O45" i="2"/>
  <c r="O74" i="2"/>
  <c r="O30" i="2"/>
  <c r="N55" i="2"/>
  <c r="P74" i="2"/>
  <c r="O43" i="2"/>
  <c r="N58" i="2"/>
  <c r="P77" i="2"/>
  <c r="P44" i="2"/>
  <c r="O48" i="2"/>
  <c r="N54" i="2"/>
  <c r="O59" i="2"/>
  <c r="N63" i="2"/>
  <c r="P65" i="2"/>
  <c r="N71" i="2"/>
  <c r="P73" i="2"/>
  <c r="O76" i="2"/>
  <c r="O38" i="2"/>
  <c r="P38" i="2"/>
  <c r="N37" i="2"/>
  <c r="O37" i="2"/>
  <c r="P37" i="2"/>
  <c r="N31" i="2"/>
  <c r="P31" i="2"/>
  <c r="O31" i="2"/>
  <c r="P32" i="2"/>
  <c r="N32" i="2"/>
  <c r="N30" i="2"/>
  <c r="P30" i="2"/>
  <c r="P29" i="2"/>
  <c r="O29" i="2"/>
  <c r="EI121" i="8"/>
  <c r="O35" i="2"/>
  <c r="P35" i="2"/>
  <c r="N76" i="2"/>
  <c r="P76" i="2"/>
  <c r="EK61" i="8"/>
  <c r="EK128" i="8"/>
  <c r="DZ60" i="8"/>
  <c r="EI60" i="8"/>
  <c r="DY24" i="8"/>
  <c r="EI117" i="8"/>
  <c r="DZ31" i="8"/>
  <c r="DN3" i="8"/>
  <c r="P56" i="2"/>
  <c r="DY19" i="8"/>
  <c r="EH3" i="8"/>
  <c r="P67" i="2"/>
  <c r="EK35" i="8"/>
  <c r="BN11" i="8"/>
  <c r="N40" i="2"/>
  <c r="BO68" i="8"/>
  <c r="BN123" i="8"/>
  <c r="O40" i="2"/>
  <c r="P40" i="2"/>
  <c r="BO24" i="8"/>
  <c r="BO72" i="8"/>
  <c r="BN81" i="8"/>
  <c r="O36" i="2"/>
  <c r="P36" i="2"/>
  <c r="N36" i="2"/>
  <c r="CD7" i="8"/>
  <c r="CC119" i="8"/>
  <c r="P41" i="2"/>
  <c r="CC23" i="8"/>
  <c r="CC134" i="8"/>
  <c r="O41" i="2"/>
  <c r="CD42" i="8"/>
  <c r="N41" i="2"/>
  <c r="CD40" i="8"/>
  <c r="CC20" i="8"/>
  <c r="CC55" i="8"/>
  <c r="BO106" i="8"/>
  <c r="CD124" i="8"/>
  <c r="DY15" i="8"/>
  <c r="BO19" i="8"/>
  <c r="DZ19" i="8"/>
  <c r="EK22" i="8"/>
  <c r="EI28" i="8"/>
  <c r="EK39" i="8"/>
  <c r="DZ123" i="8"/>
  <c r="EI137" i="8"/>
  <c r="O26" i="2"/>
  <c r="DY5" i="8"/>
  <c r="DZ7" i="8"/>
  <c r="EH7" i="8"/>
  <c r="EJ11" i="8"/>
  <c r="DZ15" i="8"/>
  <c r="DZ20" i="8"/>
  <c r="EL20" i="8"/>
  <c r="EL22" i="8"/>
  <c r="EL28" i="8"/>
  <c r="EK29" i="8"/>
  <c r="CD30" i="8"/>
  <c r="DZ34" i="8"/>
  <c r="EK34" i="8"/>
  <c r="DY71" i="8"/>
  <c r="EL8" i="8"/>
  <c r="EK11" i="8"/>
  <c r="BO28" i="8"/>
  <c r="EL29" i="8"/>
  <c r="DY36" i="8"/>
  <c r="EL36" i="8"/>
  <c r="DY40" i="8"/>
  <c r="EI40" i="8"/>
  <c r="EK66" i="8"/>
  <c r="BO71" i="8"/>
  <c r="EL77" i="8"/>
  <c r="EK108" i="8"/>
  <c r="EK110" i="8"/>
  <c r="DZ87" i="8"/>
  <c r="EK87" i="8"/>
  <c r="DZ106" i="8"/>
  <c r="EI106" i="8"/>
  <c r="EL108" i="8"/>
  <c r="EH127" i="8"/>
  <c r="N27" i="2"/>
  <c r="O27" i="2"/>
  <c r="EK41" i="8"/>
  <c r="EK97" i="8"/>
  <c r="EK101" i="8"/>
  <c r="P26" i="2"/>
  <c r="P27" i="2"/>
  <c r="EL41" i="8"/>
  <c r="CC43" i="8"/>
  <c r="EK45" i="8"/>
  <c r="EJ46" i="8"/>
  <c r="EI47" i="8"/>
  <c r="EK49" i="8"/>
  <c r="CD55" i="8"/>
  <c r="CC59" i="8"/>
  <c r="EK93" i="8"/>
  <c r="EL97" i="8"/>
  <c r="DY123" i="8"/>
  <c r="DY130" i="8"/>
  <c r="EK132" i="8"/>
  <c r="EL133" i="8"/>
  <c r="O25" i="2"/>
  <c r="BO32" i="8"/>
  <c r="DY52" i="8"/>
  <c r="EL58" i="8"/>
  <c r="CD87" i="8"/>
  <c r="CD90" i="8"/>
  <c r="EL93" i="8"/>
  <c r="BN100" i="8"/>
  <c r="EK124" i="8"/>
  <c r="BO130" i="8"/>
  <c r="P25" i="2"/>
  <c r="EH4" i="8"/>
  <c r="CD15" i="8"/>
  <c r="BO23" i="8"/>
  <c r="DZ23" i="8"/>
  <c r="EK23" i="8"/>
  <c r="CC27" i="8"/>
  <c r="DZ42" i="8"/>
  <c r="DX53" i="8"/>
  <c r="EJ59" i="8"/>
  <c r="EL74" i="8"/>
  <c r="DY84" i="8"/>
  <c r="EH84" i="8"/>
  <c r="EJ86" i="8"/>
  <c r="BN132" i="8"/>
  <c r="N29" i="2"/>
  <c r="N26" i="2"/>
  <c r="EL4" i="8"/>
  <c r="CC13" i="8"/>
  <c r="CC17" i="8"/>
  <c r="DZ26" i="8"/>
  <c r="EK26" i="8"/>
  <c r="BO48" i="8"/>
  <c r="BO51" i="8"/>
  <c r="DY55" i="8"/>
  <c r="DZ56" i="8"/>
  <c r="EL59" i="8"/>
  <c r="CC63" i="8"/>
  <c r="EL69" i="8"/>
  <c r="EI75" i="8"/>
  <c r="EI76" i="8"/>
  <c r="EK77" i="8"/>
  <c r="DZ80" i="8"/>
  <c r="EL81" i="8"/>
  <c r="BF123" i="8"/>
  <c r="BN6" i="8"/>
  <c r="DZ6" i="8"/>
  <c r="EI16" i="8"/>
  <c r="CD24" i="8"/>
  <c r="DY32" i="8"/>
  <c r="EH32" i="8"/>
  <c r="EL34" i="8"/>
  <c r="DN49" i="8"/>
  <c r="DX52" i="8"/>
  <c r="EJ55" i="8"/>
  <c r="EL61" i="8"/>
  <c r="DN62" i="8"/>
  <c r="BN65" i="8"/>
  <c r="EL66" i="8"/>
  <c r="CD68" i="8"/>
  <c r="DX81" i="8"/>
  <c r="EH81" i="8"/>
  <c r="EI86" i="8"/>
  <c r="CD88" i="8"/>
  <c r="BF94" i="8"/>
  <c r="DY95" i="8"/>
  <c r="EH95" i="8"/>
  <c r="EL101" i="8"/>
  <c r="BO104" i="8"/>
  <c r="DY106" i="8"/>
  <c r="EI111" i="8"/>
  <c r="CC112" i="8"/>
  <c r="DX116" i="8"/>
  <c r="DN117" i="8"/>
  <c r="BO121" i="8"/>
  <c r="EL121" i="8"/>
  <c r="EH123" i="8"/>
  <c r="EK133" i="8"/>
  <c r="DN29" i="8"/>
  <c r="BF55" i="8"/>
  <c r="DN133" i="8"/>
  <c r="EI10" i="8"/>
  <c r="BO16" i="8"/>
  <c r="CC33" i="8"/>
  <c r="DN53" i="8"/>
  <c r="BF71" i="8"/>
  <c r="BF115" i="8"/>
  <c r="EJ6" i="8"/>
  <c r="EI12" i="8"/>
  <c r="N25" i="2"/>
  <c r="EK6" i="8"/>
  <c r="DZ10" i="8"/>
  <c r="BO12" i="8"/>
  <c r="EL12" i="8"/>
  <c r="EL16" i="8"/>
  <c r="BO10" i="8"/>
  <c r="CC11" i="8"/>
  <c r="DN13" i="8"/>
  <c r="CD14" i="8"/>
  <c r="DN17" i="8"/>
  <c r="BF20" i="8"/>
  <c r="BN20" i="8"/>
  <c r="DY20" i="8"/>
  <c r="CD26" i="8"/>
  <c r="BF27" i="8"/>
  <c r="BO27" i="8"/>
  <c r="DY27" i="8"/>
  <c r="EK30" i="8"/>
  <c r="CC31" i="8"/>
  <c r="EL32" i="8"/>
  <c r="DZ36" i="8"/>
  <c r="EH36" i="8"/>
  <c r="CC37" i="8"/>
  <c r="DZ40" i="8"/>
  <c r="BF43" i="8"/>
  <c r="BO43" i="8"/>
  <c r="EL49" i="8"/>
  <c r="DY56" i="8"/>
  <c r="BF68" i="8"/>
  <c r="DZ71" i="8"/>
  <c r="EL75" i="8"/>
  <c r="DY79" i="8"/>
  <c r="CD80" i="8"/>
  <c r="EK82" i="8"/>
  <c r="CC83" i="8"/>
  <c r="EL86" i="8"/>
  <c r="DN88" i="8"/>
  <c r="EH91" i="8"/>
  <c r="DN92" i="8"/>
  <c r="BF95" i="8"/>
  <c r="CC99" i="8"/>
  <c r="DY102" i="8"/>
  <c r="EI102" i="8"/>
  <c r="EK117" i="8"/>
  <c r="DY122" i="8"/>
  <c r="EI122" i="8"/>
  <c r="DN125" i="8"/>
  <c r="BF19" i="8"/>
  <c r="EL30" i="8"/>
  <c r="DN33" i="8"/>
  <c r="EI44" i="8"/>
  <c r="CD51" i="8"/>
  <c r="EK53" i="8"/>
  <c r="BN56" i="8"/>
  <c r="DN57" i="8"/>
  <c r="DY67" i="8"/>
  <c r="DY68" i="8"/>
  <c r="BF75" i="8"/>
  <c r="BO79" i="8"/>
  <c r="EL82" i="8"/>
  <c r="BF86" i="8"/>
  <c r="BF88" i="8"/>
  <c r="BN88" i="8"/>
  <c r="EH92" i="8"/>
  <c r="DY98" i="8"/>
  <c r="EI98" i="8"/>
  <c r="BF111" i="8"/>
  <c r="BO112" i="8"/>
  <c r="DN113" i="8"/>
  <c r="DY118" i="8"/>
  <c r="EI118" i="8"/>
  <c r="BO122" i="8"/>
  <c r="EL122" i="8"/>
  <c r="EI126" i="8"/>
  <c r="DN97" i="8"/>
  <c r="M73" i="2"/>
  <c r="EH8" i="8"/>
  <c r="EI11" i="8"/>
  <c r="DY13" i="8"/>
  <c r="DY17" i="8"/>
  <c r="DZ18" i="8"/>
  <c r="DY21" i="8"/>
  <c r="DZ24" i="8"/>
  <c r="DY25" i="8"/>
  <c r="DN26" i="8"/>
  <c r="EK37" i="8"/>
  <c r="CD38" i="8"/>
  <c r="BF44" i="8"/>
  <c r="BN44" i="8"/>
  <c r="DX45" i="8"/>
  <c r="CC52" i="8"/>
  <c r="BF59" i="8"/>
  <c r="BO59" i="8"/>
  <c r="BO64" i="8"/>
  <c r="EH64" i="8"/>
  <c r="BF67" i="8"/>
  <c r="BO67" i="8"/>
  <c r="DZ67" i="8"/>
  <c r="EI67" i="8"/>
  <c r="DZ68" i="8"/>
  <c r="EH68" i="8"/>
  <c r="DY76" i="8"/>
  <c r="BN80" i="8"/>
  <c r="CD84" i="8"/>
  <c r="EH99" i="8"/>
  <c r="BF102" i="8"/>
  <c r="DY107" i="8"/>
  <c r="BN113" i="8"/>
  <c r="EL118" i="8"/>
  <c r="CC123" i="8"/>
  <c r="BO125" i="8"/>
  <c r="BF131" i="8"/>
  <c r="BN131" i="8"/>
  <c r="DY131" i="8"/>
  <c r="BN136" i="8"/>
  <c r="DN58" i="8"/>
  <c r="DN78" i="8"/>
  <c r="M63" i="2"/>
  <c r="CD6" i="8"/>
  <c r="CB9" i="8"/>
  <c r="BF11" i="8"/>
  <c r="DZ14" i="8"/>
  <c r="BF28" i="8"/>
  <c r="DZ28" i="8"/>
  <c r="DY31" i="8"/>
  <c r="DY33" i="8"/>
  <c r="EK33" i="8"/>
  <c r="EL37" i="8"/>
  <c r="CC39" i="8"/>
  <c r="DN42" i="8"/>
  <c r="DZ45" i="8"/>
  <c r="EH45" i="8"/>
  <c r="CD47" i="8"/>
  <c r="CD52" i="8"/>
  <c r="BN57" i="8"/>
  <c r="DX57" i="8"/>
  <c r="EH57" i="8"/>
  <c r="DY60" i="8"/>
  <c r="CB65" i="8"/>
  <c r="EJ67" i="8"/>
  <c r="DN69" i="8"/>
  <c r="BF72" i="8"/>
  <c r="DX73" i="8"/>
  <c r="EH73" i="8"/>
  <c r="DZ76" i="8"/>
  <c r="DY80" i="8"/>
  <c r="EI83" i="8"/>
  <c r="BF90" i="8"/>
  <c r="EH94" i="8"/>
  <c r="BF98" i="8"/>
  <c r="DY103" i="8"/>
  <c r="EH103" i="8"/>
  <c r="BN107" i="8"/>
  <c r="DZ107" i="8"/>
  <c r="EH107" i="8"/>
  <c r="EI108" i="8"/>
  <c r="DY114" i="8"/>
  <c r="CB116" i="8"/>
  <c r="BO126" i="8"/>
  <c r="DY127" i="8"/>
  <c r="DZ131" i="8"/>
  <c r="BF103" i="8"/>
  <c r="M26" i="2"/>
  <c r="M38" i="2"/>
  <c r="M45" i="2"/>
  <c r="M57" i="2"/>
  <c r="CC9" i="8"/>
  <c r="CC12" i="8"/>
  <c r="CC16" i="8"/>
  <c r="EK31" i="8"/>
  <c r="EL33" i="8"/>
  <c r="EL38" i="8"/>
  <c r="BO54" i="8"/>
  <c r="DN55" i="8"/>
  <c r="EL57" i="8"/>
  <c r="EL67" i="8"/>
  <c r="BN73" i="8"/>
  <c r="DN74" i="8"/>
  <c r="BF76" i="8"/>
  <c r="EI80" i="8"/>
  <c r="BF87" i="8"/>
  <c r="BN87" i="8"/>
  <c r="DX87" i="8"/>
  <c r="EI100" i="8"/>
  <c r="DN101" i="8"/>
  <c r="DN105" i="8"/>
  <c r="DN110" i="8"/>
  <c r="BO114" i="8"/>
  <c r="EH115" i="8"/>
  <c r="DZ120" i="8"/>
  <c r="BN127" i="8"/>
  <c r="DZ128" i="8"/>
  <c r="EH128" i="8"/>
  <c r="CC130" i="8"/>
  <c r="DZ132" i="8"/>
  <c r="EH132" i="8"/>
  <c r="K43" i="2"/>
  <c r="L52" i="2"/>
  <c r="K55" i="2"/>
  <c r="K67" i="2"/>
  <c r="BF6" i="8"/>
  <c r="BO7" i="8"/>
  <c r="BN7" i="8"/>
  <c r="CB19" i="8"/>
  <c r="CC19" i="8"/>
  <c r="BF22" i="8"/>
  <c r="CD29" i="8"/>
  <c r="CC29" i="8"/>
  <c r="P12" i="2"/>
  <c r="M12" i="2"/>
  <c r="N22" i="2"/>
  <c r="K35" i="2"/>
  <c r="K22" i="2"/>
  <c r="CC10" i="8"/>
  <c r="CD10" i="8"/>
  <c r="EH50" i="8"/>
  <c r="EI50" i="8"/>
  <c r="BE51" i="8"/>
  <c r="CD56" i="8"/>
  <c r="DX59" i="8"/>
  <c r="DZ59" i="8"/>
  <c r="DY59" i="8"/>
  <c r="BN63" i="8"/>
  <c r="BO63" i="8"/>
  <c r="DL66" i="8"/>
  <c r="DN66" i="8"/>
  <c r="DM66" i="8"/>
  <c r="DM70" i="8"/>
  <c r="DM91" i="8"/>
  <c r="DX94" i="8"/>
  <c r="DY94" i="8"/>
  <c r="DZ94" i="8"/>
  <c r="BN118" i="8"/>
  <c r="BO118" i="8"/>
  <c r="BN137" i="8"/>
  <c r="BO137" i="8"/>
  <c r="N13" i="2"/>
  <c r="K13" i="2"/>
  <c r="P15" i="2"/>
  <c r="M15" i="2"/>
  <c r="O22" i="2"/>
  <c r="L35" i="2"/>
  <c r="L22" i="2"/>
  <c r="K27" i="2"/>
  <c r="BE3" i="8"/>
  <c r="M30" i="2"/>
  <c r="L36" i="2"/>
  <c r="K40" i="2"/>
  <c r="L43" i="2"/>
  <c r="K46" i="2"/>
  <c r="M52" i="2"/>
  <c r="L55" i="2"/>
  <c r="K58" i="2"/>
  <c r="DY3" i="8"/>
  <c r="M60" i="2"/>
  <c r="K64" i="2"/>
  <c r="L67" i="2"/>
  <c r="L71" i="2"/>
  <c r="K74" i="2"/>
  <c r="M76" i="2"/>
  <c r="CC7" i="8"/>
  <c r="DN10" i="8"/>
  <c r="EJ13" i="8"/>
  <c r="EL13" i="8"/>
  <c r="EK13" i="8"/>
  <c r="BE19" i="8"/>
  <c r="DM19" i="8"/>
  <c r="CC21" i="8"/>
  <c r="EJ21" i="8"/>
  <c r="EL21" i="8"/>
  <c r="EK21" i="8"/>
  <c r="EK24" i="8"/>
  <c r="EL24" i="8"/>
  <c r="EI24" i="8"/>
  <c r="EH24" i="8"/>
  <c r="DX43" i="8"/>
  <c r="DZ43" i="8"/>
  <c r="DY43" i="8"/>
  <c r="DX47" i="8"/>
  <c r="DY47" i="8"/>
  <c r="DM49" i="8"/>
  <c r="BF51" i="8"/>
  <c r="DN70" i="8"/>
  <c r="L60" i="2"/>
  <c r="L76" i="2"/>
  <c r="M36" i="2"/>
  <c r="L46" i="2"/>
  <c r="EJ18" i="8"/>
  <c r="EL18" i="8"/>
  <c r="EK18" i="8"/>
  <c r="BE24" i="8"/>
  <c r="DN28" i="8"/>
  <c r="EL43" i="8"/>
  <c r="EK43" i="8"/>
  <c r="BO47" i="8"/>
  <c r="BN47" i="8"/>
  <c r="DX16" i="8"/>
  <c r="DZ16" i="8"/>
  <c r="DY16" i="8"/>
  <c r="BN35" i="8"/>
  <c r="BO35" i="8"/>
  <c r="M53" i="2"/>
  <c r="K59" i="2"/>
  <c r="L72" i="2"/>
  <c r="CC18" i="8"/>
  <c r="CD18" i="8"/>
  <c r="DN18" i="8"/>
  <c r="BE23" i="8"/>
  <c r="DM23" i="8"/>
  <c r="EJ25" i="8"/>
  <c r="EL25" i="8"/>
  <c r="EK25" i="8"/>
  <c r="BN31" i="8"/>
  <c r="BO31" i="8"/>
  <c r="DX39" i="8"/>
  <c r="DY39" i="8"/>
  <c r="DY44" i="8"/>
  <c r="DZ44" i="8"/>
  <c r="DX44" i="8"/>
  <c r="EI48" i="8"/>
  <c r="EH48" i="8"/>
  <c r="BD49" i="8"/>
  <c r="BF49" i="8"/>
  <c r="BE49" i="8"/>
  <c r="DL81" i="8"/>
  <c r="DN81" i="8"/>
  <c r="DM81" i="8"/>
  <c r="DX111" i="8"/>
  <c r="DY111" i="8"/>
  <c r="DZ111" i="8"/>
  <c r="CB126" i="8"/>
  <c r="CC126" i="8"/>
  <c r="BO128" i="8"/>
  <c r="BN128" i="8"/>
  <c r="O15" i="2"/>
  <c r="L15" i="2"/>
  <c r="K71" i="2"/>
  <c r="M43" i="2"/>
  <c r="BE29" i="8"/>
  <c r="BE33" i="8"/>
  <c r="EL9" i="8"/>
  <c r="EK9" i="8"/>
  <c r="DX12" i="8"/>
  <c r="DZ12" i="8"/>
  <c r="DY12" i="8"/>
  <c r="EJ14" i="8"/>
  <c r="EL14" i="8"/>
  <c r="BD15" i="8"/>
  <c r="BF15" i="8"/>
  <c r="DM18" i="8"/>
  <c r="DY38" i="8"/>
  <c r="DZ38" i="8"/>
  <c r="CD43" i="8"/>
  <c r="CB64" i="8"/>
  <c r="CC64" i="8"/>
  <c r="EI69" i="8"/>
  <c r="EH69" i="8"/>
  <c r="N14" i="2"/>
  <c r="K14" i="2"/>
  <c r="K65" i="2"/>
  <c r="M25" i="2"/>
  <c r="M44" i="2"/>
  <c r="M72" i="2"/>
  <c r="BO4" i="8"/>
  <c r="BN4" i="8"/>
  <c r="BO8" i="8"/>
  <c r="BN8" i="8"/>
  <c r="DN9" i="8"/>
  <c r="CD12" i="8"/>
  <c r="BE13" i="8"/>
  <c r="DL14" i="8"/>
  <c r="DN14" i="8"/>
  <c r="DM14" i="8"/>
  <c r="CD16" i="8"/>
  <c r="EI20" i="8"/>
  <c r="EH20" i="8"/>
  <c r="DM22" i="8"/>
  <c r="BF23" i="8"/>
  <c r="DM25" i="8"/>
  <c r="DZ30" i="8"/>
  <c r="BO36" i="8"/>
  <c r="BN36" i="8"/>
  <c r="DY37" i="8"/>
  <c r="BN39" i="8"/>
  <c r="BO39" i="8"/>
  <c r="DZ48" i="8"/>
  <c r="DY48" i="8"/>
  <c r="BD107" i="8"/>
  <c r="BF107" i="8"/>
  <c r="BE107" i="8"/>
  <c r="EI124" i="8"/>
  <c r="EH124" i="8"/>
  <c r="BN46" i="8"/>
  <c r="BO46" i="8"/>
  <c r="CC49" i="8"/>
  <c r="CD49" i="8"/>
  <c r="EI52" i="8"/>
  <c r="EH52" i="8"/>
  <c r="DX86" i="8"/>
  <c r="DZ86" i="8"/>
  <c r="DY86" i="8"/>
  <c r="DX115" i="8"/>
  <c r="DY115" i="8"/>
  <c r="DZ115" i="8"/>
  <c r="DZ4" i="8"/>
  <c r="DX4" i="8"/>
  <c r="DM5" i="8"/>
  <c r="BF24" i="8"/>
  <c r="DN24" i="8"/>
  <c r="BO60" i="8"/>
  <c r="BN60" i="8"/>
  <c r="EH129" i="8"/>
  <c r="EI129" i="8"/>
  <c r="M31" i="2"/>
  <c r="M61" i="2"/>
  <c r="L68" i="2"/>
  <c r="K75" i="2"/>
  <c r="O14" i="2"/>
  <c r="L14" i="2"/>
  <c r="N17" i="2"/>
  <c r="K17" i="2"/>
  <c r="L29" i="2"/>
  <c r="K32" i="2"/>
  <c r="L59" i="2"/>
  <c r="DM3" i="8"/>
  <c r="L65" i="2"/>
  <c r="L75" i="2"/>
  <c r="K26" i="2"/>
  <c r="M48" i="2"/>
  <c r="M59" i="2"/>
  <c r="M75" i="2"/>
  <c r="EJ9" i="8"/>
  <c r="CD20" i="8"/>
  <c r="CC22" i="8"/>
  <c r="CD22" i="8"/>
  <c r="DN22" i="8"/>
  <c r="CD25" i="8"/>
  <c r="CC25" i="8"/>
  <c r="DN25" i="8"/>
  <c r="DM27" i="8"/>
  <c r="BF30" i="8"/>
  <c r="DY35" i="8"/>
  <c r="BE37" i="8"/>
  <c r="DY41" i="8"/>
  <c r="EJ42" i="8"/>
  <c r="EL42" i="8"/>
  <c r="EK42" i="8"/>
  <c r="CB44" i="8"/>
  <c r="CD44" i="8"/>
  <c r="CC44" i="8"/>
  <c r="DZ47" i="8"/>
  <c r="BD52" i="8"/>
  <c r="BF52" i="8"/>
  <c r="BE52" i="8"/>
  <c r="BO61" i="8"/>
  <c r="BN61" i="8"/>
  <c r="EH63" i="8"/>
  <c r="EI63" i="8"/>
  <c r="BN76" i="8"/>
  <c r="BO76" i="8"/>
  <c r="EI77" i="8"/>
  <c r="EH77" i="8"/>
  <c r="BN102" i="8"/>
  <c r="BO102" i="8"/>
  <c r="CC120" i="8"/>
  <c r="CD120" i="8"/>
  <c r="DL121" i="8"/>
  <c r="DN121" i="8"/>
  <c r="DM121" i="8"/>
  <c r="L30" i="2"/>
  <c r="K36" i="2"/>
  <c r="DM10" i="8"/>
  <c r="EJ17" i="8"/>
  <c r="EL17" i="8"/>
  <c r="EK17" i="8"/>
  <c r="O13" i="2"/>
  <c r="L13" i="2"/>
  <c r="N16" i="2"/>
  <c r="K16" i="2"/>
  <c r="P22" i="2"/>
  <c r="M35" i="2"/>
  <c r="M22" i="2"/>
  <c r="L27" i="2"/>
  <c r="K31" i="2"/>
  <c r="L40" i="2"/>
  <c r="BD8" i="8"/>
  <c r="BF8" i="8"/>
  <c r="BF10" i="8"/>
  <c r="DN32" i="8"/>
  <c r="BD56" i="8"/>
  <c r="BF56" i="8"/>
  <c r="BE56" i="8"/>
  <c r="DX11" i="8"/>
  <c r="DY11" i="8"/>
  <c r="BE15" i="8"/>
  <c r="DL21" i="8"/>
  <c r="DN21" i="8"/>
  <c r="DM21" i="8"/>
  <c r="BF26" i="8"/>
  <c r="EI61" i="8"/>
  <c r="EH61" i="8"/>
  <c r="EL85" i="8"/>
  <c r="EJ85" i="8"/>
  <c r="EK85" i="8"/>
  <c r="CB131" i="8"/>
  <c r="CC131" i="8"/>
  <c r="O11" i="2"/>
  <c r="L11" i="2"/>
  <c r="P16" i="2"/>
  <c r="M16" i="2"/>
  <c r="L25" i="2"/>
  <c r="K29" i="2"/>
  <c r="L37" i="2"/>
  <c r="K41" i="2"/>
  <c r="L44" i="2"/>
  <c r="K48" i="2"/>
  <c r="M77" i="2"/>
  <c r="P11" i="2"/>
  <c r="M11" i="2"/>
  <c r="M37" i="2"/>
  <c r="L41" i="2"/>
  <c r="L48" i="2"/>
  <c r="M54" i="2"/>
  <c r="L54" i="2"/>
  <c r="K54" i="2"/>
  <c r="M68" i="2"/>
  <c r="BD7" i="8"/>
  <c r="BF7" i="8"/>
  <c r="N12" i="2"/>
  <c r="K12" i="2"/>
  <c r="P14" i="2"/>
  <c r="M14" i="2"/>
  <c r="O17" i="2"/>
  <c r="L17" i="2"/>
  <c r="M29" i="2"/>
  <c r="L32" i="2"/>
  <c r="K38" i="2"/>
  <c r="CC3" i="8"/>
  <c r="M41" i="2"/>
  <c r="K45" i="2"/>
  <c r="K57" i="2"/>
  <c r="K63" i="2"/>
  <c r="M65" i="2"/>
  <c r="K69" i="2"/>
  <c r="K73" i="2"/>
  <c r="CC8" i="8"/>
  <c r="O12" i="2"/>
  <c r="L12" i="2"/>
  <c r="N15" i="2"/>
  <c r="K15" i="2"/>
  <c r="P17" i="2"/>
  <c r="M17" i="2"/>
  <c r="L26" i="2"/>
  <c r="K30" i="2"/>
  <c r="M32" i="2"/>
  <c r="L38" i="2"/>
  <c r="K42" i="2"/>
  <c r="L45" i="2"/>
  <c r="K52" i="2"/>
  <c r="L57" i="2"/>
  <c r="K60" i="2"/>
  <c r="L63" i="2"/>
  <c r="DX3" i="8"/>
  <c r="L73" i="2"/>
  <c r="K76" i="2"/>
  <c r="DN4" i="8"/>
  <c r="CD8" i="8"/>
  <c r="BE11" i="8"/>
  <c r="DM11" i="8"/>
  <c r="BD12" i="8"/>
  <c r="BF12" i="8"/>
  <c r="BE12" i="8"/>
  <c r="DN12" i="8"/>
  <c r="EK14" i="8"/>
  <c r="CC15" i="8"/>
  <c r="EL15" i="8"/>
  <c r="EK15" i="8"/>
  <c r="BD16" i="8"/>
  <c r="BF16" i="8"/>
  <c r="BE16" i="8"/>
  <c r="DN16" i="8"/>
  <c r="CD19" i="8"/>
  <c r="EL19" i="8"/>
  <c r="EK19" i="8"/>
  <c r="BE20" i="8"/>
  <c r="DM29" i="8"/>
  <c r="DZ35" i="8"/>
  <c r="BO40" i="8"/>
  <c r="BN40" i="8"/>
  <c r="BO45" i="8"/>
  <c r="BN45" i="8"/>
  <c r="EH46" i="8"/>
  <c r="EI46" i="8"/>
  <c r="CC48" i="8"/>
  <c r="CC51" i="8"/>
  <c r="EK51" i="8"/>
  <c r="EL51" i="8"/>
  <c r="EJ51" i="8"/>
  <c r="EK54" i="8"/>
  <c r="EL54" i="8"/>
  <c r="CC56" i="8"/>
  <c r="EI56" i="8"/>
  <c r="EH56" i="8"/>
  <c r="DX63" i="8"/>
  <c r="DY63" i="8"/>
  <c r="DZ63" i="8"/>
  <c r="CB72" i="8"/>
  <c r="CD72" i="8"/>
  <c r="CC72" i="8"/>
  <c r="BN98" i="8"/>
  <c r="BO98" i="8"/>
  <c r="DX99" i="8"/>
  <c r="DY99" i="8"/>
  <c r="DZ99" i="8"/>
  <c r="CD59" i="8"/>
  <c r="BD64" i="8"/>
  <c r="BF64" i="8"/>
  <c r="BE64" i="8"/>
  <c r="EH71" i="8"/>
  <c r="EI71" i="8"/>
  <c r="DL73" i="8"/>
  <c r="DN73" i="8"/>
  <c r="DM73" i="8"/>
  <c r="BO86" i="8"/>
  <c r="BN86" i="8"/>
  <c r="BO94" i="8"/>
  <c r="BN94" i="8"/>
  <c r="DX119" i="8"/>
  <c r="DY119" i="8"/>
  <c r="BE126" i="8"/>
  <c r="EJ129" i="8"/>
  <c r="EL129" i="8"/>
  <c r="EK129" i="8"/>
  <c r="CB135" i="8"/>
  <c r="CC135" i="8"/>
  <c r="DM13" i="8"/>
  <c r="BF14" i="8"/>
  <c r="BO14" i="8"/>
  <c r="BO15" i="8"/>
  <c r="DM15" i="8"/>
  <c r="DM17" i="8"/>
  <c r="BF18" i="8"/>
  <c r="DN20" i="8"/>
  <c r="DZ22" i="8"/>
  <c r="DY23" i="8"/>
  <c r="BE25" i="8"/>
  <c r="EL26" i="8"/>
  <c r="DZ27" i="8"/>
  <c r="EK27" i="8"/>
  <c r="DY28" i="8"/>
  <c r="DY29" i="8"/>
  <c r="DZ32" i="8"/>
  <c r="CD34" i="8"/>
  <c r="CC35" i="8"/>
  <c r="CD39" i="8"/>
  <c r="CC40" i="8"/>
  <c r="EL40" i="8"/>
  <c r="CC41" i="8"/>
  <c r="DM42" i="8"/>
  <c r="BE43" i="8"/>
  <c r="BE44" i="8"/>
  <c r="CC45" i="8"/>
  <c r="EL45" i="8"/>
  <c r="CC47" i="8"/>
  <c r="DX49" i="8"/>
  <c r="DM51" i="8"/>
  <c r="BN52" i="8"/>
  <c r="EL53" i="8"/>
  <c r="DZ55" i="8"/>
  <c r="EI55" i="8"/>
  <c r="EK57" i="8"/>
  <c r="CD63" i="8"/>
  <c r="EI65" i="8"/>
  <c r="EH65" i="8"/>
  <c r="CB71" i="8"/>
  <c r="CC71" i="8"/>
  <c r="DX75" i="8"/>
  <c r="DZ75" i="8"/>
  <c r="DX83" i="8"/>
  <c r="DY83" i="8"/>
  <c r="EH88" i="8"/>
  <c r="EI88" i="8"/>
  <c r="EI96" i="8"/>
  <c r="EH96" i="8"/>
  <c r="DL109" i="8"/>
  <c r="DN109" i="8"/>
  <c r="DM109" i="8"/>
  <c r="BO111" i="8"/>
  <c r="BN111" i="8"/>
  <c r="EI112" i="8"/>
  <c r="EH112" i="8"/>
  <c r="CD114" i="8"/>
  <c r="CB114" i="8"/>
  <c r="EI120" i="8"/>
  <c r="EH120" i="8"/>
  <c r="EH133" i="8"/>
  <c r="EI133" i="8"/>
  <c r="CC136" i="8"/>
  <c r="CD136" i="8"/>
  <c r="BE21" i="8"/>
  <c r="CD35" i="8"/>
  <c r="CC36" i="8"/>
  <c r="DM38" i="8"/>
  <c r="BE39" i="8"/>
  <c r="BE40" i="8"/>
  <c r="DM43" i="8"/>
  <c r="BE47" i="8"/>
  <c r="BE48" i="8"/>
  <c r="DZ49" i="8"/>
  <c r="DM54" i="8"/>
  <c r="DN59" i="8"/>
  <c r="CC60" i="8"/>
  <c r="DM61" i="8"/>
  <c r="DN71" i="8"/>
  <c r="BO77" i="8"/>
  <c r="BN77" i="8"/>
  <c r="BD79" i="8"/>
  <c r="BF79" i="8"/>
  <c r="BE79" i="8"/>
  <c r="EK83" i="8"/>
  <c r="EL83" i="8"/>
  <c r="EI90" i="8"/>
  <c r="EH90" i="8"/>
  <c r="BO103" i="8"/>
  <c r="BN103" i="8"/>
  <c r="BD106" i="8"/>
  <c r="BF106" i="8"/>
  <c r="BE106" i="8"/>
  <c r="DY112" i="8"/>
  <c r="DZ112" i="8"/>
  <c r="DN122" i="8"/>
  <c r="EJ125" i="8"/>
  <c r="EL125" i="8"/>
  <c r="EK125" i="8"/>
  <c r="BD127" i="8"/>
  <c r="BF127" i="8"/>
  <c r="BE127" i="8"/>
  <c r="EK130" i="8"/>
  <c r="EL130" i="8"/>
  <c r="DM132" i="8"/>
  <c r="BE17" i="8"/>
  <c r="CD31" i="8"/>
  <c r="CC32" i="8"/>
  <c r="DM34" i="8"/>
  <c r="BE35" i="8"/>
  <c r="BE36" i="8"/>
  <c r="CD36" i="8"/>
  <c r="DN38" i="8"/>
  <c r="BF39" i="8"/>
  <c r="DM39" i="8"/>
  <c r="BF40" i="8"/>
  <c r="DM41" i="8"/>
  <c r="BF42" i="8"/>
  <c r="BE45" i="8"/>
  <c r="DM45" i="8"/>
  <c r="DM46" i="8"/>
  <c r="BF47" i="8"/>
  <c r="EI53" i="8"/>
  <c r="EH53" i="8"/>
  <c r="EK55" i="8"/>
  <c r="BE60" i="8"/>
  <c r="CD60" i="8"/>
  <c r="DN61" i="8"/>
  <c r="EJ65" i="8"/>
  <c r="EL65" i="8"/>
  <c r="EI72" i="8"/>
  <c r="EH72" i="8"/>
  <c r="BN75" i="8"/>
  <c r="BO75" i="8"/>
  <c r="EJ78" i="8"/>
  <c r="EL78" i="8"/>
  <c r="EJ88" i="8"/>
  <c r="EL88" i="8"/>
  <c r="EK88" i="8"/>
  <c r="DX90" i="8"/>
  <c r="DZ90" i="8"/>
  <c r="DY90" i="8"/>
  <c r="BO95" i="8"/>
  <c r="BN95" i="8"/>
  <c r="EJ96" i="8"/>
  <c r="EL96" i="8"/>
  <c r="EK96" i="8"/>
  <c r="EJ104" i="8"/>
  <c r="EL104" i="8"/>
  <c r="BE114" i="8"/>
  <c r="EJ116" i="8"/>
  <c r="EK116" i="8"/>
  <c r="BF136" i="8"/>
  <c r="K53" i="2"/>
  <c r="M71" i="2"/>
  <c r="CD27" i="8"/>
  <c r="CC28" i="8"/>
  <c r="DM30" i="8"/>
  <c r="BE31" i="8"/>
  <c r="BE32" i="8"/>
  <c r="CD32" i="8"/>
  <c r="DN34" i="8"/>
  <c r="BF35" i="8"/>
  <c r="DM35" i="8"/>
  <c r="BF36" i="8"/>
  <c r="DM37" i="8"/>
  <c r="BF38" i="8"/>
  <c r="DN40" i="8"/>
  <c r="DN41" i="8"/>
  <c r="DN45" i="8"/>
  <c r="DN46" i="8"/>
  <c r="BF60" i="8"/>
  <c r="BF61" i="8"/>
  <c r="BD63" i="8"/>
  <c r="BF63" i="8"/>
  <c r="BE63" i="8"/>
  <c r="DX64" i="8"/>
  <c r="DY64" i="8"/>
  <c r="DM65" i="8"/>
  <c r="CB67" i="8"/>
  <c r="CC67" i="8"/>
  <c r="BD80" i="8"/>
  <c r="BF80" i="8"/>
  <c r="BE80" i="8"/>
  <c r="EJ105" i="8"/>
  <c r="EL105" i="8"/>
  <c r="EK105" i="8"/>
  <c r="DN130" i="8"/>
  <c r="DX134" i="8"/>
  <c r="DY134" i="8"/>
  <c r="DX135" i="8"/>
  <c r="DZ135" i="8"/>
  <c r="DY135" i="8"/>
  <c r="M55" i="2"/>
  <c r="L58" i="2"/>
  <c r="K61" i="2"/>
  <c r="L64" i="2"/>
  <c r="EI3" i="8"/>
  <c r="M67" i="2"/>
  <c r="L74" i="2"/>
  <c r="K77" i="2"/>
  <c r="BE5" i="8"/>
  <c r="N11" i="2"/>
  <c r="K11" i="2"/>
  <c r="P13" i="2"/>
  <c r="M13" i="2"/>
  <c r="O16" i="2"/>
  <c r="L16" i="2"/>
  <c r="K25" i="2"/>
  <c r="M27" i="2"/>
  <c r="L31" i="2"/>
  <c r="K37" i="2"/>
  <c r="BO3" i="8"/>
  <c r="M40" i="2"/>
  <c r="K44" i="2"/>
  <c r="M46" i="2"/>
  <c r="L53" i="2"/>
  <c r="L56" i="2"/>
  <c r="M56" i="2"/>
  <c r="K56" i="2"/>
  <c r="M58" i="2"/>
  <c r="L61" i="2"/>
  <c r="EL3" i="8"/>
  <c r="M64" i="2"/>
  <c r="K68" i="2"/>
  <c r="K72" i="2"/>
  <c r="M74" i="2"/>
  <c r="L77" i="2"/>
  <c r="DN8" i="8"/>
  <c r="CD11" i="8"/>
  <c r="CD23" i="8"/>
  <c r="CC24" i="8"/>
  <c r="DM26" i="8"/>
  <c r="BE27" i="8"/>
  <c r="BE28" i="8"/>
  <c r="CD28" i="8"/>
  <c r="DN30" i="8"/>
  <c r="BF31" i="8"/>
  <c r="DM31" i="8"/>
  <c r="BF32" i="8"/>
  <c r="DM33" i="8"/>
  <c r="BF34" i="8"/>
  <c r="DN36" i="8"/>
  <c r="DN37" i="8"/>
  <c r="EK38" i="8"/>
  <c r="BE41" i="8"/>
  <c r="DX51" i="8"/>
  <c r="DY51" i="8"/>
  <c r="DM53" i="8"/>
  <c r="CC57" i="8"/>
  <c r="CB57" i="8"/>
  <c r="DM57" i="8"/>
  <c r="EK58" i="8"/>
  <c r="EI59" i="8"/>
  <c r="EJ62" i="8"/>
  <c r="EK62" i="8"/>
  <c r="DN65" i="8"/>
  <c r="BE68" i="8"/>
  <c r="BF69" i="8"/>
  <c r="BN69" i="8"/>
  <c r="EK69" i="8"/>
  <c r="DZ85" i="8"/>
  <c r="DY85" i="8"/>
  <c r="DM89" i="8"/>
  <c r="EJ92" i="8"/>
  <c r="EL92" i="8"/>
  <c r="EK92" i="8"/>
  <c r="DL100" i="8"/>
  <c r="DN100" i="8"/>
  <c r="DM100" i="8"/>
  <c r="EJ113" i="8"/>
  <c r="EL113" i="8"/>
  <c r="EK113" i="8"/>
  <c r="DM116" i="8"/>
  <c r="DZ119" i="8"/>
  <c r="BN134" i="8"/>
  <c r="BO134" i="8"/>
  <c r="EK134" i="8"/>
  <c r="EL134" i="8"/>
  <c r="BE71" i="8"/>
  <c r="BE72" i="8"/>
  <c r="EK74" i="8"/>
  <c r="DM78" i="8"/>
  <c r="DN79" i="8"/>
  <c r="DZ84" i="8"/>
  <c r="DM88" i="8"/>
  <c r="CC90" i="8"/>
  <c r="DM92" i="8"/>
  <c r="DZ95" i="8"/>
  <c r="DZ98" i="8"/>
  <c r="DZ102" i="8"/>
  <c r="DZ103" i="8"/>
  <c r="DM105" i="8"/>
  <c r="BE113" i="8"/>
  <c r="DM113" i="8"/>
  <c r="BE122" i="8"/>
  <c r="DM125" i="8"/>
  <c r="DN126" i="8"/>
  <c r="BE131" i="8"/>
  <c r="BF132" i="8"/>
  <c r="DM136" i="8"/>
  <c r="EK137" i="8"/>
  <c r="CC86" i="8"/>
  <c r="BE89" i="8"/>
  <c r="CC94" i="8"/>
  <c r="DM96" i="8"/>
  <c r="DM104" i="8"/>
  <c r="CC111" i="8"/>
  <c r="CC115" i="8"/>
  <c r="EL117" i="8"/>
  <c r="DM120" i="8"/>
  <c r="DY126" i="8"/>
  <c r="DZ127" i="8"/>
  <c r="DM129" i="8"/>
  <c r="BE130" i="8"/>
  <c r="BE135" i="8"/>
  <c r="DZ136" i="8"/>
  <c r="EH136" i="8"/>
  <c r="DM62" i="8"/>
  <c r="DN63" i="8"/>
  <c r="EK70" i="8"/>
  <c r="DY72" i="8"/>
  <c r="EK73" i="8"/>
  <c r="CC75" i="8"/>
  <c r="DZ79" i="8"/>
  <c r="EI79" i="8"/>
  <c r="EK81" i="8"/>
  <c r="CD83" i="8"/>
  <c r="CC84" i="8"/>
  <c r="DN85" i="8"/>
  <c r="BE86" i="8"/>
  <c r="CD86" i="8"/>
  <c r="DX88" i="8"/>
  <c r="BE90" i="8"/>
  <c r="DN90" i="8"/>
  <c r="BE94" i="8"/>
  <c r="CD94" i="8"/>
  <c r="CC95" i="8"/>
  <c r="BN96" i="8"/>
  <c r="DN96" i="8"/>
  <c r="CC98" i="8"/>
  <c r="CD99" i="8"/>
  <c r="CC102" i="8"/>
  <c r="CC103" i="8"/>
  <c r="DN104" i="8"/>
  <c r="EL109" i="8"/>
  <c r="DM110" i="8"/>
  <c r="BE111" i="8"/>
  <c r="CD111" i="8"/>
  <c r="BE112" i="8"/>
  <c r="DZ113" i="8"/>
  <c r="EH113" i="8"/>
  <c r="CD115" i="8"/>
  <c r="BF116" i="8"/>
  <c r="EH116" i="8"/>
  <c r="CC118" i="8"/>
  <c r="CD119" i="8"/>
  <c r="BF120" i="8"/>
  <c r="BN120" i="8"/>
  <c r="EK121" i="8"/>
  <c r="EI125" i="8"/>
  <c r="EL126" i="8"/>
  <c r="CD128" i="8"/>
  <c r="BO129" i="8"/>
  <c r="DN129" i="8"/>
  <c r="EI130" i="8"/>
  <c r="EH131" i="8"/>
  <c r="DM133" i="8"/>
  <c r="DN134" i="8"/>
  <c r="BF135" i="8"/>
  <c r="BN135" i="8"/>
  <c r="EK136" i="8"/>
  <c r="EL70" i="8"/>
  <c r="DZ72" i="8"/>
  <c r="EL73" i="8"/>
  <c r="CD75" i="8"/>
  <c r="CC76" i="8"/>
  <c r="DM77" i="8"/>
  <c r="DM82" i="8"/>
  <c r="BE83" i="8"/>
  <c r="BE84" i="8"/>
  <c r="DZ88" i="8"/>
  <c r="DM93" i="8"/>
  <c r="CD95" i="8"/>
  <c r="CD98" i="8"/>
  <c r="BE99" i="8"/>
  <c r="CD102" i="8"/>
  <c r="CD103" i="8"/>
  <c r="DM108" i="8"/>
  <c r="BE119" i="8"/>
  <c r="DM124" i="8"/>
  <c r="BE134" i="8"/>
  <c r="DZ53" i="8"/>
  <c r="BE55" i="8"/>
  <c r="DM55" i="8"/>
  <c r="DM58" i="8"/>
  <c r="BE59" i="8"/>
  <c r="BE67" i="8"/>
  <c r="CC68" i="8"/>
  <c r="DM69" i="8"/>
  <c r="DM74" i="8"/>
  <c r="BE75" i="8"/>
  <c r="BE76" i="8"/>
  <c r="CD76" i="8"/>
  <c r="DN77" i="8"/>
  <c r="CC79" i="8"/>
  <c r="CB81" i="8"/>
  <c r="DN82" i="8"/>
  <c r="BF83" i="8"/>
  <c r="BO83" i="8"/>
  <c r="BF84" i="8"/>
  <c r="BN84" i="8"/>
  <c r="BF85" i="8"/>
  <c r="BN85" i="8"/>
  <c r="EI85" i="8"/>
  <c r="DM86" i="8"/>
  <c r="CC87" i="8"/>
  <c r="CC88" i="8"/>
  <c r="DN93" i="8"/>
  <c r="BE95" i="8"/>
  <c r="BE98" i="8"/>
  <c r="BF99" i="8"/>
  <c r="BN99" i="8"/>
  <c r="EK100" i="8"/>
  <c r="BE102" i="8"/>
  <c r="BE103" i="8"/>
  <c r="EH104" i="8"/>
  <c r="CC106" i="8"/>
  <c r="CC107" i="8"/>
  <c r="BN108" i="8"/>
  <c r="DN108" i="8"/>
  <c r="EI110" i="8"/>
  <c r="BE115" i="8"/>
  <c r="DM117" i="8"/>
  <c r="DN118" i="8"/>
  <c r="BF119" i="8"/>
  <c r="BN119" i="8"/>
  <c r="EK120" i="8"/>
  <c r="CC122" i="8"/>
  <c r="CD123" i="8"/>
  <c r="BF124" i="8"/>
  <c r="BN124" i="8"/>
  <c r="CC127" i="8"/>
  <c r="DM128" i="8"/>
  <c r="CD132" i="8"/>
  <c r="BO133" i="8"/>
  <c r="EI134" i="8"/>
  <c r="EH135" i="8"/>
  <c r="DM137" i="8"/>
  <c r="BF77" i="8"/>
  <c r="CD79" i="8"/>
  <c r="CC80" i="8"/>
  <c r="BE87" i="8"/>
  <c r="BE88" i="8"/>
  <c r="DM97" i="8"/>
  <c r="EL100" i="8"/>
  <c r="DM101" i="8"/>
  <c r="CD106" i="8"/>
  <c r="CD107" i="8"/>
  <c r="EJ110" i="8"/>
  <c r="CC113" i="8"/>
  <c r="BE118" i="8"/>
  <c r="BE123" i="8"/>
  <c r="DZ124" i="8"/>
  <c r="CD127" i="8"/>
  <c r="BF128" i="8"/>
  <c r="DN137" i="8"/>
  <c r="EK63" i="8"/>
  <c r="EL63" i="8"/>
  <c r="CB3" i="8"/>
  <c r="DN5" i="8"/>
  <c r="EI15" i="8"/>
  <c r="EI19" i="8"/>
  <c r="EI23" i="8"/>
  <c r="EI27" i="8"/>
  <c r="EI31" i="8"/>
  <c r="EI35" i="8"/>
  <c r="EI39" i="8"/>
  <c r="EI43" i="8"/>
  <c r="DN47" i="8"/>
  <c r="DM47" i="8"/>
  <c r="DL47" i="8"/>
  <c r="DM75" i="8"/>
  <c r="DN75" i="8"/>
  <c r="DL75" i="8"/>
  <c r="BF78" i="8"/>
  <c r="BE78" i="8"/>
  <c r="BD78" i="8"/>
  <c r="BE4" i="8"/>
  <c r="DL6" i="8"/>
  <c r="BO18" i="8"/>
  <c r="BN18" i="8"/>
  <c r="BO22" i="8"/>
  <c r="BN22" i="8"/>
  <c r="BO26" i="8"/>
  <c r="BN26" i="8"/>
  <c r="BO30" i="8"/>
  <c r="BN30" i="8"/>
  <c r="BO34" i="8"/>
  <c r="BN34" i="8"/>
  <c r="BO38" i="8"/>
  <c r="BN38" i="8"/>
  <c r="BO42" i="8"/>
  <c r="BN42" i="8"/>
  <c r="EJ50" i="8"/>
  <c r="EL50" i="8"/>
  <c r="CD62" i="8"/>
  <c r="CC62" i="8"/>
  <c r="EK71" i="8"/>
  <c r="EL71" i="8"/>
  <c r="EJ71" i="8"/>
  <c r="DZ78" i="8"/>
  <c r="DY78" i="8"/>
  <c r="DX78" i="8"/>
  <c r="EL84" i="8"/>
  <c r="EK84" i="8"/>
  <c r="EJ84" i="8"/>
  <c r="CD85" i="8"/>
  <c r="CC85" i="8"/>
  <c r="CB85" i="8"/>
  <c r="BD3" i="8"/>
  <c r="BD4" i="8"/>
  <c r="DZ3" i="8"/>
  <c r="CC4" i="8"/>
  <c r="DL7" i="8"/>
  <c r="EK7" i="8"/>
  <c r="BF3" i="8"/>
  <c r="BN3" i="8"/>
  <c r="CD3" i="8"/>
  <c r="CD4" i="8"/>
  <c r="BO5" i="8"/>
  <c r="BN5" i="8"/>
  <c r="DX5" i="8"/>
  <c r="DM6" i="8"/>
  <c r="DM7" i="8"/>
  <c r="EJ10" i="8"/>
  <c r="DL11" i="8"/>
  <c r="BO13" i="8"/>
  <c r="BN13" i="8"/>
  <c r="EI14" i="8"/>
  <c r="EH14" i="8"/>
  <c r="EI18" i="8"/>
  <c r="EH18" i="8"/>
  <c r="EI22" i="8"/>
  <c r="EH22" i="8"/>
  <c r="EI26" i="8"/>
  <c r="EH26" i="8"/>
  <c r="EI30" i="8"/>
  <c r="EH30" i="8"/>
  <c r="EI34" i="8"/>
  <c r="EH34" i="8"/>
  <c r="EI38" i="8"/>
  <c r="EH38" i="8"/>
  <c r="EI42" i="8"/>
  <c r="EH42" i="8"/>
  <c r="BO49" i="8"/>
  <c r="BN49" i="8"/>
  <c r="BE65" i="8"/>
  <c r="BF65" i="8"/>
  <c r="BD65" i="8"/>
  <c r="DZ129" i="8"/>
  <c r="DY129" i="8"/>
  <c r="DX129" i="8"/>
  <c r="EJ7" i="8"/>
  <c r="CB5" i="8"/>
  <c r="EJ5" i="8"/>
  <c r="DX8" i="8"/>
  <c r="EI9" i="8"/>
  <c r="EH9" i="8"/>
  <c r="EK10" i="8"/>
  <c r="EI13" i="8"/>
  <c r="EH13" i="8"/>
  <c r="DN50" i="8"/>
  <c r="DM50" i="8"/>
  <c r="DL50" i="8"/>
  <c r="CD53" i="8"/>
  <c r="CB53" i="8"/>
  <c r="CC61" i="8"/>
  <c r="CB61" i="8"/>
  <c r="DY77" i="8"/>
  <c r="DX77" i="8"/>
  <c r="DN84" i="8"/>
  <c r="DM84" i="8"/>
  <c r="DL84" i="8"/>
  <c r="BF92" i="8"/>
  <c r="BE92" i="8"/>
  <c r="BD92" i="8"/>
  <c r="BF100" i="8"/>
  <c r="BE100" i="8"/>
  <c r="BD100" i="8"/>
  <c r="DY9" i="8"/>
  <c r="EJ3" i="8"/>
  <c r="BD9" i="8"/>
  <c r="DL9" i="8"/>
  <c r="DL3" i="8"/>
  <c r="EK3" i="8"/>
  <c r="CC5" i="8"/>
  <c r="EK5" i="8"/>
  <c r="DX7" i="8"/>
  <c r="DY8" i="8"/>
  <c r="BE9" i="8"/>
  <c r="EL44" i="8"/>
  <c r="EK44" i="8"/>
  <c r="EI49" i="8"/>
  <c r="EH49" i="8"/>
  <c r="BE57" i="8"/>
  <c r="BF57" i="8"/>
  <c r="BD57" i="8"/>
  <c r="CD70" i="8"/>
  <c r="CC70" i="8"/>
  <c r="CB70" i="8"/>
  <c r="DY92" i="8"/>
  <c r="DX92" i="8"/>
  <c r="DZ92" i="8"/>
  <c r="BO9" i="8"/>
  <c r="BN9" i="8"/>
  <c r="DX9" i="8"/>
  <c r="EH6" i="8"/>
  <c r="EK50" i="8"/>
  <c r="DN52" i="8"/>
  <c r="DM52" i="8"/>
  <c r="DL52" i="8"/>
  <c r="BF53" i="8"/>
  <c r="BE53" i="8"/>
  <c r="BD53" i="8"/>
  <c r="BF54" i="8"/>
  <c r="BE54" i="8"/>
  <c r="BD54" i="8"/>
  <c r="DN60" i="8"/>
  <c r="DM60" i="8"/>
  <c r="DL60" i="8"/>
  <c r="EJ63" i="8"/>
  <c r="EL76" i="8"/>
  <c r="EK76" i="8"/>
  <c r="EJ76" i="8"/>
  <c r="BD5" i="8"/>
  <c r="EI5" i="8"/>
  <c r="EH5" i="8"/>
  <c r="EL47" i="8"/>
  <c r="EJ47" i="8"/>
  <c r="DM67" i="8"/>
  <c r="DN67" i="8"/>
  <c r="DL67" i="8"/>
  <c r="BF70" i="8"/>
  <c r="BE70" i="8"/>
  <c r="BD70" i="8"/>
  <c r="DN87" i="8"/>
  <c r="DM87" i="8"/>
  <c r="DL87" i="8"/>
  <c r="CD91" i="8"/>
  <c r="CC91" i="8"/>
  <c r="BD13" i="8"/>
  <c r="CB13" i="8"/>
  <c r="DX13" i="8"/>
  <c r="DL15" i="8"/>
  <c r="EJ15" i="8"/>
  <c r="BD17" i="8"/>
  <c r="CB17" i="8"/>
  <c r="DX17" i="8"/>
  <c r="DL19" i="8"/>
  <c r="EJ19" i="8"/>
  <c r="BD21" i="8"/>
  <c r="CB21" i="8"/>
  <c r="DX21" i="8"/>
  <c r="DL23" i="8"/>
  <c r="EJ23" i="8"/>
  <c r="BD25" i="8"/>
  <c r="CB25" i="8"/>
  <c r="DX25" i="8"/>
  <c r="DL27" i="8"/>
  <c r="EJ27" i="8"/>
  <c r="BD29" i="8"/>
  <c r="CB29" i="8"/>
  <c r="DX29" i="8"/>
  <c r="DL31" i="8"/>
  <c r="EJ31" i="8"/>
  <c r="BD33" i="8"/>
  <c r="CB33" i="8"/>
  <c r="DX33" i="8"/>
  <c r="DL35" i="8"/>
  <c r="EJ35" i="8"/>
  <c r="BD37" i="8"/>
  <c r="CB37" i="8"/>
  <c r="DX37" i="8"/>
  <c r="DL39" i="8"/>
  <c r="EJ39" i="8"/>
  <c r="BD41" i="8"/>
  <c r="CB41" i="8"/>
  <c r="DX41" i="8"/>
  <c r="DL43" i="8"/>
  <c r="EJ43" i="8"/>
  <c r="BF45" i="8"/>
  <c r="CD45" i="8"/>
  <c r="DZ46" i="8"/>
  <c r="DY46" i="8"/>
  <c r="DX46" i="8"/>
  <c r="BF48" i="8"/>
  <c r="CD48" i="8"/>
  <c r="EL48" i="8"/>
  <c r="EK48" i="8"/>
  <c r="EJ48" i="8"/>
  <c r="CD50" i="8"/>
  <c r="CC50" i="8"/>
  <c r="DN51" i="8"/>
  <c r="DN54" i="8"/>
  <c r="DN56" i="8"/>
  <c r="DM56" i="8"/>
  <c r="DL56" i="8"/>
  <c r="CD57" i="8"/>
  <c r="BD61" i="8"/>
  <c r="CD66" i="8"/>
  <c r="CC66" i="8"/>
  <c r="DL71" i="8"/>
  <c r="BF74" i="8"/>
  <c r="BE74" i="8"/>
  <c r="BD74" i="8"/>
  <c r="EL80" i="8"/>
  <c r="EK80" i="8"/>
  <c r="DZ81" i="8"/>
  <c r="DZ82" i="8"/>
  <c r="DY82" i="8"/>
  <c r="BO93" i="8"/>
  <c r="BN93" i="8"/>
  <c r="DN114" i="8"/>
  <c r="DM114" i="8"/>
  <c r="DL114" i="8"/>
  <c r="DL8" i="8"/>
  <c r="EJ8" i="8"/>
  <c r="BD10" i="8"/>
  <c r="CB10" i="8"/>
  <c r="DX10" i="8"/>
  <c r="DL12" i="8"/>
  <c r="EJ12" i="8"/>
  <c r="BD14" i="8"/>
  <c r="CB14" i="8"/>
  <c r="DX14" i="8"/>
  <c r="DL16" i="8"/>
  <c r="EJ16" i="8"/>
  <c r="BN17" i="8"/>
  <c r="EH17" i="8"/>
  <c r="BD18" i="8"/>
  <c r="CB18" i="8"/>
  <c r="DX18" i="8"/>
  <c r="DL20" i="8"/>
  <c r="EJ20" i="8"/>
  <c r="BN21" i="8"/>
  <c r="EH21" i="8"/>
  <c r="BD22" i="8"/>
  <c r="CB22" i="8"/>
  <c r="DX22" i="8"/>
  <c r="DL24" i="8"/>
  <c r="EJ24" i="8"/>
  <c r="BN25" i="8"/>
  <c r="EH25" i="8"/>
  <c r="BD26" i="8"/>
  <c r="CB26" i="8"/>
  <c r="DX26" i="8"/>
  <c r="DL28" i="8"/>
  <c r="EJ28" i="8"/>
  <c r="BN29" i="8"/>
  <c r="EH29" i="8"/>
  <c r="BD30" i="8"/>
  <c r="CB30" i="8"/>
  <c r="DX30" i="8"/>
  <c r="DL32" i="8"/>
  <c r="EJ32" i="8"/>
  <c r="BN33" i="8"/>
  <c r="EH33" i="8"/>
  <c r="BD34" i="8"/>
  <c r="CB34" i="8"/>
  <c r="DX34" i="8"/>
  <c r="DL36" i="8"/>
  <c r="EJ36" i="8"/>
  <c r="BN37" i="8"/>
  <c r="EH37" i="8"/>
  <c r="BD38" i="8"/>
  <c r="CB38" i="8"/>
  <c r="DX38" i="8"/>
  <c r="DL40" i="8"/>
  <c r="EJ40" i="8"/>
  <c r="BN41" i="8"/>
  <c r="EH41" i="8"/>
  <c r="BD42" i="8"/>
  <c r="CB42" i="8"/>
  <c r="DX42" i="8"/>
  <c r="DL44" i="8"/>
  <c r="EK46" i="8"/>
  <c r="DN48" i="8"/>
  <c r="DM48" i="8"/>
  <c r="DL48" i="8"/>
  <c r="BF50" i="8"/>
  <c r="BE50" i="8"/>
  <c r="BD50" i="8"/>
  <c r="BO50" i="8"/>
  <c r="DZ54" i="8"/>
  <c r="DY54" i="8"/>
  <c r="DX54" i="8"/>
  <c r="EI54" i="8"/>
  <c r="BO55" i="8"/>
  <c r="CD58" i="8"/>
  <c r="CC58" i="8"/>
  <c r="DL63" i="8"/>
  <c r="BF66" i="8"/>
  <c r="BE66" i="8"/>
  <c r="BD66" i="8"/>
  <c r="DX69" i="8"/>
  <c r="EL72" i="8"/>
  <c r="EK72" i="8"/>
  <c r="DZ73" i="8"/>
  <c r="DZ74" i="8"/>
  <c r="DY74" i="8"/>
  <c r="CB77" i="8"/>
  <c r="DN80" i="8"/>
  <c r="DM80" i="8"/>
  <c r="DL80" i="8"/>
  <c r="CD81" i="8"/>
  <c r="EJ83" i="8"/>
  <c r="BD85" i="8"/>
  <c r="EI87" i="8"/>
  <c r="CD108" i="8"/>
  <c r="CC108" i="8"/>
  <c r="CB108" i="8"/>
  <c r="DL4" i="8"/>
  <c r="EJ4" i="8"/>
  <c r="BD6" i="8"/>
  <c r="CB6" i="8"/>
  <c r="DX6" i="8"/>
  <c r="DM44" i="8"/>
  <c r="CD46" i="8"/>
  <c r="CC46" i="8"/>
  <c r="CB49" i="8"/>
  <c r="EH51" i="8"/>
  <c r="BN53" i="8"/>
  <c r="EJ54" i="8"/>
  <c r="DL59" i="8"/>
  <c r="BF62" i="8"/>
  <c r="BE62" i="8"/>
  <c r="BD62" i="8"/>
  <c r="DX65" i="8"/>
  <c r="EL68" i="8"/>
  <c r="EK68" i="8"/>
  <c r="DZ69" i="8"/>
  <c r="DZ70" i="8"/>
  <c r="DY70" i="8"/>
  <c r="CB73" i="8"/>
  <c r="DN76" i="8"/>
  <c r="DM76" i="8"/>
  <c r="DL76" i="8"/>
  <c r="CD77" i="8"/>
  <c r="EJ79" i="8"/>
  <c r="BD81" i="8"/>
  <c r="BF91" i="8"/>
  <c r="BE91" i="8"/>
  <c r="BD91" i="8"/>
  <c r="DX48" i="8"/>
  <c r="BF58" i="8"/>
  <c r="BE58" i="8"/>
  <c r="BD58" i="8"/>
  <c r="DX61" i="8"/>
  <c r="EL64" i="8"/>
  <c r="EK64" i="8"/>
  <c r="DZ65" i="8"/>
  <c r="DZ66" i="8"/>
  <c r="DY66" i="8"/>
  <c r="CB69" i="8"/>
  <c r="DN72" i="8"/>
  <c r="DM72" i="8"/>
  <c r="DL72" i="8"/>
  <c r="CD73" i="8"/>
  <c r="EJ75" i="8"/>
  <c r="BD77" i="8"/>
  <c r="EL79" i="8"/>
  <c r="BF81" i="8"/>
  <c r="CD82" i="8"/>
  <c r="CC82" i="8"/>
  <c r="DZ96" i="8"/>
  <c r="DY96" i="8"/>
  <c r="DX96" i="8"/>
  <c r="BF46" i="8"/>
  <c r="BE46" i="8"/>
  <c r="BD46" i="8"/>
  <c r="DZ50" i="8"/>
  <c r="DY50" i="8"/>
  <c r="DX50" i="8"/>
  <c r="EL52" i="8"/>
  <c r="EK52" i="8"/>
  <c r="EJ52" i="8"/>
  <c r="CD54" i="8"/>
  <c r="CC54" i="8"/>
  <c r="EL60" i="8"/>
  <c r="EK60" i="8"/>
  <c r="DZ61" i="8"/>
  <c r="DZ62" i="8"/>
  <c r="DY62" i="8"/>
  <c r="DN68" i="8"/>
  <c r="DM68" i="8"/>
  <c r="DL68" i="8"/>
  <c r="CD69" i="8"/>
  <c r="BD73" i="8"/>
  <c r="CD78" i="8"/>
  <c r="CC78" i="8"/>
  <c r="DL83" i="8"/>
  <c r="DZ91" i="8"/>
  <c r="DX91" i="8"/>
  <c r="CD92" i="8"/>
  <c r="CC92" i="8"/>
  <c r="EL56" i="8"/>
  <c r="EK56" i="8"/>
  <c r="DZ57" i="8"/>
  <c r="DZ58" i="8"/>
  <c r="DY58" i="8"/>
  <c r="DN64" i="8"/>
  <c r="DM64" i="8"/>
  <c r="DL64" i="8"/>
  <c r="CD65" i="8"/>
  <c r="BD69" i="8"/>
  <c r="BF73" i="8"/>
  <c r="CD74" i="8"/>
  <c r="CC74" i="8"/>
  <c r="DL79" i="8"/>
  <c r="BF82" i="8"/>
  <c r="BE82" i="8"/>
  <c r="BD82" i="8"/>
  <c r="DN83" i="8"/>
  <c r="BN89" i="8"/>
  <c r="BO89" i="8"/>
  <c r="DL86" i="8"/>
  <c r="EJ87" i="8"/>
  <c r="DN89" i="8"/>
  <c r="EI93" i="8"/>
  <c r="EH93" i="8"/>
  <c r="DN98" i="8"/>
  <c r="DM98" i="8"/>
  <c r="DL98" i="8"/>
  <c r="DZ104" i="8"/>
  <c r="DY104" i="8"/>
  <c r="EL106" i="8"/>
  <c r="EK106" i="8"/>
  <c r="BF108" i="8"/>
  <c r="BE108" i="8"/>
  <c r="BD108" i="8"/>
  <c r="BO115" i="8"/>
  <c r="BN115" i="8"/>
  <c r="DL85" i="8"/>
  <c r="DX89" i="8"/>
  <c r="EL94" i="8"/>
  <c r="EK94" i="8"/>
  <c r="CD96" i="8"/>
  <c r="CC96" i="8"/>
  <c r="CD104" i="8"/>
  <c r="CC104" i="8"/>
  <c r="CB104" i="8"/>
  <c r="DN106" i="8"/>
  <c r="DM106" i="8"/>
  <c r="DL106" i="8"/>
  <c r="BN58" i="8"/>
  <c r="EH58" i="8"/>
  <c r="BN62" i="8"/>
  <c r="EH62" i="8"/>
  <c r="BN66" i="8"/>
  <c r="EH66" i="8"/>
  <c r="BN70" i="8"/>
  <c r="EH70" i="8"/>
  <c r="BN74" i="8"/>
  <c r="EH74" i="8"/>
  <c r="BN78" i="8"/>
  <c r="EH78" i="8"/>
  <c r="BN82" i="8"/>
  <c r="EH82" i="8"/>
  <c r="CB89" i="8"/>
  <c r="DY89" i="8"/>
  <c r="EI89" i="8"/>
  <c r="BN90" i="8"/>
  <c r="EJ90" i="8"/>
  <c r="BN91" i="8"/>
  <c r="BN92" i="8"/>
  <c r="DZ100" i="8"/>
  <c r="DY100" i="8"/>
  <c r="EL102" i="8"/>
  <c r="EK102" i="8"/>
  <c r="BF125" i="8"/>
  <c r="BE125" i="8"/>
  <c r="BD125" i="8"/>
  <c r="CC89" i="8"/>
  <c r="EJ89" i="8"/>
  <c r="DL90" i="8"/>
  <c r="EK90" i="8"/>
  <c r="EJ91" i="8"/>
  <c r="DN94" i="8"/>
  <c r="DM94" i="8"/>
  <c r="DL94" i="8"/>
  <c r="BF96" i="8"/>
  <c r="BE96" i="8"/>
  <c r="BD96" i="8"/>
  <c r="BF104" i="8"/>
  <c r="BE104" i="8"/>
  <c r="BD104" i="8"/>
  <c r="EH114" i="8"/>
  <c r="EI114" i="8"/>
  <c r="EL123" i="8"/>
  <c r="EK123" i="8"/>
  <c r="EJ123" i="8"/>
  <c r="CD133" i="8"/>
  <c r="CC133" i="8"/>
  <c r="CB133" i="8"/>
  <c r="BD89" i="8"/>
  <c r="EK89" i="8"/>
  <c r="DL91" i="8"/>
  <c r="EK91" i="8"/>
  <c r="CD100" i="8"/>
  <c r="CC100" i="8"/>
  <c r="CB100" i="8"/>
  <c r="DN102" i="8"/>
  <c r="DM102" i="8"/>
  <c r="DL102" i="8"/>
  <c r="DZ108" i="8"/>
  <c r="DY108" i="8"/>
  <c r="DZ110" i="8"/>
  <c r="DY110" i="8"/>
  <c r="EK114" i="8"/>
  <c r="EJ114" i="8"/>
  <c r="DX85" i="8"/>
  <c r="EL98" i="8"/>
  <c r="EK98" i="8"/>
  <c r="CB110" i="8"/>
  <c r="EJ111" i="8"/>
  <c r="BF112" i="8"/>
  <c r="CD112" i="8"/>
  <c r="BF113" i="8"/>
  <c r="CD113" i="8"/>
  <c r="DZ116" i="8"/>
  <c r="DZ117" i="8"/>
  <c r="DY117" i="8"/>
  <c r="CD121" i="8"/>
  <c r="CC121" i="8"/>
  <c r="DN135" i="8"/>
  <c r="DM135" i="8"/>
  <c r="DL135" i="8"/>
  <c r="BD93" i="8"/>
  <c r="CB93" i="8"/>
  <c r="DX93" i="8"/>
  <c r="DL95" i="8"/>
  <c r="EJ95" i="8"/>
  <c r="BD97" i="8"/>
  <c r="CB97" i="8"/>
  <c r="DX97" i="8"/>
  <c r="DL99" i="8"/>
  <c r="EJ99" i="8"/>
  <c r="BD101" i="8"/>
  <c r="CB101" i="8"/>
  <c r="DX101" i="8"/>
  <c r="DL103" i="8"/>
  <c r="EJ103" i="8"/>
  <c r="BD105" i="8"/>
  <c r="CB105" i="8"/>
  <c r="DX105" i="8"/>
  <c r="DL107" i="8"/>
  <c r="EJ107" i="8"/>
  <c r="BD109" i="8"/>
  <c r="CB109" i="8"/>
  <c r="DX109" i="8"/>
  <c r="CC110" i="8"/>
  <c r="DL111" i="8"/>
  <c r="EK111" i="8"/>
  <c r="EJ112" i="8"/>
  <c r="DN123" i="8"/>
  <c r="DM123" i="8"/>
  <c r="DL123" i="8"/>
  <c r="EL131" i="8"/>
  <c r="EK131" i="8"/>
  <c r="BF133" i="8"/>
  <c r="BE133" i="8"/>
  <c r="BD133" i="8"/>
  <c r="DZ137" i="8"/>
  <c r="DY137" i="8"/>
  <c r="BE93" i="8"/>
  <c r="CC93" i="8"/>
  <c r="DY93" i="8"/>
  <c r="DM95" i="8"/>
  <c r="EK95" i="8"/>
  <c r="BE97" i="8"/>
  <c r="CC97" i="8"/>
  <c r="DY97" i="8"/>
  <c r="DM99" i="8"/>
  <c r="EK99" i="8"/>
  <c r="BE101" i="8"/>
  <c r="CC101" i="8"/>
  <c r="DY101" i="8"/>
  <c r="DM103" i="8"/>
  <c r="EK103" i="8"/>
  <c r="BE105" i="8"/>
  <c r="CC105" i="8"/>
  <c r="DY105" i="8"/>
  <c r="DM107" i="8"/>
  <c r="EK107" i="8"/>
  <c r="BE109" i="8"/>
  <c r="CC109" i="8"/>
  <c r="DY109" i="8"/>
  <c r="BD110" i="8"/>
  <c r="DM111" i="8"/>
  <c r="DL112" i="8"/>
  <c r="EK112" i="8"/>
  <c r="EL115" i="8"/>
  <c r="EK115" i="8"/>
  <c r="EL119" i="8"/>
  <c r="EK119" i="8"/>
  <c r="BF121" i="8"/>
  <c r="BE121" i="8"/>
  <c r="BD121" i="8"/>
  <c r="DZ125" i="8"/>
  <c r="DY125" i="8"/>
  <c r="CD129" i="8"/>
  <c r="CC129" i="8"/>
  <c r="BN97" i="8"/>
  <c r="EH97" i="8"/>
  <c r="BN101" i="8"/>
  <c r="EH101" i="8"/>
  <c r="BN105" i="8"/>
  <c r="EH105" i="8"/>
  <c r="BN109" i="8"/>
  <c r="EH109" i="8"/>
  <c r="BE110" i="8"/>
  <c r="BO110" i="8"/>
  <c r="DM112" i="8"/>
  <c r="DX114" i="8"/>
  <c r="CD116" i="8"/>
  <c r="CD117" i="8"/>
  <c r="CC117" i="8"/>
  <c r="DN131" i="8"/>
  <c r="DM131" i="8"/>
  <c r="DL131" i="8"/>
  <c r="DN115" i="8"/>
  <c r="DM115" i="8"/>
  <c r="DL115" i="8"/>
  <c r="BD116" i="8"/>
  <c r="DN119" i="8"/>
  <c r="DM119" i="8"/>
  <c r="DL119" i="8"/>
  <c r="EL127" i="8"/>
  <c r="EK127" i="8"/>
  <c r="BF129" i="8"/>
  <c r="BE129" i="8"/>
  <c r="BD129" i="8"/>
  <c r="DZ133" i="8"/>
  <c r="DY133" i="8"/>
  <c r="CD137" i="8"/>
  <c r="CC137" i="8"/>
  <c r="EK109" i="8"/>
  <c r="DX112" i="8"/>
  <c r="DX113" i="8"/>
  <c r="CC114" i="8"/>
  <c r="BN116" i="8"/>
  <c r="BF117" i="8"/>
  <c r="BE117" i="8"/>
  <c r="BD117" i="8"/>
  <c r="BO117" i="8"/>
  <c r="DZ121" i="8"/>
  <c r="DY121" i="8"/>
  <c r="CD125" i="8"/>
  <c r="CC125" i="8"/>
  <c r="BD114" i="8"/>
  <c r="DN127" i="8"/>
  <c r="DM127" i="8"/>
  <c r="DL127" i="8"/>
  <c r="EL135" i="8"/>
  <c r="EK135" i="8"/>
  <c r="BF137" i="8"/>
  <c r="BE137" i="8"/>
  <c r="BD137" i="8"/>
  <c r="DN116" i="8"/>
  <c r="EL116" i="8"/>
  <c r="BF118" i="8"/>
  <c r="CD118" i="8"/>
  <c r="DZ118" i="8"/>
  <c r="DN120" i="8"/>
  <c r="EL120" i="8"/>
  <c r="BF122" i="8"/>
  <c r="CD122" i="8"/>
  <c r="DZ122" i="8"/>
  <c r="DN124" i="8"/>
  <c r="EL124" i="8"/>
  <c r="BF126" i="8"/>
  <c r="CD126" i="8"/>
  <c r="DZ126" i="8"/>
  <c r="DN128" i="8"/>
  <c r="EL128" i="8"/>
  <c r="BF130" i="8"/>
  <c r="CD130" i="8"/>
  <c r="DZ130" i="8"/>
  <c r="DN132" i="8"/>
  <c r="EL132" i="8"/>
  <c r="BF134" i="8"/>
  <c r="CD134" i="8"/>
  <c r="DZ134" i="8"/>
  <c r="DN136" i="8"/>
  <c r="EL136" i="8"/>
  <c r="EJ137" i="8"/>
  <c r="DL118" i="8"/>
  <c r="EJ118" i="8"/>
  <c r="BD120" i="8"/>
  <c r="CB120" i="8"/>
  <c r="DX120" i="8"/>
  <c r="DL122" i="8"/>
  <c r="EJ122" i="8"/>
  <c r="BD124" i="8"/>
  <c r="CB124" i="8"/>
  <c r="DX124" i="8"/>
  <c r="DL126" i="8"/>
  <c r="EJ126" i="8"/>
  <c r="BD128" i="8"/>
  <c r="CB128" i="8"/>
  <c r="DX128" i="8"/>
  <c r="DL130" i="8"/>
  <c r="EJ130" i="8"/>
  <c r="BD132" i="8"/>
  <c r="CB132" i="8"/>
  <c r="DX132" i="8"/>
  <c r="DL134" i="8"/>
  <c r="EJ134" i="8"/>
  <c r="BD136" i="8"/>
  <c r="CB136" i="8"/>
  <c r="DX136" i="8"/>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103" i="3"/>
  <c r="M104" i="3"/>
  <c r="M105" i="3"/>
  <c r="M106" i="3"/>
  <c r="M107" i="3"/>
  <c r="M108" i="3"/>
  <c r="M109" i="3"/>
  <c r="M110" i="3"/>
  <c r="M111" i="3"/>
  <c r="M112" i="3"/>
  <c r="M113" i="3"/>
  <c r="M114" i="3"/>
  <c r="M115" i="3"/>
  <c r="M116" i="3"/>
  <c r="M117" i="3"/>
  <c r="M118" i="3"/>
  <c r="M119" i="3"/>
  <c r="M120" i="3"/>
  <c r="M121" i="3"/>
  <c r="M122" i="3"/>
  <c r="M123" i="3"/>
  <c r="M124" i="3"/>
  <c r="M125" i="3"/>
  <c r="M126" i="3"/>
  <c r="M127" i="3"/>
  <c r="M128" i="3"/>
  <c r="M129" i="3"/>
  <c r="M130" i="3"/>
  <c r="M131" i="3"/>
  <c r="M132" i="3"/>
  <c r="M133" i="3"/>
  <c r="M134" i="3"/>
  <c r="M135" i="3"/>
  <c r="M136" i="3"/>
  <c r="M137" i="3"/>
  <c r="M138" i="3"/>
  <c r="M139" i="3"/>
  <c r="M140" i="3"/>
  <c r="M141" i="3"/>
  <c r="M142" i="3"/>
  <c r="M143" i="3"/>
  <c r="M144" i="3"/>
  <c r="M145" i="3"/>
  <c r="M146" i="3"/>
  <c r="M147" i="3"/>
  <c r="M148" i="3"/>
  <c r="M149" i="3"/>
  <c r="M150" i="3"/>
  <c r="M151" i="3"/>
  <c r="M152" i="3"/>
  <c r="M153" i="3"/>
  <c r="M154" i="3"/>
  <c r="M155" i="3"/>
  <c r="M156" i="3"/>
  <c r="M157" i="3"/>
  <c r="M158" i="3"/>
  <c r="M159" i="3"/>
  <c r="M160" i="3"/>
  <c r="M161" i="3"/>
  <c r="M162" i="3"/>
  <c r="M163" i="3"/>
  <c r="M164" i="3"/>
  <c r="M165" i="3"/>
  <c r="M166" i="3"/>
  <c r="M167" i="3"/>
  <c r="M168" i="3"/>
  <c r="M169" i="3"/>
  <c r="M170" i="3"/>
  <c r="M171" i="3"/>
  <c r="M172" i="3"/>
  <c r="M173" i="3"/>
  <c r="M174" i="3"/>
  <c r="M175" i="3"/>
  <c r="M176" i="3"/>
  <c r="M177" i="3"/>
  <c r="M178" i="3"/>
  <c r="M179" i="3"/>
  <c r="M180" i="3"/>
  <c r="M181" i="3"/>
  <c r="M182" i="3"/>
  <c r="M183" i="3"/>
  <c r="M184" i="3"/>
  <c r="M185" i="3"/>
  <c r="M186" i="3"/>
  <c r="M187" i="3"/>
  <c r="M188" i="3"/>
  <c r="M189" i="3"/>
  <c r="M190" i="3"/>
  <c r="M191" i="3"/>
  <c r="M192" i="3"/>
  <c r="AB18" i="6"/>
  <c r="AB19" i="6" s="1"/>
  <c r="AB17" i="6"/>
  <c r="AB16" i="6"/>
  <c r="N70" i="2" l="1"/>
  <c r="P39" i="2"/>
  <c r="P70" i="2"/>
  <c r="P69" i="2"/>
  <c r="O62" i="2"/>
  <c r="P62" i="2"/>
  <c r="O70" i="2"/>
  <c r="N66" i="2"/>
  <c r="N62" i="2"/>
  <c r="P66" i="2"/>
  <c r="O66" i="2"/>
  <c r="O39" i="2"/>
  <c r="N39" i="2"/>
  <c r="O69" i="2"/>
  <c r="O42" i="2"/>
  <c r="P42" i="2"/>
  <c r="P47" i="2"/>
  <c r="O47" i="2"/>
  <c r="N47" i="2"/>
  <c r="L69" i="2"/>
  <c r="M62" i="2"/>
  <c r="K47" i="2"/>
  <c r="M42" i="2"/>
  <c r="L39" i="2"/>
  <c r="M39" i="2"/>
  <c r="L70" i="2"/>
  <c r="L47" i="2"/>
  <c r="L66" i="2"/>
  <c r="K62" i="2"/>
  <c r="M66" i="2"/>
  <c r="M70" i="2"/>
  <c r="M69" i="2"/>
  <c r="M47" i="2"/>
  <c r="K39" i="2"/>
  <c r="L62" i="2"/>
  <c r="K66" i="2"/>
  <c r="K70" i="2"/>
  <c r="L42" i="2"/>
  <c r="Q8" i="3"/>
  <c r="Q12" i="3"/>
  <c r="Q16" i="3"/>
  <c r="Q20" i="3"/>
  <c r="Q24" i="3"/>
  <c r="Q28" i="3"/>
  <c r="Q32" i="3"/>
  <c r="Q36" i="3"/>
  <c r="Q40" i="3"/>
  <c r="Q44" i="3"/>
  <c r="Q48" i="3"/>
  <c r="Q52" i="3"/>
  <c r="Q56" i="3"/>
  <c r="Q60" i="3"/>
  <c r="Q64" i="3"/>
  <c r="Q68" i="3"/>
  <c r="Q72" i="3"/>
  <c r="Q76" i="3"/>
  <c r="Q80" i="3"/>
  <c r="Q84" i="3"/>
  <c r="R87" i="3"/>
  <c r="Q88" i="3"/>
  <c r="Q91" i="3"/>
  <c r="Q92" i="3"/>
  <c r="P95" i="3"/>
  <c r="Q96" i="3"/>
  <c r="Q100" i="3"/>
  <c r="R103" i="3"/>
  <c r="Q104" i="3"/>
  <c r="Q107" i="3"/>
  <c r="Q108" i="3"/>
  <c r="P111" i="3"/>
  <c r="Q112" i="3"/>
  <c r="Q116" i="3"/>
  <c r="R119" i="3"/>
  <c r="Q120" i="3"/>
  <c r="Q123" i="3"/>
  <c r="Q124" i="3"/>
  <c r="P127" i="3"/>
  <c r="Q128" i="3"/>
  <c r="Q132" i="3"/>
  <c r="R135" i="3"/>
  <c r="Q136" i="3"/>
  <c r="Q139" i="3"/>
  <c r="Q140" i="3"/>
  <c r="P143" i="3"/>
  <c r="Q144" i="3"/>
  <c r="Q148" i="3"/>
  <c r="Q152" i="3"/>
  <c r="Q156" i="3"/>
  <c r="Q160" i="3"/>
  <c r="Q164" i="3"/>
  <c r="Q168" i="3"/>
  <c r="Q172" i="3"/>
  <c r="Q176" i="3"/>
  <c r="Q180" i="3"/>
  <c r="Q184" i="3"/>
  <c r="Q188" i="3"/>
  <c r="Q192" i="3"/>
  <c r="P5" i="3"/>
  <c r="Q5" i="3"/>
  <c r="R5" i="3"/>
  <c r="P6" i="3"/>
  <c r="Q6" i="3"/>
  <c r="R6" i="3"/>
  <c r="P7" i="3"/>
  <c r="Q7" i="3"/>
  <c r="R7" i="3"/>
  <c r="P9" i="3"/>
  <c r="Q9" i="3"/>
  <c r="R9" i="3"/>
  <c r="P10" i="3"/>
  <c r="Q10" i="3"/>
  <c r="R10" i="3"/>
  <c r="P11" i="3"/>
  <c r="Q11" i="3"/>
  <c r="R11" i="3"/>
  <c r="P13" i="3"/>
  <c r="Q13" i="3"/>
  <c r="R13" i="3"/>
  <c r="P14" i="3"/>
  <c r="Q14" i="3"/>
  <c r="R14" i="3"/>
  <c r="P15" i="3"/>
  <c r="Q15" i="3"/>
  <c r="R15" i="3"/>
  <c r="P17" i="3"/>
  <c r="Q17" i="3"/>
  <c r="R17" i="3"/>
  <c r="P18" i="3"/>
  <c r="Q18" i="3"/>
  <c r="R18" i="3"/>
  <c r="P19" i="3"/>
  <c r="Q19" i="3"/>
  <c r="R19" i="3"/>
  <c r="P21" i="3"/>
  <c r="Q21" i="3"/>
  <c r="R21" i="3"/>
  <c r="P22" i="3"/>
  <c r="Q22" i="3"/>
  <c r="R22" i="3"/>
  <c r="P23" i="3"/>
  <c r="Q23" i="3"/>
  <c r="R23" i="3"/>
  <c r="P25" i="3"/>
  <c r="Q25" i="3"/>
  <c r="R25" i="3"/>
  <c r="P26" i="3"/>
  <c r="Q26" i="3"/>
  <c r="R26" i="3"/>
  <c r="P27" i="3"/>
  <c r="Q27" i="3"/>
  <c r="R27" i="3"/>
  <c r="P29" i="3"/>
  <c r="Q29" i="3"/>
  <c r="R29" i="3"/>
  <c r="P30" i="3"/>
  <c r="Q30" i="3"/>
  <c r="R30" i="3"/>
  <c r="P31" i="3"/>
  <c r="Q31" i="3"/>
  <c r="R31" i="3"/>
  <c r="P33" i="3"/>
  <c r="Q33" i="3"/>
  <c r="R33" i="3"/>
  <c r="P34" i="3"/>
  <c r="Q34" i="3"/>
  <c r="R34" i="3"/>
  <c r="P35" i="3"/>
  <c r="Q35" i="3"/>
  <c r="R35" i="3"/>
  <c r="P37" i="3"/>
  <c r="Q37" i="3"/>
  <c r="R37" i="3"/>
  <c r="P38" i="3"/>
  <c r="Q38" i="3"/>
  <c r="R38" i="3"/>
  <c r="P39" i="3"/>
  <c r="Q39" i="3"/>
  <c r="R39" i="3"/>
  <c r="P41" i="3"/>
  <c r="Q41" i="3"/>
  <c r="R41" i="3"/>
  <c r="P42" i="3"/>
  <c r="Q42" i="3"/>
  <c r="R42" i="3"/>
  <c r="P43" i="3"/>
  <c r="Q43" i="3"/>
  <c r="R43" i="3"/>
  <c r="P45" i="3"/>
  <c r="Q45" i="3"/>
  <c r="R45" i="3"/>
  <c r="P46" i="3"/>
  <c r="Q46" i="3"/>
  <c r="R46" i="3"/>
  <c r="P47" i="3"/>
  <c r="Q47" i="3"/>
  <c r="R47" i="3"/>
  <c r="P49" i="3"/>
  <c r="Q49" i="3"/>
  <c r="R49" i="3"/>
  <c r="P50" i="3"/>
  <c r="Q50" i="3"/>
  <c r="R50" i="3"/>
  <c r="P51" i="3"/>
  <c r="Q51" i="3"/>
  <c r="R51" i="3"/>
  <c r="P53" i="3"/>
  <c r="Q53" i="3"/>
  <c r="R53" i="3"/>
  <c r="P54" i="3"/>
  <c r="Q54" i="3"/>
  <c r="R54" i="3"/>
  <c r="P55" i="3"/>
  <c r="Q55" i="3"/>
  <c r="R55" i="3"/>
  <c r="P57" i="3"/>
  <c r="Q57" i="3"/>
  <c r="R57" i="3"/>
  <c r="P58" i="3"/>
  <c r="Q58" i="3"/>
  <c r="R58" i="3"/>
  <c r="P59" i="3"/>
  <c r="Q59" i="3"/>
  <c r="R59" i="3"/>
  <c r="P61" i="3"/>
  <c r="Q61" i="3"/>
  <c r="R61" i="3"/>
  <c r="P62" i="3"/>
  <c r="Q62" i="3"/>
  <c r="R62" i="3"/>
  <c r="P63" i="3"/>
  <c r="Q63" i="3"/>
  <c r="R63" i="3"/>
  <c r="P65" i="3"/>
  <c r="Q65" i="3"/>
  <c r="R65" i="3"/>
  <c r="P66" i="3"/>
  <c r="Q66" i="3"/>
  <c r="R66" i="3"/>
  <c r="P67" i="3"/>
  <c r="Q67" i="3"/>
  <c r="R67" i="3"/>
  <c r="P69" i="3"/>
  <c r="Q69" i="3"/>
  <c r="R69" i="3"/>
  <c r="P70" i="3"/>
  <c r="Q70" i="3"/>
  <c r="R70" i="3"/>
  <c r="P71" i="3"/>
  <c r="Q71" i="3"/>
  <c r="R71" i="3"/>
  <c r="P73" i="3"/>
  <c r="Q73" i="3"/>
  <c r="R73" i="3"/>
  <c r="P74" i="3"/>
  <c r="Q74" i="3"/>
  <c r="R74" i="3"/>
  <c r="P75" i="3"/>
  <c r="Q75" i="3"/>
  <c r="R75" i="3"/>
  <c r="P77" i="3"/>
  <c r="Q77" i="3"/>
  <c r="R77" i="3"/>
  <c r="P78" i="3"/>
  <c r="Q78" i="3"/>
  <c r="R78" i="3"/>
  <c r="P79" i="3"/>
  <c r="Q79" i="3"/>
  <c r="R79" i="3"/>
  <c r="P81" i="3"/>
  <c r="Q81" i="3"/>
  <c r="R81" i="3"/>
  <c r="P82" i="3"/>
  <c r="Q82" i="3"/>
  <c r="R82" i="3"/>
  <c r="P83" i="3"/>
  <c r="Q83" i="3"/>
  <c r="R83" i="3"/>
  <c r="P85" i="3"/>
  <c r="Q85" i="3"/>
  <c r="R85" i="3"/>
  <c r="P86" i="3"/>
  <c r="Q86" i="3"/>
  <c r="R86" i="3"/>
  <c r="P87" i="3"/>
  <c r="Q87" i="3"/>
  <c r="P89" i="3"/>
  <c r="Q89" i="3"/>
  <c r="R89" i="3"/>
  <c r="P90" i="3"/>
  <c r="Q90" i="3"/>
  <c r="R90" i="3"/>
  <c r="P91" i="3"/>
  <c r="R91" i="3"/>
  <c r="P93" i="3"/>
  <c r="Q93" i="3"/>
  <c r="R93" i="3"/>
  <c r="P94" i="3"/>
  <c r="Q94" i="3"/>
  <c r="R94" i="3"/>
  <c r="Q95" i="3"/>
  <c r="R95" i="3"/>
  <c r="P97" i="3"/>
  <c r="Q97" i="3"/>
  <c r="R97" i="3"/>
  <c r="P98" i="3"/>
  <c r="Q98" i="3"/>
  <c r="R98" i="3"/>
  <c r="P99" i="3"/>
  <c r="Q99" i="3"/>
  <c r="R99" i="3"/>
  <c r="P101" i="3"/>
  <c r="Q101" i="3"/>
  <c r="R101" i="3"/>
  <c r="P102" i="3"/>
  <c r="Q102" i="3"/>
  <c r="R102" i="3"/>
  <c r="P103" i="3"/>
  <c r="Q103" i="3"/>
  <c r="P105" i="3"/>
  <c r="Q105" i="3"/>
  <c r="R105" i="3"/>
  <c r="P106" i="3"/>
  <c r="Q106" i="3"/>
  <c r="R106" i="3"/>
  <c r="P107" i="3"/>
  <c r="R107" i="3"/>
  <c r="P109" i="3"/>
  <c r="Q109" i="3"/>
  <c r="R109" i="3"/>
  <c r="P110" i="3"/>
  <c r="Q110" i="3"/>
  <c r="R110" i="3"/>
  <c r="Q111" i="3"/>
  <c r="R111" i="3"/>
  <c r="P113" i="3"/>
  <c r="Q113" i="3"/>
  <c r="R113" i="3"/>
  <c r="P114" i="3"/>
  <c r="Q114" i="3"/>
  <c r="R114" i="3"/>
  <c r="P115" i="3"/>
  <c r="Q115" i="3"/>
  <c r="R115" i="3"/>
  <c r="P117" i="3"/>
  <c r="Q117" i="3"/>
  <c r="R117" i="3"/>
  <c r="P118" i="3"/>
  <c r="Q118" i="3"/>
  <c r="R118" i="3"/>
  <c r="P119" i="3"/>
  <c r="Q119" i="3"/>
  <c r="P121" i="3"/>
  <c r="Q121" i="3"/>
  <c r="R121" i="3"/>
  <c r="P122" i="3"/>
  <c r="Q122" i="3"/>
  <c r="R122" i="3"/>
  <c r="P123" i="3"/>
  <c r="R123" i="3"/>
  <c r="P125" i="3"/>
  <c r="Q125" i="3"/>
  <c r="R125" i="3"/>
  <c r="P126" i="3"/>
  <c r="Q126" i="3"/>
  <c r="R126" i="3"/>
  <c r="Q127" i="3"/>
  <c r="R127" i="3"/>
  <c r="P129" i="3"/>
  <c r="Q129" i="3"/>
  <c r="R129" i="3"/>
  <c r="P130" i="3"/>
  <c r="Q130" i="3"/>
  <c r="R130" i="3"/>
  <c r="P131" i="3"/>
  <c r="Q131" i="3"/>
  <c r="R131" i="3"/>
  <c r="P133" i="3"/>
  <c r="Q133" i="3"/>
  <c r="R133" i="3"/>
  <c r="P134" i="3"/>
  <c r="Q134" i="3"/>
  <c r="R134" i="3"/>
  <c r="P135" i="3"/>
  <c r="Q135" i="3"/>
  <c r="P137" i="3"/>
  <c r="Q137" i="3"/>
  <c r="R137" i="3"/>
  <c r="P138" i="3"/>
  <c r="Q138" i="3"/>
  <c r="R138" i="3"/>
  <c r="P139" i="3"/>
  <c r="R139" i="3"/>
  <c r="P141" i="3"/>
  <c r="Q141" i="3"/>
  <c r="R141" i="3"/>
  <c r="P142" i="3"/>
  <c r="Q142" i="3"/>
  <c r="R142" i="3"/>
  <c r="Q143" i="3"/>
  <c r="R143" i="3"/>
  <c r="P145" i="3"/>
  <c r="Q145" i="3"/>
  <c r="R145" i="3"/>
  <c r="P146" i="3"/>
  <c r="Q146" i="3"/>
  <c r="R146" i="3"/>
  <c r="P147" i="3"/>
  <c r="Q147" i="3"/>
  <c r="R147" i="3"/>
  <c r="P149" i="3"/>
  <c r="Q149" i="3"/>
  <c r="R149" i="3"/>
  <c r="P150" i="3"/>
  <c r="Q150" i="3"/>
  <c r="R150" i="3"/>
  <c r="P151" i="3"/>
  <c r="Q151" i="3"/>
  <c r="R151" i="3"/>
  <c r="P153" i="3"/>
  <c r="Q153" i="3"/>
  <c r="R153" i="3"/>
  <c r="P154" i="3"/>
  <c r="Q154" i="3"/>
  <c r="R154" i="3"/>
  <c r="P155" i="3"/>
  <c r="Q155" i="3"/>
  <c r="R155" i="3"/>
  <c r="P157" i="3"/>
  <c r="Q157" i="3"/>
  <c r="R157" i="3"/>
  <c r="P158" i="3"/>
  <c r="Q158" i="3"/>
  <c r="R158" i="3"/>
  <c r="P159" i="3"/>
  <c r="Q159" i="3"/>
  <c r="R159" i="3"/>
  <c r="P161" i="3"/>
  <c r="Q161" i="3"/>
  <c r="R161" i="3"/>
  <c r="P162" i="3"/>
  <c r="Q162" i="3"/>
  <c r="R162" i="3"/>
  <c r="P163" i="3"/>
  <c r="Q163" i="3"/>
  <c r="R163" i="3"/>
  <c r="P165" i="3"/>
  <c r="Q165" i="3"/>
  <c r="R165" i="3"/>
  <c r="P166" i="3"/>
  <c r="Q166" i="3"/>
  <c r="R166" i="3"/>
  <c r="P167" i="3"/>
  <c r="Q167" i="3"/>
  <c r="R167" i="3"/>
  <c r="P169" i="3"/>
  <c r="Q169" i="3"/>
  <c r="R169" i="3"/>
  <c r="P170" i="3"/>
  <c r="Q170" i="3"/>
  <c r="R170" i="3"/>
  <c r="P171" i="3"/>
  <c r="Q171" i="3"/>
  <c r="R171" i="3"/>
  <c r="P173" i="3"/>
  <c r="Q173" i="3"/>
  <c r="R173" i="3"/>
  <c r="P174" i="3"/>
  <c r="Q174" i="3"/>
  <c r="R174" i="3"/>
  <c r="P175" i="3"/>
  <c r="Q175" i="3"/>
  <c r="R175" i="3"/>
  <c r="P177" i="3"/>
  <c r="Q177" i="3"/>
  <c r="R177" i="3"/>
  <c r="P178" i="3"/>
  <c r="Q178" i="3"/>
  <c r="R178" i="3"/>
  <c r="P179" i="3"/>
  <c r="Q179" i="3"/>
  <c r="R179" i="3"/>
  <c r="P181" i="3"/>
  <c r="Q181" i="3"/>
  <c r="R181" i="3"/>
  <c r="P182" i="3"/>
  <c r="Q182" i="3"/>
  <c r="R182" i="3"/>
  <c r="P183" i="3"/>
  <c r="Q183" i="3"/>
  <c r="R183" i="3"/>
  <c r="P185" i="3"/>
  <c r="Q185" i="3"/>
  <c r="R185" i="3"/>
  <c r="P186" i="3"/>
  <c r="Q186" i="3"/>
  <c r="R186" i="3"/>
  <c r="P187" i="3"/>
  <c r="Q187" i="3"/>
  <c r="R187" i="3"/>
  <c r="P189" i="3"/>
  <c r="Q189" i="3"/>
  <c r="R189" i="3"/>
  <c r="P190" i="3"/>
  <c r="Q190" i="3"/>
  <c r="R190" i="3"/>
  <c r="P191" i="3"/>
  <c r="Q191" i="3"/>
  <c r="R191" i="3"/>
  <c r="BO5" i="3"/>
  <c r="BO6" i="3"/>
  <c r="BO7" i="3"/>
  <c r="BO8" i="3"/>
  <c r="BO9" i="3"/>
  <c r="BO10" i="3"/>
  <c r="BO11" i="3"/>
  <c r="BO12" i="3"/>
  <c r="BO13" i="3"/>
  <c r="BO14" i="3"/>
  <c r="BO15" i="3"/>
  <c r="BO16" i="3"/>
  <c r="BO17" i="3"/>
  <c r="BO18" i="3"/>
  <c r="BO19" i="3"/>
  <c r="BO20" i="3"/>
  <c r="BO21" i="3"/>
  <c r="BO22" i="3"/>
  <c r="BO23" i="3"/>
  <c r="BO24" i="3"/>
  <c r="BO25" i="3"/>
  <c r="BO26" i="3"/>
  <c r="BO27" i="3"/>
  <c r="BO28" i="3"/>
  <c r="BO29" i="3"/>
  <c r="BO30" i="3"/>
  <c r="BO31" i="3"/>
  <c r="BO32" i="3"/>
  <c r="BO33" i="3"/>
  <c r="BO34" i="3"/>
  <c r="BO35" i="3"/>
  <c r="BO36" i="3"/>
  <c r="BO37" i="3"/>
  <c r="BO38" i="3"/>
  <c r="BO39" i="3"/>
  <c r="BO40" i="3"/>
  <c r="BO41" i="3"/>
  <c r="BO42" i="3"/>
  <c r="BO43" i="3"/>
  <c r="BO44" i="3"/>
  <c r="BO45" i="3"/>
  <c r="BO46" i="3"/>
  <c r="BO47" i="3"/>
  <c r="BO48" i="3"/>
  <c r="BO49" i="3"/>
  <c r="BO50" i="3"/>
  <c r="BO51" i="3"/>
  <c r="BO52" i="3"/>
  <c r="BO53" i="3"/>
  <c r="BO54" i="3"/>
  <c r="BO55" i="3"/>
  <c r="BO56" i="3"/>
  <c r="BO57" i="3"/>
  <c r="BO58" i="3"/>
  <c r="BO59" i="3"/>
  <c r="BO60" i="3"/>
  <c r="BO61" i="3"/>
  <c r="BO62" i="3"/>
  <c r="BO63" i="3"/>
  <c r="BO64" i="3"/>
  <c r="BO65" i="3"/>
  <c r="BO66" i="3"/>
  <c r="BO67" i="3"/>
  <c r="BO68" i="3"/>
  <c r="BO69" i="3"/>
  <c r="BO70" i="3"/>
  <c r="BO71" i="3"/>
  <c r="BO72" i="3"/>
  <c r="BO73" i="3"/>
  <c r="BO74" i="3"/>
  <c r="BO75" i="3"/>
  <c r="BO76" i="3"/>
  <c r="BO77" i="3"/>
  <c r="BO78" i="3"/>
  <c r="BO79" i="3"/>
  <c r="BO80" i="3"/>
  <c r="BO81" i="3"/>
  <c r="BO82" i="3"/>
  <c r="BO83" i="3"/>
  <c r="BO84" i="3"/>
  <c r="BO85" i="3"/>
  <c r="BO86" i="3"/>
  <c r="BO87" i="3"/>
  <c r="BO88" i="3"/>
  <c r="BO89" i="3"/>
  <c r="BO90" i="3"/>
  <c r="BO91" i="3"/>
  <c r="BO92" i="3"/>
  <c r="BO93" i="3"/>
  <c r="BO94" i="3"/>
  <c r="BO95" i="3"/>
  <c r="BO96" i="3"/>
  <c r="BO97" i="3"/>
  <c r="BO98" i="3"/>
  <c r="BO99" i="3"/>
  <c r="BO100" i="3"/>
  <c r="BO101" i="3"/>
  <c r="BO102" i="3"/>
  <c r="BO103" i="3"/>
  <c r="BO104" i="3"/>
  <c r="BO105" i="3"/>
  <c r="BO106" i="3"/>
  <c r="BO107" i="3"/>
  <c r="BO108" i="3"/>
  <c r="BO109" i="3"/>
  <c r="BO110" i="3"/>
  <c r="BO111" i="3"/>
  <c r="BO112" i="3"/>
  <c r="BO113" i="3"/>
  <c r="BO114" i="3"/>
  <c r="BO115" i="3"/>
  <c r="BO116" i="3"/>
  <c r="BO117" i="3"/>
  <c r="BO118" i="3"/>
  <c r="BO119" i="3"/>
  <c r="BO120" i="3"/>
  <c r="BO121" i="3"/>
  <c r="BO122" i="3"/>
  <c r="BO123" i="3"/>
  <c r="BO124" i="3"/>
  <c r="BO125" i="3"/>
  <c r="BO126" i="3"/>
  <c r="BO127" i="3"/>
  <c r="BO128" i="3"/>
  <c r="BO129" i="3"/>
  <c r="BO130" i="3"/>
  <c r="BO131" i="3"/>
  <c r="BO132" i="3"/>
  <c r="BO133" i="3"/>
  <c r="BO134" i="3"/>
  <c r="BO135" i="3"/>
  <c r="BO136" i="3"/>
  <c r="BO137" i="3"/>
  <c r="BO138" i="3"/>
  <c r="BO139" i="3"/>
  <c r="BO140" i="3"/>
  <c r="BO141" i="3"/>
  <c r="BO142" i="3"/>
  <c r="BO143" i="3"/>
  <c r="BO144" i="3"/>
  <c r="BO145" i="3"/>
  <c r="BO146" i="3"/>
  <c r="BO147" i="3"/>
  <c r="BO148" i="3"/>
  <c r="BO149" i="3"/>
  <c r="BO150" i="3"/>
  <c r="BO151" i="3"/>
  <c r="BO152" i="3"/>
  <c r="BO153" i="3"/>
  <c r="BO154" i="3"/>
  <c r="BO155" i="3"/>
  <c r="BO156" i="3"/>
  <c r="BO157" i="3"/>
  <c r="BO158" i="3"/>
  <c r="BO159" i="3"/>
  <c r="BO160" i="3"/>
  <c r="BO161" i="3"/>
  <c r="BO162" i="3"/>
  <c r="BO163" i="3"/>
  <c r="BO164" i="3"/>
  <c r="BO165" i="3"/>
  <c r="BO166" i="3"/>
  <c r="BO167" i="3"/>
  <c r="BO168" i="3"/>
  <c r="BO169" i="3"/>
  <c r="BO170" i="3"/>
  <c r="BO171" i="3"/>
  <c r="BO172" i="3"/>
  <c r="BO173" i="3"/>
  <c r="BO174" i="3"/>
  <c r="BO175" i="3"/>
  <c r="BO176" i="3"/>
  <c r="BO177" i="3"/>
  <c r="BO178" i="3"/>
  <c r="BO179" i="3"/>
  <c r="BO180" i="3"/>
  <c r="BO181" i="3"/>
  <c r="BO182" i="3"/>
  <c r="BO183" i="3"/>
  <c r="BO184" i="3"/>
  <c r="BO185" i="3"/>
  <c r="BO186" i="3"/>
  <c r="BO187" i="3"/>
  <c r="BO188" i="3"/>
  <c r="BO189" i="3"/>
  <c r="BO190" i="3"/>
  <c r="BO191" i="3"/>
  <c r="BO192" i="3"/>
  <c r="BO4" i="3"/>
  <c r="BF5" i="3"/>
  <c r="BF6" i="3"/>
  <c r="BF7" i="3"/>
  <c r="BF8" i="3"/>
  <c r="BF9" i="3"/>
  <c r="BF10" i="3"/>
  <c r="BF11" i="3"/>
  <c r="BF12" i="3"/>
  <c r="BF13" i="3"/>
  <c r="BF14" i="3"/>
  <c r="BF15" i="3"/>
  <c r="BF16" i="3"/>
  <c r="BF17" i="3"/>
  <c r="BF18" i="3"/>
  <c r="BF19" i="3"/>
  <c r="BF20" i="3"/>
  <c r="BF21" i="3"/>
  <c r="BF22" i="3"/>
  <c r="BF23" i="3"/>
  <c r="BF24" i="3"/>
  <c r="BF25" i="3"/>
  <c r="BF26" i="3"/>
  <c r="BF27" i="3"/>
  <c r="BF28" i="3"/>
  <c r="BF29" i="3"/>
  <c r="BF30" i="3"/>
  <c r="BF31" i="3"/>
  <c r="BF32" i="3"/>
  <c r="BF33" i="3"/>
  <c r="BF34" i="3"/>
  <c r="BF35" i="3"/>
  <c r="BF36" i="3"/>
  <c r="BF37" i="3"/>
  <c r="BF38" i="3"/>
  <c r="BF39" i="3"/>
  <c r="BF40" i="3"/>
  <c r="BF41" i="3"/>
  <c r="BF42" i="3"/>
  <c r="BF43" i="3"/>
  <c r="BF44" i="3"/>
  <c r="BF45" i="3"/>
  <c r="BF46" i="3"/>
  <c r="BF47" i="3"/>
  <c r="BF48" i="3"/>
  <c r="BF49" i="3"/>
  <c r="BF50" i="3"/>
  <c r="BF51" i="3"/>
  <c r="BF52" i="3"/>
  <c r="BF53" i="3"/>
  <c r="BF54" i="3"/>
  <c r="BF55" i="3"/>
  <c r="BF56" i="3"/>
  <c r="BF57" i="3"/>
  <c r="BF58" i="3"/>
  <c r="BF59" i="3"/>
  <c r="BF60" i="3"/>
  <c r="BF61" i="3"/>
  <c r="BF62" i="3"/>
  <c r="BF63" i="3"/>
  <c r="BF64" i="3"/>
  <c r="BF65" i="3"/>
  <c r="BF66" i="3"/>
  <c r="BF67" i="3"/>
  <c r="BF68" i="3"/>
  <c r="BF69" i="3"/>
  <c r="BF70" i="3"/>
  <c r="BF71" i="3"/>
  <c r="BF72" i="3"/>
  <c r="BF73" i="3"/>
  <c r="BF74" i="3"/>
  <c r="BF75" i="3"/>
  <c r="BF76" i="3"/>
  <c r="BF77" i="3"/>
  <c r="BF78" i="3"/>
  <c r="BF79" i="3"/>
  <c r="BF80" i="3"/>
  <c r="BF81" i="3"/>
  <c r="BF82" i="3"/>
  <c r="BF83" i="3"/>
  <c r="BF84" i="3"/>
  <c r="BF85" i="3"/>
  <c r="BF86" i="3"/>
  <c r="BF87" i="3"/>
  <c r="BF88" i="3"/>
  <c r="BF89" i="3"/>
  <c r="BF90" i="3"/>
  <c r="BF91" i="3"/>
  <c r="BF92" i="3"/>
  <c r="BF93" i="3"/>
  <c r="BF94" i="3"/>
  <c r="BF95" i="3"/>
  <c r="BF96" i="3"/>
  <c r="BF97" i="3"/>
  <c r="BF98" i="3"/>
  <c r="BF99" i="3"/>
  <c r="BF100" i="3"/>
  <c r="BF101" i="3"/>
  <c r="BF102" i="3"/>
  <c r="BF103" i="3"/>
  <c r="BF104" i="3"/>
  <c r="BF105" i="3"/>
  <c r="BF106" i="3"/>
  <c r="BF107" i="3"/>
  <c r="BF108" i="3"/>
  <c r="BF109" i="3"/>
  <c r="BF110" i="3"/>
  <c r="BF111" i="3"/>
  <c r="BF112" i="3"/>
  <c r="BF113" i="3"/>
  <c r="BF114" i="3"/>
  <c r="BF115" i="3"/>
  <c r="BF116" i="3"/>
  <c r="BF117" i="3"/>
  <c r="BF118" i="3"/>
  <c r="BF119" i="3"/>
  <c r="BF120" i="3"/>
  <c r="BF121" i="3"/>
  <c r="BF122" i="3"/>
  <c r="BF123" i="3"/>
  <c r="BF124" i="3"/>
  <c r="BF125" i="3"/>
  <c r="BF126" i="3"/>
  <c r="BF127" i="3"/>
  <c r="BF128" i="3"/>
  <c r="BF129" i="3"/>
  <c r="BF130" i="3"/>
  <c r="BF131" i="3"/>
  <c r="BF132" i="3"/>
  <c r="BF133" i="3"/>
  <c r="BF134" i="3"/>
  <c r="BF135" i="3"/>
  <c r="BF136" i="3"/>
  <c r="BF137" i="3"/>
  <c r="BF138" i="3"/>
  <c r="BF139" i="3"/>
  <c r="BF140" i="3"/>
  <c r="BF141" i="3"/>
  <c r="BF142" i="3"/>
  <c r="BF143" i="3"/>
  <c r="BF144" i="3"/>
  <c r="BF145" i="3"/>
  <c r="BF146" i="3"/>
  <c r="BF147" i="3"/>
  <c r="BF148" i="3"/>
  <c r="BF149" i="3"/>
  <c r="BF150" i="3"/>
  <c r="BF151" i="3"/>
  <c r="BF152" i="3"/>
  <c r="BF153" i="3"/>
  <c r="BF154" i="3"/>
  <c r="BF155" i="3"/>
  <c r="BF156" i="3"/>
  <c r="BF157" i="3"/>
  <c r="BF158" i="3"/>
  <c r="BF159" i="3"/>
  <c r="BF160" i="3"/>
  <c r="BF161" i="3"/>
  <c r="BF162" i="3"/>
  <c r="BF163" i="3"/>
  <c r="BF164" i="3"/>
  <c r="BF165" i="3"/>
  <c r="BF166" i="3"/>
  <c r="BF167" i="3"/>
  <c r="BF168" i="3"/>
  <c r="BF169" i="3"/>
  <c r="BF170" i="3"/>
  <c r="BF171" i="3"/>
  <c r="BF172" i="3"/>
  <c r="BF173" i="3"/>
  <c r="BF174" i="3"/>
  <c r="BF175" i="3"/>
  <c r="BF176" i="3"/>
  <c r="BF177" i="3"/>
  <c r="BF178" i="3"/>
  <c r="BF179" i="3"/>
  <c r="BF180" i="3"/>
  <c r="BF181" i="3"/>
  <c r="BF182" i="3"/>
  <c r="BF183" i="3"/>
  <c r="BF184" i="3"/>
  <c r="BF185" i="3"/>
  <c r="BF186" i="3"/>
  <c r="BF187" i="3"/>
  <c r="BF188" i="3"/>
  <c r="BF189" i="3"/>
  <c r="BF190" i="3"/>
  <c r="BF191" i="3"/>
  <c r="BF192" i="3"/>
  <c r="BF4" i="3"/>
  <c r="AW5" i="3"/>
  <c r="AW6" i="3"/>
  <c r="AW7" i="3"/>
  <c r="AW8" i="3"/>
  <c r="AW9" i="3"/>
  <c r="AW10" i="3"/>
  <c r="AW11" i="3"/>
  <c r="AW12" i="3"/>
  <c r="AW13" i="3"/>
  <c r="AW14" i="3"/>
  <c r="AW15" i="3"/>
  <c r="AW16" i="3"/>
  <c r="AW17" i="3"/>
  <c r="AW18" i="3"/>
  <c r="AW19" i="3"/>
  <c r="AW20" i="3"/>
  <c r="AW21" i="3"/>
  <c r="AW22" i="3"/>
  <c r="AW23" i="3"/>
  <c r="AW24" i="3"/>
  <c r="AW25" i="3"/>
  <c r="AW26" i="3"/>
  <c r="AW27" i="3"/>
  <c r="AW28" i="3"/>
  <c r="AW29" i="3"/>
  <c r="AW30" i="3"/>
  <c r="AW31" i="3"/>
  <c r="AW32" i="3"/>
  <c r="AW33" i="3"/>
  <c r="AW34" i="3"/>
  <c r="AW35" i="3"/>
  <c r="AW36" i="3"/>
  <c r="AW37" i="3"/>
  <c r="AW38" i="3"/>
  <c r="AW39" i="3"/>
  <c r="AW40" i="3"/>
  <c r="AW41" i="3"/>
  <c r="AW42" i="3"/>
  <c r="AW43" i="3"/>
  <c r="AW44" i="3"/>
  <c r="AW45" i="3"/>
  <c r="AW46" i="3"/>
  <c r="AW47" i="3"/>
  <c r="AW48" i="3"/>
  <c r="AW49" i="3"/>
  <c r="AW50" i="3"/>
  <c r="AW51" i="3"/>
  <c r="AW52" i="3"/>
  <c r="AW53" i="3"/>
  <c r="AW54" i="3"/>
  <c r="AW55" i="3"/>
  <c r="AW56" i="3"/>
  <c r="AW57" i="3"/>
  <c r="AW58" i="3"/>
  <c r="AW59" i="3"/>
  <c r="AW60" i="3"/>
  <c r="AW61" i="3"/>
  <c r="AW62" i="3"/>
  <c r="AW63" i="3"/>
  <c r="AW64" i="3"/>
  <c r="AW65" i="3"/>
  <c r="AW66" i="3"/>
  <c r="AW67" i="3"/>
  <c r="AW68" i="3"/>
  <c r="AW69" i="3"/>
  <c r="AW70" i="3"/>
  <c r="AW71" i="3"/>
  <c r="AW72" i="3"/>
  <c r="AW73" i="3"/>
  <c r="AW74" i="3"/>
  <c r="AW75" i="3"/>
  <c r="AW76" i="3"/>
  <c r="AW77" i="3"/>
  <c r="AW78" i="3"/>
  <c r="AW79" i="3"/>
  <c r="AW80" i="3"/>
  <c r="AW81" i="3"/>
  <c r="AW82" i="3"/>
  <c r="AW83" i="3"/>
  <c r="AW84" i="3"/>
  <c r="AW85" i="3"/>
  <c r="AW86" i="3"/>
  <c r="AW87" i="3"/>
  <c r="AW88" i="3"/>
  <c r="AW89" i="3"/>
  <c r="AW90" i="3"/>
  <c r="AW91" i="3"/>
  <c r="AW92" i="3"/>
  <c r="AW93" i="3"/>
  <c r="AW94" i="3"/>
  <c r="AW95" i="3"/>
  <c r="AW96" i="3"/>
  <c r="AW97" i="3"/>
  <c r="AW98" i="3"/>
  <c r="AW99" i="3"/>
  <c r="AW100" i="3"/>
  <c r="AW101" i="3"/>
  <c r="AW102" i="3"/>
  <c r="AW103" i="3"/>
  <c r="AW104" i="3"/>
  <c r="AW105" i="3"/>
  <c r="AW106" i="3"/>
  <c r="AW107" i="3"/>
  <c r="AW108" i="3"/>
  <c r="AW109" i="3"/>
  <c r="AW110" i="3"/>
  <c r="AW111" i="3"/>
  <c r="AW112" i="3"/>
  <c r="AW113" i="3"/>
  <c r="AW114" i="3"/>
  <c r="AW115" i="3"/>
  <c r="AW116" i="3"/>
  <c r="AW117" i="3"/>
  <c r="AW118" i="3"/>
  <c r="AW119" i="3"/>
  <c r="AW120" i="3"/>
  <c r="AW121" i="3"/>
  <c r="AW122" i="3"/>
  <c r="AW123" i="3"/>
  <c r="AW124" i="3"/>
  <c r="AW125" i="3"/>
  <c r="AW126" i="3"/>
  <c r="AW127" i="3"/>
  <c r="AW128" i="3"/>
  <c r="AW129" i="3"/>
  <c r="AW130" i="3"/>
  <c r="AW131" i="3"/>
  <c r="AW132" i="3"/>
  <c r="AW133" i="3"/>
  <c r="AW134" i="3"/>
  <c r="AW135" i="3"/>
  <c r="AW136" i="3"/>
  <c r="AW137" i="3"/>
  <c r="AW138" i="3"/>
  <c r="AW139" i="3"/>
  <c r="AW140" i="3"/>
  <c r="AW141" i="3"/>
  <c r="AW142" i="3"/>
  <c r="AW143" i="3"/>
  <c r="AW144" i="3"/>
  <c r="AW145" i="3"/>
  <c r="AW146" i="3"/>
  <c r="AW147" i="3"/>
  <c r="AW148" i="3"/>
  <c r="AW149" i="3"/>
  <c r="AW150" i="3"/>
  <c r="AW151" i="3"/>
  <c r="AW152" i="3"/>
  <c r="AW153" i="3"/>
  <c r="AW154" i="3"/>
  <c r="AW155" i="3"/>
  <c r="AW156" i="3"/>
  <c r="AW157" i="3"/>
  <c r="AW158" i="3"/>
  <c r="AW159" i="3"/>
  <c r="AW160" i="3"/>
  <c r="AW161" i="3"/>
  <c r="AW162" i="3"/>
  <c r="AW163" i="3"/>
  <c r="AW164" i="3"/>
  <c r="AW165" i="3"/>
  <c r="AW166" i="3"/>
  <c r="AW167" i="3"/>
  <c r="AW168" i="3"/>
  <c r="AW169" i="3"/>
  <c r="AW170" i="3"/>
  <c r="AW171" i="3"/>
  <c r="AW172" i="3"/>
  <c r="AW173" i="3"/>
  <c r="AW174" i="3"/>
  <c r="AW175" i="3"/>
  <c r="AW176" i="3"/>
  <c r="AW177" i="3"/>
  <c r="AW178" i="3"/>
  <c r="AW179" i="3"/>
  <c r="AW180" i="3"/>
  <c r="AW181" i="3"/>
  <c r="AW182" i="3"/>
  <c r="AW183" i="3"/>
  <c r="AW184" i="3"/>
  <c r="AW185" i="3"/>
  <c r="AW186" i="3"/>
  <c r="AW187" i="3"/>
  <c r="AW188" i="3"/>
  <c r="AW189" i="3"/>
  <c r="AW190" i="3"/>
  <c r="AW191" i="3"/>
  <c r="AW192" i="3"/>
  <c r="AW4" i="3"/>
  <c r="AN5" i="3"/>
  <c r="AN6" i="3"/>
  <c r="AN7" i="3"/>
  <c r="AN8" i="3"/>
  <c r="AN9" i="3"/>
  <c r="AN10" i="3"/>
  <c r="AN11" i="3"/>
  <c r="AN12" i="3"/>
  <c r="AN13" i="3"/>
  <c r="AN14" i="3"/>
  <c r="AN15" i="3"/>
  <c r="AN16" i="3"/>
  <c r="AN17" i="3"/>
  <c r="AN18" i="3"/>
  <c r="AN19" i="3"/>
  <c r="AN20" i="3"/>
  <c r="AN21" i="3"/>
  <c r="AN22" i="3"/>
  <c r="AN23" i="3"/>
  <c r="AN24" i="3"/>
  <c r="AN25" i="3"/>
  <c r="AN26" i="3"/>
  <c r="AN27" i="3"/>
  <c r="AN28" i="3"/>
  <c r="AN29" i="3"/>
  <c r="AN30" i="3"/>
  <c r="AN31" i="3"/>
  <c r="AN32" i="3"/>
  <c r="AN33" i="3"/>
  <c r="AN34" i="3"/>
  <c r="AN35" i="3"/>
  <c r="AN36" i="3"/>
  <c r="AN37" i="3"/>
  <c r="AN38" i="3"/>
  <c r="AN39" i="3"/>
  <c r="AN40" i="3"/>
  <c r="AN41" i="3"/>
  <c r="AN42" i="3"/>
  <c r="AN43" i="3"/>
  <c r="AN44" i="3"/>
  <c r="AN45" i="3"/>
  <c r="AN46" i="3"/>
  <c r="AN47" i="3"/>
  <c r="AN48" i="3"/>
  <c r="AN49" i="3"/>
  <c r="AN50" i="3"/>
  <c r="AN51" i="3"/>
  <c r="AN52" i="3"/>
  <c r="AN53" i="3"/>
  <c r="AN54" i="3"/>
  <c r="AN55" i="3"/>
  <c r="AN56" i="3"/>
  <c r="AN57" i="3"/>
  <c r="AN58" i="3"/>
  <c r="AN59" i="3"/>
  <c r="AN60" i="3"/>
  <c r="AN61" i="3"/>
  <c r="AN62" i="3"/>
  <c r="AN63" i="3"/>
  <c r="AN64" i="3"/>
  <c r="AN65" i="3"/>
  <c r="AN66" i="3"/>
  <c r="AN67" i="3"/>
  <c r="AN68" i="3"/>
  <c r="AN69" i="3"/>
  <c r="AN70" i="3"/>
  <c r="AN71" i="3"/>
  <c r="AN72" i="3"/>
  <c r="AN73" i="3"/>
  <c r="AN74" i="3"/>
  <c r="AN75" i="3"/>
  <c r="AN76" i="3"/>
  <c r="AN77" i="3"/>
  <c r="AN78" i="3"/>
  <c r="AN79" i="3"/>
  <c r="AN80" i="3"/>
  <c r="AN81" i="3"/>
  <c r="AN82" i="3"/>
  <c r="AN83" i="3"/>
  <c r="AN84" i="3"/>
  <c r="AN85" i="3"/>
  <c r="AN86" i="3"/>
  <c r="AN87" i="3"/>
  <c r="AN88" i="3"/>
  <c r="AN89" i="3"/>
  <c r="AN90" i="3"/>
  <c r="AN91" i="3"/>
  <c r="AN92" i="3"/>
  <c r="AN93" i="3"/>
  <c r="AN94" i="3"/>
  <c r="AN95" i="3"/>
  <c r="AN96" i="3"/>
  <c r="AN97" i="3"/>
  <c r="AN98" i="3"/>
  <c r="AN99" i="3"/>
  <c r="AN100" i="3"/>
  <c r="AN101" i="3"/>
  <c r="AN102" i="3"/>
  <c r="AN103" i="3"/>
  <c r="AN104" i="3"/>
  <c r="AN105" i="3"/>
  <c r="AN106" i="3"/>
  <c r="AN107" i="3"/>
  <c r="AN108" i="3"/>
  <c r="AN109" i="3"/>
  <c r="AN110" i="3"/>
  <c r="AN111" i="3"/>
  <c r="AN112" i="3"/>
  <c r="AN113" i="3"/>
  <c r="AN114" i="3"/>
  <c r="AN115" i="3"/>
  <c r="AN116" i="3"/>
  <c r="AN117" i="3"/>
  <c r="AN118" i="3"/>
  <c r="AN119" i="3"/>
  <c r="AN120" i="3"/>
  <c r="AN121" i="3"/>
  <c r="AN122" i="3"/>
  <c r="AN123" i="3"/>
  <c r="AN124" i="3"/>
  <c r="AN125" i="3"/>
  <c r="AN126" i="3"/>
  <c r="AN127" i="3"/>
  <c r="AN128" i="3"/>
  <c r="AN129" i="3"/>
  <c r="AN130" i="3"/>
  <c r="AN131" i="3"/>
  <c r="AN132" i="3"/>
  <c r="AN133" i="3"/>
  <c r="AN134" i="3"/>
  <c r="AN135" i="3"/>
  <c r="AN136" i="3"/>
  <c r="AN137" i="3"/>
  <c r="AN138" i="3"/>
  <c r="AN139" i="3"/>
  <c r="AN140" i="3"/>
  <c r="AN141" i="3"/>
  <c r="AN142" i="3"/>
  <c r="AN143" i="3"/>
  <c r="AN144" i="3"/>
  <c r="AN145" i="3"/>
  <c r="AN146" i="3"/>
  <c r="AN147" i="3"/>
  <c r="AN148" i="3"/>
  <c r="AN149" i="3"/>
  <c r="AN150" i="3"/>
  <c r="AN151" i="3"/>
  <c r="AN152" i="3"/>
  <c r="AN153" i="3"/>
  <c r="AN154" i="3"/>
  <c r="AN155" i="3"/>
  <c r="AN156" i="3"/>
  <c r="AN157" i="3"/>
  <c r="AN158" i="3"/>
  <c r="AN159" i="3"/>
  <c r="AN160" i="3"/>
  <c r="AN161" i="3"/>
  <c r="AN162" i="3"/>
  <c r="AN163" i="3"/>
  <c r="AN164" i="3"/>
  <c r="AN165" i="3"/>
  <c r="AN166" i="3"/>
  <c r="AN167" i="3"/>
  <c r="AN168" i="3"/>
  <c r="AN169" i="3"/>
  <c r="AN170" i="3"/>
  <c r="AN171" i="3"/>
  <c r="AN172" i="3"/>
  <c r="AN173" i="3"/>
  <c r="AN174" i="3"/>
  <c r="AN175" i="3"/>
  <c r="AN176" i="3"/>
  <c r="AN177" i="3"/>
  <c r="AN178" i="3"/>
  <c r="AN179" i="3"/>
  <c r="AN180" i="3"/>
  <c r="AN181" i="3"/>
  <c r="AN182" i="3"/>
  <c r="AN183" i="3"/>
  <c r="AN184" i="3"/>
  <c r="AN185" i="3"/>
  <c r="AN186" i="3"/>
  <c r="AN187" i="3"/>
  <c r="AN188" i="3"/>
  <c r="AN189" i="3"/>
  <c r="AN190" i="3"/>
  <c r="AN191" i="3"/>
  <c r="AN192" i="3"/>
  <c r="AN4" i="3"/>
  <c r="AE5" i="3"/>
  <c r="AE6" i="3"/>
  <c r="AE7" i="3"/>
  <c r="AE8" i="3"/>
  <c r="AE9" i="3"/>
  <c r="AE10" i="3"/>
  <c r="AE11" i="3"/>
  <c r="AE12" i="3"/>
  <c r="AE13" i="3"/>
  <c r="AE14" i="3"/>
  <c r="AE15" i="3"/>
  <c r="AE16" i="3"/>
  <c r="AE17" i="3"/>
  <c r="AE18" i="3"/>
  <c r="AE19" i="3"/>
  <c r="AE20" i="3"/>
  <c r="AE21" i="3"/>
  <c r="AE22" i="3"/>
  <c r="AE23" i="3"/>
  <c r="AE24" i="3"/>
  <c r="AE25" i="3"/>
  <c r="AE26" i="3"/>
  <c r="AE27" i="3"/>
  <c r="AE28" i="3"/>
  <c r="AE29" i="3"/>
  <c r="AE30" i="3"/>
  <c r="AE31" i="3"/>
  <c r="AE32" i="3"/>
  <c r="AE33" i="3"/>
  <c r="AE34" i="3"/>
  <c r="AE35" i="3"/>
  <c r="AE36" i="3"/>
  <c r="AE37" i="3"/>
  <c r="AE38" i="3"/>
  <c r="AE39" i="3"/>
  <c r="AE40" i="3"/>
  <c r="AE41" i="3"/>
  <c r="AE42" i="3"/>
  <c r="AE43" i="3"/>
  <c r="AE44" i="3"/>
  <c r="AE45" i="3"/>
  <c r="AE46" i="3"/>
  <c r="AE47" i="3"/>
  <c r="AE48" i="3"/>
  <c r="AE49" i="3"/>
  <c r="AE50" i="3"/>
  <c r="AE51" i="3"/>
  <c r="AE52" i="3"/>
  <c r="AE53" i="3"/>
  <c r="AE54" i="3"/>
  <c r="AE55" i="3"/>
  <c r="AE56" i="3"/>
  <c r="AE57" i="3"/>
  <c r="AE58" i="3"/>
  <c r="AE59" i="3"/>
  <c r="AE60" i="3"/>
  <c r="AE61" i="3"/>
  <c r="AE62" i="3"/>
  <c r="AE63" i="3"/>
  <c r="AE64" i="3"/>
  <c r="AE65" i="3"/>
  <c r="AE66" i="3"/>
  <c r="AE67" i="3"/>
  <c r="AE68" i="3"/>
  <c r="AE69" i="3"/>
  <c r="AE70" i="3"/>
  <c r="AE71" i="3"/>
  <c r="AE72" i="3"/>
  <c r="AE73" i="3"/>
  <c r="AE74" i="3"/>
  <c r="AE75" i="3"/>
  <c r="AE76" i="3"/>
  <c r="AE77" i="3"/>
  <c r="AE78" i="3"/>
  <c r="AE79" i="3"/>
  <c r="AE80" i="3"/>
  <c r="AE81" i="3"/>
  <c r="AE82" i="3"/>
  <c r="AE83" i="3"/>
  <c r="AE84" i="3"/>
  <c r="AE85" i="3"/>
  <c r="AE86" i="3"/>
  <c r="AE87" i="3"/>
  <c r="AE88" i="3"/>
  <c r="AE89" i="3"/>
  <c r="AE90" i="3"/>
  <c r="AE91" i="3"/>
  <c r="AE92" i="3"/>
  <c r="AE93" i="3"/>
  <c r="AE94" i="3"/>
  <c r="AE95" i="3"/>
  <c r="AE96" i="3"/>
  <c r="AE97" i="3"/>
  <c r="AE98" i="3"/>
  <c r="AE99" i="3"/>
  <c r="AE100" i="3"/>
  <c r="AE101" i="3"/>
  <c r="AE102" i="3"/>
  <c r="AE103" i="3"/>
  <c r="AE104" i="3"/>
  <c r="AE105" i="3"/>
  <c r="AE106" i="3"/>
  <c r="AE107" i="3"/>
  <c r="AE108" i="3"/>
  <c r="AE109" i="3"/>
  <c r="AE110" i="3"/>
  <c r="AE111" i="3"/>
  <c r="AE112" i="3"/>
  <c r="AE113" i="3"/>
  <c r="AE114" i="3"/>
  <c r="AE115" i="3"/>
  <c r="AE116" i="3"/>
  <c r="AE117" i="3"/>
  <c r="AE118" i="3"/>
  <c r="AE119" i="3"/>
  <c r="AE120" i="3"/>
  <c r="AE121" i="3"/>
  <c r="AE122" i="3"/>
  <c r="AE123" i="3"/>
  <c r="AE124" i="3"/>
  <c r="AE125" i="3"/>
  <c r="AE126" i="3"/>
  <c r="AE127" i="3"/>
  <c r="AE128" i="3"/>
  <c r="AE129" i="3"/>
  <c r="AE130" i="3"/>
  <c r="AE131" i="3"/>
  <c r="AE132" i="3"/>
  <c r="AE133" i="3"/>
  <c r="AE134" i="3"/>
  <c r="AE135" i="3"/>
  <c r="AE136" i="3"/>
  <c r="AE137" i="3"/>
  <c r="AE138" i="3"/>
  <c r="AE139" i="3"/>
  <c r="AE140" i="3"/>
  <c r="AE141" i="3"/>
  <c r="AE142" i="3"/>
  <c r="AE143" i="3"/>
  <c r="AE144" i="3"/>
  <c r="AE145" i="3"/>
  <c r="AE146" i="3"/>
  <c r="AE147" i="3"/>
  <c r="AE148" i="3"/>
  <c r="AE149" i="3"/>
  <c r="AE150" i="3"/>
  <c r="AE151" i="3"/>
  <c r="AE152" i="3"/>
  <c r="AE153" i="3"/>
  <c r="AE154" i="3"/>
  <c r="AE155" i="3"/>
  <c r="AE156" i="3"/>
  <c r="AE157" i="3"/>
  <c r="AE158" i="3"/>
  <c r="AE159" i="3"/>
  <c r="AE160" i="3"/>
  <c r="AE161" i="3"/>
  <c r="AE162" i="3"/>
  <c r="AE163" i="3"/>
  <c r="AE164" i="3"/>
  <c r="AE165" i="3"/>
  <c r="AE166" i="3"/>
  <c r="AE167" i="3"/>
  <c r="AE168" i="3"/>
  <c r="AE169" i="3"/>
  <c r="AE170" i="3"/>
  <c r="AE171" i="3"/>
  <c r="AE172" i="3"/>
  <c r="AE173" i="3"/>
  <c r="AE174" i="3"/>
  <c r="AE175" i="3"/>
  <c r="AH175" i="3" s="1"/>
  <c r="AE176" i="3"/>
  <c r="AE177" i="3"/>
  <c r="AE178" i="3"/>
  <c r="AE179" i="3"/>
  <c r="AE180" i="3"/>
  <c r="AI180" i="3" s="1"/>
  <c r="AE181" i="3"/>
  <c r="AE182" i="3"/>
  <c r="AE183" i="3"/>
  <c r="AE184" i="3"/>
  <c r="AE185" i="3"/>
  <c r="AE186" i="3"/>
  <c r="AE187" i="3"/>
  <c r="AE188" i="3"/>
  <c r="AE189" i="3"/>
  <c r="AE190" i="3"/>
  <c r="AE191" i="3"/>
  <c r="AH191" i="3" s="1"/>
  <c r="AE192" i="3"/>
  <c r="AE4" i="3"/>
  <c r="V5" i="3"/>
  <c r="V6" i="3"/>
  <c r="V7" i="3"/>
  <c r="Z7" i="3" s="1"/>
  <c r="V8" i="3"/>
  <c r="V9" i="3"/>
  <c r="V10" i="3"/>
  <c r="V11" i="3"/>
  <c r="V12" i="3"/>
  <c r="AA12" i="3" s="1"/>
  <c r="V13" i="3"/>
  <c r="V14" i="3"/>
  <c r="V15" i="3"/>
  <c r="V16" i="3"/>
  <c r="V17" i="3"/>
  <c r="V18" i="3"/>
  <c r="V19" i="3"/>
  <c r="V20" i="3"/>
  <c r="V21" i="3"/>
  <c r="V22" i="3"/>
  <c r="V23" i="3"/>
  <c r="V24" i="3"/>
  <c r="V25" i="3"/>
  <c r="V26" i="3"/>
  <c r="V27" i="3"/>
  <c r="V28" i="3"/>
  <c r="V29" i="3"/>
  <c r="V30" i="3"/>
  <c r="V31" i="3"/>
  <c r="V32" i="3"/>
  <c r="V33" i="3"/>
  <c r="V34" i="3"/>
  <c r="Y34" i="3" s="1"/>
  <c r="V35" i="3"/>
  <c r="V36" i="3"/>
  <c r="V37" i="3"/>
  <c r="V38" i="3"/>
  <c r="V39" i="3"/>
  <c r="V40" i="3"/>
  <c r="V41" i="3"/>
  <c r="V42" i="3"/>
  <c r="V43" i="3"/>
  <c r="V44" i="3"/>
  <c r="V45" i="3"/>
  <c r="V46" i="3"/>
  <c r="V47" i="3"/>
  <c r="V48" i="3"/>
  <c r="V49" i="3"/>
  <c r="V50" i="3"/>
  <c r="Y50" i="3" s="1"/>
  <c r="V51" i="3"/>
  <c r="V52" i="3"/>
  <c r="V53" i="3"/>
  <c r="V54" i="3"/>
  <c r="V55" i="3"/>
  <c r="Z55" i="3" s="1"/>
  <c r="V56" i="3"/>
  <c r="V57" i="3"/>
  <c r="V58" i="3"/>
  <c r="V59" i="3"/>
  <c r="V60" i="3"/>
  <c r="V61" i="3"/>
  <c r="V62" i="3"/>
  <c r="V63" i="3"/>
  <c r="V64" i="3"/>
  <c r="V65" i="3"/>
  <c r="V66" i="3"/>
  <c r="Y66" i="3" s="1"/>
  <c r="V67" i="3"/>
  <c r="V68" i="3"/>
  <c r="V69" i="3"/>
  <c r="V70" i="3"/>
  <c r="V71" i="3"/>
  <c r="Z71" i="3" s="1"/>
  <c r="V72" i="3"/>
  <c r="V73" i="3"/>
  <c r="V74" i="3"/>
  <c r="V75" i="3"/>
  <c r="V76" i="3"/>
  <c r="AA76" i="3" s="1"/>
  <c r="V77" i="3"/>
  <c r="V78" i="3"/>
  <c r="V79" i="3"/>
  <c r="V80" i="3"/>
  <c r="V81" i="3"/>
  <c r="V82" i="3"/>
  <c r="V83" i="3"/>
  <c r="V84" i="3"/>
  <c r="V85" i="3"/>
  <c r="V86" i="3"/>
  <c r="V87" i="3"/>
  <c r="V88" i="3"/>
  <c r="V89" i="3"/>
  <c r="V90" i="3"/>
  <c r="V91" i="3"/>
  <c r="V92" i="3"/>
  <c r="AA92" i="3" s="1"/>
  <c r="V93" i="3"/>
  <c r="V94" i="3"/>
  <c r="V95" i="3"/>
  <c r="V96" i="3"/>
  <c r="V97" i="3"/>
  <c r="V98" i="3"/>
  <c r="Y98" i="3" s="1"/>
  <c r="V99" i="3"/>
  <c r="V100" i="3"/>
  <c r="V101" i="3"/>
  <c r="V102" i="3"/>
  <c r="V103" i="3"/>
  <c r="V104" i="3"/>
  <c r="V105" i="3"/>
  <c r="V106" i="3"/>
  <c r="V107" i="3"/>
  <c r="V108" i="3"/>
  <c r="V109" i="3"/>
  <c r="V110" i="3"/>
  <c r="V111" i="3"/>
  <c r="V112" i="3"/>
  <c r="V113" i="3"/>
  <c r="V114" i="3"/>
  <c r="Y114" i="3" s="1"/>
  <c r="V115" i="3"/>
  <c r="V116" i="3"/>
  <c r="V117" i="3"/>
  <c r="V118" i="3"/>
  <c r="V119" i="3"/>
  <c r="Z119" i="3" s="1"/>
  <c r="V120" i="3"/>
  <c r="V121" i="3"/>
  <c r="V122" i="3"/>
  <c r="V123" i="3"/>
  <c r="V124" i="3"/>
  <c r="V125" i="3"/>
  <c r="V126" i="3"/>
  <c r="V127" i="3"/>
  <c r="V128" i="3"/>
  <c r="V129" i="3"/>
  <c r="V130" i="3"/>
  <c r="Y130" i="3" s="1"/>
  <c r="V131" i="3"/>
  <c r="V132" i="3"/>
  <c r="V133" i="3"/>
  <c r="V134" i="3"/>
  <c r="V135" i="3"/>
  <c r="Z135" i="3" s="1"/>
  <c r="V136" i="3"/>
  <c r="V137" i="3"/>
  <c r="V138" i="3"/>
  <c r="V139" i="3"/>
  <c r="V140" i="3"/>
  <c r="AA140" i="3" s="1"/>
  <c r="V141" i="3"/>
  <c r="V142" i="3"/>
  <c r="V143" i="3"/>
  <c r="V144" i="3"/>
  <c r="V145" i="3"/>
  <c r="V146" i="3"/>
  <c r="V147" i="3"/>
  <c r="V148" i="3"/>
  <c r="V149" i="3"/>
  <c r="V150" i="3"/>
  <c r="V151" i="3"/>
  <c r="V152" i="3"/>
  <c r="V153" i="3"/>
  <c r="V154" i="3"/>
  <c r="V155" i="3"/>
  <c r="V156" i="3"/>
  <c r="V157" i="3"/>
  <c r="V158" i="3"/>
  <c r="V159" i="3"/>
  <c r="V160" i="3"/>
  <c r="V161" i="3"/>
  <c r="V162" i="3"/>
  <c r="Y162" i="3" s="1"/>
  <c r="V163" i="3"/>
  <c r="V164" i="3"/>
  <c r="V165" i="3"/>
  <c r="V166" i="3"/>
  <c r="V167" i="3"/>
  <c r="V168" i="3"/>
  <c r="V169" i="3"/>
  <c r="V170" i="3"/>
  <c r="V171" i="3"/>
  <c r="V172" i="3"/>
  <c r="V173" i="3"/>
  <c r="V174" i="3"/>
  <c r="V175" i="3"/>
  <c r="V176" i="3"/>
  <c r="V177" i="3"/>
  <c r="V178" i="3"/>
  <c r="Y178" i="3" s="1"/>
  <c r="V179" i="3"/>
  <c r="V180" i="3"/>
  <c r="V181" i="3"/>
  <c r="V182" i="3"/>
  <c r="V183" i="3"/>
  <c r="Z183" i="3" s="1"/>
  <c r="V184" i="3"/>
  <c r="V185" i="3"/>
  <c r="V186" i="3"/>
  <c r="V187" i="3"/>
  <c r="V188" i="3"/>
  <c r="V189" i="3"/>
  <c r="V190" i="3"/>
  <c r="V191" i="3"/>
  <c r="V192" i="3"/>
  <c r="V4" i="3"/>
  <c r="P4" i="3"/>
  <c r="D5" i="3"/>
  <c r="D6" i="3"/>
  <c r="D7" i="3"/>
  <c r="D8" i="3"/>
  <c r="I8" i="3" s="1"/>
  <c r="D9" i="3"/>
  <c r="D10" i="3"/>
  <c r="G10" i="3" s="1"/>
  <c r="D11" i="3"/>
  <c r="D12" i="3"/>
  <c r="I12" i="3" s="1"/>
  <c r="D13" i="3"/>
  <c r="D14" i="3"/>
  <c r="D15" i="3"/>
  <c r="D16" i="3"/>
  <c r="D17" i="3"/>
  <c r="D18" i="3"/>
  <c r="G18" i="3" s="1"/>
  <c r="D19" i="3"/>
  <c r="H19" i="3" s="1"/>
  <c r="D20" i="3"/>
  <c r="I20" i="3" s="1"/>
  <c r="D21" i="3"/>
  <c r="D22" i="3"/>
  <c r="D23" i="3"/>
  <c r="D24" i="3"/>
  <c r="I24" i="3" s="1"/>
  <c r="D25" i="3"/>
  <c r="D26" i="3"/>
  <c r="G26" i="3" s="1"/>
  <c r="D27" i="3"/>
  <c r="D28" i="3"/>
  <c r="I28" i="3" s="1"/>
  <c r="D29" i="3"/>
  <c r="D30" i="3"/>
  <c r="G30" i="3" s="1"/>
  <c r="D31" i="3"/>
  <c r="D32" i="3"/>
  <c r="D33" i="3"/>
  <c r="D34" i="3"/>
  <c r="G34" i="3" s="1"/>
  <c r="D35" i="3"/>
  <c r="H35" i="3" s="1"/>
  <c r="D36" i="3"/>
  <c r="I36" i="3" s="1"/>
  <c r="D37" i="3"/>
  <c r="D38" i="3"/>
  <c r="D39" i="3"/>
  <c r="D40" i="3"/>
  <c r="I40" i="3" s="1"/>
  <c r="D41" i="3"/>
  <c r="D42" i="3"/>
  <c r="G42" i="3" s="1"/>
  <c r="D43" i="3"/>
  <c r="D44" i="3"/>
  <c r="I44" i="3" s="1"/>
  <c r="D45" i="3"/>
  <c r="D46" i="3"/>
  <c r="D47" i="3"/>
  <c r="D48" i="3"/>
  <c r="D49" i="3"/>
  <c r="D50" i="3"/>
  <c r="G50" i="3" s="1"/>
  <c r="D51" i="3"/>
  <c r="H51" i="3" s="1"/>
  <c r="D52" i="3"/>
  <c r="I52" i="3" s="1"/>
  <c r="D53" i="3"/>
  <c r="D54" i="3"/>
  <c r="D55" i="3"/>
  <c r="D56" i="3"/>
  <c r="I56" i="3" s="1"/>
  <c r="D57" i="3"/>
  <c r="D58" i="3"/>
  <c r="G58" i="3" s="1"/>
  <c r="D59" i="3"/>
  <c r="D60" i="3"/>
  <c r="I60" i="3" s="1"/>
  <c r="D61" i="3"/>
  <c r="D62" i="3"/>
  <c r="G62" i="3" s="1"/>
  <c r="D63" i="3"/>
  <c r="D64" i="3"/>
  <c r="D65" i="3"/>
  <c r="D66" i="3"/>
  <c r="G66" i="3" s="1"/>
  <c r="D67" i="3"/>
  <c r="H67" i="3" s="1"/>
  <c r="D68" i="3"/>
  <c r="I68" i="3" s="1"/>
  <c r="D69" i="3"/>
  <c r="D70" i="3"/>
  <c r="D71" i="3"/>
  <c r="D72" i="3"/>
  <c r="I72" i="3" s="1"/>
  <c r="D73" i="3"/>
  <c r="D74" i="3"/>
  <c r="G74" i="3" s="1"/>
  <c r="D75" i="3"/>
  <c r="D76" i="3"/>
  <c r="I76" i="3" s="1"/>
  <c r="D77" i="3"/>
  <c r="D78" i="3"/>
  <c r="D79" i="3"/>
  <c r="D80" i="3"/>
  <c r="D81" i="3"/>
  <c r="D82" i="3"/>
  <c r="G82" i="3" s="1"/>
  <c r="D83" i="3"/>
  <c r="H83" i="3" s="1"/>
  <c r="D84" i="3"/>
  <c r="I84" i="3" s="1"/>
  <c r="D85" i="3"/>
  <c r="D86" i="3"/>
  <c r="D87" i="3"/>
  <c r="D88" i="3"/>
  <c r="I88" i="3" s="1"/>
  <c r="D89" i="3"/>
  <c r="D90" i="3"/>
  <c r="G90" i="3" s="1"/>
  <c r="D91" i="3"/>
  <c r="D92" i="3"/>
  <c r="I92" i="3" s="1"/>
  <c r="D93" i="3"/>
  <c r="D94" i="3"/>
  <c r="D95" i="3"/>
  <c r="D96" i="3"/>
  <c r="D97" i="3"/>
  <c r="D98" i="3"/>
  <c r="G98" i="3" s="1"/>
  <c r="D99" i="3"/>
  <c r="H99" i="3" s="1"/>
  <c r="D100" i="3"/>
  <c r="I100" i="3" s="1"/>
  <c r="D101" i="3"/>
  <c r="D102" i="3"/>
  <c r="D103" i="3"/>
  <c r="D104" i="3"/>
  <c r="I104" i="3" s="1"/>
  <c r="D105" i="3"/>
  <c r="D106" i="3"/>
  <c r="G106" i="3" s="1"/>
  <c r="D107" i="3"/>
  <c r="D108" i="3"/>
  <c r="I108" i="3" s="1"/>
  <c r="D109" i="3"/>
  <c r="D110" i="3"/>
  <c r="D111" i="3"/>
  <c r="D112" i="3"/>
  <c r="D113" i="3"/>
  <c r="D114" i="3"/>
  <c r="G114" i="3" s="1"/>
  <c r="D115" i="3"/>
  <c r="H115" i="3" s="1"/>
  <c r="D116" i="3"/>
  <c r="I116" i="3" s="1"/>
  <c r="D117" i="3"/>
  <c r="D118" i="3"/>
  <c r="D119" i="3"/>
  <c r="D120" i="3"/>
  <c r="I120" i="3" s="1"/>
  <c r="D121" i="3"/>
  <c r="D122" i="3"/>
  <c r="G122" i="3" s="1"/>
  <c r="D123" i="3"/>
  <c r="D124" i="3"/>
  <c r="I124" i="3" s="1"/>
  <c r="D125" i="3"/>
  <c r="D126" i="3"/>
  <c r="G126" i="3" s="1"/>
  <c r="D127" i="3"/>
  <c r="D128" i="3"/>
  <c r="D129" i="3"/>
  <c r="D130" i="3"/>
  <c r="G130" i="3" s="1"/>
  <c r="D131" i="3"/>
  <c r="H131" i="3" s="1"/>
  <c r="D132" i="3"/>
  <c r="I132" i="3" s="1"/>
  <c r="D133" i="3"/>
  <c r="D134" i="3"/>
  <c r="D135" i="3"/>
  <c r="D136" i="3"/>
  <c r="I136" i="3" s="1"/>
  <c r="D137" i="3"/>
  <c r="D138" i="3"/>
  <c r="G138" i="3" s="1"/>
  <c r="D139" i="3"/>
  <c r="D140" i="3"/>
  <c r="I140" i="3" s="1"/>
  <c r="D141" i="3"/>
  <c r="D142" i="3"/>
  <c r="D143" i="3"/>
  <c r="D144" i="3"/>
  <c r="D145" i="3"/>
  <c r="D146" i="3"/>
  <c r="G146" i="3" s="1"/>
  <c r="D147" i="3"/>
  <c r="H147" i="3" s="1"/>
  <c r="D148" i="3"/>
  <c r="I148" i="3" s="1"/>
  <c r="D149" i="3"/>
  <c r="D150" i="3"/>
  <c r="D151" i="3"/>
  <c r="D152" i="3"/>
  <c r="I152" i="3" s="1"/>
  <c r="D153" i="3"/>
  <c r="D154" i="3"/>
  <c r="G154" i="3" s="1"/>
  <c r="D155" i="3"/>
  <c r="D156" i="3"/>
  <c r="I156" i="3" s="1"/>
  <c r="D157" i="3"/>
  <c r="D158" i="3"/>
  <c r="D159" i="3"/>
  <c r="D160" i="3"/>
  <c r="D161" i="3"/>
  <c r="D162" i="3"/>
  <c r="G162" i="3" s="1"/>
  <c r="D163" i="3"/>
  <c r="H163" i="3" s="1"/>
  <c r="D164" i="3"/>
  <c r="I164" i="3" s="1"/>
  <c r="D165" i="3"/>
  <c r="D166" i="3"/>
  <c r="D167" i="3"/>
  <c r="D168" i="3"/>
  <c r="I168" i="3" s="1"/>
  <c r="D169" i="3"/>
  <c r="D170" i="3"/>
  <c r="G170" i="3" s="1"/>
  <c r="D171" i="3"/>
  <c r="D172" i="3"/>
  <c r="I172" i="3" s="1"/>
  <c r="D173" i="3"/>
  <c r="D174" i="3"/>
  <c r="G174" i="3" s="1"/>
  <c r="D175" i="3"/>
  <c r="D176" i="3"/>
  <c r="D177" i="3"/>
  <c r="D178" i="3"/>
  <c r="I178" i="3" s="1"/>
  <c r="D179" i="3"/>
  <c r="G179" i="3" s="1"/>
  <c r="D180" i="3"/>
  <c r="I180" i="3" s="1"/>
  <c r="D181" i="3"/>
  <c r="G181" i="3" s="1"/>
  <c r="D182" i="3"/>
  <c r="I182" i="3" s="1"/>
  <c r="D183" i="3"/>
  <c r="G183" i="3" s="1"/>
  <c r="D184" i="3"/>
  <c r="D185" i="3"/>
  <c r="D186" i="3"/>
  <c r="I186" i="3" s="1"/>
  <c r="D187" i="3"/>
  <c r="G187" i="3" s="1"/>
  <c r="D188" i="3"/>
  <c r="I188" i="3" s="1"/>
  <c r="D189" i="3"/>
  <c r="G189" i="3" s="1"/>
  <c r="D190" i="3"/>
  <c r="I190" i="3" s="1"/>
  <c r="D191" i="3"/>
  <c r="G191" i="3" s="1"/>
  <c r="D192" i="3"/>
  <c r="BQ5" i="3"/>
  <c r="BQ6" i="3"/>
  <c r="BQ7" i="3"/>
  <c r="BQ8" i="3"/>
  <c r="BQ9" i="3"/>
  <c r="BQ10" i="3"/>
  <c r="BQ11" i="3"/>
  <c r="BQ12" i="3"/>
  <c r="BQ13" i="3"/>
  <c r="BQ14" i="3"/>
  <c r="BQ15" i="3"/>
  <c r="BQ16" i="3"/>
  <c r="BQ17" i="3"/>
  <c r="BQ18" i="3"/>
  <c r="BQ19" i="3"/>
  <c r="BQ20" i="3"/>
  <c r="BQ21" i="3"/>
  <c r="BQ22" i="3"/>
  <c r="BQ23" i="3"/>
  <c r="BQ24" i="3"/>
  <c r="BQ25" i="3"/>
  <c r="BQ26" i="3"/>
  <c r="BQ27" i="3"/>
  <c r="BQ28" i="3"/>
  <c r="BQ29" i="3"/>
  <c r="BQ30" i="3"/>
  <c r="BQ31" i="3"/>
  <c r="BQ32" i="3"/>
  <c r="BQ33" i="3"/>
  <c r="BQ34" i="3"/>
  <c r="BQ35" i="3"/>
  <c r="BQ36" i="3"/>
  <c r="BQ37" i="3"/>
  <c r="BQ38" i="3"/>
  <c r="BQ39" i="3"/>
  <c r="BQ40" i="3"/>
  <c r="BQ41" i="3"/>
  <c r="BQ42" i="3"/>
  <c r="BQ43" i="3"/>
  <c r="BQ44" i="3"/>
  <c r="BQ45" i="3"/>
  <c r="BQ46" i="3"/>
  <c r="BQ47" i="3"/>
  <c r="BQ48" i="3"/>
  <c r="BQ49" i="3"/>
  <c r="BQ50" i="3"/>
  <c r="BQ51" i="3"/>
  <c r="BQ52" i="3"/>
  <c r="BQ53" i="3"/>
  <c r="BQ54" i="3"/>
  <c r="BQ55" i="3"/>
  <c r="BQ56" i="3"/>
  <c r="BQ57" i="3"/>
  <c r="BQ58" i="3"/>
  <c r="BQ59" i="3"/>
  <c r="BQ60" i="3"/>
  <c r="BQ61" i="3"/>
  <c r="BQ62" i="3"/>
  <c r="BQ63" i="3"/>
  <c r="BQ64" i="3"/>
  <c r="BQ65" i="3"/>
  <c r="BQ66" i="3"/>
  <c r="BQ67" i="3"/>
  <c r="BQ68" i="3"/>
  <c r="BQ69" i="3"/>
  <c r="BQ70" i="3"/>
  <c r="BQ71" i="3"/>
  <c r="BQ72" i="3"/>
  <c r="BQ73" i="3"/>
  <c r="BQ74" i="3"/>
  <c r="BQ75" i="3"/>
  <c r="BQ76" i="3"/>
  <c r="BQ77" i="3"/>
  <c r="BQ78" i="3"/>
  <c r="BQ79" i="3"/>
  <c r="BQ80" i="3"/>
  <c r="BQ81" i="3"/>
  <c r="BQ82" i="3"/>
  <c r="BQ83" i="3"/>
  <c r="BQ84" i="3"/>
  <c r="BQ85" i="3"/>
  <c r="BQ86" i="3"/>
  <c r="BQ87" i="3"/>
  <c r="BQ88" i="3"/>
  <c r="BQ89" i="3"/>
  <c r="BQ90" i="3"/>
  <c r="BQ91" i="3"/>
  <c r="BQ92" i="3"/>
  <c r="BQ93" i="3"/>
  <c r="BQ94" i="3"/>
  <c r="BQ95" i="3"/>
  <c r="BQ96" i="3"/>
  <c r="BQ97" i="3"/>
  <c r="BQ98" i="3"/>
  <c r="BQ99" i="3"/>
  <c r="BQ100" i="3"/>
  <c r="BQ101" i="3"/>
  <c r="BQ102" i="3"/>
  <c r="BQ103" i="3"/>
  <c r="BQ104" i="3"/>
  <c r="BQ105" i="3"/>
  <c r="BQ106" i="3"/>
  <c r="BQ107" i="3"/>
  <c r="BQ108" i="3"/>
  <c r="BQ109" i="3"/>
  <c r="BQ110" i="3"/>
  <c r="BQ111" i="3"/>
  <c r="BQ112" i="3"/>
  <c r="BQ113" i="3"/>
  <c r="BQ114" i="3"/>
  <c r="BQ115" i="3"/>
  <c r="BQ116" i="3"/>
  <c r="BQ117" i="3"/>
  <c r="BQ118" i="3"/>
  <c r="BQ119" i="3"/>
  <c r="BQ120" i="3"/>
  <c r="BQ121" i="3"/>
  <c r="BQ122" i="3"/>
  <c r="BQ123" i="3"/>
  <c r="BQ124" i="3"/>
  <c r="BQ125" i="3"/>
  <c r="BQ126" i="3"/>
  <c r="BQ127" i="3"/>
  <c r="BQ128" i="3"/>
  <c r="BQ129" i="3"/>
  <c r="BQ130" i="3"/>
  <c r="BQ131" i="3"/>
  <c r="BQ132" i="3"/>
  <c r="BQ133" i="3"/>
  <c r="BQ134" i="3"/>
  <c r="BQ135" i="3"/>
  <c r="BQ136" i="3"/>
  <c r="BQ137" i="3"/>
  <c r="BQ138" i="3"/>
  <c r="BQ139" i="3"/>
  <c r="BQ140" i="3"/>
  <c r="BQ141" i="3"/>
  <c r="BQ142" i="3"/>
  <c r="BQ143" i="3"/>
  <c r="BQ144" i="3"/>
  <c r="BQ145" i="3"/>
  <c r="BQ146" i="3"/>
  <c r="BQ147" i="3"/>
  <c r="BQ148" i="3"/>
  <c r="BQ149" i="3"/>
  <c r="BQ150" i="3"/>
  <c r="BQ151" i="3"/>
  <c r="BQ152" i="3"/>
  <c r="BQ153" i="3"/>
  <c r="BQ154" i="3"/>
  <c r="BQ155" i="3"/>
  <c r="BQ156" i="3"/>
  <c r="BQ157" i="3"/>
  <c r="BQ158" i="3"/>
  <c r="BQ159" i="3"/>
  <c r="BQ160" i="3"/>
  <c r="BQ161" i="3"/>
  <c r="BQ162" i="3"/>
  <c r="BQ163" i="3"/>
  <c r="BQ164" i="3"/>
  <c r="BQ165" i="3"/>
  <c r="BQ166" i="3"/>
  <c r="BQ167" i="3"/>
  <c r="BQ168" i="3"/>
  <c r="BQ169" i="3"/>
  <c r="BQ170" i="3"/>
  <c r="BQ171" i="3"/>
  <c r="BQ172" i="3"/>
  <c r="BQ173" i="3"/>
  <c r="BQ174" i="3"/>
  <c r="BQ175" i="3"/>
  <c r="BQ176" i="3"/>
  <c r="BQ177" i="3"/>
  <c r="BQ178" i="3"/>
  <c r="BQ179" i="3"/>
  <c r="BQ180" i="3"/>
  <c r="BQ181" i="3"/>
  <c r="BQ182" i="3"/>
  <c r="BQ183" i="3"/>
  <c r="BQ184" i="3"/>
  <c r="BQ185" i="3"/>
  <c r="BQ186" i="3"/>
  <c r="BQ187" i="3"/>
  <c r="BQ188" i="3"/>
  <c r="BQ189" i="3"/>
  <c r="BQ190" i="3"/>
  <c r="BQ191" i="3"/>
  <c r="BQ192" i="3"/>
  <c r="BQ4" i="3"/>
  <c r="BH5" i="3"/>
  <c r="BH6" i="3"/>
  <c r="BH7" i="3"/>
  <c r="BH8" i="3"/>
  <c r="BH9" i="3"/>
  <c r="BH10" i="3"/>
  <c r="BH11" i="3"/>
  <c r="BH12" i="3"/>
  <c r="BH13" i="3"/>
  <c r="BH14" i="3"/>
  <c r="BH15" i="3"/>
  <c r="BH16" i="3"/>
  <c r="BH17" i="3"/>
  <c r="BH18" i="3"/>
  <c r="BH19" i="3"/>
  <c r="BH20" i="3"/>
  <c r="BH21" i="3"/>
  <c r="BH22" i="3"/>
  <c r="BH23" i="3"/>
  <c r="BH24" i="3"/>
  <c r="BH25" i="3"/>
  <c r="BH26" i="3"/>
  <c r="BH27" i="3"/>
  <c r="BH28" i="3"/>
  <c r="BH29" i="3"/>
  <c r="BH30" i="3"/>
  <c r="BH31" i="3"/>
  <c r="BH32" i="3"/>
  <c r="BH33" i="3"/>
  <c r="BH34" i="3"/>
  <c r="BH35" i="3"/>
  <c r="BH36" i="3"/>
  <c r="BH37" i="3"/>
  <c r="BH38" i="3"/>
  <c r="BH39" i="3"/>
  <c r="BH40" i="3"/>
  <c r="BH41" i="3"/>
  <c r="BH42" i="3"/>
  <c r="BH43" i="3"/>
  <c r="BH44" i="3"/>
  <c r="BH45" i="3"/>
  <c r="BH46" i="3"/>
  <c r="BH47" i="3"/>
  <c r="BH48" i="3"/>
  <c r="BH49" i="3"/>
  <c r="BH50" i="3"/>
  <c r="BH51" i="3"/>
  <c r="BH52" i="3"/>
  <c r="BH53" i="3"/>
  <c r="BH54" i="3"/>
  <c r="BH55" i="3"/>
  <c r="BH56" i="3"/>
  <c r="BH57" i="3"/>
  <c r="BH58" i="3"/>
  <c r="BH59" i="3"/>
  <c r="BH60" i="3"/>
  <c r="BH61" i="3"/>
  <c r="BH62" i="3"/>
  <c r="BH63" i="3"/>
  <c r="BH64" i="3"/>
  <c r="BH65" i="3"/>
  <c r="BH66" i="3"/>
  <c r="BH67" i="3"/>
  <c r="BH68" i="3"/>
  <c r="BH69" i="3"/>
  <c r="BH70" i="3"/>
  <c r="BH71" i="3"/>
  <c r="BH72" i="3"/>
  <c r="BH73" i="3"/>
  <c r="BH74" i="3"/>
  <c r="BH75" i="3"/>
  <c r="BH76" i="3"/>
  <c r="BH77" i="3"/>
  <c r="BH78" i="3"/>
  <c r="BH79" i="3"/>
  <c r="BH80" i="3"/>
  <c r="BH81" i="3"/>
  <c r="BH82" i="3"/>
  <c r="BH83" i="3"/>
  <c r="BH84" i="3"/>
  <c r="BH85" i="3"/>
  <c r="BH86" i="3"/>
  <c r="BH87" i="3"/>
  <c r="BH88" i="3"/>
  <c r="BH89" i="3"/>
  <c r="BH90" i="3"/>
  <c r="BH91" i="3"/>
  <c r="BH92" i="3"/>
  <c r="BH93" i="3"/>
  <c r="BH94" i="3"/>
  <c r="BH95" i="3"/>
  <c r="BH96" i="3"/>
  <c r="BH97" i="3"/>
  <c r="BH98" i="3"/>
  <c r="BH99" i="3"/>
  <c r="BH100" i="3"/>
  <c r="BH101" i="3"/>
  <c r="BH102" i="3"/>
  <c r="BH103" i="3"/>
  <c r="BH104" i="3"/>
  <c r="BH105" i="3"/>
  <c r="BH106" i="3"/>
  <c r="BH107" i="3"/>
  <c r="BH108" i="3"/>
  <c r="BH109" i="3"/>
  <c r="BH110" i="3"/>
  <c r="BH111" i="3"/>
  <c r="BH112" i="3"/>
  <c r="BH113" i="3"/>
  <c r="BH114" i="3"/>
  <c r="BH115" i="3"/>
  <c r="BH116" i="3"/>
  <c r="BH117" i="3"/>
  <c r="BH118" i="3"/>
  <c r="BH119" i="3"/>
  <c r="BH120" i="3"/>
  <c r="BH121" i="3"/>
  <c r="BH122" i="3"/>
  <c r="BH123" i="3"/>
  <c r="BH124" i="3"/>
  <c r="BH125" i="3"/>
  <c r="BH126" i="3"/>
  <c r="BH127" i="3"/>
  <c r="BH128" i="3"/>
  <c r="BH129" i="3"/>
  <c r="BH130" i="3"/>
  <c r="BH131" i="3"/>
  <c r="BH132" i="3"/>
  <c r="BH133" i="3"/>
  <c r="BH134" i="3"/>
  <c r="BH135" i="3"/>
  <c r="BH136" i="3"/>
  <c r="BH137" i="3"/>
  <c r="BH138" i="3"/>
  <c r="BH139" i="3"/>
  <c r="BH140" i="3"/>
  <c r="BH141" i="3"/>
  <c r="BH142" i="3"/>
  <c r="BH143" i="3"/>
  <c r="BH144" i="3"/>
  <c r="BH145" i="3"/>
  <c r="BH146" i="3"/>
  <c r="BH147" i="3"/>
  <c r="BH148" i="3"/>
  <c r="BH149" i="3"/>
  <c r="BH150" i="3"/>
  <c r="BH151" i="3"/>
  <c r="BH152" i="3"/>
  <c r="BH153" i="3"/>
  <c r="BH154" i="3"/>
  <c r="BH155" i="3"/>
  <c r="BH156" i="3"/>
  <c r="BH157" i="3"/>
  <c r="BH158" i="3"/>
  <c r="BH159" i="3"/>
  <c r="BH160" i="3"/>
  <c r="BH161" i="3"/>
  <c r="BH162" i="3"/>
  <c r="BH163" i="3"/>
  <c r="BH164" i="3"/>
  <c r="BH165" i="3"/>
  <c r="BH166" i="3"/>
  <c r="BH167" i="3"/>
  <c r="BH168" i="3"/>
  <c r="BH169" i="3"/>
  <c r="BH170" i="3"/>
  <c r="BH171" i="3"/>
  <c r="BH172" i="3"/>
  <c r="BH173" i="3"/>
  <c r="BH174" i="3"/>
  <c r="BH175" i="3"/>
  <c r="BH176" i="3"/>
  <c r="BH177" i="3"/>
  <c r="BH178" i="3"/>
  <c r="BH179" i="3"/>
  <c r="BH180" i="3"/>
  <c r="BH181" i="3"/>
  <c r="BH182" i="3"/>
  <c r="BH183" i="3"/>
  <c r="BH184" i="3"/>
  <c r="BH185" i="3"/>
  <c r="BH186" i="3"/>
  <c r="BH187" i="3"/>
  <c r="BH188" i="3"/>
  <c r="BH189" i="3"/>
  <c r="BH190" i="3"/>
  <c r="BH191" i="3"/>
  <c r="BH192" i="3"/>
  <c r="BH4" i="3"/>
  <c r="AY5" i="3"/>
  <c r="AY6" i="3"/>
  <c r="AY7" i="3"/>
  <c r="AY8" i="3"/>
  <c r="AY9" i="3"/>
  <c r="AY10" i="3"/>
  <c r="AY11" i="3"/>
  <c r="AY12" i="3"/>
  <c r="AY13" i="3"/>
  <c r="AY14" i="3"/>
  <c r="AY15" i="3"/>
  <c r="AY16" i="3"/>
  <c r="AY17" i="3"/>
  <c r="AY18" i="3"/>
  <c r="AY19" i="3"/>
  <c r="AY20" i="3"/>
  <c r="AY21" i="3"/>
  <c r="AY22" i="3"/>
  <c r="AY23" i="3"/>
  <c r="AY24" i="3"/>
  <c r="AY25" i="3"/>
  <c r="AY26" i="3"/>
  <c r="AY27" i="3"/>
  <c r="AY28" i="3"/>
  <c r="AY29" i="3"/>
  <c r="AY30" i="3"/>
  <c r="AY31" i="3"/>
  <c r="AY32" i="3"/>
  <c r="AY33" i="3"/>
  <c r="AY34" i="3"/>
  <c r="AY35" i="3"/>
  <c r="AY36" i="3"/>
  <c r="AY37" i="3"/>
  <c r="AY38" i="3"/>
  <c r="AY39" i="3"/>
  <c r="AY40" i="3"/>
  <c r="AY41" i="3"/>
  <c r="AY42" i="3"/>
  <c r="AY43" i="3"/>
  <c r="AY44" i="3"/>
  <c r="AY45" i="3"/>
  <c r="AY46" i="3"/>
  <c r="AY47" i="3"/>
  <c r="AY48" i="3"/>
  <c r="AY49" i="3"/>
  <c r="AY50" i="3"/>
  <c r="AY51" i="3"/>
  <c r="AY52" i="3"/>
  <c r="AY53" i="3"/>
  <c r="AY54" i="3"/>
  <c r="AY55" i="3"/>
  <c r="AY56" i="3"/>
  <c r="AY57" i="3"/>
  <c r="AY58" i="3"/>
  <c r="AY59" i="3"/>
  <c r="AY60" i="3"/>
  <c r="AY61" i="3"/>
  <c r="AY62" i="3"/>
  <c r="AY63" i="3"/>
  <c r="AY64" i="3"/>
  <c r="AY65" i="3"/>
  <c r="AY66" i="3"/>
  <c r="AY67" i="3"/>
  <c r="AY68" i="3"/>
  <c r="AY69" i="3"/>
  <c r="AY70" i="3"/>
  <c r="AY71" i="3"/>
  <c r="AY72" i="3"/>
  <c r="AY73" i="3"/>
  <c r="AY74" i="3"/>
  <c r="AY75" i="3"/>
  <c r="AY76" i="3"/>
  <c r="AY77" i="3"/>
  <c r="AY78" i="3"/>
  <c r="AY79" i="3"/>
  <c r="AY80" i="3"/>
  <c r="AY81" i="3"/>
  <c r="AY82" i="3"/>
  <c r="AY83" i="3"/>
  <c r="AY84" i="3"/>
  <c r="AY85" i="3"/>
  <c r="AY86" i="3"/>
  <c r="AY87" i="3"/>
  <c r="AY88" i="3"/>
  <c r="AY89" i="3"/>
  <c r="AY90" i="3"/>
  <c r="AY91" i="3"/>
  <c r="AY92" i="3"/>
  <c r="AY93" i="3"/>
  <c r="AY94" i="3"/>
  <c r="AY95" i="3"/>
  <c r="AY96" i="3"/>
  <c r="AY97" i="3"/>
  <c r="AY98" i="3"/>
  <c r="AY99" i="3"/>
  <c r="AY100" i="3"/>
  <c r="AY101" i="3"/>
  <c r="AY102" i="3"/>
  <c r="AY103" i="3"/>
  <c r="AY104" i="3"/>
  <c r="AY105" i="3"/>
  <c r="AY106" i="3"/>
  <c r="AY107" i="3"/>
  <c r="AY108" i="3"/>
  <c r="AY109" i="3"/>
  <c r="AY110" i="3"/>
  <c r="AY111" i="3"/>
  <c r="AY112" i="3"/>
  <c r="AY113" i="3"/>
  <c r="AY114" i="3"/>
  <c r="AY115" i="3"/>
  <c r="AY116" i="3"/>
  <c r="AY117" i="3"/>
  <c r="AY118" i="3"/>
  <c r="AY119" i="3"/>
  <c r="AY120" i="3"/>
  <c r="AY121" i="3"/>
  <c r="AY122" i="3"/>
  <c r="AY123" i="3"/>
  <c r="AY124" i="3"/>
  <c r="AY125" i="3"/>
  <c r="AY126" i="3"/>
  <c r="AY127" i="3"/>
  <c r="AY128" i="3"/>
  <c r="AY129" i="3"/>
  <c r="AY130" i="3"/>
  <c r="AY131" i="3"/>
  <c r="AY132" i="3"/>
  <c r="AY133" i="3"/>
  <c r="AY134" i="3"/>
  <c r="AY135" i="3"/>
  <c r="AY136" i="3"/>
  <c r="AY137" i="3"/>
  <c r="AY138" i="3"/>
  <c r="AY139" i="3"/>
  <c r="AY140" i="3"/>
  <c r="AY141" i="3"/>
  <c r="AY142" i="3"/>
  <c r="AY143" i="3"/>
  <c r="AY144" i="3"/>
  <c r="AY145" i="3"/>
  <c r="AY146" i="3"/>
  <c r="AY147" i="3"/>
  <c r="AY148" i="3"/>
  <c r="AY149" i="3"/>
  <c r="AY150" i="3"/>
  <c r="AY151" i="3"/>
  <c r="AY152" i="3"/>
  <c r="AY153" i="3"/>
  <c r="AY154" i="3"/>
  <c r="AY155" i="3"/>
  <c r="AY156" i="3"/>
  <c r="AY157" i="3"/>
  <c r="AY158" i="3"/>
  <c r="AY159" i="3"/>
  <c r="AY160" i="3"/>
  <c r="AY161" i="3"/>
  <c r="AY162" i="3"/>
  <c r="AY163" i="3"/>
  <c r="AY164" i="3"/>
  <c r="AY165" i="3"/>
  <c r="AY166" i="3"/>
  <c r="AY167" i="3"/>
  <c r="AY168" i="3"/>
  <c r="AY169" i="3"/>
  <c r="AY170" i="3"/>
  <c r="AY171" i="3"/>
  <c r="AY172" i="3"/>
  <c r="AY173" i="3"/>
  <c r="AY174" i="3"/>
  <c r="AY175" i="3"/>
  <c r="AY176" i="3"/>
  <c r="AY177" i="3"/>
  <c r="AY178" i="3"/>
  <c r="AY179" i="3"/>
  <c r="AY180" i="3"/>
  <c r="AY181" i="3"/>
  <c r="AY182" i="3"/>
  <c r="AY183" i="3"/>
  <c r="AY184" i="3"/>
  <c r="AY185" i="3"/>
  <c r="AY186" i="3"/>
  <c r="AY187" i="3"/>
  <c r="AY188" i="3"/>
  <c r="AY189" i="3"/>
  <c r="AY190" i="3"/>
  <c r="AY191" i="3"/>
  <c r="AY192" i="3"/>
  <c r="AY4" i="3"/>
  <c r="AP5" i="3"/>
  <c r="AP6" i="3"/>
  <c r="AP7" i="3"/>
  <c r="AP8" i="3"/>
  <c r="AP9" i="3"/>
  <c r="AP10" i="3"/>
  <c r="AP11" i="3"/>
  <c r="AP12" i="3"/>
  <c r="AP13" i="3"/>
  <c r="AP14" i="3"/>
  <c r="AP15" i="3"/>
  <c r="AP16" i="3"/>
  <c r="AP17" i="3"/>
  <c r="AP18" i="3"/>
  <c r="AP19" i="3"/>
  <c r="AP20" i="3"/>
  <c r="AP21" i="3"/>
  <c r="AP22" i="3"/>
  <c r="AP23" i="3"/>
  <c r="AP24" i="3"/>
  <c r="AP25" i="3"/>
  <c r="AP26" i="3"/>
  <c r="AP27" i="3"/>
  <c r="AP28" i="3"/>
  <c r="AP29" i="3"/>
  <c r="AP30" i="3"/>
  <c r="AP31" i="3"/>
  <c r="AP32" i="3"/>
  <c r="AP33" i="3"/>
  <c r="AP34" i="3"/>
  <c r="AP35" i="3"/>
  <c r="AP36" i="3"/>
  <c r="AP37" i="3"/>
  <c r="AP38" i="3"/>
  <c r="AP39" i="3"/>
  <c r="AP40" i="3"/>
  <c r="AP41" i="3"/>
  <c r="AP42" i="3"/>
  <c r="AP43" i="3"/>
  <c r="AP44" i="3"/>
  <c r="AP45" i="3"/>
  <c r="AP46" i="3"/>
  <c r="AP47" i="3"/>
  <c r="AP48" i="3"/>
  <c r="AP49" i="3"/>
  <c r="AP50" i="3"/>
  <c r="AP51" i="3"/>
  <c r="AP52" i="3"/>
  <c r="AP53" i="3"/>
  <c r="AP54" i="3"/>
  <c r="AP55" i="3"/>
  <c r="AP56" i="3"/>
  <c r="AP57" i="3"/>
  <c r="AP58" i="3"/>
  <c r="AP59" i="3"/>
  <c r="AP60" i="3"/>
  <c r="AP61" i="3"/>
  <c r="AP62" i="3"/>
  <c r="AP63" i="3"/>
  <c r="AP64" i="3"/>
  <c r="AP65" i="3"/>
  <c r="AP66" i="3"/>
  <c r="AP67" i="3"/>
  <c r="AP68" i="3"/>
  <c r="AP69" i="3"/>
  <c r="AP70" i="3"/>
  <c r="AP71" i="3"/>
  <c r="AP72" i="3"/>
  <c r="AP73" i="3"/>
  <c r="AP74" i="3"/>
  <c r="AP75" i="3"/>
  <c r="AP76" i="3"/>
  <c r="AP77" i="3"/>
  <c r="AP78" i="3"/>
  <c r="AP79" i="3"/>
  <c r="AP80" i="3"/>
  <c r="AP81" i="3"/>
  <c r="AP82" i="3"/>
  <c r="AP83" i="3"/>
  <c r="AP84" i="3"/>
  <c r="AP85" i="3"/>
  <c r="AP86" i="3"/>
  <c r="AP87" i="3"/>
  <c r="AP88" i="3"/>
  <c r="AP89" i="3"/>
  <c r="AP90" i="3"/>
  <c r="AP91" i="3"/>
  <c r="AP92" i="3"/>
  <c r="AP93" i="3"/>
  <c r="AP94" i="3"/>
  <c r="AP95" i="3"/>
  <c r="AP96" i="3"/>
  <c r="AP97" i="3"/>
  <c r="AP98" i="3"/>
  <c r="AP99" i="3"/>
  <c r="AP100" i="3"/>
  <c r="AP101" i="3"/>
  <c r="AP102" i="3"/>
  <c r="AP103" i="3"/>
  <c r="AP104" i="3"/>
  <c r="AP105" i="3"/>
  <c r="AP106" i="3"/>
  <c r="AP107" i="3"/>
  <c r="AP108" i="3"/>
  <c r="AP109" i="3"/>
  <c r="AP110" i="3"/>
  <c r="AP111" i="3"/>
  <c r="AP112" i="3"/>
  <c r="AP113" i="3"/>
  <c r="AP114" i="3"/>
  <c r="AP115" i="3"/>
  <c r="AP116" i="3"/>
  <c r="AP117" i="3"/>
  <c r="AP118" i="3"/>
  <c r="AP119" i="3"/>
  <c r="AP120" i="3"/>
  <c r="AP121" i="3"/>
  <c r="AP122" i="3"/>
  <c r="AP123" i="3"/>
  <c r="AP124" i="3"/>
  <c r="AP125" i="3"/>
  <c r="AP126" i="3"/>
  <c r="AP127" i="3"/>
  <c r="AP128" i="3"/>
  <c r="AP129" i="3"/>
  <c r="AP130" i="3"/>
  <c r="AP131" i="3"/>
  <c r="AP132" i="3"/>
  <c r="AP133" i="3"/>
  <c r="AP134" i="3"/>
  <c r="AP135" i="3"/>
  <c r="AP136" i="3"/>
  <c r="AP137" i="3"/>
  <c r="AP138" i="3"/>
  <c r="AP139" i="3"/>
  <c r="AP140" i="3"/>
  <c r="AP141" i="3"/>
  <c r="AP142" i="3"/>
  <c r="AP143" i="3"/>
  <c r="AP144" i="3"/>
  <c r="AP145" i="3"/>
  <c r="AP146" i="3"/>
  <c r="AP147" i="3"/>
  <c r="AP148" i="3"/>
  <c r="AP149" i="3"/>
  <c r="AP150" i="3"/>
  <c r="AP151" i="3"/>
  <c r="AP152" i="3"/>
  <c r="AP153" i="3"/>
  <c r="AP154" i="3"/>
  <c r="AP155" i="3"/>
  <c r="AP156" i="3"/>
  <c r="AP157" i="3"/>
  <c r="AP158" i="3"/>
  <c r="AP159" i="3"/>
  <c r="AP160" i="3"/>
  <c r="AP161" i="3"/>
  <c r="AP162" i="3"/>
  <c r="AP163" i="3"/>
  <c r="AP164" i="3"/>
  <c r="AP165" i="3"/>
  <c r="AP166" i="3"/>
  <c r="AP167" i="3"/>
  <c r="AP168" i="3"/>
  <c r="AP169" i="3"/>
  <c r="AP170" i="3"/>
  <c r="AP171" i="3"/>
  <c r="AP172" i="3"/>
  <c r="AP173" i="3"/>
  <c r="AP174" i="3"/>
  <c r="AP175" i="3"/>
  <c r="AP176" i="3"/>
  <c r="AP177" i="3"/>
  <c r="AP178" i="3"/>
  <c r="AP179" i="3"/>
  <c r="AP180" i="3"/>
  <c r="AP181" i="3"/>
  <c r="AP182" i="3"/>
  <c r="AP183" i="3"/>
  <c r="AP184" i="3"/>
  <c r="AP185" i="3"/>
  <c r="AP186" i="3"/>
  <c r="AP187" i="3"/>
  <c r="AP188" i="3"/>
  <c r="AP189" i="3"/>
  <c r="AP190" i="3"/>
  <c r="AP191" i="3"/>
  <c r="AP192" i="3"/>
  <c r="AP4" i="3"/>
  <c r="AG5" i="3"/>
  <c r="AG6" i="3"/>
  <c r="AG7" i="3"/>
  <c r="AG8" i="3"/>
  <c r="AG9" i="3"/>
  <c r="AG10" i="3"/>
  <c r="AG11" i="3"/>
  <c r="AG12" i="3"/>
  <c r="AG13" i="3"/>
  <c r="AG14" i="3"/>
  <c r="AG15" i="3"/>
  <c r="AG16" i="3"/>
  <c r="AG17" i="3"/>
  <c r="AG18" i="3"/>
  <c r="AG19" i="3"/>
  <c r="AG20" i="3"/>
  <c r="AG21" i="3"/>
  <c r="AG22" i="3"/>
  <c r="AG23" i="3"/>
  <c r="AG24" i="3"/>
  <c r="AG25" i="3"/>
  <c r="AG26" i="3"/>
  <c r="AG27" i="3"/>
  <c r="AG28" i="3"/>
  <c r="AG29" i="3"/>
  <c r="AG30" i="3"/>
  <c r="AG31" i="3"/>
  <c r="AG32" i="3"/>
  <c r="AG33" i="3"/>
  <c r="AG34" i="3"/>
  <c r="AG35" i="3"/>
  <c r="AG36" i="3"/>
  <c r="AG37" i="3"/>
  <c r="AG38" i="3"/>
  <c r="AG39" i="3"/>
  <c r="AG40" i="3"/>
  <c r="AG41" i="3"/>
  <c r="AG42" i="3"/>
  <c r="AG43" i="3"/>
  <c r="AG44" i="3"/>
  <c r="AG45" i="3"/>
  <c r="AG46" i="3"/>
  <c r="AG47" i="3"/>
  <c r="AG48" i="3"/>
  <c r="AG49" i="3"/>
  <c r="AG50" i="3"/>
  <c r="AG51" i="3"/>
  <c r="AG52" i="3"/>
  <c r="AG53" i="3"/>
  <c r="AG54" i="3"/>
  <c r="AG55" i="3"/>
  <c r="AG56" i="3"/>
  <c r="AG57" i="3"/>
  <c r="AG58" i="3"/>
  <c r="AG59" i="3"/>
  <c r="AG60" i="3"/>
  <c r="AG61" i="3"/>
  <c r="AG62" i="3"/>
  <c r="AG63" i="3"/>
  <c r="AG64" i="3"/>
  <c r="AG65" i="3"/>
  <c r="AG66" i="3"/>
  <c r="AG67" i="3"/>
  <c r="AG68" i="3"/>
  <c r="AG69" i="3"/>
  <c r="AG70" i="3"/>
  <c r="AG71" i="3"/>
  <c r="AG72" i="3"/>
  <c r="AG73" i="3"/>
  <c r="AG74" i="3"/>
  <c r="AG75" i="3"/>
  <c r="AG76" i="3"/>
  <c r="AG77" i="3"/>
  <c r="AG78" i="3"/>
  <c r="AG79" i="3"/>
  <c r="AG80" i="3"/>
  <c r="AG81" i="3"/>
  <c r="AG82" i="3"/>
  <c r="AG83" i="3"/>
  <c r="AG84" i="3"/>
  <c r="AG85" i="3"/>
  <c r="AG86" i="3"/>
  <c r="AG87" i="3"/>
  <c r="AG88" i="3"/>
  <c r="AG89" i="3"/>
  <c r="AG90" i="3"/>
  <c r="AG91" i="3"/>
  <c r="AG92" i="3"/>
  <c r="AG93" i="3"/>
  <c r="AG94" i="3"/>
  <c r="AG95" i="3"/>
  <c r="AG96" i="3"/>
  <c r="AG97" i="3"/>
  <c r="AG98" i="3"/>
  <c r="AG99" i="3"/>
  <c r="AG100" i="3"/>
  <c r="AG101" i="3"/>
  <c r="AG102" i="3"/>
  <c r="AG103" i="3"/>
  <c r="AG104" i="3"/>
  <c r="AG105" i="3"/>
  <c r="AG106" i="3"/>
  <c r="AG107" i="3"/>
  <c r="AG108" i="3"/>
  <c r="AG109" i="3"/>
  <c r="AG110" i="3"/>
  <c r="AG111" i="3"/>
  <c r="AG112" i="3"/>
  <c r="AG113" i="3"/>
  <c r="AG114" i="3"/>
  <c r="AG115" i="3"/>
  <c r="AG116" i="3"/>
  <c r="AG117" i="3"/>
  <c r="AG118" i="3"/>
  <c r="AG119" i="3"/>
  <c r="AG120" i="3"/>
  <c r="AG121" i="3"/>
  <c r="AG122" i="3"/>
  <c r="AG123" i="3"/>
  <c r="AG124" i="3"/>
  <c r="AG125" i="3"/>
  <c r="AG126" i="3"/>
  <c r="AG127" i="3"/>
  <c r="AG128" i="3"/>
  <c r="AG129" i="3"/>
  <c r="AG130" i="3"/>
  <c r="AG131" i="3"/>
  <c r="AG132" i="3"/>
  <c r="AG133" i="3"/>
  <c r="AG134" i="3"/>
  <c r="AG135" i="3"/>
  <c r="AG136" i="3"/>
  <c r="AG137" i="3"/>
  <c r="AG138" i="3"/>
  <c r="AG139" i="3"/>
  <c r="AG140" i="3"/>
  <c r="AG141" i="3"/>
  <c r="AG142" i="3"/>
  <c r="AG143" i="3"/>
  <c r="AG144" i="3"/>
  <c r="AG145" i="3"/>
  <c r="AG146" i="3"/>
  <c r="AG147" i="3"/>
  <c r="AG148" i="3"/>
  <c r="AG149" i="3"/>
  <c r="AG150" i="3"/>
  <c r="AG151" i="3"/>
  <c r="AG152" i="3"/>
  <c r="AG153" i="3"/>
  <c r="AG154" i="3"/>
  <c r="AG155" i="3"/>
  <c r="AG156" i="3"/>
  <c r="AG157" i="3"/>
  <c r="AG158" i="3"/>
  <c r="AG159" i="3"/>
  <c r="AG160" i="3"/>
  <c r="AG161" i="3"/>
  <c r="AG162" i="3"/>
  <c r="AG163" i="3"/>
  <c r="AG164" i="3"/>
  <c r="AG165" i="3"/>
  <c r="AG166" i="3"/>
  <c r="AG167" i="3"/>
  <c r="AG168" i="3"/>
  <c r="AG169" i="3"/>
  <c r="AG170" i="3"/>
  <c r="AG171" i="3"/>
  <c r="AG172" i="3"/>
  <c r="AG173" i="3"/>
  <c r="AG174" i="3"/>
  <c r="AG175" i="3"/>
  <c r="AG176" i="3"/>
  <c r="AG177" i="3"/>
  <c r="AG178" i="3"/>
  <c r="AG179" i="3"/>
  <c r="AG180" i="3"/>
  <c r="AG181" i="3"/>
  <c r="AG182" i="3"/>
  <c r="AG183" i="3"/>
  <c r="AG184" i="3"/>
  <c r="AG185" i="3"/>
  <c r="AG186" i="3"/>
  <c r="AG187" i="3"/>
  <c r="AG188" i="3"/>
  <c r="AG189" i="3"/>
  <c r="AG190" i="3"/>
  <c r="AG191" i="3"/>
  <c r="AG192" i="3"/>
  <c r="AG4" i="3"/>
  <c r="X5" i="3"/>
  <c r="X6" i="3"/>
  <c r="X7" i="3"/>
  <c r="X8" i="3"/>
  <c r="X9" i="3"/>
  <c r="X10" i="3"/>
  <c r="X11" i="3"/>
  <c r="X12" i="3"/>
  <c r="X13" i="3"/>
  <c r="X14" i="3"/>
  <c r="X15" i="3"/>
  <c r="X16" i="3"/>
  <c r="X17" i="3"/>
  <c r="X18" i="3"/>
  <c r="X19" i="3"/>
  <c r="X20" i="3"/>
  <c r="X21" i="3"/>
  <c r="X22" i="3"/>
  <c r="X23" i="3"/>
  <c r="X24" i="3"/>
  <c r="X25" i="3"/>
  <c r="X26" i="3"/>
  <c r="X27" i="3"/>
  <c r="X28" i="3"/>
  <c r="X29" i="3"/>
  <c r="X30" i="3"/>
  <c r="X31" i="3"/>
  <c r="X32" i="3"/>
  <c r="X33" i="3"/>
  <c r="X34" i="3"/>
  <c r="X35" i="3"/>
  <c r="X36" i="3"/>
  <c r="X37" i="3"/>
  <c r="X38" i="3"/>
  <c r="X39" i="3"/>
  <c r="X40" i="3"/>
  <c r="X41" i="3"/>
  <c r="X42" i="3"/>
  <c r="X43" i="3"/>
  <c r="X44" i="3"/>
  <c r="X45" i="3"/>
  <c r="X46" i="3"/>
  <c r="X47" i="3"/>
  <c r="X48" i="3"/>
  <c r="X49" i="3"/>
  <c r="X50" i="3"/>
  <c r="X51" i="3"/>
  <c r="X52" i="3"/>
  <c r="X53" i="3"/>
  <c r="X54" i="3"/>
  <c r="X55" i="3"/>
  <c r="X56" i="3"/>
  <c r="X57" i="3"/>
  <c r="X58" i="3"/>
  <c r="X59" i="3"/>
  <c r="X60" i="3"/>
  <c r="X61" i="3"/>
  <c r="X62" i="3"/>
  <c r="X63" i="3"/>
  <c r="X64" i="3"/>
  <c r="X65" i="3"/>
  <c r="X66" i="3"/>
  <c r="X67" i="3"/>
  <c r="X68" i="3"/>
  <c r="X69" i="3"/>
  <c r="X70" i="3"/>
  <c r="X71" i="3"/>
  <c r="X72" i="3"/>
  <c r="X73" i="3"/>
  <c r="X74" i="3"/>
  <c r="X75" i="3"/>
  <c r="X76" i="3"/>
  <c r="X77" i="3"/>
  <c r="X78" i="3"/>
  <c r="X79" i="3"/>
  <c r="X80" i="3"/>
  <c r="X81" i="3"/>
  <c r="X82" i="3"/>
  <c r="X83" i="3"/>
  <c r="X84" i="3"/>
  <c r="X85" i="3"/>
  <c r="X86" i="3"/>
  <c r="X87" i="3"/>
  <c r="X88" i="3"/>
  <c r="X89" i="3"/>
  <c r="X90" i="3"/>
  <c r="X91" i="3"/>
  <c r="X92" i="3"/>
  <c r="X93" i="3"/>
  <c r="X94" i="3"/>
  <c r="X95" i="3"/>
  <c r="X96" i="3"/>
  <c r="X97" i="3"/>
  <c r="X98" i="3"/>
  <c r="X99" i="3"/>
  <c r="X100" i="3"/>
  <c r="X101" i="3"/>
  <c r="X102" i="3"/>
  <c r="X103" i="3"/>
  <c r="X104" i="3"/>
  <c r="X105" i="3"/>
  <c r="X106" i="3"/>
  <c r="X107" i="3"/>
  <c r="X108" i="3"/>
  <c r="X109" i="3"/>
  <c r="X110" i="3"/>
  <c r="X111" i="3"/>
  <c r="X112" i="3"/>
  <c r="X113" i="3"/>
  <c r="X114" i="3"/>
  <c r="X115" i="3"/>
  <c r="X116" i="3"/>
  <c r="X117" i="3"/>
  <c r="X118" i="3"/>
  <c r="X119" i="3"/>
  <c r="X120" i="3"/>
  <c r="X121" i="3"/>
  <c r="X122" i="3"/>
  <c r="X123" i="3"/>
  <c r="X124" i="3"/>
  <c r="X125" i="3"/>
  <c r="X126" i="3"/>
  <c r="X127" i="3"/>
  <c r="X128" i="3"/>
  <c r="X129" i="3"/>
  <c r="X130" i="3"/>
  <c r="X131" i="3"/>
  <c r="X132" i="3"/>
  <c r="X133" i="3"/>
  <c r="X134" i="3"/>
  <c r="X135" i="3"/>
  <c r="X136" i="3"/>
  <c r="X137" i="3"/>
  <c r="X138" i="3"/>
  <c r="X139" i="3"/>
  <c r="X140" i="3"/>
  <c r="X141" i="3"/>
  <c r="X142" i="3"/>
  <c r="X143" i="3"/>
  <c r="X144" i="3"/>
  <c r="X145" i="3"/>
  <c r="X146" i="3"/>
  <c r="X147" i="3"/>
  <c r="X148" i="3"/>
  <c r="X149" i="3"/>
  <c r="X150" i="3"/>
  <c r="X151" i="3"/>
  <c r="X152" i="3"/>
  <c r="X153" i="3"/>
  <c r="X154" i="3"/>
  <c r="X155" i="3"/>
  <c r="X156" i="3"/>
  <c r="X157" i="3"/>
  <c r="X158" i="3"/>
  <c r="X159" i="3"/>
  <c r="X160" i="3"/>
  <c r="X161" i="3"/>
  <c r="X162" i="3"/>
  <c r="X163" i="3"/>
  <c r="X164" i="3"/>
  <c r="X165" i="3"/>
  <c r="X166" i="3"/>
  <c r="X167" i="3"/>
  <c r="X168" i="3"/>
  <c r="X169" i="3"/>
  <c r="X170" i="3"/>
  <c r="X171" i="3"/>
  <c r="X172" i="3"/>
  <c r="X173" i="3"/>
  <c r="X174" i="3"/>
  <c r="X175" i="3"/>
  <c r="X176" i="3"/>
  <c r="X177" i="3"/>
  <c r="X178" i="3"/>
  <c r="X179" i="3"/>
  <c r="X180" i="3"/>
  <c r="X181" i="3"/>
  <c r="X182" i="3"/>
  <c r="X183" i="3"/>
  <c r="X184" i="3"/>
  <c r="X185" i="3"/>
  <c r="X186" i="3"/>
  <c r="X187" i="3"/>
  <c r="X188" i="3"/>
  <c r="X189" i="3"/>
  <c r="X190" i="3"/>
  <c r="X191" i="3"/>
  <c r="X192" i="3"/>
  <c r="X4" i="3"/>
  <c r="O5" i="3"/>
  <c r="O6" i="3"/>
  <c r="O7" i="3"/>
  <c r="O8" i="3"/>
  <c r="O9" i="3"/>
  <c r="O10" i="3"/>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98" i="3"/>
  <c r="O99" i="3"/>
  <c r="O100" i="3"/>
  <c r="O101" i="3"/>
  <c r="O102" i="3"/>
  <c r="O103" i="3"/>
  <c r="O104" i="3"/>
  <c r="O105" i="3"/>
  <c r="O106" i="3"/>
  <c r="O107" i="3"/>
  <c r="O108" i="3"/>
  <c r="O109" i="3"/>
  <c r="O110" i="3"/>
  <c r="O111" i="3"/>
  <c r="O112" i="3"/>
  <c r="O113" i="3"/>
  <c r="O114" i="3"/>
  <c r="O115" i="3"/>
  <c r="O116" i="3"/>
  <c r="O117" i="3"/>
  <c r="O118" i="3"/>
  <c r="O119" i="3"/>
  <c r="O120" i="3"/>
  <c r="O121" i="3"/>
  <c r="O122" i="3"/>
  <c r="O123" i="3"/>
  <c r="O124" i="3"/>
  <c r="O125" i="3"/>
  <c r="O126" i="3"/>
  <c r="O127" i="3"/>
  <c r="O128" i="3"/>
  <c r="O129" i="3"/>
  <c r="O130" i="3"/>
  <c r="O131" i="3"/>
  <c r="O132" i="3"/>
  <c r="O133" i="3"/>
  <c r="O134" i="3"/>
  <c r="O135" i="3"/>
  <c r="O136" i="3"/>
  <c r="O137" i="3"/>
  <c r="O138" i="3"/>
  <c r="O139" i="3"/>
  <c r="O140" i="3"/>
  <c r="O141" i="3"/>
  <c r="O142" i="3"/>
  <c r="O143" i="3"/>
  <c r="O144" i="3"/>
  <c r="O145" i="3"/>
  <c r="O146" i="3"/>
  <c r="O147" i="3"/>
  <c r="O148" i="3"/>
  <c r="O149" i="3"/>
  <c r="O150" i="3"/>
  <c r="O151" i="3"/>
  <c r="O152" i="3"/>
  <c r="O153" i="3"/>
  <c r="O154" i="3"/>
  <c r="O155" i="3"/>
  <c r="O156" i="3"/>
  <c r="O157" i="3"/>
  <c r="O158" i="3"/>
  <c r="O159" i="3"/>
  <c r="O160" i="3"/>
  <c r="O161" i="3"/>
  <c r="O162" i="3"/>
  <c r="O163" i="3"/>
  <c r="O164" i="3"/>
  <c r="O165" i="3"/>
  <c r="O166" i="3"/>
  <c r="O167" i="3"/>
  <c r="O168" i="3"/>
  <c r="O169" i="3"/>
  <c r="O170" i="3"/>
  <c r="O171" i="3"/>
  <c r="O172" i="3"/>
  <c r="O173" i="3"/>
  <c r="O174" i="3"/>
  <c r="O175" i="3"/>
  <c r="O176" i="3"/>
  <c r="O177" i="3"/>
  <c r="O178" i="3"/>
  <c r="O179" i="3"/>
  <c r="O180" i="3"/>
  <c r="O181" i="3"/>
  <c r="O182" i="3"/>
  <c r="O183" i="3"/>
  <c r="O184" i="3"/>
  <c r="O185" i="3"/>
  <c r="O186" i="3"/>
  <c r="O187" i="3"/>
  <c r="O188" i="3"/>
  <c r="O189" i="3"/>
  <c r="O190" i="3"/>
  <c r="O191" i="3"/>
  <c r="O192" i="3"/>
  <c r="O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4" i="3"/>
  <c r="H183" i="3" l="1"/>
  <c r="P188" i="3"/>
  <c r="P180" i="3"/>
  <c r="P172" i="3"/>
  <c r="P164" i="3"/>
  <c r="P156" i="3"/>
  <c r="P148" i="3"/>
  <c r="P140" i="3"/>
  <c r="P132" i="3"/>
  <c r="P124" i="3"/>
  <c r="P116" i="3"/>
  <c r="P108" i="3"/>
  <c r="P100" i="3"/>
  <c r="P92" i="3"/>
  <c r="P84" i="3"/>
  <c r="P76" i="3"/>
  <c r="P68" i="3"/>
  <c r="P60" i="3"/>
  <c r="P52" i="3"/>
  <c r="P44" i="3"/>
  <c r="P36" i="3"/>
  <c r="P28" i="3"/>
  <c r="P20" i="3"/>
  <c r="P12" i="3"/>
  <c r="H191" i="3"/>
  <c r="P192" i="3"/>
  <c r="P184" i="3"/>
  <c r="P176" i="3"/>
  <c r="P168" i="3"/>
  <c r="P160" i="3"/>
  <c r="P152" i="3"/>
  <c r="P144" i="3"/>
  <c r="P136" i="3"/>
  <c r="P128" i="3"/>
  <c r="P120" i="3"/>
  <c r="P112" i="3"/>
  <c r="P104" i="3"/>
  <c r="P96" i="3"/>
  <c r="P88" i="3"/>
  <c r="P80" i="3"/>
  <c r="P72" i="3"/>
  <c r="P64" i="3"/>
  <c r="P56" i="3"/>
  <c r="P48" i="3"/>
  <c r="P40" i="3"/>
  <c r="P32" i="3"/>
  <c r="P24" i="3"/>
  <c r="P16" i="3"/>
  <c r="P8" i="3"/>
  <c r="G175" i="3"/>
  <c r="I175" i="3"/>
  <c r="G171" i="3"/>
  <c r="I171" i="3"/>
  <c r="G167" i="3"/>
  <c r="I167" i="3"/>
  <c r="G163" i="3"/>
  <c r="I163" i="3"/>
  <c r="G159" i="3"/>
  <c r="I159" i="3"/>
  <c r="G155" i="3"/>
  <c r="I155" i="3"/>
  <c r="G151" i="3"/>
  <c r="I151" i="3"/>
  <c r="G147" i="3"/>
  <c r="I147" i="3"/>
  <c r="G143" i="3"/>
  <c r="I143" i="3"/>
  <c r="G139" i="3"/>
  <c r="I139" i="3"/>
  <c r="G135" i="3"/>
  <c r="I135" i="3"/>
  <c r="G131" i="3"/>
  <c r="I131" i="3"/>
  <c r="G127" i="3"/>
  <c r="I127" i="3"/>
  <c r="G123" i="3"/>
  <c r="I123" i="3"/>
  <c r="G119" i="3"/>
  <c r="I119" i="3"/>
  <c r="G115" i="3"/>
  <c r="I115" i="3"/>
  <c r="G111" i="3"/>
  <c r="I111" i="3"/>
  <c r="G107" i="3"/>
  <c r="I107" i="3"/>
  <c r="G103" i="3"/>
  <c r="I103" i="3"/>
  <c r="G99" i="3"/>
  <c r="I99" i="3"/>
  <c r="G95" i="3"/>
  <c r="I95" i="3"/>
  <c r="G91" i="3"/>
  <c r="I91" i="3"/>
  <c r="G87" i="3"/>
  <c r="I87" i="3"/>
  <c r="G83" i="3"/>
  <c r="I83" i="3"/>
  <c r="G79" i="3"/>
  <c r="I79" i="3"/>
  <c r="G75" i="3"/>
  <c r="I75" i="3"/>
  <c r="G71" i="3"/>
  <c r="I71" i="3"/>
  <c r="G67" i="3"/>
  <c r="I67" i="3"/>
  <c r="G63" i="3"/>
  <c r="I63" i="3"/>
  <c r="G59" i="3"/>
  <c r="I59" i="3"/>
  <c r="G55" i="3"/>
  <c r="I55" i="3"/>
  <c r="G51" i="3"/>
  <c r="I51" i="3"/>
  <c r="G47" i="3"/>
  <c r="I47" i="3"/>
  <c r="G43" i="3"/>
  <c r="I43" i="3"/>
  <c r="G39" i="3"/>
  <c r="I39" i="3"/>
  <c r="G35" i="3"/>
  <c r="I35" i="3"/>
  <c r="G31" i="3"/>
  <c r="I31" i="3"/>
  <c r="G27" i="3"/>
  <c r="I27" i="3"/>
  <c r="G23" i="3"/>
  <c r="I23" i="3"/>
  <c r="G19" i="3"/>
  <c r="I19" i="3"/>
  <c r="G15" i="3"/>
  <c r="I15" i="3"/>
  <c r="G11" i="3"/>
  <c r="I11" i="3"/>
  <c r="G7" i="3"/>
  <c r="I7" i="3"/>
  <c r="AA4" i="3"/>
  <c r="Z4" i="3"/>
  <c r="Y4" i="3"/>
  <c r="Y189" i="3"/>
  <c r="Z189" i="3"/>
  <c r="AA189" i="3"/>
  <c r="Y185" i="3"/>
  <c r="Z185" i="3"/>
  <c r="AA185" i="3"/>
  <c r="Y181" i="3"/>
  <c r="Z181" i="3"/>
  <c r="AA181" i="3"/>
  <c r="Y177" i="3"/>
  <c r="Z177" i="3"/>
  <c r="AA177" i="3"/>
  <c r="Y173" i="3"/>
  <c r="Z173" i="3"/>
  <c r="AA173" i="3"/>
  <c r="Y169" i="3"/>
  <c r="Z169" i="3"/>
  <c r="AA169" i="3"/>
  <c r="Y165" i="3"/>
  <c r="Z165" i="3"/>
  <c r="AA165" i="3"/>
  <c r="Y161" i="3"/>
  <c r="Z161" i="3"/>
  <c r="AA161" i="3"/>
  <c r="Y157" i="3"/>
  <c r="Z157" i="3"/>
  <c r="AA157" i="3"/>
  <c r="Y153" i="3"/>
  <c r="Z153" i="3"/>
  <c r="AA153" i="3"/>
  <c r="Y149" i="3"/>
  <c r="Z149" i="3"/>
  <c r="AA149" i="3"/>
  <c r="Y145" i="3"/>
  <c r="Z145" i="3"/>
  <c r="AA145" i="3"/>
  <c r="Y141" i="3"/>
  <c r="Z141" i="3"/>
  <c r="AA141" i="3"/>
  <c r="Y137" i="3"/>
  <c r="Z137" i="3"/>
  <c r="AA137" i="3"/>
  <c r="Y133" i="3"/>
  <c r="Z133" i="3"/>
  <c r="AA133" i="3"/>
  <c r="Y129" i="3"/>
  <c r="Z129" i="3"/>
  <c r="AA129" i="3"/>
  <c r="Y125" i="3"/>
  <c r="Z125" i="3"/>
  <c r="AA125" i="3"/>
  <c r="Y121" i="3"/>
  <c r="Z121" i="3"/>
  <c r="AA121" i="3"/>
  <c r="Y117" i="3"/>
  <c r="Z117" i="3"/>
  <c r="AA117" i="3"/>
  <c r="Y113" i="3"/>
  <c r="Z113" i="3"/>
  <c r="AA113" i="3"/>
  <c r="Y109" i="3"/>
  <c r="Z109" i="3"/>
  <c r="AA109" i="3"/>
  <c r="Y105" i="3"/>
  <c r="Z105" i="3"/>
  <c r="AA105" i="3"/>
  <c r="Y101" i="3"/>
  <c r="Z101" i="3"/>
  <c r="AA101" i="3"/>
  <c r="Y97" i="3"/>
  <c r="Z97" i="3"/>
  <c r="AA97" i="3"/>
  <c r="Y93" i="3"/>
  <c r="Z93" i="3"/>
  <c r="AA93" i="3"/>
  <c r="Y89" i="3"/>
  <c r="Z89" i="3"/>
  <c r="AA89" i="3"/>
  <c r="Y85" i="3"/>
  <c r="Z85" i="3"/>
  <c r="AA85" i="3"/>
  <c r="Y81" i="3"/>
  <c r="Z81" i="3"/>
  <c r="AA81" i="3"/>
  <c r="Y77" i="3"/>
  <c r="Z77" i="3"/>
  <c r="AA77" i="3"/>
  <c r="Y73" i="3"/>
  <c r="Z73" i="3"/>
  <c r="AA73" i="3"/>
  <c r="Y69" i="3"/>
  <c r="Z69" i="3"/>
  <c r="AA69" i="3"/>
  <c r="Y65" i="3"/>
  <c r="Z65" i="3"/>
  <c r="AA65" i="3"/>
  <c r="Y61" i="3"/>
  <c r="Z61" i="3"/>
  <c r="AA61" i="3"/>
  <c r="Y57" i="3"/>
  <c r="Z57" i="3"/>
  <c r="AA57" i="3"/>
  <c r="Y53" i="3"/>
  <c r="Z53" i="3"/>
  <c r="AA53" i="3"/>
  <c r="Y49" i="3"/>
  <c r="Z49" i="3"/>
  <c r="AA49" i="3"/>
  <c r="Y45" i="3"/>
  <c r="Z45" i="3"/>
  <c r="AA45" i="3"/>
  <c r="Y41" i="3"/>
  <c r="Z41" i="3"/>
  <c r="AA41" i="3"/>
  <c r="Y37" i="3"/>
  <c r="Z37" i="3"/>
  <c r="AA37" i="3"/>
  <c r="Y33" i="3"/>
  <c r="Z33" i="3"/>
  <c r="AA33" i="3"/>
  <c r="Y29" i="3"/>
  <c r="Z29" i="3"/>
  <c r="AA29" i="3"/>
  <c r="Y25" i="3"/>
  <c r="Z25" i="3"/>
  <c r="AA25" i="3"/>
  <c r="Y21" i="3"/>
  <c r="Z21" i="3"/>
  <c r="AA21" i="3"/>
  <c r="Y17" i="3"/>
  <c r="Z17" i="3"/>
  <c r="AA17" i="3"/>
  <c r="Y13" i="3"/>
  <c r="Z13" i="3"/>
  <c r="AA13" i="3"/>
  <c r="Y9" i="3"/>
  <c r="Z9" i="3"/>
  <c r="AA9" i="3"/>
  <c r="Y5" i="3"/>
  <c r="Z5" i="3"/>
  <c r="AA5" i="3"/>
  <c r="AH190" i="3"/>
  <c r="AI190" i="3"/>
  <c r="AJ190" i="3"/>
  <c r="AH186" i="3"/>
  <c r="AI186" i="3"/>
  <c r="AJ186" i="3"/>
  <c r="AH182" i="3"/>
  <c r="AI182" i="3"/>
  <c r="AJ182" i="3"/>
  <c r="AH178" i="3"/>
  <c r="AI178" i="3"/>
  <c r="AJ178" i="3"/>
  <c r="AH174" i="3"/>
  <c r="AI174" i="3"/>
  <c r="AJ174" i="3"/>
  <c r="AH170" i="3"/>
  <c r="AI170" i="3"/>
  <c r="AJ170" i="3"/>
  <c r="AH166" i="3"/>
  <c r="AI166" i="3"/>
  <c r="AJ166" i="3"/>
  <c r="AH162" i="3"/>
  <c r="AI162" i="3"/>
  <c r="AJ162" i="3"/>
  <c r="AH158" i="3"/>
  <c r="AI158" i="3"/>
  <c r="AJ158" i="3"/>
  <c r="AH154" i="3"/>
  <c r="AI154" i="3"/>
  <c r="AJ154" i="3"/>
  <c r="AH150" i="3"/>
  <c r="AI150" i="3"/>
  <c r="AJ150" i="3"/>
  <c r="AH146" i="3"/>
  <c r="AI146" i="3"/>
  <c r="AJ146" i="3"/>
  <c r="AH142" i="3"/>
  <c r="AI142" i="3"/>
  <c r="AJ142" i="3"/>
  <c r="AH138" i="3"/>
  <c r="AI138" i="3"/>
  <c r="AJ138" i="3"/>
  <c r="AH134" i="3"/>
  <c r="AI134" i="3"/>
  <c r="AJ134" i="3"/>
  <c r="AH130" i="3"/>
  <c r="AI130" i="3"/>
  <c r="AJ130" i="3"/>
  <c r="AH126" i="3"/>
  <c r="AI126" i="3"/>
  <c r="AJ126" i="3"/>
  <c r="AH122" i="3"/>
  <c r="AI122" i="3"/>
  <c r="AJ122" i="3"/>
  <c r="AJ118" i="3"/>
  <c r="AH118" i="3"/>
  <c r="AI118" i="3"/>
  <c r="AJ114" i="3"/>
  <c r="AH114" i="3"/>
  <c r="AI114" i="3"/>
  <c r="AJ110" i="3"/>
  <c r="AH110" i="3"/>
  <c r="AI110" i="3"/>
  <c r="AJ106" i="3"/>
  <c r="AH106" i="3"/>
  <c r="AI106" i="3"/>
  <c r="AJ102" i="3"/>
  <c r="AH102" i="3"/>
  <c r="AI102" i="3"/>
  <c r="AJ98" i="3"/>
  <c r="AH98" i="3"/>
  <c r="AI98" i="3"/>
  <c r="AJ94" i="3"/>
  <c r="AH94" i="3"/>
  <c r="AI94" i="3"/>
  <c r="AJ90" i="3"/>
  <c r="AH90" i="3"/>
  <c r="AI90" i="3"/>
  <c r="AJ86" i="3"/>
  <c r="AH86" i="3"/>
  <c r="AI86" i="3"/>
  <c r="AJ82" i="3"/>
  <c r="AH82" i="3"/>
  <c r="AI82" i="3"/>
  <c r="AJ78" i="3"/>
  <c r="AH78" i="3"/>
  <c r="AI78" i="3"/>
  <c r="AJ74" i="3"/>
  <c r="AH74" i="3"/>
  <c r="AI74" i="3"/>
  <c r="AJ70" i="3"/>
  <c r="AH70" i="3"/>
  <c r="AI70" i="3"/>
  <c r="AJ66" i="3"/>
  <c r="AH66" i="3"/>
  <c r="AI66" i="3"/>
  <c r="AJ62" i="3"/>
  <c r="AH62" i="3"/>
  <c r="AI62" i="3"/>
  <c r="AJ58" i="3"/>
  <c r="AH58" i="3"/>
  <c r="AI58" i="3"/>
  <c r="AJ54" i="3"/>
  <c r="AH54" i="3"/>
  <c r="AI54" i="3"/>
  <c r="AJ50" i="3"/>
  <c r="AH50" i="3"/>
  <c r="AI50" i="3"/>
  <c r="AJ46" i="3"/>
  <c r="AH46" i="3"/>
  <c r="AI46" i="3"/>
  <c r="AJ42" i="3"/>
  <c r="AH42" i="3"/>
  <c r="AI42" i="3"/>
  <c r="AJ38" i="3"/>
  <c r="AH38" i="3"/>
  <c r="AI38" i="3"/>
  <c r="AJ34" i="3"/>
  <c r="AH34" i="3"/>
  <c r="AI34" i="3"/>
  <c r="AJ30" i="3"/>
  <c r="AH30" i="3"/>
  <c r="AI30" i="3"/>
  <c r="AJ26" i="3"/>
  <c r="AH26" i="3"/>
  <c r="AI26" i="3"/>
  <c r="AJ22" i="3"/>
  <c r="AH22" i="3"/>
  <c r="AI22" i="3"/>
  <c r="AJ18" i="3"/>
  <c r="AH18" i="3"/>
  <c r="AI18" i="3"/>
  <c r="AJ14" i="3"/>
  <c r="AH14" i="3"/>
  <c r="AI14" i="3"/>
  <c r="AJ10" i="3"/>
  <c r="AH10" i="3"/>
  <c r="AI10" i="3"/>
  <c r="AJ6" i="3"/>
  <c r="AH6" i="3"/>
  <c r="AI6" i="3"/>
  <c r="AS191" i="3"/>
  <c r="AQ191" i="3"/>
  <c r="AR191" i="3"/>
  <c r="AS187" i="3"/>
  <c r="AQ187" i="3"/>
  <c r="AR187" i="3"/>
  <c r="AS183" i="3"/>
  <c r="AQ183" i="3"/>
  <c r="AR183" i="3"/>
  <c r="AS179" i="3"/>
  <c r="AQ179" i="3"/>
  <c r="AR179" i="3"/>
  <c r="AS175" i="3"/>
  <c r="AQ175" i="3"/>
  <c r="AR175" i="3"/>
  <c r="AS171" i="3"/>
  <c r="AQ171" i="3"/>
  <c r="AR171" i="3"/>
  <c r="AS167" i="3"/>
  <c r="AQ167" i="3"/>
  <c r="AR167" i="3"/>
  <c r="AS163" i="3"/>
  <c r="AQ163" i="3"/>
  <c r="AR163" i="3"/>
  <c r="AS159" i="3"/>
  <c r="AQ159" i="3"/>
  <c r="AR159" i="3"/>
  <c r="AS155" i="3"/>
  <c r="AQ155" i="3"/>
  <c r="AR155" i="3"/>
  <c r="AS151" i="3"/>
  <c r="AQ151" i="3"/>
  <c r="AR151" i="3"/>
  <c r="AS147" i="3"/>
  <c r="AQ147" i="3"/>
  <c r="AR147" i="3"/>
  <c r="AS143" i="3"/>
  <c r="AQ143" i="3"/>
  <c r="AR143" i="3"/>
  <c r="AS139" i="3"/>
  <c r="AQ139" i="3"/>
  <c r="AR139" i="3"/>
  <c r="AS135" i="3"/>
  <c r="AQ135" i="3"/>
  <c r="AR135" i="3"/>
  <c r="AS131" i="3"/>
  <c r="AQ131" i="3"/>
  <c r="AR131" i="3"/>
  <c r="AS127" i="3"/>
  <c r="AQ127" i="3"/>
  <c r="AR127" i="3"/>
  <c r="AS123" i="3"/>
  <c r="AQ123" i="3"/>
  <c r="AR123" i="3"/>
  <c r="AS119" i="3"/>
  <c r="AQ119" i="3"/>
  <c r="AR119" i="3"/>
  <c r="AS115" i="3"/>
  <c r="AQ115" i="3"/>
  <c r="AR115" i="3"/>
  <c r="AQ111" i="3"/>
  <c r="AR111" i="3"/>
  <c r="AS111" i="3"/>
  <c r="AQ107" i="3"/>
  <c r="AR107" i="3"/>
  <c r="AS107" i="3"/>
  <c r="AQ103" i="3"/>
  <c r="AR103" i="3"/>
  <c r="AS103" i="3"/>
  <c r="AQ99" i="3"/>
  <c r="AR99" i="3"/>
  <c r="AS99" i="3"/>
  <c r="AQ95" i="3"/>
  <c r="AR95" i="3"/>
  <c r="AS95" i="3"/>
  <c r="AQ91" i="3"/>
  <c r="AR91" i="3"/>
  <c r="AS91" i="3"/>
  <c r="AQ87" i="3"/>
  <c r="AR87" i="3"/>
  <c r="AS87" i="3"/>
  <c r="AQ83" i="3"/>
  <c r="AR83" i="3"/>
  <c r="AS83" i="3"/>
  <c r="AQ79" i="3"/>
  <c r="AR79" i="3"/>
  <c r="AS79" i="3"/>
  <c r="AQ75" i="3"/>
  <c r="AR75" i="3"/>
  <c r="AS75" i="3"/>
  <c r="AQ71" i="3"/>
  <c r="AR71" i="3"/>
  <c r="AS71" i="3"/>
  <c r="AQ67" i="3"/>
  <c r="AR67" i="3"/>
  <c r="AS67" i="3"/>
  <c r="AQ63" i="3"/>
  <c r="AR63" i="3"/>
  <c r="AS63" i="3"/>
  <c r="AQ59" i="3"/>
  <c r="AR59" i="3"/>
  <c r="AS59" i="3"/>
  <c r="AQ55" i="3"/>
  <c r="AR55" i="3"/>
  <c r="AS55" i="3"/>
  <c r="AQ51" i="3"/>
  <c r="AR51" i="3"/>
  <c r="AS51" i="3"/>
  <c r="AQ47" i="3"/>
  <c r="AR47" i="3"/>
  <c r="AS47" i="3"/>
  <c r="AQ43" i="3"/>
  <c r="AR43" i="3"/>
  <c r="AS43" i="3"/>
  <c r="AQ39" i="3"/>
  <c r="AR39" i="3"/>
  <c r="AS39" i="3"/>
  <c r="AQ35" i="3"/>
  <c r="AR35" i="3"/>
  <c r="AS35" i="3"/>
  <c r="AQ31" i="3"/>
  <c r="AR31" i="3"/>
  <c r="AS31" i="3"/>
  <c r="AQ27" i="3"/>
  <c r="AR27" i="3"/>
  <c r="AS27" i="3"/>
  <c r="AQ23" i="3"/>
  <c r="AR23" i="3"/>
  <c r="AS23" i="3"/>
  <c r="AQ19" i="3"/>
  <c r="AR19" i="3"/>
  <c r="AS19" i="3"/>
  <c r="AQ15" i="3"/>
  <c r="AR15" i="3"/>
  <c r="AS15" i="3"/>
  <c r="AQ11" i="3"/>
  <c r="AR11" i="3"/>
  <c r="AS11" i="3"/>
  <c r="AQ7" i="3"/>
  <c r="AR7" i="3"/>
  <c r="AS7" i="3"/>
  <c r="AZ192" i="3"/>
  <c r="BA192" i="3"/>
  <c r="BB192" i="3"/>
  <c r="AZ188" i="3"/>
  <c r="BA188" i="3"/>
  <c r="BB188" i="3"/>
  <c r="AZ184" i="3"/>
  <c r="BA184" i="3"/>
  <c r="BB184" i="3"/>
  <c r="AZ180" i="3"/>
  <c r="BA180" i="3"/>
  <c r="BB180" i="3"/>
  <c r="AZ176" i="3"/>
  <c r="BA176" i="3"/>
  <c r="BB176" i="3"/>
  <c r="AZ172" i="3"/>
  <c r="BA172" i="3"/>
  <c r="BB172" i="3"/>
  <c r="AZ168" i="3"/>
  <c r="BA168" i="3"/>
  <c r="BB168" i="3"/>
  <c r="AZ164" i="3"/>
  <c r="BA164" i="3"/>
  <c r="BB164" i="3"/>
  <c r="AZ160" i="3"/>
  <c r="BA160" i="3"/>
  <c r="BB160" i="3"/>
  <c r="BB156" i="3"/>
  <c r="AZ156" i="3"/>
  <c r="BA156" i="3"/>
  <c r="BB152" i="3"/>
  <c r="AZ152" i="3"/>
  <c r="BA152" i="3"/>
  <c r="BB148" i="3"/>
  <c r="AZ148" i="3"/>
  <c r="BA148" i="3"/>
  <c r="BB144" i="3"/>
  <c r="BA144" i="3"/>
  <c r="AZ144" i="3"/>
  <c r="BB140" i="3"/>
  <c r="AZ140" i="3"/>
  <c r="BA140" i="3"/>
  <c r="BB136" i="3"/>
  <c r="AZ136" i="3"/>
  <c r="BA136" i="3"/>
  <c r="BB132" i="3"/>
  <c r="AZ132" i="3"/>
  <c r="BA132" i="3"/>
  <c r="BB128" i="3"/>
  <c r="BA128" i="3"/>
  <c r="AZ128" i="3"/>
  <c r="BB124" i="3"/>
  <c r="AZ124" i="3"/>
  <c r="BA124" i="3"/>
  <c r="BB120" i="3"/>
  <c r="AZ120" i="3"/>
  <c r="BA120" i="3"/>
  <c r="BB116" i="3"/>
  <c r="AZ116" i="3"/>
  <c r="BA116" i="3"/>
  <c r="BB112" i="3"/>
  <c r="AZ112" i="3"/>
  <c r="BA112" i="3"/>
  <c r="BB108" i="3"/>
  <c r="AZ108" i="3"/>
  <c r="BA108" i="3"/>
  <c r="BB104" i="3"/>
  <c r="AZ104" i="3"/>
  <c r="BA104" i="3"/>
  <c r="BB100" i="3"/>
  <c r="AZ100" i="3"/>
  <c r="BA100" i="3"/>
  <c r="BB96" i="3"/>
  <c r="AZ96" i="3"/>
  <c r="BA96" i="3"/>
  <c r="BB92" i="3"/>
  <c r="AZ92" i="3"/>
  <c r="BA92" i="3"/>
  <c r="BB88" i="3"/>
  <c r="AZ88" i="3"/>
  <c r="BA88" i="3"/>
  <c r="BA84" i="3"/>
  <c r="BB84" i="3"/>
  <c r="AZ84" i="3"/>
  <c r="BA80" i="3"/>
  <c r="BB80" i="3"/>
  <c r="AZ80" i="3"/>
  <c r="BA76" i="3"/>
  <c r="BB76" i="3"/>
  <c r="AZ76" i="3"/>
  <c r="BA72" i="3"/>
  <c r="BB72" i="3"/>
  <c r="AZ72" i="3"/>
  <c r="BA68" i="3"/>
  <c r="BB68" i="3"/>
  <c r="AZ68" i="3"/>
  <c r="BA64" i="3"/>
  <c r="BB64" i="3"/>
  <c r="AZ64" i="3"/>
  <c r="BA60" i="3"/>
  <c r="BB60" i="3"/>
  <c r="AZ60" i="3"/>
  <c r="BA56" i="3"/>
  <c r="BB56" i="3"/>
  <c r="AZ56" i="3"/>
  <c r="BA52" i="3"/>
  <c r="BB52" i="3"/>
  <c r="AZ52" i="3"/>
  <c r="BA48" i="3"/>
  <c r="BB48" i="3"/>
  <c r="AZ48" i="3"/>
  <c r="BA44" i="3"/>
  <c r="BB44" i="3"/>
  <c r="AZ44" i="3"/>
  <c r="BA40" i="3"/>
  <c r="BB40" i="3"/>
  <c r="AZ40" i="3"/>
  <c r="BA36" i="3"/>
  <c r="BB36" i="3"/>
  <c r="AZ36" i="3"/>
  <c r="BA32" i="3"/>
  <c r="BB32" i="3"/>
  <c r="AZ32" i="3"/>
  <c r="BA28" i="3"/>
  <c r="BB28" i="3"/>
  <c r="AZ28" i="3"/>
  <c r="BA24" i="3"/>
  <c r="BB24" i="3"/>
  <c r="AZ24" i="3"/>
  <c r="BA20" i="3"/>
  <c r="BB20" i="3"/>
  <c r="AZ20" i="3"/>
  <c r="BA16" i="3"/>
  <c r="BB16" i="3"/>
  <c r="AZ16" i="3"/>
  <c r="AZ12" i="3"/>
  <c r="BB12" i="3"/>
  <c r="BA12" i="3"/>
  <c r="AZ8" i="3"/>
  <c r="BB8" i="3"/>
  <c r="BA8" i="3"/>
  <c r="BK4" i="3"/>
  <c r="BI4" i="3"/>
  <c r="BJ4" i="3"/>
  <c r="BI189" i="3"/>
  <c r="BK189" i="3"/>
  <c r="BJ189" i="3"/>
  <c r="BI185" i="3"/>
  <c r="BK185" i="3"/>
  <c r="BJ185" i="3"/>
  <c r="BI181" i="3"/>
  <c r="BK181" i="3"/>
  <c r="BJ181" i="3"/>
  <c r="BI177" i="3"/>
  <c r="BK177" i="3"/>
  <c r="BJ177" i="3"/>
  <c r="BI173" i="3"/>
  <c r="BK173" i="3"/>
  <c r="BJ173" i="3"/>
  <c r="BI169" i="3"/>
  <c r="BK169" i="3"/>
  <c r="BJ169" i="3"/>
  <c r="BI165" i="3"/>
  <c r="BK165" i="3"/>
  <c r="BJ165" i="3"/>
  <c r="BI161" i="3"/>
  <c r="BK161" i="3"/>
  <c r="BJ161" i="3"/>
  <c r="BI157" i="3"/>
  <c r="BK157" i="3"/>
  <c r="BJ157" i="3"/>
  <c r="BI153" i="3"/>
  <c r="BK153" i="3"/>
  <c r="BJ153" i="3"/>
  <c r="BI149" i="3"/>
  <c r="BK149" i="3"/>
  <c r="BJ149" i="3"/>
  <c r="BI145" i="3"/>
  <c r="BK145" i="3"/>
  <c r="BJ145" i="3"/>
  <c r="BI141" i="3"/>
  <c r="BK141" i="3"/>
  <c r="BJ141" i="3"/>
  <c r="BI137" i="3"/>
  <c r="BK137" i="3"/>
  <c r="BJ137" i="3"/>
  <c r="BI133" i="3"/>
  <c r="BK133" i="3"/>
  <c r="BJ133" i="3"/>
  <c r="BI129" i="3"/>
  <c r="BK129" i="3"/>
  <c r="BJ129" i="3"/>
  <c r="BI125" i="3"/>
  <c r="BK125" i="3"/>
  <c r="BJ125" i="3"/>
  <c r="BI121" i="3"/>
  <c r="BK121" i="3"/>
  <c r="BJ121" i="3"/>
  <c r="BI117" i="3"/>
  <c r="BK117" i="3"/>
  <c r="BJ117" i="3"/>
  <c r="BI113" i="3"/>
  <c r="BK113" i="3"/>
  <c r="BJ113" i="3"/>
  <c r="BI109" i="3"/>
  <c r="BK109" i="3"/>
  <c r="BJ109" i="3"/>
  <c r="BI105" i="3"/>
  <c r="BK105" i="3"/>
  <c r="BJ105" i="3"/>
  <c r="BI101" i="3"/>
  <c r="BK101" i="3"/>
  <c r="BJ101" i="3"/>
  <c r="BI97" i="3"/>
  <c r="BK97" i="3"/>
  <c r="BJ97" i="3"/>
  <c r="BI93" i="3"/>
  <c r="BJ93" i="3"/>
  <c r="BK93" i="3"/>
  <c r="BI89" i="3"/>
  <c r="BJ89" i="3"/>
  <c r="BK89" i="3"/>
  <c r="BI85" i="3"/>
  <c r="BJ85" i="3"/>
  <c r="BK85" i="3"/>
  <c r="BI81" i="3"/>
  <c r="BJ81" i="3"/>
  <c r="BK81" i="3"/>
  <c r="BI77" i="3"/>
  <c r="BJ77" i="3"/>
  <c r="BK77" i="3"/>
  <c r="BI73" i="3"/>
  <c r="BJ73" i="3"/>
  <c r="BK73" i="3"/>
  <c r="BI69" i="3"/>
  <c r="BJ69" i="3"/>
  <c r="BK69" i="3"/>
  <c r="BI65" i="3"/>
  <c r="BJ65" i="3"/>
  <c r="BK65" i="3"/>
  <c r="BI61" i="3"/>
  <c r="BJ61" i="3"/>
  <c r="BK61" i="3"/>
  <c r="BI57" i="3"/>
  <c r="BJ57" i="3"/>
  <c r="BK57" i="3"/>
  <c r="BI53" i="3"/>
  <c r="BJ53" i="3"/>
  <c r="BK53" i="3"/>
  <c r="BI49" i="3"/>
  <c r="BJ49" i="3"/>
  <c r="BK49" i="3"/>
  <c r="BI45" i="3"/>
  <c r="BJ45" i="3"/>
  <c r="BK45" i="3"/>
  <c r="BI41" i="3"/>
  <c r="BJ41" i="3"/>
  <c r="BK41" i="3"/>
  <c r="BI37" i="3"/>
  <c r="BJ37" i="3"/>
  <c r="BK37" i="3"/>
  <c r="BI33" i="3"/>
  <c r="BJ33" i="3"/>
  <c r="BK33" i="3"/>
  <c r="BI29" i="3"/>
  <c r="BJ29" i="3"/>
  <c r="BK29" i="3"/>
  <c r="BI25" i="3"/>
  <c r="BJ25" i="3"/>
  <c r="BK25" i="3"/>
  <c r="BI21" i="3"/>
  <c r="BJ21" i="3"/>
  <c r="BK21" i="3"/>
  <c r="BI17" i="3"/>
  <c r="BJ17" i="3"/>
  <c r="BK17" i="3"/>
  <c r="BJ13" i="3"/>
  <c r="BI13" i="3"/>
  <c r="BK13" i="3"/>
  <c r="BJ9" i="3"/>
  <c r="BK9" i="3"/>
  <c r="BI9" i="3"/>
  <c r="BJ5" i="3"/>
  <c r="BI5" i="3"/>
  <c r="BK5" i="3"/>
  <c r="BS190" i="3"/>
  <c r="BT190" i="3"/>
  <c r="BR190" i="3"/>
  <c r="BS186" i="3"/>
  <c r="BR186" i="3"/>
  <c r="BT186" i="3"/>
  <c r="BS182" i="3"/>
  <c r="BT182" i="3"/>
  <c r="BR182" i="3"/>
  <c r="BS178" i="3"/>
  <c r="BT178" i="3"/>
  <c r="BR178" i="3"/>
  <c r="BS174" i="3"/>
  <c r="BT174" i="3"/>
  <c r="BR174" i="3"/>
  <c r="BS170" i="3"/>
  <c r="BT170" i="3"/>
  <c r="BR170" i="3"/>
  <c r="BS166" i="3"/>
  <c r="BT166" i="3"/>
  <c r="BR166" i="3"/>
  <c r="BS162" i="3"/>
  <c r="BT162" i="3"/>
  <c r="BR162" i="3"/>
  <c r="BS158" i="3"/>
  <c r="BT158" i="3"/>
  <c r="BR158" i="3"/>
  <c r="BS154" i="3"/>
  <c r="BT154" i="3"/>
  <c r="BR154" i="3"/>
  <c r="BS150" i="3"/>
  <c r="BT150" i="3"/>
  <c r="BR150" i="3"/>
  <c r="BS146" i="3"/>
  <c r="BT146" i="3"/>
  <c r="BR146" i="3"/>
  <c r="BS142" i="3"/>
  <c r="BT142" i="3"/>
  <c r="BR142" i="3"/>
  <c r="BS138" i="3"/>
  <c r="BT138" i="3"/>
  <c r="BR138" i="3"/>
  <c r="BS134" i="3"/>
  <c r="BT134" i="3"/>
  <c r="BR134" i="3"/>
  <c r="BS130" i="3"/>
  <c r="BT130" i="3"/>
  <c r="BR130" i="3"/>
  <c r="BS126" i="3"/>
  <c r="BT126" i="3"/>
  <c r="BR126" i="3"/>
  <c r="BS122" i="3"/>
  <c r="BT122" i="3"/>
  <c r="BR122" i="3"/>
  <c r="BS118" i="3"/>
  <c r="BT118" i="3"/>
  <c r="BR118" i="3"/>
  <c r="BS114" i="3"/>
  <c r="BT114" i="3"/>
  <c r="BR114" i="3"/>
  <c r="BS110" i="3"/>
  <c r="BT110" i="3"/>
  <c r="BR110" i="3"/>
  <c r="BS106" i="3"/>
  <c r="BT106" i="3"/>
  <c r="BR106" i="3"/>
  <c r="BS102" i="3"/>
  <c r="BT102" i="3"/>
  <c r="BR102" i="3"/>
  <c r="BS98" i="3"/>
  <c r="BT98" i="3"/>
  <c r="BR98" i="3"/>
  <c r="BS94" i="3"/>
  <c r="BT94" i="3"/>
  <c r="BR94" i="3"/>
  <c r="BS90" i="3"/>
  <c r="BT90" i="3"/>
  <c r="BR90" i="3"/>
  <c r="BS86" i="3"/>
  <c r="BT86" i="3"/>
  <c r="BR86" i="3"/>
  <c r="BS82" i="3"/>
  <c r="BT82" i="3"/>
  <c r="BR82" i="3"/>
  <c r="BS78" i="3"/>
  <c r="BT78" i="3"/>
  <c r="BR78" i="3"/>
  <c r="BS74" i="3"/>
  <c r="BT74" i="3"/>
  <c r="BR74" i="3"/>
  <c r="BS70" i="3"/>
  <c r="BT70" i="3"/>
  <c r="BR70" i="3"/>
  <c r="BS66" i="3"/>
  <c r="BT66" i="3"/>
  <c r="BR66" i="3"/>
  <c r="BS62" i="3"/>
  <c r="BT62" i="3"/>
  <c r="BR62" i="3"/>
  <c r="BS58" i="3"/>
  <c r="BT58" i="3"/>
  <c r="BR58" i="3"/>
  <c r="BS54" i="3"/>
  <c r="BT54" i="3"/>
  <c r="BR54" i="3"/>
  <c r="BS50" i="3"/>
  <c r="BT50" i="3"/>
  <c r="BR50" i="3"/>
  <c r="BS46" i="3"/>
  <c r="BT46" i="3"/>
  <c r="BR46" i="3"/>
  <c r="BS42" i="3"/>
  <c r="BT42" i="3"/>
  <c r="BR42" i="3"/>
  <c r="BS38" i="3"/>
  <c r="BT38" i="3"/>
  <c r="BR38" i="3"/>
  <c r="BS34" i="3"/>
  <c r="BT34" i="3"/>
  <c r="BR34" i="3"/>
  <c r="BS30" i="3"/>
  <c r="BT30" i="3"/>
  <c r="BR30" i="3"/>
  <c r="BS26" i="3"/>
  <c r="BT26" i="3"/>
  <c r="BR26" i="3"/>
  <c r="BS22" i="3"/>
  <c r="BT22" i="3"/>
  <c r="BR22" i="3"/>
  <c r="BS18" i="3"/>
  <c r="BT18" i="3"/>
  <c r="BR18" i="3"/>
  <c r="BS14" i="3"/>
  <c r="BT14" i="3"/>
  <c r="BR14" i="3"/>
  <c r="BS10" i="3"/>
  <c r="BT10" i="3"/>
  <c r="BR10" i="3"/>
  <c r="BS6" i="3"/>
  <c r="BT6" i="3"/>
  <c r="BR6" i="3"/>
  <c r="I191" i="3"/>
  <c r="H186" i="3"/>
  <c r="I183" i="3"/>
  <c r="H178" i="3"/>
  <c r="H175" i="3"/>
  <c r="H159" i="3"/>
  <c r="H143" i="3"/>
  <c r="H127" i="3"/>
  <c r="H111" i="3"/>
  <c r="H95" i="3"/>
  <c r="H79" i="3"/>
  <c r="H63" i="3"/>
  <c r="H47" i="3"/>
  <c r="H31" i="3"/>
  <c r="H15" i="3"/>
  <c r="G186" i="3"/>
  <c r="G178" i="3"/>
  <c r="I174" i="3"/>
  <c r="H174" i="3"/>
  <c r="I166" i="3"/>
  <c r="H166" i="3"/>
  <c r="I158" i="3"/>
  <c r="H158" i="3"/>
  <c r="I150" i="3"/>
  <c r="H150" i="3"/>
  <c r="I142" i="3"/>
  <c r="H142" i="3"/>
  <c r="I134" i="3"/>
  <c r="H134" i="3"/>
  <c r="I126" i="3"/>
  <c r="H126" i="3"/>
  <c r="I118" i="3"/>
  <c r="H118" i="3"/>
  <c r="I110" i="3"/>
  <c r="H110" i="3"/>
  <c r="I102" i="3"/>
  <c r="H102" i="3"/>
  <c r="I94" i="3"/>
  <c r="H94" i="3"/>
  <c r="I86" i="3"/>
  <c r="H86" i="3"/>
  <c r="I78" i="3"/>
  <c r="H78" i="3"/>
  <c r="I70" i="3"/>
  <c r="H70" i="3"/>
  <c r="I62" i="3"/>
  <c r="H62" i="3"/>
  <c r="I54" i="3"/>
  <c r="H54" i="3"/>
  <c r="I46" i="3"/>
  <c r="H46" i="3"/>
  <c r="I38" i="3"/>
  <c r="H38" i="3"/>
  <c r="I30" i="3"/>
  <c r="H30" i="3"/>
  <c r="I22" i="3"/>
  <c r="H22" i="3"/>
  <c r="I14" i="3"/>
  <c r="H14" i="3"/>
  <c r="I6" i="3"/>
  <c r="H6" i="3"/>
  <c r="Y188" i="3"/>
  <c r="Z188" i="3"/>
  <c r="Y180" i="3"/>
  <c r="Z180" i="3"/>
  <c r="AA180" i="3"/>
  <c r="Y172" i="3"/>
  <c r="Z172" i="3"/>
  <c r="Y164" i="3"/>
  <c r="Z164" i="3"/>
  <c r="AA164" i="3"/>
  <c r="Y156" i="3"/>
  <c r="Z156" i="3"/>
  <c r="Y148" i="3"/>
  <c r="Z148" i="3"/>
  <c r="AA148" i="3"/>
  <c r="Y140" i="3"/>
  <c r="Z140" i="3"/>
  <c r="Y132" i="3"/>
  <c r="Z132" i="3"/>
  <c r="AA132" i="3"/>
  <c r="Y124" i="3"/>
  <c r="Z124" i="3"/>
  <c r="Y116" i="3"/>
  <c r="Z116" i="3"/>
  <c r="AA116" i="3"/>
  <c r="Y108" i="3"/>
  <c r="Z108" i="3"/>
  <c r="Y100" i="3"/>
  <c r="Z100" i="3"/>
  <c r="AA100" i="3"/>
  <c r="Y92" i="3"/>
  <c r="Z92" i="3"/>
  <c r="Y84" i="3"/>
  <c r="Z84" i="3"/>
  <c r="AA84" i="3"/>
  <c r="Y76" i="3"/>
  <c r="Z76" i="3"/>
  <c r="Y68" i="3"/>
  <c r="Z68" i="3"/>
  <c r="AA68" i="3"/>
  <c r="Y60" i="3"/>
  <c r="Z60" i="3"/>
  <c r="Y52" i="3"/>
  <c r="Z52" i="3"/>
  <c r="AA52" i="3"/>
  <c r="Y44" i="3"/>
  <c r="Z44" i="3"/>
  <c r="Y36" i="3"/>
  <c r="Z36" i="3"/>
  <c r="AA36" i="3"/>
  <c r="Y28" i="3"/>
  <c r="Z28" i="3"/>
  <c r="Y20" i="3"/>
  <c r="Z20" i="3"/>
  <c r="AA20" i="3"/>
  <c r="Y12" i="3"/>
  <c r="Z12" i="3"/>
  <c r="AJ4" i="3"/>
  <c r="AI4" i="3"/>
  <c r="AH4" i="3"/>
  <c r="AH185" i="3"/>
  <c r="AI185" i="3"/>
  <c r="AH177" i="3"/>
  <c r="AI177" i="3"/>
  <c r="AJ177" i="3"/>
  <c r="AH169" i="3"/>
  <c r="AI169" i="3"/>
  <c r="AH161" i="3"/>
  <c r="AI161" i="3"/>
  <c r="AJ161" i="3"/>
  <c r="AH153" i="3"/>
  <c r="AI153" i="3"/>
  <c r="AJ153" i="3"/>
  <c r="AH145" i="3"/>
  <c r="AI145" i="3"/>
  <c r="AJ145" i="3"/>
  <c r="AH137" i="3"/>
  <c r="AI137" i="3"/>
  <c r="AJ137" i="3"/>
  <c r="AH129" i="3"/>
  <c r="AI129" i="3"/>
  <c r="AJ129" i="3"/>
  <c r="AI121" i="3"/>
  <c r="AJ121" i="3"/>
  <c r="AH121" i="3"/>
  <c r="AI113" i="3"/>
  <c r="AJ113" i="3"/>
  <c r="AH113" i="3"/>
  <c r="AI105" i="3"/>
  <c r="AJ105" i="3"/>
  <c r="AH105" i="3"/>
  <c r="AI97" i="3"/>
  <c r="AJ97" i="3"/>
  <c r="AH97" i="3"/>
  <c r="AI89" i="3"/>
  <c r="AJ89" i="3"/>
  <c r="AH89" i="3"/>
  <c r="AI81" i="3"/>
  <c r="AJ81" i="3"/>
  <c r="AH81" i="3"/>
  <c r="AI73" i="3"/>
  <c r="AJ73" i="3"/>
  <c r="AH73" i="3"/>
  <c r="AI65" i="3"/>
  <c r="AJ65" i="3"/>
  <c r="AH65" i="3"/>
  <c r="AI57" i="3"/>
  <c r="AJ57" i="3"/>
  <c r="AH57" i="3"/>
  <c r="AI49" i="3"/>
  <c r="AJ49" i="3"/>
  <c r="AH49" i="3"/>
  <c r="AI41" i="3"/>
  <c r="AJ41" i="3"/>
  <c r="AH41" i="3"/>
  <c r="AI33" i="3"/>
  <c r="AJ33" i="3"/>
  <c r="AH33" i="3"/>
  <c r="AI25" i="3"/>
  <c r="AJ25" i="3"/>
  <c r="AH25" i="3"/>
  <c r="AI17" i="3"/>
  <c r="AJ17" i="3"/>
  <c r="AH17" i="3"/>
  <c r="AI9" i="3"/>
  <c r="AJ9" i="3"/>
  <c r="AH9" i="3"/>
  <c r="AR186" i="3"/>
  <c r="AS186" i="3"/>
  <c r="AQ186" i="3"/>
  <c r="AR178" i="3"/>
  <c r="AS178" i="3"/>
  <c r="AQ178" i="3"/>
  <c r="AR170" i="3"/>
  <c r="AS170" i="3"/>
  <c r="AQ170" i="3"/>
  <c r="AR166" i="3"/>
  <c r="AS166" i="3"/>
  <c r="AQ166" i="3"/>
  <c r="AR158" i="3"/>
  <c r="AS158" i="3"/>
  <c r="AQ158" i="3"/>
  <c r="AR150" i="3"/>
  <c r="AS150" i="3"/>
  <c r="AQ150" i="3"/>
  <c r="AR142" i="3"/>
  <c r="AS142" i="3"/>
  <c r="AQ142" i="3"/>
  <c r="AR134" i="3"/>
  <c r="AS134" i="3"/>
  <c r="AQ134" i="3"/>
  <c r="AR126" i="3"/>
  <c r="AS126" i="3"/>
  <c r="AQ126" i="3"/>
  <c r="AR118" i="3"/>
  <c r="AS118" i="3"/>
  <c r="AQ118" i="3"/>
  <c r="AQ110" i="3"/>
  <c r="AR110" i="3"/>
  <c r="AS110" i="3"/>
  <c r="AQ102" i="3"/>
  <c r="AR102" i="3"/>
  <c r="AS102" i="3"/>
  <c r="AQ94" i="3"/>
  <c r="AR94" i="3"/>
  <c r="AS94" i="3"/>
  <c r="AQ86" i="3"/>
  <c r="AR86" i="3"/>
  <c r="AS86" i="3"/>
  <c r="AQ78" i="3"/>
  <c r="AR78" i="3"/>
  <c r="AS78" i="3"/>
  <c r="AQ70" i="3"/>
  <c r="AR70" i="3"/>
  <c r="AS70" i="3"/>
  <c r="AQ62" i="3"/>
  <c r="AR62" i="3"/>
  <c r="AS62" i="3"/>
  <c r="AQ54" i="3"/>
  <c r="AR54" i="3"/>
  <c r="AS54" i="3"/>
  <c r="AQ46" i="3"/>
  <c r="AR46" i="3"/>
  <c r="AS46" i="3"/>
  <c r="AQ38" i="3"/>
  <c r="AR38" i="3"/>
  <c r="AS38" i="3"/>
  <c r="AQ30" i="3"/>
  <c r="AR30" i="3"/>
  <c r="AS30" i="3"/>
  <c r="AQ22" i="3"/>
  <c r="AR22" i="3"/>
  <c r="AS22" i="3"/>
  <c r="AQ14" i="3"/>
  <c r="AR14" i="3"/>
  <c r="AS14" i="3"/>
  <c r="AQ6" i="3"/>
  <c r="AR6" i="3"/>
  <c r="AS6" i="3"/>
  <c r="AZ187" i="3"/>
  <c r="BA187" i="3"/>
  <c r="BB187" i="3"/>
  <c r="AZ179" i="3"/>
  <c r="BA179" i="3"/>
  <c r="BB179" i="3"/>
  <c r="AZ171" i="3"/>
  <c r="BA171" i="3"/>
  <c r="BB171" i="3"/>
  <c r="AZ163" i="3"/>
  <c r="BA163" i="3"/>
  <c r="BB163" i="3"/>
  <c r="BA155" i="3"/>
  <c r="AZ155" i="3"/>
  <c r="BB155" i="3"/>
  <c r="BA147" i="3"/>
  <c r="AZ147" i="3"/>
  <c r="BB147" i="3"/>
  <c r="BA139" i="3"/>
  <c r="AZ139" i="3"/>
  <c r="BB139" i="3"/>
  <c r="BA131" i="3"/>
  <c r="AZ131" i="3"/>
  <c r="BB131" i="3"/>
  <c r="BA123" i="3"/>
  <c r="BB123" i="3"/>
  <c r="AZ123" i="3"/>
  <c r="BA115" i="3"/>
  <c r="BB115" i="3"/>
  <c r="AZ115" i="3"/>
  <c r="BA107" i="3"/>
  <c r="BB107" i="3"/>
  <c r="AZ107" i="3"/>
  <c r="BA99" i="3"/>
  <c r="BB99" i="3"/>
  <c r="AZ99" i="3"/>
  <c r="BA91" i="3"/>
  <c r="BB91" i="3"/>
  <c r="AZ91" i="3"/>
  <c r="AZ83" i="3"/>
  <c r="BA83" i="3"/>
  <c r="BB83" i="3"/>
  <c r="AZ75" i="3"/>
  <c r="BA75" i="3"/>
  <c r="BB75" i="3"/>
  <c r="AZ67" i="3"/>
  <c r="BA67" i="3"/>
  <c r="BB67" i="3"/>
  <c r="AZ59" i="3"/>
  <c r="BA59" i="3"/>
  <c r="BB59" i="3"/>
  <c r="AZ51" i="3"/>
  <c r="BA51" i="3"/>
  <c r="BB51" i="3"/>
  <c r="AZ43" i="3"/>
  <c r="BA43" i="3"/>
  <c r="BB43" i="3"/>
  <c r="AZ35" i="3"/>
  <c r="BA35" i="3"/>
  <c r="BB35" i="3"/>
  <c r="AZ27" i="3"/>
  <c r="BA27" i="3"/>
  <c r="BB27" i="3"/>
  <c r="AZ19" i="3"/>
  <c r="BA19" i="3"/>
  <c r="BB19" i="3"/>
  <c r="BA11" i="3"/>
  <c r="BB11" i="3"/>
  <c r="AZ11" i="3"/>
  <c r="BJ192" i="3"/>
  <c r="BK192" i="3"/>
  <c r="BI192" i="3"/>
  <c r="BJ184" i="3"/>
  <c r="BK184" i="3"/>
  <c r="BI184" i="3"/>
  <c r="BJ176" i="3"/>
  <c r="BK176" i="3"/>
  <c r="BI176" i="3"/>
  <c r="BJ164" i="3"/>
  <c r="BI164" i="3"/>
  <c r="BK164" i="3"/>
  <c r="BJ156" i="3"/>
  <c r="BI156" i="3"/>
  <c r="BK156" i="3"/>
  <c r="BJ148" i="3"/>
  <c r="BI148" i="3"/>
  <c r="BK148" i="3"/>
  <c r="BJ140" i="3"/>
  <c r="BI140" i="3"/>
  <c r="BK140" i="3"/>
  <c r="BJ136" i="3"/>
  <c r="BK136" i="3"/>
  <c r="BI136" i="3"/>
  <c r="BJ128" i="3"/>
  <c r="BK128" i="3"/>
  <c r="BI128" i="3"/>
  <c r="BJ120" i="3"/>
  <c r="BK120" i="3"/>
  <c r="BI120" i="3"/>
  <c r="BJ108" i="3"/>
  <c r="BI108" i="3"/>
  <c r="BK108" i="3"/>
  <c r="BJ100" i="3"/>
  <c r="BI100" i="3"/>
  <c r="BK100" i="3"/>
  <c r="BJ96" i="3"/>
  <c r="BK96" i="3"/>
  <c r="BI96" i="3"/>
  <c r="BI84" i="3"/>
  <c r="BJ84" i="3"/>
  <c r="BK84" i="3"/>
  <c r="BI76" i="3"/>
  <c r="BJ76" i="3"/>
  <c r="BK76" i="3"/>
  <c r="BI68" i="3"/>
  <c r="BJ68" i="3"/>
  <c r="BK68" i="3"/>
  <c r="BI60" i="3"/>
  <c r="BJ60" i="3"/>
  <c r="BK60" i="3"/>
  <c r="BI52" i="3"/>
  <c r="BJ52" i="3"/>
  <c r="BK52" i="3"/>
  <c r="BI44" i="3"/>
  <c r="BJ44" i="3"/>
  <c r="BK44" i="3"/>
  <c r="BI36" i="3"/>
  <c r="BJ36" i="3"/>
  <c r="BK36" i="3"/>
  <c r="BI28" i="3"/>
  <c r="BJ28" i="3"/>
  <c r="BK28" i="3"/>
  <c r="BI20" i="3"/>
  <c r="BJ20" i="3"/>
  <c r="BK20" i="3"/>
  <c r="BI12" i="3"/>
  <c r="BK12" i="3"/>
  <c r="BJ12" i="3"/>
  <c r="BT4" i="3"/>
  <c r="BR4" i="3"/>
  <c r="BS4" i="3"/>
  <c r="BR185" i="3"/>
  <c r="BT185" i="3"/>
  <c r="BS185" i="3"/>
  <c r="BR177" i="3"/>
  <c r="BS177" i="3"/>
  <c r="BT177" i="3"/>
  <c r="BR169" i="3"/>
  <c r="BS169" i="3"/>
  <c r="BT169" i="3"/>
  <c r="BR161" i="3"/>
  <c r="BS161" i="3"/>
  <c r="BT161" i="3"/>
  <c r="BR153" i="3"/>
  <c r="BS153" i="3"/>
  <c r="BT153" i="3"/>
  <c r="BR145" i="3"/>
  <c r="BS145" i="3"/>
  <c r="BT145" i="3"/>
  <c r="BR137" i="3"/>
  <c r="BS137" i="3"/>
  <c r="BT137" i="3"/>
  <c r="BR129" i="3"/>
  <c r="BS129" i="3"/>
  <c r="BT129" i="3"/>
  <c r="BR121" i="3"/>
  <c r="BS121" i="3"/>
  <c r="BT121" i="3"/>
  <c r="BR113" i="3"/>
  <c r="BS113" i="3"/>
  <c r="BT113" i="3"/>
  <c r="BR105" i="3"/>
  <c r="BS105" i="3"/>
  <c r="BT105" i="3"/>
  <c r="BR97" i="3"/>
  <c r="BS97" i="3"/>
  <c r="BT97" i="3"/>
  <c r="BR89" i="3"/>
  <c r="BS89" i="3"/>
  <c r="BT89" i="3"/>
  <c r="BR81" i="3"/>
  <c r="BS81" i="3"/>
  <c r="BT81" i="3"/>
  <c r="BR73" i="3"/>
  <c r="BS73" i="3"/>
  <c r="BT73" i="3"/>
  <c r="BR65" i="3"/>
  <c r="BS65" i="3"/>
  <c r="BT65" i="3"/>
  <c r="BR57" i="3"/>
  <c r="BS57" i="3"/>
  <c r="BT57" i="3"/>
  <c r="BR49" i="3"/>
  <c r="BS49" i="3"/>
  <c r="BT49" i="3"/>
  <c r="BR41" i="3"/>
  <c r="BS41" i="3"/>
  <c r="BT41" i="3"/>
  <c r="BR33" i="3"/>
  <c r="BS33" i="3"/>
  <c r="BT33" i="3"/>
  <c r="BR25" i="3"/>
  <c r="BS25" i="3"/>
  <c r="BT25" i="3"/>
  <c r="BR17" i="3"/>
  <c r="BS17" i="3"/>
  <c r="BT17" i="3"/>
  <c r="BR5" i="3"/>
  <c r="BS5" i="3"/>
  <c r="BT5" i="3"/>
  <c r="G110" i="3"/>
  <c r="AA156" i="3"/>
  <c r="H4" i="3"/>
  <c r="G4" i="3"/>
  <c r="H189" i="3"/>
  <c r="I189" i="3"/>
  <c r="H185" i="3"/>
  <c r="I185" i="3"/>
  <c r="H181" i="3"/>
  <c r="I181" i="3"/>
  <c r="H177" i="3"/>
  <c r="I177" i="3"/>
  <c r="H173" i="3"/>
  <c r="I173" i="3"/>
  <c r="G173" i="3"/>
  <c r="H169" i="3"/>
  <c r="I169" i="3"/>
  <c r="G169" i="3"/>
  <c r="H165" i="3"/>
  <c r="I165" i="3"/>
  <c r="G165" i="3"/>
  <c r="H161" i="3"/>
  <c r="I161" i="3"/>
  <c r="G161" i="3"/>
  <c r="H157" i="3"/>
  <c r="I157" i="3"/>
  <c r="G157" i="3"/>
  <c r="H153" i="3"/>
  <c r="I153" i="3"/>
  <c r="G153" i="3"/>
  <c r="H149" i="3"/>
  <c r="I149" i="3"/>
  <c r="G149" i="3"/>
  <c r="H145" i="3"/>
  <c r="I145" i="3"/>
  <c r="G145" i="3"/>
  <c r="H141" i="3"/>
  <c r="I141" i="3"/>
  <c r="G141" i="3"/>
  <c r="H137" i="3"/>
  <c r="I137" i="3"/>
  <c r="G137" i="3"/>
  <c r="H133" i="3"/>
  <c r="I133" i="3"/>
  <c r="G133" i="3"/>
  <c r="H129" i="3"/>
  <c r="I129" i="3"/>
  <c r="G129" i="3"/>
  <c r="H125" i="3"/>
  <c r="I125" i="3"/>
  <c r="G125" i="3"/>
  <c r="H121" i="3"/>
  <c r="I121" i="3"/>
  <c r="G121" i="3"/>
  <c r="H117" i="3"/>
  <c r="I117" i="3"/>
  <c r="G117" i="3"/>
  <c r="H113" i="3"/>
  <c r="I113" i="3"/>
  <c r="G113" i="3"/>
  <c r="H109" i="3"/>
  <c r="I109" i="3"/>
  <c r="G109" i="3"/>
  <c r="H105" i="3"/>
  <c r="I105" i="3"/>
  <c r="G105" i="3"/>
  <c r="H101" i="3"/>
  <c r="I101" i="3"/>
  <c r="G101" i="3"/>
  <c r="H97" i="3"/>
  <c r="I97" i="3"/>
  <c r="G97" i="3"/>
  <c r="H93" i="3"/>
  <c r="I93" i="3"/>
  <c r="G93" i="3"/>
  <c r="H89" i="3"/>
  <c r="I89" i="3"/>
  <c r="G89" i="3"/>
  <c r="H85" i="3"/>
  <c r="I85" i="3"/>
  <c r="G85" i="3"/>
  <c r="H81" i="3"/>
  <c r="I81" i="3"/>
  <c r="G81" i="3"/>
  <c r="H77" i="3"/>
  <c r="I77" i="3"/>
  <c r="G77" i="3"/>
  <c r="H73" i="3"/>
  <c r="I73" i="3"/>
  <c r="G73" i="3"/>
  <c r="H69" i="3"/>
  <c r="I69" i="3"/>
  <c r="G69" i="3"/>
  <c r="H65" i="3"/>
  <c r="I65" i="3"/>
  <c r="G65" i="3"/>
  <c r="H61" i="3"/>
  <c r="I61" i="3"/>
  <c r="G61" i="3"/>
  <c r="H57" i="3"/>
  <c r="I57" i="3"/>
  <c r="G57" i="3"/>
  <c r="H53" i="3"/>
  <c r="I53" i="3"/>
  <c r="G53" i="3"/>
  <c r="H49" i="3"/>
  <c r="I49" i="3"/>
  <c r="G49" i="3"/>
  <c r="H45" i="3"/>
  <c r="I45" i="3"/>
  <c r="G45" i="3"/>
  <c r="H41" i="3"/>
  <c r="I41" i="3"/>
  <c r="G41" i="3"/>
  <c r="H37" i="3"/>
  <c r="I37" i="3"/>
  <c r="G37" i="3"/>
  <c r="H33" i="3"/>
  <c r="I33" i="3"/>
  <c r="G33" i="3"/>
  <c r="H29" i="3"/>
  <c r="I29" i="3"/>
  <c r="G29" i="3"/>
  <c r="H25" i="3"/>
  <c r="I25" i="3"/>
  <c r="G25" i="3"/>
  <c r="H21" i="3"/>
  <c r="I21" i="3"/>
  <c r="G21" i="3"/>
  <c r="H17" i="3"/>
  <c r="I17" i="3"/>
  <c r="G17" i="3"/>
  <c r="H13" i="3"/>
  <c r="I13" i="3"/>
  <c r="G13" i="3"/>
  <c r="H9" i="3"/>
  <c r="I9" i="3"/>
  <c r="G9" i="3"/>
  <c r="H5" i="3"/>
  <c r="I5" i="3"/>
  <c r="G5" i="3"/>
  <c r="AA191" i="3"/>
  <c r="Y191" i="3"/>
  <c r="Z191" i="3"/>
  <c r="AA187" i="3"/>
  <c r="Y187" i="3"/>
  <c r="Z187" i="3"/>
  <c r="AA183" i="3"/>
  <c r="Y183" i="3"/>
  <c r="AA179" i="3"/>
  <c r="Y179" i="3"/>
  <c r="Z179" i="3"/>
  <c r="AA175" i="3"/>
  <c r="Y175" i="3"/>
  <c r="Z175" i="3"/>
  <c r="AA171" i="3"/>
  <c r="Y171" i="3"/>
  <c r="Z171" i="3"/>
  <c r="AA167" i="3"/>
  <c r="Y167" i="3"/>
  <c r="AA163" i="3"/>
  <c r="Y163" i="3"/>
  <c r="Z163" i="3"/>
  <c r="AA159" i="3"/>
  <c r="Y159" i="3"/>
  <c r="Z159" i="3"/>
  <c r="AA155" i="3"/>
  <c r="Y155" i="3"/>
  <c r="Z155" i="3"/>
  <c r="AA151" i="3"/>
  <c r="Y151" i="3"/>
  <c r="AA147" i="3"/>
  <c r="Y147" i="3"/>
  <c r="Z147" i="3"/>
  <c r="AA143" i="3"/>
  <c r="Y143" i="3"/>
  <c r="Z143" i="3"/>
  <c r="AA139" i="3"/>
  <c r="Y139" i="3"/>
  <c r="Z139" i="3"/>
  <c r="AA135" i="3"/>
  <c r="Y135" i="3"/>
  <c r="AA131" i="3"/>
  <c r="Y131" i="3"/>
  <c r="Z131" i="3"/>
  <c r="AA127" i="3"/>
  <c r="Y127" i="3"/>
  <c r="Z127" i="3"/>
  <c r="AA123" i="3"/>
  <c r="Y123" i="3"/>
  <c r="Z123" i="3"/>
  <c r="AA119" i="3"/>
  <c r="Y119" i="3"/>
  <c r="AA115" i="3"/>
  <c r="Y115" i="3"/>
  <c r="Z115" i="3"/>
  <c r="AA111" i="3"/>
  <c r="Y111" i="3"/>
  <c r="Z111" i="3"/>
  <c r="AA107" i="3"/>
  <c r="Y107" i="3"/>
  <c r="Z107" i="3"/>
  <c r="AA103" i="3"/>
  <c r="Y103" i="3"/>
  <c r="AA99" i="3"/>
  <c r="Y99" i="3"/>
  <c r="Z99" i="3"/>
  <c r="AA95" i="3"/>
  <c r="Y95" i="3"/>
  <c r="Z95" i="3"/>
  <c r="AA91" i="3"/>
  <c r="Y91" i="3"/>
  <c r="Z91" i="3"/>
  <c r="AA87" i="3"/>
  <c r="Y87" i="3"/>
  <c r="AA83" i="3"/>
  <c r="Y83" i="3"/>
  <c r="Z83" i="3"/>
  <c r="AA79" i="3"/>
  <c r="Y79" i="3"/>
  <c r="Z79" i="3"/>
  <c r="AA75" i="3"/>
  <c r="Y75" i="3"/>
  <c r="Z75" i="3"/>
  <c r="AA71" i="3"/>
  <c r="Y71" i="3"/>
  <c r="AA67" i="3"/>
  <c r="Y67" i="3"/>
  <c r="Z67" i="3"/>
  <c r="AA63" i="3"/>
  <c r="Y63" i="3"/>
  <c r="Z63" i="3"/>
  <c r="AA59" i="3"/>
  <c r="Y59" i="3"/>
  <c r="Z59" i="3"/>
  <c r="AA55" i="3"/>
  <c r="Y55" i="3"/>
  <c r="AA51" i="3"/>
  <c r="Y51" i="3"/>
  <c r="Z51" i="3"/>
  <c r="AA47" i="3"/>
  <c r="Y47" i="3"/>
  <c r="Z47" i="3"/>
  <c r="AA43" i="3"/>
  <c r="Y43" i="3"/>
  <c r="Z43" i="3"/>
  <c r="AA39" i="3"/>
  <c r="Y39" i="3"/>
  <c r="AA35" i="3"/>
  <c r="Y35" i="3"/>
  <c r="Z35" i="3"/>
  <c r="AA31" i="3"/>
  <c r="Y31" i="3"/>
  <c r="Z31" i="3"/>
  <c r="AA27" i="3"/>
  <c r="Y27" i="3"/>
  <c r="Z27" i="3"/>
  <c r="AA23" i="3"/>
  <c r="Y23" i="3"/>
  <c r="AA19" i="3"/>
  <c r="Y19" i="3"/>
  <c r="Z19" i="3"/>
  <c r="AA15" i="3"/>
  <c r="Y15" i="3"/>
  <c r="Z15" i="3"/>
  <c r="AA11" i="3"/>
  <c r="Y11" i="3"/>
  <c r="Z11" i="3"/>
  <c r="AA7" i="3"/>
  <c r="Y7" i="3"/>
  <c r="AJ192" i="3"/>
  <c r="AH192" i="3"/>
  <c r="AI192" i="3"/>
  <c r="AJ188" i="3"/>
  <c r="AH188" i="3"/>
  <c r="AI188" i="3"/>
  <c r="AJ184" i="3"/>
  <c r="AH184" i="3"/>
  <c r="AI184" i="3"/>
  <c r="AJ180" i="3"/>
  <c r="AH180" i="3"/>
  <c r="AJ176" i="3"/>
  <c r="AH176" i="3"/>
  <c r="AI176" i="3"/>
  <c r="AJ172" i="3"/>
  <c r="AH172" i="3"/>
  <c r="AI172" i="3"/>
  <c r="AJ168" i="3"/>
  <c r="AH168" i="3"/>
  <c r="AI168" i="3"/>
  <c r="AJ164" i="3"/>
  <c r="AH164" i="3"/>
  <c r="AJ160" i="3"/>
  <c r="AH160" i="3"/>
  <c r="AI160" i="3"/>
  <c r="AJ156" i="3"/>
  <c r="AH156" i="3"/>
  <c r="AI156" i="3"/>
  <c r="AJ152" i="3"/>
  <c r="AH152" i="3"/>
  <c r="AI152" i="3"/>
  <c r="AJ148" i="3"/>
  <c r="AH148" i="3"/>
  <c r="AI148" i="3"/>
  <c r="AJ144" i="3"/>
  <c r="AH144" i="3"/>
  <c r="AI144" i="3"/>
  <c r="AJ140" i="3"/>
  <c r="AH140" i="3"/>
  <c r="AI140" i="3"/>
  <c r="AJ136" i="3"/>
  <c r="AH136" i="3"/>
  <c r="AI136" i="3"/>
  <c r="AJ132" i="3"/>
  <c r="AH132" i="3"/>
  <c r="AI132" i="3"/>
  <c r="AJ128" i="3"/>
  <c r="AH128" i="3"/>
  <c r="AI128" i="3"/>
  <c r="AJ124" i="3"/>
  <c r="AH124" i="3"/>
  <c r="AI124" i="3"/>
  <c r="AH120" i="3"/>
  <c r="AI120" i="3"/>
  <c r="AJ120" i="3"/>
  <c r="AH116" i="3"/>
  <c r="AI116" i="3"/>
  <c r="AJ116" i="3"/>
  <c r="AH112" i="3"/>
  <c r="AI112" i="3"/>
  <c r="AJ112" i="3"/>
  <c r="AH108" i="3"/>
  <c r="AI108" i="3"/>
  <c r="AJ108" i="3"/>
  <c r="AH104" i="3"/>
  <c r="AI104" i="3"/>
  <c r="AJ104" i="3"/>
  <c r="AH100" i="3"/>
  <c r="AI100" i="3"/>
  <c r="AJ100" i="3"/>
  <c r="AH96" i="3"/>
  <c r="AI96" i="3"/>
  <c r="AJ96" i="3"/>
  <c r="AH92" i="3"/>
  <c r="AI92" i="3"/>
  <c r="AJ92" i="3"/>
  <c r="AH88" i="3"/>
  <c r="AI88" i="3"/>
  <c r="AJ88" i="3"/>
  <c r="AH84" i="3"/>
  <c r="AI84" i="3"/>
  <c r="AJ84" i="3"/>
  <c r="AH80" i="3"/>
  <c r="AI80" i="3"/>
  <c r="AJ80" i="3"/>
  <c r="AH76" i="3"/>
  <c r="AI76" i="3"/>
  <c r="AJ76" i="3"/>
  <c r="AH72" i="3"/>
  <c r="AI72" i="3"/>
  <c r="AJ72" i="3"/>
  <c r="AH68" i="3"/>
  <c r="AI68" i="3"/>
  <c r="AJ68" i="3"/>
  <c r="AH64" i="3"/>
  <c r="AI64" i="3"/>
  <c r="AJ64" i="3"/>
  <c r="AH60" i="3"/>
  <c r="AI60" i="3"/>
  <c r="AJ60" i="3"/>
  <c r="AH56" i="3"/>
  <c r="AI56" i="3"/>
  <c r="AJ56" i="3"/>
  <c r="AH52" i="3"/>
  <c r="AI52" i="3"/>
  <c r="AJ52" i="3"/>
  <c r="AH48" i="3"/>
  <c r="AI48" i="3"/>
  <c r="AJ48" i="3"/>
  <c r="AH44" i="3"/>
  <c r="AI44" i="3"/>
  <c r="AJ44" i="3"/>
  <c r="AH40" i="3"/>
  <c r="AI40" i="3"/>
  <c r="AJ40" i="3"/>
  <c r="AH36" i="3"/>
  <c r="AI36" i="3"/>
  <c r="AJ36" i="3"/>
  <c r="AH32" i="3"/>
  <c r="AI32" i="3"/>
  <c r="AJ32" i="3"/>
  <c r="AH28" i="3"/>
  <c r="AI28" i="3"/>
  <c r="AJ28" i="3"/>
  <c r="AH24" i="3"/>
  <c r="AI24" i="3"/>
  <c r="AJ24" i="3"/>
  <c r="AH20" i="3"/>
  <c r="AI20" i="3"/>
  <c r="AJ20" i="3"/>
  <c r="AH16" i="3"/>
  <c r="AI16" i="3"/>
  <c r="AJ16" i="3"/>
  <c r="AH12" i="3"/>
  <c r="AI12" i="3"/>
  <c r="AJ12" i="3"/>
  <c r="AH8" i="3"/>
  <c r="AI8" i="3"/>
  <c r="AJ8" i="3"/>
  <c r="AS4" i="3"/>
  <c r="AR4" i="3"/>
  <c r="AQ4" i="3"/>
  <c r="AQ189" i="3"/>
  <c r="AR189" i="3"/>
  <c r="AS189" i="3"/>
  <c r="AQ185" i="3"/>
  <c r="AR185" i="3"/>
  <c r="AS185" i="3"/>
  <c r="AQ181" i="3"/>
  <c r="AR181" i="3"/>
  <c r="AS181" i="3"/>
  <c r="AQ177" i="3"/>
  <c r="AR177" i="3"/>
  <c r="AS177" i="3"/>
  <c r="AQ173" i="3"/>
  <c r="AR173" i="3"/>
  <c r="AS173" i="3"/>
  <c r="AQ169" i="3"/>
  <c r="AR169" i="3"/>
  <c r="AS169" i="3"/>
  <c r="AQ165" i="3"/>
  <c r="AR165" i="3"/>
  <c r="AS165" i="3"/>
  <c r="AQ161" i="3"/>
  <c r="AR161" i="3"/>
  <c r="AS161" i="3"/>
  <c r="AQ157" i="3"/>
  <c r="AR157" i="3"/>
  <c r="AS157" i="3"/>
  <c r="AQ153" i="3"/>
  <c r="AR153" i="3"/>
  <c r="AS153" i="3"/>
  <c r="AQ149" i="3"/>
  <c r="AR149" i="3"/>
  <c r="AS149" i="3"/>
  <c r="AQ145" i="3"/>
  <c r="AR145" i="3"/>
  <c r="AS145" i="3"/>
  <c r="AQ141" i="3"/>
  <c r="AR141" i="3"/>
  <c r="AS141" i="3"/>
  <c r="AQ137" i="3"/>
  <c r="AR137" i="3"/>
  <c r="AS137" i="3"/>
  <c r="AQ133" i="3"/>
  <c r="AR133" i="3"/>
  <c r="AS133" i="3"/>
  <c r="AQ129" i="3"/>
  <c r="AR129" i="3"/>
  <c r="AS129" i="3"/>
  <c r="AQ125" i="3"/>
  <c r="AR125" i="3"/>
  <c r="AS125" i="3"/>
  <c r="AQ121" i="3"/>
  <c r="AR121" i="3"/>
  <c r="AS121" i="3"/>
  <c r="AQ117" i="3"/>
  <c r="AR117" i="3"/>
  <c r="AS117" i="3"/>
  <c r="AQ113" i="3"/>
  <c r="AR113" i="3"/>
  <c r="AS113" i="3"/>
  <c r="AS109" i="3"/>
  <c r="AR109" i="3"/>
  <c r="AQ109" i="3"/>
  <c r="AS105" i="3"/>
  <c r="AQ105" i="3"/>
  <c r="AR105" i="3"/>
  <c r="AS101" i="3"/>
  <c r="AR101" i="3"/>
  <c r="AQ101" i="3"/>
  <c r="AS97" i="3"/>
  <c r="AQ97" i="3"/>
  <c r="AR97" i="3"/>
  <c r="AS93" i="3"/>
  <c r="AR93" i="3"/>
  <c r="AQ93" i="3"/>
  <c r="AS89" i="3"/>
  <c r="AQ89" i="3"/>
  <c r="AR89" i="3"/>
  <c r="AS85" i="3"/>
  <c r="AR85" i="3"/>
  <c r="AQ85" i="3"/>
  <c r="AS81" i="3"/>
  <c r="AQ81" i="3"/>
  <c r="AR81" i="3"/>
  <c r="AS77" i="3"/>
  <c r="AR77" i="3"/>
  <c r="AQ77" i="3"/>
  <c r="AS73" i="3"/>
  <c r="AQ73" i="3"/>
  <c r="AR73" i="3"/>
  <c r="AS69" i="3"/>
  <c r="AQ69" i="3"/>
  <c r="AR69" i="3"/>
  <c r="AS65" i="3"/>
  <c r="AQ65" i="3"/>
  <c r="AR65" i="3"/>
  <c r="AS61" i="3"/>
  <c r="AQ61" i="3"/>
  <c r="AR61" i="3"/>
  <c r="AS57" i="3"/>
  <c r="AQ57" i="3"/>
  <c r="AR57" i="3"/>
  <c r="AS53" i="3"/>
  <c r="AQ53" i="3"/>
  <c r="AR53" i="3"/>
  <c r="AS49" i="3"/>
  <c r="AQ49" i="3"/>
  <c r="AR49" i="3"/>
  <c r="AS45" i="3"/>
  <c r="AQ45" i="3"/>
  <c r="AR45" i="3"/>
  <c r="AS41" i="3"/>
  <c r="AQ41" i="3"/>
  <c r="AR41" i="3"/>
  <c r="AS37" i="3"/>
  <c r="AQ37" i="3"/>
  <c r="AR37" i="3"/>
  <c r="AS33" i="3"/>
  <c r="AQ33" i="3"/>
  <c r="AR33" i="3"/>
  <c r="AS29" i="3"/>
  <c r="AQ29" i="3"/>
  <c r="AR29" i="3"/>
  <c r="AS25" i="3"/>
  <c r="AQ25" i="3"/>
  <c r="AR25" i="3"/>
  <c r="AS21" i="3"/>
  <c r="AQ21" i="3"/>
  <c r="AR21" i="3"/>
  <c r="AS17" i="3"/>
  <c r="AQ17" i="3"/>
  <c r="AR17" i="3"/>
  <c r="AS13" i="3"/>
  <c r="AQ13" i="3"/>
  <c r="AR13" i="3"/>
  <c r="AS9" i="3"/>
  <c r="AQ9" i="3"/>
  <c r="AR9" i="3"/>
  <c r="AS5" i="3"/>
  <c r="AQ5" i="3"/>
  <c r="AR5" i="3"/>
  <c r="BB190" i="3"/>
  <c r="AZ190" i="3"/>
  <c r="BA190" i="3"/>
  <c r="BB186" i="3"/>
  <c r="AZ186" i="3"/>
  <c r="BA186" i="3"/>
  <c r="BB182" i="3"/>
  <c r="AZ182" i="3"/>
  <c r="BA182" i="3"/>
  <c r="BB178" i="3"/>
  <c r="AZ178" i="3"/>
  <c r="BA178" i="3"/>
  <c r="BB174" i="3"/>
  <c r="AZ174" i="3"/>
  <c r="BA174" i="3"/>
  <c r="BB170" i="3"/>
  <c r="AZ170" i="3"/>
  <c r="BA170" i="3"/>
  <c r="BB166" i="3"/>
  <c r="AZ166" i="3"/>
  <c r="BA166" i="3"/>
  <c r="BB162" i="3"/>
  <c r="AZ162" i="3"/>
  <c r="BA162" i="3"/>
  <c r="AZ158" i="3"/>
  <c r="BB158" i="3"/>
  <c r="BA158" i="3"/>
  <c r="AZ154" i="3"/>
  <c r="BA154" i="3"/>
  <c r="BB154" i="3"/>
  <c r="AZ150" i="3"/>
  <c r="BA150" i="3"/>
  <c r="BB150" i="3"/>
  <c r="AZ146" i="3"/>
  <c r="BA146" i="3"/>
  <c r="BB146" i="3"/>
  <c r="AZ142" i="3"/>
  <c r="BB142" i="3"/>
  <c r="BA142" i="3"/>
  <c r="AZ138" i="3"/>
  <c r="BA138" i="3"/>
  <c r="BB138" i="3"/>
  <c r="AZ134" i="3"/>
  <c r="BA134" i="3"/>
  <c r="BB134" i="3"/>
  <c r="AZ130" i="3"/>
  <c r="BA130" i="3"/>
  <c r="BB130" i="3"/>
  <c r="AZ126" i="3"/>
  <c r="BB126" i="3"/>
  <c r="BA126" i="3"/>
  <c r="AZ122" i="3"/>
  <c r="BA122" i="3"/>
  <c r="BB122" i="3"/>
  <c r="AZ118" i="3"/>
  <c r="BA118" i="3"/>
  <c r="BB118" i="3"/>
  <c r="AZ114" i="3"/>
  <c r="BA114" i="3"/>
  <c r="BB114" i="3"/>
  <c r="AZ110" i="3"/>
  <c r="BA110" i="3"/>
  <c r="BB110" i="3"/>
  <c r="AZ106" i="3"/>
  <c r="BA106" i="3"/>
  <c r="BB106" i="3"/>
  <c r="AZ102" i="3"/>
  <c r="BA102" i="3"/>
  <c r="BB102" i="3"/>
  <c r="AZ98" i="3"/>
  <c r="BA98" i="3"/>
  <c r="BB98" i="3"/>
  <c r="AZ94" i="3"/>
  <c r="BA94" i="3"/>
  <c r="BB94" i="3"/>
  <c r="AZ90" i="3"/>
  <c r="BA90" i="3"/>
  <c r="BB90" i="3"/>
  <c r="AZ86" i="3"/>
  <c r="BA86" i="3"/>
  <c r="BB86" i="3"/>
  <c r="AZ82" i="3"/>
  <c r="BA82" i="3"/>
  <c r="BB82" i="3"/>
  <c r="AZ78" i="3"/>
  <c r="BA78" i="3"/>
  <c r="BB78" i="3"/>
  <c r="AZ74" i="3"/>
  <c r="BA74" i="3"/>
  <c r="BB74" i="3"/>
  <c r="AZ70" i="3"/>
  <c r="BA70" i="3"/>
  <c r="BB70" i="3"/>
  <c r="AZ66" i="3"/>
  <c r="BA66" i="3"/>
  <c r="BB66" i="3"/>
  <c r="AZ62" i="3"/>
  <c r="BA62" i="3"/>
  <c r="BB62" i="3"/>
  <c r="AZ58" i="3"/>
  <c r="BA58" i="3"/>
  <c r="BB58" i="3"/>
  <c r="AZ54" i="3"/>
  <c r="BA54" i="3"/>
  <c r="BB54" i="3"/>
  <c r="AZ50" i="3"/>
  <c r="BA50" i="3"/>
  <c r="BB50" i="3"/>
  <c r="AZ46" i="3"/>
  <c r="BA46" i="3"/>
  <c r="BB46" i="3"/>
  <c r="AZ42" i="3"/>
  <c r="BA42" i="3"/>
  <c r="BB42" i="3"/>
  <c r="AZ38" i="3"/>
  <c r="BA38" i="3"/>
  <c r="BB38" i="3"/>
  <c r="AZ34" i="3"/>
  <c r="BA34" i="3"/>
  <c r="BB34" i="3"/>
  <c r="AZ30" i="3"/>
  <c r="BA30" i="3"/>
  <c r="BB30" i="3"/>
  <c r="AZ26" i="3"/>
  <c r="BA26" i="3"/>
  <c r="BB26" i="3"/>
  <c r="AZ22" i="3"/>
  <c r="BA22" i="3"/>
  <c r="BB22" i="3"/>
  <c r="AZ18" i="3"/>
  <c r="BA18" i="3"/>
  <c r="BB18" i="3"/>
  <c r="BB14" i="3"/>
  <c r="AZ14" i="3"/>
  <c r="BA14" i="3"/>
  <c r="BB10" i="3"/>
  <c r="AZ10" i="3"/>
  <c r="BA10" i="3"/>
  <c r="BB6" i="3"/>
  <c r="AZ6" i="3"/>
  <c r="BA6" i="3"/>
  <c r="BK191" i="3"/>
  <c r="BI191" i="3"/>
  <c r="BJ191" i="3"/>
  <c r="BK187" i="3"/>
  <c r="BI187" i="3"/>
  <c r="BJ187" i="3"/>
  <c r="BK183" i="3"/>
  <c r="BI183" i="3"/>
  <c r="BJ183" i="3"/>
  <c r="BK179" i="3"/>
  <c r="BI179" i="3"/>
  <c r="BJ179" i="3"/>
  <c r="BK175" i="3"/>
  <c r="BI175" i="3"/>
  <c r="BJ175" i="3"/>
  <c r="BK171" i="3"/>
  <c r="BI171" i="3"/>
  <c r="BJ171" i="3"/>
  <c r="BK167" i="3"/>
  <c r="BI167" i="3"/>
  <c r="BJ167" i="3"/>
  <c r="BK163" i="3"/>
  <c r="BI163" i="3"/>
  <c r="BJ163" i="3"/>
  <c r="BK159" i="3"/>
  <c r="BI159" i="3"/>
  <c r="BJ159" i="3"/>
  <c r="BK155" i="3"/>
  <c r="BI155" i="3"/>
  <c r="BJ155" i="3"/>
  <c r="BK151" i="3"/>
  <c r="BI151" i="3"/>
  <c r="BJ151" i="3"/>
  <c r="BK147" i="3"/>
  <c r="BI147" i="3"/>
  <c r="BJ147" i="3"/>
  <c r="BK143" i="3"/>
  <c r="BI143" i="3"/>
  <c r="BJ143" i="3"/>
  <c r="BK139" i="3"/>
  <c r="BI139" i="3"/>
  <c r="BJ139" i="3"/>
  <c r="BK135" i="3"/>
  <c r="BI135" i="3"/>
  <c r="BJ135" i="3"/>
  <c r="BK131" i="3"/>
  <c r="BI131" i="3"/>
  <c r="BJ131" i="3"/>
  <c r="BK127" i="3"/>
  <c r="BI127" i="3"/>
  <c r="BJ127" i="3"/>
  <c r="BK123" i="3"/>
  <c r="BI123" i="3"/>
  <c r="BJ123" i="3"/>
  <c r="BK119" i="3"/>
  <c r="BI119" i="3"/>
  <c r="BJ119" i="3"/>
  <c r="BK115" i="3"/>
  <c r="BI115" i="3"/>
  <c r="BJ115" i="3"/>
  <c r="BK111" i="3"/>
  <c r="BI111" i="3"/>
  <c r="BJ111" i="3"/>
  <c r="BK107" i="3"/>
  <c r="BI107" i="3"/>
  <c r="BJ107" i="3"/>
  <c r="BK103" i="3"/>
  <c r="BI103" i="3"/>
  <c r="BJ103" i="3"/>
  <c r="BK99" i="3"/>
  <c r="BI99" i="3"/>
  <c r="BJ99" i="3"/>
  <c r="BK95" i="3"/>
  <c r="BI95" i="3"/>
  <c r="BJ95" i="3"/>
  <c r="BK91" i="3"/>
  <c r="BI91" i="3"/>
  <c r="BJ91" i="3"/>
  <c r="BK87" i="3"/>
  <c r="BI87" i="3"/>
  <c r="BJ87" i="3"/>
  <c r="BK83" i="3"/>
  <c r="BI83" i="3"/>
  <c r="BJ83" i="3"/>
  <c r="BK79" i="3"/>
  <c r="BI79" i="3"/>
  <c r="BJ79" i="3"/>
  <c r="BK75" i="3"/>
  <c r="BI75" i="3"/>
  <c r="BJ75" i="3"/>
  <c r="BK71" i="3"/>
  <c r="BI71" i="3"/>
  <c r="BJ71" i="3"/>
  <c r="BK67" i="3"/>
  <c r="BI67" i="3"/>
  <c r="BJ67" i="3"/>
  <c r="BK63" i="3"/>
  <c r="BI63" i="3"/>
  <c r="BJ63" i="3"/>
  <c r="BK59" i="3"/>
  <c r="BI59" i="3"/>
  <c r="BJ59" i="3"/>
  <c r="BK55" i="3"/>
  <c r="BI55" i="3"/>
  <c r="BJ55" i="3"/>
  <c r="BK51" i="3"/>
  <c r="BI51" i="3"/>
  <c r="BJ51" i="3"/>
  <c r="BK47" i="3"/>
  <c r="BI47" i="3"/>
  <c r="BJ47" i="3"/>
  <c r="BK43" i="3"/>
  <c r="BI43" i="3"/>
  <c r="BJ43" i="3"/>
  <c r="BK39" i="3"/>
  <c r="BI39" i="3"/>
  <c r="BJ39" i="3"/>
  <c r="BK35" i="3"/>
  <c r="BI35" i="3"/>
  <c r="BJ35" i="3"/>
  <c r="BK31" i="3"/>
  <c r="BI31" i="3"/>
  <c r="BJ31" i="3"/>
  <c r="BK27" i="3"/>
  <c r="BI27" i="3"/>
  <c r="BJ27" i="3"/>
  <c r="BK23" i="3"/>
  <c r="BI23" i="3"/>
  <c r="BJ23" i="3"/>
  <c r="BK19" i="3"/>
  <c r="BI19" i="3"/>
  <c r="BJ19" i="3"/>
  <c r="BK15" i="3"/>
  <c r="BI15" i="3"/>
  <c r="BJ15" i="3"/>
  <c r="BJ11" i="3"/>
  <c r="BI11" i="3"/>
  <c r="BK11" i="3"/>
  <c r="BJ7" i="3"/>
  <c r="BI7" i="3"/>
  <c r="BK7" i="3"/>
  <c r="BS192" i="3"/>
  <c r="BR192" i="3"/>
  <c r="BT192" i="3"/>
  <c r="BS188" i="3"/>
  <c r="BR188" i="3"/>
  <c r="BT188" i="3"/>
  <c r="BR184" i="3"/>
  <c r="BS184" i="3"/>
  <c r="BT184" i="3"/>
  <c r="BR180" i="3"/>
  <c r="BS180" i="3"/>
  <c r="BT180" i="3"/>
  <c r="BR176" i="3"/>
  <c r="BS176" i="3"/>
  <c r="BT176" i="3"/>
  <c r="BR172" i="3"/>
  <c r="BS172" i="3"/>
  <c r="BT172" i="3"/>
  <c r="BR168" i="3"/>
  <c r="BS168" i="3"/>
  <c r="BT168" i="3"/>
  <c r="BR164" i="3"/>
  <c r="BS164" i="3"/>
  <c r="BT164" i="3"/>
  <c r="BR160" i="3"/>
  <c r="BS160" i="3"/>
  <c r="BT160" i="3"/>
  <c r="BR156" i="3"/>
  <c r="BS156" i="3"/>
  <c r="BT156" i="3"/>
  <c r="BR152" i="3"/>
  <c r="BS152" i="3"/>
  <c r="BT152" i="3"/>
  <c r="BR148" i="3"/>
  <c r="BS148" i="3"/>
  <c r="BT148" i="3"/>
  <c r="BR144" i="3"/>
  <c r="BS144" i="3"/>
  <c r="BT144" i="3"/>
  <c r="BR140" i="3"/>
  <c r="BS140" i="3"/>
  <c r="BT140" i="3"/>
  <c r="BR136" i="3"/>
  <c r="BS136" i="3"/>
  <c r="BT136" i="3"/>
  <c r="BR132" i="3"/>
  <c r="BS132" i="3"/>
  <c r="BT132" i="3"/>
  <c r="BR128" i="3"/>
  <c r="BS128" i="3"/>
  <c r="BT128" i="3"/>
  <c r="BR124" i="3"/>
  <c r="BS124" i="3"/>
  <c r="BT124" i="3"/>
  <c r="BR120" i="3"/>
  <c r="BS120" i="3"/>
  <c r="BT120" i="3"/>
  <c r="BR116" i="3"/>
  <c r="BS116" i="3"/>
  <c r="BT116" i="3"/>
  <c r="BR112" i="3"/>
  <c r="BS112" i="3"/>
  <c r="BT112" i="3"/>
  <c r="BR108" i="3"/>
  <c r="BS108" i="3"/>
  <c r="BT108" i="3"/>
  <c r="BR104" i="3"/>
  <c r="BS104" i="3"/>
  <c r="BT104" i="3"/>
  <c r="BR100" i="3"/>
  <c r="BS100" i="3"/>
  <c r="BT100" i="3"/>
  <c r="BR96" i="3"/>
  <c r="BS96" i="3"/>
  <c r="BT96" i="3"/>
  <c r="BR92" i="3"/>
  <c r="BS92" i="3"/>
  <c r="BT92" i="3"/>
  <c r="BR88" i="3"/>
  <c r="BS88" i="3"/>
  <c r="BT88" i="3"/>
  <c r="BR84" i="3"/>
  <c r="BS84" i="3"/>
  <c r="BT84" i="3"/>
  <c r="BR80" i="3"/>
  <c r="BS80" i="3"/>
  <c r="BT80" i="3"/>
  <c r="BR76" i="3"/>
  <c r="BS76" i="3"/>
  <c r="BT76" i="3"/>
  <c r="BR72" i="3"/>
  <c r="BS72" i="3"/>
  <c r="BT72" i="3"/>
  <c r="BR68" i="3"/>
  <c r="BS68" i="3"/>
  <c r="BT68" i="3"/>
  <c r="BR64" i="3"/>
  <c r="BS64" i="3"/>
  <c r="BT64" i="3"/>
  <c r="BR60" i="3"/>
  <c r="BS60" i="3"/>
  <c r="BT60" i="3"/>
  <c r="BR56" i="3"/>
  <c r="BS56" i="3"/>
  <c r="BT56" i="3"/>
  <c r="BR52" i="3"/>
  <c r="BS52" i="3"/>
  <c r="BT52" i="3"/>
  <c r="BR48" i="3"/>
  <c r="BS48" i="3"/>
  <c r="BT48" i="3"/>
  <c r="BR44" i="3"/>
  <c r="BS44" i="3"/>
  <c r="BT44" i="3"/>
  <c r="BR40" i="3"/>
  <c r="BS40" i="3"/>
  <c r="BT40" i="3"/>
  <c r="BR36" i="3"/>
  <c r="BS36" i="3"/>
  <c r="BT36" i="3"/>
  <c r="BR32" i="3"/>
  <c r="BS32" i="3"/>
  <c r="BT32" i="3"/>
  <c r="BR28" i="3"/>
  <c r="BS28" i="3"/>
  <c r="BT28" i="3"/>
  <c r="BR24" i="3"/>
  <c r="BS24" i="3"/>
  <c r="BT24" i="3"/>
  <c r="BR20" i="3"/>
  <c r="BS20" i="3"/>
  <c r="BT20" i="3"/>
  <c r="BR16" i="3"/>
  <c r="BS16" i="3"/>
  <c r="BT16" i="3"/>
  <c r="BR12" i="3"/>
  <c r="BS12" i="3"/>
  <c r="BT12" i="3"/>
  <c r="BR8" i="3"/>
  <c r="BS8" i="3"/>
  <c r="BT8" i="3"/>
  <c r="I4" i="3"/>
  <c r="H190" i="3"/>
  <c r="I187" i="3"/>
  <c r="G185" i="3"/>
  <c r="H182" i="3"/>
  <c r="I179" i="3"/>
  <c r="G177" i="3"/>
  <c r="H167" i="3"/>
  <c r="H151" i="3"/>
  <c r="H135" i="3"/>
  <c r="H119" i="3"/>
  <c r="H103" i="3"/>
  <c r="H87" i="3"/>
  <c r="H71" i="3"/>
  <c r="H55" i="3"/>
  <c r="H39" i="3"/>
  <c r="H23" i="3"/>
  <c r="H7" i="3"/>
  <c r="AA172" i="3"/>
  <c r="Z151" i="3"/>
  <c r="AA108" i="3"/>
  <c r="Z87" i="3"/>
  <c r="AA44" i="3"/>
  <c r="Z23" i="3"/>
  <c r="AJ169" i="3"/>
  <c r="I170" i="3"/>
  <c r="H170" i="3"/>
  <c r="I162" i="3"/>
  <c r="H162" i="3"/>
  <c r="I154" i="3"/>
  <c r="H154" i="3"/>
  <c r="I146" i="3"/>
  <c r="H146" i="3"/>
  <c r="I138" i="3"/>
  <c r="H138" i="3"/>
  <c r="I130" i="3"/>
  <c r="H130" i="3"/>
  <c r="I122" i="3"/>
  <c r="H122" i="3"/>
  <c r="I114" i="3"/>
  <c r="H114" i="3"/>
  <c r="I106" i="3"/>
  <c r="H106" i="3"/>
  <c r="I98" i="3"/>
  <c r="H98" i="3"/>
  <c r="I90" i="3"/>
  <c r="H90" i="3"/>
  <c r="I82" i="3"/>
  <c r="H82" i="3"/>
  <c r="I74" i="3"/>
  <c r="H74" i="3"/>
  <c r="I66" i="3"/>
  <c r="H66" i="3"/>
  <c r="I58" i="3"/>
  <c r="H58" i="3"/>
  <c r="I50" i="3"/>
  <c r="H50" i="3"/>
  <c r="I42" i="3"/>
  <c r="H42" i="3"/>
  <c r="I34" i="3"/>
  <c r="H34" i="3"/>
  <c r="I26" i="3"/>
  <c r="H26" i="3"/>
  <c r="I18" i="3"/>
  <c r="H18" i="3"/>
  <c r="I10" i="3"/>
  <c r="H10" i="3"/>
  <c r="Y192" i="3"/>
  <c r="Z192" i="3"/>
  <c r="AA192" i="3"/>
  <c r="Y184" i="3"/>
  <c r="Z184" i="3"/>
  <c r="AA184" i="3"/>
  <c r="Y176" i="3"/>
  <c r="Z176" i="3"/>
  <c r="AA176" i="3"/>
  <c r="Y168" i="3"/>
  <c r="Z168" i="3"/>
  <c r="AA168" i="3"/>
  <c r="Y160" i="3"/>
  <c r="Z160" i="3"/>
  <c r="AA160" i="3"/>
  <c r="Y152" i="3"/>
  <c r="Z152" i="3"/>
  <c r="AA152" i="3"/>
  <c r="Y144" i="3"/>
  <c r="Z144" i="3"/>
  <c r="AA144" i="3"/>
  <c r="Y136" i="3"/>
  <c r="Z136" i="3"/>
  <c r="AA136" i="3"/>
  <c r="Y128" i="3"/>
  <c r="Z128" i="3"/>
  <c r="AA128" i="3"/>
  <c r="Y120" i="3"/>
  <c r="Z120" i="3"/>
  <c r="AA120" i="3"/>
  <c r="Y112" i="3"/>
  <c r="Z112" i="3"/>
  <c r="AA112" i="3"/>
  <c r="Y104" i="3"/>
  <c r="Z104" i="3"/>
  <c r="AA104" i="3"/>
  <c r="Y96" i="3"/>
  <c r="Z96" i="3"/>
  <c r="AA96" i="3"/>
  <c r="Y88" i="3"/>
  <c r="Z88" i="3"/>
  <c r="AA88" i="3"/>
  <c r="Y80" i="3"/>
  <c r="Z80" i="3"/>
  <c r="AA80" i="3"/>
  <c r="Y72" i="3"/>
  <c r="Z72" i="3"/>
  <c r="AA72" i="3"/>
  <c r="Y64" i="3"/>
  <c r="Z64" i="3"/>
  <c r="AA64" i="3"/>
  <c r="Y56" i="3"/>
  <c r="Z56" i="3"/>
  <c r="AA56" i="3"/>
  <c r="Y48" i="3"/>
  <c r="Z48" i="3"/>
  <c r="AA48" i="3"/>
  <c r="Y40" i="3"/>
  <c r="Z40" i="3"/>
  <c r="AA40" i="3"/>
  <c r="Y32" i="3"/>
  <c r="Z32" i="3"/>
  <c r="AA32" i="3"/>
  <c r="Y24" i="3"/>
  <c r="Z24" i="3"/>
  <c r="AA24" i="3"/>
  <c r="Y16" i="3"/>
  <c r="Z16" i="3"/>
  <c r="AA16" i="3"/>
  <c r="Y8" i="3"/>
  <c r="Z8" i="3"/>
  <c r="AA8" i="3"/>
  <c r="AH189" i="3"/>
  <c r="AI189" i="3"/>
  <c r="AJ189" i="3"/>
  <c r="AH181" i="3"/>
  <c r="AI181" i="3"/>
  <c r="AJ181" i="3"/>
  <c r="AH173" i="3"/>
  <c r="AI173" i="3"/>
  <c r="AJ173" i="3"/>
  <c r="AH165" i="3"/>
  <c r="AI165" i="3"/>
  <c r="AJ165" i="3"/>
  <c r="AH157" i="3"/>
  <c r="AI157" i="3"/>
  <c r="AJ157" i="3"/>
  <c r="AH149" i="3"/>
  <c r="AI149" i="3"/>
  <c r="AJ149" i="3"/>
  <c r="AH141" i="3"/>
  <c r="AI141" i="3"/>
  <c r="AJ141" i="3"/>
  <c r="AH133" i="3"/>
  <c r="AI133" i="3"/>
  <c r="AJ133" i="3"/>
  <c r="AH125" i="3"/>
  <c r="AI125" i="3"/>
  <c r="AJ125" i="3"/>
  <c r="AI117" i="3"/>
  <c r="AJ117" i="3"/>
  <c r="AH117" i="3"/>
  <c r="AI109" i="3"/>
  <c r="AJ109" i="3"/>
  <c r="AH109" i="3"/>
  <c r="AI101" i="3"/>
  <c r="AJ101" i="3"/>
  <c r="AH101" i="3"/>
  <c r="AI93" i="3"/>
  <c r="AJ93" i="3"/>
  <c r="AH93" i="3"/>
  <c r="AI85" i="3"/>
  <c r="AJ85" i="3"/>
  <c r="AH85" i="3"/>
  <c r="AI77" i="3"/>
  <c r="AJ77" i="3"/>
  <c r="AH77" i="3"/>
  <c r="AI69" i="3"/>
  <c r="AJ69" i="3"/>
  <c r="AH69" i="3"/>
  <c r="AI61" i="3"/>
  <c r="AJ61" i="3"/>
  <c r="AH61" i="3"/>
  <c r="AI53" i="3"/>
  <c r="AJ53" i="3"/>
  <c r="AH53" i="3"/>
  <c r="AI45" i="3"/>
  <c r="AJ45" i="3"/>
  <c r="AH45" i="3"/>
  <c r="AI37" i="3"/>
  <c r="AJ37" i="3"/>
  <c r="AH37" i="3"/>
  <c r="AI29" i="3"/>
  <c r="AJ29" i="3"/>
  <c r="AH29" i="3"/>
  <c r="AI21" i="3"/>
  <c r="AJ21" i="3"/>
  <c r="AH21" i="3"/>
  <c r="AI13" i="3"/>
  <c r="AJ13" i="3"/>
  <c r="AH13" i="3"/>
  <c r="AI5" i="3"/>
  <c r="AJ5" i="3"/>
  <c r="AH5" i="3"/>
  <c r="AR190" i="3"/>
  <c r="AS190" i="3"/>
  <c r="AQ190" i="3"/>
  <c r="AR182" i="3"/>
  <c r="AS182" i="3"/>
  <c r="AQ182" i="3"/>
  <c r="AR174" i="3"/>
  <c r="AS174" i="3"/>
  <c r="AQ174" i="3"/>
  <c r="AR162" i="3"/>
  <c r="AS162" i="3"/>
  <c r="AQ162" i="3"/>
  <c r="AR154" i="3"/>
  <c r="AS154" i="3"/>
  <c r="AQ154" i="3"/>
  <c r="AR146" i="3"/>
  <c r="AS146" i="3"/>
  <c r="AQ146" i="3"/>
  <c r="AR138" i="3"/>
  <c r="AS138" i="3"/>
  <c r="AQ138" i="3"/>
  <c r="AR130" i="3"/>
  <c r="AS130" i="3"/>
  <c r="AQ130" i="3"/>
  <c r="AR122" i="3"/>
  <c r="AS122" i="3"/>
  <c r="AQ122" i="3"/>
  <c r="AQ114" i="3"/>
  <c r="AR114" i="3"/>
  <c r="AS114" i="3"/>
  <c r="AQ106" i="3"/>
  <c r="AS106" i="3"/>
  <c r="AR106" i="3"/>
  <c r="AQ98" i="3"/>
  <c r="AS98" i="3"/>
  <c r="AR98" i="3"/>
  <c r="AQ90" i="3"/>
  <c r="AS90" i="3"/>
  <c r="AR90" i="3"/>
  <c r="AQ82" i="3"/>
  <c r="AS82" i="3"/>
  <c r="AR82" i="3"/>
  <c r="AQ74" i="3"/>
  <c r="AR74" i="3"/>
  <c r="AS74" i="3"/>
  <c r="AQ66" i="3"/>
  <c r="AR66" i="3"/>
  <c r="AS66" i="3"/>
  <c r="AQ58" i="3"/>
  <c r="AR58" i="3"/>
  <c r="AS58" i="3"/>
  <c r="AQ50" i="3"/>
  <c r="AR50" i="3"/>
  <c r="AS50" i="3"/>
  <c r="AQ42" i="3"/>
  <c r="AR42" i="3"/>
  <c r="AS42" i="3"/>
  <c r="AQ34" i="3"/>
  <c r="AR34" i="3"/>
  <c r="AS34" i="3"/>
  <c r="AQ26" i="3"/>
  <c r="AR26" i="3"/>
  <c r="AS26" i="3"/>
  <c r="AQ18" i="3"/>
  <c r="AR18" i="3"/>
  <c r="AS18" i="3"/>
  <c r="AQ10" i="3"/>
  <c r="AR10" i="3"/>
  <c r="AS10" i="3"/>
  <c r="AZ191" i="3"/>
  <c r="BA191" i="3"/>
  <c r="BB191" i="3"/>
  <c r="AZ183" i="3"/>
  <c r="BA183" i="3"/>
  <c r="BB183" i="3"/>
  <c r="AZ175" i="3"/>
  <c r="BA175" i="3"/>
  <c r="BB175" i="3"/>
  <c r="AZ167" i="3"/>
  <c r="BA167" i="3"/>
  <c r="BB167" i="3"/>
  <c r="AZ159" i="3"/>
  <c r="BA159" i="3"/>
  <c r="BB159" i="3"/>
  <c r="BA151" i="3"/>
  <c r="BB151" i="3"/>
  <c r="AZ151" i="3"/>
  <c r="BA143" i="3"/>
  <c r="AZ143" i="3"/>
  <c r="BB143" i="3"/>
  <c r="BA135" i="3"/>
  <c r="BB135" i="3"/>
  <c r="AZ135" i="3"/>
  <c r="BA127" i="3"/>
  <c r="AZ127" i="3"/>
  <c r="BB127" i="3"/>
  <c r="BA119" i="3"/>
  <c r="BB119" i="3"/>
  <c r="AZ119" i="3"/>
  <c r="BA111" i="3"/>
  <c r="BB111" i="3"/>
  <c r="AZ111" i="3"/>
  <c r="BA103" i="3"/>
  <c r="BB103" i="3"/>
  <c r="AZ103" i="3"/>
  <c r="BA95" i="3"/>
  <c r="BB95" i="3"/>
  <c r="AZ95" i="3"/>
  <c r="AZ87" i="3"/>
  <c r="BA87" i="3"/>
  <c r="BB87" i="3"/>
  <c r="AZ79" i="3"/>
  <c r="BA79" i="3"/>
  <c r="BB79" i="3"/>
  <c r="AZ71" i="3"/>
  <c r="BA71" i="3"/>
  <c r="BB71" i="3"/>
  <c r="AZ63" i="3"/>
  <c r="BA63" i="3"/>
  <c r="BB63" i="3"/>
  <c r="AZ55" i="3"/>
  <c r="BA55" i="3"/>
  <c r="BB55" i="3"/>
  <c r="AZ47" i="3"/>
  <c r="BA47" i="3"/>
  <c r="BB47" i="3"/>
  <c r="AZ39" i="3"/>
  <c r="BA39" i="3"/>
  <c r="BB39" i="3"/>
  <c r="AZ31" i="3"/>
  <c r="BA31" i="3"/>
  <c r="BB31" i="3"/>
  <c r="AZ23" i="3"/>
  <c r="BA23" i="3"/>
  <c r="BB23" i="3"/>
  <c r="BA15" i="3"/>
  <c r="AZ15" i="3"/>
  <c r="BB15" i="3"/>
  <c r="BA7" i="3"/>
  <c r="AZ7" i="3"/>
  <c r="BB7" i="3"/>
  <c r="BJ188" i="3"/>
  <c r="BI188" i="3"/>
  <c r="BK188" i="3"/>
  <c r="BJ180" i="3"/>
  <c r="BI180" i="3"/>
  <c r="BK180" i="3"/>
  <c r="BJ172" i="3"/>
  <c r="BI172" i="3"/>
  <c r="BK172" i="3"/>
  <c r="BJ168" i="3"/>
  <c r="BK168" i="3"/>
  <c r="BI168" i="3"/>
  <c r="BJ160" i="3"/>
  <c r="BK160" i="3"/>
  <c r="BI160" i="3"/>
  <c r="BJ152" i="3"/>
  <c r="BK152" i="3"/>
  <c r="BI152" i="3"/>
  <c r="BJ144" i="3"/>
  <c r="BK144" i="3"/>
  <c r="BI144" i="3"/>
  <c r="BJ132" i="3"/>
  <c r="BI132" i="3"/>
  <c r="BK132" i="3"/>
  <c r="BJ124" i="3"/>
  <c r="BI124" i="3"/>
  <c r="BK124" i="3"/>
  <c r="BJ116" i="3"/>
  <c r="BI116" i="3"/>
  <c r="BK116" i="3"/>
  <c r="BJ112" i="3"/>
  <c r="BK112" i="3"/>
  <c r="BI112" i="3"/>
  <c r="BJ104" i="3"/>
  <c r="BK104" i="3"/>
  <c r="BI104" i="3"/>
  <c r="BI92" i="3"/>
  <c r="BJ92" i="3"/>
  <c r="BK92" i="3"/>
  <c r="BI88" i="3"/>
  <c r="BJ88" i="3"/>
  <c r="BK88" i="3"/>
  <c r="BI80" i="3"/>
  <c r="BJ80" i="3"/>
  <c r="BK80" i="3"/>
  <c r="BI72" i="3"/>
  <c r="BJ72" i="3"/>
  <c r="BK72" i="3"/>
  <c r="BI64" i="3"/>
  <c r="BJ64" i="3"/>
  <c r="BK64" i="3"/>
  <c r="BI56" i="3"/>
  <c r="BJ56" i="3"/>
  <c r="BK56" i="3"/>
  <c r="BI48" i="3"/>
  <c r="BJ48" i="3"/>
  <c r="BK48" i="3"/>
  <c r="BI40" i="3"/>
  <c r="BJ40" i="3"/>
  <c r="BK40" i="3"/>
  <c r="BI32" i="3"/>
  <c r="BJ32" i="3"/>
  <c r="BK32" i="3"/>
  <c r="BI24" i="3"/>
  <c r="BJ24" i="3"/>
  <c r="BK24" i="3"/>
  <c r="BI16" i="3"/>
  <c r="BJ16" i="3"/>
  <c r="BK16" i="3"/>
  <c r="BI8" i="3"/>
  <c r="BK8" i="3"/>
  <c r="BJ8" i="3"/>
  <c r="BR189" i="3"/>
  <c r="BT189" i="3"/>
  <c r="BS189" i="3"/>
  <c r="BR181" i="3"/>
  <c r="BS181" i="3"/>
  <c r="BT181" i="3"/>
  <c r="BR173" i="3"/>
  <c r="BS173" i="3"/>
  <c r="BT173" i="3"/>
  <c r="BR165" i="3"/>
  <c r="BS165" i="3"/>
  <c r="BT165" i="3"/>
  <c r="BR157" i="3"/>
  <c r="BS157" i="3"/>
  <c r="BT157" i="3"/>
  <c r="BR149" i="3"/>
  <c r="BS149" i="3"/>
  <c r="BT149" i="3"/>
  <c r="BR141" i="3"/>
  <c r="BS141" i="3"/>
  <c r="BT141" i="3"/>
  <c r="BR133" i="3"/>
  <c r="BS133" i="3"/>
  <c r="BT133" i="3"/>
  <c r="BR125" i="3"/>
  <c r="BS125" i="3"/>
  <c r="BT125" i="3"/>
  <c r="BR117" i="3"/>
  <c r="BS117" i="3"/>
  <c r="BT117" i="3"/>
  <c r="BR109" i="3"/>
  <c r="BS109" i="3"/>
  <c r="BT109" i="3"/>
  <c r="BR101" i="3"/>
  <c r="BS101" i="3"/>
  <c r="BT101" i="3"/>
  <c r="BR93" i="3"/>
  <c r="BS93" i="3"/>
  <c r="BT93" i="3"/>
  <c r="BR85" i="3"/>
  <c r="BS85" i="3"/>
  <c r="BT85" i="3"/>
  <c r="BR77" i="3"/>
  <c r="BS77" i="3"/>
  <c r="BT77" i="3"/>
  <c r="BR69" i="3"/>
  <c r="BS69" i="3"/>
  <c r="BT69" i="3"/>
  <c r="BR61" i="3"/>
  <c r="BS61" i="3"/>
  <c r="BT61" i="3"/>
  <c r="BR53" i="3"/>
  <c r="BS53" i="3"/>
  <c r="BT53" i="3"/>
  <c r="BR45" i="3"/>
  <c r="BS45" i="3"/>
  <c r="BT45" i="3"/>
  <c r="BR37" i="3"/>
  <c r="BS37" i="3"/>
  <c r="BT37" i="3"/>
  <c r="BR29" i="3"/>
  <c r="BS29" i="3"/>
  <c r="BT29" i="3"/>
  <c r="BR21" i="3"/>
  <c r="BS21" i="3"/>
  <c r="BT21" i="3"/>
  <c r="BR13" i="3"/>
  <c r="BS13" i="3"/>
  <c r="BT13" i="3"/>
  <c r="BR9" i="3"/>
  <c r="BS9" i="3"/>
  <c r="BT9" i="3"/>
  <c r="G158" i="3"/>
  <c r="G142" i="3"/>
  <c r="G94" i="3"/>
  <c r="G78" i="3"/>
  <c r="G46" i="3"/>
  <c r="G14" i="3"/>
  <c r="AA28" i="3"/>
  <c r="G192" i="3"/>
  <c r="H192" i="3"/>
  <c r="G188" i="3"/>
  <c r="H188" i="3"/>
  <c r="G184" i="3"/>
  <c r="H184" i="3"/>
  <c r="G180" i="3"/>
  <c r="H180" i="3"/>
  <c r="G176" i="3"/>
  <c r="H176" i="3"/>
  <c r="G172" i="3"/>
  <c r="H172" i="3"/>
  <c r="G168" i="3"/>
  <c r="H168" i="3"/>
  <c r="G164" i="3"/>
  <c r="H164" i="3"/>
  <c r="G160" i="3"/>
  <c r="H160" i="3"/>
  <c r="G156" i="3"/>
  <c r="H156" i="3"/>
  <c r="G152" i="3"/>
  <c r="H152" i="3"/>
  <c r="G148" i="3"/>
  <c r="H148" i="3"/>
  <c r="G144" i="3"/>
  <c r="H144" i="3"/>
  <c r="G140" i="3"/>
  <c r="H140" i="3"/>
  <c r="G136" i="3"/>
  <c r="H136" i="3"/>
  <c r="G132" i="3"/>
  <c r="H132" i="3"/>
  <c r="G128" i="3"/>
  <c r="H128" i="3"/>
  <c r="G124" i="3"/>
  <c r="H124" i="3"/>
  <c r="G120" i="3"/>
  <c r="H120" i="3"/>
  <c r="G116" i="3"/>
  <c r="H116" i="3"/>
  <c r="G112" i="3"/>
  <c r="H112" i="3"/>
  <c r="G108" i="3"/>
  <c r="H108" i="3"/>
  <c r="G104" i="3"/>
  <c r="H104" i="3"/>
  <c r="G100" i="3"/>
  <c r="H100" i="3"/>
  <c r="G96" i="3"/>
  <c r="H96" i="3"/>
  <c r="G92" i="3"/>
  <c r="H92" i="3"/>
  <c r="G88" i="3"/>
  <c r="H88" i="3"/>
  <c r="G84" i="3"/>
  <c r="H84" i="3"/>
  <c r="G80" i="3"/>
  <c r="H80" i="3"/>
  <c r="G76" i="3"/>
  <c r="H76" i="3"/>
  <c r="G72" i="3"/>
  <c r="H72" i="3"/>
  <c r="G68" i="3"/>
  <c r="H68" i="3"/>
  <c r="G64" i="3"/>
  <c r="H64" i="3"/>
  <c r="G60" i="3"/>
  <c r="H60" i="3"/>
  <c r="G56" i="3"/>
  <c r="H56" i="3"/>
  <c r="G52" i="3"/>
  <c r="H52" i="3"/>
  <c r="G48" i="3"/>
  <c r="H48" i="3"/>
  <c r="G44" i="3"/>
  <c r="H44" i="3"/>
  <c r="G40" i="3"/>
  <c r="H40" i="3"/>
  <c r="G36" i="3"/>
  <c r="H36" i="3"/>
  <c r="G32" i="3"/>
  <c r="H32" i="3"/>
  <c r="G28" i="3"/>
  <c r="H28" i="3"/>
  <c r="G24" i="3"/>
  <c r="H24" i="3"/>
  <c r="G20" i="3"/>
  <c r="H20" i="3"/>
  <c r="G16" i="3"/>
  <c r="H16" i="3"/>
  <c r="G12" i="3"/>
  <c r="H12" i="3"/>
  <c r="G8" i="3"/>
  <c r="H8" i="3"/>
  <c r="R4" i="3"/>
  <c r="Q4" i="3"/>
  <c r="Z190" i="3"/>
  <c r="AA190" i="3"/>
  <c r="Y190" i="3"/>
  <c r="Z186" i="3"/>
  <c r="AA186" i="3"/>
  <c r="Y186" i="3"/>
  <c r="Z182" i="3"/>
  <c r="AA182" i="3"/>
  <c r="Y182" i="3"/>
  <c r="Z178" i="3"/>
  <c r="AA178" i="3"/>
  <c r="Z174" i="3"/>
  <c r="AA174" i="3"/>
  <c r="Y174" i="3"/>
  <c r="Z170" i="3"/>
  <c r="AA170" i="3"/>
  <c r="Y170" i="3"/>
  <c r="Z166" i="3"/>
  <c r="AA166" i="3"/>
  <c r="Y166" i="3"/>
  <c r="Z162" i="3"/>
  <c r="AA162" i="3"/>
  <c r="Z158" i="3"/>
  <c r="AA158" i="3"/>
  <c r="Y158" i="3"/>
  <c r="Z154" i="3"/>
  <c r="AA154" i="3"/>
  <c r="Y154" i="3"/>
  <c r="Z150" i="3"/>
  <c r="AA150" i="3"/>
  <c r="Y150" i="3"/>
  <c r="Z146" i="3"/>
  <c r="AA146" i="3"/>
  <c r="Z142" i="3"/>
  <c r="AA142" i="3"/>
  <c r="Y142" i="3"/>
  <c r="Z138" i="3"/>
  <c r="AA138" i="3"/>
  <c r="Y138" i="3"/>
  <c r="Z134" i="3"/>
  <c r="AA134" i="3"/>
  <c r="Y134" i="3"/>
  <c r="Z130" i="3"/>
  <c r="AA130" i="3"/>
  <c r="Z126" i="3"/>
  <c r="AA126" i="3"/>
  <c r="Y126" i="3"/>
  <c r="Z122" i="3"/>
  <c r="AA122" i="3"/>
  <c r="Y122" i="3"/>
  <c r="Z118" i="3"/>
  <c r="AA118" i="3"/>
  <c r="Y118" i="3"/>
  <c r="Z114" i="3"/>
  <c r="AA114" i="3"/>
  <c r="Z110" i="3"/>
  <c r="AA110" i="3"/>
  <c r="Y110" i="3"/>
  <c r="Z106" i="3"/>
  <c r="AA106" i="3"/>
  <c r="Y106" i="3"/>
  <c r="Z102" i="3"/>
  <c r="AA102" i="3"/>
  <c r="Y102" i="3"/>
  <c r="Z98" i="3"/>
  <c r="AA98" i="3"/>
  <c r="Z94" i="3"/>
  <c r="AA94" i="3"/>
  <c r="Y94" i="3"/>
  <c r="Z90" i="3"/>
  <c r="AA90" i="3"/>
  <c r="Y90" i="3"/>
  <c r="Z86" i="3"/>
  <c r="AA86" i="3"/>
  <c r="Y86" i="3"/>
  <c r="Z82" i="3"/>
  <c r="AA82" i="3"/>
  <c r="Z78" i="3"/>
  <c r="AA78" i="3"/>
  <c r="Y78" i="3"/>
  <c r="Z74" i="3"/>
  <c r="AA74" i="3"/>
  <c r="Y74" i="3"/>
  <c r="Z70" i="3"/>
  <c r="AA70" i="3"/>
  <c r="Y70" i="3"/>
  <c r="Z66" i="3"/>
  <c r="AA66" i="3"/>
  <c r="Z62" i="3"/>
  <c r="AA62" i="3"/>
  <c r="Y62" i="3"/>
  <c r="Z58" i="3"/>
  <c r="AA58" i="3"/>
  <c r="Y58" i="3"/>
  <c r="Z54" i="3"/>
  <c r="AA54" i="3"/>
  <c r="Y54" i="3"/>
  <c r="Z50" i="3"/>
  <c r="AA50" i="3"/>
  <c r="Z46" i="3"/>
  <c r="AA46" i="3"/>
  <c r="Y46" i="3"/>
  <c r="Z42" i="3"/>
  <c r="AA42" i="3"/>
  <c r="Y42" i="3"/>
  <c r="Z38" i="3"/>
  <c r="AA38" i="3"/>
  <c r="Y38" i="3"/>
  <c r="Z34" i="3"/>
  <c r="AA34" i="3"/>
  <c r="Z30" i="3"/>
  <c r="AA30" i="3"/>
  <c r="Y30" i="3"/>
  <c r="Z26" i="3"/>
  <c r="AA26" i="3"/>
  <c r="Y26" i="3"/>
  <c r="Z22" i="3"/>
  <c r="AA22" i="3"/>
  <c r="Y22" i="3"/>
  <c r="Z18" i="3"/>
  <c r="AA18" i="3"/>
  <c r="Z14" i="3"/>
  <c r="AA14" i="3"/>
  <c r="Y14" i="3"/>
  <c r="Z10" i="3"/>
  <c r="AA10" i="3"/>
  <c r="Y10" i="3"/>
  <c r="Z6" i="3"/>
  <c r="AA6" i="3"/>
  <c r="Y6" i="3"/>
  <c r="AI191" i="3"/>
  <c r="AJ191" i="3"/>
  <c r="AI187" i="3"/>
  <c r="AJ187" i="3"/>
  <c r="AH187" i="3"/>
  <c r="AI183" i="3"/>
  <c r="AJ183" i="3"/>
  <c r="AH183" i="3"/>
  <c r="AI179" i="3"/>
  <c r="AJ179" i="3"/>
  <c r="AH179" i="3"/>
  <c r="AI175" i="3"/>
  <c r="AJ175" i="3"/>
  <c r="AI171" i="3"/>
  <c r="AJ171" i="3"/>
  <c r="AH171" i="3"/>
  <c r="AI167" i="3"/>
  <c r="AJ167" i="3"/>
  <c r="AH167" i="3"/>
  <c r="AI163" i="3"/>
  <c r="AJ163" i="3"/>
  <c r="AH163" i="3"/>
  <c r="AI159" i="3"/>
  <c r="AJ159" i="3"/>
  <c r="AH159" i="3"/>
  <c r="AI155" i="3"/>
  <c r="AJ155" i="3"/>
  <c r="AH155" i="3"/>
  <c r="AI151" i="3"/>
  <c r="AJ151" i="3"/>
  <c r="AH151" i="3"/>
  <c r="AI147" i="3"/>
  <c r="AJ147" i="3"/>
  <c r="AH147" i="3"/>
  <c r="AI143" i="3"/>
  <c r="AJ143" i="3"/>
  <c r="AH143" i="3"/>
  <c r="AI139" i="3"/>
  <c r="AJ139" i="3"/>
  <c r="AH139" i="3"/>
  <c r="AI135" i="3"/>
  <c r="AJ135" i="3"/>
  <c r="AH135" i="3"/>
  <c r="AI131" i="3"/>
  <c r="AJ131" i="3"/>
  <c r="AH131" i="3"/>
  <c r="AI127" i="3"/>
  <c r="AJ127" i="3"/>
  <c r="AH127" i="3"/>
  <c r="AI123" i="3"/>
  <c r="AJ123" i="3"/>
  <c r="AH123" i="3"/>
  <c r="AH119" i="3"/>
  <c r="AI119" i="3"/>
  <c r="AJ119" i="3"/>
  <c r="AH115" i="3"/>
  <c r="AI115" i="3"/>
  <c r="AJ115" i="3"/>
  <c r="AH111" i="3"/>
  <c r="AI111" i="3"/>
  <c r="AJ111" i="3"/>
  <c r="AH107" i="3"/>
  <c r="AI107" i="3"/>
  <c r="AJ107" i="3"/>
  <c r="AH103" i="3"/>
  <c r="AI103" i="3"/>
  <c r="AJ103" i="3"/>
  <c r="AH99" i="3"/>
  <c r="AI99" i="3"/>
  <c r="AJ99" i="3"/>
  <c r="AH95" i="3"/>
  <c r="AI95" i="3"/>
  <c r="AJ95" i="3"/>
  <c r="AH91" i="3"/>
  <c r="AI91" i="3"/>
  <c r="AJ91" i="3"/>
  <c r="AH87" i="3"/>
  <c r="AI87" i="3"/>
  <c r="AJ87" i="3"/>
  <c r="AH83" i="3"/>
  <c r="AI83" i="3"/>
  <c r="AJ83" i="3"/>
  <c r="AH79" i="3"/>
  <c r="AI79" i="3"/>
  <c r="AJ79" i="3"/>
  <c r="AH75" i="3"/>
  <c r="AI75" i="3"/>
  <c r="AJ75" i="3"/>
  <c r="AH71" i="3"/>
  <c r="AI71" i="3"/>
  <c r="AJ71" i="3"/>
  <c r="AH67" i="3"/>
  <c r="AI67" i="3"/>
  <c r="AJ67" i="3"/>
  <c r="AH63" i="3"/>
  <c r="AI63" i="3"/>
  <c r="AJ63" i="3"/>
  <c r="AH59" i="3"/>
  <c r="AI59" i="3"/>
  <c r="AJ59" i="3"/>
  <c r="AH55" i="3"/>
  <c r="AI55" i="3"/>
  <c r="AJ55" i="3"/>
  <c r="AH51" i="3"/>
  <c r="AI51" i="3"/>
  <c r="AJ51" i="3"/>
  <c r="AH47" i="3"/>
  <c r="AI47" i="3"/>
  <c r="AJ47" i="3"/>
  <c r="AH43" i="3"/>
  <c r="AI43" i="3"/>
  <c r="AJ43" i="3"/>
  <c r="AH39" i="3"/>
  <c r="AI39" i="3"/>
  <c r="AJ39" i="3"/>
  <c r="AH35" i="3"/>
  <c r="AI35" i="3"/>
  <c r="AJ35" i="3"/>
  <c r="AH31" i="3"/>
  <c r="AI31" i="3"/>
  <c r="AJ31" i="3"/>
  <c r="AH27" i="3"/>
  <c r="AI27" i="3"/>
  <c r="AJ27" i="3"/>
  <c r="AH23" i="3"/>
  <c r="AI23" i="3"/>
  <c r="AJ23" i="3"/>
  <c r="AH19" i="3"/>
  <c r="AI19" i="3"/>
  <c r="AJ19" i="3"/>
  <c r="AH15" i="3"/>
  <c r="AI15" i="3"/>
  <c r="AJ15" i="3"/>
  <c r="AH11" i="3"/>
  <c r="AI11" i="3"/>
  <c r="AJ11" i="3"/>
  <c r="AH7" i="3"/>
  <c r="AI7" i="3"/>
  <c r="AJ7" i="3"/>
  <c r="AQ192" i="3"/>
  <c r="AR192" i="3"/>
  <c r="AS192" i="3"/>
  <c r="AQ188" i="3"/>
  <c r="AR188" i="3"/>
  <c r="AS188" i="3"/>
  <c r="AQ184" i="3"/>
  <c r="AR184" i="3"/>
  <c r="AS184" i="3"/>
  <c r="AQ180" i="3"/>
  <c r="AR180" i="3"/>
  <c r="AS180" i="3"/>
  <c r="AQ176" i="3"/>
  <c r="AR176" i="3"/>
  <c r="AS176" i="3"/>
  <c r="AQ172" i="3"/>
  <c r="AR172" i="3"/>
  <c r="AS172" i="3"/>
  <c r="AQ168" i="3"/>
  <c r="AR168" i="3"/>
  <c r="AS168" i="3"/>
  <c r="AQ164" i="3"/>
  <c r="AR164" i="3"/>
  <c r="AS164" i="3"/>
  <c r="AQ160" i="3"/>
  <c r="AR160" i="3"/>
  <c r="AS160" i="3"/>
  <c r="AQ156" i="3"/>
  <c r="AR156" i="3"/>
  <c r="AS156" i="3"/>
  <c r="AQ152" i="3"/>
  <c r="AR152" i="3"/>
  <c r="AS152" i="3"/>
  <c r="AQ148" i="3"/>
  <c r="AR148" i="3"/>
  <c r="AS148" i="3"/>
  <c r="AQ144" i="3"/>
  <c r="AR144" i="3"/>
  <c r="AS144" i="3"/>
  <c r="AQ140" i="3"/>
  <c r="AR140" i="3"/>
  <c r="AS140" i="3"/>
  <c r="AQ136" i="3"/>
  <c r="AR136" i="3"/>
  <c r="AS136" i="3"/>
  <c r="AQ132" i="3"/>
  <c r="AR132" i="3"/>
  <c r="AS132" i="3"/>
  <c r="AQ128" i="3"/>
  <c r="AR128" i="3"/>
  <c r="AS128" i="3"/>
  <c r="AQ124" i="3"/>
  <c r="AR124" i="3"/>
  <c r="AS124" i="3"/>
  <c r="AQ120" i="3"/>
  <c r="AR120" i="3"/>
  <c r="AS120" i="3"/>
  <c r="AQ116" i="3"/>
  <c r="AR116" i="3"/>
  <c r="AS116" i="3"/>
  <c r="AR112" i="3"/>
  <c r="AS112" i="3"/>
  <c r="AQ112" i="3"/>
  <c r="AR108" i="3"/>
  <c r="AS108" i="3"/>
  <c r="AQ108" i="3"/>
  <c r="AR104" i="3"/>
  <c r="AS104" i="3"/>
  <c r="AQ104" i="3"/>
  <c r="AR100" i="3"/>
  <c r="AS100" i="3"/>
  <c r="AQ100" i="3"/>
  <c r="AR96" i="3"/>
  <c r="AS96" i="3"/>
  <c r="AQ96" i="3"/>
  <c r="AR92" i="3"/>
  <c r="AS92" i="3"/>
  <c r="AQ92" i="3"/>
  <c r="AR88" i="3"/>
  <c r="AS88" i="3"/>
  <c r="AQ88" i="3"/>
  <c r="AR84" i="3"/>
  <c r="AS84" i="3"/>
  <c r="AQ84" i="3"/>
  <c r="AR80" i="3"/>
  <c r="AS80" i="3"/>
  <c r="AQ80" i="3"/>
  <c r="AR76" i="3"/>
  <c r="AS76" i="3"/>
  <c r="AQ76" i="3"/>
  <c r="AR72" i="3"/>
  <c r="AS72" i="3"/>
  <c r="AQ72" i="3"/>
  <c r="AR68" i="3"/>
  <c r="AS68" i="3"/>
  <c r="AQ68" i="3"/>
  <c r="AR64" i="3"/>
  <c r="AS64" i="3"/>
  <c r="AQ64" i="3"/>
  <c r="AR60" i="3"/>
  <c r="AS60" i="3"/>
  <c r="AQ60" i="3"/>
  <c r="AR56" i="3"/>
  <c r="AS56" i="3"/>
  <c r="AQ56" i="3"/>
  <c r="AR52" i="3"/>
  <c r="AS52" i="3"/>
  <c r="AQ52" i="3"/>
  <c r="AR48" i="3"/>
  <c r="AS48" i="3"/>
  <c r="AQ48" i="3"/>
  <c r="AR44" i="3"/>
  <c r="AS44" i="3"/>
  <c r="AQ44" i="3"/>
  <c r="AR40" i="3"/>
  <c r="AS40" i="3"/>
  <c r="AQ40" i="3"/>
  <c r="AR36" i="3"/>
  <c r="AS36" i="3"/>
  <c r="AQ36" i="3"/>
  <c r="AR32" i="3"/>
  <c r="AS32" i="3"/>
  <c r="AQ32" i="3"/>
  <c r="AR28" i="3"/>
  <c r="AS28" i="3"/>
  <c r="AQ28" i="3"/>
  <c r="AR24" i="3"/>
  <c r="AS24" i="3"/>
  <c r="AQ24" i="3"/>
  <c r="AR20" i="3"/>
  <c r="AS20" i="3"/>
  <c r="AQ20" i="3"/>
  <c r="AR16" i="3"/>
  <c r="AS16" i="3"/>
  <c r="AQ16" i="3"/>
  <c r="AR12" i="3"/>
  <c r="AS12" i="3"/>
  <c r="AQ12" i="3"/>
  <c r="AR8" i="3"/>
  <c r="AS8" i="3"/>
  <c r="AQ8" i="3"/>
  <c r="BA4" i="3"/>
  <c r="AZ4" i="3"/>
  <c r="BB4" i="3"/>
  <c r="BA189" i="3"/>
  <c r="BB189" i="3"/>
  <c r="AZ189" i="3"/>
  <c r="BA185" i="3"/>
  <c r="BB185" i="3"/>
  <c r="AZ185" i="3"/>
  <c r="BA181" i="3"/>
  <c r="BB181" i="3"/>
  <c r="AZ181" i="3"/>
  <c r="BA177" i="3"/>
  <c r="BB177" i="3"/>
  <c r="AZ177" i="3"/>
  <c r="BA173" i="3"/>
  <c r="BB173" i="3"/>
  <c r="AZ173" i="3"/>
  <c r="BA169" i="3"/>
  <c r="BB169" i="3"/>
  <c r="AZ169" i="3"/>
  <c r="BA165" i="3"/>
  <c r="BB165" i="3"/>
  <c r="AZ165" i="3"/>
  <c r="BA161" i="3"/>
  <c r="BB161" i="3"/>
  <c r="AZ161" i="3"/>
  <c r="AZ157" i="3"/>
  <c r="BA157" i="3"/>
  <c r="BB157" i="3"/>
  <c r="BA153" i="3"/>
  <c r="BB153" i="3"/>
  <c r="AZ153" i="3"/>
  <c r="BB149" i="3"/>
  <c r="AZ149" i="3"/>
  <c r="BA149" i="3"/>
  <c r="AZ145" i="3"/>
  <c r="BA145" i="3"/>
  <c r="BB145" i="3"/>
  <c r="AZ141" i="3"/>
  <c r="BA141" i="3"/>
  <c r="BB141" i="3"/>
  <c r="BA137" i="3"/>
  <c r="BB137" i="3"/>
  <c r="AZ137" i="3"/>
  <c r="BB133" i="3"/>
  <c r="AZ133" i="3"/>
  <c r="BA133" i="3"/>
  <c r="AZ129" i="3"/>
  <c r="BA129" i="3"/>
  <c r="BB129" i="3"/>
  <c r="AZ125" i="3"/>
  <c r="BA125" i="3"/>
  <c r="BB125" i="3"/>
  <c r="AZ121" i="3"/>
  <c r="BA121" i="3"/>
  <c r="BB121" i="3"/>
  <c r="AZ117" i="3"/>
  <c r="BA117" i="3"/>
  <c r="BB117" i="3"/>
  <c r="AZ113" i="3"/>
  <c r="BA113" i="3"/>
  <c r="BB113" i="3"/>
  <c r="AZ109" i="3"/>
  <c r="BA109" i="3"/>
  <c r="BB109" i="3"/>
  <c r="AZ105" i="3"/>
  <c r="BA105" i="3"/>
  <c r="BB105" i="3"/>
  <c r="AZ101" i="3"/>
  <c r="BA101" i="3"/>
  <c r="BB101" i="3"/>
  <c r="AZ97" i="3"/>
  <c r="BA97" i="3"/>
  <c r="BB97" i="3"/>
  <c r="AZ93" i="3"/>
  <c r="BA93" i="3"/>
  <c r="BB93" i="3"/>
  <c r="AZ89" i="3"/>
  <c r="BA89" i="3"/>
  <c r="BB89" i="3"/>
  <c r="BB85" i="3"/>
  <c r="AZ85" i="3"/>
  <c r="BA85" i="3"/>
  <c r="BB81" i="3"/>
  <c r="AZ81" i="3"/>
  <c r="BA81" i="3"/>
  <c r="BB77" i="3"/>
  <c r="AZ77" i="3"/>
  <c r="BA77" i="3"/>
  <c r="BB73" i="3"/>
  <c r="AZ73" i="3"/>
  <c r="BA73" i="3"/>
  <c r="BB69" i="3"/>
  <c r="AZ69" i="3"/>
  <c r="BA69" i="3"/>
  <c r="BB65" i="3"/>
  <c r="AZ65" i="3"/>
  <c r="BA65" i="3"/>
  <c r="BB61" i="3"/>
  <c r="AZ61" i="3"/>
  <c r="BA61" i="3"/>
  <c r="BB57" i="3"/>
  <c r="AZ57" i="3"/>
  <c r="BA57" i="3"/>
  <c r="BB53" i="3"/>
  <c r="AZ53" i="3"/>
  <c r="BA53" i="3"/>
  <c r="BB49" i="3"/>
  <c r="AZ49" i="3"/>
  <c r="BA49" i="3"/>
  <c r="BB45" i="3"/>
  <c r="AZ45" i="3"/>
  <c r="BA45" i="3"/>
  <c r="BB41" i="3"/>
  <c r="AZ41" i="3"/>
  <c r="BA41" i="3"/>
  <c r="BB37" i="3"/>
  <c r="AZ37" i="3"/>
  <c r="BA37" i="3"/>
  <c r="BB33" i="3"/>
  <c r="AZ33" i="3"/>
  <c r="BA33" i="3"/>
  <c r="BB29" i="3"/>
  <c r="AZ29" i="3"/>
  <c r="BA29" i="3"/>
  <c r="BB25" i="3"/>
  <c r="AZ25" i="3"/>
  <c r="BA25" i="3"/>
  <c r="BB21" i="3"/>
  <c r="AZ21" i="3"/>
  <c r="BA21" i="3"/>
  <c r="BB17" i="3"/>
  <c r="AZ17" i="3"/>
  <c r="BA17" i="3"/>
  <c r="BA13" i="3"/>
  <c r="AZ13" i="3"/>
  <c r="BB13" i="3"/>
  <c r="BA9" i="3"/>
  <c r="AZ9" i="3"/>
  <c r="BB9" i="3"/>
  <c r="BA5" i="3"/>
  <c r="AZ5" i="3"/>
  <c r="BB5" i="3"/>
  <c r="BJ190" i="3"/>
  <c r="BI190" i="3"/>
  <c r="BK190" i="3"/>
  <c r="BJ186" i="3"/>
  <c r="BI186" i="3"/>
  <c r="BK186" i="3"/>
  <c r="BJ182" i="3"/>
  <c r="BI182" i="3"/>
  <c r="BK182" i="3"/>
  <c r="BJ178" i="3"/>
  <c r="BI178" i="3"/>
  <c r="BK178" i="3"/>
  <c r="BJ174" i="3"/>
  <c r="BI174" i="3"/>
  <c r="BK174" i="3"/>
  <c r="BJ170" i="3"/>
  <c r="BI170" i="3"/>
  <c r="BK170" i="3"/>
  <c r="BJ166" i="3"/>
  <c r="BI166" i="3"/>
  <c r="BK166" i="3"/>
  <c r="BJ162" i="3"/>
  <c r="BI162" i="3"/>
  <c r="BK162" i="3"/>
  <c r="BJ158" i="3"/>
  <c r="BI158" i="3"/>
  <c r="BK158" i="3"/>
  <c r="BJ154" i="3"/>
  <c r="BI154" i="3"/>
  <c r="BK154" i="3"/>
  <c r="BJ150" i="3"/>
  <c r="BI150" i="3"/>
  <c r="BK150" i="3"/>
  <c r="BJ146" i="3"/>
  <c r="BI146" i="3"/>
  <c r="BK146" i="3"/>
  <c r="BJ142" i="3"/>
  <c r="BI142" i="3"/>
  <c r="BK142" i="3"/>
  <c r="BJ138" i="3"/>
  <c r="BI138" i="3"/>
  <c r="BK138" i="3"/>
  <c r="BJ134" i="3"/>
  <c r="BI134" i="3"/>
  <c r="BK134" i="3"/>
  <c r="BJ130" i="3"/>
  <c r="BI130" i="3"/>
  <c r="BK130" i="3"/>
  <c r="BJ126" i="3"/>
  <c r="BI126" i="3"/>
  <c r="BK126" i="3"/>
  <c r="BJ122" i="3"/>
  <c r="BI122" i="3"/>
  <c r="BK122" i="3"/>
  <c r="BJ118" i="3"/>
  <c r="BI118" i="3"/>
  <c r="BK118" i="3"/>
  <c r="BJ114" i="3"/>
  <c r="BI114" i="3"/>
  <c r="BK114" i="3"/>
  <c r="BJ110" i="3"/>
  <c r="BI110" i="3"/>
  <c r="BK110" i="3"/>
  <c r="BJ106" i="3"/>
  <c r="BI106" i="3"/>
  <c r="BK106" i="3"/>
  <c r="BJ102" i="3"/>
  <c r="BI102" i="3"/>
  <c r="BK102" i="3"/>
  <c r="BJ98" i="3"/>
  <c r="BI98" i="3"/>
  <c r="BK98" i="3"/>
  <c r="BJ94" i="3"/>
  <c r="BI94" i="3"/>
  <c r="BK94" i="3"/>
  <c r="BJ90" i="3"/>
  <c r="BK90" i="3"/>
  <c r="BI90" i="3"/>
  <c r="BJ86" i="3"/>
  <c r="BK86" i="3"/>
  <c r="BI86" i="3"/>
  <c r="BJ82" i="3"/>
  <c r="BK82" i="3"/>
  <c r="BI82" i="3"/>
  <c r="BJ78" i="3"/>
  <c r="BK78" i="3"/>
  <c r="BI78" i="3"/>
  <c r="BJ74" i="3"/>
  <c r="BK74" i="3"/>
  <c r="BI74" i="3"/>
  <c r="BJ70" i="3"/>
  <c r="BK70" i="3"/>
  <c r="BI70" i="3"/>
  <c r="BJ66" i="3"/>
  <c r="BK66" i="3"/>
  <c r="BI66" i="3"/>
  <c r="BJ62" i="3"/>
  <c r="BK62" i="3"/>
  <c r="BI62" i="3"/>
  <c r="BJ58" i="3"/>
  <c r="BK58" i="3"/>
  <c r="BI58" i="3"/>
  <c r="BJ54" i="3"/>
  <c r="BK54" i="3"/>
  <c r="BI54" i="3"/>
  <c r="BJ50" i="3"/>
  <c r="BK50" i="3"/>
  <c r="BI50" i="3"/>
  <c r="BJ46" i="3"/>
  <c r="BK46" i="3"/>
  <c r="BI46" i="3"/>
  <c r="BJ42" i="3"/>
  <c r="BK42" i="3"/>
  <c r="BI42" i="3"/>
  <c r="BJ38" i="3"/>
  <c r="BK38" i="3"/>
  <c r="BI38" i="3"/>
  <c r="BJ34" i="3"/>
  <c r="BK34" i="3"/>
  <c r="BI34" i="3"/>
  <c r="BJ30" i="3"/>
  <c r="BK30" i="3"/>
  <c r="BI30" i="3"/>
  <c r="BJ26" i="3"/>
  <c r="BK26" i="3"/>
  <c r="BI26" i="3"/>
  <c r="BJ22" i="3"/>
  <c r="BK22" i="3"/>
  <c r="BI22" i="3"/>
  <c r="BJ18" i="3"/>
  <c r="BK18" i="3"/>
  <c r="BI18" i="3"/>
  <c r="BJ14" i="3"/>
  <c r="BK14" i="3"/>
  <c r="BI14" i="3"/>
  <c r="BK10" i="3"/>
  <c r="BI10" i="3"/>
  <c r="BJ10" i="3"/>
  <c r="BK6" i="3"/>
  <c r="BI6" i="3"/>
  <c r="BJ6" i="3"/>
  <c r="BT191" i="3"/>
  <c r="BR191" i="3"/>
  <c r="BS191" i="3"/>
  <c r="BT187" i="3"/>
  <c r="BR187" i="3"/>
  <c r="BS187" i="3"/>
  <c r="BT183" i="3"/>
  <c r="BR183" i="3"/>
  <c r="BS183" i="3"/>
  <c r="BT179" i="3"/>
  <c r="BR179" i="3"/>
  <c r="BS179" i="3"/>
  <c r="BT175" i="3"/>
  <c r="BR175" i="3"/>
  <c r="BS175" i="3"/>
  <c r="BT171" i="3"/>
  <c r="BR171" i="3"/>
  <c r="BS171" i="3"/>
  <c r="BT167" i="3"/>
  <c r="BR167" i="3"/>
  <c r="BS167" i="3"/>
  <c r="BT163" i="3"/>
  <c r="BR163" i="3"/>
  <c r="BS163" i="3"/>
  <c r="BT159" i="3"/>
  <c r="BR159" i="3"/>
  <c r="BS159" i="3"/>
  <c r="BT155" i="3"/>
  <c r="BR155" i="3"/>
  <c r="BS155" i="3"/>
  <c r="BT151" i="3"/>
  <c r="BR151" i="3"/>
  <c r="BS151" i="3"/>
  <c r="BT147" i="3"/>
  <c r="BR147" i="3"/>
  <c r="BS147" i="3"/>
  <c r="BT143" i="3"/>
  <c r="BR143" i="3"/>
  <c r="BS143" i="3"/>
  <c r="BT139" i="3"/>
  <c r="BR139" i="3"/>
  <c r="BS139" i="3"/>
  <c r="BT135" i="3"/>
  <c r="BR135" i="3"/>
  <c r="BS135" i="3"/>
  <c r="BT131" i="3"/>
  <c r="BR131" i="3"/>
  <c r="BS131" i="3"/>
  <c r="BT127" i="3"/>
  <c r="BR127" i="3"/>
  <c r="BS127" i="3"/>
  <c r="BT123" i="3"/>
  <c r="BR123" i="3"/>
  <c r="BS123" i="3"/>
  <c r="BT119" i="3"/>
  <c r="BR119" i="3"/>
  <c r="BS119" i="3"/>
  <c r="BT115" i="3"/>
  <c r="BR115" i="3"/>
  <c r="BS115" i="3"/>
  <c r="BT111" i="3"/>
  <c r="BR111" i="3"/>
  <c r="BS111" i="3"/>
  <c r="BT107" i="3"/>
  <c r="BR107" i="3"/>
  <c r="BS107" i="3"/>
  <c r="BT103" i="3"/>
  <c r="BR103" i="3"/>
  <c r="BS103" i="3"/>
  <c r="BT99" i="3"/>
  <c r="BR99" i="3"/>
  <c r="BS99" i="3"/>
  <c r="BT95" i="3"/>
  <c r="BR95" i="3"/>
  <c r="BS95" i="3"/>
  <c r="BT91" i="3"/>
  <c r="BR91" i="3"/>
  <c r="BS91" i="3"/>
  <c r="BT87" i="3"/>
  <c r="BR87" i="3"/>
  <c r="BS87" i="3"/>
  <c r="BT83" i="3"/>
  <c r="BR83" i="3"/>
  <c r="BS83" i="3"/>
  <c r="BT79" i="3"/>
  <c r="BR79" i="3"/>
  <c r="BS79" i="3"/>
  <c r="BT75" i="3"/>
  <c r="BR75" i="3"/>
  <c r="BS75" i="3"/>
  <c r="BT71" i="3"/>
  <c r="BR71" i="3"/>
  <c r="BS71" i="3"/>
  <c r="BT67" i="3"/>
  <c r="BR67" i="3"/>
  <c r="BS67" i="3"/>
  <c r="BT63" i="3"/>
  <c r="BR63" i="3"/>
  <c r="BS63" i="3"/>
  <c r="BT59" i="3"/>
  <c r="BR59" i="3"/>
  <c r="BS59" i="3"/>
  <c r="BT55" i="3"/>
  <c r="BR55" i="3"/>
  <c r="BS55" i="3"/>
  <c r="BT51" i="3"/>
  <c r="BR51" i="3"/>
  <c r="BS51" i="3"/>
  <c r="BT47" i="3"/>
  <c r="BR47" i="3"/>
  <c r="BS47" i="3"/>
  <c r="BT43" i="3"/>
  <c r="BR43" i="3"/>
  <c r="BS43" i="3"/>
  <c r="BT39" i="3"/>
  <c r="BR39" i="3"/>
  <c r="BS39" i="3"/>
  <c r="BT35" i="3"/>
  <c r="BR35" i="3"/>
  <c r="BS35" i="3"/>
  <c r="BT31" i="3"/>
  <c r="BR31" i="3"/>
  <c r="BS31" i="3"/>
  <c r="BT27" i="3"/>
  <c r="BR27" i="3"/>
  <c r="BS27" i="3"/>
  <c r="BT23" i="3"/>
  <c r="BR23" i="3"/>
  <c r="BS23" i="3"/>
  <c r="BT19" i="3"/>
  <c r="BR19" i="3"/>
  <c r="BS19" i="3"/>
  <c r="BT15" i="3"/>
  <c r="BR15" i="3"/>
  <c r="BS15" i="3"/>
  <c r="BT11" i="3"/>
  <c r="BR11" i="3"/>
  <c r="BS11" i="3"/>
  <c r="BT7" i="3"/>
  <c r="BR7" i="3"/>
  <c r="BS7" i="3"/>
  <c r="I192" i="3"/>
  <c r="G190" i="3"/>
  <c r="H187" i="3"/>
  <c r="I184" i="3"/>
  <c r="G182" i="3"/>
  <c r="H179" i="3"/>
  <c r="I176" i="3"/>
  <c r="H171" i="3"/>
  <c r="G166" i="3"/>
  <c r="I160" i="3"/>
  <c r="H155" i="3"/>
  <c r="G150" i="3"/>
  <c r="I144" i="3"/>
  <c r="H139" i="3"/>
  <c r="G134" i="3"/>
  <c r="I128" i="3"/>
  <c r="H123" i="3"/>
  <c r="G118" i="3"/>
  <c r="I112" i="3"/>
  <c r="H107" i="3"/>
  <c r="G102" i="3"/>
  <c r="I96" i="3"/>
  <c r="H91" i="3"/>
  <c r="G86" i="3"/>
  <c r="I80" i="3"/>
  <c r="H75" i="3"/>
  <c r="G70" i="3"/>
  <c r="I64" i="3"/>
  <c r="H59" i="3"/>
  <c r="G54" i="3"/>
  <c r="I48" i="3"/>
  <c r="H43" i="3"/>
  <c r="G38" i="3"/>
  <c r="I32" i="3"/>
  <c r="H27" i="3"/>
  <c r="G22" i="3"/>
  <c r="I16" i="3"/>
  <c r="H11" i="3"/>
  <c r="G6" i="3"/>
  <c r="AA188" i="3"/>
  <c r="Z167" i="3"/>
  <c r="Y146" i="3"/>
  <c r="AA124" i="3"/>
  <c r="Z103" i="3"/>
  <c r="Y82" i="3"/>
  <c r="AA60" i="3"/>
  <c r="Z39" i="3"/>
  <c r="Y18" i="3"/>
  <c r="AJ185" i="3"/>
  <c r="AI164" i="3"/>
  <c r="R192" i="3"/>
  <c r="R188" i="3"/>
  <c r="R184" i="3"/>
  <c r="R180" i="3"/>
  <c r="R176" i="3"/>
  <c r="R172" i="3"/>
  <c r="R168" i="3"/>
  <c r="R164" i="3"/>
  <c r="R160" i="3"/>
  <c r="R156" i="3"/>
  <c r="R152" i="3"/>
  <c r="R148" i="3"/>
  <c r="R144" i="3"/>
  <c r="R140" i="3"/>
  <c r="R136" i="3"/>
  <c r="R132" i="3"/>
  <c r="R128" i="3"/>
  <c r="R124" i="3"/>
  <c r="R120" i="3"/>
  <c r="R116" i="3"/>
  <c r="R112" i="3"/>
  <c r="R108" i="3"/>
  <c r="R104" i="3"/>
  <c r="R100" i="3"/>
  <c r="R96" i="3"/>
  <c r="R92" i="3"/>
  <c r="R88" i="3"/>
  <c r="R84" i="3"/>
  <c r="R80" i="3"/>
  <c r="R76" i="3"/>
  <c r="R72" i="3"/>
  <c r="R68" i="3"/>
  <c r="R64" i="3"/>
  <c r="R60" i="3"/>
  <c r="R56" i="3"/>
  <c r="R52" i="3"/>
  <c r="R48" i="3"/>
  <c r="R44" i="3"/>
  <c r="R40" i="3"/>
  <c r="R36" i="3"/>
  <c r="R32" i="3"/>
  <c r="R28" i="3"/>
  <c r="R24" i="3"/>
  <c r="R20" i="3"/>
  <c r="R16" i="3"/>
  <c r="R12" i="3"/>
  <c r="R8" i="3"/>
  <c r="AF183" i="3" l="1"/>
  <c r="AF5" i="3" l="1"/>
  <c r="AF6" i="3"/>
  <c r="AF7" i="3"/>
  <c r="AF8" i="3"/>
  <c r="AF9" i="3"/>
  <c r="AF10" i="3"/>
  <c r="AF11" i="3"/>
  <c r="AF12" i="3"/>
  <c r="AF13" i="3"/>
  <c r="AF14" i="3"/>
  <c r="AF15" i="3"/>
  <c r="AF16" i="3"/>
  <c r="AF17" i="3"/>
  <c r="AF18" i="3"/>
  <c r="AF19" i="3"/>
  <c r="AF20" i="3"/>
  <c r="AF21" i="3"/>
  <c r="AF22" i="3"/>
  <c r="AF23" i="3"/>
  <c r="AF24" i="3"/>
  <c r="AF25" i="3"/>
  <c r="AF26" i="3"/>
  <c r="AF27" i="3"/>
  <c r="AF28" i="3"/>
  <c r="AF29" i="3"/>
  <c r="AF30" i="3"/>
  <c r="AF31" i="3"/>
  <c r="AF32" i="3"/>
  <c r="AF33" i="3"/>
  <c r="AF34" i="3"/>
  <c r="AF35" i="3"/>
  <c r="AF36" i="3"/>
  <c r="AF37" i="3"/>
  <c r="AF38" i="3"/>
  <c r="AF39" i="3"/>
  <c r="AF40" i="3"/>
  <c r="AF41" i="3"/>
  <c r="AF42" i="3"/>
  <c r="AF43" i="3"/>
  <c r="AF44" i="3"/>
  <c r="AF45" i="3"/>
  <c r="AF46" i="3"/>
  <c r="AF47" i="3"/>
  <c r="AF48" i="3"/>
  <c r="AF49" i="3"/>
  <c r="AF50" i="3"/>
  <c r="AF51" i="3"/>
  <c r="AF52" i="3"/>
  <c r="AF53" i="3"/>
  <c r="AF54" i="3"/>
  <c r="AF55" i="3"/>
  <c r="AF56" i="3"/>
  <c r="AF57" i="3"/>
  <c r="AF58" i="3"/>
  <c r="AF59" i="3"/>
  <c r="AF60" i="3"/>
  <c r="AF61" i="3"/>
  <c r="AF62" i="3"/>
  <c r="AF63" i="3"/>
  <c r="AF64" i="3"/>
  <c r="AF65" i="3"/>
  <c r="AF66" i="3"/>
  <c r="AF67" i="3"/>
  <c r="AF68" i="3"/>
  <c r="AF69" i="3"/>
  <c r="AF70" i="3"/>
  <c r="AF71" i="3"/>
  <c r="AF72" i="3"/>
  <c r="AF73" i="3"/>
  <c r="AF74" i="3"/>
  <c r="AF75" i="3"/>
  <c r="AF76" i="3"/>
  <c r="AF77" i="3"/>
  <c r="AF78" i="3"/>
  <c r="AF79" i="3"/>
  <c r="AF80" i="3"/>
  <c r="AF81" i="3"/>
  <c r="AF82" i="3"/>
  <c r="AF83" i="3"/>
  <c r="AF84" i="3"/>
  <c r="AF85" i="3"/>
  <c r="AF86" i="3"/>
  <c r="AF87" i="3"/>
  <c r="AF88" i="3"/>
  <c r="AF89" i="3"/>
  <c r="AF90" i="3"/>
  <c r="AF91" i="3"/>
  <c r="AF92" i="3"/>
  <c r="AF93" i="3"/>
  <c r="AF94" i="3"/>
  <c r="AF95" i="3"/>
  <c r="AF96" i="3"/>
  <c r="AF97" i="3"/>
  <c r="AF98" i="3"/>
  <c r="AF99" i="3"/>
  <c r="AF100" i="3"/>
  <c r="AF101" i="3"/>
  <c r="AF102" i="3"/>
  <c r="AF103" i="3"/>
  <c r="AF104" i="3"/>
  <c r="AF105" i="3"/>
  <c r="AF106" i="3"/>
  <c r="AF107" i="3"/>
  <c r="AF108" i="3"/>
  <c r="AF109" i="3"/>
  <c r="AF110" i="3"/>
  <c r="AF111" i="3"/>
  <c r="AF112" i="3"/>
  <c r="AF113" i="3"/>
  <c r="AF114" i="3"/>
  <c r="AF115" i="3"/>
  <c r="AF116" i="3"/>
  <c r="AF117" i="3"/>
  <c r="AF118" i="3"/>
  <c r="AF119" i="3"/>
  <c r="AF120" i="3"/>
  <c r="AF121" i="3"/>
  <c r="AF122" i="3"/>
  <c r="AF123" i="3"/>
  <c r="AF124" i="3"/>
  <c r="AF125" i="3"/>
  <c r="AF126" i="3"/>
  <c r="AF127" i="3"/>
  <c r="AF128" i="3"/>
  <c r="AF129" i="3"/>
  <c r="AF130" i="3"/>
  <c r="AF131" i="3"/>
  <c r="AF132" i="3"/>
  <c r="AF133" i="3"/>
  <c r="AF134" i="3"/>
  <c r="AF135" i="3"/>
  <c r="AF136" i="3"/>
  <c r="AF137" i="3"/>
  <c r="AF138" i="3"/>
  <c r="AF139" i="3"/>
  <c r="AF140" i="3"/>
  <c r="AF141" i="3"/>
  <c r="AF142" i="3"/>
  <c r="AF143" i="3"/>
  <c r="AF144" i="3"/>
  <c r="AF145" i="3"/>
  <c r="AF146" i="3"/>
  <c r="AF147" i="3"/>
  <c r="AF148" i="3"/>
  <c r="AF149" i="3"/>
  <c r="AF150" i="3"/>
  <c r="AF151" i="3"/>
  <c r="AF152" i="3"/>
  <c r="AF153" i="3"/>
  <c r="AF154" i="3"/>
  <c r="AF155" i="3"/>
  <c r="AF156" i="3"/>
  <c r="AF157" i="3"/>
  <c r="AF158" i="3"/>
  <c r="AF159" i="3"/>
  <c r="AF160" i="3"/>
  <c r="AF161" i="3"/>
  <c r="AF162" i="3"/>
  <c r="AF163" i="3"/>
  <c r="AF164" i="3"/>
  <c r="AF165" i="3"/>
  <c r="AF166" i="3"/>
  <c r="AF167" i="3"/>
  <c r="AF168" i="3"/>
  <c r="AF169" i="3"/>
  <c r="AF170" i="3"/>
  <c r="AF171" i="3"/>
  <c r="AF172" i="3"/>
  <c r="AF173" i="3"/>
  <c r="AF174" i="3"/>
  <c r="AF175" i="3"/>
  <c r="AF176" i="3"/>
  <c r="AF177" i="3"/>
  <c r="AF178" i="3"/>
  <c r="AF179" i="3"/>
  <c r="AF180" i="3"/>
  <c r="AF181" i="3"/>
  <c r="AF182" i="3"/>
  <c r="AF184" i="3"/>
  <c r="AF185" i="3"/>
  <c r="AF186" i="3"/>
  <c r="AF187" i="3"/>
  <c r="N9" i="3" l="1"/>
  <c r="N8" i="3"/>
  <c r="W4" i="3"/>
  <c r="W5" i="3"/>
  <c r="W6" i="3"/>
  <c r="W7" i="3"/>
  <c r="W8" i="3"/>
  <c r="W9" i="3"/>
  <c r="W10" i="3"/>
  <c r="W11" i="3"/>
  <c r="W12" i="3"/>
  <c r="W13" i="3"/>
  <c r="W14" i="3"/>
  <c r="N6" i="3"/>
  <c r="N7" i="3"/>
  <c r="J29" i="7" l="1"/>
  <c r="I29" i="7"/>
  <c r="J11" i="7"/>
  <c r="I11" i="7"/>
  <c r="BO193" i="3"/>
  <c r="BM193" i="3"/>
  <c r="I32" i="5" s="1"/>
  <c r="BP192" i="3"/>
  <c r="BP191" i="3"/>
  <c r="BP190" i="3"/>
  <c r="BP189" i="3"/>
  <c r="BP188" i="3"/>
  <c r="BP187" i="3"/>
  <c r="BP186" i="3"/>
  <c r="BP185" i="3"/>
  <c r="BP184" i="3"/>
  <c r="BP183" i="3"/>
  <c r="BP182" i="3"/>
  <c r="BP181" i="3"/>
  <c r="BP180" i="3"/>
  <c r="BP179" i="3"/>
  <c r="BP178" i="3"/>
  <c r="BP177" i="3"/>
  <c r="BP176" i="3"/>
  <c r="BP175" i="3"/>
  <c r="BP174" i="3"/>
  <c r="BP173" i="3"/>
  <c r="BP172" i="3"/>
  <c r="BP171" i="3"/>
  <c r="BP170" i="3"/>
  <c r="BP169" i="3"/>
  <c r="BP168" i="3"/>
  <c r="BP167" i="3"/>
  <c r="BP166" i="3"/>
  <c r="BP165" i="3"/>
  <c r="BP164" i="3"/>
  <c r="BP163" i="3"/>
  <c r="BP162" i="3"/>
  <c r="BP161" i="3"/>
  <c r="BP160" i="3"/>
  <c r="BP159" i="3"/>
  <c r="BP158" i="3"/>
  <c r="BP157" i="3"/>
  <c r="BP156" i="3"/>
  <c r="BP155" i="3"/>
  <c r="BP154" i="3"/>
  <c r="BP153" i="3"/>
  <c r="BP152" i="3"/>
  <c r="BP151" i="3"/>
  <c r="BP150" i="3"/>
  <c r="BP149" i="3"/>
  <c r="BP148" i="3"/>
  <c r="BP147" i="3"/>
  <c r="BP146" i="3"/>
  <c r="BP145" i="3"/>
  <c r="BP144" i="3"/>
  <c r="BP143" i="3"/>
  <c r="BP142" i="3"/>
  <c r="BP141" i="3"/>
  <c r="BP140" i="3"/>
  <c r="BP139" i="3"/>
  <c r="BP138" i="3"/>
  <c r="BP137" i="3"/>
  <c r="BP136" i="3"/>
  <c r="BP135" i="3"/>
  <c r="BP134" i="3"/>
  <c r="BP133" i="3"/>
  <c r="BP132" i="3"/>
  <c r="BP131" i="3"/>
  <c r="BP130" i="3"/>
  <c r="BP129" i="3"/>
  <c r="BP128" i="3"/>
  <c r="BP127" i="3"/>
  <c r="BP126" i="3"/>
  <c r="BP125" i="3"/>
  <c r="BP124" i="3"/>
  <c r="BP123" i="3"/>
  <c r="BP122" i="3"/>
  <c r="BP121" i="3"/>
  <c r="BP120" i="3"/>
  <c r="BP119" i="3"/>
  <c r="BP118" i="3"/>
  <c r="BP117" i="3"/>
  <c r="BP116" i="3"/>
  <c r="BP115" i="3"/>
  <c r="BP114" i="3"/>
  <c r="BP113" i="3"/>
  <c r="BP112" i="3"/>
  <c r="BP111" i="3"/>
  <c r="BP110" i="3"/>
  <c r="BP109" i="3"/>
  <c r="BP108" i="3"/>
  <c r="BP107" i="3"/>
  <c r="BP106" i="3"/>
  <c r="BP105" i="3"/>
  <c r="BP104" i="3"/>
  <c r="BP103" i="3"/>
  <c r="BP102" i="3"/>
  <c r="BP101" i="3"/>
  <c r="BP100" i="3"/>
  <c r="BP99" i="3"/>
  <c r="BP98" i="3"/>
  <c r="BP97" i="3"/>
  <c r="BP96" i="3"/>
  <c r="BP95" i="3"/>
  <c r="BP94" i="3"/>
  <c r="BP93" i="3"/>
  <c r="BP92" i="3"/>
  <c r="BP91" i="3"/>
  <c r="BP90" i="3"/>
  <c r="BP89" i="3"/>
  <c r="BP88" i="3"/>
  <c r="BP87" i="3"/>
  <c r="BP86" i="3"/>
  <c r="BP85" i="3"/>
  <c r="BP84" i="3"/>
  <c r="BP83" i="3"/>
  <c r="BP82" i="3"/>
  <c r="BP81" i="3"/>
  <c r="BP80" i="3"/>
  <c r="BP79" i="3"/>
  <c r="BP78" i="3"/>
  <c r="BP77" i="3"/>
  <c r="BP76" i="3"/>
  <c r="BP75" i="3"/>
  <c r="BP74" i="3"/>
  <c r="BP73" i="3"/>
  <c r="BP72" i="3"/>
  <c r="BP71" i="3"/>
  <c r="BP70" i="3"/>
  <c r="BP69" i="3"/>
  <c r="BP68" i="3"/>
  <c r="BP67" i="3"/>
  <c r="BP66" i="3"/>
  <c r="BP65" i="3"/>
  <c r="BP64" i="3"/>
  <c r="BP63" i="3"/>
  <c r="BP62" i="3"/>
  <c r="BP61" i="3"/>
  <c r="BP60" i="3"/>
  <c r="BP59" i="3"/>
  <c r="BP58" i="3"/>
  <c r="BP57" i="3"/>
  <c r="BP56" i="3"/>
  <c r="BP55" i="3"/>
  <c r="BP54" i="3"/>
  <c r="BP53" i="3"/>
  <c r="BP52" i="3"/>
  <c r="BP51" i="3"/>
  <c r="BP50" i="3"/>
  <c r="BP49" i="3"/>
  <c r="BP48" i="3"/>
  <c r="BP47" i="3"/>
  <c r="BP46" i="3"/>
  <c r="BP45" i="3"/>
  <c r="BP44" i="3"/>
  <c r="BP43" i="3"/>
  <c r="BP42" i="3"/>
  <c r="BP41" i="3"/>
  <c r="BP40" i="3"/>
  <c r="BP39" i="3"/>
  <c r="BP38" i="3"/>
  <c r="BP37" i="3"/>
  <c r="BP36" i="3"/>
  <c r="BP35" i="3"/>
  <c r="BP34" i="3"/>
  <c r="BP33" i="3"/>
  <c r="BP32" i="3"/>
  <c r="BP31" i="3"/>
  <c r="BP30" i="3"/>
  <c r="BP29" i="3"/>
  <c r="BP28" i="3"/>
  <c r="BP27" i="3"/>
  <c r="BP26" i="3"/>
  <c r="BP25" i="3"/>
  <c r="BP24" i="3"/>
  <c r="BP23" i="3"/>
  <c r="BP22" i="3"/>
  <c r="BP21" i="3"/>
  <c r="BP20" i="3"/>
  <c r="BP19" i="3"/>
  <c r="BP18" i="3"/>
  <c r="BP17" i="3"/>
  <c r="BP16" i="3"/>
  <c r="BP15" i="3"/>
  <c r="BP14" i="3"/>
  <c r="BP13" i="3"/>
  <c r="BP12" i="3"/>
  <c r="BP11" i="3"/>
  <c r="BP10" i="3"/>
  <c r="BP9" i="3"/>
  <c r="BP8" i="3"/>
  <c r="BP7" i="3"/>
  <c r="BP6" i="3"/>
  <c r="BP5" i="3"/>
  <c r="BP4" i="3"/>
  <c r="BF193" i="3"/>
  <c r="BD193" i="3"/>
  <c r="BG192" i="3"/>
  <c r="BG191" i="3"/>
  <c r="BG190" i="3"/>
  <c r="BG189" i="3"/>
  <c r="BG188" i="3"/>
  <c r="BG187" i="3"/>
  <c r="BG186" i="3"/>
  <c r="BG185" i="3"/>
  <c r="BG184" i="3"/>
  <c r="BG183" i="3"/>
  <c r="BG182" i="3"/>
  <c r="BG181" i="3"/>
  <c r="BG180" i="3"/>
  <c r="BG179" i="3"/>
  <c r="BG178" i="3"/>
  <c r="BG177" i="3"/>
  <c r="BG176" i="3"/>
  <c r="BG175" i="3"/>
  <c r="BG174" i="3"/>
  <c r="BG173" i="3"/>
  <c r="BG172" i="3"/>
  <c r="BG171" i="3"/>
  <c r="BG170" i="3"/>
  <c r="BG169" i="3"/>
  <c r="BG168" i="3"/>
  <c r="BG167" i="3"/>
  <c r="BG166" i="3"/>
  <c r="BG165" i="3"/>
  <c r="BG164" i="3"/>
  <c r="BG163" i="3"/>
  <c r="BG162" i="3"/>
  <c r="BG161" i="3"/>
  <c r="BG160" i="3"/>
  <c r="BG159" i="3"/>
  <c r="BG158" i="3"/>
  <c r="BG157" i="3"/>
  <c r="BG156" i="3"/>
  <c r="BG155" i="3"/>
  <c r="BG154" i="3"/>
  <c r="BG153" i="3"/>
  <c r="BG152" i="3"/>
  <c r="BG151" i="3"/>
  <c r="BG150" i="3"/>
  <c r="BG149" i="3"/>
  <c r="BG148" i="3"/>
  <c r="BG147" i="3"/>
  <c r="BG146" i="3"/>
  <c r="BG145" i="3"/>
  <c r="BG144" i="3"/>
  <c r="BG143" i="3"/>
  <c r="BG142" i="3"/>
  <c r="BG141" i="3"/>
  <c r="BG140" i="3"/>
  <c r="BG139" i="3"/>
  <c r="BG138" i="3"/>
  <c r="BG137" i="3"/>
  <c r="BG136" i="3"/>
  <c r="BG135" i="3"/>
  <c r="BG134" i="3"/>
  <c r="BG133" i="3"/>
  <c r="BG132" i="3"/>
  <c r="BG131" i="3"/>
  <c r="BG130" i="3"/>
  <c r="BG129" i="3"/>
  <c r="BG128" i="3"/>
  <c r="BG127" i="3"/>
  <c r="BG126" i="3"/>
  <c r="BG125" i="3"/>
  <c r="BG124" i="3"/>
  <c r="BG123" i="3"/>
  <c r="BG122" i="3"/>
  <c r="BG121" i="3"/>
  <c r="BG120" i="3"/>
  <c r="BG119" i="3"/>
  <c r="BG118" i="3"/>
  <c r="BG117" i="3"/>
  <c r="BG116" i="3"/>
  <c r="BG115" i="3"/>
  <c r="BG114" i="3"/>
  <c r="BG113" i="3"/>
  <c r="BG112" i="3"/>
  <c r="BG111" i="3"/>
  <c r="BG110" i="3"/>
  <c r="BG109" i="3"/>
  <c r="BG108" i="3"/>
  <c r="BG107" i="3"/>
  <c r="BG106" i="3"/>
  <c r="BG105" i="3"/>
  <c r="BG104" i="3"/>
  <c r="BG103" i="3"/>
  <c r="BG102" i="3"/>
  <c r="BG101" i="3"/>
  <c r="BG100" i="3"/>
  <c r="BG99" i="3"/>
  <c r="BG98" i="3"/>
  <c r="BG97" i="3"/>
  <c r="BG96" i="3"/>
  <c r="BG95" i="3"/>
  <c r="BG94" i="3"/>
  <c r="BG93" i="3"/>
  <c r="BG92" i="3"/>
  <c r="BG91" i="3"/>
  <c r="BG90" i="3"/>
  <c r="BG89" i="3"/>
  <c r="BG88" i="3"/>
  <c r="BG87" i="3"/>
  <c r="BG86" i="3"/>
  <c r="BG85" i="3"/>
  <c r="BG84" i="3"/>
  <c r="BG83" i="3"/>
  <c r="BG82" i="3"/>
  <c r="BG81" i="3"/>
  <c r="BG80" i="3"/>
  <c r="BG79" i="3"/>
  <c r="BG78" i="3"/>
  <c r="BG77" i="3"/>
  <c r="BG76" i="3"/>
  <c r="BG75" i="3"/>
  <c r="BG74" i="3"/>
  <c r="BG73" i="3"/>
  <c r="BG72" i="3"/>
  <c r="BG71" i="3"/>
  <c r="BG70" i="3"/>
  <c r="BG69" i="3"/>
  <c r="BG68" i="3"/>
  <c r="BG67" i="3"/>
  <c r="BG66" i="3"/>
  <c r="BG65" i="3"/>
  <c r="BG64" i="3"/>
  <c r="BG63" i="3"/>
  <c r="BG62" i="3"/>
  <c r="BG61" i="3"/>
  <c r="BG60" i="3"/>
  <c r="BG59" i="3"/>
  <c r="BG58" i="3"/>
  <c r="BG57" i="3"/>
  <c r="BG56" i="3"/>
  <c r="BG55" i="3"/>
  <c r="BG54" i="3"/>
  <c r="BG53" i="3"/>
  <c r="BG52" i="3"/>
  <c r="BG51" i="3"/>
  <c r="BG50" i="3"/>
  <c r="BG49" i="3"/>
  <c r="BG48" i="3"/>
  <c r="BG47" i="3"/>
  <c r="BG46" i="3"/>
  <c r="BG45" i="3"/>
  <c r="BG44" i="3"/>
  <c r="BG43" i="3"/>
  <c r="BG42" i="3"/>
  <c r="BG41" i="3"/>
  <c r="BG40" i="3"/>
  <c r="BG39" i="3"/>
  <c r="BG38" i="3"/>
  <c r="BG37" i="3"/>
  <c r="BG36" i="3"/>
  <c r="BG35" i="3"/>
  <c r="BG34" i="3"/>
  <c r="BG33" i="3"/>
  <c r="BG32" i="3"/>
  <c r="BG31" i="3"/>
  <c r="BG30" i="3"/>
  <c r="BG29" i="3"/>
  <c r="BG28" i="3"/>
  <c r="BG27" i="3"/>
  <c r="BG26" i="3"/>
  <c r="BG25" i="3"/>
  <c r="BG24" i="3"/>
  <c r="BG23" i="3"/>
  <c r="BG22" i="3"/>
  <c r="BG21" i="3"/>
  <c r="BG20" i="3"/>
  <c r="BG19" i="3"/>
  <c r="BG18" i="3"/>
  <c r="BG17" i="3"/>
  <c r="BG16" i="3"/>
  <c r="BG15" i="3"/>
  <c r="BG14" i="3"/>
  <c r="BG13" i="3"/>
  <c r="BG12" i="3"/>
  <c r="BG11" i="3"/>
  <c r="BG10" i="3"/>
  <c r="BG9" i="3"/>
  <c r="BG8" i="3"/>
  <c r="BG7" i="3"/>
  <c r="BG6" i="3"/>
  <c r="BG5" i="3"/>
  <c r="BG4" i="3"/>
  <c r="N27" i="4" l="1"/>
  <c r="CF19" i="4"/>
  <c r="BV19" i="4"/>
  <c r="BL27" i="4"/>
  <c r="BV27" i="4"/>
  <c r="BL19" i="4"/>
  <c r="CF27" i="4"/>
  <c r="N19" i="4"/>
  <c r="BL64" i="4"/>
  <c r="BV83" i="4"/>
  <c r="CF77" i="4"/>
  <c r="N80" i="4"/>
  <c r="BL80" i="4"/>
  <c r="BV81" i="4"/>
  <c r="N83" i="4"/>
  <c r="BL83" i="4"/>
  <c r="N77" i="4"/>
  <c r="J35" i="6" s="1"/>
  <c r="BL77" i="4"/>
  <c r="BV78" i="4"/>
  <c r="BV79" i="4"/>
  <c r="CF80" i="4"/>
  <c r="CF83" i="4"/>
  <c r="N78" i="4"/>
  <c r="BL78" i="4"/>
  <c r="CF78" i="4"/>
  <c r="BL81" i="4"/>
  <c r="CF82" i="4"/>
  <c r="BV77" i="4"/>
  <c r="CF79" i="4"/>
  <c r="N81" i="4"/>
  <c r="BL82" i="4"/>
  <c r="BL79" i="4"/>
  <c r="BV80" i="4"/>
  <c r="CF81" i="4"/>
  <c r="BV82" i="4"/>
  <c r="N79" i="4"/>
  <c r="J29" i="6" s="1"/>
  <c r="N82" i="4"/>
  <c r="CF7" i="4"/>
  <c r="CF11" i="4"/>
  <c r="CF14" i="4"/>
  <c r="CF16" i="4"/>
  <c r="CF17" i="4"/>
  <c r="CF22" i="4"/>
  <c r="CF25" i="4"/>
  <c r="CF30" i="4"/>
  <c r="CF34" i="4"/>
  <c r="CF38" i="4"/>
  <c r="CF42" i="4"/>
  <c r="CF46" i="4"/>
  <c r="CF50" i="4"/>
  <c r="CF54" i="4"/>
  <c r="CF58" i="4"/>
  <c r="CF62" i="4"/>
  <c r="CF66" i="4"/>
  <c r="CF70" i="4"/>
  <c r="CF74" i="4"/>
  <c r="BV7" i="4"/>
  <c r="BV11" i="4"/>
  <c r="BV14" i="4"/>
  <c r="BV16" i="4"/>
  <c r="BV17" i="4"/>
  <c r="BV22" i="4"/>
  <c r="BV25" i="4"/>
  <c r="BV30" i="4"/>
  <c r="BV34" i="4"/>
  <c r="BV38" i="4"/>
  <c r="BV42" i="4"/>
  <c r="BV46" i="4"/>
  <c r="BV50" i="4"/>
  <c r="BV54" i="4"/>
  <c r="BV58" i="4"/>
  <c r="BV62" i="4"/>
  <c r="BV66" i="4"/>
  <c r="BV70" i="4"/>
  <c r="BV74" i="4"/>
  <c r="BL7" i="4"/>
  <c r="BL11" i="4"/>
  <c r="BL14" i="4"/>
  <c r="BL16" i="4"/>
  <c r="BL17" i="4"/>
  <c r="BL22" i="4"/>
  <c r="CF8" i="4"/>
  <c r="CF12" i="4"/>
  <c r="CF15" i="4"/>
  <c r="CF18" i="4"/>
  <c r="CF26" i="4"/>
  <c r="CF31" i="4"/>
  <c r="CF35" i="4"/>
  <c r="CF39" i="4"/>
  <c r="CF43" i="4"/>
  <c r="CF47" i="4"/>
  <c r="CF51" i="4"/>
  <c r="CF55" i="4"/>
  <c r="CF59" i="4"/>
  <c r="CF63" i="4"/>
  <c r="CF67" i="4"/>
  <c r="CF71" i="4"/>
  <c r="CF75" i="4"/>
  <c r="BV8" i="4"/>
  <c r="BV12" i="4"/>
  <c r="BV15" i="4"/>
  <c r="BV18" i="4"/>
  <c r="BV26" i="4"/>
  <c r="BV31" i="4"/>
  <c r="BV35" i="4"/>
  <c r="BV39" i="4"/>
  <c r="BV43" i="4"/>
  <c r="BV47" i="4"/>
  <c r="BV51" i="4"/>
  <c r="BV55" i="4"/>
  <c r="BV59" i="4"/>
  <c r="BV63" i="4"/>
  <c r="BV67" i="4"/>
  <c r="BV71" i="4"/>
  <c r="BV75" i="4"/>
  <c r="BL8" i="4"/>
  <c r="BL12" i="4"/>
  <c r="BL15" i="4"/>
  <c r="BL18" i="4"/>
  <c r="CF33" i="4"/>
  <c r="CF41" i="4"/>
  <c r="CF45" i="4"/>
  <c r="CF53" i="4"/>
  <c r="CF61" i="4"/>
  <c r="CF69" i="4"/>
  <c r="CF6" i="4"/>
  <c r="BV33" i="4"/>
  <c r="BV41" i="4"/>
  <c r="BV45" i="4"/>
  <c r="BV53" i="4"/>
  <c r="BV61" i="4"/>
  <c r="BV69" i="4"/>
  <c r="BV6" i="4"/>
  <c r="BL25" i="4"/>
  <c r="BL30" i="4"/>
  <c r="BL34" i="4"/>
  <c r="BL38" i="4"/>
  <c r="BL42" i="4"/>
  <c r="BL46" i="4"/>
  <c r="BL50" i="4"/>
  <c r="BL54" i="4"/>
  <c r="BL58" i="4"/>
  <c r="BL62" i="4"/>
  <c r="BL66" i="4"/>
  <c r="BL70" i="4"/>
  <c r="BL74" i="4"/>
  <c r="CF37" i="4"/>
  <c r="CF49" i="4"/>
  <c r="CF65" i="4"/>
  <c r="CF73" i="4"/>
  <c r="BV21" i="4"/>
  <c r="BV24" i="4"/>
  <c r="BV57" i="4"/>
  <c r="BV65" i="4"/>
  <c r="BV73" i="4"/>
  <c r="BL28" i="4"/>
  <c r="BL36" i="4"/>
  <c r="BL44" i="4"/>
  <c r="BL52" i="4"/>
  <c r="BL60" i="4"/>
  <c r="BL68" i="4"/>
  <c r="BL76" i="4"/>
  <c r="CF9" i="4"/>
  <c r="CF20" i="4"/>
  <c r="CF28" i="4"/>
  <c r="CF36" i="4"/>
  <c r="CF48" i="4"/>
  <c r="CF56" i="4"/>
  <c r="CF64" i="4"/>
  <c r="CF72" i="4"/>
  <c r="BV9" i="4"/>
  <c r="BV20" i="4"/>
  <c r="BV28" i="4"/>
  <c r="BV36" i="4"/>
  <c r="BV48" i="4"/>
  <c r="BV56" i="4"/>
  <c r="BV64" i="4"/>
  <c r="BV72" i="4"/>
  <c r="BL9" i="4"/>
  <c r="BL20" i="4"/>
  <c r="BL26" i="4"/>
  <c r="BL31" i="4"/>
  <c r="BL35" i="4"/>
  <c r="BL39" i="4"/>
  <c r="BL43" i="4"/>
  <c r="BL47" i="4"/>
  <c r="BL51" i="4"/>
  <c r="BL55" i="4"/>
  <c r="BL59" i="4"/>
  <c r="BL63" i="4"/>
  <c r="BL67" i="4"/>
  <c r="BL71" i="4"/>
  <c r="BL75" i="4"/>
  <c r="CF10" i="4"/>
  <c r="CF21" i="4"/>
  <c r="CF24" i="4"/>
  <c r="CF29" i="4"/>
  <c r="CF57" i="4"/>
  <c r="BV10" i="4"/>
  <c r="BV29" i="4"/>
  <c r="BV37" i="4"/>
  <c r="BV49" i="4"/>
  <c r="BL10" i="4"/>
  <c r="BL21" i="4"/>
  <c r="BL32" i="4"/>
  <c r="BL40" i="4"/>
  <c r="BL48" i="4"/>
  <c r="BL56" i="4"/>
  <c r="BL72" i="4"/>
  <c r="CF40" i="4"/>
  <c r="CF68" i="4"/>
  <c r="CF76" i="4"/>
  <c r="BV44" i="4"/>
  <c r="BL24" i="4"/>
  <c r="BL37" i="4"/>
  <c r="BL49" i="4"/>
  <c r="BL65" i="4"/>
  <c r="BL73" i="4"/>
  <c r="CF44" i="4"/>
  <c r="BV52" i="4"/>
  <c r="BL23" i="4"/>
  <c r="BL41" i="4"/>
  <c r="CF52" i="4"/>
  <c r="BV23" i="4"/>
  <c r="BV32" i="4"/>
  <c r="BV60" i="4"/>
  <c r="BL29" i="4"/>
  <c r="BL57" i="4"/>
  <c r="CF23" i="4"/>
  <c r="CF32" i="4"/>
  <c r="CF60" i="4"/>
  <c r="BV40" i="4"/>
  <c r="BV68" i="4"/>
  <c r="BV76" i="4"/>
  <c r="BL33" i="4"/>
  <c r="BL45" i="4"/>
  <c r="BL61" i="4"/>
  <c r="BL53" i="4"/>
  <c r="BL69" i="4"/>
  <c r="BL6" i="4"/>
  <c r="N7" i="4"/>
  <c r="N11" i="4"/>
  <c r="N14" i="4"/>
  <c r="N16" i="4"/>
  <c r="N17" i="4"/>
  <c r="N22" i="4"/>
  <c r="N25" i="4"/>
  <c r="N30" i="4"/>
  <c r="N34" i="4"/>
  <c r="N38" i="4"/>
  <c r="N42" i="4"/>
  <c r="N46" i="4"/>
  <c r="N50" i="4"/>
  <c r="N54" i="4"/>
  <c r="N58" i="4"/>
  <c r="N62" i="4"/>
  <c r="N66" i="4"/>
  <c r="N70" i="4"/>
  <c r="N74" i="4"/>
  <c r="I33" i="5"/>
  <c r="N9" i="4"/>
  <c r="N20" i="4"/>
  <c r="N23" i="4"/>
  <c r="N36" i="4"/>
  <c r="N48" i="4"/>
  <c r="N56" i="4"/>
  <c r="N64" i="4"/>
  <c r="N72" i="4"/>
  <c r="N10" i="4"/>
  <c r="N21" i="4"/>
  <c r="N24" i="4"/>
  <c r="N33" i="4"/>
  <c r="N41" i="4"/>
  <c r="N45" i="4"/>
  <c r="N53" i="4"/>
  <c r="N61" i="4"/>
  <c r="N69" i="4"/>
  <c r="N6" i="4"/>
  <c r="N8" i="4"/>
  <c r="N12" i="4"/>
  <c r="N15" i="4"/>
  <c r="N18" i="4"/>
  <c r="N26" i="4"/>
  <c r="J45" i="6" s="1"/>
  <c r="N31" i="4"/>
  <c r="N35" i="4"/>
  <c r="N39" i="4"/>
  <c r="N43" i="4"/>
  <c r="N47" i="4"/>
  <c r="N51" i="4"/>
  <c r="N55" i="4"/>
  <c r="N59" i="4"/>
  <c r="N63" i="4"/>
  <c r="N67" i="4"/>
  <c r="N71" i="4"/>
  <c r="N75" i="4"/>
  <c r="J31" i="6" s="1"/>
  <c r="I34" i="5"/>
  <c r="N28" i="4"/>
  <c r="J34" i="6" s="1"/>
  <c r="N32" i="4"/>
  <c r="N40" i="4"/>
  <c r="N44" i="4"/>
  <c r="N52" i="4"/>
  <c r="N60" i="4"/>
  <c r="N68" i="4"/>
  <c r="N76" i="4"/>
  <c r="N29" i="4"/>
  <c r="N37" i="4"/>
  <c r="N49" i="4"/>
  <c r="N57" i="4"/>
  <c r="N65" i="4"/>
  <c r="N73" i="4"/>
  <c r="J33" i="6" s="1"/>
  <c r="H32" i="5"/>
  <c r="O15" i="6"/>
  <c r="J44" i="6" l="1"/>
  <c r="J36" i="6"/>
  <c r="J30" i="6"/>
  <c r="J28" i="6"/>
  <c r="J32" i="6"/>
  <c r="J49" i="6"/>
  <c r="J27" i="6"/>
  <c r="J26" i="6"/>
  <c r="J48" i="6"/>
  <c r="J47" i="6"/>
  <c r="J46" i="6"/>
  <c r="J43" i="6"/>
  <c r="BB27" i="4"/>
  <c r="AR19" i="4"/>
  <c r="AR27" i="4"/>
  <c r="BB19" i="4"/>
  <c r="X27" i="4"/>
  <c r="AH19" i="4"/>
  <c r="AH27" i="4"/>
  <c r="X19" i="4"/>
  <c r="M27" i="4"/>
  <c r="BU27" i="4"/>
  <c r="BK19" i="4"/>
  <c r="BU19" i="4"/>
  <c r="CE19" i="4"/>
  <c r="BK27" i="4"/>
  <c r="CE27" i="4"/>
  <c r="M19" i="4"/>
  <c r="BB8" i="4"/>
  <c r="BB12" i="4"/>
  <c r="BB15" i="4"/>
  <c r="BB18" i="4"/>
  <c r="BB11" i="4"/>
  <c r="BB22" i="4"/>
  <c r="BB25" i="4"/>
  <c r="BB9" i="4"/>
  <c r="BB16" i="4"/>
  <c r="BB20" i="4"/>
  <c r="BB23" i="4"/>
  <c r="BB14" i="4"/>
  <c r="BB24" i="4"/>
  <c r="BB29" i="4"/>
  <c r="BB33" i="4"/>
  <c r="BB37" i="4"/>
  <c r="BB41" i="4"/>
  <c r="BB45" i="4"/>
  <c r="BB49" i="4"/>
  <c r="BB53" i="4"/>
  <c r="BB57" i="4"/>
  <c r="BB17" i="4"/>
  <c r="BB26" i="4"/>
  <c r="BB36" i="4"/>
  <c r="BB39" i="4"/>
  <c r="BB42" i="4"/>
  <c r="BB48" i="4"/>
  <c r="BB51" i="4"/>
  <c r="BB54" i="4"/>
  <c r="BB61" i="4"/>
  <c r="BB65" i="4"/>
  <c r="BB69" i="4"/>
  <c r="BB21" i="4"/>
  <c r="BB28" i="4"/>
  <c r="BB31" i="4"/>
  <c r="BB34" i="4"/>
  <c r="BB46" i="4"/>
  <c r="BB56" i="4"/>
  <c r="BB59" i="4"/>
  <c r="BB63" i="4"/>
  <c r="BB67" i="4"/>
  <c r="BB71" i="4"/>
  <c r="BB75" i="4"/>
  <c r="BB80" i="4"/>
  <c r="BB82" i="4"/>
  <c r="BB30" i="4"/>
  <c r="BB52" i="4"/>
  <c r="BB55" i="4"/>
  <c r="BB58" i="4"/>
  <c r="BB64" i="4"/>
  <c r="BB72" i="4"/>
  <c r="BB73" i="4"/>
  <c r="BB76" i="4"/>
  <c r="BB10" i="4"/>
  <c r="BB32" i="4"/>
  <c r="BB35" i="4"/>
  <c r="BB38" i="4"/>
  <c r="BB62" i="4"/>
  <c r="BB70" i="4"/>
  <c r="BB74" i="4"/>
  <c r="BB77" i="4"/>
  <c r="BB6" i="4"/>
  <c r="BB7" i="4"/>
  <c r="BB40" i="4"/>
  <c r="BB43" i="4"/>
  <c r="BB60" i="4"/>
  <c r="BB44" i="4"/>
  <c r="BB50" i="4"/>
  <c r="BB68" i="4"/>
  <c r="BB78" i="4"/>
  <c r="BB81" i="4"/>
  <c r="BB83" i="4"/>
  <c r="BB66" i="4"/>
  <c r="BB79" i="4"/>
  <c r="BB47" i="4"/>
  <c r="AH83" i="4"/>
  <c r="AH77" i="4"/>
  <c r="AR78" i="4"/>
  <c r="AR79" i="4"/>
  <c r="X81" i="4"/>
  <c r="X78" i="4"/>
  <c r="X79" i="4"/>
  <c r="AH80" i="4"/>
  <c r="AR81" i="4"/>
  <c r="AR82" i="4"/>
  <c r="AR83" i="4"/>
  <c r="AR77" i="4"/>
  <c r="AH79" i="4"/>
  <c r="AR80" i="4"/>
  <c r="AH78" i="4"/>
  <c r="X80" i="4"/>
  <c r="X82" i="4"/>
  <c r="X83" i="4"/>
  <c r="X77" i="4"/>
  <c r="AH82" i="4"/>
  <c r="AH81" i="4"/>
  <c r="BU77" i="4"/>
  <c r="CE78" i="4"/>
  <c r="CE79" i="4"/>
  <c r="M81" i="4"/>
  <c r="BK81" i="4"/>
  <c r="CE83" i="4"/>
  <c r="M78" i="4"/>
  <c r="BK78" i="4"/>
  <c r="M79" i="4"/>
  <c r="BK79" i="4"/>
  <c r="BU80" i="4"/>
  <c r="CE81" i="4"/>
  <c r="CE82" i="4"/>
  <c r="BU83" i="4"/>
  <c r="CE77" i="4"/>
  <c r="BK83" i="4"/>
  <c r="BK77" i="4"/>
  <c r="M82" i="4"/>
  <c r="M80" i="4"/>
  <c r="BK82" i="4"/>
  <c r="BU78" i="4"/>
  <c r="BU79" i="4"/>
  <c r="CE80" i="4"/>
  <c r="BU82" i="4"/>
  <c r="BK80" i="4"/>
  <c r="BU81" i="4"/>
  <c r="M83" i="4"/>
  <c r="M77" i="4"/>
  <c r="I35" i="6" s="1"/>
  <c r="BL84" i="4"/>
  <c r="N84" i="4"/>
  <c r="T31" i="6" s="1"/>
  <c r="BV84" i="4"/>
  <c r="CF84" i="4"/>
  <c r="AR10" i="4"/>
  <c r="AR21" i="4"/>
  <c r="AR24" i="4"/>
  <c r="AR29" i="4"/>
  <c r="AR33" i="4"/>
  <c r="AR37" i="4"/>
  <c r="AR41" i="4"/>
  <c r="AR7" i="4"/>
  <c r="AR11" i="4"/>
  <c r="AR14" i="4"/>
  <c r="AR16" i="4"/>
  <c r="AR17" i="4"/>
  <c r="AR22" i="4"/>
  <c r="AR25" i="4"/>
  <c r="AR30" i="4"/>
  <c r="AR34" i="4"/>
  <c r="AR38" i="4"/>
  <c r="AR9" i="4"/>
  <c r="AR20" i="4"/>
  <c r="AR28" i="4"/>
  <c r="AR36" i="4"/>
  <c r="AR43" i="4"/>
  <c r="AR47" i="4"/>
  <c r="AR51" i="4"/>
  <c r="AR55" i="4"/>
  <c r="AR59" i="4"/>
  <c r="AR63" i="4"/>
  <c r="AR67" i="4"/>
  <c r="AR71" i="4"/>
  <c r="AR75" i="4"/>
  <c r="AH8" i="4"/>
  <c r="AH12" i="4"/>
  <c r="AH15" i="4"/>
  <c r="AH18" i="4"/>
  <c r="AH26" i="4"/>
  <c r="J58" i="6" s="1"/>
  <c r="AR12" i="4"/>
  <c r="AR26" i="4"/>
  <c r="AR31" i="4"/>
  <c r="AR39" i="4"/>
  <c r="AR44" i="4"/>
  <c r="AR48" i="4"/>
  <c r="AR52" i="4"/>
  <c r="AR56" i="4"/>
  <c r="AR60" i="4"/>
  <c r="AR64" i="4"/>
  <c r="AR68" i="4"/>
  <c r="AR72" i="4"/>
  <c r="AR76" i="4"/>
  <c r="AH9" i="4"/>
  <c r="AH20" i="4"/>
  <c r="AH23" i="4"/>
  <c r="AH28" i="4"/>
  <c r="AR8" i="4"/>
  <c r="AR18" i="4"/>
  <c r="AR35" i="4"/>
  <c r="AR50" i="4"/>
  <c r="AR58" i="4"/>
  <c r="AR66" i="4"/>
  <c r="AR74" i="4"/>
  <c r="AH11" i="4"/>
  <c r="AH16" i="4"/>
  <c r="AH22" i="4"/>
  <c r="AH25" i="4"/>
  <c r="AH30" i="4"/>
  <c r="AH34" i="4"/>
  <c r="AH38" i="4"/>
  <c r="AH42" i="4"/>
  <c r="AH46" i="4"/>
  <c r="AH50" i="4"/>
  <c r="AH54" i="4"/>
  <c r="AH58" i="4"/>
  <c r="AH62" i="4"/>
  <c r="AH66" i="4"/>
  <c r="AH70" i="4"/>
  <c r="AH74" i="4"/>
  <c r="AR40" i="4"/>
  <c r="AR45" i="4"/>
  <c r="AR53" i="4"/>
  <c r="AR61" i="4"/>
  <c r="AR69" i="4"/>
  <c r="AR6" i="4"/>
  <c r="AH31" i="4"/>
  <c r="AH35" i="4"/>
  <c r="AH39" i="4"/>
  <c r="AH43" i="4"/>
  <c r="AH47" i="4"/>
  <c r="AH51" i="4"/>
  <c r="AH55" i="4"/>
  <c r="AH59" i="4"/>
  <c r="AH63" i="4"/>
  <c r="AH67" i="4"/>
  <c r="AH71" i="4"/>
  <c r="AH75" i="4"/>
  <c r="AR57" i="4"/>
  <c r="AH10" i="4"/>
  <c r="AH21" i="4"/>
  <c r="AH24" i="4"/>
  <c r="AH33" i="4"/>
  <c r="AH41" i="4"/>
  <c r="AH45" i="4"/>
  <c r="AH53" i="4"/>
  <c r="AH61" i="4"/>
  <c r="AH69" i="4"/>
  <c r="AH6" i="4"/>
  <c r="AR65" i="4"/>
  <c r="AH29" i="4"/>
  <c r="AH57" i="4"/>
  <c r="AH73" i="4"/>
  <c r="AR46" i="4"/>
  <c r="AR62" i="4"/>
  <c r="AH14" i="4"/>
  <c r="AH36" i="4"/>
  <c r="AH48" i="4"/>
  <c r="AH56" i="4"/>
  <c r="AH64" i="4"/>
  <c r="AH72" i="4"/>
  <c r="AR23" i="4"/>
  <c r="AR32" i="4"/>
  <c r="AR49" i="4"/>
  <c r="AR73" i="4"/>
  <c r="AH37" i="4"/>
  <c r="AH49" i="4"/>
  <c r="AH65" i="4"/>
  <c r="AR15" i="4"/>
  <c r="AH32" i="4"/>
  <c r="AH60" i="4"/>
  <c r="AR42" i="4"/>
  <c r="AH7" i="4"/>
  <c r="AH40" i="4"/>
  <c r="AH68" i="4"/>
  <c r="AH76" i="4"/>
  <c r="AR54" i="4"/>
  <c r="AH44" i="4"/>
  <c r="AR70" i="4"/>
  <c r="AH17" i="4"/>
  <c r="AH52" i="4"/>
  <c r="X10" i="4"/>
  <c r="X21" i="4"/>
  <c r="X24" i="4"/>
  <c r="X29" i="4"/>
  <c r="X33" i="4"/>
  <c r="X37" i="4"/>
  <c r="X41" i="4"/>
  <c r="X45" i="4"/>
  <c r="X49" i="4"/>
  <c r="X53" i="4"/>
  <c r="X57" i="4"/>
  <c r="X61" i="4"/>
  <c r="X65" i="4"/>
  <c r="X69" i="4"/>
  <c r="X73" i="4"/>
  <c r="X6" i="4"/>
  <c r="X8" i="4"/>
  <c r="X26" i="4"/>
  <c r="X31" i="4"/>
  <c r="X39" i="4"/>
  <c r="X51" i="4"/>
  <c r="X59" i="4"/>
  <c r="X67" i="4"/>
  <c r="X20" i="4"/>
  <c r="X32" i="4"/>
  <c r="X40" i="4"/>
  <c r="X48" i="4"/>
  <c r="X56" i="4"/>
  <c r="X68" i="4"/>
  <c r="X76" i="4"/>
  <c r="X7" i="4"/>
  <c r="X11" i="4"/>
  <c r="X14" i="4"/>
  <c r="X16" i="4"/>
  <c r="X17" i="4"/>
  <c r="X22" i="4"/>
  <c r="X25" i="4"/>
  <c r="X30" i="4"/>
  <c r="X34" i="4"/>
  <c r="X38" i="4"/>
  <c r="X42" i="4"/>
  <c r="X46" i="4"/>
  <c r="X50" i="4"/>
  <c r="X54" i="4"/>
  <c r="X58" i="4"/>
  <c r="X62" i="4"/>
  <c r="X66" i="4"/>
  <c r="X70" i="4"/>
  <c r="X74" i="4"/>
  <c r="X12" i="4"/>
  <c r="X15" i="4"/>
  <c r="X18" i="4"/>
  <c r="X35" i="4"/>
  <c r="X43" i="4"/>
  <c r="X47" i="4"/>
  <c r="X55" i="4"/>
  <c r="X63" i="4"/>
  <c r="X71" i="4"/>
  <c r="X75" i="4"/>
  <c r="X9" i="4"/>
  <c r="X23" i="4"/>
  <c r="X28" i="4"/>
  <c r="X36" i="4"/>
  <c r="X44" i="4"/>
  <c r="X52" i="4"/>
  <c r="X60" i="4"/>
  <c r="X64" i="4"/>
  <c r="X72" i="4"/>
  <c r="CE8" i="4"/>
  <c r="CE10" i="4"/>
  <c r="CE12" i="4"/>
  <c r="CE15" i="4"/>
  <c r="CE18" i="4"/>
  <c r="CE21" i="4"/>
  <c r="CE24" i="4"/>
  <c r="CE26" i="4"/>
  <c r="CE29" i="4"/>
  <c r="CE31" i="4"/>
  <c r="CE33" i="4"/>
  <c r="CE35" i="4"/>
  <c r="CE37" i="4"/>
  <c r="CE39" i="4"/>
  <c r="CE41" i="4"/>
  <c r="CE43" i="4"/>
  <c r="CE45" i="4"/>
  <c r="CE47" i="4"/>
  <c r="CE49" i="4"/>
  <c r="CE51" i="4"/>
  <c r="CE53" i="4"/>
  <c r="CE55" i="4"/>
  <c r="CE57" i="4"/>
  <c r="CE59" i="4"/>
  <c r="CE61" i="4"/>
  <c r="CE63" i="4"/>
  <c r="CE65" i="4"/>
  <c r="CE67" i="4"/>
  <c r="CE69" i="4"/>
  <c r="CE71" i="4"/>
  <c r="CE73" i="4"/>
  <c r="CE75" i="4"/>
  <c r="BU8" i="4"/>
  <c r="BU10" i="4"/>
  <c r="BU12" i="4"/>
  <c r="BU15" i="4"/>
  <c r="BU18" i="4"/>
  <c r="BU21" i="4"/>
  <c r="CE6" i="4"/>
  <c r="BU6" i="4"/>
  <c r="BK6" i="4"/>
  <c r="CE7" i="4"/>
  <c r="CE14" i="4"/>
  <c r="CE17" i="4"/>
  <c r="CE34" i="4"/>
  <c r="CE42" i="4"/>
  <c r="CE46" i="4"/>
  <c r="CE54" i="4"/>
  <c r="CE62" i="4"/>
  <c r="CE70" i="4"/>
  <c r="BU7" i="4"/>
  <c r="BU14" i="4"/>
  <c r="BU17" i="4"/>
  <c r="BK8" i="4"/>
  <c r="BK10" i="4"/>
  <c r="BK12" i="4"/>
  <c r="BK15" i="4"/>
  <c r="BK18" i="4"/>
  <c r="BK21" i="4"/>
  <c r="BK24" i="4"/>
  <c r="BK26" i="4"/>
  <c r="BK29" i="4"/>
  <c r="BK31" i="4"/>
  <c r="BK33" i="4"/>
  <c r="BK35" i="4"/>
  <c r="BK37" i="4"/>
  <c r="BK39" i="4"/>
  <c r="BK41" i="4"/>
  <c r="BK43" i="4"/>
  <c r="BK45" i="4"/>
  <c r="BK47" i="4"/>
  <c r="BK49" i="4"/>
  <c r="BK51" i="4"/>
  <c r="BK53" i="4"/>
  <c r="BK55" i="4"/>
  <c r="BK57" i="4"/>
  <c r="BK59" i="4"/>
  <c r="BK61" i="4"/>
  <c r="BK63" i="4"/>
  <c r="BK65" i="4"/>
  <c r="BK67" i="4"/>
  <c r="BK69" i="4"/>
  <c r="BK71" i="4"/>
  <c r="BK73" i="4"/>
  <c r="BK75" i="4"/>
  <c r="CE20" i="4"/>
  <c r="CE28" i="4"/>
  <c r="CE48" i="4"/>
  <c r="BU32" i="4"/>
  <c r="BU38" i="4"/>
  <c r="BU48" i="4"/>
  <c r="BU56" i="4"/>
  <c r="BU62" i="4"/>
  <c r="BU70" i="4"/>
  <c r="BU74" i="4"/>
  <c r="CE23" i="4"/>
  <c r="CE32" i="4"/>
  <c r="CE40" i="4"/>
  <c r="CE44" i="4"/>
  <c r="CE52" i="4"/>
  <c r="CE60" i="4"/>
  <c r="CE68" i="4"/>
  <c r="CE76" i="4"/>
  <c r="BU23" i="4"/>
  <c r="BU24" i="4"/>
  <c r="BU26" i="4"/>
  <c r="BU29" i="4"/>
  <c r="BU31" i="4"/>
  <c r="BU33" i="4"/>
  <c r="BU35" i="4"/>
  <c r="BU37" i="4"/>
  <c r="BU39" i="4"/>
  <c r="BU41" i="4"/>
  <c r="BU43" i="4"/>
  <c r="BU45" i="4"/>
  <c r="BU47" i="4"/>
  <c r="BU49" i="4"/>
  <c r="BU51" i="4"/>
  <c r="BU53" i="4"/>
  <c r="BU55" i="4"/>
  <c r="BU57" i="4"/>
  <c r="BU59" i="4"/>
  <c r="BU61" i="4"/>
  <c r="BU63" i="4"/>
  <c r="BU65" i="4"/>
  <c r="BU67" i="4"/>
  <c r="BU69" i="4"/>
  <c r="BU71" i="4"/>
  <c r="BU73" i="4"/>
  <c r="BU75" i="4"/>
  <c r="BK46" i="4"/>
  <c r="BK50" i="4"/>
  <c r="BK54" i="4"/>
  <c r="BK58" i="4"/>
  <c r="BK60" i="4"/>
  <c r="BK64" i="4"/>
  <c r="BK68" i="4"/>
  <c r="BK70" i="4"/>
  <c r="BK76" i="4"/>
  <c r="CE9" i="4"/>
  <c r="CE36" i="4"/>
  <c r="CE56" i="4"/>
  <c r="CE72" i="4"/>
  <c r="BU20" i="4"/>
  <c r="BU25" i="4"/>
  <c r="BU30" i="4"/>
  <c r="BU36" i="4"/>
  <c r="BU40" i="4"/>
  <c r="BU46" i="4"/>
  <c r="BU50" i="4"/>
  <c r="BU54" i="4"/>
  <c r="BU60" i="4"/>
  <c r="BU64" i="4"/>
  <c r="BU68" i="4"/>
  <c r="CE11" i="4"/>
  <c r="CE16" i="4"/>
  <c r="CE22" i="4"/>
  <c r="CE25" i="4"/>
  <c r="CE30" i="4"/>
  <c r="CE38" i="4"/>
  <c r="CE50" i="4"/>
  <c r="CE58" i="4"/>
  <c r="CE66" i="4"/>
  <c r="CE74" i="4"/>
  <c r="BU11" i="4"/>
  <c r="BU16" i="4"/>
  <c r="BU22" i="4"/>
  <c r="BK7" i="4"/>
  <c r="BK9" i="4"/>
  <c r="BK11" i="4"/>
  <c r="BK14" i="4"/>
  <c r="BK16" i="4"/>
  <c r="BK17" i="4"/>
  <c r="BK20" i="4"/>
  <c r="BK22" i="4"/>
  <c r="BK23" i="4"/>
  <c r="BK25" i="4"/>
  <c r="BK28" i="4"/>
  <c r="BK30" i="4"/>
  <c r="BK32" i="4"/>
  <c r="BK34" i="4"/>
  <c r="BK36" i="4"/>
  <c r="BK38" i="4"/>
  <c r="BK40" i="4"/>
  <c r="BK42" i="4"/>
  <c r="BK44" i="4"/>
  <c r="BK48" i="4"/>
  <c r="BK52" i="4"/>
  <c r="BK56" i="4"/>
  <c r="BK62" i="4"/>
  <c r="BK66" i="4"/>
  <c r="BK72" i="4"/>
  <c r="BK74" i="4"/>
  <c r="CE64" i="4"/>
  <c r="BU9" i="4"/>
  <c r="BU28" i="4"/>
  <c r="BU34" i="4"/>
  <c r="BU42" i="4"/>
  <c r="BU44" i="4"/>
  <c r="BU52" i="4"/>
  <c r="BU58" i="4"/>
  <c r="BU66" i="4"/>
  <c r="BU72" i="4"/>
  <c r="BU76" i="4"/>
  <c r="M7" i="4"/>
  <c r="M9" i="4"/>
  <c r="M11" i="4"/>
  <c r="M14" i="4"/>
  <c r="M16" i="4"/>
  <c r="M17" i="4"/>
  <c r="M20" i="4"/>
  <c r="M22" i="4"/>
  <c r="M23" i="4"/>
  <c r="M25" i="4"/>
  <c r="M28" i="4"/>
  <c r="I34" i="6" s="1"/>
  <c r="M30" i="4"/>
  <c r="M32" i="4"/>
  <c r="M34" i="4"/>
  <c r="M36" i="4"/>
  <c r="M38" i="4"/>
  <c r="M40" i="4"/>
  <c r="M42" i="4"/>
  <c r="M44" i="4"/>
  <c r="M46" i="4"/>
  <c r="M48" i="4"/>
  <c r="M50" i="4"/>
  <c r="M52" i="4"/>
  <c r="M54" i="4"/>
  <c r="M56" i="4"/>
  <c r="M58" i="4"/>
  <c r="M60" i="4"/>
  <c r="M62" i="4"/>
  <c r="M64" i="4"/>
  <c r="M66" i="4"/>
  <c r="M68" i="4"/>
  <c r="M70" i="4"/>
  <c r="M72" i="4"/>
  <c r="M74" i="4"/>
  <c r="M76" i="4"/>
  <c r="H33" i="5"/>
  <c r="M10" i="4"/>
  <c r="M21" i="4"/>
  <c r="M24" i="4"/>
  <c r="M29" i="4"/>
  <c r="I30" i="6" s="1"/>
  <c r="M37" i="4"/>
  <c r="M49" i="4"/>
  <c r="M57" i="4"/>
  <c r="M65" i="4"/>
  <c r="M73" i="4"/>
  <c r="I33" i="6" s="1"/>
  <c r="M33" i="4"/>
  <c r="M41" i="4"/>
  <c r="M45" i="4"/>
  <c r="M53" i="4"/>
  <c r="M61" i="4"/>
  <c r="M69" i="4"/>
  <c r="M8" i="4"/>
  <c r="M15" i="4"/>
  <c r="M18" i="4"/>
  <c r="M35" i="4"/>
  <c r="M43" i="4"/>
  <c r="M47" i="4"/>
  <c r="M55" i="4"/>
  <c r="M63" i="4"/>
  <c r="M71" i="4"/>
  <c r="M12" i="4"/>
  <c r="M26" i="4"/>
  <c r="M31" i="4"/>
  <c r="M39" i="4"/>
  <c r="M51" i="4"/>
  <c r="M59" i="4"/>
  <c r="M67" i="4"/>
  <c r="M75" i="4"/>
  <c r="I31" i="6" s="1"/>
  <c r="M6" i="4"/>
  <c r="O14" i="6"/>
  <c r="AX5" i="3"/>
  <c r="AX6" i="3"/>
  <c r="AX7" i="3"/>
  <c r="AX8" i="3"/>
  <c r="AX9" i="3"/>
  <c r="AX10" i="3"/>
  <c r="AX11" i="3"/>
  <c r="AX12" i="3"/>
  <c r="AX13" i="3"/>
  <c r="AX14" i="3"/>
  <c r="AX15" i="3"/>
  <c r="AX16" i="3"/>
  <c r="AX17" i="3"/>
  <c r="AX18" i="3"/>
  <c r="AX19" i="3"/>
  <c r="AX20" i="3"/>
  <c r="AX21" i="3"/>
  <c r="AX22" i="3"/>
  <c r="AX23" i="3"/>
  <c r="AX24" i="3"/>
  <c r="AX25" i="3"/>
  <c r="AX26" i="3"/>
  <c r="AX27" i="3"/>
  <c r="AX28" i="3"/>
  <c r="AX29" i="3"/>
  <c r="AX30" i="3"/>
  <c r="AX31" i="3"/>
  <c r="AX32" i="3"/>
  <c r="AX33" i="3"/>
  <c r="AX34" i="3"/>
  <c r="AX35" i="3"/>
  <c r="AX36" i="3"/>
  <c r="AX37" i="3"/>
  <c r="AX38" i="3"/>
  <c r="AX39" i="3"/>
  <c r="AX40" i="3"/>
  <c r="AX41" i="3"/>
  <c r="AX42" i="3"/>
  <c r="AX43" i="3"/>
  <c r="AX44" i="3"/>
  <c r="AX45" i="3"/>
  <c r="AX46" i="3"/>
  <c r="AX47" i="3"/>
  <c r="AX48" i="3"/>
  <c r="AX49" i="3"/>
  <c r="AX50" i="3"/>
  <c r="AX51" i="3"/>
  <c r="AX52" i="3"/>
  <c r="AX53" i="3"/>
  <c r="AX54" i="3"/>
  <c r="AX55" i="3"/>
  <c r="AX56" i="3"/>
  <c r="AX57" i="3"/>
  <c r="AX58" i="3"/>
  <c r="AX59" i="3"/>
  <c r="AX60" i="3"/>
  <c r="AX61" i="3"/>
  <c r="AX62" i="3"/>
  <c r="AX63" i="3"/>
  <c r="AX64" i="3"/>
  <c r="AX65" i="3"/>
  <c r="AX66" i="3"/>
  <c r="AX67" i="3"/>
  <c r="AX68" i="3"/>
  <c r="AX69" i="3"/>
  <c r="AX70" i="3"/>
  <c r="AX71" i="3"/>
  <c r="AX72" i="3"/>
  <c r="AX73" i="3"/>
  <c r="AX74" i="3"/>
  <c r="AX75" i="3"/>
  <c r="AX76" i="3"/>
  <c r="AX77" i="3"/>
  <c r="AX78" i="3"/>
  <c r="AX79" i="3"/>
  <c r="AX80" i="3"/>
  <c r="AX81" i="3"/>
  <c r="AX82" i="3"/>
  <c r="AX83" i="3"/>
  <c r="AX84" i="3"/>
  <c r="AX85" i="3"/>
  <c r="AX86" i="3"/>
  <c r="AX87" i="3"/>
  <c r="AX88" i="3"/>
  <c r="AX89" i="3"/>
  <c r="AX90" i="3"/>
  <c r="AX91" i="3"/>
  <c r="AX92" i="3"/>
  <c r="AX93" i="3"/>
  <c r="AX94" i="3"/>
  <c r="AX95" i="3"/>
  <c r="AX96" i="3"/>
  <c r="AX97" i="3"/>
  <c r="AX98" i="3"/>
  <c r="AX99" i="3"/>
  <c r="AX100" i="3"/>
  <c r="AX101" i="3"/>
  <c r="AX102" i="3"/>
  <c r="AX103" i="3"/>
  <c r="AX104" i="3"/>
  <c r="AX105" i="3"/>
  <c r="AX106" i="3"/>
  <c r="AX107" i="3"/>
  <c r="AX108" i="3"/>
  <c r="AX109" i="3"/>
  <c r="AX110" i="3"/>
  <c r="AX111" i="3"/>
  <c r="AX112" i="3"/>
  <c r="AX113" i="3"/>
  <c r="AX114" i="3"/>
  <c r="AX115" i="3"/>
  <c r="AX116" i="3"/>
  <c r="AX117" i="3"/>
  <c r="AX118" i="3"/>
  <c r="AX119" i="3"/>
  <c r="AX120" i="3"/>
  <c r="AX121" i="3"/>
  <c r="AX122" i="3"/>
  <c r="AX123" i="3"/>
  <c r="AX124" i="3"/>
  <c r="AX125" i="3"/>
  <c r="AX126" i="3"/>
  <c r="AX127" i="3"/>
  <c r="AX128" i="3"/>
  <c r="AX129" i="3"/>
  <c r="AX130" i="3"/>
  <c r="AX131" i="3"/>
  <c r="AX132" i="3"/>
  <c r="AX133" i="3"/>
  <c r="AX134" i="3"/>
  <c r="AX135" i="3"/>
  <c r="AX136" i="3"/>
  <c r="AX137" i="3"/>
  <c r="AX138" i="3"/>
  <c r="AX139" i="3"/>
  <c r="AX140" i="3"/>
  <c r="AX141" i="3"/>
  <c r="AX142" i="3"/>
  <c r="AX143" i="3"/>
  <c r="AX144" i="3"/>
  <c r="AX145" i="3"/>
  <c r="AX146" i="3"/>
  <c r="AX147" i="3"/>
  <c r="AX148" i="3"/>
  <c r="AX149" i="3"/>
  <c r="AX150" i="3"/>
  <c r="AX151" i="3"/>
  <c r="AX152" i="3"/>
  <c r="AX153" i="3"/>
  <c r="AX154" i="3"/>
  <c r="AX155" i="3"/>
  <c r="AX156" i="3"/>
  <c r="AX157" i="3"/>
  <c r="AX158" i="3"/>
  <c r="AX159" i="3"/>
  <c r="AX160" i="3"/>
  <c r="AX161" i="3"/>
  <c r="AX162" i="3"/>
  <c r="AX163" i="3"/>
  <c r="AX164" i="3"/>
  <c r="AX165" i="3"/>
  <c r="AX166" i="3"/>
  <c r="AX167" i="3"/>
  <c r="AX168" i="3"/>
  <c r="AX169" i="3"/>
  <c r="AX170" i="3"/>
  <c r="AX171" i="3"/>
  <c r="AX172" i="3"/>
  <c r="AX173" i="3"/>
  <c r="AX174" i="3"/>
  <c r="AX175" i="3"/>
  <c r="AX176" i="3"/>
  <c r="AX177" i="3"/>
  <c r="AX178" i="3"/>
  <c r="AX179" i="3"/>
  <c r="AX180" i="3"/>
  <c r="AX181" i="3"/>
  <c r="AX182" i="3"/>
  <c r="AX183" i="3"/>
  <c r="AX184" i="3"/>
  <c r="AX185" i="3"/>
  <c r="AX186" i="3"/>
  <c r="AX187" i="3"/>
  <c r="AX188" i="3"/>
  <c r="AX189" i="3"/>
  <c r="AX190" i="3"/>
  <c r="AX191" i="3"/>
  <c r="AX192" i="3"/>
  <c r="AX4" i="3"/>
  <c r="AO5" i="3"/>
  <c r="AO6" i="3"/>
  <c r="AO7" i="3"/>
  <c r="AO8" i="3"/>
  <c r="AO9" i="3"/>
  <c r="AO10" i="3"/>
  <c r="AO11" i="3"/>
  <c r="AO12" i="3"/>
  <c r="AO13" i="3"/>
  <c r="AO14" i="3"/>
  <c r="AO15" i="3"/>
  <c r="AO16" i="3"/>
  <c r="AO17" i="3"/>
  <c r="AO18" i="3"/>
  <c r="AO19" i="3"/>
  <c r="AO20" i="3"/>
  <c r="AO21" i="3"/>
  <c r="AO22" i="3"/>
  <c r="AO23" i="3"/>
  <c r="AO24" i="3"/>
  <c r="AO25" i="3"/>
  <c r="AO26" i="3"/>
  <c r="AO27" i="3"/>
  <c r="AO28" i="3"/>
  <c r="AO29" i="3"/>
  <c r="AO30" i="3"/>
  <c r="AO31" i="3"/>
  <c r="AO32" i="3"/>
  <c r="AO33" i="3"/>
  <c r="AO34" i="3"/>
  <c r="AO35" i="3"/>
  <c r="AO36" i="3"/>
  <c r="AO37" i="3"/>
  <c r="AO38" i="3"/>
  <c r="AO39" i="3"/>
  <c r="AO40" i="3"/>
  <c r="AO41" i="3"/>
  <c r="AO42" i="3"/>
  <c r="AO43" i="3"/>
  <c r="AO44" i="3"/>
  <c r="AO45" i="3"/>
  <c r="AO46" i="3"/>
  <c r="AO47" i="3"/>
  <c r="AO48" i="3"/>
  <c r="AO49" i="3"/>
  <c r="AO50" i="3"/>
  <c r="AO51" i="3"/>
  <c r="AO52" i="3"/>
  <c r="AO53" i="3"/>
  <c r="AO54" i="3"/>
  <c r="AO55" i="3"/>
  <c r="AO56" i="3"/>
  <c r="AO57" i="3"/>
  <c r="AO58" i="3"/>
  <c r="AO59" i="3"/>
  <c r="AO60" i="3"/>
  <c r="AO61" i="3"/>
  <c r="AO62" i="3"/>
  <c r="AO63" i="3"/>
  <c r="AO64" i="3"/>
  <c r="AO65" i="3"/>
  <c r="AO66" i="3"/>
  <c r="AO67" i="3"/>
  <c r="AO68" i="3"/>
  <c r="AO69" i="3"/>
  <c r="AO70" i="3"/>
  <c r="AO71" i="3"/>
  <c r="AO72" i="3"/>
  <c r="AO73" i="3"/>
  <c r="AO74" i="3"/>
  <c r="AO75" i="3"/>
  <c r="AO76" i="3"/>
  <c r="AO77" i="3"/>
  <c r="AO78" i="3"/>
  <c r="AO79" i="3"/>
  <c r="AO80" i="3"/>
  <c r="AO81" i="3"/>
  <c r="AO82" i="3"/>
  <c r="AO83" i="3"/>
  <c r="AO84" i="3"/>
  <c r="AO85" i="3"/>
  <c r="AO86" i="3"/>
  <c r="AO87" i="3"/>
  <c r="AO88" i="3"/>
  <c r="AO89" i="3"/>
  <c r="AO90" i="3"/>
  <c r="AO91" i="3"/>
  <c r="AO92" i="3"/>
  <c r="AO93" i="3"/>
  <c r="AO94" i="3"/>
  <c r="AO95" i="3"/>
  <c r="AO96" i="3"/>
  <c r="AO97" i="3"/>
  <c r="AO98" i="3"/>
  <c r="AO99" i="3"/>
  <c r="AO100" i="3"/>
  <c r="AO101" i="3"/>
  <c r="AO102" i="3"/>
  <c r="AO103" i="3"/>
  <c r="AO104" i="3"/>
  <c r="AO105" i="3"/>
  <c r="AO106" i="3"/>
  <c r="AO107" i="3"/>
  <c r="AO108" i="3"/>
  <c r="AO109" i="3"/>
  <c r="AO110" i="3"/>
  <c r="AO111" i="3"/>
  <c r="AO112" i="3"/>
  <c r="AO113" i="3"/>
  <c r="AO114" i="3"/>
  <c r="AO115" i="3"/>
  <c r="AO116" i="3"/>
  <c r="AO117" i="3"/>
  <c r="AO118" i="3"/>
  <c r="AO119" i="3"/>
  <c r="AO120" i="3"/>
  <c r="AO121" i="3"/>
  <c r="AO122" i="3"/>
  <c r="AO123" i="3"/>
  <c r="AO124" i="3"/>
  <c r="AO125" i="3"/>
  <c r="AO126" i="3"/>
  <c r="AO127" i="3"/>
  <c r="AO128" i="3"/>
  <c r="AO129" i="3"/>
  <c r="AO130" i="3"/>
  <c r="AO131" i="3"/>
  <c r="AO132" i="3"/>
  <c r="AO133" i="3"/>
  <c r="AO134" i="3"/>
  <c r="AO135" i="3"/>
  <c r="AO136" i="3"/>
  <c r="AO137" i="3"/>
  <c r="AO138" i="3"/>
  <c r="AO139" i="3"/>
  <c r="AO140" i="3"/>
  <c r="AO141" i="3"/>
  <c r="AO142" i="3"/>
  <c r="AO143" i="3"/>
  <c r="AO144" i="3"/>
  <c r="AO145" i="3"/>
  <c r="AO146" i="3"/>
  <c r="AO147" i="3"/>
  <c r="AO148" i="3"/>
  <c r="AO149" i="3"/>
  <c r="AO150" i="3"/>
  <c r="AO151" i="3"/>
  <c r="AO152" i="3"/>
  <c r="AO153" i="3"/>
  <c r="AO154" i="3"/>
  <c r="AO155" i="3"/>
  <c r="AO156" i="3"/>
  <c r="AO157" i="3"/>
  <c r="AO158" i="3"/>
  <c r="AO159" i="3"/>
  <c r="AO160" i="3"/>
  <c r="AO161" i="3"/>
  <c r="AO162" i="3"/>
  <c r="AO163" i="3"/>
  <c r="AO164" i="3"/>
  <c r="AO165" i="3"/>
  <c r="AO166" i="3"/>
  <c r="AO167" i="3"/>
  <c r="AO168" i="3"/>
  <c r="AO169" i="3"/>
  <c r="AO170" i="3"/>
  <c r="AO171" i="3"/>
  <c r="AO172" i="3"/>
  <c r="AO173" i="3"/>
  <c r="AO174" i="3"/>
  <c r="AO175" i="3"/>
  <c r="AO176" i="3"/>
  <c r="AO177" i="3"/>
  <c r="AO178" i="3"/>
  <c r="AO179" i="3"/>
  <c r="AO180" i="3"/>
  <c r="AO181" i="3"/>
  <c r="AO182" i="3"/>
  <c r="AO183" i="3"/>
  <c r="AO184" i="3"/>
  <c r="AO185" i="3"/>
  <c r="AO186" i="3"/>
  <c r="AO187" i="3"/>
  <c r="AO188" i="3"/>
  <c r="AO189" i="3"/>
  <c r="AO190" i="3"/>
  <c r="AO191" i="3"/>
  <c r="AO192" i="3"/>
  <c r="AO4" i="3"/>
  <c r="AF188" i="3"/>
  <c r="AF189" i="3"/>
  <c r="AF190" i="3"/>
  <c r="AF191" i="3"/>
  <c r="AF192" i="3"/>
  <c r="AF4" i="3"/>
  <c r="W15" i="3"/>
  <c r="W16" i="3"/>
  <c r="W17" i="3"/>
  <c r="W18" i="3"/>
  <c r="W19" i="3"/>
  <c r="W20" i="3"/>
  <c r="W21" i="3"/>
  <c r="W22" i="3"/>
  <c r="W23" i="3"/>
  <c r="W24" i="3"/>
  <c r="W25" i="3"/>
  <c r="W26" i="3"/>
  <c r="W27" i="3"/>
  <c r="W28" i="3"/>
  <c r="W29" i="3"/>
  <c r="W30" i="3"/>
  <c r="W31" i="3"/>
  <c r="W32" i="3"/>
  <c r="W33" i="3"/>
  <c r="W34" i="3"/>
  <c r="W35" i="3"/>
  <c r="W36" i="3"/>
  <c r="W37" i="3"/>
  <c r="W38" i="3"/>
  <c r="W39" i="3"/>
  <c r="W40" i="3"/>
  <c r="W41" i="3"/>
  <c r="W42" i="3"/>
  <c r="W43" i="3"/>
  <c r="W44" i="3"/>
  <c r="W45" i="3"/>
  <c r="W46" i="3"/>
  <c r="W47" i="3"/>
  <c r="W48" i="3"/>
  <c r="W49" i="3"/>
  <c r="W50" i="3"/>
  <c r="W51" i="3"/>
  <c r="W52" i="3"/>
  <c r="W53" i="3"/>
  <c r="W54" i="3"/>
  <c r="W55" i="3"/>
  <c r="W56" i="3"/>
  <c r="W57" i="3"/>
  <c r="W58" i="3"/>
  <c r="W59" i="3"/>
  <c r="W60" i="3"/>
  <c r="W61" i="3"/>
  <c r="W62" i="3"/>
  <c r="W63" i="3"/>
  <c r="W64" i="3"/>
  <c r="W65" i="3"/>
  <c r="W66" i="3"/>
  <c r="W67" i="3"/>
  <c r="W68" i="3"/>
  <c r="W69" i="3"/>
  <c r="W70" i="3"/>
  <c r="W71" i="3"/>
  <c r="W72" i="3"/>
  <c r="W73" i="3"/>
  <c r="W74" i="3"/>
  <c r="W75" i="3"/>
  <c r="W76" i="3"/>
  <c r="W77" i="3"/>
  <c r="W78" i="3"/>
  <c r="W79" i="3"/>
  <c r="W80" i="3"/>
  <c r="W81" i="3"/>
  <c r="W82" i="3"/>
  <c r="W83" i="3"/>
  <c r="W84" i="3"/>
  <c r="W85" i="3"/>
  <c r="W86" i="3"/>
  <c r="W87" i="3"/>
  <c r="W88" i="3"/>
  <c r="W89" i="3"/>
  <c r="W90" i="3"/>
  <c r="W91" i="3"/>
  <c r="W92" i="3"/>
  <c r="W93" i="3"/>
  <c r="W94" i="3"/>
  <c r="W95" i="3"/>
  <c r="W96" i="3"/>
  <c r="W97" i="3"/>
  <c r="W98" i="3"/>
  <c r="W99" i="3"/>
  <c r="W100" i="3"/>
  <c r="W101" i="3"/>
  <c r="W102" i="3"/>
  <c r="W103" i="3"/>
  <c r="W104" i="3"/>
  <c r="W105" i="3"/>
  <c r="W106" i="3"/>
  <c r="W107" i="3"/>
  <c r="W108" i="3"/>
  <c r="W109" i="3"/>
  <c r="W110" i="3"/>
  <c r="W111" i="3"/>
  <c r="W112" i="3"/>
  <c r="W113" i="3"/>
  <c r="W114" i="3"/>
  <c r="W115" i="3"/>
  <c r="W116" i="3"/>
  <c r="W117" i="3"/>
  <c r="W118" i="3"/>
  <c r="W119" i="3"/>
  <c r="W120" i="3"/>
  <c r="W121" i="3"/>
  <c r="W122" i="3"/>
  <c r="W123" i="3"/>
  <c r="W124" i="3"/>
  <c r="W125" i="3"/>
  <c r="W126" i="3"/>
  <c r="W127" i="3"/>
  <c r="W128" i="3"/>
  <c r="W129" i="3"/>
  <c r="W130" i="3"/>
  <c r="W131" i="3"/>
  <c r="W132" i="3"/>
  <c r="W133" i="3"/>
  <c r="W134" i="3"/>
  <c r="W135" i="3"/>
  <c r="W136" i="3"/>
  <c r="W137" i="3"/>
  <c r="W138" i="3"/>
  <c r="W139" i="3"/>
  <c r="W140" i="3"/>
  <c r="W141" i="3"/>
  <c r="W142" i="3"/>
  <c r="W143" i="3"/>
  <c r="W144" i="3"/>
  <c r="W145" i="3"/>
  <c r="W146" i="3"/>
  <c r="W147" i="3"/>
  <c r="W148" i="3"/>
  <c r="W149" i="3"/>
  <c r="W150" i="3"/>
  <c r="W151" i="3"/>
  <c r="W152" i="3"/>
  <c r="W153" i="3"/>
  <c r="W154" i="3"/>
  <c r="W155" i="3"/>
  <c r="W156" i="3"/>
  <c r="W157" i="3"/>
  <c r="W158" i="3"/>
  <c r="W159" i="3"/>
  <c r="W160" i="3"/>
  <c r="W161" i="3"/>
  <c r="W162" i="3"/>
  <c r="W163" i="3"/>
  <c r="W164" i="3"/>
  <c r="W165" i="3"/>
  <c r="W166" i="3"/>
  <c r="W167" i="3"/>
  <c r="W168" i="3"/>
  <c r="W169" i="3"/>
  <c r="W170" i="3"/>
  <c r="W171" i="3"/>
  <c r="W172" i="3"/>
  <c r="W173" i="3"/>
  <c r="W174" i="3"/>
  <c r="W175" i="3"/>
  <c r="W176" i="3"/>
  <c r="W177" i="3"/>
  <c r="W178" i="3"/>
  <c r="W179" i="3"/>
  <c r="W180" i="3"/>
  <c r="W181" i="3"/>
  <c r="W182" i="3"/>
  <c r="W183" i="3"/>
  <c r="W184" i="3"/>
  <c r="W185" i="3"/>
  <c r="W186" i="3"/>
  <c r="W187" i="3"/>
  <c r="W188" i="3"/>
  <c r="W189" i="3"/>
  <c r="W190" i="3"/>
  <c r="W191" i="3"/>
  <c r="W192" i="3"/>
  <c r="N5"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4" i="3"/>
  <c r="J57" i="6" l="1"/>
  <c r="J59" i="6"/>
  <c r="J60" i="6"/>
  <c r="J62" i="6"/>
  <c r="J61" i="6"/>
  <c r="J56" i="6"/>
  <c r="I45" i="6"/>
  <c r="I44" i="6"/>
  <c r="T48" i="6"/>
  <c r="T34" i="6"/>
  <c r="T46" i="6"/>
  <c r="T32" i="6"/>
  <c r="T27" i="6"/>
  <c r="T43" i="6"/>
  <c r="T28" i="6"/>
  <c r="T30" i="6"/>
  <c r="T44" i="6"/>
  <c r="T45" i="6"/>
  <c r="T47" i="6"/>
  <c r="T35" i="6"/>
  <c r="T49" i="6"/>
  <c r="T33" i="6"/>
  <c r="T29" i="6"/>
  <c r="T26" i="6"/>
  <c r="T36" i="6"/>
  <c r="I49" i="6"/>
  <c r="I28" i="6"/>
  <c r="I36" i="6"/>
  <c r="I46" i="6"/>
  <c r="I48" i="6"/>
  <c r="I32" i="6"/>
  <c r="I27" i="6"/>
  <c r="I43" i="6"/>
  <c r="I26" i="6"/>
  <c r="I47" i="6"/>
  <c r="I29" i="6"/>
  <c r="AG27" i="4"/>
  <c r="BA27" i="4"/>
  <c r="W19" i="4"/>
  <c r="AQ19" i="4"/>
  <c r="AG19" i="4"/>
  <c r="W27" i="4"/>
  <c r="AQ27" i="4"/>
  <c r="BA19" i="4"/>
  <c r="BB84" i="4"/>
  <c r="BA7" i="4"/>
  <c r="BA11" i="4"/>
  <c r="BA14" i="4"/>
  <c r="BA16" i="4"/>
  <c r="BA17" i="4"/>
  <c r="BA22" i="4"/>
  <c r="BA8" i="4"/>
  <c r="BA18" i="4"/>
  <c r="BA24" i="4"/>
  <c r="BA10" i="4"/>
  <c r="BA15" i="4"/>
  <c r="BA21" i="4"/>
  <c r="BA28" i="4"/>
  <c r="BA32" i="4"/>
  <c r="BA36" i="4"/>
  <c r="BA40" i="4"/>
  <c r="BA44" i="4"/>
  <c r="BA48" i="4"/>
  <c r="BA52" i="4"/>
  <c r="BA56" i="4"/>
  <c r="BA20" i="4"/>
  <c r="BA23" i="4"/>
  <c r="BA30" i="4"/>
  <c r="BA33" i="4"/>
  <c r="BA43" i="4"/>
  <c r="BA45" i="4"/>
  <c r="BA55" i="4"/>
  <c r="BA58" i="4"/>
  <c r="BA60" i="4"/>
  <c r="BA64" i="4"/>
  <c r="BA68" i="4"/>
  <c r="BA72" i="4"/>
  <c r="BA35" i="4"/>
  <c r="BA38" i="4"/>
  <c r="BA41" i="4"/>
  <c r="BA47" i="4"/>
  <c r="BA50" i="4"/>
  <c r="BA53" i="4"/>
  <c r="BA62" i="4"/>
  <c r="BA66" i="4"/>
  <c r="BA70" i="4"/>
  <c r="BA74" i="4"/>
  <c r="BA78" i="4"/>
  <c r="BA79" i="4"/>
  <c r="BA9" i="4"/>
  <c r="BA46" i="4"/>
  <c r="BA49" i="4"/>
  <c r="BA63" i="4"/>
  <c r="BA71" i="4"/>
  <c r="BA77" i="4"/>
  <c r="BA80" i="4"/>
  <c r="BA82" i="4"/>
  <c r="BA6" i="4"/>
  <c r="BA26" i="4"/>
  <c r="BA29" i="4"/>
  <c r="BA51" i="4"/>
  <c r="BA54" i="4"/>
  <c r="BA57" i="4"/>
  <c r="BA61" i="4"/>
  <c r="BA69" i="4"/>
  <c r="BA81" i="4"/>
  <c r="BA83" i="4"/>
  <c r="BA31" i="4"/>
  <c r="BA34" i="4"/>
  <c r="BA37" i="4"/>
  <c r="BA59" i="4"/>
  <c r="BA12" i="4"/>
  <c r="BA42" i="4"/>
  <c r="BA75" i="4"/>
  <c r="BA67" i="4"/>
  <c r="BA25" i="4"/>
  <c r="BA76" i="4"/>
  <c r="BA39" i="4"/>
  <c r="BA65" i="4"/>
  <c r="BA73" i="4"/>
  <c r="W83" i="4"/>
  <c r="W77" i="4"/>
  <c r="AG78" i="4"/>
  <c r="AG79" i="4"/>
  <c r="AQ80" i="4"/>
  <c r="AQ83" i="4"/>
  <c r="AQ77" i="4"/>
  <c r="W80" i="4"/>
  <c r="AG81" i="4"/>
  <c r="AG82" i="4"/>
  <c r="AG83" i="4"/>
  <c r="AG77" i="4"/>
  <c r="AQ78" i="4"/>
  <c r="W79" i="4"/>
  <c r="AG80" i="4"/>
  <c r="AQ81" i="4"/>
  <c r="AQ82" i="4"/>
  <c r="W81" i="4"/>
  <c r="W82" i="4"/>
  <c r="W78" i="4"/>
  <c r="AQ79" i="4"/>
  <c r="AH84" i="4"/>
  <c r="AR84" i="4"/>
  <c r="BK84" i="4"/>
  <c r="BU84" i="4"/>
  <c r="X84" i="4"/>
  <c r="M84" i="4"/>
  <c r="S30" i="6" s="1"/>
  <c r="CE84" i="4"/>
  <c r="AQ8" i="4"/>
  <c r="AQ10" i="4"/>
  <c r="AQ12" i="4"/>
  <c r="AQ15" i="4"/>
  <c r="AQ18" i="4"/>
  <c r="AQ21" i="4"/>
  <c r="AQ24" i="4"/>
  <c r="AQ11" i="4"/>
  <c r="AQ16" i="4"/>
  <c r="AQ22" i="4"/>
  <c r="AQ25" i="4"/>
  <c r="AQ28" i="4"/>
  <c r="AQ30" i="4"/>
  <c r="AQ32" i="4"/>
  <c r="AQ34" i="4"/>
  <c r="AQ36" i="4"/>
  <c r="AQ38" i="4"/>
  <c r="AQ40" i="4"/>
  <c r="AQ42" i="4"/>
  <c r="AQ44" i="4"/>
  <c r="AQ46" i="4"/>
  <c r="AQ48" i="4"/>
  <c r="AQ50" i="4"/>
  <c r="AQ52" i="4"/>
  <c r="AQ54" i="4"/>
  <c r="AQ56" i="4"/>
  <c r="AQ58" i="4"/>
  <c r="AQ60" i="4"/>
  <c r="AQ62" i="4"/>
  <c r="AQ64" i="4"/>
  <c r="AQ66" i="4"/>
  <c r="AQ68" i="4"/>
  <c r="AQ70" i="4"/>
  <c r="AQ72" i="4"/>
  <c r="AQ9" i="4"/>
  <c r="AQ20" i="4"/>
  <c r="AQ29" i="4"/>
  <c r="AQ37" i="4"/>
  <c r="AQ49" i="4"/>
  <c r="AQ57" i="4"/>
  <c r="AQ65" i="4"/>
  <c r="AQ73" i="4"/>
  <c r="AQ75" i="4"/>
  <c r="AQ6" i="4"/>
  <c r="AG8" i="4"/>
  <c r="AG10" i="4"/>
  <c r="AG12" i="4"/>
  <c r="AG15" i="4"/>
  <c r="AG18" i="4"/>
  <c r="AG21" i="4"/>
  <c r="AG24" i="4"/>
  <c r="AQ7" i="4"/>
  <c r="AQ17" i="4"/>
  <c r="AQ35" i="4"/>
  <c r="AQ43" i="4"/>
  <c r="AQ47" i="4"/>
  <c r="AQ55" i="4"/>
  <c r="AQ63" i="4"/>
  <c r="AQ71" i="4"/>
  <c r="AQ23" i="4"/>
  <c r="AQ33" i="4"/>
  <c r="AQ41" i="4"/>
  <c r="AQ45" i="4"/>
  <c r="AQ53" i="4"/>
  <c r="AQ61" i="4"/>
  <c r="AQ69" i="4"/>
  <c r="AQ74" i="4"/>
  <c r="AQ76" i="4"/>
  <c r="AG7" i="4"/>
  <c r="AG9" i="4"/>
  <c r="AG11" i="4"/>
  <c r="AG14" i="4"/>
  <c r="AG16" i="4"/>
  <c r="AG17" i="4"/>
  <c r="AG20" i="4"/>
  <c r="AG22" i="4"/>
  <c r="AG23" i="4"/>
  <c r="AG25" i="4"/>
  <c r="AQ14" i="4"/>
  <c r="AQ26" i="4"/>
  <c r="AQ51" i="4"/>
  <c r="AG26" i="4"/>
  <c r="AG29" i="4"/>
  <c r="AG31" i="4"/>
  <c r="AG33" i="4"/>
  <c r="AG35" i="4"/>
  <c r="AG37" i="4"/>
  <c r="AG39" i="4"/>
  <c r="AG41" i="4"/>
  <c r="AG43" i="4"/>
  <c r="AG45" i="4"/>
  <c r="AG47" i="4"/>
  <c r="AG49" i="4"/>
  <c r="AG51" i="4"/>
  <c r="AG53" i="4"/>
  <c r="AG55" i="4"/>
  <c r="AG57" i="4"/>
  <c r="AG59" i="4"/>
  <c r="AG61" i="4"/>
  <c r="AG63" i="4"/>
  <c r="AG65" i="4"/>
  <c r="AG67" i="4"/>
  <c r="AG69" i="4"/>
  <c r="AG71" i="4"/>
  <c r="AG73" i="4"/>
  <c r="AG75" i="4"/>
  <c r="AG6" i="4"/>
  <c r="AQ31" i="4"/>
  <c r="AQ59" i="4"/>
  <c r="AG34" i="4"/>
  <c r="AG42" i="4"/>
  <c r="AG46" i="4"/>
  <c r="AG54" i="4"/>
  <c r="AG62" i="4"/>
  <c r="AG70" i="4"/>
  <c r="AG32" i="4"/>
  <c r="AG40" i="4"/>
  <c r="AG44" i="4"/>
  <c r="AG52" i="4"/>
  <c r="AG60" i="4"/>
  <c r="AG68" i="4"/>
  <c r="AG76" i="4"/>
  <c r="AQ67" i="4"/>
  <c r="AG36" i="4"/>
  <c r="AG48" i="4"/>
  <c r="AG64" i="4"/>
  <c r="AQ39" i="4"/>
  <c r="AG30" i="4"/>
  <c r="AG38" i="4"/>
  <c r="AG50" i="4"/>
  <c r="AG58" i="4"/>
  <c r="AG66" i="4"/>
  <c r="AG74" i="4"/>
  <c r="AG28" i="4"/>
  <c r="AG56" i="4"/>
  <c r="AG72" i="4"/>
  <c r="W12" i="4"/>
  <c r="W21" i="4"/>
  <c r="W24" i="4"/>
  <c r="W29" i="4"/>
  <c r="W33" i="4"/>
  <c r="W37" i="4"/>
  <c r="W41" i="4"/>
  <c r="W45" i="4"/>
  <c r="W49" i="4"/>
  <c r="W53" i="4"/>
  <c r="W57" i="4"/>
  <c r="W61" i="4"/>
  <c r="W65" i="4"/>
  <c r="W69" i="4"/>
  <c r="W73" i="4"/>
  <c r="W6" i="4"/>
  <c r="W16" i="4"/>
  <c r="W17" i="4"/>
  <c r="W22" i="4"/>
  <c r="W25" i="4"/>
  <c r="W30" i="4"/>
  <c r="W34" i="4"/>
  <c r="W38" i="4"/>
  <c r="W42" i="4"/>
  <c r="W46" i="4"/>
  <c r="W50" i="4"/>
  <c r="W54" i="4"/>
  <c r="W58" i="4"/>
  <c r="W62" i="4"/>
  <c r="W66" i="4"/>
  <c r="W15" i="4"/>
  <c r="W20" i="4"/>
  <c r="W28" i="4"/>
  <c r="W36" i="4"/>
  <c r="W48" i="4"/>
  <c r="W56" i="4"/>
  <c r="W64" i="4"/>
  <c r="W71" i="4"/>
  <c r="W74" i="4"/>
  <c r="W75" i="4"/>
  <c r="W10" i="4"/>
  <c r="W44" i="4"/>
  <c r="W9" i="4"/>
  <c r="W26" i="4"/>
  <c r="W31" i="4"/>
  <c r="W39" i="4"/>
  <c r="W51" i="4"/>
  <c r="W59" i="4"/>
  <c r="W67" i="4"/>
  <c r="W72" i="4"/>
  <c r="W23" i="4"/>
  <c r="W32" i="4"/>
  <c r="W52" i="4"/>
  <c r="W68" i="4"/>
  <c r="W18" i="4"/>
  <c r="W35" i="4"/>
  <c r="W43" i="4"/>
  <c r="W47" i="4"/>
  <c r="W55" i="4"/>
  <c r="W63" i="4"/>
  <c r="W70" i="4"/>
  <c r="W40" i="4"/>
  <c r="W60" i="4"/>
  <c r="W76" i="4"/>
  <c r="W8" i="4"/>
  <c r="W14" i="4"/>
  <c r="W7" i="4"/>
  <c r="W11" i="4"/>
  <c r="H34" i="5"/>
  <c r="N14" i="6" s="1"/>
  <c r="J12" i="7"/>
  <c r="J13" i="7" s="1"/>
  <c r="N15" i="6"/>
  <c r="J30" i="7"/>
  <c r="J31" i="7" s="1"/>
  <c r="D29" i="7"/>
  <c r="E29" i="7"/>
  <c r="F29" i="7"/>
  <c r="G29" i="7"/>
  <c r="H29" i="7"/>
  <c r="C29" i="7"/>
  <c r="D11" i="7"/>
  <c r="E11" i="7"/>
  <c r="F11" i="7"/>
  <c r="G11" i="7"/>
  <c r="H11" i="7"/>
  <c r="C11" i="7"/>
  <c r="I61" i="6" l="1"/>
  <c r="I62" i="6"/>
  <c r="I56" i="6"/>
  <c r="I59" i="6"/>
  <c r="I57" i="6"/>
  <c r="I60" i="6"/>
  <c r="I58" i="6"/>
  <c r="Q15" i="6"/>
  <c r="E15" i="6"/>
  <c r="D15" i="6"/>
  <c r="P15" i="6"/>
  <c r="W15" i="6" s="1"/>
  <c r="R15" i="6"/>
  <c r="AD15" i="6" s="1"/>
  <c r="F15" i="6"/>
  <c r="S48" i="6"/>
  <c r="S27" i="6"/>
  <c r="S49" i="6"/>
  <c r="S31" i="6"/>
  <c r="S29" i="6"/>
  <c r="S26" i="6"/>
  <c r="S32" i="6"/>
  <c r="S34" i="6"/>
  <c r="S43" i="6"/>
  <c r="S33" i="6"/>
  <c r="S35" i="6"/>
  <c r="S45" i="6"/>
  <c r="S44" i="6"/>
  <c r="S46" i="6"/>
  <c r="S28" i="6"/>
  <c r="S47" i="6"/>
  <c r="S36" i="6"/>
  <c r="J14" i="7"/>
  <c r="J17" i="7" s="1"/>
  <c r="BA84" i="4"/>
  <c r="AQ84" i="4"/>
  <c r="W84" i="4"/>
  <c r="AG84" i="4"/>
  <c r="J32" i="7"/>
  <c r="J34" i="7" s="1"/>
  <c r="I30" i="7"/>
  <c r="I31" i="7" s="1"/>
  <c r="I12" i="7"/>
  <c r="I13" i="7" s="1"/>
  <c r="J35" i="7" l="1"/>
  <c r="J15" i="7"/>
  <c r="G15" i="6" s="1"/>
  <c r="Z15" i="6" s="1"/>
  <c r="J16" i="7"/>
  <c r="J33" i="7"/>
  <c r="I15" i="6" s="1"/>
  <c r="Y15" i="6" s="1"/>
  <c r="Q14" i="6"/>
  <c r="E14" i="6"/>
  <c r="F14" i="6"/>
  <c r="R14" i="6"/>
  <c r="AD14" i="6" s="1"/>
  <c r="P14" i="6"/>
  <c r="W14" i="6" s="1"/>
  <c r="D14" i="6"/>
  <c r="I14" i="7"/>
  <c r="I33" i="7" s="1"/>
  <c r="I14" i="6" s="1"/>
  <c r="Y14" i="6" s="1"/>
  <c r="I32" i="7"/>
  <c r="I34" i="7" s="1"/>
  <c r="H15" i="6" l="1"/>
  <c r="I35" i="7"/>
  <c r="I15" i="7"/>
  <c r="G14" i="6" s="1"/>
  <c r="Z14" i="6" s="1"/>
  <c r="I16" i="7"/>
  <c r="I17" i="7"/>
  <c r="H14" i="6" l="1"/>
  <c r="AW193" i="3" l="1"/>
  <c r="AU193" i="3"/>
  <c r="G32" i="5" s="1"/>
  <c r="AN193" i="3"/>
  <c r="AL193" i="3"/>
  <c r="F32" i="5" s="1"/>
  <c r="AE193" i="3"/>
  <c r="AC193" i="3"/>
  <c r="E32" i="5" s="1"/>
  <c r="V193" i="3"/>
  <c r="T193" i="3"/>
  <c r="D32" i="5" s="1"/>
  <c r="M193" i="3"/>
  <c r="K193" i="3"/>
  <c r="C32" i="5" s="1"/>
  <c r="B32" i="5"/>
  <c r="L27" i="4" l="1"/>
  <c r="BJ19" i="4"/>
  <c r="CD27" i="4"/>
  <c r="L19" i="4"/>
  <c r="BT19" i="4"/>
  <c r="BT27" i="4"/>
  <c r="CD19" i="4"/>
  <c r="BJ27" i="4"/>
  <c r="K27" i="4"/>
  <c r="BI27" i="4"/>
  <c r="BS27" i="4"/>
  <c r="CC27" i="4"/>
  <c r="BI19" i="4"/>
  <c r="K19" i="4"/>
  <c r="BS19" i="4"/>
  <c r="CC19" i="4"/>
  <c r="J27" i="4"/>
  <c r="CB19" i="4"/>
  <c r="BH27" i="4"/>
  <c r="BR19" i="4"/>
  <c r="CB27" i="4"/>
  <c r="BR27" i="4"/>
  <c r="BH19" i="4"/>
  <c r="J19" i="4"/>
  <c r="I27" i="4"/>
  <c r="BQ27" i="4"/>
  <c r="BG27" i="4"/>
  <c r="BQ19" i="4"/>
  <c r="I19" i="4"/>
  <c r="CA19" i="4"/>
  <c r="BG19" i="4"/>
  <c r="CA27" i="4"/>
  <c r="H27" i="4"/>
  <c r="BF19" i="4"/>
  <c r="BZ27" i="4"/>
  <c r="BP19" i="4"/>
  <c r="H19" i="4"/>
  <c r="BP27" i="4"/>
  <c r="BZ19" i="4"/>
  <c r="BF27" i="4"/>
  <c r="BO49" i="4"/>
  <c r="BY49" i="4"/>
  <c r="BO57" i="4"/>
  <c r="BY67" i="4"/>
  <c r="BE57" i="4"/>
  <c r="BO67" i="4"/>
  <c r="G27" i="4"/>
  <c r="BE27" i="4"/>
  <c r="BO27" i="4"/>
  <c r="BY27" i="4"/>
  <c r="BO19" i="4"/>
  <c r="BE19" i="4"/>
  <c r="G19" i="4"/>
  <c r="BY19" i="4"/>
  <c r="O12" i="6"/>
  <c r="BQ83" i="4"/>
  <c r="CA78" i="4"/>
  <c r="CA79" i="4"/>
  <c r="I81" i="4"/>
  <c r="CA83" i="4"/>
  <c r="I78" i="4"/>
  <c r="BG78" i="4"/>
  <c r="I79" i="4"/>
  <c r="BG79" i="4"/>
  <c r="BQ80" i="4"/>
  <c r="CA81" i="4"/>
  <c r="CA77" i="4"/>
  <c r="I83" i="4"/>
  <c r="I77" i="4"/>
  <c r="E35" i="6" s="1"/>
  <c r="BQ79" i="4"/>
  <c r="CA80" i="4"/>
  <c r="I82" i="4"/>
  <c r="BG83" i="4"/>
  <c r="I80" i="4"/>
  <c r="BQ78" i="4"/>
  <c r="BQ81" i="4"/>
  <c r="BP21" i="4"/>
  <c r="H83" i="4"/>
  <c r="BF83" i="4"/>
  <c r="H77" i="4"/>
  <c r="D35" i="6" s="1"/>
  <c r="BP78" i="4"/>
  <c r="BP79" i="4"/>
  <c r="BZ80" i="4"/>
  <c r="BZ77" i="4"/>
  <c r="H80" i="4"/>
  <c r="BF80" i="4"/>
  <c r="BP81" i="4"/>
  <c r="BP82" i="4"/>
  <c r="BP83" i="4"/>
  <c r="BP77" i="4"/>
  <c r="BZ78" i="4"/>
  <c r="H78" i="4"/>
  <c r="BF79" i="4"/>
  <c r="BP80" i="4"/>
  <c r="BZ81" i="4"/>
  <c r="H82" i="4"/>
  <c r="BZ83" i="4"/>
  <c r="H79" i="4"/>
  <c r="BF78" i="4"/>
  <c r="BZ79" i="4"/>
  <c r="H81" i="4"/>
  <c r="CB77" i="4"/>
  <c r="J80" i="4"/>
  <c r="BH80" i="4"/>
  <c r="BR81" i="4"/>
  <c r="J83" i="4"/>
  <c r="BH83" i="4"/>
  <c r="J77" i="4"/>
  <c r="F35" i="6" s="1"/>
  <c r="BH77" i="4"/>
  <c r="BR78" i="4"/>
  <c r="BR79" i="4"/>
  <c r="CB80" i="4"/>
  <c r="CB83" i="4"/>
  <c r="J78" i="4"/>
  <c r="BH78" i="4"/>
  <c r="CB79" i="4"/>
  <c r="J81" i="4"/>
  <c r="BR82" i="4"/>
  <c r="BR77" i="4"/>
  <c r="BH79" i="4"/>
  <c r="CB81" i="4"/>
  <c r="CB82" i="4"/>
  <c r="BH81" i="4"/>
  <c r="J82" i="4"/>
  <c r="CB78" i="4"/>
  <c r="J79" i="4"/>
  <c r="BH82" i="4"/>
  <c r="BR83" i="4"/>
  <c r="BR80" i="4"/>
  <c r="L83" i="4"/>
  <c r="BJ83" i="4"/>
  <c r="L77" i="4"/>
  <c r="H35" i="6" s="1"/>
  <c r="BJ77" i="4"/>
  <c r="BT78" i="4"/>
  <c r="BT79" i="4"/>
  <c r="CD80" i="4"/>
  <c r="BT83" i="4"/>
  <c r="CD77" i="4"/>
  <c r="L80" i="4"/>
  <c r="BJ80" i="4"/>
  <c r="BT81" i="4"/>
  <c r="BT82" i="4"/>
  <c r="BT77" i="4"/>
  <c r="CD78" i="4"/>
  <c r="BJ78" i="4"/>
  <c r="L79" i="4"/>
  <c r="BJ82" i="4"/>
  <c r="CD79" i="4"/>
  <c r="BJ79" i="4"/>
  <c r="BT80" i="4"/>
  <c r="CD81" i="4"/>
  <c r="CD83" i="4"/>
  <c r="BJ81" i="4"/>
  <c r="L82" i="4"/>
  <c r="CD82" i="4"/>
  <c r="L78" i="4"/>
  <c r="L81" i="4"/>
  <c r="BS83" i="4"/>
  <c r="CC83" i="4"/>
  <c r="K78" i="4"/>
  <c r="BI78" i="4"/>
  <c r="K79" i="4"/>
  <c r="BI79" i="4"/>
  <c r="BS80" i="4"/>
  <c r="CC81" i="4"/>
  <c r="BS77" i="4"/>
  <c r="CC78" i="4"/>
  <c r="CC79" i="4"/>
  <c r="K81" i="4"/>
  <c r="BI81" i="4"/>
  <c r="K82" i="4"/>
  <c r="BI82" i="4"/>
  <c r="K83" i="4"/>
  <c r="BI83" i="4"/>
  <c r="K77" i="4"/>
  <c r="G35" i="6" s="1"/>
  <c r="BI77" i="4"/>
  <c r="BS78" i="4"/>
  <c r="K80" i="4"/>
  <c r="CC80" i="4"/>
  <c r="BI80" i="4"/>
  <c r="BS81" i="4"/>
  <c r="CC82" i="4"/>
  <c r="CC77" i="4"/>
  <c r="BS79" i="4"/>
  <c r="BS82" i="4"/>
  <c r="G83" i="4"/>
  <c r="BY83" i="4"/>
  <c r="G77" i="4"/>
  <c r="C35" i="6" s="1"/>
  <c r="BE81" i="4"/>
  <c r="BO81" i="4"/>
  <c r="BY81" i="4"/>
  <c r="BE83" i="4"/>
  <c r="BO83" i="4"/>
  <c r="BO77" i="4"/>
  <c r="G78" i="4"/>
  <c r="G79" i="4"/>
  <c r="BE78" i="4"/>
  <c r="BO78" i="4"/>
  <c r="BY78" i="4"/>
  <c r="BE79" i="4"/>
  <c r="BO79" i="4"/>
  <c r="BY79" i="4"/>
  <c r="G80" i="4"/>
  <c r="BE80" i="4"/>
  <c r="BO80" i="4"/>
  <c r="BY80" i="4"/>
  <c r="G81" i="4"/>
  <c r="G82" i="4"/>
  <c r="BY57" i="4"/>
  <c r="BE29" i="4"/>
  <c r="BO34" i="4"/>
  <c r="BE69" i="4"/>
  <c r="BE82" i="4"/>
  <c r="BF29" i="4"/>
  <c r="BG77" i="4"/>
  <c r="CA24" i="4"/>
  <c r="BF82" i="4"/>
  <c r="BS48" i="4"/>
  <c r="BP76" i="4"/>
  <c r="BZ82" i="4"/>
  <c r="CD48" i="4"/>
  <c r="BZ17" i="4"/>
  <c r="BY48" i="4"/>
  <c r="CA49" i="4"/>
  <c r="BY45" i="4"/>
  <c r="CD14" i="4"/>
  <c r="CA17" i="4"/>
  <c r="CC33" i="4"/>
  <c r="CA76" i="4"/>
  <c r="CC23" i="4"/>
  <c r="CB43" i="4"/>
  <c r="BY76" i="4"/>
  <c r="CA82" i="4"/>
  <c r="BQ77" i="4"/>
  <c r="BQ76" i="4"/>
  <c r="BP52" i="4"/>
  <c r="BQ70" i="4"/>
  <c r="BO45" i="4"/>
  <c r="BO76" i="4"/>
  <c r="BG76" i="4"/>
  <c r="BG67" i="4"/>
  <c r="BQ17" i="4"/>
  <c r="BQ82" i="4"/>
  <c r="BI6" i="4"/>
  <c r="BS64" i="4"/>
  <c r="CD10" i="4"/>
  <c r="CD20" i="4"/>
  <c r="CD23" i="4"/>
  <c r="CD25" i="4"/>
  <c r="CD26" i="4"/>
  <c r="CD31" i="4"/>
  <c r="CD34" i="4"/>
  <c r="CD38" i="4"/>
  <c r="CD42" i="4"/>
  <c r="CD46" i="4"/>
  <c r="CD50" i="4"/>
  <c r="CD54" i="4"/>
  <c r="CD58" i="4"/>
  <c r="CD62" i="4"/>
  <c r="CD66" i="4"/>
  <c r="CD70" i="4"/>
  <c r="CD75" i="4"/>
  <c r="CD6" i="4"/>
  <c r="BT8" i="4"/>
  <c r="BT12" i="4"/>
  <c r="BT16" i="4"/>
  <c r="BT17" i="4"/>
  <c r="BT22" i="4"/>
  <c r="CD9" i="4"/>
  <c r="CD18" i="4"/>
  <c r="CD24" i="4"/>
  <c r="CD30" i="4"/>
  <c r="CD37" i="4"/>
  <c r="CD41" i="4"/>
  <c r="CD45" i="4"/>
  <c r="CD49" i="4"/>
  <c r="CD53" i="4"/>
  <c r="CD57" i="4"/>
  <c r="CD61" i="4"/>
  <c r="CD65" i="4"/>
  <c r="CD69" i="4"/>
  <c r="CD74" i="4"/>
  <c r="BT7" i="4"/>
  <c r="BT11" i="4"/>
  <c r="BT21" i="4"/>
  <c r="CD8" i="4"/>
  <c r="CD12" i="4"/>
  <c r="CD16" i="4"/>
  <c r="CD17" i="4"/>
  <c r="CD22" i="4"/>
  <c r="CD29" i="4"/>
  <c r="CD36" i="4"/>
  <c r="CD40" i="4"/>
  <c r="CD44" i="4"/>
  <c r="CD52" i="4"/>
  <c r="CD56" i="4"/>
  <c r="CD60" i="4"/>
  <c r="CD64" i="4"/>
  <c r="CD68" i="4"/>
  <c r="CD72" i="4"/>
  <c r="CD73" i="4"/>
  <c r="BT10" i="4"/>
  <c r="BT20" i="4"/>
  <c r="BT23" i="4"/>
  <c r="BT25" i="4"/>
  <c r="CD32" i="4"/>
  <c r="CD39" i="4"/>
  <c r="CD51" i="4"/>
  <c r="CD67" i="4"/>
  <c r="BT30" i="4"/>
  <c r="BT37" i="4"/>
  <c r="BT41" i="4"/>
  <c r="BT45" i="4"/>
  <c r="BT49" i="4"/>
  <c r="BT53" i="4"/>
  <c r="BT57" i="4"/>
  <c r="BT61" i="4"/>
  <c r="BT65" i="4"/>
  <c r="BT69" i="4"/>
  <c r="BT74" i="4"/>
  <c r="BJ7" i="4"/>
  <c r="BJ11" i="4"/>
  <c r="BJ21" i="4"/>
  <c r="BJ28" i="4"/>
  <c r="BJ32" i="4"/>
  <c r="BJ35" i="4"/>
  <c r="BJ39" i="4"/>
  <c r="BJ43" i="4"/>
  <c r="BJ47" i="4"/>
  <c r="BJ51" i="4"/>
  <c r="BJ55" i="4"/>
  <c r="BJ59" i="4"/>
  <c r="BJ63" i="4"/>
  <c r="BJ67" i="4"/>
  <c r="CD21" i="4"/>
  <c r="CD43" i="4"/>
  <c r="CD55" i="4"/>
  <c r="CD71" i="4"/>
  <c r="CD76" i="4"/>
  <c r="BT18" i="4"/>
  <c r="BT24" i="4"/>
  <c r="BT29" i="4"/>
  <c r="BT36" i="4"/>
  <c r="BT40" i="4"/>
  <c r="BT44" i="4"/>
  <c r="BT48" i="4"/>
  <c r="BT52" i="4"/>
  <c r="BT56" i="4"/>
  <c r="BT60" i="4"/>
  <c r="BT64" i="4"/>
  <c r="BT68" i="4"/>
  <c r="BT72" i="4"/>
  <c r="BT73" i="4"/>
  <c r="BJ10" i="4"/>
  <c r="BJ20" i="4"/>
  <c r="BJ23" i="4"/>
  <c r="BJ25" i="4"/>
  <c r="BJ26" i="4"/>
  <c r="BJ31" i="4"/>
  <c r="BJ34" i="4"/>
  <c r="BJ38" i="4"/>
  <c r="BJ42" i="4"/>
  <c r="BJ46" i="4"/>
  <c r="BJ50" i="4"/>
  <c r="BJ54" i="4"/>
  <c r="BJ58" i="4"/>
  <c r="BJ62" i="4"/>
  <c r="BJ66" i="4"/>
  <c r="CD7" i="4"/>
  <c r="CD59" i="4"/>
  <c r="BT9" i="4"/>
  <c r="BT28" i="4"/>
  <c r="BT32" i="4"/>
  <c r="BT35" i="4"/>
  <c r="BT39" i="4"/>
  <c r="BT43" i="4"/>
  <c r="BT47" i="4"/>
  <c r="BT51" i="4"/>
  <c r="BT55" i="4"/>
  <c r="BT59" i="4"/>
  <c r="BT63" i="4"/>
  <c r="BT67" i="4"/>
  <c r="BT71" i="4"/>
  <c r="BT76" i="4"/>
  <c r="BJ9" i="4"/>
  <c r="BJ18" i="4"/>
  <c r="BJ24" i="4"/>
  <c r="BJ30" i="4"/>
  <c r="BJ37" i="4"/>
  <c r="BJ41" i="4"/>
  <c r="BJ45" i="4"/>
  <c r="BJ49" i="4"/>
  <c r="BJ53" i="4"/>
  <c r="BJ57" i="4"/>
  <c r="BJ61" i="4"/>
  <c r="BJ65" i="4"/>
  <c r="BJ69" i="4"/>
  <c r="BT26" i="4"/>
  <c r="BT58" i="4"/>
  <c r="BJ8" i="4"/>
  <c r="BJ22" i="4"/>
  <c r="BJ44" i="4"/>
  <c r="BJ60" i="4"/>
  <c r="BJ73" i="4"/>
  <c r="CD11" i="4"/>
  <c r="BT42" i="4"/>
  <c r="BJ56" i="4"/>
  <c r="BJ72" i="4"/>
  <c r="CD35" i="4"/>
  <c r="BT34" i="4"/>
  <c r="BT46" i="4"/>
  <c r="BT62" i="4"/>
  <c r="BT6" i="4"/>
  <c r="BJ12" i="4"/>
  <c r="BJ36" i="4"/>
  <c r="BJ64" i="4"/>
  <c r="BJ76" i="4"/>
  <c r="BJ6" i="4"/>
  <c r="CD63" i="4"/>
  <c r="BT70" i="4"/>
  <c r="CD28" i="4"/>
  <c r="CD47" i="4"/>
  <c r="BT31" i="4"/>
  <c r="BT38" i="4"/>
  <c r="BT50" i="4"/>
  <c r="BT66" i="4"/>
  <c r="BT75" i="4"/>
  <c r="BJ16" i="4"/>
  <c r="BJ29" i="4"/>
  <c r="BJ40" i="4"/>
  <c r="BJ52" i="4"/>
  <c r="BJ68" i="4"/>
  <c r="BJ75" i="4"/>
  <c r="BT54" i="4"/>
  <c r="BJ17" i="4"/>
  <c r="BJ74" i="4"/>
  <c r="L7" i="4"/>
  <c r="L11" i="4"/>
  <c r="L14" i="4"/>
  <c r="L16" i="4"/>
  <c r="L17" i="4"/>
  <c r="L22" i="4"/>
  <c r="L25" i="4"/>
  <c r="L30" i="4"/>
  <c r="L34" i="4"/>
  <c r="L38" i="4"/>
  <c r="L42" i="4"/>
  <c r="L46" i="4"/>
  <c r="L50" i="4"/>
  <c r="L54" i="4"/>
  <c r="L58" i="4"/>
  <c r="L62" i="4"/>
  <c r="L66" i="4"/>
  <c r="L70" i="4"/>
  <c r="L74" i="4"/>
  <c r="L12" i="4"/>
  <c r="L18" i="4"/>
  <c r="L35" i="4"/>
  <c r="L63" i="4"/>
  <c r="L71" i="4"/>
  <c r="L10" i="4"/>
  <c r="L21" i="4"/>
  <c r="L24" i="4"/>
  <c r="H44" i="6" s="1"/>
  <c r="L29" i="4"/>
  <c r="H30" i="6" s="1"/>
  <c r="L33" i="4"/>
  <c r="L37" i="4"/>
  <c r="L41" i="4"/>
  <c r="L45" i="4"/>
  <c r="L49" i="4"/>
  <c r="L53" i="4"/>
  <c r="L57" i="4"/>
  <c r="L61" i="4"/>
  <c r="L65" i="4"/>
  <c r="L69" i="4"/>
  <c r="L73" i="4"/>
  <c r="H33" i="6" s="1"/>
  <c r="L39" i="4"/>
  <c r="L43" i="4"/>
  <c r="L51" i="4"/>
  <c r="L59" i="4"/>
  <c r="L67" i="4"/>
  <c r="L75" i="4"/>
  <c r="L9" i="4"/>
  <c r="L20" i="4"/>
  <c r="L23" i="4"/>
  <c r="L28" i="4"/>
  <c r="H34" i="6" s="1"/>
  <c r="L32" i="4"/>
  <c r="L36" i="4"/>
  <c r="L40" i="4"/>
  <c r="L44" i="4"/>
  <c r="L48" i="4"/>
  <c r="L52" i="4"/>
  <c r="L56" i="4"/>
  <c r="L60" i="4"/>
  <c r="L64" i="4"/>
  <c r="L68" i="4"/>
  <c r="L72" i="4"/>
  <c r="L76" i="4"/>
  <c r="G33" i="5"/>
  <c r="L8" i="4"/>
  <c r="L15" i="4"/>
  <c r="H28" i="6" s="1"/>
  <c r="L26" i="4"/>
  <c r="H45" i="6" s="1"/>
  <c r="L31" i="4"/>
  <c r="L47" i="4"/>
  <c r="L55" i="4"/>
  <c r="L6" i="4"/>
  <c r="CC34" i="4"/>
  <c r="CC35" i="4"/>
  <c r="CC36" i="4"/>
  <c r="CC37" i="4"/>
  <c r="CC38" i="4"/>
  <c r="CC39" i="4"/>
  <c r="CC40" i="4"/>
  <c r="CC41" i="4"/>
  <c r="CC42" i="4"/>
  <c r="CC43" i="4"/>
  <c r="CC16" i="4"/>
  <c r="CC17" i="4"/>
  <c r="CC18" i="4"/>
  <c r="CC20" i="4"/>
  <c r="CC21" i="4"/>
  <c r="CC22" i="4"/>
  <c r="CC24" i="4"/>
  <c r="CC25" i="4"/>
  <c r="CC7" i="4"/>
  <c r="CC8" i="4"/>
  <c r="CC9" i="4"/>
  <c r="CC10" i="4"/>
  <c r="CC11" i="4"/>
  <c r="CC12" i="4"/>
  <c r="CC53" i="4"/>
  <c r="CC54" i="4"/>
  <c r="CC55" i="4"/>
  <c r="CC56" i="4"/>
  <c r="CC57" i="4"/>
  <c r="CC58" i="4"/>
  <c r="CC59" i="4"/>
  <c r="CC60" i="4"/>
  <c r="CC61" i="4"/>
  <c r="CC62" i="4"/>
  <c r="CC63" i="4"/>
  <c r="BS7" i="4"/>
  <c r="BS8" i="4"/>
  <c r="BS9" i="4"/>
  <c r="BS10" i="4"/>
  <c r="BS11" i="4"/>
  <c r="BS12" i="4"/>
  <c r="BS28" i="4"/>
  <c r="BS29" i="4"/>
  <c r="BS30" i="4"/>
  <c r="BS31" i="4"/>
  <c r="BS32" i="4"/>
  <c r="BS65" i="4"/>
  <c r="BS66" i="4"/>
  <c r="BS67" i="4"/>
  <c r="BS68" i="4"/>
  <c r="BS69" i="4"/>
  <c r="CC14" i="4"/>
  <c r="CC28" i="4"/>
  <c r="CC29" i="4"/>
  <c r="CC30" i="4"/>
  <c r="CC31" i="4"/>
  <c r="CC32" i="4"/>
  <c r="CC44" i="4"/>
  <c r="CC45" i="4"/>
  <c r="CC46" i="4"/>
  <c r="CC47" i="4"/>
  <c r="CC48" i="4"/>
  <c r="CC49" i="4"/>
  <c r="CC50" i="4"/>
  <c r="CC51" i="4"/>
  <c r="CC73" i="4"/>
  <c r="CC74" i="4"/>
  <c r="CC75" i="4"/>
  <c r="CC76" i="4"/>
  <c r="BS14" i="4"/>
  <c r="BS26" i="4"/>
  <c r="BS53" i="4"/>
  <c r="BS54" i="4"/>
  <c r="BS55" i="4"/>
  <c r="BS56" i="4"/>
  <c r="BS57" i="4"/>
  <c r="BS58" i="4"/>
  <c r="BS59" i="4"/>
  <c r="BS70" i="4"/>
  <c r="BS71" i="4"/>
  <c r="BS72" i="4"/>
  <c r="BI16" i="4"/>
  <c r="BI18" i="4"/>
  <c r="BI20" i="4"/>
  <c r="BI21" i="4"/>
  <c r="BI22" i="4"/>
  <c r="BI24" i="4"/>
  <c r="BI25" i="4"/>
  <c r="BS25" i="4"/>
  <c r="BS34" i="4"/>
  <c r="BS36" i="4"/>
  <c r="BS38" i="4"/>
  <c r="BS41" i="4"/>
  <c r="BS43" i="4"/>
  <c r="BS45" i="4"/>
  <c r="BS47" i="4"/>
  <c r="BS49" i="4"/>
  <c r="BS51" i="4"/>
  <c r="BS61" i="4"/>
  <c r="BS63" i="4"/>
  <c r="BS73" i="4"/>
  <c r="BS75" i="4"/>
  <c r="BI26" i="4"/>
  <c r="BI54" i="4"/>
  <c r="BI56" i="4"/>
  <c r="BI58" i="4"/>
  <c r="BI60" i="4"/>
  <c r="BI62" i="4"/>
  <c r="CC26" i="4"/>
  <c r="BS16" i="4"/>
  <c r="BS17" i="4"/>
  <c r="BS20" i="4"/>
  <c r="BS22" i="4"/>
  <c r="BI35" i="4"/>
  <c r="BI36" i="4"/>
  <c r="BI39" i="4"/>
  <c r="BI43" i="4"/>
  <c r="BI45" i="4"/>
  <c r="BI47" i="4"/>
  <c r="BI49" i="4"/>
  <c r="BI50" i="4"/>
  <c r="BI73" i="4"/>
  <c r="BI75" i="4"/>
  <c r="CC65" i="4"/>
  <c r="CC66" i="4"/>
  <c r="CC67" i="4"/>
  <c r="CC68" i="4"/>
  <c r="CC69" i="4"/>
  <c r="CC70" i="4"/>
  <c r="CC71" i="4"/>
  <c r="CC72" i="4"/>
  <c r="BI7" i="4"/>
  <c r="BI8" i="4"/>
  <c r="BI9" i="4"/>
  <c r="BI10" i="4"/>
  <c r="BI11" i="4"/>
  <c r="BI12" i="4"/>
  <c r="BI28" i="4"/>
  <c r="BI29" i="4"/>
  <c r="BI30" i="4"/>
  <c r="BI31" i="4"/>
  <c r="BI32" i="4"/>
  <c r="BI65" i="4"/>
  <c r="BI66" i="4"/>
  <c r="BI67" i="4"/>
  <c r="BI68" i="4"/>
  <c r="BI69" i="4"/>
  <c r="BI70" i="4"/>
  <c r="BI71" i="4"/>
  <c r="BI72" i="4"/>
  <c r="BS24" i="4"/>
  <c r="BS35" i="4"/>
  <c r="BS37" i="4"/>
  <c r="BS39" i="4"/>
  <c r="BS40" i="4"/>
  <c r="BS42" i="4"/>
  <c r="BS44" i="4"/>
  <c r="BS46" i="4"/>
  <c r="BS50" i="4"/>
  <c r="BS60" i="4"/>
  <c r="BS62" i="4"/>
  <c r="BS74" i="4"/>
  <c r="BS76" i="4"/>
  <c r="BI53" i="4"/>
  <c r="BI55" i="4"/>
  <c r="BI57" i="4"/>
  <c r="BI59" i="4"/>
  <c r="BI61" i="4"/>
  <c r="BI63" i="4"/>
  <c r="BS18" i="4"/>
  <c r="BS21" i="4"/>
  <c r="BS23" i="4"/>
  <c r="BI34" i="4"/>
  <c r="BI37" i="4"/>
  <c r="BI38" i="4"/>
  <c r="BI40" i="4"/>
  <c r="BI42" i="4"/>
  <c r="BI44" i="4"/>
  <c r="BI46" i="4"/>
  <c r="BI51" i="4"/>
  <c r="BI74" i="4"/>
  <c r="BI76" i="4"/>
  <c r="K7" i="4"/>
  <c r="K8" i="4"/>
  <c r="K9" i="4"/>
  <c r="K10" i="4"/>
  <c r="K11" i="4"/>
  <c r="K12" i="4"/>
  <c r="K14" i="4"/>
  <c r="K15" i="4"/>
  <c r="K16" i="4"/>
  <c r="K17" i="4"/>
  <c r="K18" i="4"/>
  <c r="K20" i="4"/>
  <c r="K21" i="4"/>
  <c r="K22" i="4"/>
  <c r="K23" i="4"/>
  <c r="K24" i="4"/>
  <c r="K25" i="4"/>
  <c r="K26" i="4"/>
  <c r="K28" i="4"/>
  <c r="G34" i="6" s="1"/>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6" i="4"/>
  <c r="F33" i="5"/>
  <c r="K75" i="4"/>
  <c r="K73" i="4"/>
  <c r="G33" i="6" s="1"/>
  <c r="K74" i="4"/>
  <c r="K76" i="4"/>
  <c r="BS33" i="4"/>
  <c r="BS52" i="4"/>
  <c r="BR65" i="4"/>
  <c r="CB65" i="4"/>
  <c r="CB9" i="4"/>
  <c r="CB16" i="4"/>
  <c r="CB18" i="4"/>
  <c r="CB24" i="4"/>
  <c r="CB28" i="4"/>
  <c r="CB32" i="4"/>
  <c r="CB34" i="4"/>
  <c r="CB38" i="4"/>
  <c r="CB42" i="4"/>
  <c r="CB46" i="4"/>
  <c r="CB50" i="4"/>
  <c r="CB55" i="4"/>
  <c r="CB59" i="4"/>
  <c r="CB63" i="4"/>
  <c r="CB66" i="4"/>
  <c r="CB70" i="4"/>
  <c r="CB76" i="4"/>
  <c r="CB6" i="4"/>
  <c r="BR10" i="4"/>
  <c r="BR20" i="4"/>
  <c r="BR23" i="4"/>
  <c r="BR25" i="4"/>
  <c r="CB11" i="4"/>
  <c r="CB17" i="4"/>
  <c r="CB33" i="4"/>
  <c r="CB36" i="4"/>
  <c r="CB41" i="4"/>
  <c r="CB48" i="4"/>
  <c r="CB54" i="4"/>
  <c r="CB60" i="4"/>
  <c r="CB69" i="4"/>
  <c r="CB73" i="4"/>
  <c r="BR9" i="4"/>
  <c r="BR16" i="4"/>
  <c r="BR21" i="4"/>
  <c r="BR30" i="4"/>
  <c r="BR36" i="4"/>
  <c r="BR40" i="4"/>
  <c r="BR44" i="4"/>
  <c r="BR48" i="4"/>
  <c r="BR52" i="4"/>
  <c r="BR53" i="4"/>
  <c r="BR57" i="4"/>
  <c r="BR61" i="4"/>
  <c r="BR68" i="4"/>
  <c r="BR72" i="4"/>
  <c r="BR74" i="4"/>
  <c r="BH8" i="4"/>
  <c r="BH12" i="4"/>
  <c r="CB7" i="4"/>
  <c r="CB12" i="4"/>
  <c r="CB14" i="4"/>
  <c r="CB20" i="4"/>
  <c r="CB29" i="4"/>
  <c r="CB37" i="4"/>
  <c r="CB44" i="4"/>
  <c r="CB49" i="4"/>
  <c r="CB56" i="4"/>
  <c r="CB61" i="4"/>
  <c r="CB71" i="4"/>
  <c r="CB74" i="4"/>
  <c r="BR11" i="4"/>
  <c r="BR22" i="4"/>
  <c r="BR31" i="4"/>
  <c r="BR37" i="4"/>
  <c r="BR41" i="4"/>
  <c r="BR45" i="4"/>
  <c r="BR49" i="4"/>
  <c r="BR54" i="4"/>
  <c r="BR58" i="4"/>
  <c r="BR62" i="4"/>
  <c r="BR69" i="4"/>
  <c r="BR75" i="4"/>
  <c r="BH9" i="4"/>
  <c r="CB8" i="4"/>
  <c r="CB21" i="4"/>
  <c r="CB23" i="4"/>
  <c r="CB51" i="4"/>
  <c r="CB62" i="4"/>
  <c r="CB67" i="4"/>
  <c r="CB75" i="4"/>
  <c r="BR7" i="4"/>
  <c r="BR24" i="4"/>
  <c r="BR28" i="4"/>
  <c r="BR38" i="4"/>
  <c r="BR50" i="4"/>
  <c r="BR60" i="4"/>
  <c r="BR71" i="4"/>
  <c r="BH10" i="4"/>
  <c r="BH16" i="4"/>
  <c r="BH18" i="4"/>
  <c r="BH28" i="4"/>
  <c r="BH32" i="4"/>
  <c r="BH34" i="4"/>
  <c r="BH38" i="4"/>
  <c r="BH42" i="4"/>
  <c r="BH46" i="4"/>
  <c r="BH50" i="4"/>
  <c r="BH59" i="4"/>
  <c r="BH63" i="4"/>
  <c r="BH66" i="4"/>
  <c r="BH70" i="4"/>
  <c r="BH76" i="4"/>
  <c r="BH6" i="4"/>
  <c r="CB45" i="4"/>
  <c r="CB72" i="4"/>
  <c r="BR12" i="4"/>
  <c r="BR17" i="4"/>
  <c r="BR34" i="4"/>
  <c r="BR46" i="4"/>
  <c r="BR67" i="4"/>
  <c r="BR6" i="4"/>
  <c r="BH40" i="4"/>
  <c r="BH44" i="4"/>
  <c r="BH53" i="4"/>
  <c r="BH74" i="4"/>
  <c r="CB25" i="4"/>
  <c r="CB58" i="4"/>
  <c r="BR18" i="4"/>
  <c r="BR26" i="4"/>
  <c r="BR33" i="4"/>
  <c r="BR43" i="4"/>
  <c r="BR70" i="4"/>
  <c r="BH14" i="4"/>
  <c r="BH22" i="4"/>
  <c r="BH37" i="4"/>
  <c r="BH45" i="4"/>
  <c r="BH49" i="4"/>
  <c r="BH54" i="4"/>
  <c r="CB10" i="4"/>
  <c r="CB22" i="4"/>
  <c r="CB30" i="4"/>
  <c r="CB35" i="4"/>
  <c r="CB52" i="4"/>
  <c r="CB53" i="4"/>
  <c r="CB68" i="4"/>
  <c r="BR8" i="4"/>
  <c r="BR14" i="4"/>
  <c r="BR29" i="4"/>
  <c r="BR39" i="4"/>
  <c r="BR51" i="4"/>
  <c r="BR55" i="4"/>
  <c r="BR63" i="4"/>
  <c r="BR66" i="4"/>
  <c r="BR73" i="4"/>
  <c r="BH11" i="4"/>
  <c r="BH20" i="4"/>
  <c r="BH25" i="4"/>
  <c r="BH26" i="4"/>
  <c r="BH29" i="4"/>
  <c r="BH35" i="4"/>
  <c r="BH39" i="4"/>
  <c r="BH43" i="4"/>
  <c r="BH47" i="4"/>
  <c r="BH51" i="4"/>
  <c r="BH56" i="4"/>
  <c r="BH60" i="4"/>
  <c r="BH67" i="4"/>
  <c r="BH71" i="4"/>
  <c r="BH73" i="4"/>
  <c r="CB31" i="4"/>
  <c r="CB39" i="4"/>
  <c r="CB57" i="4"/>
  <c r="BR32" i="4"/>
  <c r="BR42" i="4"/>
  <c r="BR56" i="4"/>
  <c r="BR76" i="4"/>
  <c r="BH21" i="4"/>
  <c r="BH30" i="4"/>
  <c r="BH36" i="4"/>
  <c r="BH57" i="4"/>
  <c r="BH61" i="4"/>
  <c r="BH68" i="4"/>
  <c r="BH72" i="4"/>
  <c r="CB26" i="4"/>
  <c r="CB40" i="4"/>
  <c r="CB47" i="4"/>
  <c r="BR35" i="4"/>
  <c r="BR47" i="4"/>
  <c r="BR59" i="4"/>
  <c r="BH7" i="4"/>
  <c r="BH31" i="4"/>
  <c r="BH58" i="4"/>
  <c r="BH62" i="4"/>
  <c r="BH69" i="4"/>
  <c r="BH75" i="4"/>
  <c r="J7" i="4"/>
  <c r="J11" i="4"/>
  <c r="J14" i="4"/>
  <c r="J16" i="4"/>
  <c r="J17" i="4"/>
  <c r="J22" i="4"/>
  <c r="J25" i="4"/>
  <c r="J30" i="4"/>
  <c r="J34" i="4"/>
  <c r="J38" i="4"/>
  <c r="J42" i="4"/>
  <c r="J46" i="4"/>
  <c r="J50" i="4"/>
  <c r="J54" i="4"/>
  <c r="J58" i="4"/>
  <c r="J62" i="4"/>
  <c r="J66" i="4"/>
  <c r="J70" i="4"/>
  <c r="J74" i="4"/>
  <c r="J28" i="4"/>
  <c r="F34" i="6" s="1"/>
  <c r="J32" i="4"/>
  <c r="J48" i="4"/>
  <c r="J52" i="4"/>
  <c r="J24" i="4"/>
  <c r="J33" i="4"/>
  <c r="J41" i="4"/>
  <c r="J45" i="4"/>
  <c r="J57" i="4"/>
  <c r="J65" i="4"/>
  <c r="J69" i="4"/>
  <c r="J73" i="4"/>
  <c r="F33" i="6" s="1"/>
  <c r="J8" i="4"/>
  <c r="J12" i="4"/>
  <c r="J15" i="4"/>
  <c r="J18" i="4"/>
  <c r="J26" i="4"/>
  <c r="F45" i="6" s="1"/>
  <c r="J31" i="4"/>
  <c r="J35" i="4"/>
  <c r="J39" i="4"/>
  <c r="J43" i="4"/>
  <c r="J47" i="4"/>
  <c r="J51" i="4"/>
  <c r="J55" i="4"/>
  <c r="J59" i="4"/>
  <c r="J63" i="4"/>
  <c r="J67" i="4"/>
  <c r="J71" i="4"/>
  <c r="J75" i="4"/>
  <c r="J6" i="4"/>
  <c r="J9" i="4"/>
  <c r="J20" i="4"/>
  <c r="J23" i="4"/>
  <c r="J36" i="4"/>
  <c r="J40" i="4"/>
  <c r="J44" i="4"/>
  <c r="J56" i="4"/>
  <c r="J60" i="4"/>
  <c r="J64" i="4"/>
  <c r="J68" i="4"/>
  <c r="J72" i="4"/>
  <c r="J76" i="4"/>
  <c r="E33" i="5"/>
  <c r="J10" i="4"/>
  <c r="J21" i="4"/>
  <c r="J29" i="4"/>
  <c r="J37" i="4"/>
  <c r="J49" i="4"/>
  <c r="J53" i="4"/>
  <c r="J61" i="4"/>
  <c r="BR64" i="4"/>
  <c r="CB64" i="4"/>
  <c r="CA14" i="4"/>
  <c r="CA16" i="4"/>
  <c r="CA28" i="4"/>
  <c r="CA50" i="4"/>
  <c r="CA52" i="4"/>
  <c r="CA59" i="4"/>
  <c r="CA61" i="4"/>
  <c r="CA63" i="4"/>
  <c r="CA67" i="4"/>
  <c r="CA69" i="4"/>
  <c r="CA71" i="4"/>
  <c r="CA74" i="4"/>
  <c r="CA8" i="4"/>
  <c r="CA10" i="4"/>
  <c r="CA12" i="4"/>
  <c r="CA18" i="4"/>
  <c r="CA21" i="4"/>
  <c r="CA25" i="4"/>
  <c r="CA26" i="4"/>
  <c r="CA31" i="4"/>
  <c r="CA34" i="4"/>
  <c r="CA36" i="4"/>
  <c r="CA38" i="4"/>
  <c r="CA40" i="4"/>
  <c r="CA42" i="4"/>
  <c r="CA44" i="4"/>
  <c r="CA46" i="4"/>
  <c r="CA48" i="4"/>
  <c r="CA53" i="4"/>
  <c r="CA55" i="4"/>
  <c r="BQ8" i="4"/>
  <c r="BQ10" i="4"/>
  <c r="BQ12" i="4"/>
  <c r="CA7" i="4"/>
  <c r="CA23" i="4"/>
  <c r="CA35" i="4"/>
  <c r="CA43" i="4"/>
  <c r="CA47" i="4"/>
  <c r="CA54" i="4"/>
  <c r="CA62" i="4"/>
  <c r="CA72" i="4"/>
  <c r="CA75" i="4"/>
  <c r="BQ7" i="4"/>
  <c r="BQ23" i="4"/>
  <c r="BQ51" i="4"/>
  <c r="BQ58" i="4"/>
  <c r="BQ60" i="4"/>
  <c r="BQ62" i="4"/>
  <c r="BQ64" i="4"/>
  <c r="BQ66" i="4"/>
  <c r="BQ68" i="4"/>
  <c r="BQ72" i="4"/>
  <c r="BQ73" i="4"/>
  <c r="BQ75" i="4"/>
  <c r="BQ6" i="4"/>
  <c r="BG23" i="4"/>
  <c r="CA41" i="4"/>
  <c r="CA45" i="4"/>
  <c r="CA51" i="4"/>
  <c r="CA60" i="4"/>
  <c r="CA73" i="4"/>
  <c r="BQ20" i="4"/>
  <c r="BQ22" i="4"/>
  <c r="BQ24" i="4"/>
  <c r="BQ30" i="4"/>
  <c r="BQ35" i="4"/>
  <c r="BQ37" i="4"/>
  <c r="BQ39" i="4"/>
  <c r="BQ41" i="4"/>
  <c r="BQ43" i="4"/>
  <c r="BQ45" i="4"/>
  <c r="BQ47" i="4"/>
  <c r="BQ54" i="4"/>
  <c r="BQ56" i="4"/>
  <c r="BG7" i="4"/>
  <c r="BG9" i="4"/>
  <c r="BG11" i="4"/>
  <c r="CA11" i="4"/>
  <c r="CA56" i="4"/>
  <c r="BQ11" i="4"/>
  <c r="BQ14" i="4"/>
  <c r="BQ21" i="4"/>
  <c r="BQ26" i="4"/>
  <c r="BQ34" i="4"/>
  <c r="BQ42" i="4"/>
  <c r="BQ46" i="4"/>
  <c r="BQ63" i="4"/>
  <c r="BQ71" i="4"/>
  <c r="BG30" i="4"/>
  <c r="BG35" i="4"/>
  <c r="BG37" i="4"/>
  <c r="BG39" i="4"/>
  <c r="BG43" i="4"/>
  <c r="BG45" i="4"/>
  <c r="BG47" i="4"/>
  <c r="BG54" i="4"/>
  <c r="BG56" i="4"/>
  <c r="CA9" i="4"/>
  <c r="CA22" i="4"/>
  <c r="CA39" i="4"/>
  <c r="CA32" i="4"/>
  <c r="CA37" i="4"/>
  <c r="CA64" i="4"/>
  <c r="CA66" i="4"/>
  <c r="CA6" i="4"/>
  <c r="BQ25" i="4"/>
  <c r="BQ38" i="4"/>
  <c r="BQ50" i="4"/>
  <c r="BQ53" i="4"/>
  <c r="BQ59" i="4"/>
  <c r="BQ67" i="4"/>
  <c r="BG10" i="4"/>
  <c r="BG16" i="4"/>
  <c r="BG25" i="4"/>
  <c r="BG31" i="4"/>
  <c r="BG34" i="4"/>
  <c r="BG38" i="4"/>
  <c r="BG42" i="4"/>
  <c r="BG44" i="4"/>
  <c r="BG46" i="4"/>
  <c r="BG53" i="4"/>
  <c r="BG55" i="4"/>
  <c r="CA30" i="4"/>
  <c r="CA58" i="4"/>
  <c r="BQ18" i="4"/>
  <c r="BG21" i="4"/>
  <c r="BG73" i="4"/>
  <c r="BG75" i="4"/>
  <c r="BG70" i="4"/>
  <c r="BQ28" i="4"/>
  <c r="BG14" i="4"/>
  <c r="BG28" i="4"/>
  <c r="BQ16" i="4"/>
  <c r="BQ40" i="4"/>
  <c r="BQ69" i="4"/>
  <c r="BG12" i="4"/>
  <c r="BG59" i="4"/>
  <c r="BG69" i="4"/>
  <c r="BQ9" i="4"/>
  <c r="BQ44" i="4"/>
  <c r="BQ61" i="4"/>
  <c r="BQ74" i="4"/>
  <c r="BG58" i="4"/>
  <c r="BG60" i="4"/>
  <c r="BG62" i="4"/>
  <c r="BG64" i="4"/>
  <c r="BG66" i="4"/>
  <c r="BG68" i="4"/>
  <c r="BG72" i="4"/>
  <c r="CA68" i="4"/>
  <c r="BQ31" i="4"/>
  <c r="BQ36" i="4"/>
  <c r="BQ55" i="4"/>
  <c r="BG8" i="4"/>
  <c r="BG74" i="4"/>
  <c r="BQ52" i="4"/>
  <c r="BG50" i="4"/>
  <c r="BG61" i="4"/>
  <c r="BG71" i="4"/>
  <c r="I7" i="4"/>
  <c r="I9" i="4"/>
  <c r="I11" i="4"/>
  <c r="I14" i="4"/>
  <c r="I16" i="4"/>
  <c r="I17" i="4"/>
  <c r="I20" i="4"/>
  <c r="I22" i="4"/>
  <c r="I23" i="4"/>
  <c r="I25" i="4"/>
  <c r="I28" i="4"/>
  <c r="E34" i="6" s="1"/>
  <c r="I30" i="4"/>
  <c r="I32" i="4"/>
  <c r="I34" i="4"/>
  <c r="I36" i="4"/>
  <c r="I38" i="4"/>
  <c r="I40" i="4"/>
  <c r="I42" i="4"/>
  <c r="I44" i="4"/>
  <c r="I46" i="4"/>
  <c r="I48" i="4"/>
  <c r="I50" i="4"/>
  <c r="I52" i="4"/>
  <c r="I54" i="4"/>
  <c r="I56" i="4"/>
  <c r="I58" i="4"/>
  <c r="I60" i="4"/>
  <c r="I62" i="4"/>
  <c r="I64" i="4"/>
  <c r="I66" i="4"/>
  <c r="I68" i="4"/>
  <c r="I70" i="4"/>
  <c r="I72" i="4"/>
  <c r="I74" i="4"/>
  <c r="I76" i="4"/>
  <c r="I8" i="4"/>
  <c r="I29" i="4"/>
  <c r="I35" i="4"/>
  <c r="I39" i="4"/>
  <c r="I43" i="4"/>
  <c r="I45" i="4"/>
  <c r="I49" i="4"/>
  <c r="I53" i="4"/>
  <c r="I57" i="4"/>
  <c r="I61" i="4"/>
  <c r="I67" i="4"/>
  <c r="I69" i="4"/>
  <c r="I73" i="4"/>
  <c r="E33" i="6" s="1"/>
  <c r="I6" i="4"/>
  <c r="I10" i="4"/>
  <c r="I12" i="4"/>
  <c r="I15" i="4"/>
  <c r="I18" i="4"/>
  <c r="I21" i="4"/>
  <c r="I24" i="4"/>
  <c r="I26" i="4"/>
  <c r="E45" i="6" s="1"/>
  <c r="I31" i="4"/>
  <c r="I33" i="4"/>
  <c r="I37" i="4"/>
  <c r="I41" i="4"/>
  <c r="I47" i="4"/>
  <c r="I51" i="4"/>
  <c r="I55" i="4"/>
  <c r="I59" i="4"/>
  <c r="I63" i="4"/>
  <c r="I65" i="4"/>
  <c r="I71" i="4"/>
  <c r="I75" i="4"/>
  <c r="D33" i="5"/>
  <c r="CA29" i="4"/>
  <c r="BQ65" i="4"/>
  <c r="BQ49" i="4"/>
  <c r="BQ29" i="4"/>
  <c r="CA65" i="4"/>
  <c r="BY72" i="4"/>
  <c r="BO64" i="4"/>
  <c r="BY64" i="4"/>
  <c r="BY8" i="4"/>
  <c r="BY12" i="4"/>
  <c r="BY14" i="4"/>
  <c r="BY37" i="4"/>
  <c r="BY41" i="4"/>
  <c r="BY52" i="4"/>
  <c r="BY55" i="4"/>
  <c r="BY58" i="4"/>
  <c r="BY69" i="4"/>
  <c r="BO9" i="4"/>
  <c r="BO16" i="4"/>
  <c r="BO21" i="4"/>
  <c r="BO23" i="4"/>
  <c r="BY11" i="4"/>
  <c r="BY18" i="4"/>
  <c r="BY28" i="4"/>
  <c r="BY31" i="4"/>
  <c r="BY36" i="4"/>
  <c r="BY40" i="4"/>
  <c r="BY44" i="4"/>
  <c r="BY51" i="4"/>
  <c r="BY54" i="4"/>
  <c r="BY61" i="4"/>
  <c r="BY68" i="4"/>
  <c r="BO8" i="4"/>
  <c r="BO12" i="4"/>
  <c r="BO14" i="4"/>
  <c r="BY17" i="4"/>
  <c r="BY38" i="4"/>
  <c r="BY56" i="4"/>
  <c r="BY65" i="4"/>
  <c r="BY73" i="4"/>
  <c r="BO17" i="4"/>
  <c r="BO28" i="4"/>
  <c r="BO31" i="4"/>
  <c r="BO40" i="4"/>
  <c r="BO44" i="4"/>
  <c r="BO48" i="4"/>
  <c r="BO51" i="4"/>
  <c r="BO54" i="4"/>
  <c r="BO61" i="4"/>
  <c r="BO68" i="4"/>
  <c r="BO75" i="4"/>
  <c r="BE11" i="4"/>
  <c r="BE18" i="4"/>
  <c r="BY23" i="4"/>
  <c r="BY25" i="4"/>
  <c r="BY43" i="4"/>
  <c r="BY47" i="4"/>
  <c r="BY53" i="4"/>
  <c r="BY63" i="4"/>
  <c r="BY66" i="4"/>
  <c r="BO11" i="4"/>
  <c r="BO30" i="4"/>
  <c r="BO39" i="4"/>
  <c r="BO43" i="4"/>
  <c r="BO47" i="4"/>
  <c r="BO50" i="4"/>
  <c r="BO53" i="4"/>
  <c r="BO60" i="4"/>
  <c r="BO65" i="4"/>
  <c r="BO71" i="4"/>
  <c r="BO74" i="4"/>
  <c r="BE10" i="4"/>
  <c r="BE22" i="4"/>
  <c r="BY21" i="4"/>
  <c r="BY30" i="4"/>
  <c r="BY60" i="4"/>
  <c r="BY71" i="4"/>
  <c r="BO25" i="4"/>
  <c r="BO33" i="4"/>
  <c r="BO42" i="4"/>
  <c r="BO46" i="4"/>
  <c r="BO70" i="4"/>
  <c r="BE8" i="4"/>
  <c r="BE16" i="4"/>
  <c r="BE25" i="4"/>
  <c r="BE38" i="4"/>
  <c r="BE42" i="4"/>
  <c r="BE46" i="4"/>
  <c r="BE56" i="4"/>
  <c r="BE59" i="4"/>
  <c r="BE63" i="4"/>
  <c r="BE66" i="4"/>
  <c r="BE70" i="4"/>
  <c r="BE73" i="4"/>
  <c r="BY16" i="4"/>
  <c r="BY74" i="4"/>
  <c r="BO18" i="4"/>
  <c r="BO38" i="4"/>
  <c r="BO56" i="4"/>
  <c r="BO66" i="4"/>
  <c r="BE12" i="4"/>
  <c r="BE14" i="4"/>
  <c r="BE28" i="4"/>
  <c r="BE40" i="4"/>
  <c r="BE54" i="4"/>
  <c r="BE61" i="4"/>
  <c r="BE68" i="4"/>
  <c r="BY9" i="4"/>
  <c r="BY22" i="4"/>
  <c r="BY33" i="4"/>
  <c r="BY50" i="4"/>
  <c r="BO37" i="4"/>
  <c r="BO55" i="4"/>
  <c r="BO63" i="4"/>
  <c r="BE30" i="4"/>
  <c r="BE53" i="4"/>
  <c r="BE65" i="4"/>
  <c r="BY42" i="4"/>
  <c r="BY59" i="4"/>
  <c r="BY70" i="4"/>
  <c r="BO22" i="4"/>
  <c r="BO41" i="4"/>
  <c r="BO52" i="4"/>
  <c r="BO59" i="4"/>
  <c r="BO69" i="4"/>
  <c r="BE21" i="4"/>
  <c r="BE32" i="4"/>
  <c r="BE37" i="4"/>
  <c r="BE41" i="4"/>
  <c r="BE45" i="4"/>
  <c r="BE52" i="4"/>
  <c r="BE55" i="4"/>
  <c r="BE58" i="4"/>
  <c r="BY39" i="4"/>
  <c r="BO58" i="4"/>
  <c r="BO73" i="4"/>
  <c r="BE31" i="4"/>
  <c r="BE44" i="4"/>
  <c r="BE51" i="4"/>
  <c r="BE75" i="4"/>
  <c r="BY46" i="4"/>
  <c r="BE9" i="4"/>
  <c r="BE23" i="4"/>
  <c r="BE39" i="4"/>
  <c r="BE43" i="4"/>
  <c r="BE50" i="4"/>
  <c r="BE71" i="4"/>
  <c r="BE74" i="4"/>
  <c r="G7" i="4"/>
  <c r="G11" i="4"/>
  <c r="G14" i="4"/>
  <c r="G16" i="4"/>
  <c r="G17" i="4"/>
  <c r="G22" i="4"/>
  <c r="G25" i="4"/>
  <c r="G30" i="4"/>
  <c r="G34" i="4"/>
  <c r="G38" i="4"/>
  <c r="G42" i="4"/>
  <c r="G46" i="4"/>
  <c r="G50" i="4"/>
  <c r="G54" i="4"/>
  <c r="G58" i="4"/>
  <c r="G62" i="4"/>
  <c r="G66" i="4"/>
  <c r="G70" i="4"/>
  <c r="G74" i="4"/>
  <c r="G28" i="4"/>
  <c r="C34" i="6" s="1"/>
  <c r="G32" i="4"/>
  <c r="G40" i="4"/>
  <c r="G48" i="4"/>
  <c r="G60" i="4"/>
  <c r="G64" i="4"/>
  <c r="G8" i="4"/>
  <c r="G18" i="4"/>
  <c r="G43" i="4"/>
  <c r="G47" i="4"/>
  <c r="G51" i="4"/>
  <c r="G63" i="4"/>
  <c r="G71" i="4"/>
  <c r="G10" i="4"/>
  <c r="G21" i="4"/>
  <c r="G24" i="4"/>
  <c r="G29" i="4"/>
  <c r="G33" i="4"/>
  <c r="G37" i="4"/>
  <c r="G41" i="4"/>
  <c r="G45" i="4"/>
  <c r="G49" i="4"/>
  <c r="G53" i="4"/>
  <c r="G57" i="4"/>
  <c r="G61" i="4"/>
  <c r="G65" i="4"/>
  <c r="G69" i="4"/>
  <c r="G73" i="4"/>
  <c r="C33" i="6" s="1"/>
  <c r="G9" i="4"/>
  <c r="G20" i="4"/>
  <c r="G23" i="4"/>
  <c r="G36" i="4"/>
  <c r="G44" i="4"/>
  <c r="G52" i="4"/>
  <c r="G56" i="4"/>
  <c r="G68" i="4"/>
  <c r="G72" i="4"/>
  <c r="G76" i="4"/>
  <c r="G12" i="4"/>
  <c r="G15" i="4"/>
  <c r="G26" i="4"/>
  <c r="G31" i="4"/>
  <c r="G35" i="4"/>
  <c r="G39" i="4"/>
  <c r="G55" i="4"/>
  <c r="G59" i="4"/>
  <c r="G67" i="4"/>
  <c r="G75" i="4"/>
  <c r="BY34" i="4"/>
  <c r="BO72" i="4"/>
  <c r="CC6" i="4"/>
  <c r="CC64" i="4"/>
  <c r="BZ7" i="4"/>
  <c r="BZ8" i="4"/>
  <c r="BZ9" i="4"/>
  <c r="BZ10" i="4"/>
  <c r="BZ11" i="4"/>
  <c r="BZ12" i="4"/>
  <c r="BZ14" i="4"/>
  <c r="BZ15" i="4"/>
  <c r="BZ16" i="4"/>
  <c r="BZ18" i="4"/>
  <c r="BZ20" i="4"/>
  <c r="BZ21" i="4"/>
  <c r="BZ22" i="4"/>
  <c r="BZ23" i="4"/>
  <c r="BZ24" i="4"/>
  <c r="BZ25" i="4"/>
  <c r="BZ28" i="4"/>
  <c r="BZ29" i="4"/>
  <c r="BZ30" i="4"/>
  <c r="BZ31" i="4"/>
  <c r="BZ32" i="4"/>
  <c r="BZ34" i="4"/>
  <c r="BZ35" i="4"/>
  <c r="BZ36" i="4"/>
  <c r="BZ37" i="4"/>
  <c r="BZ38" i="4"/>
  <c r="BZ39" i="4"/>
  <c r="BZ40" i="4"/>
  <c r="BZ41" i="4"/>
  <c r="BZ42" i="4"/>
  <c r="BZ43" i="4"/>
  <c r="BZ44" i="4"/>
  <c r="BZ45" i="4"/>
  <c r="BZ46" i="4"/>
  <c r="BZ47" i="4"/>
  <c r="BZ49" i="4"/>
  <c r="BZ50" i="4"/>
  <c r="BZ51" i="4"/>
  <c r="BZ52" i="4"/>
  <c r="BZ53" i="4"/>
  <c r="BZ54" i="4"/>
  <c r="BZ55" i="4"/>
  <c r="BZ56" i="4"/>
  <c r="BZ57" i="4"/>
  <c r="BZ58" i="4"/>
  <c r="BZ59" i="4"/>
  <c r="BZ60" i="4"/>
  <c r="BZ61" i="4"/>
  <c r="BZ6" i="4"/>
  <c r="BP7" i="4"/>
  <c r="BP8" i="4"/>
  <c r="BP9" i="4"/>
  <c r="BP10" i="4"/>
  <c r="BP11" i="4"/>
  <c r="BP12" i="4"/>
  <c r="BP14" i="4"/>
  <c r="BP16" i="4"/>
  <c r="BP17" i="4"/>
  <c r="BP18" i="4"/>
  <c r="BP20" i="4"/>
  <c r="BP22" i="4"/>
  <c r="BP23" i="4"/>
  <c r="BP24" i="4"/>
  <c r="BP25" i="4"/>
  <c r="BF63" i="4"/>
  <c r="BF68" i="4"/>
  <c r="BF70" i="4"/>
  <c r="BF72" i="4"/>
  <c r="BF73" i="4"/>
  <c r="BF74" i="4"/>
  <c r="BF75" i="4"/>
  <c r="BF64" i="4"/>
  <c r="BF66" i="4"/>
  <c r="BF69" i="4"/>
  <c r="BF71" i="4"/>
  <c r="BF30" i="4"/>
  <c r="BF37" i="4"/>
  <c r="BF42" i="4"/>
  <c r="BF48" i="4"/>
  <c r="BF55" i="4"/>
  <c r="BF60" i="4"/>
  <c r="BZ65" i="4"/>
  <c r="BZ67" i="4"/>
  <c r="BP65" i="4"/>
  <c r="BP68" i="4"/>
  <c r="BP70" i="4"/>
  <c r="BP72" i="4"/>
  <c r="BP73" i="4"/>
  <c r="BP74" i="4"/>
  <c r="BF9" i="4"/>
  <c r="BF11" i="4"/>
  <c r="BF14" i="4"/>
  <c r="BF16" i="4"/>
  <c r="BF18" i="4"/>
  <c r="BF21" i="4"/>
  <c r="BF22" i="4"/>
  <c r="BF28" i="4"/>
  <c r="BF31" i="4"/>
  <c r="BF36" i="4"/>
  <c r="BF39" i="4"/>
  <c r="BF40" i="4"/>
  <c r="BF43" i="4"/>
  <c r="BF44" i="4"/>
  <c r="BF46" i="4"/>
  <c r="BF49" i="4"/>
  <c r="BF50" i="4"/>
  <c r="BF53" i="4"/>
  <c r="BF54" i="4"/>
  <c r="BF59" i="4"/>
  <c r="BZ63" i="4"/>
  <c r="BZ66" i="4"/>
  <c r="BZ69" i="4"/>
  <c r="BP63" i="4"/>
  <c r="BP64" i="4"/>
  <c r="BP66" i="4"/>
  <c r="BP67" i="4"/>
  <c r="BP69" i="4"/>
  <c r="BP71" i="4"/>
  <c r="BP75" i="4"/>
  <c r="BF10" i="4"/>
  <c r="BF12" i="4"/>
  <c r="BF20" i="4"/>
  <c r="BF34" i="4"/>
  <c r="BF35" i="4"/>
  <c r="BF38" i="4"/>
  <c r="BF47" i="4"/>
  <c r="BF51" i="4"/>
  <c r="BF56" i="4"/>
  <c r="BF58" i="4"/>
  <c r="BF61" i="4"/>
  <c r="BZ64" i="4"/>
  <c r="BZ68" i="4"/>
  <c r="BZ70" i="4"/>
  <c r="BZ71" i="4"/>
  <c r="BZ72" i="4"/>
  <c r="BZ73" i="4"/>
  <c r="BZ74" i="4"/>
  <c r="BZ75" i="4"/>
  <c r="BZ76" i="4"/>
  <c r="BP28" i="4"/>
  <c r="BP29" i="4"/>
  <c r="BP30" i="4"/>
  <c r="BP31" i="4"/>
  <c r="BP32" i="4"/>
  <c r="BP34" i="4"/>
  <c r="BP35" i="4"/>
  <c r="BP36" i="4"/>
  <c r="BP37" i="4"/>
  <c r="BP38" i="4"/>
  <c r="BP39" i="4"/>
  <c r="BP40" i="4"/>
  <c r="BP41" i="4"/>
  <c r="BP42" i="4"/>
  <c r="BP43" i="4"/>
  <c r="BP44" i="4"/>
  <c r="BP45" i="4"/>
  <c r="BP46" i="4"/>
  <c r="BP47" i="4"/>
  <c r="BP48" i="4"/>
  <c r="BP49" i="4"/>
  <c r="BP50" i="4"/>
  <c r="BP51" i="4"/>
  <c r="BP53" i="4"/>
  <c r="BP54" i="4"/>
  <c r="BP55" i="4"/>
  <c r="BP56" i="4"/>
  <c r="BP57" i="4"/>
  <c r="BP58" i="4"/>
  <c r="BP59" i="4"/>
  <c r="BP60" i="4"/>
  <c r="BP61" i="4"/>
  <c r="BP6" i="4"/>
  <c r="H8" i="4"/>
  <c r="H17" i="4"/>
  <c r="H21" i="4"/>
  <c r="H25" i="4"/>
  <c r="H29" i="4"/>
  <c r="H32" i="4"/>
  <c r="H37" i="4"/>
  <c r="H41" i="4"/>
  <c r="H45" i="4"/>
  <c r="H50" i="4"/>
  <c r="H53" i="4"/>
  <c r="H56" i="4"/>
  <c r="H60" i="4"/>
  <c r="H63" i="4"/>
  <c r="H66" i="4"/>
  <c r="H69" i="4"/>
  <c r="H6" i="4"/>
  <c r="C33" i="5"/>
  <c r="H9" i="4"/>
  <c r="H11" i="4"/>
  <c r="H12" i="4"/>
  <c r="H14" i="4"/>
  <c r="H18" i="4"/>
  <c r="H22" i="4"/>
  <c r="H28" i="4"/>
  <c r="D34" i="6" s="1"/>
  <c r="H30" i="4"/>
  <c r="H33" i="4"/>
  <c r="H35" i="4"/>
  <c r="H38" i="4"/>
  <c r="H40" i="4"/>
  <c r="H42" i="4"/>
  <c r="H44" i="4"/>
  <c r="H47" i="4"/>
  <c r="H49" i="4"/>
  <c r="H51" i="4"/>
  <c r="H54" i="4"/>
  <c r="H57" i="4"/>
  <c r="H58" i="4"/>
  <c r="H61" i="4"/>
  <c r="H64" i="4"/>
  <c r="H65" i="4"/>
  <c r="H68" i="4"/>
  <c r="H71" i="4"/>
  <c r="H72" i="4"/>
  <c r="H74" i="4"/>
  <c r="H75" i="4"/>
  <c r="H7" i="4"/>
  <c r="H10" i="4"/>
  <c r="H15" i="4"/>
  <c r="H16" i="4"/>
  <c r="H20" i="4"/>
  <c r="H23" i="4"/>
  <c r="H24" i="4"/>
  <c r="H26" i="4"/>
  <c r="D45" i="6" s="1"/>
  <c r="H31" i="4"/>
  <c r="H34" i="4"/>
  <c r="H36" i="4"/>
  <c r="H39" i="4"/>
  <c r="H43" i="4"/>
  <c r="H46" i="4"/>
  <c r="H48" i="4"/>
  <c r="H52" i="4"/>
  <c r="H55" i="4"/>
  <c r="H59" i="4"/>
  <c r="H62" i="4"/>
  <c r="H67" i="4"/>
  <c r="H70" i="4"/>
  <c r="H73" i="4"/>
  <c r="D33" i="6" s="1"/>
  <c r="H76" i="4"/>
  <c r="BF62" i="4"/>
  <c r="BZ62" i="4"/>
  <c r="BP62" i="4"/>
  <c r="BQ33" i="4"/>
  <c r="BP26" i="4"/>
  <c r="BP33" i="4"/>
  <c r="BJ70" i="4"/>
  <c r="BE67" i="4"/>
  <c r="BJ14" i="4"/>
  <c r="BG36" i="4"/>
  <c r="BF65" i="4"/>
  <c r="BF17" i="4"/>
  <c r="BS6" i="4"/>
  <c r="BI64" i="4"/>
  <c r="BE47" i="4"/>
  <c r="BF76" i="4"/>
  <c r="BF67" i="4"/>
  <c r="BG81" i="4"/>
  <c r="BI17" i="4"/>
  <c r="BG80" i="4"/>
  <c r="CA33" i="4"/>
  <c r="BZ26" i="4"/>
  <c r="BZ33" i="4"/>
  <c r="BT33" i="4"/>
  <c r="BI14" i="4"/>
  <c r="BH41" i="4"/>
  <c r="BH17" i="4"/>
  <c r="BH48" i="4"/>
  <c r="BE60" i="4"/>
  <c r="BH24" i="4"/>
  <c r="BF32" i="4"/>
  <c r="BG17" i="4"/>
  <c r="BI41" i="4"/>
  <c r="BG40" i="4"/>
  <c r="BG63" i="4"/>
  <c r="BF7" i="4"/>
  <c r="BE35" i="4"/>
  <c r="BE36" i="4"/>
  <c r="BO36" i="4"/>
  <c r="BO10" i="4"/>
  <c r="BY10" i="4"/>
  <c r="BY75" i="4"/>
  <c r="BE48" i="4"/>
  <c r="BE34" i="4"/>
  <c r="O8" i="6"/>
  <c r="F4" i="6"/>
  <c r="O11" i="6"/>
  <c r="O10" i="6"/>
  <c r="O9" i="6"/>
  <c r="O13" i="6"/>
  <c r="E31" i="6" l="1"/>
  <c r="C44" i="6"/>
  <c r="C30" i="6"/>
  <c r="H31" i="6"/>
  <c r="BG6" i="4"/>
  <c r="BF6" i="4"/>
  <c r="AB6" i="4" s="1"/>
  <c r="BY7" i="4"/>
  <c r="CH7" i="4" s="1"/>
  <c r="BO7" i="4"/>
  <c r="BW7" i="4" s="1"/>
  <c r="BE7" i="4"/>
  <c r="BN7" i="4" s="1"/>
  <c r="BG49" i="4"/>
  <c r="AC49" i="4" s="1"/>
  <c r="H49" i="6"/>
  <c r="G45" i="6"/>
  <c r="BQ57" i="4"/>
  <c r="CA57" i="4"/>
  <c r="AW57" i="4" s="1"/>
  <c r="BG32" i="4"/>
  <c r="AC32" i="4" s="1"/>
  <c r="BQ32" i="4"/>
  <c r="AM32" i="4" s="1"/>
  <c r="CA20" i="4"/>
  <c r="AW20" i="4" s="1"/>
  <c r="BG20" i="4"/>
  <c r="AC20" i="4" s="1"/>
  <c r="BG29" i="4"/>
  <c r="BM29" i="4" s="1"/>
  <c r="D29" i="6"/>
  <c r="BF26" i="4"/>
  <c r="D31" i="6"/>
  <c r="D49" i="6"/>
  <c r="H29" i="6"/>
  <c r="H43" i="6"/>
  <c r="H27" i="6"/>
  <c r="H48" i="6"/>
  <c r="H32" i="6"/>
  <c r="H36" i="6"/>
  <c r="H46" i="6"/>
  <c r="H47" i="6"/>
  <c r="H26" i="6"/>
  <c r="AZ27" i="4"/>
  <c r="V19" i="4"/>
  <c r="AF19" i="4"/>
  <c r="V27" i="4"/>
  <c r="AP27" i="4"/>
  <c r="AZ19" i="4"/>
  <c r="AF27" i="4"/>
  <c r="AP19" i="4"/>
  <c r="G31" i="6"/>
  <c r="G29" i="6"/>
  <c r="G30" i="6"/>
  <c r="G32" i="6"/>
  <c r="G26" i="6"/>
  <c r="G44" i="6"/>
  <c r="G28" i="6"/>
  <c r="G43" i="6"/>
  <c r="G48" i="6"/>
  <c r="G36" i="6"/>
  <c r="G49" i="6"/>
  <c r="G47" i="6"/>
  <c r="G46" i="6"/>
  <c r="G27" i="6"/>
  <c r="U27" i="4"/>
  <c r="AE27" i="4"/>
  <c r="AO27" i="4"/>
  <c r="AY27" i="4"/>
  <c r="AY19" i="4"/>
  <c r="AE19" i="4"/>
  <c r="AO19" i="4"/>
  <c r="U19" i="4"/>
  <c r="F29" i="6"/>
  <c r="F28" i="6"/>
  <c r="F30" i="6"/>
  <c r="F49" i="6"/>
  <c r="F36" i="6"/>
  <c r="F43" i="6"/>
  <c r="F26" i="6"/>
  <c r="F47" i="6"/>
  <c r="F46" i="6"/>
  <c r="F27" i="6"/>
  <c r="F32" i="6"/>
  <c r="F48" i="6"/>
  <c r="F44" i="6"/>
  <c r="F31" i="6"/>
  <c r="AX27" i="4"/>
  <c r="AN19" i="4"/>
  <c r="AD19" i="4"/>
  <c r="AX19" i="4"/>
  <c r="T27" i="4"/>
  <c r="AN27" i="4"/>
  <c r="AD27" i="4"/>
  <c r="T19" i="4"/>
  <c r="E28" i="6"/>
  <c r="E44" i="6"/>
  <c r="E49" i="6"/>
  <c r="E32" i="6"/>
  <c r="E48" i="6"/>
  <c r="E27" i="6"/>
  <c r="E29" i="6"/>
  <c r="E36" i="6"/>
  <c r="E47" i="6"/>
  <c r="E46" i="6"/>
  <c r="E26" i="6"/>
  <c r="E30" i="6"/>
  <c r="E43" i="6"/>
  <c r="AC27" i="4"/>
  <c r="AW27" i="4"/>
  <c r="S19" i="4"/>
  <c r="AM19" i="4"/>
  <c r="AM27" i="4"/>
  <c r="AW19" i="4"/>
  <c r="S27" i="4"/>
  <c r="AC19" i="4"/>
  <c r="D46" i="6"/>
  <c r="D44" i="6"/>
  <c r="D30" i="6"/>
  <c r="D47" i="6"/>
  <c r="D48" i="6"/>
  <c r="D43" i="6"/>
  <c r="AV27" i="4"/>
  <c r="R19" i="4"/>
  <c r="AB19" i="4"/>
  <c r="AL27" i="4"/>
  <c r="AB27" i="4"/>
  <c r="AL19" i="4"/>
  <c r="R27" i="4"/>
  <c r="AV19" i="4"/>
  <c r="D32" i="6"/>
  <c r="BY26" i="4"/>
  <c r="BE26" i="4"/>
  <c r="BO26" i="4"/>
  <c r="C45" i="6"/>
  <c r="BO20" i="4"/>
  <c r="C49" i="6"/>
  <c r="C48" i="6"/>
  <c r="C46" i="6"/>
  <c r="C43" i="6"/>
  <c r="BE20" i="4"/>
  <c r="C47" i="6"/>
  <c r="BY20" i="4"/>
  <c r="BO32" i="4"/>
  <c r="BY32" i="4"/>
  <c r="CG32" i="4" s="1"/>
  <c r="BE49" i="4"/>
  <c r="BY29" i="4"/>
  <c r="BO29" i="4"/>
  <c r="BN19" i="4"/>
  <c r="BM19" i="4"/>
  <c r="BN27" i="4"/>
  <c r="BM27" i="4"/>
  <c r="BX19" i="4"/>
  <c r="BW19" i="4"/>
  <c r="P27" i="4"/>
  <c r="O27" i="4"/>
  <c r="CH19" i="4"/>
  <c r="CG19" i="4"/>
  <c r="CG27" i="4"/>
  <c r="CH27" i="4"/>
  <c r="P19" i="4"/>
  <c r="O19" i="4"/>
  <c r="BW27" i="4"/>
  <c r="BX27" i="4"/>
  <c r="C31" i="6"/>
  <c r="C29" i="6"/>
  <c r="C36" i="6"/>
  <c r="C28" i="6"/>
  <c r="C32" i="6"/>
  <c r="C27" i="6"/>
  <c r="D28" i="6"/>
  <c r="D36" i="6"/>
  <c r="D26" i="6"/>
  <c r="D27" i="6"/>
  <c r="BG82" i="4"/>
  <c r="AC82" i="4" s="1"/>
  <c r="BG26" i="4"/>
  <c r="AC26" i="4" s="1"/>
  <c r="BF8" i="4"/>
  <c r="BM8" i="4" s="1"/>
  <c r="BF77" i="4"/>
  <c r="AB77" i="4" s="1"/>
  <c r="BF81" i="4"/>
  <c r="BM81" i="4" s="1"/>
  <c r="BE76" i="4"/>
  <c r="BN76" i="4" s="1"/>
  <c r="BE77" i="4"/>
  <c r="BE17" i="4"/>
  <c r="BY82" i="4"/>
  <c r="CH82" i="4" s="1"/>
  <c r="BY77" i="4"/>
  <c r="CH77" i="4" s="1"/>
  <c r="BO82" i="4"/>
  <c r="BW82" i="4" s="1"/>
  <c r="D34" i="5"/>
  <c r="E12" i="7" s="1"/>
  <c r="E13" i="7" s="1"/>
  <c r="AW7" i="4"/>
  <c r="AW11" i="4"/>
  <c r="AW14" i="4"/>
  <c r="AW16" i="4"/>
  <c r="AW17" i="4"/>
  <c r="AW22" i="4"/>
  <c r="AW24" i="4"/>
  <c r="AW9" i="4"/>
  <c r="AW12" i="4"/>
  <c r="AW23" i="4"/>
  <c r="AW28" i="4"/>
  <c r="AW32" i="4"/>
  <c r="AW36" i="4"/>
  <c r="AW40" i="4"/>
  <c r="AW44" i="4"/>
  <c r="AW48" i="4"/>
  <c r="AW52" i="4"/>
  <c r="AW56" i="4"/>
  <c r="AW26" i="4"/>
  <c r="AW29" i="4"/>
  <c r="AW39" i="4"/>
  <c r="AW42" i="4"/>
  <c r="AW51" i="4"/>
  <c r="AW54" i="4"/>
  <c r="AW60" i="4"/>
  <c r="AW64" i="4"/>
  <c r="AW68" i="4"/>
  <c r="AW72" i="4"/>
  <c r="AW8" i="4"/>
  <c r="AW10" i="4"/>
  <c r="AW31" i="4"/>
  <c r="AW34" i="4"/>
  <c r="AW37" i="4"/>
  <c r="AW46" i="4"/>
  <c r="AW49" i="4"/>
  <c r="AW59" i="4"/>
  <c r="AW62" i="4"/>
  <c r="AW66" i="4"/>
  <c r="AW74" i="4"/>
  <c r="AW78" i="4"/>
  <c r="AW79" i="4"/>
  <c r="AW21" i="4"/>
  <c r="AW43" i="4"/>
  <c r="AW45" i="4"/>
  <c r="AW67" i="4"/>
  <c r="AW73" i="4"/>
  <c r="AW76" i="4"/>
  <c r="AW6" i="4"/>
  <c r="AW47" i="4"/>
  <c r="AW50" i="4"/>
  <c r="AW53" i="4"/>
  <c r="AW65" i="4"/>
  <c r="AW77" i="4"/>
  <c r="AW80" i="4"/>
  <c r="AW82" i="4"/>
  <c r="AW18" i="4"/>
  <c r="AW25" i="4"/>
  <c r="AW30" i="4"/>
  <c r="AW33" i="4"/>
  <c r="AW55" i="4"/>
  <c r="AW58" i="4"/>
  <c r="AW71" i="4"/>
  <c r="AW38" i="4"/>
  <c r="AW69" i="4"/>
  <c r="AW63" i="4"/>
  <c r="AW35" i="4"/>
  <c r="AW75" i="4"/>
  <c r="AW83" i="4"/>
  <c r="AW41" i="4"/>
  <c r="AW61" i="4"/>
  <c r="AW81" i="4"/>
  <c r="S83" i="4"/>
  <c r="S77" i="4"/>
  <c r="AC78" i="4"/>
  <c r="AC79" i="4"/>
  <c r="AM80" i="4"/>
  <c r="AM83" i="4"/>
  <c r="AM77" i="4"/>
  <c r="S80" i="4"/>
  <c r="AC81" i="4"/>
  <c r="AC83" i="4"/>
  <c r="AC77" i="4"/>
  <c r="AM78" i="4"/>
  <c r="AM82" i="4"/>
  <c r="S78" i="4"/>
  <c r="S79" i="4"/>
  <c r="AC80" i="4"/>
  <c r="AM81" i="4"/>
  <c r="S82" i="4"/>
  <c r="S81" i="4"/>
  <c r="AM79" i="4"/>
  <c r="F34" i="5"/>
  <c r="N12" i="6" s="1"/>
  <c r="AY9" i="4"/>
  <c r="AY20" i="4"/>
  <c r="AY16" i="4"/>
  <c r="AY8" i="4"/>
  <c r="AY11" i="4"/>
  <c r="AY18" i="4"/>
  <c r="AY22" i="4"/>
  <c r="AY7" i="4"/>
  <c r="AY10" i="4"/>
  <c r="AY17" i="4"/>
  <c r="AY21" i="4"/>
  <c r="AY30" i="4"/>
  <c r="AY34" i="4"/>
  <c r="AY38" i="4"/>
  <c r="AY42" i="4"/>
  <c r="AY46" i="4"/>
  <c r="AY50" i="4"/>
  <c r="AY54" i="4"/>
  <c r="AY58" i="4"/>
  <c r="AY14" i="4"/>
  <c r="AY28" i="4"/>
  <c r="AY31" i="4"/>
  <c r="AY41" i="4"/>
  <c r="AY53" i="4"/>
  <c r="AY56" i="4"/>
  <c r="AY59" i="4"/>
  <c r="AY62" i="4"/>
  <c r="AY66" i="4"/>
  <c r="AY70" i="4"/>
  <c r="AY12" i="4"/>
  <c r="AY24" i="4"/>
  <c r="AY25" i="4"/>
  <c r="AY26" i="4"/>
  <c r="AY33" i="4"/>
  <c r="AY36" i="4"/>
  <c r="AY39" i="4"/>
  <c r="AY45" i="4"/>
  <c r="AY48" i="4"/>
  <c r="AY51" i="4"/>
  <c r="AY60" i="4"/>
  <c r="AY64" i="4"/>
  <c r="AY68" i="4"/>
  <c r="AY72" i="4"/>
  <c r="AY76" i="4"/>
  <c r="AY81" i="4"/>
  <c r="AY83" i="4"/>
  <c r="AY29" i="4"/>
  <c r="AY32" i="4"/>
  <c r="AY35" i="4"/>
  <c r="AY57" i="4"/>
  <c r="AY61" i="4"/>
  <c r="AY69" i="4"/>
  <c r="AY75" i="4"/>
  <c r="AY78" i="4"/>
  <c r="AY37" i="4"/>
  <c r="AY40" i="4"/>
  <c r="AY43" i="4"/>
  <c r="AY67" i="4"/>
  <c r="AY79" i="4"/>
  <c r="AY44" i="4"/>
  <c r="AY47" i="4"/>
  <c r="AY80" i="4"/>
  <c r="AY71" i="4"/>
  <c r="AY23" i="4"/>
  <c r="AY74" i="4"/>
  <c r="AY55" i="4"/>
  <c r="AY63" i="4"/>
  <c r="AY6" i="4"/>
  <c r="AY65" i="4"/>
  <c r="AY73" i="4"/>
  <c r="AY77" i="4"/>
  <c r="AY82" i="4"/>
  <c r="AY49" i="4"/>
  <c r="AO83" i="4"/>
  <c r="AO77" i="4"/>
  <c r="U80" i="4"/>
  <c r="AE81" i="4"/>
  <c r="U83" i="4"/>
  <c r="U77" i="4"/>
  <c r="AE78" i="4"/>
  <c r="AE79" i="4"/>
  <c r="AO80" i="4"/>
  <c r="U78" i="4"/>
  <c r="AE83" i="4"/>
  <c r="AE77" i="4"/>
  <c r="U81" i="4"/>
  <c r="U82" i="4"/>
  <c r="AO78" i="4"/>
  <c r="AO79" i="4"/>
  <c r="AO82" i="4"/>
  <c r="U79" i="4"/>
  <c r="AE80" i="4"/>
  <c r="AO81" i="4"/>
  <c r="AE82" i="4"/>
  <c r="E34" i="5"/>
  <c r="N11" i="6" s="1"/>
  <c r="AX8" i="4"/>
  <c r="AX12" i="4"/>
  <c r="AX18" i="4"/>
  <c r="AX7" i="4"/>
  <c r="AX10" i="4"/>
  <c r="AX17" i="4"/>
  <c r="AX21" i="4"/>
  <c r="AX25" i="4"/>
  <c r="T21" i="4"/>
  <c r="AX14" i="4"/>
  <c r="AX23" i="4"/>
  <c r="AX29" i="4"/>
  <c r="AX33" i="4"/>
  <c r="AX37" i="4"/>
  <c r="AX41" i="4"/>
  <c r="AX45" i="4"/>
  <c r="AX49" i="4"/>
  <c r="AX53" i="4"/>
  <c r="AX57" i="4"/>
  <c r="AX9" i="4"/>
  <c r="AX11" i="4"/>
  <c r="AX32" i="4"/>
  <c r="AX35" i="4"/>
  <c r="AX38" i="4"/>
  <c r="AX44" i="4"/>
  <c r="AX47" i="4"/>
  <c r="AX50" i="4"/>
  <c r="AX61" i="4"/>
  <c r="AX65" i="4"/>
  <c r="AX69" i="4"/>
  <c r="AX30" i="4"/>
  <c r="AX40" i="4"/>
  <c r="AX43" i="4"/>
  <c r="AX52" i="4"/>
  <c r="AX55" i="4"/>
  <c r="AX58" i="4"/>
  <c r="AX63" i="4"/>
  <c r="AX67" i="4"/>
  <c r="AX71" i="4"/>
  <c r="AX75" i="4"/>
  <c r="AX80" i="4"/>
  <c r="AX24" i="4"/>
  <c r="AX26" i="4"/>
  <c r="AX48" i="4"/>
  <c r="AX51" i="4"/>
  <c r="AX54" i="4"/>
  <c r="AX60" i="4"/>
  <c r="AX68" i="4"/>
  <c r="AX79" i="4"/>
  <c r="AX16" i="4"/>
  <c r="AX22" i="4"/>
  <c r="AX28" i="4"/>
  <c r="AX31" i="4"/>
  <c r="AX34" i="4"/>
  <c r="AX56" i="4"/>
  <c r="AX59" i="4"/>
  <c r="AX66" i="4"/>
  <c r="AX73" i="4"/>
  <c r="AX76" i="4"/>
  <c r="AX6" i="4"/>
  <c r="AX36" i="4"/>
  <c r="AX39" i="4"/>
  <c r="AX42" i="4"/>
  <c r="AX64" i="4"/>
  <c r="AX74" i="4"/>
  <c r="AX77" i="4"/>
  <c r="AX46" i="4"/>
  <c r="AX62" i="4"/>
  <c r="AX72" i="4"/>
  <c r="AX78" i="4"/>
  <c r="AX81" i="4"/>
  <c r="AX82" i="4"/>
  <c r="AX20" i="4"/>
  <c r="AX70" i="4"/>
  <c r="AX83" i="4"/>
  <c r="AD83" i="4"/>
  <c r="AD77" i="4"/>
  <c r="AN78" i="4"/>
  <c r="AN79" i="4"/>
  <c r="T81" i="4"/>
  <c r="T78" i="4"/>
  <c r="T79" i="4"/>
  <c r="AD80" i="4"/>
  <c r="AN81" i="4"/>
  <c r="AN82" i="4"/>
  <c r="AN83" i="4"/>
  <c r="AN77" i="4"/>
  <c r="AD78" i="4"/>
  <c r="AD82" i="4"/>
  <c r="T83" i="4"/>
  <c r="T77" i="4"/>
  <c r="AD79" i="4"/>
  <c r="AN80" i="4"/>
  <c r="T80" i="4"/>
  <c r="AD81" i="4"/>
  <c r="T82" i="4"/>
  <c r="C34" i="5"/>
  <c r="N9" i="6" s="1"/>
  <c r="AV10" i="4"/>
  <c r="AV21" i="4"/>
  <c r="AV8" i="4"/>
  <c r="AV11" i="4"/>
  <c r="AV18" i="4"/>
  <c r="AV22" i="4"/>
  <c r="AV23" i="4"/>
  <c r="AV15" i="4"/>
  <c r="AV16" i="4"/>
  <c r="AV9" i="4"/>
  <c r="AV12" i="4"/>
  <c r="AV20" i="4"/>
  <c r="AV24" i="4"/>
  <c r="AV26" i="4"/>
  <c r="AV31" i="4"/>
  <c r="AV35" i="4"/>
  <c r="AV39" i="4"/>
  <c r="AV43" i="4"/>
  <c r="AV47" i="4"/>
  <c r="AV51" i="4"/>
  <c r="AV55" i="4"/>
  <c r="AV59" i="4"/>
  <c r="AV7" i="4"/>
  <c r="AV25" i="4"/>
  <c r="AV30" i="4"/>
  <c r="AV33" i="4"/>
  <c r="AV36" i="4"/>
  <c r="AV45" i="4"/>
  <c r="AV58" i="4"/>
  <c r="AV63" i="4"/>
  <c r="AV67" i="4"/>
  <c r="AV71" i="4"/>
  <c r="AV28" i="4"/>
  <c r="AV38" i="4"/>
  <c r="AV41" i="4"/>
  <c r="AV50" i="4"/>
  <c r="AV53" i="4"/>
  <c r="AV56" i="4"/>
  <c r="AV61" i="4"/>
  <c r="AV65" i="4"/>
  <c r="AV69" i="4"/>
  <c r="AV73" i="4"/>
  <c r="AV77" i="4"/>
  <c r="AV82" i="4"/>
  <c r="AV34" i="4"/>
  <c r="AV37" i="4"/>
  <c r="AV40" i="4"/>
  <c r="AV66" i="4"/>
  <c r="AV80" i="4"/>
  <c r="AV14" i="4"/>
  <c r="AV17" i="4"/>
  <c r="AV42" i="4"/>
  <c r="AV44" i="4"/>
  <c r="AV64" i="4"/>
  <c r="AV72" i="4"/>
  <c r="AV74" i="4"/>
  <c r="AV81" i="4"/>
  <c r="AV83" i="4"/>
  <c r="AV46" i="4"/>
  <c r="AV49" i="4"/>
  <c r="AV52" i="4"/>
  <c r="AV57" i="4"/>
  <c r="AV62" i="4"/>
  <c r="AV32" i="4"/>
  <c r="AV54" i="4"/>
  <c r="AV6" i="4"/>
  <c r="AV68" i="4"/>
  <c r="AV75" i="4"/>
  <c r="AV60" i="4"/>
  <c r="AV70" i="4"/>
  <c r="AV29" i="4"/>
  <c r="AV76" i="4"/>
  <c r="AV78" i="4"/>
  <c r="AV79" i="4"/>
  <c r="R78" i="4"/>
  <c r="R79" i="4"/>
  <c r="AB80" i="4"/>
  <c r="AL81" i="4"/>
  <c r="AB83" i="4"/>
  <c r="AL78" i="4"/>
  <c r="AL79" i="4"/>
  <c r="R81" i="4"/>
  <c r="R82" i="4"/>
  <c r="R83" i="4"/>
  <c r="R77" i="4"/>
  <c r="AB78" i="4"/>
  <c r="AL82" i="4"/>
  <c r="AL83" i="4"/>
  <c r="AB79" i="4"/>
  <c r="R80" i="4"/>
  <c r="AB82" i="4"/>
  <c r="AL77" i="4"/>
  <c r="AL80" i="4"/>
  <c r="G34" i="5"/>
  <c r="N13" i="6" s="1"/>
  <c r="AZ10" i="4"/>
  <c r="AZ21" i="4"/>
  <c r="AZ9" i="4"/>
  <c r="AZ12" i="4"/>
  <c r="AZ14" i="4"/>
  <c r="AZ20" i="4"/>
  <c r="AZ23" i="4"/>
  <c r="AZ7" i="4"/>
  <c r="AZ17" i="4"/>
  <c r="AZ25" i="4"/>
  <c r="AZ26" i="4"/>
  <c r="AZ31" i="4"/>
  <c r="AZ35" i="4"/>
  <c r="AZ39" i="4"/>
  <c r="AZ43" i="4"/>
  <c r="AZ47" i="4"/>
  <c r="AZ51" i="4"/>
  <c r="AZ55" i="4"/>
  <c r="AZ59" i="4"/>
  <c r="AZ16" i="4"/>
  <c r="AZ22" i="4"/>
  <c r="AZ34" i="4"/>
  <c r="AZ37" i="4"/>
  <c r="AZ40" i="4"/>
  <c r="AZ46" i="4"/>
  <c r="AZ49" i="4"/>
  <c r="AZ52" i="4"/>
  <c r="AZ63" i="4"/>
  <c r="AZ67" i="4"/>
  <c r="AZ71" i="4"/>
  <c r="AZ18" i="4"/>
  <c r="AZ29" i="4"/>
  <c r="AZ32" i="4"/>
  <c r="AZ42" i="4"/>
  <c r="AZ44" i="4"/>
  <c r="AZ54" i="4"/>
  <c r="AZ57" i="4"/>
  <c r="AZ61" i="4"/>
  <c r="AZ65" i="4"/>
  <c r="AZ69" i="4"/>
  <c r="AZ73" i="4"/>
  <c r="AZ77" i="4"/>
  <c r="AZ82" i="4"/>
  <c r="AZ38" i="4"/>
  <c r="AZ41" i="4"/>
  <c r="AZ62" i="4"/>
  <c r="AZ70" i="4"/>
  <c r="AZ74" i="4"/>
  <c r="AZ81" i="4"/>
  <c r="AZ83" i="4"/>
  <c r="AZ24" i="4"/>
  <c r="AZ45" i="4"/>
  <c r="AZ48" i="4"/>
  <c r="AZ60" i="4"/>
  <c r="AZ68" i="4"/>
  <c r="AZ75" i="4"/>
  <c r="AZ78" i="4"/>
  <c r="AZ11" i="4"/>
  <c r="AZ28" i="4"/>
  <c r="AZ50" i="4"/>
  <c r="AZ53" i="4"/>
  <c r="AZ56" i="4"/>
  <c r="AZ30" i="4"/>
  <c r="AZ36" i="4"/>
  <c r="AZ66" i="4"/>
  <c r="AZ58" i="4"/>
  <c r="AZ64" i="4"/>
  <c r="AZ76" i="4"/>
  <c r="AZ79" i="4"/>
  <c r="AZ72" i="4"/>
  <c r="AZ80" i="4"/>
  <c r="AZ6" i="4"/>
  <c r="AZ8" i="4"/>
  <c r="V78" i="4"/>
  <c r="V79" i="4"/>
  <c r="AF80" i="4"/>
  <c r="AP81" i="4"/>
  <c r="AF83" i="4"/>
  <c r="AF77" i="4"/>
  <c r="AP78" i="4"/>
  <c r="AP79" i="4"/>
  <c r="V81" i="4"/>
  <c r="V82" i="4"/>
  <c r="V83" i="4"/>
  <c r="V77" i="4"/>
  <c r="AF78" i="4"/>
  <c r="V80" i="4"/>
  <c r="AF81" i="4"/>
  <c r="AP83" i="4"/>
  <c r="AP77" i="4"/>
  <c r="AF82" i="4"/>
  <c r="AF79" i="4"/>
  <c r="AP80" i="4"/>
  <c r="AP82" i="4"/>
  <c r="BM78" i="4"/>
  <c r="BN78" i="4"/>
  <c r="O79" i="4"/>
  <c r="P79" i="4"/>
  <c r="BW83" i="4"/>
  <c r="BX83" i="4"/>
  <c r="CG80" i="4"/>
  <c r="CH80" i="4"/>
  <c r="O80" i="4"/>
  <c r="P80" i="4"/>
  <c r="BN83" i="4"/>
  <c r="BM83" i="4"/>
  <c r="BW81" i="4"/>
  <c r="BX81" i="4"/>
  <c r="P83" i="4"/>
  <c r="O83" i="4"/>
  <c r="BM80" i="4"/>
  <c r="BN80" i="4"/>
  <c r="BX79" i="4"/>
  <c r="BW79" i="4"/>
  <c r="BX78" i="4"/>
  <c r="BW78" i="4"/>
  <c r="O77" i="4"/>
  <c r="P77" i="4"/>
  <c r="O82" i="4"/>
  <c r="P82" i="4"/>
  <c r="O81" i="4"/>
  <c r="P81" i="4"/>
  <c r="BM79" i="4"/>
  <c r="BN79" i="4"/>
  <c r="O78" i="4"/>
  <c r="P78" i="4"/>
  <c r="CH81" i="4"/>
  <c r="CG81" i="4"/>
  <c r="CG83" i="4"/>
  <c r="CH83" i="4"/>
  <c r="BW80" i="4"/>
  <c r="BX80" i="4"/>
  <c r="CH79" i="4"/>
  <c r="CG79" i="4"/>
  <c r="CH78" i="4"/>
  <c r="CG78" i="4"/>
  <c r="BX77" i="4"/>
  <c r="BW77" i="4"/>
  <c r="I84" i="4"/>
  <c r="H84" i="4"/>
  <c r="L84" i="4"/>
  <c r="R30" i="6" s="1"/>
  <c r="J84" i="4"/>
  <c r="K84" i="4"/>
  <c r="BI23" i="4"/>
  <c r="AE23" i="4" s="1"/>
  <c r="BF45" i="4"/>
  <c r="BM45" i="4" s="1"/>
  <c r="BJ48" i="4"/>
  <c r="AF48" i="4" s="1"/>
  <c r="CD33" i="4"/>
  <c r="AZ33" i="4" s="1"/>
  <c r="BJ33" i="4"/>
  <c r="AF33" i="4" s="1"/>
  <c r="BT14" i="4"/>
  <c r="AP14" i="4" s="1"/>
  <c r="BH23" i="4"/>
  <c r="AD23" i="4" s="1"/>
  <c r="T49" i="4"/>
  <c r="BG22" i="4"/>
  <c r="AC22" i="4" s="1"/>
  <c r="BG65" i="4"/>
  <c r="AC65" i="4" s="1"/>
  <c r="BF24" i="4"/>
  <c r="AB24" i="4" s="1"/>
  <c r="BF52" i="4"/>
  <c r="AB52" i="4" s="1"/>
  <c r="BZ48" i="4"/>
  <c r="AV48" i="4" s="1"/>
  <c r="BY62" i="4"/>
  <c r="BE62" i="4"/>
  <c r="BO62" i="4"/>
  <c r="BO24" i="4"/>
  <c r="BW24" i="4" s="1"/>
  <c r="BY24" i="4"/>
  <c r="BE24" i="4"/>
  <c r="BJ71" i="4"/>
  <c r="BN71" i="4" s="1"/>
  <c r="BI33" i="4"/>
  <c r="AE33" i="4" s="1"/>
  <c r="CA70" i="4"/>
  <c r="AW70" i="4" s="1"/>
  <c r="BG48" i="4"/>
  <c r="AC48" i="4" s="1"/>
  <c r="BO35" i="4"/>
  <c r="BY35" i="4"/>
  <c r="BF25" i="4"/>
  <c r="BM25" i="4" s="1"/>
  <c r="BE33" i="4"/>
  <c r="BI48" i="4"/>
  <c r="AE48" i="4" s="1"/>
  <c r="BH33" i="4"/>
  <c r="AD33" i="4" s="1"/>
  <c r="BH52" i="4"/>
  <c r="AD52" i="4" s="1"/>
  <c r="BH55" i="4"/>
  <c r="BN55" i="4" s="1"/>
  <c r="BQ48" i="4"/>
  <c r="BW48" i="4" s="1"/>
  <c r="BG24" i="4"/>
  <c r="BG33" i="4"/>
  <c r="AC33" i="4" s="1"/>
  <c r="BF33" i="4"/>
  <c r="AB33" i="4" s="1"/>
  <c r="BG18" i="4"/>
  <c r="BM18" i="4" s="1"/>
  <c r="BG51" i="4"/>
  <c r="BN51" i="4" s="1"/>
  <c r="BJ15" i="4"/>
  <c r="AF15" i="4" s="1"/>
  <c r="CC52" i="4"/>
  <c r="AY52" i="4" s="1"/>
  <c r="BI52" i="4"/>
  <c r="AE52" i="4" s="1"/>
  <c r="AE64" i="4"/>
  <c r="AO6" i="4"/>
  <c r="V55" i="4"/>
  <c r="CB15" i="4"/>
  <c r="AX15" i="4" s="1"/>
  <c r="BG41" i="4"/>
  <c r="BG52" i="4"/>
  <c r="AC52" i="4" s="1"/>
  <c r="S59" i="4"/>
  <c r="BF41" i="4"/>
  <c r="AL62" i="4"/>
  <c r="BO15" i="4"/>
  <c r="BT15" i="4"/>
  <c r="AP15" i="4" s="1"/>
  <c r="BP15" i="4"/>
  <c r="AL15" i="4" s="1"/>
  <c r="CC15" i="4"/>
  <c r="AY15" i="4" s="1"/>
  <c r="BQ15" i="4"/>
  <c r="AM15" i="4" s="1"/>
  <c r="BR15" i="4"/>
  <c r="AN15" i="4" s="1"/>
  <c r="BS15" i="4"/>
  <c r="AO15" i="4" s="1"/>
  <c r="CA15" i="4"/>
  <c r="AW15" i="4" s="1"/>
  <c r="CD15" i="4"/>
  <c r="AZ15" i="4" s="1"/>
  <c r="V26" i="4"/>
  <c r="V8" i="4"/>
  <c r="V44" i="4"/>
  <c r="V75" i="4"/>
  <c r="AP54" i="4"/>
  <c r="AP50" i="4"/>
  <c r="AF6" i="4"/>
  <c r="AF64" i="4"/>
  <c r="AP6" i="4"/>
  <c r="AF69" i="4"/>
  <c r="AF41" i="4"/>
  <c r="AP71" i="4"/>
  <c r="AP43" i="4"/>
  <c r="AF46" i="4"/>
  <c r="AP73" i="4"/>
  <c r="AP60" i="4"/>
  <c r="AP29" i="4"/>
  <c r="AF14" i="4"/>
  <c r="AP53" i="4"/>
  <c r="AP20" i="4"/>
  <c r="AP10" i="4"/>
  <c r="BI15" i="4"/>
  <c r="AE15" i="4" s="1"/>
  <c r="U74" i="4"/>
  <c r="AO52" i="4"/>
  <c r="U73" i="4"/>
  <c r="BY15" i="4"/>
  <c r="V60" i="4"/>
  <c r="V32" i="4"/>
  <c r="V23" i="4"/>
  <c r="V59" i="4"/>
  <c r="AF68" i="4"/>
  <c r="AF16" i="4"/>
  <c r="AF56" i="4"/>
  <c r="AF73" i="4"/>
  <c r="AP26" i="4"/>
  <c r="AF53" i="4"/>
  <c r="AF24" i="4"/>
  <c r="AF18" i="4"/>
  <c r="AP55" i="4"/>
  <c r="AP28" i="4"/>
  <c r="AF62" i="4"/>
  <c r="AF34" i="4"/>
  <c r="AF23" i="4"/>
  <c r="AP44" i="4"/>
  <c r="AF59" i="4"/>
  <c r="AF32" i="4"/>
  <c r="AP69" i="4"/>
  <c r="AP41" i="4"/>
  <c r="BF23" i="4"/>
  <c r="AB23" i="4" s="1"/>
  <c r="BE64" i="4"/>
  <c r="BF57" i="4"/>
  <c r="AB57" i="4" s="1"/>
  <c r="BH15" i="4"/>
  <c r="AD15" i="4" s="1"/>
  <c r="BE72" i="4"/>
  <c r="BH65" i="4"/>
  <c r="AD65" i="4" s="1"/>
  <c r="T76" i="4"/>
  <c r="T72" i="4"/>
  <c r="T56" i="4"/>
  <c r="AN64" i="4"/>
  <c r="T61" i="4"/>
  <c r="T37" i="4"/>
  <c r="T68" i="4"/>
  <c r="T44" i="4"/>
  <c r="T63" i="4"/>
  <c r="T47" i="4"/>
  <c r="T35" i="4"/>
  <c r="T18" i="4"/>
  <c r="T45" i="4"/>
  <c r="T24" i="4"/>
  <c r="T52" i="4"/>
  <c r="T28" i="4"/>
  <c r="T70" i="4"/>
  <c r="T54" i="4"/>
  <c r="T42" i="4"/>
  <c r="T14" i="4"/>
  <c r="AD31" i="4"/>
  <c r="AN59" i="4"/>
  <c r="AD57" i="4"/>
  <c r="AD30" i="4"/>
  <c r="AD21" i="4"/>
  <c r="AN42" i="4"/>
  <c r="AD73" i="4"/>
  <c r="AD60" i="4"/>
  <c r="AN73" i="4"/>
  <c r="AN66" i="4"/>
  <c r="AN14" i="4"/>
  <c r="AD45" i="4"/>
  <c r="BF15" i="4"/>
  <c r="AB15" i="4" s="1"/>
  <c r="BE15" i="4"/>
  <c r="AC29" i="4"/>
  <c r="BG57" i="4"/>
  <c r="AC57" i="4" s="1"/>
  <c r="AO33" i="4"/>
  <c r="U72" i="4"/>
  <c r="U68" i="4"/>
  <c r="U60" i="4"/>
  <c r="U56" i="4"/>
  <c r="U52" i="4"/>
  <c r="U48" i="4"/>
  <c r="U44" i="4"/>
  <c r="U40" i="4"/>
  <c r="U36" i="4"/>
  <c r="U32" i="4"/>
  <c r="U28" i="4"/>
  <c r="U23" i="4"/>
  <c r="U20" i="4"/>
  <c r="U9" i="4"/>
  <c r="AE6" i="4"/>
  <c r="S31" i="4"/>
  <c r="S18" i="4"/>
  <c r="S15" i="4"/>
  <c r="S29" i="4"/>
  <c r="S74" i="4"/>
  <c r="S66" i="4"/>
  <c r="S58" i="4"/>
  <c r="S50" i="4"/>
  <c r="S38" i="4"/>
  <c r="S30" i="4"/>
  <c r="S25" i="4"/>
  <c r="U76" i="4"/>
  <c r="U75" i="4"/>
  <c r="U71" i="4"/>
  <c r="U67" i="4"/>
  <c r="U63" i="4"/>
  <c r="U59" i="4"/>
  <c r="U55" i="4"/>
  <c r="U51" i="4"/>
  <c r="U47" i="4"/>
  <c r="U43" i="4"/>
  <c r="U39" i="4"/>
  <c r="U35" i="4"/>
  <c r="U31" i="4"/>
  <c r="U26" i="4"/>
  <c r="U18" i="4"/>
  <c r="U15" i="4"/>
  <c r="U8" i="4"/>
  <c r="AE37" i="4"/>
  <c r="AO23" i="4"/>
  <c r="AE57" i="4"/>
  <c r="AE14" i="4"/>
  <c r="AO74" i="4"/>
  <c r="AO50" i="4"/>
  <c r="AO39" i="4"/>
  <c r="AE70" i="4"/>
  <c r="AE66" i="4"/>
  <c r="AE30" i="4"/>
  <c r="AE9" i="4"/>
  <c r="AE73" i="4"/>
  <c r="AE45" i="4"/>
  <c r="AE41" i="4"/>
  <c r="AO17" i="4"/>
  <c r="AE62" i="4"/>
  <c r="AE54" i="4"/>
  <c r="AO61" i="4"/>
  <c r="AO45" i="4"/>
  <c r="AO41" i="4"/>
  <c r="AE21" i="4"/>
  <c r="AO72" i="4"/>
  <c r="AO57" i="4"/>
  <c r="AO53" i="4"/>
  <c r="AO68" i="4"/>
  <c r="AO32" i="4"/>
  <c r="AO28" i="4"/>
  <c r="AO11" i="4"/>
  <c r="AO7" i="4"/>
  <c r="AL23" i="4"/>
  <c r="T53" i="4"/>
  <c r="T29" i="4"/>
  <c r="T59" i="4"/>
  <c r="T31" i="4"/>
  <c r="T73" i="4"/>
  <c r="T69" i="4"/>
  <c r="T41" i="4"/>
  <c r="T48" i="4"/>
  <c r="T74" i="4"/>
  <c r="T66" i="4"/>
  <c r="T50" i="4"/>
  <c r="T38" i="4"/>
  <c r="T25" i="4"/>
  <c r="T22" i="4"/>
  <c r="AD75" i="4"/>
  <c r="AD58" i="4"/>
  <c r="AN47" i="4"/>
  <c r="AD72" i="4"/>
  <c r="AN76" i="4"/>
  <c r="AN32" i="4"/>
  <c r="AD56" i="4"/>
  <c r="AD43" i="4"/>
  <c r="AD29" i="4"/>
  <c r="AN63" i="4"/>
  <c r="AN39" i="4"/>
  <c r="AD37" i="4"/>
  <c r="AD14" i="4"/>
  <c r="AN43" i="4"/>
  <c r="AN18" i="4"/>
  <c r="AD44" i="4"/>
  <c r="AN67" i="4"/>
  <c r="AN12" i="4"/>
  <c r="V47" i="4"/>
  <c r="V76" i="4"/>
  <c r="V68" i="4"/>
  <c r="V52" i="4"/>
  <c r="V40" i="4"/>
  <c r="AM29" i="4"/>
  <c r="AM49" i="4"/>
  <c r="BW51" i="4"/>
  <c r="CG43" i="4"/>
  <c r="AE51" i="4"/>
  <c r="AE38" i="4"/>
  <c r="AO18" i="4"/>
  <c r="AE59" i="4"/>
  <c r="AO76" i="4"/>
  <c r="AO60" i="4"/>
  <c r="AO44" i="4"/>
  <c r="AO40" i="4"/>
  <c r="AE71" i="4"/>
  <c r="AE67" i="4"/>
  <c r="AE31" i="4"/>
  <c r="AE10" i="4"/>
  <c r="AE75" i="4"/>
  <c r="AE47" i="4"/>
  <c r="AE43" i="4"/>
  <c r="AE35" i="4"/>
  <c r="AO20" i="4"/>
  <c r="AE56" i="4"/>
  <c r="AO73" i="4"/>
  <c r="AO63" i="4"/>
  <c r="AO47" i="4"/>
  <c r="AO43" i="4"/>
  <c r="AO34" i="4"/>
  <c r="AE24" i="4"/>
  <c r="AE22" i="4"/>
  <c r="AE17" i="4"/>
  <c r="AE16" i="4"/>
  <c r="AO58" i="4"/>
  <c r="AO54" i="4"/>
  <c r="AO69" i="4"/>
  <c r="AO65" i="4"/>
  <c r="AO29" i="4"/>
  <c r="AO12" i="4"/>
  <c r="AO8" i="4"/>
  <c r="V61" i="4"/>
  <c r="V45" i="4"/>
  <c r="V33" i="4"/>
  <c r="V58" i="4"/>
  <c r="V30" i="4"/>
  <c r="BW72" i="4"/>
  <c r="S22" i="4"/>
  <c r="S16" i="4"/>
  <c r="AC61" i="4"/>
  <c r="AM52" i="4"/>
  <c r="AC8" i="4"/>
  <c r="AM36" i="4"/>
  <c r="AC68" i="4"/>
  <c r="AC60" i="4"/>
  <c r="AM44" i="4"/>
  <c r="AM9" i="4"/>
  <c r="AC67" i="4"/>
  <c r="AM40" i="4"/>
  <c r="AC76" i="4"/>
  <c r="AC73" i="4"/>
  <c r="AC36" i="4"/>
  <c r="AC25" i="4"/>
  <c r="AC10" i="4"/>
  <c r="AM50" i="4"/>
  <c r="AM25" i="4"/>
  <c r="AC47" i="4"/>
  <c r="AC43" i="4"/>
  <c r="AC35" i="4"/>
  <c r="AM76" i="4"/>
  <c r="AM46" i="4"/>
  <c r="AM26" i="4"/>
  <c r="AM14" i="4"/>
  <c r="AC7" i="4"/>
  <c r="AM54" i="4"/>
  <c r="AM37" i="4"/>
  <c r="AM20" i="4"/>
  <c r="AM75" i="4"/>
  <c r="AM66" i="4"/>
  <c r="AM58" i="4"/>
  <c r="AM10" i="4"/>
  <c r="BW8" i="4"/>
  <c r="V43" i="4"/>
  <c r="V69" i="4"/>
  <c r="V53" i="4"/>
  <c r="V41" i="4"/>
  <c r="V71" i="4"/>
  <c r="AP16" i="4"/>
  <c r="AP8" i="4"/>
  <c r="V54" i="4"/>
  <c r="V22" i="4"/>
  <c r="V15" i="4"/>
  <c r="V25" i="4"/>
  <c r="V7" i="4"/>
  <c r="V17" i="4"/>
  <c r="V11" i="4"/>
  <c r="V14" i="4"/>
  <c r="V16" i="4"/>
  <c r="V57" i="4"/>
  <c r="V65" i="4"/>
  <c r="V6" i="4"/>
  <c r="V10" i="4"/>
  <c r="V64" i="4"/>
  <c r="V62" i="4"/>
  <c r="V72" i="4"/>
  <c r="V56" i="4"/>
  <c r="V28" i="4"/>
  <c r="V51" i="4"/>
  <c r="V29" i="4"/>
  <c r="V74" i="4"/>
  <c r="V66" i="4"/>
  <c r="V50" i="4"/>
  <c r="V38" i="4"/>
  <c r="V35" i="4"/>
  <c r="V12" i="4"/>
  <c r="V70" i="4"/>
  <c r="V42" i="4"/>
  <c r="AF52" i="4"/>
  <c r="AP38" i="4"/>
  <c r="AP62" i="4"/>
  <c r="AP42" i="4"/>
  <c r="AF60" i="4"/>
  <c r="AF65" i="4"/>
  <c r="AF49" i="4"/>
  <c r="AF37" i="4"/>
  <c r="AF9" i="4"/>
  <c r="AP67" i="4"/>
  <c r="AP51" i="4"/>
  <c r="AP39" i="4"/>
  <c r="AF58" i="4"/>
  <c r="AF31" i="4"/>
  <c r="AP72" i="4"/>
  <c r="AP56" i="4"/>
  <c r="AP24" i="4"/>
  <c r="AF55" i="4"/>
  <c r="AF43" i="4"/>
  <c r="AF28" i="4"/>
  <c r="AF21" i="4"/>
  <c r="AF11" i="4"/>
  <c r="AP65" i="4"/>
  <c r="AP49" i="4"/>
  <c r="AP37" i="4"/>
  <c r="AP23" i="4"/>
  <c r="AP21" i="4"/>
  <c r="AP11" i="4"/>
  <c r="AF17" i="4"/>
  <c r="AF75" i="4"/>
  <c r="AF40" i="4"/>
  <c r="AP75" i="4"/>
  <c r="AP31" i="4"/>
  <c r="AP70" i="4"/>
  <c r="AF36" i="4"/>
  <c r="AP46" i="4"/>
  <c r="AF44" i="4"/>
  <c r="AF22" i="4"/>
  <c r="AP58" i="4"/>
  <c r="AF61" i="4"/>
  <c r="AF45" i="4"/>
  <c r="AF30" i="4"/>
  <c r="AP76" i="4"/>
  <c r="AP63" i="4"/>
  <c r="AP47" i="4"/>
  <c r="AP35" i="4"/>
  <c r="AP9" i="4"/>
  <c r="AF70" i="4"/>
  <c r="AF54" i="4"/>
  <c r="AF42" i="4"/>
  <c r="AF25" i="4"/>
  <c r="AP68" i="4"/>
  <c r="AP52" i="4"/>
  <c r="AP40" i="4"/>
  <c r="AF67" i="4"/>
  <c r="AF51" i="4"/>
  <c r="AF39" i="4"/>
  <c r="AF7" i="4"/>
  <c r="AP61" i="4"/>
  <c r="AP45" i="4"/>
  <c r="AP30" i="4"/>
  <c r="AP7" i="4"/>
  <c r="AP22" i="4"/>
  <c r="AP33" i="4"/>
  <c r="V31" i="4"/>
  <c r="V48" i="4"/>
  <c r="V36" i="4"/>
  <c r="V20" i="4"/>
  <c r="V9" i="4"/>
  <c r="V67" i="4"/>
  <c r="V39" i="4"/>
  <c r="V73" i="4"/>
  <c r="V49" i="4"/>
  <c r="V37" i="4"/>
  <c r="V24" i="4"/>
  <c r="V21" i="4"/>
  <c r="V63" i="4"/>
  <c r="V18" i="4"/>
  <c r="V46" i="4"/>
  <c r="V34" i="4"/>
  <c r="AF74" i="4"/>
  <c r="AF29" i="4"/>
  <c r="AP66" i="4"/>
  <c r="AF76" i="4"/>
  <c r="AF12" i="4"/>
  <c r="AP34" i="4"/>
  <c r="AF72" i="4"/>
  <c r="AF8" i="4"/>
  <c r="AF57" i="4"/>
  <c r="AP59" i="4"/>
  <c r="AP32" i="4"/>
  <c r="AF66" i="4"/>
  <c r="AF50" i="4"/>
  <c r="AF38" i="4"/>
  <c r="AF26" i="4"/>
  <c r="AF20" i="4"/>
  <c r="AF10" i="4"/>
  <c r="AP64" i="4"/>
  <c r="AP48" i="4"/>
  <c r="AP36" i="4"/>
  <c r="AP18" i="4"/>
  <c r="AF63" i="4"/>
  <c r="AF47" i="4"/>
  <c r="AF35" i="4"/>
  <c r="AP74" i="4"/>
  <c r="AP57" i="4"/>
  <c r="AP25" i="4"/>
  <c r="AP17" i="4"/>
  <c r="AP12" i="4"/>
  <c r="U70" i="4"/>
  <c r="U66" i="4"/>
  <c r="U58" i="4"/>
  <c r="U54" i="4"/>
  <c r="U50" i="4"/>
  <c r="U46" i="4"/>
  <c r="U42" i="4"/>
  <c r="U38" i="4"/>
  <c r="U34" i="4"/>
  <c r="U30" i="4"/>
  <c r="U25" i="4"/>
  <c r="U22" i="4"/>
  <c r="U16" i="4"/>
  <c r="U14" i="4"/>
  <c r="AE76" i="4"/>
  <c r="AE46" i="4"/>
  <c r="AE42" i="4"/>
  <c r="AE34" i="4"/>
  <c r="AE63" i="4"/>
  <c r="AE55" i="4"/>
  <c r="AO48" i="4"/>
  <c r="AO37" i="4"/>
  <c r="AO24" i="4"/>
  <c r="AE69" i="4"/>
  <c r="AE65" i="4"/>
  <c r="AE29" i="4"/>
  <c r="AE12" i="4"/>
  <c r="AE8" i="4"/>
  <c r="AE50" i="4"/>
  <c r="AE39" i="4"/>
  <c r="AE60" i="4"/>
  <c r="AE26" i="4"/>
  <c r="AO51" i="4"/>
  <c r="AO38" i="4"/>
  <c r="AO25" i="4"/>
  <c r="AE20" i="4"/>
  <c r="AO71" i="4"/>
  <c r="AO56" i="4"/>
  <c r="AO26" i="4"/>
  <c r="AO14" i="4"/>
  <c r="AO67" i="4"/>
  <c r="AO31" i="4"/>
  <c r="AO10" i="4"/>
  <c r="AO64" i="4"/>
  <c r="CG8" i="4"/>
  <c r="BX76" i="4"/>
  <c r="U10" i="4"/>
  <c r="U29" i="4"/>
  <c r="U11" i="4"/>
  <c r="U24" i="4"/>
  <c r="U12" i="4"/>
  <c r="U6" i="4"/>
  <c r="U65" i="4"/>
  <c r="U7" i="4"/>
  <c r="U64" i="4"/>
  <c r="U17" i="4"/>
  <c r="U62" i="4"/>
  <c r="U57" i="4"/>
  <c r="U69" i="4"/>
  <c r="U61" i="4"/>
  <c r="U53" i="4"/>
  <c r="U49" i="4"/>
  <c r="U45" i="4"/>
  <c r="U41" i="4"/>
  <c r="U37" i="4"/>
  <c r="U33" i="4"/>
  <c r="U21" i="4"/>
  <c r="AE74" i="4"/>
  <c r="AE44" i="4"/>
  <c r="AE40" i="4"/>
  <c r="AO21" i="4"/>
  <c r="AE61" i="4"/>
  <c r="AE53" i="4"/>
  <c r="AO62" i="4"/>
  <c r="AO46" i="4"/>
  <c r="AO42" i="4"/>
  <c r="AO35" i="4"/>
  <c r="AE72" i="4"/>
  <c r="AE68" i="4"/>
  <c r="AE32" i="4"/>
  <c r="AE28" i="4"/>
  <c r="AE11" i="4"/>
  <c r="AE7" i="4"/>
  <c r="AE49" i="4"/>
  <c r="AE36" i="4"/>
  <c r="AO22" i="4"/>
  <c r="AO16" i="4"/>
  <c r="AE58" i="4"/>
  <c r="AO75" i="4"/>
  <c r="AO49" i="4"/>
  <c r="AO36" i="4"/>
  <c r="AE25" i="4"/>
  <c r="AE18" i="4"/>
  <c r="AO70" i="4"/>
  <c r="AO59" i="4"/>
  <c r="AO55" i="4"/>
  <c r="AO66" i="4"/>
  <c r="AO30" i="4"/>
  <c r="AO9" i="4"/>
  <c r="T23" i="4"/>
  <c r="T40" i="4"/>
  <c r="T9" i="4"/>
  <c r="T57" i="4"/>
  <c r="T11" i="4"/>
  <c r="T17" i="4"/>
  <c r="T7" i="4"/>
  <c r="T62" i="4"/>
  <c r="T10" i="4"/>
  <c r="T8" i="4"/>
  <c r="T64" i="4"/>
  <c r="T6" i="4"/>
  <c r="T65" i="4"/>
  <c r="T60" i="4"/>
  <c r="T36" i="4"/>
  <c r="T71" i="4"/>
  <c r="T55" i="4"/>
  <c r="T43" i="4"/>
  <c r="T15" i="4"/>
  <c r="T33" i="4"/>
  <c r="T46" i="4"/>
  <c r="T34" i="4"/>
  <c r="T20" i="4"/>
  <c r="T75" i="4"/>
  <c r="T67" i="4"/>
  <c r="T51" i="4"/>
  <c r="T39" i="4"/>
  <c r="T26" i="4"/>
  <c r="T12" i="4"/>
  <c r="T32" i="4"/>
  <c r="T58" i="4"/>
  <c r="T30" i="4"/>
  <c r="T16" i="4"/>
  <c r="AD70" i="4"/>
  <c r="AD42" i="4"/>
  <c r="AD28" i="4"/>
  <c r="AD18" i="4"/>
  <c r="AD10" i="4"/>
  <c r="AN71" i="4"/>
  <c r="AN38" i="4"/>
  <c r="AN75" i="4"/>
  <c r="AN58" i="4"/>
  <c r="AD8" i="4"/>
  <c r="AN68" i="4"/>
  <c r="AN52" i="4"/>
  <c r="AN40" i="4"/>
  <c r="AD69" i="4"/>
  <c r="AD7" i="4"/>
  <c r="AN35" i="4"/>
  <c r="AD68" i="4"/>
  <c r="AD71" i="4"/>
  <c r="AD51" i="4"/>
  <c r="AD39" i="4"/>
  <c r="AN55" i="4"/>
  <c r="AN29" i="4"/>
  <c r="AD54" i="4"/>
  <c r="AN33" i="4"/>
  <c r="AD40" i="4"/>
  <c r="AN46" i="4"/>
  <c r="AD6" i="4"/>
  <c r="AD66" i="4"/>
  <c r="AD50" i="4"/>
  <c r="AD38" i="4"/>
  <c r="AD24" i="4"/>
  <c r="AD16" i="4"/>
  <c r="AN60" i="4"/>
  <c r="AN28" i="4"/>
  <c r="AN24" i="4"/>
  <c r="AN54" i="4"/>
  <c r="AN41" i="4"/>
  <c r="AN22" i="4"/>
  <c r="AN74" i="4"/>
  <c r="AN61" i="4"/>
  <c r="AN48" i="4"/>
  <c r="AN36" i="4"/>
  <c r="AD62" i="4"/>
  <c r="AD41" i="4"/>
  <c r="AD17" i="4"/>
  <c r="AD61" i="4"/>
  <c r="AD36" i="4"/>
  <c r="AN56" i="4"/>
  <c r="AD67" i="4"/>
  <c r="AD47" i="4"/>
  <c r="AD35" i="4"/>
  <c r="AD26" i="4"/>
  <c r="AD25" i="4"/>
  <c r="AD20" i="4"/>
  <c r="AD11" i="4"/>
  <c r="AN51" i="4"/>
  <c r="AN8" i="4"/>
  <c r="AD49" i="4"/>
  <c r="AD22" i="4"/>
  <c r="AD74" i="4"/>
  <c r="AD53" i="4"/>
  <c r="AN6" i="4"/>
  <c r="AN34" i="4"/>
  <c r="AN17" i="4"/>
  <c r="AD76" i="4"/>
  <c r="AD63" i="4"/>
  <c r="AD46" i="4"/>
  <c r="AD34" i="4"/>
  <c r="AN50" i="4"/>
  <c r="AN7" i="4"/>
  <c r="AN69" i="4"/>
  <c r="AN49" i="4"/>
  <c r="AN37" i="4"/>
  <c r="AN11" i="4"/>
  <c r="AN57" i="4"/>
  <c r="AN44" i="4"/>
  <c r="AN30" i="4"/>
  <c r="AN21" i="4"/>
  <c r="AN25" i="4"/>
  <c r="AN20" i="4"/>
  <c r="AN70" i="4"/>
  <c r="AN26" i="4"/>
  <c r="AD48" i="4"/>
  <c r="AD59" i="4"/>
  <c r="AD32" i="4"/>
  <c r="AD9" i="4"/>
  <c r="AN62" i="4"/>
  <c r="AN45" i="4"/>
  <c r="AN31" i="4"/>
  <c r="AD12" i="4"/>
  <c r="AN72" i="4"/>
  <c r="AN53" i="4"/>
  <c r="AN16" i="4"/>
  <c r="AN9" i="4"/>
  <c r="AN23" i="4"/>
  <c r="AN10" i="4"/>
  <c r="AN65" i="4"/>
  <c r="S7" i="4"/>
  <c r="S39" i="4"/>
  <c r="S26" i="4"/>
  <c r="S17" i="4"/>
  <c r="S8" i="4"/>
  <c r="S62" i="4"/>
  <c r="S12" i="4"/>
  <c r="S11" i="4"/>
  <c r="S57" i="4"/>
  <c r="S65" i="4"/>
  <c r="S10" i="4"/>
  <c r="S6" i="4"/>
  <c r="S71" i="4"/>
  <c r="S55" i="4"/>
  <c r="S41" i="4"/>
  <c r="S69" i="4"/>
  <c r="S53" i="4"/>
  <c r="S43" i="4"/>
  <c r="S72" i="4"/>
  <c r="S64" i="4"/>
  <c r="S56" i="4"/>
  <c r="S48" i="4"/>
  <c r="S36" i="4"/>
  <c r="S28" i="4"/>
  <c r="S20" i="4"/>
  <c r="S9" i="4"/>
  <c r="AC50" i="4"/>
  <c r="AM31" i="4"/>
  <c r="AC66" i="4"/>
  <c r="AC58" i="4"/>
  <c r="AM74" i="4"/>
  <c r="AC59" i="4"/>
  <c r="AC12" i="4"/>
  <c r="AC28" i="4"/>
  <c r="AC14" i="4"/>
  <c r="AC70" i="4"/>
  <c r="AC42" i="4"/>
  <c r="AM67" i="4"/>
  <c r="AC45" i="4"/>
  <c r="AM11" i="4"/>
  <c r="AM47" i="4"/>
  <c r="AM35" i="4"/>
  <c r="AM64" i="4"/>
  <c r="BX51" i="4"/>
  <c r="BW43" i="4"/>
  <c r="AM57" i="4"/>
  <c r="S75" i="4"/>
  <c r="S51" i="4"/>
  <c r="S37" i="4"/>
  <c r="S24" i="4"/>
  <c r="S73" i="4"/>
  <c r="S67" i="4"/>
  <c r="S49" i="4"/>
  <c r="S70" i="4"/>
  <c r="S54" i="4"/>
  <c r="S46" i="4"/>
  <c r="S42" i="4"/>
  <c r="S34" i="4"/>
  <c r="S14" i="4"/>
  <c r="AC71" i="4"/>
  <c r="AM55" i="4"/>
  <c r="AC64" i="4"/>
  <c r="AC6" i="4"/>
  <c r="AM18" i="4"/>
  <c r="AC55" i="4"/>
  <c r="AC44" i="4"/>
  <c r="AC40" i="4"/>
  <c r="AC16" i="4"/>
  <c r="AM59" i="4"/>
  <c r="AM38" i="4"/>
  <c r="AC56" i="4"/>
  <c r="AC39" i="4"/>
  <c r="AC30" i="4"/>
  <c r="AM71" i="4"/>
  <c r="AM34" i="4"/>
  <c r="AM21" i="4"/>
  <c r="AC11" i="4"/>
  <c r="AM45" i="4"/>
  <c r="AM41" i="4"/>
  <c r="AM70" i="4"/>
  <c r="AM62" i="4"/>
  <c r="AM23" i="4"/>
  <c r="AC46" i="4"/>
  <c r="AC34" i="4"/>
  <c r="AM42" i="4"/>
  <c r="AC17" i="4"/>
  <c r="AM43" i="4"/>
  <c r="AM24" i="4"/>
  <c r="AM17" i="4"/>
  <c r="AC23" i="4"/>
  <c r="AM73" i="4"/>
  <c r="AM72" i="4"/>
  <c r="AM51" i="4"/>
  <c r="AM7" i="4"/>
  <c r="AM8" i="4"/>
  <c r="AM65" i="4"/>
  <c r="S63" i="4"/>
  <c r="S47" i="4"/>
  <c r="S33" i="4"/>
  <c r="S21" i="4"/>
  <c r="S61" i="4"/>
  <c r="S45" i="4"/>
  <c r="S35" i="4"/>
  <c r="S76" i="4"/>
  <c r="S68" i="4"/>
  <c r="S60" i="4"/>
  <c r="S52" i="4"/>
  <c r="S44" i="4"/>
  <c r="S40" i="4"/>
  <c r="S32" i="4"/>
  <c r="S23" i="4"/>
  <c r="AC63" i="4"/>
  <c r="AC74" i="4"/>
  <c r="AC72" i="4"/>
  <c r="AC62" i="4"/>
  <c r="AM61" i="4"/>
  <c r="AC69" i="4"/>
  <c r="AM69" i="4"/>
  <c r="AM16" i="4"/>
  <c r="AM28" i="4"/>
  <c r="AC75" i="4"/>
  <c r="AC21" i="4"/>
  <c r="AC53" i="4"/>
  <c r="AC38" i="4"/>
  <c r="AC31" i="4"/>
  <c r="AM53" i="4"/>
  <c r="AC54" i="4"/>
  <c r="AC37" i="4"/>
  <c r="AM63" i="4"/>
  <c r="AM33" i="4"/>
  <c r="AC9" i="4"/>
  <c r="AM56" i="4"/>
  <c r="AM39" i="4"/>
  <c r="AM30" i="4"/>
  <c r="AM22" i="4"/>
  <c r="AM6" i="4"/>
  <c r="AM68" i="4"/>
  <c r="AM60" i="4"/>
  <c r="AM12" i="4"/>
  <c r="BX43" i="4"/>
  <c r="CH51" i="4"/>
  <c r="CH8" i="4"/>
  <c r="AB62" i="4"/>
  <c r="AL9" i="4"/>
  <c r="BH64" i="4"/>
  <c r="AD64" i="4" s="1"/>
  <c r="BG15" i="4"/>
  <c r="AC15" i="4" s="1"/>
  <c r="CG51" i="4"/>
  <c r="CH43" i="4"/>
  <c r="BX8" i="4"/>
  <c r="BX72" i="4"/>
  <c r="CG72" i="4"/>
  <c r="BW76" i="4"/>
  <c r="CG76" i="4"/>
  <c r="AL6" i="4"/>
  <c r="O70" i="4"/>
  <c r="P70" i="4"/>
  <c r="O34" i="4"/>
  <c r="P34" i="4"/>
  <c r="P23" i="4"/>
  <c r="O23" i="4"/>
  <c r="O54" i="4"/>
  <c r="P54" i="4"/>
  <c r="P30" i="4"/>
  <c r="O30" i="4"/>
  <c r="P45" i="4"/>
  <c r="O45" i="4"/>
  <c r="O25" i="4"/>
  <c r="P25" i="4"/>
  <c r="BW53" i="4"/>
  <c r="BX53" i="4"/>
  <c r="BX41" i="4"/>
  <c r="BW41" i="4"/>
  <c r="BW63" i="4"/>
  <c r="BX63" i="4"/>
  <c r="BN75" i="4"/>
  <c r="BM75" i="4"/>
  <c r="BM68" i="4"/>
  <c r="BN68" i="4"/>
  <c r="CH53" i="4"/>
  <c r="CG53" i="4"/>
  <c r="CH37" i="4"/>
  <c r="CG37" i="4"/>
  <c r="P52" i="4"/>
  <c r="O52" i="4"/>
  <c r="O31" i="4"/>
  <c r="P31" i="4"/>
  <c r="P24" i="4"/>
  <c r="O24" i="4"/>
  <c r="P10" i="4"/>
  <c r="O10" i="4"/>
  <c r="P71" i="4"/>
  <c r="O71" i="4"/>
  <c r="P28" i="4"/>
  <c r="O28" i="4"/>
  <c r="O9" i="4"/>
  <c r="P9" i="4"/>
  <c r="O56" i="4"/>
  <c r="P56" i="4"/>
  <c r="O29" i="4"/>
  <c r="P29" i="4"/>
  <c r="O21" i="4"/>
  <c r="P21" i="4"/>
  <c r="BX60" i="4"/>
  <c r="BW60" i="4"/>
  <c r="BX36" i="4"/>
  <c r="BW36" i="4"/>
  <c r="BX28" i="4"/>
  <c r="BW28" i="4"/>
  <c r="CG75" i="4"/>
  <c r="CH75" i="4"/>
  <c r="BM61" i="4"/>
  <c r="BN61" i="4"/>
  <c r="BM47" i="4"/>
  <c r="BN47" i="4"/>
  <c r="BM38" i="4"/>
  <c r="BN38" i="4"/>
  <c r="BM12" i="4"/>
  <c r="BN12" i="4"/>
  <c r="BX67" i="4"/>
  <c r="BW67" i="4"/>
  <c r="CH69" i="4"/>
  <c r="CG69" i="4"/>
  <c r="BN21" i="4"/>
  <c r="BM21" i="4"/>
  <c r="BM16" i="4"/>
  <c r="BN16" i="4"/>
  <c r="BM11" i="4"/>
  <c r="BN11" i="4"/>
  <c r="BX74" i="4"/>
  <c r="BW74" i="4"/>
  <c r="CH67" i="4"/>
  <c r="CG67" i="4"/>
  <c r="BM42" i="4"/>
  <c r="BN42" i="4"/>
  <c r="BM66" i="4"/>
  <c r="BN66" i="4"/>
  <c r="BM74" i="4"/>
  <c r="BN74" i="4"/>
  <c r="BM67" i="4"/>
  <c r="BN67" i="4"/>
  <c r="AL18" i="4"/>
  <c r="BX18" i="4"/>
  <c r="BW18" i="4"/>
  <c r="AL12" i="4"/>
  <c r="BW12" i="4"/>
  <c r="BX12" i="4"/>
  <c r="AL8" i="4"/>
  <c r="CG60" i="4"/>
  <c r="CH60" i="4"/>
  <c r="CG56" i="4"/>
  <c r="CH56" i="4"/>
  <c r="CG44" i="4"/>
  <c r="CH44" i="4"/>
  <c r="CG40" i="4"/>
  <c r="CH40" i="4"/>
  <c r="CG36" i="4"/>
  <c r="CH36" i="4"/>
  <c r="CH28" i="4"/>
  <c r="CG28" i="4"/>
  <c r="P20" i="4"/>
  <c r="O20" i="4"/>
  <c r="P74" i="4"/>
  <c r="O74" i="4"/>
  <c r="O72" i="4"/>
  <c r="P72" i="4"/>
  <c r="P64" i="4"/>
  <c r="O64" i="4"/>
  <c r="P40" i="4"/>
  <c r="O40" i="4"/>
  <c r="O60" i="4"/>
  <c r="P60" i="4"/>
  <c r="BX61" i="4"/>
  <c r="BW61" i="4"/>
  <c r="BX45" i="4"/>
  <c r="BW45" i="4"/>
  <c r="BX37" i="4"/>
  <c r="BW37" i="4"/>
  <c r="BM59" i="4"/>
  <c r="BN59" i="4"/>
  <c r="BM50" i="4"/>
  <c r="BN50" i="4"/>
  <c r="BN36" i="4"/>
  <c r="BM36" i="4"/>
  <c r="BM14" i="4"/>
  <c r="BN14" i="4"/>
  <c r="BN30" i="4"/>
  <c r="BM30" i="4"/>
  <c r="BM69" i="4"/>
  <c r="BN69" i="4"/>
  <c r="AL20" i="4"/>
  <c r="CH61" i="4"/>
  <c r="CG61" i="4"/>
  <c r="CG49" i="4"/>
  <c r="CH49" i="4"/>
  <c r="CH45" i="4"/>
  <c r="CG45" i="4"/>
  <c r="CG41" i="4"/>
  <c r="CH41" i="4"/>
  <c r="CH21" i="4"/>
  <c r="CG21" i="4"/>
  <c r="CG10" i="4"/>
  <c r="CH10" i="4"/>
  <c r="CH76" i="4"/>
  <c r="O67" i="4"/>
  <c r="P67" i="4"/>
  <c r="P43" i="4"/>
  <c r="O43" i="4"/>
  <c r="P16" i="4"/>
  <c r="O16" i="4"/>
  <c r="P61" i="4"/>
  <c r="O61" i="4"/>
  <c r="O51" i="4"/>
  <c r="P51" i="4"/>
  <c r="P38" i="4"/>
  <c r="O38" i="4"/>
  <c r="O69" i="4"/>
  <c r="P69" i="4"/>
  <c r="BX56" i="4"/>
  <c r="BW56" i="4"/>
  <c r="BX52" i="4"/>
  <c r="BW52" i="4"/>
  <c r="BX44" i="4"/>
  <c r="BW44" i="4"/>
  <c r="BW40" i="4"/>
  <c r="BX40" i="4"/>
  <c r="O76" i="4"/>
  <c r="P76" i="4"/>
  <c r="O62" i="4"/>
  <c r="P62" i="4"/>
  <c r="P48" i="4"/>
  <c r="O48" i="4"/>
  <c r="O39" i="4"/>
  <c r="P39" i="4"/>
  <c r="P15" i="4"/>
  <c r="O15" i="4"/>
  <c r="O7" i="4"/>
  <c r="P7" i="4"/>
  <c r="P68" i="4"/>
  <c r="O68" i="4"/>
  <c r="P58" i="4"/>
  <c r="O58" i="4"/>
  <c r="P49" i="4"/>
  <c r="O49" i="4"/>
  <c r="P35" i="4"/>
  <c r="O35" i="4"/>
  <c r="P22" i="4"/>
  <c r="O22" i="4"/>
  <c r="AB63" i="4"/>
  <c r="AB64" i="4"/>
  <c r="AB65" i="4"/>
  <c r="AB66" i="4"/>
  <c r="AB67" i="4"/>
  <c r="AB68" i="4"/>
  <c r="AB69" i="4"/>
  <c r="AB70" i="4"/>
  <c r="AB71" i="4"/>
  <c r="AB72" i="4"/>
  <c r="AB73" i="4"/>
  <c r="AB74" i="4"/>
  <c r="AB75" i="4"/>
  <c r="AB76" i="4"/>
  <c r="AB7" i="4"/>
  <c r="AB9" i="4"/>
  <c r="AB10" i="4"/>
  <c r="AB11" i="4"/>
  <c r="AB12" i="4"/>
  <c r="AB14" i="4"/>
  <c r="AB16" i="4"/>
  <c r="AB17" i="4"/>
  <c r="AB18" i="4"/>
  <c r="AB20" i="4"/>
  <c r="AB21" i="4"/>
  <c r="AB22" i="4"/>
  <c r="AL63" i="4"/>
  <c r="AL64" i="4"/>
  <c r="AL65" i="4"/>
  <c r="AL66" i="4"/>
  <c r="AL67" i="4"/>
  <c r="AL68" i="4"/>
  <c r="AL69" i="4"/>
  <c r="AL70" i="4"/>
  <c r="AL71" i="4"/>
  <c r="AL72" i="4"/>
  <c r="AL73" i="4"/>
  <c r="AL74" i="4"/>
  <c r="AL75" i="4"/>
  <c r="AL76" i="4"/>
  <c r="AB26" i="4"/>
  <c r="AB28" i="4"/>
  <c r="AB29" i="4"/>
  <c r="AB30" i="4"/>
  <c r="AB31" i="4"/>
  <c r="AB32" i="4"/>
  <c r="AB34" i="4"/>
  <c r="AB35" i="4"/>
  <c r="AB36" i="4"/>
  <c r="AB37" i="4"/>
  <c r="AB38" i="4"/>
  <c r="AB39" i="4"/>
  <c r="AB40" i="4"/>
  <c r="AB42" i="4"/>
  <c r="AB43" i="4"/>
  <c r="AB44" i="4"/>
  <c r="AB46" i="4"/>
  <c r="AB47" i="4"/>
  <c r="AB48" i="4"/>
  <c r="AB49" i="4"/>
  <c r="AB50" i="4"/>
  <c r="AB51" i="4"/>
  <c r="AB53" i="4"/>
  <c r="AB54" i="4"/>
  <c r="AB55" i="4"/>
  <c r="AB56" i="4"/>
  <c r="AB58" i="4"/>
  <c r="AB59" i="4"/>
  <c r="AB60" i="4"/>
  <c r="AB61" i="4"/>
  <c r="AL28" i="4"/>
  <c r="AL32" i="4"/>
  <c r="AL36" i="4"/>
  <c r="AL39" i="4"/>
  <c r="AL42" i="4"/>
  <c r="AL46" i="4"/>
  <c r="AL49" i="4"/>
  <c r="AL53" i="4"/>
  <c r="AL56" i="4"/>
  <c r="AL59" i="4"/>
  <c r="AL26" i="4"/>
  <c r="AL29" i="4"/>
  <c r="AL31" i="4"/>
  <c r="AL33" i="4"/>
  <c r="AL35" i="4"/>
  <c r="AL37" i="4"/>
  <c r="AL40" i="4"/>
  <c r="AL43" i="4"/>
  <c r="AL44" i="4"/>
  <c r="AL47" i="4"/>
  <c r="AL48" i="4"/>
  <c r="AL51" i="4"/>
  <c r="AL52" i="4"/>
  <c r="AL55" i="4"/>
  <c r="AL57" i="4"/>
  <c r="AL60" i="4"/>
  <c r="AL30" i="4"/>
  <c r="AL34" i="4"/>
  <c r="AL38" i="4"/>
  <c r="AL41" i="4"/>
  <c r="AL45" i="4"/>
  <c r="AL50" i="4"/>
  <c r="AL54" i="4"/>
  <c r="AL58" i="4"/>
  <c r="AL61" i="4"/>
  <c r="R74" i="4"/>
  <c r="R63" i="4"/>
  <c r="R43" i="4"/>
  <c r="R35" i="4"/>
  <c r="R71" i="4"/>
  <c r="R47" i="4"/>
  <c r="R18" i="4"/>
  <c r="R8" i="4"/>
  <c r="R16" i="4"/>
  <c r="R29" i="4"/>
  <c r="R57" i="4"/>
  <c r="R10" i="4"/>
  <c r="R23" i="4"/>
  <c r="R32" i="4"/>
  <c r="R44" i="4"/>
  <c r="R60" i="4"/>
  <c r="R66" i="4"/>
  <c r="R59" i="4"/>
  <c r="R26" i="4"/>
  <c r="R46" i="4"/>
  <c r="R17" i="4"/>
  <c r="R11" i="4"/>
  <c r="R12" i="4"/>
  <c r="R6" i="4"/>
  <c r="R28" i="4"/>
  <c r="R15" i="4"/>
  <c r="R9" i="4"/>
  <c r="R58" i="4"/>
  <c r="R25" i="4"/>
  <c r="R33" i="4"/>
  <c r="R45" i="4"/>
  <c r="R61" i="4"/>
  <c r="R20" i="4"/>
  <c r="R36" i="4"/>
  <c r="R48" i="4"/>
  <c r="R64" i="4"/>
  <c r="R75" i="4"/>
  <c r="R50" i="4"/>
  <c r="R76" i="4"/>
  <c r="R51" i="4"/>
  <c r="R70" i="4"/>
  <c r="R42" i="4"/>
  <c r="R7" i="4"/>
  <c r="R62" i="4"/>
  <c r="R38" i="4"/>
  <c r="R39" i="4"/>
  <c r="R53" i="4"/>
  <c r="R69" i="4"/>
  <c r="R72" i="4"/>
  <c r="R31" i="4"/>
  <c r="R54" i="4"/>
  <c r="R14" i="4"/>
  <c r="R21" i="4"/>
  <c r="R24" i="4"/>
  <c r="R37" i="4"/>
  <c r="R49" i="4"/>
  <c r="R65" i="4"/>
  <c r="R73" i="4"/>
  <c r="R40" i="4"/>
  <c r="R52" i="4"/>
  <c r="R68" i="4"/>
  <c r="R30" i="4"/>
  <c r="R34" i="4"/>
  <c r="R22" i="4"/>
  <c r="R41" i="4"/>
  <c r="R56" i="4"/>
  <c r="R67" i="4"/>
  <c r="P66" i="4"/>
  <c r="O66" i="4"/>
  <c r="O53" i="4"/>
  <c r="P53" i="4"/>
  <c r="P41" i="4"/>
  <c r="O41" i="4"/>
  <c r="P17" i="4"/>
  <c r="O17" i="4"/>
  <c r="O8" i="4"/>
  <c r="P8" i="4"/>
  <c r="BX59" i="4"/>
  <c r="BW59" i="4"/>
  <c r="BX55" i="4"/>
  <c r="BW55" i="4"/>
  <c r="BW47" i="4"/>
  <c r="BX47" i="4"/>
  <c r="BX39" i="4"/>
  <c r="BW39" i="4"/>
  <c r="BW31" i="4"/>
  <c r="BX31" i="4"/>
  <c r="CG74" i="4"/>
  <c r="CH74" i="4"/>
  <c r="BM58" i="4"/>
  <c r="BN58" i="4"/>
  <c r="BN35" i="4"/>
  <c r="BM35" i="4"/>
  <c r="BN10" i="4"/>
  <c r="BM10" i="4"/>
  <c r="BW66" i="4"/>
  <c r="BX66" i="4"/>
  <c r="CH66" i="4"/>
  <c r="CG66" i="4"/>
  <c r="BN54" i="4"/>
  <c r="BM54" i="4"/>
  <c r="BM46" i="4"/>
  <c r="BN46" i="4"/>
  <c r="BM40" i="4"/>
  <c r="BN40" i="4"/>
  <c r="BN31" i="4"/>
  <c r="BM31" i="4"/>
  <c r="BX70" i="4"/>
  <c r="BW70" i="4"/>
  <c r="BN37" i="4"/>
  <c r="BM37" i="4"/>
  <c r="BN63" i="4"/>
  <c r="BM63" i="4"/>
  <c r="AL25" i="4"/>
  <c r="AL22" i="4"/>
  <c r="AL17" i="4"/>
  <c r="BX17" i="4"/>
  <c r="BW17" i="4"/>
  <c r="AL16" i="4"/>
  <c r="BX16" i="4"/>
  <c r="BW16" i="4"/>
  <c r="AL14" i="4"/>
  <c r="AL11" i="4"/>
  <c r="BW11" i="4"/>
  <c r="BX11" i="4"/>
  <c r="AL7" i="4"/>
  <c r="CG59" i="4"/>
  <c r="CH59" i="4"/>
  <c r="CG55" i="4"/>
  <c r="CH55" i="4"/>
  <c r="CG47" i="4"/>
  <c r="CH47" i="4"/>
  <c r="CG39" i="4"/>
  <c r="CH39" i="4"/>
  <c r="CG31" i="4"/>
  <c r="CH31" i="4"/>
  <c r="CH18" i="4"/>
  <c r="CG18" i="4"/>
  <c r="CG12" i="4"/>
  <c r="CH12" i="4"/>
  <c r="R55" i="4"/>
  <c r="P55" i="4"/>
  <c r="O55" i="4"/>
  <c r="P44" i="4"/>
  <c r="O44" i="4"/>
  <c r="O11" i="4"/>
  <c r="P11" i="4"/>
  <c r="O32" i="4"/>
  <c r="P32" i="4"/>
  <c r="BX49" i="4"/>
  <c r="BW49" i="4"/>
  <c r="BX75" i="4"/>
  <c r="BW75" i="4"/>
  <c r="BX69" i="4"/>
  <c r="BW69" i="4"/>
  <c r="CH72" i="4"/>
  <c r="P73" i="4"/>
  <c r="O73" i="4"/>
  <c r="O59" i="4"/>
  <c r="P59" i="4"/>
  <c r="P46" i="4"/>
  <c r="O46" i="4"/>
  <c r="P36" i="4"/>
  <c r="O36" i="4"/>
  <c r="O26" i="4"/>
  <c r="P26" i="4"/>
  <c r="P75" i="4"/>
  <c r="O75" i="4"/>
  <c r="P65" i="4"/>
  <c r="O65" i="4"/>
  <c r="O57" i="4"/>
  <c r="P57" i="4"/>
  <c r="O47" i="4"/>
  <c r="P47" i="4"/>
  <c r="O42" i="4"/>
  <c r="P42" i="4"/>
  <c r="P33" i="4"/>
  <c r="O33" i="4"/>
  <c r="O18" i="4"/>
  <c r="P18" i="4"/>
  <c r="P14" i="4"/>
  <c r="O14" i="4"/>
  <c r="P12" i="4"/>
  <c r="O12" i="4"/>
  <c r="P63" i="4"/>
  <c r="O63" i="4"/>
  <c r="P50" i="4"/>
  <c r="O50" i="4"/>
  <c r="P37" i="4"/>
  <c r="O37" i="4"/>
  <c r="BX58" i="4"/>
  <c r="BW58" i="4"/>
  <c r="BX54" i="4"/>
  <c r="BW54" i="4"/>
  <c r="BW50" i="4"/>
  <c r="BX50" i="4"/>
  <c r="BX46" i="4"/>
  <c r="BW46" i="4"/>
  <c r="BX42" i="4"/>
  <c r="BW42" i="4"/>
  <c r="BX38" i="4"/>
  <c r="BW38" i="4"/>
  <c r="BX34" i="4"/>
  <c r="BW34" i="4"/>
  <c r="BW30" i="4"/>
  <c r="BX30" i="4"/>
  <c r="CG68" i="4"/>
  <c r="CH68" i="4"/>
  <c r="BN56" i="4"/>
  <c r="BM56" i="4"/>
  <c r="CG63" i="4"/>
  <c r="CH63" i="4"/>
  <c r="BM53" i="4"/>
  <c r="BN53" i="4"/>
  <c r="BN44" i="4"/>
  <c r="BM44" i="4"/>
  <c r="BM39" i="4"/>
  <c r="BN39" i="4"/>
  <c r="BM28" i="4"/>
  <c r="BN28" i="4"/>
  <c r="BW68" i="4"/>
  <c r="BX68" i="4"/>
  <c r="BN60" i="4"/>
  <c r="BM60" i="4"/>
  <c r="BM70" i="4"/>
  <c r="BN70" i="4"/>
  <c r="AL24" i="4"/>
  <c r="AL21" i="4"/>
  <c r="BW21" i="4"/>
  <c r="BX21" i="4"/>
  <c r="AL10" i="4"/>
  <c r="BX10" i="4"/>
  <c r="BW10" i="4"/>
  <c r="CH58" i="4"/>
  <c r="CG58" i="4"/>
  <c r="CG54" i="4"/>
  <c r="CH54" i="4"/>
  <c r="CG50" i="4"/>
  <c r="CH50" i="4"/>
  <c r="CG46" i="4"/>
  <c r="CH46" i="4"/>
  <c r="CG42" i="4"/>
  <c r="CH42" i="4"/>
  <c r="CG38" i="4"/>
  <c r="CH38" i="4"/>
  <c r="CH34" i="4"/>
  <c r="CG34" i="4"/>
  <c r="CG30" i="4"/>
  <c r="CH30" i="4"/>
  <c r="CH17" i="4"/>
  <c r="CG17" i="4"/>
  <c r="CG16" i="4"/>
  <c r="CH16" i="4"/>
  <c r="CG14" i="4"/>
  <c r="CH14" i="4"/>
  <c r="CH11" i="4"/>
  <c r="CG11" i="4"/>
  <c r="BN34" i="4"/>
  <c r="BN43" i="4"/>
  <c r="BM43" i="4"/>
  <c r="BW33" i="4"/>
  <c r="BX33" i="4"/>
  <c r="CG9" i="4"/>
  <c r="CH9" i="4"/>
  <c r="BX9" i="4"/>
  <c r="BW9" i="4"/>
  <c r="CH25" i="4"/>
  <c r="CG25" i="4"/>
  <c r="BW25" i="4"/>
  <c r="BX25" i="4"/>
  <c r="BW71" i="4"/>
  <c r="BX71" i="4"/>
  <c r="CH71" i="4"/>
  <c r="CG71" i="4"/>
  <c r="BK193" i="3"/>
  <c r="BS193" i="3"/>
  <c r="BJ193" i="3"/>
  <c r="BT193" i="3"/>
  <c r="BI193" i="3"/>
  <c r="BR193" i="3"/>
  <c r="CG22" i="4"/>
  <c r="CG23" i="4"/>
  <c r="CG73" i="4"/>
  <c r="CH73" i="4"/>
  <c r="CH23" i="4"/>
  <c r="J14" i="6"/>
  <c r="O17" i="6"/>
  <c r="O18" i="6" s="1"/>
  <c r="O19" i="6" s="1"/>
  <c r="O16" i="6"/>
  <c r="BX73" i="4"/>
  <c r="BW73" i="4"/>
  <c r="BW23" i="4"/>
  <c r="BX23" i="4"/>
  <c r="AI193" i="3"/>
  <c r="BA193" i="3"/>
  <c r="R193" i="3"/>
  <c r="AH193" i="3"/>
  <c r="BB193" i="3"/>
  <c r="Z193" i="3"/>
  <c r="AQ193" i="3"/>
  <c r="AS193" i="3"/>
  <c r="AR193" i="3"/>
  <c r="AZ193" i="3"/>
  <c r="AA193" i="3"/>
  <c r="AJ193" i="3"/>
  <c r="Q193" i="3"/>
  <c r="P193" i="3"/>
  <c r="Y193" i="3"/>
  <c r="BX7" i="4" l="1"/>
  <c r="F58" i="6"/>
  <c r="BN29" i="4"/>
  <c r="CG7" i="4"/>
  <c r="H58" i="6"/>
  <c r="D58" i="6"/>
  <c r="BN20" i="4"/>
  <c r="BM7" i="4"/>
  <c r="BM49" i="4"/>
  <c r="CG26" i="4"/>
  <c r="E58" i="6"/>
  <c r="H57" i="6"/>
  <c r="G59" i="6"/>
  <c r="G60" i="6"/>
  <c r="G58" i="6"/>
  <c r="G61" i="6"/>
  <c r="G62" i="6"/>
  <c r="G57" i="6"/>
  <c r="F61" i="6"/>
  <c r="E62" i="6"/>
  <c r="E56" i="6"/>
  <c r="E69" i="6" s="1"/>
  <c r="E61" i="6"/>
  <c r="D56" i="6"/>
  <c r="D70" i="6" s="1"/>
  <c r="D62" i="6"/>
  <c r="D61" i="6"/>
  <c r="D60" i="6"/>
  <c r="CH26" i="4"/>
  <c r="H60" i="6"/>
  <c r="H61" i="6"/>
  <c r="H59" i="6"/>
  <c r="H56" i="6"/>
  <c r="H71" i="6" s="1"/>
  <c r="G56" i="6"/>
  <c r="G70" i="6" s="1"/>
  <c r="F56" i="6"/>
  <c r="F82" i="6" s="1"/>
  <c r="F57" i="6"/>
  <c r="F59" i="6"/>
  <c r="F62" i="6"/>
  <c r="P36" i="6"/>
  <c r="BM32" i="4"/>
  <c r="BN32" i="4"/>
  <c r="BX32" i="4"/>
  <c r="CG20" i="4"/>
  <c r="T59" i="6"/>
  <c r="O28" i="6"/>
  <c r="T61" i="6"/>
  <c r="T62" i="6"/>
  <c r="T60" i="6"/>
  <c r="T57" i="6"/>
  <c r="J79" i="6"/>
  <c r="J81" i="6"/>
  <c r="J80" i="6"/>
  <c r="J70" i="6"/>
  <c r="J69" i="6"/>
  <c r="J71" i="6"/>
  <c r="J82" i="6"/>
  <c r="J72" i="6"/>
  <c r="T56" i="6"/>
  <c r="T58" i="6"/>
  <c r="AB45" i="4"/>
  <c r="I81" i="6"/>
  <c r="I71" i="6"/>
  <c r="I79" i="6"/>
  <c r="I69" i="6"/>
  <c r="I70" i="6"/>
  <c r="I72" i="6"/>
  <c r="I82" i="6"/>
  <c r="I80" i="6"/>
  <c r="R26" i="6"/>
  <c r="R36" i="6"/>
  <c r="R27" i="6"/>
  <c r="R43" i="6"/>
  <c r="R48" i="6"/>
  <c r="R34" i="6"/>
  <c r="R47" i="6"/>
  <c r="R45" i="6"/>
  <c r="R32" i="6"/>
  <c r="R28" i="6"/>
  <c r="R49" i="6"/>
  <c r="R44" i="6"/>
  <c r="R33" i="6"/>
  <c r="R29" i="6"/>
  <c r="R46" i="6"/>
  <c r="R35" i="6"/>
  <c r="R31" i="6"/>
  <c r="Q32" i="6"/>
  <c r="Q31" i="6"/>
  <c r="Q47" i="6"/>
  <c r="Q48" i="6"/>
  <c r="Q45" i="6"/>
  <c r="Q44" i="6"/>
  <c r="Q43" i="6"/>
  <c r="Q29" i="6"/>
  <c r="Q35" i="6"/>
  <c r="Q30" i="6"/>
  <c r="Q46" i="6"/>
  <c r="Q49" i="6"/>
  <c r="Q36" i="6"/>
  <c r="Q33" i="6"/>
  <c r="Q26" i="6"/>
  <c r="Q27" i="6"/>
  <c r="Q34" i="6"/>
  <c r="Q28" i="6"/>
  <c r="P26" i="6"/>
  <c r="P28" i="6"/>
  <c r="P45" i="6"/>
  <c r="P46" i="6"/>
  <c r="P44" i="6"/>
  <c r="P43" i="6"/>
  <c r="P35" i="6"/>
  <c r="P30" i="6"/>
  <c r="P49" i="6"/>
  <c r="P31" i="6"/>
  <c r="P48" i="6"/>
  <c r="P32" i="6"/>
  <c r="P47" i="6"/>
  <c r="P29" i="6"/>
  <c r="P34" i="6"/>
  <c r="P27" i="6"/>
  <c r="P33" i="6"/>
  <c r="N10" i="6"/>
  <c r="O49" i="6"/>
  <c r="O44" i="6"/>
  <c r="O34" i="6"/>
  <c r="O46" i="6"/>
  <c r="O29" i="6"/>
  <c r="O32" i="6"/>
  <c r="O26" i="6"/>
  <c r="O33" i="6"/>
  <c r="O27" i="6"/>
  <c r="O47" i="6"/>
  <c r="O45" i="6"/>
  <c r="O35" i="6"/>
  <c r="O36" i="6"/>
  <c r="O43" i="6"/>
  <c r="O30" i="6"/>
  <c r="O31" i="6"/>
  <c r="O48" i="6"/>
  <c r="AB8" i="4"/>
  <c r="AB81" i="4"/>
  <c r="BW26" i="4"/>
  <c r="BX26" i="4"/>
  <c r="BM26" i="4"/>
  <c r="BW20" i="4"/>
  <c r="BX20" i="4"/>
  <c r="BM20" i="4"/>
  <c r="CH20" i="4"/>
  <c r="BW32" i="4"/>
  <c r="CH32" i="4"/>
  <c r="BN49" i="4"/>
  <c r="CG29" i="4"/>
  <c r="CH29" i="4"/>
  <c r="BX29" i="4"/>
  <c r="BW29" i="4"/>
  <c r="BX82" i="4"/>
  <c r="N44" i="6"/>
  <c r="N31" i="6"/>
  <c r="N35" i="6"/>
  <c r="N45" i="6"/>
  <c r="N34" i="6"/>
  <c r="N47" i="6"/>
  <c r="N30" i="6"/>
  <c r="N48" i="6"/>
  <c r="N32" i="6"/>
  <c r="N36" i="6"/>
  <c r="N28" i="6"/>
  <c r="N29" i="6"/>
  <c r="N26" i="6"/>
  <c r="N27" i="6"/>
  <c r="N43" i="6"/>
  <c r="N49" i="6"/>
  <c r="N33" i="6"/>
  <c r="N46" i="6"/>
  <c r="BN26" i="4"/>
  <c r="BN8" i="4"/>
  <c r="BM77" i="4"/>
  <c r="BN81" i="4"/>
  <c r="BN82" i="4"/>
  <c r="CG77" i="4"/>
  <c r="BM76" i="4"/>
  <c r="CG82" i="4"/>
  <c r="BM17" i="4"/>
  <c r="BM82" i="4"/>
  <c r="BN77" i="4"/>
  <c r="BN17" i="4"/>
  <c r="AX84" i="4"/>
  <c r="AY84" i="4"/>
  <c r="AW84" i="4"/>
  <c r="AZ84" i="4"/>
  <c r="AV84" i="4"/>
  <c r="CB84" i="4"/>
  <c r="BZ84" i="4"/>
  <c r="CC84" i="4"/>
  <c r="CA84" i="4"/>
  <c r="CD84" i="4"/>
  <c r="T84" i="4"/>
  <c r="R84" i="4"/>
  <c r="U84" i="4"/>
  <c r="V84" i="4"/>
  <c r="AP84" i="4"/>
  <c r="BG84" i="4"/>
  <c r="AN84" i="4"/>
  <c r="BT84" i="4"/>
  <c r="BF84" i="4"/>
  <c r="S84" i="4"/>
  <c r="AE84" i="4"/>
  <c r="BH84" i="4"/>
  <c r="BI84" i="4"/>
  <c r="BQ84" i="4"/>
  <c r="BR84" i="4"/>
  <c r="BS84" i="4"/>
  <c r="AL84" i="4"/>
  <c r="AO84" i="4"/>
  <c r="BJ84" i="4"/>
  <c r="BP84" i="4"/>
  <c r="BN45" i="4"/>
  <c r="CH33" i="4"/>
  <c r="CG33" i="4"/>
  <c r="CG48" i="4"/>
  <c r="CH48" i="4"/>
  <c r="CH35" i="4"/>
  <c r="CG35" i="4"/>
  <c r="BX14" i="4"/>
  <c r="BW14" i="4"/>
  <c r="AF71" i="4"/>
  <c r="BX48" i="4"/>
  <c r="CH70" i="4"/>
  <c r="CG70" i="4"/>
  <c r="AB25" i="4"/>
  <c r="BN25" i="4"/>
  <c r="BX24" i="4"/>
  <c r="CG24" i="4"/>
  <c r="BM71" i="4"/>
  <c r="CH24" i="4"/>
  <c r="BN24" i="4"/>
  <c r="BX35" i="4"/>
  <c r="AD55" i="4"/>
  <c r="BM55" i="4"/>
  <c r="AM48" i="4"/>
  <c r="BW35" i="4"/>
  <c r="BM48" i="4"/>
  <c r="BN48" i="4"/>
  <c r="AC18" i="4"/>
  <c r="AC24" i="4"/>
  <c r="BM24" i="4"/>
  <c r="BN18" i="4"/>
  <c r="BM33" i="4"/>
  <c r="BN33" i="4"/>
  <c r="BM51" i="4"/>
  <c r="AC51" i="4"/>
  <c r="CG52" i="4"/>
  <c r="CH52" i="4"/>
  <c r="BM41" i="4"/>
  <c r="AB41" i="4"/>
  <c r="D59" i="6" s="1"/>
  <c r="BN41" i="4"/>
  <c r="AC41" i="4"/>
  <c r="E59" i="6" s="1"/>
  <c r="BN52" i="4"/>
  <c r="BM52" i="4"/>
  <c r="BM23" i="4"/>
  <c r="L31" i="6"/>
  <c r="L33" i="6"/>
  <c r="K46" i="6"/>
  <c r="K31" i="6"/>
  <c r="K35" i="6"/>
  <c r="L34" i="6"/>
  <c r="K48" i="6"/>
  <c r="L35" i="6"/>
  <c r="L46" i="6"/>
  <c r="L36" i="6"/>
  <c r="K34" i="6"/>
  <c r="K28" i="6"/>
  <c r="K27" i="6"/>
  <c r="L32" i="6"/>
  <c r="K33" i="6"/>
  <c r="L48" i="6"/>
  <c r="K47" i="6"/>
  <c r="L47" i="6"/>
  <c r="L49" i="6"/>
  <c r="K49" i="6"/>
  <c r="L43" i="6"/>
  <c r="L45" i="6"/>
  <c r="K45" i="6"/>
  <c r="K44" i="6"/>
  <c r="L44" i="6"/>
  <c r="L30" i="6"/>
  <c r="K29" i="6"/>
  <c r="K36" i="6"/>
  <c r="L28" i="6"/>
  <c r="K30" i="6"/>
  <c r="K32" i="6"/>
  <c r="K43" i="6"/>
  <c r="L29" i="6"/>
  <c r="L27" i="6"/>
  <c r="BM34" i="4"/>
  <c r="G12" i="7"/>
  <c r="G13" i="7" s="1"/>
  <c r="H30" i="7"/>
  <c r="H31" i="7" s="1"/>
  <c r="F12" i="7"/>
  <c r="F13" i="7" s="1"/>
  <c r="F30" i="7"/>
  <c r="F31" i="7" s="1"/>
  <c r="G30" i="7"/>
  <c r="G31" i="7" s="1"/>
  <c r="E30" i="7"/>
  <c r="E31" i="7" s="1"/>
  <c r="J15" i="6"/>
  <c r="H12" i="7"/>
  <c r="H13" i="7" s="1"/>
  <c r="BM9" i="4"/>
  <c r="BN9" i="4"/>
  <c r="BW62" i="4"/>
  <c r="CG62" i="4"/>
  <c r="CH62" i="4"/>
  <c r="BX62" i="4"/>
  <c r="CH65" i="4"/>
  <c r="BW65" i="4"/>
  <c r="BX65" i="4"/>
  <c r="CG65" i="4"/>
  <c r="BN22" i="4"/>
  <c r="BM22" i="4"/>
  <c r="CH57" i="4"/>
  <c r="CG57" i="4"/>
  <c r="BX57" i="4"/>
  <c r="BW57" i="4"/>
  <c r="CH22" i="4"/>
  <c r="BW22" i="4"/>
  <c r="BX22" i="4"/>
  <c r="BM62" i="4"/>
  <c r="BN62" i="4"/>
  <c r="BX64" i="4"/>
  <c r="CG64" i="4"/>
  <c r="BW64" i="4"/>
  <c r="CH64" i="4"/>
  <c r="BM73" i="4"/>
  <c r="BN73" i="4"/>
  <c r="BN57" i="4"/>
  <c r="BM57" i="4"/>
  <c r="BN23" i="4"/>
  <c r="BM72" i="4"/>
  <c r="BN72" i="4"/>
  <c r="BM65" i="4"/>
  <c r="BN65" i="4"/>
  <c r="BM64" i="4"/>
  <c r="BN64" i="4"/>
  <c r="BM15" i="4"/>
  <c r="BN15" i="4"/>
  <c r="CG15" i="4"/>
  <c r="CH15" i="4"/>
  <c r="D12" i="7"/>
  <c r="D13" i="7" s="1"/>
  <c r="D30" i="7"/>
  <c r="D31" i="7" s="1"/>
  <c r="BW15" i="4"/>
  <c r="BX15" i="4"/>
  <c r="H72" i="6" l="1"/>
  <c r="D72" i="6"/>
  <c r="D81" i="6"/>
  <c r="D79" i="6"/>
  <c r="H80" i="6"/>
  <c r="D69" i="6"/>
  <c r="D71" i="6"/>
  <c r="D80" i="6"/>
  <c r="H79" i="6"/>
  <c r="E79" i="6"/>
  <c r="H69" i="6"/>
  <c r="H82" i="6"/>
  <c r="E80" i="6"/>
  <c r="E81" i="6"/>
  <c r="H62" i="6"/>
  <c r="G82" i="6"/>
  <c r="G80" i="6"/>
  <c r="G71" i="6"/>
  <c r="G81" i="6"/>
  <c r="G69" i="6"/>
  <c r="G79" i="6"/>
  <c r="G72" i="6"/>
  <c r="E72" i="6"/>
  <c r="E71" i="6"/>
  <c r="E70" i="6"/>
  <c r="H70" i="6"/>
  <c r="E57" i="6"/>
  <c r="E60" i="6"/>
  <c r="D57" i="6"/>
  <c r="F71" i="6"/>
  <c r="F69" i="6"/>
  <c r="F81" i="6"/>
  <c r="F80" i="6"/>
  <c r="F72" i="6"/>
  <c r="F70" i="6"/>
  <c r="F60" i="6"/>
  <c r="T71" i="6"/>
  <c r="T80" i="6"/>
  <c r="T82" i="6"/>
  <c r="T81" i="6"/>
  <c r="T69" i="6"/>
  <c r="T79" i="6"/>
  <c r="T72" i="6"/>
  <c r="T70" i="6"/>
  <c r="S72" i="6"/>
  <c r="S82" i="6"/>
  <c r="S70" i="6"/>
  <c r="S81" i="6"/>
  <c r="S79" i="6"/>
  <c r="S71" i="6"/>
  <c r="S80" i="6"/>
  <c r="S69" i="6"/>
  <c r="H81" i="6"/>
  <c r="Q13" i="6"/>
  <c r="E13" i="6"/>
  <c r="F13" i="6"/>
  <c r="R13" i="6"/>
  <c r="D12" i="6"/>
  <c r="P12" i="6"/>
  <c r="W12" i="6" s="1"/>
  <c r="R12" i="6"/>
  <c r="F12" i="6"/>
  <c r="Q12" i="6"/>
  <c r="E12" i="6"/>
  <c r="R11" i="6"/>
  <c r="AD11" i="6" s="1"/>
  <c r="F11" i="6"/>
  <c r="F79" i="6"/>
  <c r="Q11" i="6"/>
  <c r="E11" i="6"/>
  <c r="E82" i="6"/>
  <c r="F10" i="6"/>
  <c r="R10" i="6"/>
  <c r="H14" i="7"/>
  <c r="H15" i="7" s="1"/>
  <c r="G13" i="6" s="1"/>
  <c r="Z13" i="6" s="1"/>
  <c r="F14" i="7"/>
  <c r="G14" i="7"/>
  <c r="G15" i="7" s="1"/>
  <c r="G12" i="6" s="1"/>
  <c r="Z12" i="6" s="1"/>
  <c r="Q9" i="6"/>
  <c r="E9" i="6"/>
  <c r="D14" i="7"/>
  <c r="R9" i="6"/>
  <c r="F9" i="6"/>
  <c r="D82" i="6"/>
  <c r="AB84" i="4"/>
  <c r="AF84" i="4"/>
  <c r="AD84" i="4"/>
  <c r="AM84" i="4"/>
  <c r="AC84" i="4"/>
  <c r="F32" i="7"/>
  <c r="F35" i="7" s="1"/>
  <c r="E32" i="7"/>
  <c r="H32" i="7"/>
  <c r="H34" i="7" s="1"/>
  <c r="G32" i="7"/>
  <c r="G34" i="7" s="1"/>
  <c r="E14" i="7"/>
  <c r="D32" i="7"/>
  <c r="D35" i="7" s="1"/>
  <c r="Q69" i="6" l="1"/>
  <c r="R69" i="6"/>
  <c r="R71" i="6"/>
  <c r="R70" i="6"/>
  <c r="R72" i="6"/>
  <c r="Q70" i="6"/>
  <c r="Q72" i="6"/>
  <c r="Q71" i="6"/>
  <c r="O71" i="6"/>
  <c r="N69" i="6"/>
  <c r="N82" i="6"/>
  <c r="N70" i="6"/>
  <c r="R82" i="6"/>
  <c r="O81" i="6"/>
  <c r="Q80" i="6"/>
  <c r="Q79" i="6"/>
  <c r="Q81" i="6"/>
  <c r="Q82" i="6"/>
  <c r="O58" i="6"/>
  <c r="P69" i="6"/>
  <c r="P80" i="6"/>
  <c r="G35" i="7"/>
  <c r="F34" i="7"/>
  <c r="R79" i="6"/>
  <c r="R81" i="6"/>
  <c r="R80" i="6"/>
  <c r="H35" i="7"/>
  <c r="D13" i="6"/>
  <c r="P13" i="6"/>
  <c r="W13" i="6" s="1"/>
  <c r="H33" i="7"/>
  <c r="I13" i="6" s="1"/>
  <c r="Y13" i="6" s="1"/>
  <c r="G33" i="7"/>
  <c r="J12" i="6" s="1"/>
  <c r="F16" i="7"/>
  <c r="F33" i="7"/>
  <c r="P11" i="6"/>
  <c r="W11" i="6" s="1"/>
  <c r="D11" i="6"/>
  <c r="Q10" i="6"/>
  <c r="E10" i="6"/>
  <c r="P10" i="6"/>
  <c r="W10" i="6" s="1"/>
  <c r="D10" i="6"/>
  <c r="D34" i="7"/>
  <c r="D33" i="7"/>
  <c r="D16" i="7"/>
  <c r="D17" i="7"/>
  <c r="D15" i="7"/>
  <c r="G9" i="6" s="1"/>
  <c r="Z9" i="6" s="1"/>
  <c r="D9" i="6"/>
  <c r="P9" i="6"/>
  <c r="W9" i="6" s="1"/>
  <c r="E15" i="7"/>
  <c r="G10" i="6" s="1"/>
  <c r="Z10" i="6" s="1"/>
  <c r="E33" i="7"/>
  <c r="I10" i="6" s="1"/>
  <c r="Y10" i="6" s="1"/>
  <c r="E35" i="7"/>
  <c r="E34" i="7"/>
  <c r="P70" i="6"/>
  <c r="P79" i="6"/>
  <c r="P81" i="6"/>
  <c r="P82" i="6"/>
  <c r="P71" i="6"/>
  <c r="P72" i="6"/>
  <c r="O69" i="6"/>
  <c r="O70" i="6"/>
  <c r="O80" i="6"/>
  <c r="O82" i="6"/>
  <c r="O79" i="6"/>
  <c r="O72" i="6"/>
  <c r="N72" i="6"/>
  <c r="N81" i="6"/>
  <c r="N80" i="6"/>
  <c r="N71" i="6"/>
  <c r="N79" i="6"/>
  <c r="I11" i="6"/>
  <c r="Y11" i="6" s="1"/>
  <c r="G17" i="7"/>
  <c r="G16" i="7"/>
  <c r="H12" i="6" s="1"/>
  <c r="F15" i="7"/>
  <c r="G11" i="6" s="1"/>
  <c r="Z11" i="6" s="1"/>
  <c r="F17" i="7"/>
  <c r="H17" i="7"/>
  <c r="H16" i="7"/>
  <c r="H13" i="6" s="1"/>
  <c r="E16" i="7"/>
  <c r="E17" i="7"/>
  <c r="K14" i="6"/>
  <c r="K15" i="6"/>
  <c r="S15" i="6"/>
  <c r="X15" i="6" s="1"/>
  <c r="S14" i="6"/>
  <c r="X14" i="6" s="1"/>
  <c r="T13" i="6"/>
  <c r="T15" i="6"/>
  <c r="L15" i="6"/>
  <c r="U15" i="6"/>
  <c r="M15" i="6"/>
  <c r="U14" i="6"/>
  <c r="T14" i="6"/>
  <c r="H10" i="6" l="1"/>
  <c r="J10" i="6"/>
  <c r="I12" i="6"/>
  <c r="H11" i="6"/>
  <c r="K11" i="6"/>
  <c r="J11" i="6"/>
  <c r="M14" i="6"/>
  <c r="L14" i="6"/>
  <c r="S61" i="6"/>
  <c r="S56" i="6"/>
  <c r="S57" i="6"/>
  <c r="S60" i="6"/>
  <c r="S59" i="6"/>
  <c r="S58" i="6"/>
  <c r="S62" i="6"/>
  <c r="J13" i="6"/>
  <c r="L13" i="6" s="1"/>
  <c r="K13" i="6"/>
  <c r="S9" i="6"/>
  <c r="X9" i="6" s="1"/>
  <c r="S11" i="6"/>
  <c r="X11" i="6" s="1"/>
  <c r="S13" i="6"/>
  <c r="X13" i="6" s="1"/>
  <c r="AD13" i="6" s="1"/>
  <c r="S10" i="6"/>
  <c r="X10" i="6" s="1"/>
  <c r="AD10" i="6" s="1"/>
  <c r="S12" i="6"/>
  <c r="X12" i="6" s="1"/>
  <c r="U11" i="6"/>
  <c r="U13" i="6"/>
  <c r="T10" i="6"/>
  <c r="T12" i="6"/>
  <c r="U12" i="6"/>
  <c r="K12" i="6"/>
  <c r="T11" i="6"/>
  <c r="U9" i="6"/>
  <c r="T9" i="6"/>
  <c r="I9" i="6"/>
  <c r="Y9" i="6" s="1"/>
  <c r="J9" i="6"/>
  <c r="H9" i="6"/>
  <c r="L10" i="6" l="1"/>
  <c r="AD9" i="6"/>
  <c r="M12" i="6"/>
  <c r="Y12" i="6"/>
  <c r="AD12" i="6"/>
  <c r="L12" i="6"/>
  <c r="M11" i="6"/>
  <c r="L11" i="6"/>
  <c r="O59" i="6"/>
  <c r="O56" i="6"/>
  <c r="O60" i="6"/>
  <c r="O62" i="6"/>
  <c r="O61" i="6"/>
  <c r="O57" i="6"/>
  <c r="P56" i="6"/>
  <c r="P62" i="6"/>
  <c r="P57" i="6"/>
  <c r="P61" i="6"/>
  <c r="P60" i="6"/>
  <c r="P59" i="6"/>
  <c r="P58" i="6"/>
  <c r="R57" i="6"/>
  <c r="R62" i="6"/>
  <c r="R58" i="6"/>
  <c r="R56" i="6"/>
  <c r="R59" i="6"/>
  <c r="R60" i="6"/>
  <c r="R61" i="6"/>
  <c r="Q60" i="6"/>
  <c r="Q61" i="6"/>
  <c r="Q58" i="6"/>
  <c r="Q57" i="6"/>
  <c r="Q62" i="6"/>
  <c r="Q59" i="6"/>
  <c r="Q56" i="6"/>
  <c r="N56" i="6"/>
  <c r="N58" i="6"/>
  <c r="N57" i="6"/>
  <c r="N61" i="6"/>
  <c r="N62" i="6"/>
  <c r="N59" i="6"/>
  <c r="N60" i="6"/>
  <c r="K10" i="6"/>
  <c r="M13" i="6"/>
  <c r="M10" i="6"/>
  <c r="U10" i="6"/>
  <c r="K9" i="6"/>
  <c r="M9" i="6"/>
  <c r="L9" i="6"/>
  <c r="D193" i="3"/>
  <c r="B33" i="5" s="1"/>
  <c r="BO6" i="4"/>
  <c r="BY6" i="4"/>
  <c r="G6" i="4"/>
  <c r="C26" i="6" s="1"/>
  <c r="G193" i="3"/>
  <c r="O6" i="4" l="1"/>
  <c r="P6" i="4"/>
  <c r="I193" i="3"/>
  <c r="H193" i="3"/>
  <c r="BE6" i="4"/>
  <c r="BE84" i="4" s="1"/>
  <c r="BN84" i="4" s="1"/>
  <c r="AU82" i="4"/>
  <c r="AA15" i="4"/>
  <c r="AA73" i="4"/>
  <c r="AA53" i="4"/>
  <c r="AK70" i="4"/>
  <c r="Q82" i="4"/>
  <c r="AA69" i="4"/>
  <c r="AA23" i="4"/>
  <c r="AU77" i="4"/>
  <c r="AK23" i="4"/>
  <c r="Q41" i="4"/>
  <c r="AK81" i="4"/>
  <c r="Q81" i="4"/>
  <c r="Q53" i="4"/>
  <c r="AA81" i="4"/>
  <c r="Q9" i="4"/>
  <c r="AA9" i="4"/>
  <c r="AK34" i="4"/>
  <c r="Q10" i="4"/>
  <c r="AA30" i="4"/>
  <c r="Q52" i="4"/>
  <c r="AA56" i="4"/>
  <c r="AK11" i="4"/>
  <c r="AA40" i="4"/>
  <c r="AA59" i="4"/>
  <c r="AA58" i="4"/>
  <c r="AU24" i="4"/>
  <c r="Q30" i="4"/>
  <c r="Q50" i="4"/>
  <c r="AK10" i="4"/>
  <c r="AA82" i="4"/>
  <c r="Q59" i="4"/>
  <c r="AU51" i="4"/>
  <c r="AA32" i="4"/>
  <c r="AK55" i="4"/>
  <c r="Q16" i="4"/>
  <c r="AK41" i="4"/>
  <c r="AK50" i="4"/>
  <c r="Q24" i="4"/>
  <c r="AU76" i="4"/>
  <c r="AA21" i="4"/>
  <c r="AK62" i="4"/>
  <c r="Q28" i="4"/>
  <c r="Q80" i="4"/>
  <c r="AK31" i="4"/>
  <c r="AU26" i="4"/>
  <c r="AU29" i="4"/>
  <c r="AU61" i="4"/>
  <c r="AA80" i="4"/>
  <c r="AU36" i="4"/>
  <c r="AU46" i="4"/>
  <c r="AA41" i="4"/>
  <c r="AK6" i="4"/>
  <c r="Q21" i="4"/>
  <c r="AK67" i="4"/>
  <c r="AK75" i="4"/>
  <c r="Q63" i="4"/>
  <c r="AA20" i="4"/>
  <c r="AU74" i="4"/>
  <c r="AU32" i="4"/>
  <c r="AK58" i="4"/>
  <c r="Q68" i="4"/>
  <c r="Q40" i="4"/>
  <c r="Q70" i="4"/>
  <c r="Q42" i="4"/>
  <c r="AK63" i="4"/>
  <c r="AK80" i="4"/>
  <c r="AA83" i="4"/>
  <c r="AK64" i="4"/>
  <c r="AU75" i="4"/>
  <c r="AK68" i="4"/>
  <c r="Q65" i="4"/>
  <c r="AU8" i="4"/>
  <c r="AK12" i="4"/>
  <c r="Q72" i="4"/>
  <c r="AA50" i="4"/>
  <c r="Q37" i="4"/>
  <c r="AU50" i="4"/>
  <c r="AA37" i="4"/>
  <c r="AU78" i="4"/>
  <c r="AA34" i="4"/>
  <c r="AA71" i="4"/>
  <c r="Q56" i="4"/>
  <c r="AK16" i="4"/>
  <c r="Q69" i="4"/>
  <c r="AA36" i="4"/>
  <c r="Q12" i="4"/>
  <c r="Q62" i="4"/>
  <c r="AA12" i="4"/>
  <c r="AU83" i="4"/>
  <c r="Q19" i="4"/>
  <c r="AU79" i="4"/>
  <c r="AA26" i="4"/>
  <c r="AK82" i="4"/>
  <c r="AU65" i="4"/>
  <c r="AA46" i="4"/>
  <c r="AK43" i="4"/>
  <c r="AK36" i="4"/>
  <c r="AU15" i="4"/>
  <c r="Q45" i="4"/>
  <c r="Q76" i="4"/>
  <c r="AK27" i="4"/>
  <c r="AA42" i="4"/>
  <c r="AA11" i="4"/>
  <c r="AA25" i="4"/>
  <c r="AU28" i="4"/>
  <c r="Q22" i="4"/>
  <c r="AU41" i="4"/>
  <c r="Q83" i="4"/>
  <c r="AA31" i="4"/>
  <c r="AU49" i="4"/>
  <c r="AK20" i="4"/>
  <c r="AK78" i="4"/>
  <c r="AA8" i="4"/>
  <c r="Q25" i="4"/>
  <c r="Q17" i="4"/>
  <c r="AK59" i="4"/>
  <c r="Q39" i="4"/>
  <c r="AA70" i="4"/>
  <c r="AK74" i="4"/>
  <c r="AU30" i="4"/>
  <c r="AU35" i="4"/>
  <c r="Q35" i="4"/>
  <c r="AK51" i="4"/>
  <c r="AU22" i="4"/>
  <c r="Q43" i="4"/>
  <c r="AA39" i="4"/>
  <c r="AA48" i="4"/>
  <c r="AU48" i="4"/>
  <c r="AU67" i="4"/>
  <c r="Q36" i="4"/>
  <c r="Q57" i="4"/>
  <c r="Q71" i="4"/>
  <c r="AA28" i="4"/>
  <c r="Q67" i="4"/>
  <c r="Q58" i="4"/>
  <c r="AA14" i="4"/>
  <c r="AU10" i="4"/>
  <c r="AK28" i="4"/>
  <c r="AU56" i="4"/>
  <c r="AK21" i="4"/>
  <c r="AK71" i="4"/>
  <c r="Q48" i="4"/>
  <c r="AU23" i="4"/>
  <c r="Q11" i="4"/>
  <c r="Q20" i="4"/>
  <c r="AA38" i="4"/>
  <c r="AA77" i="4"/>
  <c r="AA17" i="4"/>
  <c r="AK66" i="4"/>
  <c r="AU12" i="4"/>
  <c r="Q55" i="4"/>
  <c r="AU42" i="4"/>
  <c r="AK29" i="4"/>
  <c r="AA44" i="4"/>
  <c r="AA63" i="4"/>
  <c r="Q34" i="4"/>
  <c r="AU43" i="4"/>
  <c r="AA62" i="4"/>
  <c r="AA65" i="4"/>
  <c r="AU6" i="4"/>
  <c r="AU16" i="4"/>
  <c r="AU80" i="4"/>
  <c r="AU38" i="4"/>
  <c r="B34" i="5"/>
  <c r="AA61" i="4"/>
  <c r="AK8" i="4"/>
  <c r="AK83" i="4"/>
  <c r="Q49" i="4"/>
  <c r="Q23" i="4"/>
  <c r="AU40" i="4"/>
  <c r="AU71" i="4"/>
  <c r="AA35" i="4"/>
  <c r="AK40" i="4"/>
  <c r="AU62" i="4"/>
  <c r="AU34" i="4"/>
  <c r="AK45" i="4"/>
  <c r="Q31" i="4"/>
  <c r="AU60" i="4"/>
  <c r="AU39" i="4"/>
  <c r="AA76" i="4"/>
  <c r="AA18" i="4"/>
  <c r="AU70" i="4"/>
  <c r="Q79" i="4"/>
  <c r="Q47" i="4"/>
  <c r="Q27" i="4"/>
  <c r="AK76" i="4"/>
  <c r="AK42" i="4"/>
  <c r="AK19" i="4"/>
  <c r="AU63" i="4"/>
  <c r="AK32" i="4"/>
  <c r="Q14" i="4"/>
  <c r="Q29" i="4"/>
  <c r="AK56" i="4"/>
  <c r="AU81" i="4"/>
  <c r="AK30" i="4"/>
  <c r="AK14" i="4"/>
  <c r="Q18" i="4"/>
  <c r="AA54" i="4"/>
  <c r="AA66" i="4"/>
  <c r="AK18" i="4"/>
  <c r="AK69" i="4"/>
  <c r="AK25" i="4"/>
  <c r="Q15" i="4"/>
  <c r="AA64" i="4"/>
  <c r="AA45" i="4"/>
  <c r="AA52" i="4"/>
  <c r="AK17" i="4"/>
  <c r="AK35" i="4"/>
  <c r="AA68" i="4"/>
  <c r="AA10" i="4"/>
  <c r="AK79" i="4"/>
  <c r="AA60" i="4"/>
  <c r="AK9" i="4"/>
  <c r="AU57" i="4"/>
  <c r="Q7" i="4"/>
  <c r="AU17" i="4"/>
  <c r="AA78" i="4"/>
  <c r="Q64" i="4"/>
  <c r="Q51" i="4"/>
  <c r="AU11" i="4"/>
  <c r="AK77" i="4"/>
  <c r="AK73" i="4"/>
  <c r="Q44" i="4"/>
  <c r="AU33" i="4"/>
  <c r="Q38" i="4"/>
  <c r="AK52" i="4"/>
  <c r="AU66" i="4"/>
  <c r="Q46" i="4"/>
  <c r="AA24" i="4"/>
  <c r="AU27" i="4"/>
  <c r="AA51" i="4"/>
  <c r="AK48" i="4"/>
  <c r="AK24" i="4"/>
  <c r="AU72" i="4"/>
  <c r="Q33" i="4"/>
  <c r="AK49" i="4"/>
  <c r="AA72" i="4"/>
  <c r="Q54" i="4"/>
  <c r="AU44" i="4"/>
  <c r="AU37" i="4"/>
  <c r="AU7" i="4"/>
  <c r="AK53" i="4"/>
  <c r="AK26" i="4"/>
  <c r="Q6" i="4"/>
  <c r="AA47" i="4"/>
  <c r="AA57" i="4"/>
  <c r="AU20" i="4"/>
  <c r="AU64" i="4"/>
  <c r="AA33" i="4"/>
  <c r="AU25" i="4"/>
  <c r="AA29" i="4"/>
  <c r="AK7" i="4"/>
  <c r="AU18" i="4"/>
  <c r="Q74" i="4"/>
  <c r="AU47" i="4"/>
  <c r="AK65" i="4"/>
  <c r="AA49" i="4"/>
  <c r="AU58" i="4"/>
  <c r="AA7" i="4"/>
  <c r="AK46" i="4"/>
  <c r="AU31" i="4"/>
  <c r="AK47" i="4"/>
  <c r="AU19" i="4"/>
  <c r="AK22" i="4"/>
  <c r="AA22" i="4"/>
  <c r="Q61" i="4"/>
  <c r="AU45" i="4"/>
  <c r="AU59" i="4"/>
  <c r="AU9" i="4"/>
  <c r="AK39" i="4"/>
  <c r="AK44" i="4"/>
  <c r="AU68" i="4"/>
  <c r="AA43" i="4"/>
  <c r="AA74" i="4"/>
  <c r="AA75" i="4"/>
  <c r="Q77" i="4"/>
  <c r="Q8" i="4"/>
  <c r="AK72" i="4"/>
  <c r="AA19" i="4"/>
  <c r="AA79" i="4"/>
  <c r="AU55" i="4"/>
  <c r="AK61" i="4"/>
  <c r="AK57" i="4"/>
  <c r="AU73" i="4"/>
  <c r="Q75" i="4"/>
  <c r="Q66" i="4"/>
  <c r="AA16" i="4"/>
  <c r="AA27" i="4"/>
  <c r="AU69" i="4"/>
  <c r="AA55" i="4"/>
  <c r="Q73" i="4"/>
  <c r="AU52" i="4"/>
  <c r="AK38" i="4"/>
  <c r="Q60" i="4"/>
  <c r="Q26" i="4"/>
  <c r="AU21" i="4"/>
  <c r="AK60" i="4"/>
  <c r="AA67" i="4"/>
  <c r="Q78" i="4"/>
  <c r="AU14" i="4"/>
  <c r="AK37" i="4"/>
  <c r="AU54" i="4"/>
  <c r="AK15" i="4"/>
  <c r="Q32" i="4"/>
  <c r="AU53" i="4"/>
  <c r="AK33" i="4"/>
  <c r="AK54" i="4"/>
  <c r="BY84" i="4"/>
  <c r="CH6" i="4"/>
  <c r="CG6" i="4"/>
  <c r="BO84" i="4"/>
  <c r="BX6" i="4"/>
  <c r="BW6" i="4"/>
  <c r="L26" i="6"/>
  <c r="K26" i="6"/>
  <c r="G84" i="4"/>
  <c r="M26" i="6" s="1"/>
  <c r="BM84" i="4" l="1"/>
  <c r="AA6" i="4"/>
  <c r="AJ6" i="4" s="1"/>
  <c r="BN6" i="4"/>
  <c r="BM6" i="4"/>
  <c r="AS33" i="4"/>
  <c r="AT33" i="4"/>
  <c r="BD54" i="4"/>
  <c r="BC54" i="4"/>
  <c r="C62" i="6"/>
  <c r="AJ67" i="4"/>
  <c r="AI67" i="4"/>
  <c r="Z60" i="4"/>
  <c r="Y60" i="4"/>
  <c r="AI55" i="4"/>
  <c r="AJ55" i="4"/>
  <c r="Y66" i="4"/>
  <c r="Z66" i="4"/>
  <c r="AS61" i="4"/>
  <c r="AT61" i="4"/>
  <c r="AS72" i="4"/>
  <c r="AT72" i="4"/>
  <c r="AJ74" i="4"/>
  <c r="AI74" i="4"/>
  <c r="AS39" i="4"/>
  <c r="AT39" i="4"/>
  <c r="Z61" i="4"/>
  <c r="Y61" i="4"/>
  <c r="AT47" i="4"/>
  <c r="AS47" i="4"/>
  <c r="BC58" i="4"/>
  <c r="BD58" i="4"/>
  <c r="Y74" i="4"/>
  <c r="Z74" i="4"/>
  <c r="BD25" i="4"/>
  <c r="BC25" i="4"/>
  <c r="C61" i="6"/>
  <c r="AJ57" i="4"/>
  <c r="AI57" i="4"/>
  <c r="AS53" i="4"/>
  <c r="AT53" i="4"/>
  <c r="Z54" i="4"/>
  <c r="Y54" i="4"/>
  <c r="BC72" i="4"/>
  <c r="BD72" i="4"/>
  <c r="BC27" i="4"/>
  <c r="BD27" i="4"/>
  <c r="AS52" i="4"/>
  <c r="AT52" i="4"/>
  <c r="AT73" i="4"/>
  <c r="AS73" i="4"/>
  <c r="Y64" i="4"/>
  <c r="Z64" i="4"/>
  <c r="BD57" i="4"/>
  <c r="BC57" i="4"/>
  <c r="AJ10" i="4"/>
  <c r="AI10" i="4"/>
  <c r="AJ52" i="4"/>
  <c r="AI52" i="4"/>
  <c r="AT25" i="4"/>
  <c r="AS25" i="4"/>
  <c r="AJ54" i="4"/>
  <c r="AI54" i="4"/>
  <c r="BC81" i="4"/>
  <c r="BD81" i="4"/>
  <c r="AT32" i="4"/>
  <c r="AS32" i="4"/>
  <c r="AT76" i="4"/>
  <c r="AS76" i="4"/>
  <c r="BD70" i="4"/>
  <c r="BC70" i="4"/>
  <c r="BD60" i="4"/>
  <c r="BC60" i="4"/>
  <c r="BD62" i="4"/>
  <c r="BC62" i="4"/>
  <c r="BC40" i="4"/>
  <c r="BD40" i="4"/>
  <c r="AS8" i="4"/>
  <c r="AT8" i="4"/>
  <c r="BD80" i="4"/>
  <c r="BC80" i="4"/>
  <c r="AI62" i="4"/>
  <c r="AJ62" i="4"/>
  <c r="AI44" i="4"/>
  <c r="AJ44" i="4"/>
  <c r="BC12" i="4"/>
  <c r="BD12" i="4"/>
  <c r="BD23" i="4"/>
  <c r="BC23" i="4"/>
  <c r="BC56" i="4"/>
  <c r="BD56" i="4"/>
  <c r="Z58" i="4"/>
  <c r="Y58" i="4"/>
  <c r="Y57" i="4"/>
  <c r="Z57" i="4"/>
  <c r="AI48" i="4"/>
  <c r="AJ48" i="4"/>
  <c r="AT51" i="4"/>
  <c r="AS51" i="4"/>
  <c r="AT74" i="4"/>
  <c r="AS74" i="4"/>
  <c r="Z17" i="4"/>
  <c r="Y17" i="4"/>
  <c r="AT20" i="4"/>
  <c r="AS20" i="4"/>
  <c r="BD41" i="4"/>
  <c r="BC41" i="4"/>
  <c r="AJ11" i="4"/>
  <c r="AI11" i="4"/>
  <c r="Y45" i="4"/>
  <c r="Z45" i="4"/>
  <c r="AI46" i="4"/>
  <c r="AJ46" i="4"/>
  <c r="BD79" i="4"/>
  <c r="BC79" i="4"/>
  <c r="Y62" i="4"/>
  <c r="Z62" i="4"/>
  <c r="AS16" i="4"/>
  <c r="AT16" i="4"/>
  <c r="BC78" i="4"/>
  <c r="BD78" i="4"/>
  <c r="AJ50" i="4"/>
  <c r="AI50" i="4"/>
  <c r="Y65" i="4"/>
  <c r="Z65" i="4"/>
  <c r="AJ83" i="4"/>
  <c r="AI83" i="4"/>
  <c r="Y70" i="4"/>
  <c r="Z70" i="4"/>
  <c r="BC32" i="4"/>
  <c r="BD32" i="4"/>
  <c r="AS75" i="4"/>
  <c r="AT75" i="4"/>
  <c r="AJ41" i="4"/>
  <c r="AI41" i="4"/>
  <c r="BC61" i="4"/>
  <c r="BD61" i="4"/>
  <c r="Z80" i="4"/>
  <c r="Y80" i="4"/>
  <c r="BD76" i="4"/>
  <c r="BC76" i="4"/>
  <c r="Z16" i="4"/>
  <c r="Y16" i="4"/>
  <c r="Z59" i="4"/>
  <c r="Y59" i="4"/>
  <c r="Z30" i="4"/>
  <c r="Y30" i="4"/>
  <c r="AJ40" i="4"/>
  <c r="AI40" i="4"/>
  <c r="AI30" i="4"/>
  <c r="AJ30" i="4"/>
  <c r="Z9" i="4"/>
  <c r="Y9" i="4"/>
  <c r="AT81" i="4"/>
  <c r="AS81" i="4"/>
  <c r="AI23" i="4"/>
  <c r="AJ23" i="4"/>
  <c r="AJ53" i="4"/>
  <c r="AI53" i="4"/>
  <c r="V26" i="6"/>
  <c r="U26" i="6"/>
  <c r="M43" i="6"/>
  <c r="M33" i="6"/>
  <c r="M32" i="6"/>
  <c r="M27" i="6"/>
  <c r="M31" i="6"/>
  <c r="M29" i="6"/>
  <c r="M34" i="6"/>
  <c r="M46" i="6"/>
  <c r="M28" i="6"/>
  <c r="M47" i="6"/>
  <c r="M45" i="6"/>
  <c r="M35" i="6"/>
  <c r="M49" i="6"/>
  <c r="M30" i="6"/>
  <c r="M48" i="6"/>
  <c r="M36" i="6"/>
  <c r="M44" i="6"/>
  <c r="P84" i="4"/>
  <c r="O84" i="4"/>
  <c r="BC53" i="4"/>
  <c r="BD53" i="4"/>
  <c r="AS37" i="4"/>
  <c r="AT37" i="4"/>
  <c r="AT60" i="4"/>
  <c r="AS60" i="4"/>
  <c r="AS38" i="4"/>
  <c r="AT38" i="4"/>
  <c r="BC69" i="4"/>
  <c r="BD69" i="4"/>
  <c r="Y75" i="4"/>
  <c r="Z75" i="4"/>
  <c r="BD55" i="4"/>
  <c r="BC55" i="4"/>
  <c r="Y8" i="4"/>
  <c r="Z8" i="4"/>
  <c r="AI43" i="4"/>
  <c r="AJ43" i="4"/>
  <c r="BD9" i="4"/>
  <c r="BC9" i="4"/>
  <c r="AJ22" i="4"/>
  <c r="AI22" i="4"/>
  <c r="BD31" i="4"/>
  <c r="BC31" i="4"/>
  <c r="AJ49" i="4"/>
  <c r="AI49" i="4"/>
  <c r="BD18" i="4"/>
  <c r="BC18" i="4"/>
  <c r="AI33" i="4"/>
  <c r="AJ33" i="4"/>
  <c r="C60" i="6"/>
  <c r="AI47" i="4"/>
  <c r="AJ47" i="4"/>
  <c r="BD7" i="4"/>
  <c r="BC7" i="4"/>
  <c r="AI72" i="4"/>
  <c r="AJ72" i="4"/>
  <c r="AT24" i="4"/>
  <c r="AS24" i="4"/>
  <c r="C57" i="6"/>
  <c r="AI24" i="4"/>
  <c r="AJ24" i="4"/>
  <c r="Z38" i="4"/>
  <c r="Y38" i="4"/>
  <c r="AS77" i="4"/>
  <c r="AT77" i="4"/>
  <c r="AI78" i="4"/>
  <c r="AJ78" i="4"/>
  <c r="AS9" i="4"/>
  <c r="AT9" i="4"/>
  <c r="AI68" i="4"/>
  <c r="AJ68" i="4"/>
  <c r="AJ45" i="4"/>
  <c r="AI45" i="4"/>
  <c r="AT69" i="4"/>
  <c r="AS69" i="4"/>
  <c r="Y18" i="4"/>
  <c r="Z18" i="4"/>
  <c r="AT56" i="4"/>
  <c r="AS56" i="4"/>
  <c r="BC63" i="4"/>
  <c r="BD63" i="4"/>
  <c r="Y27" i="4"/>
  <c r="Z27" i="4"/>
  <c r="AI18" i="4"/>
  <c r="AJ18" i="4"/>
  <c r="Z31" i="4"/>
  <c r="Y31" i="4"/>
  <c r="AT40" i="4"/>
  <c r="AS40" i="4"/>
  <c r="Y23" i="4"/>
  <c r="Z23" i="4"/>
  <c r="AJ61" i="4"/>
  <c r="AI61" i="4"/>
  <c r="BC16" i="4"/>
  <c r="BD16" i="4"/>
  <c r="BC43" i="4"/>
  <c r="BD43" i="4"/>
  <c r="AS29" i="4"/>
  <c r="AT29" i="4"/>
  <c r="AT66" i="4"/>
  <c r="AS66" i="4"/>
  <c r="AJ38" i="4"/>
  <c r="AI38" i="4"/>
  <c r="Y48" i="4"/>
  <c r="Z48" i="4"/>
  <c r="AT28" i="4"/>
  <c r="AS28" i="4"/>
  <c r="Y67" i="4"/>
  <c r="Z67" i="4"/>
  <c r="Z36" i="4"/>
  <c r="Y36" i="4"/>
  <c r="AI39" i="4"/>
  <c r="AJ39" i="4"/>
  <c r="Z35" i="4"/>
  <c r="Y35" i="4"/>
  <c r="AI70" i="4"/>
  <c r="AJ70" i="4"/>
  <c r="Y25" i="4"/>
  <c r="Z25" i="4"/>
  <c r="BC49" i="4"/>
  <c r="BD49" i="4"/>
  <c r="Y22" i="4"/>
  <c r="Z22" i="4"/>
  <c r="AJ42" i="4"/>
  <c r="AI42" i="4"/>
  <c r="BC15" i="4"/>
  <c r="BD15" i="4"/>
  <c r="BD65" i="4"/>
  <c r="BC65" i="4"/>
  <c r="Z19" i="4"/>
  <c r="Y19" i="4"/>
  <c r="Z12" i="4"/>
  <c r="Y12" i="4"/>
  <c r="Y56" i="4"/>
  <c r="Z56" i="4"/>
  <c r="AI37" i="4"/>
  <c r="AJ37" i="4"/>
  <c r="Z72" i="4"/>
  <c r="Y72" i="4"/>
  <c r="AT68" i="4"/>
  <c r="AS68" i="4"/>
  <c r="AT80" i="4"/>
  <c r="AS80" i="4"/>
  <c r="Y40" i="4"/>
  <c r="Z40" i="4"/>
  <c r="BD74" i="4"/>
  <c r="BC74" i="4"/>
  <c r="AT67" i="4"/>
  <c r="AS67" i="4"/>
  <c r="BC46" i="4"/>
  <c r="BD46" i="4"/>
  <c r="BC29" i="4"/>
  <c r="BD29" i="4"/>
  <c r="Y28" i="4"/>
  <c r="Z28" i="4"/>
  <c r="Y24" i="4"/>
  <c r="Z24" i="4"/>
  <c r="AT55" i="4"/>
  <c r="AS55" i="4"/>
  <c r="AI82" i="4"/>
  <c r="AJ82" i="4"/>
  <c r="BC24" i="4"/>
  <c r="BD24" i="4"/>
  <c r="AT11" i="4"/>
  <c r="AS11" i="4"/>
  <c r="Y10" i="4"/>
  <c r="Z10" i="4"/>
  <c r="AJ81" i="4"/>
  <c r="AI81" i="4"/>
  <c r="Y41" i="4"/>
  <c r="Z41" i="4"/>
  <c r="AI69" i="4"/>
  <c r="AJ69" i="4"/>
  <c r="AJ73" i="4"/>
  <c r="AI73" i="4"/>
  <c r="CH84" i="4"/>
  <c r="CG84" i="4"/>
  <c r="Y32" i="4"/>
  <c r="Z32" i="4"/>
  <c r="BD14" i="4"/>
  <c r="BC14" i="4"/>
  <c r="BC21" i="4"/>
  <c r="BD21" i="4"/>
  <c r="BD52" i="4"/>
  <c r="BC52" i="4"/>
  <c r="AJ27" i="4"/>
  <c r="AI27" i="4"/>
  <c r="BC73" i="4"/>
  <c r="BD73" i="4"/>
  <c r="AJ79" i="4"/>
  <c r="AI79" i="4"/>
  <c r="Z77" i="4"/>
  <c r="Y77" i="4"/>
  <c r="BC68" i="4"/>
  <c r="BD68" i="4"/>
  <c r="BC59" i="4"/>
  <c r="BD59" i="4"/>
  <c r="AS22" i="4"/>
  <c r="AT22" i="4"/>
  <c r="AS46" i="4"/>
  <c r="AT46" i="4"/>
  <c r="AT65" i="4"/>
  <c r="AS65" i="4"/>
  <c r="AS7" i="4"/>
  <c r="AT7" i="4"/>
  <c r="BD64" i="4"/>
  <c r="BC64" i="4"/>
  <c r="Q84" i="4"/>
  <c r="Z6" i="4"/>
  <c r="Y6" i="4"/>
  <c r="BD37" i="4"/>
  <c r="BC37" i="4"/>
  <c r="AT49" i="4"/>
  <c r="AS49" i="4"/>
  <c r="AT48" i="4"/>
  <c r="AS48" i="4"/>
  <c r="Z46" i="4"/>
  <c r="Y46" i="4"/>
  <c r="BC33" i="4"/>
  <c r="BD33" i="4"/>
  <c r="BC11" i="4"/>
  <c r="BD11" i="4"/>
  <c r="BD17" i="4"/>
  <c r="BC17" i="4"/>
  <c r="AJ60" i="4"/>
  <c r="AI60" i="4"/>
  <c r="AT35" i="4"/>
  <c r="AS35" i="4"/>
  <c r="AJ64" i="4"/>
  <c r="AI64" i="4"/>
  <c r="AS18" i="4"/>
  <c r="AT18" i="4"/>
  <c r="AT14" i="4"/>
  <c r="AS14" i="4"/>
  <c r="Z29" i="4"/>
  <c r="Y29" i="4"/>
  <c r="AT19" i="4"/>
  <c r="AS19" i="4"/>
  <c r="Y47" i="4"/>
  <c r="Z47" i="4"/>
  <c r="AI76" i="4"/>
  <c r="AJ76" i="4"/>
  <c r="AS45" i="4"/>
  <c r="AT45" i="4"/>
  <c r="AI35" i="4"/>
  <c r="AJ35" i="4"/>
  <c r="Z49" i="4"/>
  <c r="Y49" i="4"/>
  <c r="C12" i="7"/>
  <c r="C13" i="7" s="1"/>
  <c r="N8" i="6"/>
  <c r="C30" i="7"/>
  <c r="C31" i="7" s="1"/>
  <c r="AU84" i="4"/>
  <c r="BD6" i="4"/>
  <c r="BC6" i="4"/>
  <c r="Y34" i="4"/>
  <c r="Z34" i="4"/>
  <c r="BC42" i="4"/>
  <c r="BD42" i="4"/>
  <c r="AJ17" i="4"/>
  <c r="AI17" i="4"/>
  <c r="Z20" i="4"/>
  <c r="Y20" i="4"/>
  <c r="AT71" i="4"/>
  <c r="AS71" i="4"/>
  <c r="BD10" i="4"/>
  <c r="BC10" i="4"/>
  <c r="AJ28" i="4"/>
  <c r="AI28" i="4"/>
  <c r="BC67" i="4"/>
  <c r="BD67" i="4"/>
  <c r="Z43" i="4"/>
  <c r="Y43" i="4"/>
  <c r="BD35" i="4"/>
  <c r="BC35" i="4"/>
  <c r="Z39" i="4"/>
  <c r="Y39" i="4"/>
  <c r="AJ8" i="4"/>
  <c r="AI8" i="4"/>
  <c r="C59" i="6"/>
  <c r="AJ31" i="4"/>
  <c r="AI31" i="4"/>
  <c r="BD28" i="4"/>
  <c r="BC28" i="4"/>
  <c r="AT27" i="4"/>
  <c r="AS27" i="4"/>
  <c r="AT36" i="4"/>
  <c r="AS36" i="4"/>
  <c r="AS82" i="4"/>
  <c r="AT82" i="4"/>
  <c r="BD83" i="4"/>
  <c r="BC83" i="4"/>
  <c r="AI36" i="4"/>
  <c r="AJ36" i="4"/>
  <c r="AJ71" i="4"/>
  <c r="AI71" i="4"/>
  <c r="BD50" i="4"/>
  <c r="BC50" i="4"/>
  <c r="AS12" i="4"/>
  <c r="AT12" i="4"/>
  <c r="BD75" i="4"/>
  <c r="BC75" i="4"/>
  <c r="AT63" i="4"/>
  <c r="AS63" i="4"/>
  <c r="Y68" i="4"/>
  <c r="Z68" i="4"/>
  <c r="AI20" i="4"/>
  <c r="C56" i="6"/>
  <c r="AJ20" i="4"/>
  <c r="Z21" i="4"/>
  <c r="Y21" i="4"/>
  <c r="BC36" i="4"/>
  <c r="BD36" i="4"/>
  <c r="BD26" i="4"/>
  <c r="BC26" i="4"/>
  <c r="AT62" i="4"/>
  <c r="AS62" i="4"/>
  <c r="AT50" i="4"/>
  <c r="AS50" i="4"/>
  <c r="AJ32" i="4"/>
  <c r="AI32" i="4"/>
  <c r="AS10" i="4"/>
  <c r="AT10" i="4"/>
  <c r="AJ58" i="4"/>
  <c r="AI58" i="4"/>
  <c r="AJ56" i="4"/>
  <c r="AI56" i="4"/>
  <c r="AS34" i="4"/>
  <c r="AT34" i="4"/>
  <c r="Y53" i="4"/>
  <c r="Z53" i="4"/>
  <c r="AS23" i="4"/>
  <c r="AT23" i="4"/>
  <c r="Z82" i="4"/>
  <c r="Y82" i="4"/>
  <c r="AJ15" i="4"/>
  <c r="AI15" i="4"/>
  <c r="BW84" i="4"/>
  <c r="BX84" i="4"/>
  <c r="AS54" i="4"/>
  <c r="AT54" i="4"/>
  <c r="AS15" i="4"/>
  <c r="AT15" i="4"/>
  <c r="Z78" i="4"/>
  <c r="Y78" i="4"/>
  <c r="Z26" i="4"/>
  <c r="Y26" i="4"/>
  <c r="Y73" i="4"/>
  <c r="Z73" i="4"/>
  <c r="AJ16" i="4"/>
  <c r="AI16" i="4"/>
  <c r="AS57" i="4"/>
  <c r="AT57" i="4"/>
  <c r="AI19" i="4"/>
  <c r="AJ19" i="4"/>
  <c r="AJ75" i="4"/>
  <c r="AI75" i="4"/>
  <c r="AS44" i="4"/>
  <c r="AT44" i="4"/>
  <c r="BC45" i="4"/>
  <c r="BD45" i="4"/>
  <c r="BC19" i="4"/>
  <c r="BD19" i="4"/>
  <c r="AI7" i="4"/>
  <c r="AJ7" i="4"/>
  <c r="BC47" i="4"/>
  <c r="BD47" i="4"/>
  <c r="AI29" i="4"/>
  <c r="AJ29" i="4"/>
  <c r="BD20" i="4"/>
  <c r="BC20" i="4"/>
  <c r="AS26" i="4"/>
  <c r="AT26" i="4"/>
  <c r="BD44" i="4"/>
  <c r="BC44" i="4"/>
  <c r="Y33" i="4"/>
  <c r="Z33" i="4"/>
  <c r="AI51" i="4"/>
  <c r="AJ51" i="4"/>
  <c r="BC66" i="4"/>
  <c r="BD66" i="4"/>
  <c r="Z44" i="4"/>
  <c r="Y44" i="4"/>
  <c r="Y51" i="4"/>
  <c r="Z51" i="4"/>
  <c r="Z7" i="4"/>
  <c r="Y7" i="4"/>
  <c r="AS79" i="4"/>
  <c r="AT79" i="4"/>
  <c r="AS17" i="4"/>
  <c r="AT17" i="4"/>
  <c r="Z15" i="4"/>
  <c r="Y15" i="4"/>
  <c r="AJ66" i="4"/>
  <c r="AI66" i="4"/>
  <c r="AS30" i="4"/>
  <c r="AT30" i="4"/>
  <c r="Y14" i="4"/>
  <c r="Z14" i="4"/>
  <c r="AS42" i="4"/>
  <c r="AT42" i="4"/>
  <c r="Y79" i="4"/>
  <c r="Z79" i="4"/>
  <c r="BD39" i="4"/>
  <c r="BC39" i="4"/>
  <c r="BD34" i="4"/>
  <c r="BC34" i="4"/>
  <c r="BC71" i="4"/>
  <c r="BD71" i="4"/>
  <c r="AT83" i="4"/>
  <c r="AS83" i="4"/>
  <c r="BC38" i="4"/>
  <c r="BD38" i="4"/>
  <c r="AI65" i="4"/>
  <c r="AJ65" i="4"/>
  <c r="AJ63" i="4"/>
  <c r="AI63" i="4"/>
  <c r="Z55" i="4"/>
  <c r="Y55" i="4"/>
  <c r="AJ77" i="4"/>
  <c r="AI77" i="4"/>
  <c r="Y11" i="4"/>
  <c r="Z11" i="4"/>
  <c r="AS21" i="4"/>
  <c r="AT21" i="4"/>
  <c r="AI14" i="4"/>
  <c r="AJ14" i="4"/>
  <c r="Z71" i="4"/>
  <c r="Y71" i="4"/>
  <c r="BC48" i="4"/>
  <c r="BD48" i="4"/>
  <c r="BD22" i="4"/>
  <c r="BC22" i="4"/>
  <c r="BC30" i="4"/>
  <c r="BD30" i="4"/>
  <c r="AS59" i="4"/>
  <c r="AT59" i="4"/>
  <c r="AT78" i="4"/>
  <c r="AS78" i="4"/>
  <c r="Z83" i="4"/>
  <c r="Y83" i="4"/>
  <c r="AI25" i="4"/>
  <c r="AJ25" i="4"/>
  <c r="Z76" i="4"/>
  <c r="Y76" i="4"/>
  <c r="AT43" i="4"/>
  <c r="AS43" i="4"/>
  <c r="C58" i="6"/>
  <c r="AJ26" i="4"/>
  <c r="AI26" i="4"/>
  <c r="AI12" i="4"/>
  <c r="AJ12" i="4"/>
  <c r="Y69" i="4"/>
  <c r="Z69" i="4"/>
  <c r="AI34" i="4"/>
  <c r="AJ34" i="4"/>
  <c r="Y37" i="4"/>
  <c r="Z37" i="4"/>
  <c r="BD8" i="4"/>
  <c r="BC8" i="4"/>
  <c r="AT64" i="4"/>
  <c r="AS64" i="4"/>
  <c r="Z42" i="4"/>
  <c r="Y42" i="4"/>
  <c r="AS58" i="4"/>
  <c r="AT58" i="4"/>
  <c r="Z63" i="4"/>
  <c r="Y63" i="4"/>
  <c r="AK84" i="4"/>
  <c r="AT6" i="4"/>
  <c r="AS6" i="4"/>
  <c r="AI80" i="4"/>
  <c r="AJ80" i="4"/>
  <c r="AS31" i="4"/>
  <c r="AT31" i="4"/>
  <c r="AI21" i="4"/>
  <c r="AJ21" i="4"/>
  <c r="AS41" i="4"/>
  <c r="AT41" i="4"/>
  <c r="BD51" i="4"/>
  <c r="BC51" i="4"/>
  <c r="Y50" i="4"/>
  <c r="Z50" i="4"/>
  <c r="AJ59" i="4"/>
  <c r="AI59" i="4"/>
  <c r="Z52" i="4"/>
  <c r="Y52" i="4"/>
  <c r="AI9" i="4"/>
  <c r="AJ9" i="4"/>
  <c r="Y81" i="4"/>
  <c r="Z81" i="4"/>
  <c r="BC77" i="4"/>
  <c r="BD77" i="4"/>
  <c r="AT70" i="4"/>
  <c r="AS70" i="4"/>
  <c r="BD82" i="4"/>
  <c r="BC82" i="4"/>
  <c r="AI6" i="4" l="1"/>
  <c r="AA84" i="4"/>
  <c r="AI84" i="4" s="1"/>
  <c r="C32" i="7"/>
  <c r="C34" i="7" s="1"/>
  <c r="C14" i="7"/>
  <c r="V44" i="6"/>
  <c r="U44" i="6"/>
  <c r="V49" i="6"/>
  <c r="U49" i="6"/>
  <c r="V28" i="6"/>
  <c r="U28" i="6"/>
  <c r="V31" i="6"/>
  <c r="U31" i="6"/>
  <c r="U43" i="6"/>
  <c r="V43" i="6"/>
  <c r="M61" i="6"/>
  <c r="K61" i="6"/>
  <c r="L61" i="6"/>
  <c r="E8" i="6"/>
  <c r="Q8" i="6"/>
  <c r="AS84" i="4"/>
  <c r="AT84" i="4"/>
  <c r="F8" i="6"/>
  <c r="R8" i="6"/>
  <c r="BD84" i="4"/>
  <c r="BC84" i="4"/>
  <c r="Z84" i="4"/>
  <c r="Y84" i="4"/>
  <c r="U36" i="6"/>
  <c r="V36" i="6"/>
  <c r="V35" i="6"/>
  <c r="U35" i="6"/>
  <c r="U46" i="6"/>
  <c r="V46" i="6"/>
  <c r="V27" i="6"/>
  <c r="U27" i="6"/>
  <c r="C79" i="6"/>
  <c r="C71" i="6"/>
  <c r="K56" i="6"/>
  <c r="C81" i="6"/>
  <c r="C80" i="6"/>
  <c r="C82" i="6"/>
  <c r="M56" i="6"/>
  <c r="L56" i="6"/>
  <c r="C70" i="6"/>
  <c r="C69" i="6"/>
  <c r="C72" i="6"/>
  <c r="M59" i="6"/>
  <c r="K59" i="6"/>
  <c r="L59" i="6"/>
  <c r="K57" i="6"/>
  <c r="M57" i="6"/>
  <c r="L57" i="6"/>
  <c r="U48" i="6"/>
  <c r="V48" i="6"/>
  <c r="V45" i="6"/>
  <c r="U45" i="6"/>
  <c r="U34" i="6"/>
  <c r="V34" i="6"/>
  <c r="U32" i="6"/>
  <c r="V32" i="6"/>
  <c r="L58" i="6"/>
  <c r="M58" i="6"/>
  <c r="K58" i="6"/>
  <c r="N17" i="6"/>
  <c r="N18" i="6" s="1"/>
  <c r="N19" i="6" s="1"/>
  <c r="N16" i="6"/>
  <c r="M60" i="6"/>
  <c r="K60" i="6"/>
  <c r="L60" i="6"/>
  <c r="V30" i="6"/>
  <c r="U30" i="6"/>
  <c r="V47" i="6"/>
  <c r="U47" i="6"/>
  <c r="V29" i="6"/>
  <c r="U29" i="6"/>
  <c r="V33" i="6"/>
  <c r="U33" i="6"/>
  <c r="M62" i="6"/>
  <c r="L62" i="6"/>
  <c r="K62" i="6"/>
  <c r="D8" i="6" l="1"/>
  <c r="D17" i="6" s="1"/>
  <c r="D18" i="6" s="1"/>
  <c r="D19" i="6" s="1"/>
  <c r="P8" i="6"/>
  <c r="W8" i="6" s="1"/>
  <c r="W17" i="6" s="1"/>
  <c r="W18" i="6" s="1"/>
  <c r="W19" i="6" s="1"/>
  <c r="AJ84" i="4"/>
  <c r="C15" i="7"/>
  <c r="C33" i="7"/>
  <c r="C17" i="7"/>
  <c r="C16" i="7"/>
  <c r="L70" i="6"/>
  <c r="M70" i="6"/>
  <c r="K70" i="6"/>
  <c r="U57" i="6"/>
  <c r="V57" i="6"/>
  <c r="U59" i="6"/>
  <c r="V59" i="6"/>
  <c r="M81" i="6"/>
  <c r="L81" i="6"/>
  <c r="K81" i="6"/>
  <c r="R17" i="6"/>
  <c r="R18" i="6" s="1"/>
  <c r="R19" i="6" s="1"/>
  <c r="R16" i="6"/>
  <c r="Q17" i="6"/>
  <c r="Q18" i="6" s="1"/>
  <c r="Q19" i="6" s="1"/>
  <c r="Q16" i="6"/>
  <c r="V61" i="6"/>
  <c r="U61" i="6"/>
  <c r="U62" i="6"/>
  <c r="V62" i="6"/>
  <c r="U60" i="6"/>
  <c r="V60" i="6"/>
  <c r="V58" i="6"/>
  <c r="U58" i="6"/>
  <c r="K72" i="6"/>
  <c r="M72" i="6"/>
  <c r="L72" i="6"/>
  <c r="V56" i="6"/>
  <c r="U56" i="6"/>
  <c r="F17" i="6"/>
  <c r="F18" i="6" s="1"/>
  <c r="F19" i="6" s="1"/>
  <c r="F16" i="6"/>
  <c r="U8" i="6"/>
  <c r="T8" i="6"/>
  <c r="E17" i="6"/>
  <c r="E18" i="6" s="1"/>
  <c r="E19" i="6" s="1"/>
  <c r="E16" i="6"/>
  <c r="C35" i="7"/>
  <c r="M69" i="6"/>
  <c r="L69" i="6"/>
  <c r="K69" i="6"/>
  <c r="K82" i="6"/>
  <c r="L82" i="6"/>
  <c r="M82" i="6"/>
  <c r="M71" i="6"/>
  <c r="L71" i="6"/>
  <c r="K71" i="6"/>
  <c r="L80" i="6"/>
  <c r="K80" i="6"/>
  <c r="M80" i="6"/>
  <c r="K79" i="6"/>
  <c r="M79" i="6"/>
  <c r="L79" i="6"/>
  <c r="P16" i="6" l="1"/>
  <c r="P17" i="6"/>
  <c r="P18" i="6" s="1"/>
  <c r="P19" i="6" s="1"/>
  <c r="W16" i="6"/>
  <c r="D16" i="6"/>
  <c r="S8" i="6"/>
  <c r="X8" i="6" s="1"/>
  <c r="X16" i="6" s="1"/>
  <c r="U69" i="6"/>
  <c r="V69" i="6"/>
  <c r="T17" i="6"/>
  <c r="T18" i="6" s="1"/>
  <c r="T19" i="6" s="1"/>
  <c r="T16" i="6"/>
  <c r="U80" i="6"/>
  <c r="V80" i="6"/>
  <c r="V72" i="6"/>
  <c r="U72" i="6"/>
  <c r="V81" i="6"/>
  <c r="U81" i="6"/>
  <c r="U71" i="6"/>
  <c r="V71" i="6"/>
  <c r="U16" i="6"/>
  <c r="U17" i="6"/>
  <c r="U18" i="6" s="1"/>
  <c r="U19" i="6" s="1"/>
  <c r="V79" i="6"/>
  <c r="U79" i="6"/>
  <c r="V82" i="6"/>
  <c r="U82" i="6"/>
  <c r="U70" i="6"/>
  <c r="V70" i="6"/>
  <c r="I8" i="6"/>
  <c r="Y8" i="6" s="1"/>
  <c r="J8" i="6"/>
  <c r="G8" i="6"/>
  <c r="Z8" i="6" s="1"/>
  <c r="H8" i="6"/>
  <c r="S16" i="6" l="1"/>
  <c r="S17" i="6"/>
  <c r="S18" i="6" s="1"/>
  <c r="S19" i="6" s="1"/>
  <c r="X17" i="6"/>
  <c r="X18" i="6" s="1"/>
  <c r="X19" i="6" s="1"/>
  <c r="Z16" i="6"/>
  <c r="Z17" i="6"/>
  <c r="Z18" i="6" s="1"/>
  <c r="Z19" i="6" s="1"/>
  <c r="AD8" i="6"/>
  <c r="Y17" i="6"/>
  <c r="Y18" i="6" s="1"/>
  <c r="Y19" i="6" s="1"/>
  <c r="Y16" i="6"/>
  <c r="H17" i="6"/>
  <c r="H18" i="6" s="1"/>
  <c r="H19" i="6" s="1"/>
  <c r="H16" i="6"/>
  <c r="J16" i="6"/>
  <c r="J17" i="6"/>
  <c r="J18" i="6" s="1"/>
  <c r="J19" i="6" s="1"/>
  <c r="I16" i="6"/>
  <c r="I17" i="6"/>
  <c r="I18" i="6" s="1"/>
  <c r="I19" i="6" s="1"/>
  <c r="G17" i="6"/>
  <c r="G18" i="6" s="1"/>
  <c r="G19" i="6" s="1"/>
  <c r="G16" i="6"/>
  <c r="M8" i="6"/>
  <c r="L8" i="6"/>
  <c r="K8" i="6"/>
  <c r="AD17" i="6" l="1"/>
  <c r="AD18" i="6" s="1"/>
  <c r="AD19" i="6" s="1"/>
  <c r="AD16" i="6"/>
  <c r="K16" i="6"/>
  <c r="K17" i="6"/>
  <c r="K18" i="6" s="1"/>
  <c r="K19" i="6" s="1"/>
  <c r="L17" i="6"/>
  <c r="L18" i="6" s="1"/>
  <c r="L19" i="6" s="1"/>
  <c r="L16" i="6"/>
  <c r="M17" i="6"/>
  <c r="M18" i="6" s="1"/>
  <c r="M19" i="6" s="1"/>
  <c r="M16" i="6"/>
</calcChain>
</file>

<file path=xl/sharedStrings.xml><?xml version="1.0" encoding="utf-8"?>
<sst xmlns="http://schemas.openxmlformats.org/spreadsheetml/2006/main" count="1351" uniqueCount="390">
  <si>
    <t>CODE</t>
  </si>
  <si>
    <t>branching</t>
  </si>
  <si>
    <t>AN</t>
  </si>
  <si>
    <t>ART</t>
  </si>
  <si>
    <t>BOR</t>
  </si>
  <si>
    <t>CCA</t>
  </si>
  <si>
    <t>COR</t>
  </si>
  <si>
    <t>CYA</t>
  </si>
  <si>
    <t>DC</t>
  </si>
  <si>
    <t>MAC</t>
  </si>
  <si>
    <t>MCA</t>
  </si>
  <si>
    <t>OCE</t>
  </si>
  <si>
    <t>OTH</t>
  </si>
  <si>
    <t>OTS</t>
  </si>
  <si>
    <t>RCK</t>
  </si>
  <si>
    <t>RUBT</t>
  </si>
  <si>
    <t>RUBC</t>
  </si>
  <si>
    <t>SD</t>
  </si>
  <si>
    <t>SEA</t>
  </si>
  <si>
    <t>SCA</t>
  </si>
  <si>
    <t>SOC</t>
  </si>
  <si>
    <t>SP</t>
  </si>
  <si>
    <t>TF</t>
  </si>
  <si>
    <t>ZOO</t>
  </si>
  <si>
    <t>Genera/Taxon</t>
  </si>
  <si>
    <t>Morphology</t>
  </si>
  <si>
    <t>Transect 1</t>
  </si>
  <si>
    <t>Transect 2</t>
  </si>
  <si>
    <t>Transect 3</t>
  </si>
  <si>
    <t>Transect 4</t>
  </si>
  <si>
    <t>Transect 5</t>
  </si>
  <si>
    <t>Transect 6</t>
  </si>
  <si>
    <t>Substrate Code</t>
  </si>
  <si>
    <t>Taxon</t>
  </si>
  <si>
    <t>Lifeform</t>
  </si>
  <si>
    <t>Totals</t>
  </si>
  <si>
    <t>Notes</t>
  </si>
  <si>
    <t>Code</t>
  </si>
  <si>
    <t>Cover (cm)</t>
  </si>
  <si>
    <t>Rugosity</t>
  </si>
  <si>
    <t>HC</t>
  </si>
  <si>
    <t>SED</t>
  </si>
  <si>
    <t>BS</t>
  </si>
  <si>
    <t>Spreadsheet Guidelines</t>
  </si>
  <si>
    <t>1.</t>
  </si>
  <si>
    <t>2.</t>
  </si>
  <si>
    <t>3.</t>
  </si>
  <si>
    <t>4.</t>
  </si>
  <si>
    <t>5.</t>
  </si>
  <si>
    <t>6.</t>
  </si>
  <si>
    <t>7.</t>
  </si>
  <si>
    <t>Site Details</t>
  </si>
  <si>
    <t>Site</t>
  </si>
  <si>
    <t>Survey Period</t>
  </si>
  <si>
    <t>Depth</t>
  </si>
  <si>
    <t>Surveyor/s</t>
  </si>
  <si>
    <t>Latitude</t>
  </si>
  <si>
    <t>Longitude</t>
  </si>
  <si>
    <t>Transect No.</t>
  </si>
  <si>
    <t>Transect ID</t>
  </si>
  <si>
    <t>Survey Date</t>
  </si>
  <si>
    <t>Planar Length (m)</t>
  </si>
  <si>
    <t>Substrate Cover (m)</t>
  </si>
  <si>
    <t>Hard Coral</t>
  </si>
  <si>
    <t>SCP</t>
  </si>
  <si>
    <t>Secondary Carbonate Producers</t>
  </si>
  <si>
    <t>Sediment Producers</t>
  </si>
  <si>
    <t>OCT</t>
  </si>
  <si>
    <t>Soft Coral</t>
  </si>
  <si>
    <t>RRS</t>
  </si>
  <si>
    <t>Others</t>
  </si>
  <si>
    <t>Macroalgae</t>
  </si>
  <si>
    <t>Turf</t>
  </si>
  <si>
    <t>Mean</t>
  </si>
  <si>
    <t>St Dev</t>
  </si>
  <si>
    <t>Stdev</t>
  </si>
  <si>
    <t>Std Dev</t>
  </si>
  <si>
    <t>Std Error</t>
  </si>
  <si>
    <t>95% CI</t>
  </si>
  <si>
    <t>Transect Length</t>
  </si>
  <si>
    <t>Percent cover</t>
  </si>
  <si>
    <t>% Available Substrate</t>
  </si>
  <si>
    <t>Available Area index</t>
  </si>
  <si>
    <t>Bioerosion (kg/m2/yr)</t>
  </si>
  <si>
    <t>Upper 95% CI</t>
  </si>
  <si>
    <t>Lower 95% CI</t>
  </si>
  <si>
    <t>encrusting</t>
  </si>
  <si>
    <t>massive</t>
  </si>
  <si>
    <t>submassive</t>
  </si>
  <si>
    <t>Anenome</t>
  </si>
  <si>
    <t>N/A</t>
  </si>
  <si>
    <t>Articulated coralline algae</t>
  </si>
  <si>
    <t>Boring sponge</t>
  </si>
  <si>
    <t>Crustose coralline algae</t>
  </si>
  <si>
    <t>Corallimorph</t>
  </si>
  <si>
    <t>columnar</t>
  </si>
  <si>
    <t>plating</t>
  </si>
  <si>
    <t>Cyanophyta</t>
  </si>
  <si>
    <t>Cycloseris</t>
  </si>
  <si>
    <t>Dead coral</t>
  </si>
  <si>
    <t>foliose</t>
  </si>
  <si>
    <t>Leptoseris</t>
  </si>
  <si>
    <t>Macroalgae/CCA</t>
  </si>
  <si>
    <t>Other calcareous encrusters</t>
  </si>
  <si>
    <t>Other non-calcareous encrusters</t>
  </si>
  <si>
    <t>Other sediment producers</t>
  </si>
  <si>
    <t>Pavona</t>
  </si>
  <si>
    <t>Pocillopora</t>
  </si>
  <si>
    <t>Porites</t>
  </si>
  <si>
    <t>Rock</t>
  </si>
  <si>
    <t>Rubble/turf</t>
  </si>
  <si>
    <t>Sand</t>
  </si>
  <si>
    <t>Seagrass</t>
  </si>
  <si>
    <t>Soft coral/CCA</t>
  </si>
  <si>
    <t>Soft coral</t>
  </si>
  <si>
    <t>Sponge</t>
  </si>
  <si>
    <t>Zooanthid</t>
  </si>
  <si>
    <t>Coefficient mean</t>
  </si>
  <si>
    <t>Coefficient lower 95%</t>
  </si>
  <si>
    <t>Coefficient upper 105%</t>
  </si>
  <si>
    <t>Intercept mean</t>
  </si>
  <si>
    <t>Intercept lower 95%</t>
  </si>
  <si>
    <t>Intercept upper 105%</t>
  </si>
  <si>
    <t>TOTAL</t>
  </si>
  <si>
    <t>Class</t>
  </si>
  <si>
    <t>Transect Cover (cm)</t>
  </si>
  <si>
    <t>Transect Cover (%)</t>
  </si>
  <si>
    <t>Reef Zone (Flat/Fore)</t>
  </si>
  <si>
    <t>Macrobioerosion</t>
  </si>
  <si>
    <t>Microbioerosion</t>
  </si>
  <si>
    <t>Transect</t>
  </si>
  <si>
    <t>CARBONATE PRODUCTION AND BIOEROSION</t>
  </si>
  <si>
    <t>BENTHIC COVER OF MAJOR FUNCTIONAL CATEGORIES</t>
  </si>
  <si>
    <t>MACROBIOEROSION</t>
  </si>
  <si>
    <t>MICROBIOEROSION</t>
  </si>
  <si>
    <t>Transect 7</t>
  </si>
  <si>
    <t>Transect 8</t>
  </si>
  <si>
    <t>Proportion of Production</t>
  </si>
  <si>
    <t xml:space="preserve">Porites </t>
  </si>
  <si>
    <t>NUMBER OF TRANSECTS:</t>
  </si>
  <si>
    <t>BENTHIC COVER OF MAJOR CORAL GROUPS</t>
  </si>
  <si>
    <t>Rubble</t>
  </si>
  <si>
    <t>S</t>
  </si>
  <si>
    <t>RUB</t>
  </si>
  <si>
    <t>HCB</t>
  </si>
  <si>
    <t>HCE</t>
  </si>
  <si>
    <t>HCM</t>
  </si>
  <si>
    <t>HCP</t>
  </si>
  <si>
    <t>HCF</t>
  </si>
  <si>
    <t>HCC</t>
  </si>
  <si>
    <t>Hard coral</t>
  </si>
  <si>
    <t>HCS</t>
  </si>
  <si>
    <t>LSP</t>
  </si>
  <si>
    <t>Limestone pavement</t>
  </si>
  <si>
    <t>Limestone Pavement</t>
  </si>
  <si>
    <t>Production</t>
  </si>
  <si>
    <t>Competitive</t>
  </si>
  <si>
    <t>Weedy</t>
  </si>
  <si>
    <t>Stress-tolerant</t>
  </si>
  <si>
    <t>Group</t>
  </si>
  <si>
    <t>L95%</t>
  </si>
  <si>
    <t>U95%</t>
  </si>
  <si>
    <t>95%CI (if known)</t>
  </si>
  <si>
    <t>foliose/frondose</t>
  </si>
  <si>
    <t>Mean extension rate (cm/yr)</t>
  </si>
  <si>
    <t>freeliving</t>
  </si>
  <si>
    <t>Psammocora</t>
  </si>
  <si>
    <t>Rubble/CCA</t>
  </si>
  <si>
    <t>Mean density (g/cm^3)</t>
  </si>
  <si>
    <t>no need for density as value already in g/cm^2/yr</t>
  </si>
  <si>
    <t>Generalist</t>
  </si>
  <si>
    <t>note: some authors choose to group stress-tolerant and generalist taxa together as generalists 'may represent a subgroup of stress-tolerant taxa' (Darling et al. 2012)</t>
  </si>
  <si>
    <t>subtitutions for unknown clusters:</t>
  </si>
  <si>
    <t>growth rate and colony growth form are the most important traits differentiating clusters of Indo-Pacific species</t>
  </si>
  <si>
    <t>weedy 2</t>
  </si>
  <si>
    <t>generalist 3</t>
  </si>
  <si>
    <t>tolerant 4</t>
  </si>
  <si>
    <t>genus-level identification is mostly sufficient to classify coral life history</t>
  </si>
  <si>
    <t>Greyed out or yellow cells should not be manipulated</t>
  </si>
  <si>
    <t>Lower 95% Planar Production (kgCaCO3/cm/yr)</t>
  </si>
  <si>
    <t>Upper 105% Planar Production (kgCaCO3/cm/yr)</t>
  </si>
  <si>
    <t>Colony size (cm)</t>
  </si>
  <si>
    <t>Calculated or published microbioerosion rate</t>
  </si>
  <si>
    <t>Carbonate production per colony (g/yr)</t>
  </si>
  <si>
    <t>Calculated or published macrobioerosion rate</t>
  </si>
  <si>
    <t>Site information is added below; transect ID and survey date are necessary to allow for correct calculations. Survey data is added to the 'Data Entry' tab, which directly presents colony level calculations of carbonate production.</t>
  </si>
  <si>
    <t>The calculations automatically cater for varying numbers of transects (up to a maximum of 8 per site) and varying planar lengths of transects (e.g. if the dive time does not allow one to finish a transect to 10 m). However, it is important to add the 'linear meter' detail to the 'Data Entry' tab, as this is required for the calculations. If this detail is not known for each meter, adding the maximum linear/planar extent of  the transect to the last entered substrate code will suffice. Decimals may be used.</t>
  </si>
  <si>
    <t>The 'Analysi's tab calculates cover and carbonate production for each category at each transect and states class and life history strategy clusters.</t>
  </si>
  <si>
    <t>The 'Results' tab displays cover and carbonate production rates of different categories or functional groups and for each genus at both the transect and site level. Rugosity and macro- &amp; microbioerosion are also reported.</t>
  </si>
  <si>
    <t>Species</t>
  </si>
  <si>
    <t>Genera</t>
  </si>
  <si>
    <t>Gardineroseris</t>
  </si>
  <si>
    <t>curvata</t>
  </si>
  <si>
    <t>vaughani</t>
  </si>
  <si>
    <t>distorta</t>
  </si>
  <si>
    <t>planulata</t>
  </si>
  <si>
    <t>papyracea</t>
  </si>
  <si>
    <t>chiriquiensis</t>
  </si>
  <si>
    <t>clavus</t>
  </si>
  <si>
    <t>duerdeni</t>
  </si>
  <si>
    <t>gigantea</t>
  </si>
  <si>
    <t>maldivensis</t>
  </si>
  <si>
    <t>minuta</t>
  </si>
  <si>
    <t>varians</t>
  </si>
  <si>
    <t>damicornis</t>
  </si>
  <si>
    <t>effusus</t>
  </si>
  <si>
    <t>elegans</t>
  </si>
  <si>
    <t>eydouxi</t>
  </si>
  <si>
    <t>inflata</t>
  </si>
  <si>
    <t>meandrina</t>
  </si>
  <si>
    <t>capitata</t>
  </si>
  <si>
    <t>verrucosa</t>
  </si>
  <si>
    <t>woodjonesi</t>
  </si>
  <si>
    <t>ligulata</t>
  </si>
  <si>
    <t>arnaudi</t>
  </si>
  <si>
    <t>australiensis</t>
  </si>
  <si>
    <t>baueri</t>
  </si>
  <si>
    <t>evermanni</t>
  </si>
  <si>
    <t>lichen</t>
  </si>
  <si>
    <t>lobata</t>
  </si>
  <si>
    <t>lutea</t>
  </si>
  <si>
    <t>panamensis</t>
  </si>
  <si>
    <t>sverdrupi</t>
  </si>
  <si>
    <t>rus</t>
  </si>
  <si>
    <t>haimeana</t>
  </si>
  <si>
    <t>profundacella</t>
  </si>
  <si>
    <t>stellata</t>
  </si>
  <si>
    <t>scabra</t>
  </si>
  <si>
    <t>CCUF</t>
  </si>
  <si>
    <t>CVAF</t>
  </si>
  <si>
    <t>GPLS</t>
  </si>
  <si>
    <t>GPLE</t>
  </si>
  <si>
    <t>LPAF</t>
  </si>
  <si>
    <t>PCHM</t>
  </si>
  <si>
    <t>PCHS</t>
  </si>
  <si>
    <t>PCLS</t>
  </si>
  <si>
    <t>PCLP</t>
  </si>
  <si>
    <t>PDUM</t>
  </si>
  <si>
    <t>PGIM</t>
  </si>
  <si>
    <t>PMAC</t>
  </si>
  <si>
    <t>PMAE</t>
  </si>
  <si>
    <t>PMIS</t>
  </si>
  <si>
    <t>PMIE</t>
  </si>
  <si>
    <t>PVAS</t>
  </si>
  <si>
    <t>PVAP</t>
  </si>
  <si>
    <t>PVAE</t>
  </si>
  <si>
    <t>PDAB</t>
  </si>
  <si>
    <t>PEFB</t>
  </si>
  <si>
    <t>PELB</t>
  </si>
  <si>
    <t>PEYB</t>
  </si>
  <si>
    <t>PINB</t>
  </si>
  <si>
    <t>PMEB</t>
  </si>
  <si>
    <t>PCAB</t>
  </si>
  <si>
    <t>PVEB</t>
  </si>
  <si>
    <t>PWOB</t>
  </si>
  <si>
    <t>PLIB</t>
  </si>
  <si>
    <t>PARP</t>
  </si>
  <si>
    <t>PAUM</t>
  </si>
  <si>
    <t>PBAE</t>
  </si>
  <si>
    <t>PEVM</t>
  </si>
  <si>
    <t>PLIP</t>
  </si>
  <si>
    <t>PLOM</t>
  </si>
  <si>
    <t>PLUM</t>
  </si>
  <si>
    <t>PPAC</t>
  </si>
  <si>
    <t>PSVB</t>
  </si>
  <si>
    <t>PRUP</t>
  </si>
  <si>
    <t>PHAE</t>
  </si>
  <si>
    <t>PHAS</t>
  </si>
  <si>
    <t>PPRE</t>
  </si>
  <si>
    <t>PPRS</t>
  </si>
  <si>
    <t>PSTB</t>
  </si>
  <si>
    <t>PSTS</t>
  </si>
  <si>
    <t>LSCE</t>
  </si>
  <si>
    <t>competitive 1</t>
  </si>
  <si>
    <t xml:space="preserve">Assume all other branching Pocillopora species not in Darling et al. 2012 are all competitive </t>
  </si>
  <si>
    <t xml:space="preserve">Assume all other Pavona species not in Darling et al. 2012 are all competitive </t>
  </si>
  <si>
    <t>Cycloseries</t>
  </si>
  <si>
    <t xml:space="preserve">Assume similar to Fungia as not listed in Darling et al. 2012 </t>
  </si>
  <si>
    <t>Assume similar to other agariciidae as not listed in Darling et al. 20102</t>
  </si>
  <si>
    <t xml:space="preserve">Porites arnaudi </t>
  </si>
  <si>
    <t xml:space="preserve">Porites baueri </t>
  </si>
  <si>
    <t xml:space="preserve">Porites lichen  </t>
  </si>
  <si>
    <t>Porites evermanni</t>
  </si>
  <si>
    <t>Porites panamensis</t>
  </si>
  <si>
    <t>Porites sverdrupi</t>
  </si>
  <si>
    <t xml:space="preserve">Psammocora spp. </t>
  </si>
  <si>
    <t>Gardineroseris spp.</t>
  </si>
  <si>
    <t>Values for hard coral categories are averages over all available Indo-Pacific data</t>
  </si>
  <si>
    <t>Values can be modified as considered appropriate by the user</t>
  </si>
  <si>
    <t>Values for individual species-morphologies are for the region where possible - but see bottom of table for exceptions</t>
  </si>
  <si>
    <t>Conversion factor (to reflect different colony growth styles (see handbook):</t>
  </si>
  <si>
    <t>Conversion factors are based where possible on data collected for Indo-Pacific species with details listed at the bottom of the sheet</t>
  </si>
  <si>
    <t xml:space="preserve">Hard coral - branching </t>
  </si>
  <si>
    <t>Hard coral - columnar</t>
  </si>
  <si>
    <t>CDIF</t>
  </si>
  <si>
    <t>chiriquiensi</t>
  </si>
  <si>
    <t xml:space="preserve">profundacella </t>
  </si>
  <si>
    <t xml:space="preserve">stellata </t>
  </si>
  <si>
    <t>Colony rugosity conversion</t>
  </si>
  <si>
    <t>Taxon cover (cm)</t>
  </si>
  <si>
    <t>True Cover (cm)</t>
  </si>
  <si>
    <t>Calcification conversion factor</t>
  </si>
  <si>
    <t>NET BUDGET CALCULATION</t>
  </si>
  <si>
    <t>Copy in from separate spreadsheets</t>
  </si>
  <si>
    <r>
      <t>Coral (kg CaCO</t>
    </r>
    <r>
      <rPr>
        <b/>
        <vertAlign val="subscript"/>
        <sz val="12"/>
        <color theme="1"/>
        <rFont val="Arial Narrow"/>
        <family val="2"/>
      </rPr>
      <t>3</t>
    </r>
    <r>
      <rPr>
        <b/>
        <sz val="12"/>
        <color theme="1"/>
        <rFont val="Arial Narrow"/>
        <family val="2"/>
      </rPr>
      <t>/m</t>
    </r>
    <r>
      <rPr>
        <b/>
        <vertAlign val="superscript"/>
        <sz val="12"/>
        <color theme="1"/>
        <rFont val="Arial Narrow"/>
        <family val="2"/>
      </rPr>
      <t>2</t>
    </r>
    <r>
      <rPr>
        <b/>
        <sz val="12"/>
        <color theme="1"/>
        <rFont val="Arial Narrow"/>
        <family val="2"/>
      </rPr>
      <t xml:space="preserve">/yr) </t>
    </r>
  </si>
  <si>
    <r>
      <t>CCA (kg CaCO</t>
    </r>
    <r>
      <rPr>
        <b/>
        <vertAlign val="subscript"/>
        <sz val="12"/>
        <color theme="1"/>
        <rFont val="Arial Narrow"/>
        <family val="2"/>
      </rPr>
      <t>3</t>
    </r>
    <r>
      <rPr>
        <b/>
        <sz val="12"/>
        <color theme="1"/>
        <rFont val="Arial Narrow"/>
        <family val="2"/>
      </rPr>
      <t>/m</t>
    </r>
    <r>
      <rPr>
        <b/>
        <vertAlign val="superscript"/>
        <sz val="12"/>
        <color theme="1"/>
        <rFont val="Arial Narrow"/>
        <family val="2"/>
      </rPr>
      <t>2</t>
    </r>
    <r>
      <rPr>
        <b/>
        <sz val="12"/>
        <color theme="1"/>
        <rFont val="Arial Narrow"/>
        <family val="2"/>
      </rPr>
      <t xml:space="preserve">/yr) </t>
    </r>
  </si>
  <si>
    <r>
      <t>Micro-bioerosion (kg CaCO</t>
    </r>
    <r>
      <rPr>
        <b/>
        <vertAlign val="subscript"/>
        <sz val="12"/>
        <color theme="1"/>
        <rFont val="Arial Narrow"/>
        <family val="2"/>
      </rPr>
      <t>3</t>
    </r>
    <r>
      <rPr>
        <b/>
        <sz val="12"/>
        <color theme="1"/>
        <rFont val="Arial Narrow"/>
        <family val="2"/>
      </rPr>
      <t>/m</t>
    </r>
    <r>
      <rPr>
        <b/>
        <vertAlign val="superscript"/>
        <sz val="12"/>
        <color theme="1"/>
        <rFont val="Arial Narrow"/>
        <family val="2"/>
      </rPr>
      <t>2</t>
    </r>
    <r>
      <rPr>
        <b/>
        <sz val="12"/>
        <color theme="1"/>
        <rFont val="Arial Narrow"/>
        <family val="2"/>
      </rPr>
      <t xml:space="preserve">/yr) </t>
    </r>
  </si>
  <si>
    <r>
      <t>Macro-bioerosion (kg CaCO</t>
    </r>
    <r>
      <rPr>
        <b/>
        <vertAlign val="subscript"/>
        <sz val="12"/>
        <color theme="1"/>
        <rFont val="Arial Narrow"/>
        <family val="2"/>
      </rPr>
      <t>3</t>
    </r>
    <r>
      <rPr>
        <b/>
        <sz val="12"/>
        <color theme="1"/>
        <rFont val="Arial Narrow"/>
        <family val="2"/>
      </rPr>
      <t>/m</t>
    </r>
    <r>
      <rPr>
        <b/>
        <vertAlign val="superscript"/>
        <sz val="12"/>
        <color theme="1"/>
        <rFont val="Arial Narrow"/>
        <family val="2"/>
      </rPr>
      <t>2</t>
    </r>
    <r>
      <rPr>
        <b/>
        <sz val="12"/>
        <color theme="1"/>
        <rFont val="Arial Narrow"/>
        <family val="2"/>
      </rPr>
      <t xml:space="preserve">/yr) </t>
    </r>
  </si>
  <si>
    <r>
      <t>Parrotfish erosion (kg CaCO</t>
    </r>
    <r>
      <rPr>
        <b/>
        <vertAlign val="subscript"/>
        <sz val="12"/>
        <color theme="1"/>
        <rFont val="Arial Narrow"/>
        <family val="2"/>
      </rPr>
      <t>3</t>
    </r>
    <r>
      <rPr>
        <b/>
        <sz val="12"/>
        <color theme="1"/>
        <rFont val="Arial Narrow"/>
        <family val="2"/>
      </rPr>
      <t>/m</t>
    </r>
    <r>
      <rPr>
        <b/>
        <vertAlign val="superscript"/>
        <sz val="12"/>
        <color theme="1"/>
        <rFont val="Arial Narrow"/>
        <family val="2"/>
      </rPr>
      <t>2</t>
    </r>
    <r>
      <rPr>
        <b/>
        <sz val="12"/>
        <color theme="1"/>
        <rFont val="Arial Narrow"/>
        <family val="2"/>
      </rPr>
      <t xml:space="preserve">/yr) </t>
    </r>
  </si>
  <si>
    <r>
      <t>Urchin erosion (kg CaCO</t>
    </r>
    <r>
      <rPr>
        <b/>
        <vertAlign val="subscript"/>
        <sz val="12"/>
        <color theme="1"/>
        <rFont val="Arial Narrow"/>
        <family val="2"/>
      </rPr>
      <t>3</t>
    </r>
    <r>
      <rPr>
        <b/>
        <sz val="12"/>
        <color theme="1"/>
        <rFont val="Arial Narrow"/>
        <family val="2"/>
      </rPr>
      <t>/m</t>
    </r>
    <r>
      <rPr>
        <b/>
        <vertAlign val="superscript"/>
        <sz val="12"/>
        <color theme="1"/>
        <rFont val="Arial Narrow"/>
        <family val="2"/>
      </rPr>
      <t>2</t>
    </r>
    <r>
      <rPr>
        <b/>
        <sz val="12"/>
        <color theme="1"/>
        <rFont val="Arial Narrow"/>
        <family val="2"/>
      </rPr>
      <t xml:space="preserve">/yr) </t>
    </r>
  </si>
  <si>
    <t>Net G (kg CaCO3/m2/yr)</t>
  </si>
  <si>
    <t>use mean value for each site, NOT transect values</t>
  </si>
  <si>
    <r>
      <t>Carbonate Production (kg CaCO</t>
    </r>
    <r>
      <rPr>
        <b/>
        <vertAlign val="subscript"/>
        <sz val="11"/>
        <color theme="1"/>
        <rFont val="Arial Narrow"/>
        <family val="2"/>
      </rPr>
      <t>3</t>
    </r>
    <r>
      <rPr>
        <b/>
        <sz val="11"/>
        <color theme="1"/>
        <rFont val="Arial Narrow"/>
        <family val="2"/>
      </rPr>
      <t>/m</t>
    </r>
    <r>
      <rPr>
        <b/>
        <vertAlign val="superscript"/>
        <sz val="11"/>
        <color theme="1"/>
        <rFont val="Arial Narrow"/>
        <family val="2"/>
      </rPr>
      <t>2</t>
    </r>
    <r>
      <rPr>
        <b/>
        <sz val="11"/>
        <color theme="1"/>
        <rFont val="Arial Narrow"/>
        <family val="2"/>
      </rPr>
      <t>/yr)</t>
    </r>
  </si>
  <si>
    <r>
      <t>Balance   (kg CaCO</t>
    </r>
    <r>
      <rPr>
        <b/>
        <vertAlign val="subscript"/>
        <sz val="11"/>
        <color theme="1"/>
        <rFont val="Arial Narrow"/>
        <family val="2"/>
      </rPr>
      <t>3</t>
    </r>
    <r>
      <rPr>
        <b/>
        <sz val="11"/>
        <color theme="1"/>
        <rFont val="Arial Narrow"/>
        <family val="2"/>
      </rPr>
      <t>/m</t>
    </r>
    <r>
      <rPr>
        <b/>
        <vertAlign val="superscript"/>
        <sz val="11"/>
        <color theme="1"/>
        <rFont val="Arial Narrow"/>
        <family val="2"/>
      </rPr>
      <t>2</t>
    </r>
    <r>
      <rPr>
        <b/>
        <sz val="11"/>
        <color theme="1"/>
        <rFont val="Arial Narrow"/>
        <family val="2"/>
      </rPr>
      <t>/yr)</t>
    </r>
  </si>
  <si>
    <r>
      <t>Hard Coral Carbonate Production (kg CaCO</t>
    </r>
    <r>
      <rPr>
        <b/>
        <vertAlign val="subscript"/>
        <sz val="11"/>
        <color theme="1"/>
        <rFont val="Arial Narrow"/>
        <family val="2"/>
      </rPr>
      <t>3</t>
    </r>
    <r>
      <rPr>
        <b/>
        <sz val="11"/>
        <color theme="1"/>
        <rFont val="Arial Narrow"/>
        <family val="2"/>
      </rPr>
      <t>/m</t>
    </r>
    <r>
      <rPr>
        <b/>
        <vertAlign val="superscript"/>
        <sz val="11"/>
        <color theme="1"/>
        <rFont val="Arial Narrow"/>
        <family val="2"/>
      </rPr>
      <t>2</t>
    </r>
    <r>
      <rPr>
        <b/>
        <sz val="11"/>
        <color theme="1"/>
        <rFont val="Arial Narrow"/>
        <family val="2"/>
      </rPr>
      <t>/yr)</t>
    </r>
  </si>
  <si>
    <r>
      <t>CCA Carbonate Production (kg CaCO</t>
    </r>
    <r>
      <rPr>
        <b/>
        <vertAlign val="subscript"/>
        <sz val="11"/>
        <color theme="1"/>
        <rFont val="Arial Narrow"/>
        <family val="2"/>
      </rPr>
      <t>3</t>
    </r>
    <r>
      <rPr>
        <b/>
        <sz val="11"/>
        <color theme="1"/>
        <rFont val="Arial Narrow"/>
        <family val="2"/>
      </rPr>
      <t>/m</t>
    </r>
    <r>
      <rPr>
        <b/>
        <vertAlign val="superscript"/>
        <sz val="11"/>
        <color theme="1"/>
        <rFont val="Arial Narrow"/>
        <family val="2"/>
      </rPr>
      <t>2</t>
    </r>
    <r>
      <rPr>
        <b/>
        <sz val="11"/>
        <color theme="1"/>
        <rFont val="Arial Narrow"/>
        <family val="2"/>
      </rPr>
      <t>/yr)</t>
    </r>
  </si>
  <si>
    <r>
      <t xml:space="preserve">Cycloseris </t>
    </r>
    <r>
      <rPr>
        <b/>
        <sz val="11"/>
        <color rgb="FF000000"/>
        <rFont val="Arial Narrow"/>
        <family val="2"/>
      </rPr>
      <t>spp.</t>
    </r>
  </si>
  <si>
    <r>
      <t xml:space="preserve">Leptoseris </t>
    </r>
    <r>
      <rPr>
        <b/>
        <sz val="11"/>
        <color rgb="FF000000"/>
        <rFont val="Arial Narrow"/>
        <family val="2"/>
      </rPr>
      <t>spp.</t>
    </r>
  </si>
  <si>
    <r>
      <t>Pavona</t>
    </r>
    <r>
      <rPr>
        <b/>
        <sz val="11"/>
        <color rgb="FF000000"/>
        <rFont val="Arial Narrow"/>
        <family val="2"/>
      </rPr>
      <t>spp.</t>
    </r>
  </si>
  <si>
    <r>
      <t>Pocillopora</t>
    </r>
    <r>
      <rPr>
        <b/>
        <sz val="11"/>
        <color rgb="FF000000"/>
        <rFont val="Arial Narrow"/>
        <family val="2"/>
      </rPr>
      <t>spp.</t>
    </r>
  </si>
  <si>
    <r>
      <t>Porites</t>
    </r>
    <r>
      <rPr>
        <b/>
        <sz val="11"/>
        <color rgb="FF000000"/>
        <rFont val="Arial Narrow"/>
        <family val="2"/>
      </rPr>
      <t>spp.</t>
    </r>
  </si>
  <si>
    <r>
      <t>Psammocora</t>
    </r>
    <r>
      <rPr>
        <b/>
        <sz val="11"/>
        <color rgb="FF000000"/>
        <rFont val="Arial Narrow"/>
        <family val="2"/>
      </rPr>
      <t>spp.</t>
    </r>
  </si>
  <si>
    <r>
      <t>CARBONATE PRODUCTION OF MAJOR CORAL GROUPS (KG/M</t>
    </r>
    <r>
      <rPr>
        <b/>
        <vertAlign val="superscript"/>
        <sz val="11"/>
        <color rgb="FF000000"/>
        <rFont val="Arial Narrow"/>
        <family val="2"/>
      </rPr>
      <t>2</t>
    </r>
    <r>
      <rPr>
        <b/>
        <sz val="11"/>
        <color rgb="FF000000"/>
        <rFont val="Arial Narrow"/>
        <family val="2"/>
      </rPr>
      <t>/YEAR)</t>
    </r>
  </si>
  <si>
    <r>
      <t xml:space="preserve">COVER OF CORAL GROUPED BY LIFE-HISTORY STRATEGY (After Darling et al. 2012, </t>
    </r>
    <r>
      <rPr>
        <b/>
        <i/>
        <sz val="11"/>
        <color rgb="FF000000"/>
        <rFont val="Arial Narrow"/>
        <family val="2"/>
      </rPr>
      <t>Ecology Letters</t>
    </r>
    <r>
      <rPr>
        <b/>
        <sz val="11"/>
        <color rgb="FF000000"/>
        <rFont val="Arial Narrow"/>
        <family val="2"/>
      </rPr>
      <t>)</t>
    </r>
  </si>
  <si>
    <r>
      <t>CARBONATE PRODUCTION OF CORAL GROUPED BY LIFE-HISTORY STRATEGY  (KG/M</t>
    </r>
    <r>
      <rPr>
        <b/>
        <vertAlign val="superscript"/>
        <sz val="11"/>
        <color rgb="FF000000"/>
        <rFont val="Arial Narrow"/>
        <family val="2"/>
      </rPr>
      <t>2</t>
    </r>
    <r>
      <rPr>
        <b/>
        <sz val="11"/>
        <color rgb="FF000000"/>
        <rFont val="Arial Narrow"/>
        <family val="2"/>
      </rPr>
      <t>/YEAR)</t>
    </r>
  </si>
  <si>
    <t>Pre-set rate is an average of currently published rates from various Indo-Pacific sites (see 'IP calcification and erosion rates_database_v1.3' on ReefBudget website)</t>
  </si>
  <si>
    <t>Transect length (m)</t>
  </si>
  <si>
    <t>Published ETP specific rates</t>
  </si>
  <si>
    <t>Sponges only</t>
  </si>
  <si>
    <t>C. vermifera</t>
  </si>
  <si>
    <t>C. flavifodia</t>
  </si>
  <si>
    <t>Bivalves only</t>
  </si>
  <si>
    <t>Gastrochaena rugulosa</t>
  </si>
  <si>
    <t>Polychaetes and bivalves</t>
  </si>
  <si>
    <t>Species where mentioned</t>
  </si>
  <si>
    <t xml:space="preserve">Source </t>
  </si>
  <si>
    <t>Nava &amp; Carballo 2008</t>
  </si>
  <si>
    <t>Reaka-Kudla et al. 1996</t>
  </si>
  <si>
    <t>Guzman &amp; Cortes 1993</t>
  </si>
  <si>
    <t>Not specified</t>
  </si>
  <si>
    <t>Combined taxa rates</t>
  </si>
  <si>
    <t>Bivalve dominated</t>
  </si>
  <si>
    <t>Scott et al. 1988</t>
  </si>
  <si>
    <t>Londono-Cruz et al. 2003</t>
  </si>
  <si>
    <t>Polychaete and sipunculans</t>
  </si>
  <si>
    <t>Cardona-Gutierrez &amp; Londono-Cruz 2020</t>
  </si>
  <si>
    <t>Bivalve dominated (mean rate)</t>
  </si>
  <si>
    <t xml:space="preserve">Mean of rates given </t>
  </si>
  <si>
    <t>Mean of all rates given</t>
  </si>
  <si>
    <t>Pre-set rate is an average of currently published rates from ETP specific studies (see table to right)</t>
  </si>
  <si>
    <r>
      <t>Carbonate production rates are calculated using colony level morphology and basic geometric relationships, together with coral growth rates and density measures averaged from published studies in the Indo-Pacific (see supporting file '</t>
    </r>
    <r>
      <rPr>
        <i/>
        <sz val="11"/>
        <color theme="1"/>
        <rFont val="Arial Narrow"/>
        <family val="2"/>
      </rPr>
      <t>IP calcification and erosion rates_database</t>
    </r>
    <r>
      <rPr>
        <sz val="11"/>
        <color theme="1"/>
        <rFont val="Arial Narrow"/>
        <family val="2"/>
      </rPr>
      <t>' on the</t>
    </r>
    <r>
      <rPr>
        <i/>
        <sz val="11"/>
        <color theme="1"/>
        <rFont val="Arial Narrow"/>
        <family val="2"/>
      </rPr>
      <t xml:space="preserve"> ReefBudget</t>
    </r>
    <r>
      <rPr>
        <sz val="11"/>
        <color theme="1"/>
        <rFont val="Arial Narrow"/>
        <family val="2"/>
      </rPr>
      <t xml:space="preserve"> homepage). These are  converted to linear relationships of the form </t>
    </r>
    <r>
      <rPr>
        <i/>
        <sz val="11"/>
        <color theme="1"/>
        <rFont val="Arial Narrow"/>
        <family val="2"/>
      </rPr>
      <t xml:space="preserve">y = mx </t>
    </r>
    <r>
      <rPr>
        <i/>
        <sz val="11"/>
        <rFont val="Arial Narrow"/>
        <family val="2"/>
      </rPr>
      <t xml:space="preserve">+b </t>
    </r>
    <r>
      <rPr>
        <sz val="11"/>
        <rFont val="Arial Narrow"/>
        <family val="2"/>
      </rPr>
      <t>to account for colony size</t>
    </r>
    <r>
      <rPr>
        <sz val="11"/>
        <color theme="1"/>
        <rFont val="Arial Narrow"/>
        <family val="2"/>
      </rPr>
      <t>. The calcification rates can be altered by changing the linear extension rate or the density of the particular coral in question in the 'Calcification Rates' tab to e.g. locally derived growth rates.</t>
    </r>
  </si>
  <si>
    <r>
      <t>The 'Macro &amp; Microbioerosion' tab calculates the amount of internal bioerosion in the reef substrate from available substrate and currently available published rates of macro- and microbioerosion (see supporting file '</t>
    </r>
    <r>
      <rPr>
        <i/>
        <sz val="11"/>
        <color theme="1"/>
        <rFont val="Arial Narrow"/>
        <family val="2"/>
      </rPr>
      <t>IP calcification and erosion rates_database</t>
    </r>
    <r>
      <rPr>
        <sz val="11"/>
        <color theme="1"/>
        <rFont val="Arial Narrow"/>
        <family val="2"/>
      </rPr>
      <t xml:space="preserve">' on the </t>
    </r>
    <r>
      <rPr>
        <i/>
        <sz val="11"/>
        <color theme="1"/>
        <rFont val="Arial Narrow"/>
        <family val="2"/>
      </rPr>
      <t>ReefBudget</t>
    </r>
    <r>
      <rPr>
        <sz val="11"/>
        <color theme="1"/>
        <rFont val="Arial Narrow"/>
        <family val="2"/>
      </rPr>
      <t xml:space="preserve"> homepage).</t>
    </r>
  </si>
  <si>
    <r>
      <t>Life history strategy</t>
    </r>
    <r>
      <rPr>
        <b/>
        <vertAlign val="superscript"/>
        <sz val="11"/>
        <color theme="1"/>
        <rFont val="Arial Narrow"/>
        <family val="2"/>
      </rPr>
      <t>1</t>
    </r>
  </si>
  <si>
    <r>
      <t>Transect Mean Carbonate Production (kgCaCO</t>
    </r>
    <r>
      <rPr>
        <b/>
        <vertAlign val="subscript"/>
        <sz val="11"/>
        <color indexed="8"/>
        <rFont val="Arial Narrow"/>
        <family val="2"/>
      </rPr>
      <t>3</t>
    </r>
    <r>
      <rPr>
        <b/>
        <sz val="11"/>
        <color indexed="8"/>
        <rFont val="Arial Narrow"/>
        <family val="2"/>
      </rPr>
      <t>/m</t>
    </r>
    <r>
      <rPr>
        <b/>
        <vertAlign val="superscript"/>
        <sz val="11"/>
        <color indexed="8"/>
        <rFont val="Arial Narrow"/>
        <family val="2"/>
      </rPr>
      <t>2</t>
    </r>
    <r>
      <rPr>
        <b/>
        <sz val="11"/>
        <color indexed="8"/>
        <rFont val="Arial Narrow"/>
        <family val="2"/>
      </rPr>
      <t>/yr)</t>
    </r>
  </si>
  <si>
    <r>
      <t>Transect Lower 95%  CI Carbonate Production (kgCaCO</t>
    </r>
    <r>
      <rPr>
        <b/>
        <vertAlign val="subscript"/>
        <sz val="11"/>
        <color indexed="8"/>
        <rFont val="Arial Narrow"/>
        <family val="2"/>
      </rPr>
      <t>3</t>
    </r>
    <r>
      <rPr>
        <b/>
        <sz val="11"/>
        <color indexed="8"/>
        <rFont val="Arial Narrow"/>
        <family val="2"/>
      </rPr>
      <t>/m</t>
    </r>
    <r>
      <rPr>
        <b/>
        <vertAlign val="superscript"/>
        <sz val="11"/>
        <color indexed="8"/>
        <rFont val="Arial Narrow"/>
        <family val="2"/>
      </rPr>
      <t>2</t>
    </r>
    <r>
      <rPr>
        <b/>
        <sz val="11"/>
        <color indexed="8"/>
        <rFont val="Arial Narrow"/>
        <family val="2"/>
      </rPr>
      <t>/yr)</t>
    </r>
  </si>
  <si>
    <r>
      <t>Upper 95% Carbonate Production (kgCaCO</t>
    </r>
    <r>
      <rPr>
        <b/>
        <vertAlign val="subscript"/>
        <sz val="11"/>
        <color indexed="8"/>
        <rFont val="Arial Narrow"/>
        <family val="2"/>
      </rPr>
      <t>3</t>
    </r>
    <r>
      <rPr>
        <b/>
        <sz val="11"/>
        <color indexed="8"/>
        <rFont val="Arial Narrow"/>
        <family val="2"/>
      </rPr>
      <t>/m</t>
    </r>
    <r>
      <rPr>
        <b/>
        <vertAlign val="superscript"/>
        <sz val="11"/>
        <color indexed="8"/>
        <rFont val="Arial Narrow"/>
        <family val="2"/>
      </rPr>
      <t>2</t>
    </r>
    <r>
      <rPr>
        <b/>
        <sz val="11"/>
        <color indexed="8"/>
        <rFont val="Arial Narrow"/>
        <family val="2"/>
      </rPr>
      <t>/yr)</t>
    </r>
  </si>
  <si>
    <r>
      <t>Transect Planar Carbonate Production (kgCaCO</t>
    </r>
    <r>
      <rPr>
        <b/>
        <vertAlign val="subscript"/>
        <sz val="11"/>
        <color indexed="8"/>
        <rFont val="Arial Narrow"/>
        <family val="2"/>
      </rPr>
      <t>3</t>
    </r>
    <r>
      <rPr>
        <b/>
        <sz val="11"/>
        <color indexed="8"/>
        <rFont val="Arial Narrow"/>
        <family val="2"/>
      </rPr>
      <t>/cm/yr)</t>
    </r>
  </si>
  <si>
    <r>
      <rPr>
        <i/>
        <vertAlign val="superscript"/>
        <sz val="11"/>
        <rFont val="Arial Narrow"/>
        <family val="2"/>
      </rPr>
      <t>1</t>
    </r>
    <r>
      <rPr>
        <i/>
        <sz val="11"/>
        <rFont val="Arial Narrow"/>
        <family val="2"/>
      </rPr>
      <t>Darling et al. 2012</t>
    </r>
  </si>
  <si>
    <r>
      <t xml:space="preserve">Assume similar to </t>
    </r>
    <r>
      <rPr>
        <i/>
        <sz val="11"/>
        <color theme="1"/>
        <rFont val="Arial Narrow"/>
        <family val="2"/>
      </rPr>
      <t>Porites rus</t>
    </r>
    <r>
      <rPr>
        <sz val="11"/>
        <color theme="1"/>
        <rFont val="Arial Narrow"/>
        <family val="2"/>
      </rPr>
      <t xml:space="preserve"> as per category in Darling  et al. 2011</t>
    </r>
    <r>
      <rPr>
        <sz val="11"/>
        <color theme="1"/>
        <rFont val="Calibri"/>
        <family val="2"/>
        <scheme val="minor"/>
      </rPr>
      <t/>
    </r>
  </si>
  <si>
    <r>
      <t xml:space="preserve">Assume similar to </t>
    </r>
    <r>
      <rPr>
        <i/>
        <sz val="11"/>
        <color theme="1"/>
        <rFont val="Arial Narrow"/>
        <family val="2"/>
      </rPr>
      <t>Porites rus</t>
    </r>
    <r>
      <rPr>
        <sz val="11"/>
        <color theme="1"/>
        <rFont val="Arial Narrow"/>
        <family val="2"/>
      </rPr>
      <t xml:space="preserve"> as per category in Darling  et al. 2012</t>
    </r>
    <r>
      <rPr>
        <sz val="11"/>
        <color theme="1"/>
        <rFont val="Calibri"/>
        <family val="2"/>
        <scheme val="minor"/>
      </rPr>
      <t/>
    </r>
  </si>
  <si>
    <r>
      <t xml:space="preserve">Assume similar to </t>
    </r>
    <r>
      <rPr>
        <i/>
        <sz val="11"/>
        <color theme="1"/>
        <rFont val="Arial Narrow"/>
        <family val="2"/>
      </rPr>
      <t>Porites rus</t>
    </r>
    <r>
      <rPr>
        <sz val="11"/>
        <color theme="1"/>
        <rFont val="Arial Narrow"/>
        <family val="2"/>
      </rPr>
      <t xml:space="preserve"> as per category in Darling  et al. 2013</t>
    </r>
    <r>
      <rPr>
        <sz val="11"/>
        <color theme="1"/>
        <rFont val="Calibri"/>
        <family val="2"/>
        <scheme val="minor"/>
      </rPr>
      <t/>
    </r>
  </si>
  <si>
    <r>
      <t xml:space="preserve">Assume similar to other branching </t>
    </r>
    <r>
      <rPr>
        <i/>
        <sz val="11"/>
        <color theme="1"/>
        <rFont val="Arial Narrow"/>
        <family val="2"/>
      </rPr>
      <t xml:space="preserve">Porites </t>
    </r>
    <r>
      <rPr>
        <sz val="11"/>
        <color theme="1"/>
        <rFont val="Arial Narrow"/>
        <family val="2"/>
      </rPr>
      <t>in Darling  et al. 2014</t>
    </r>
    <r>
      <rPr>
        <sz val="11"/>
        <color theme="1"/>
        <rFont val="Calibri"/>
        <family val="2"/>
        <scheme val="minor"/>
      </rPr>
      <t/>
    </r>
  </si>
  <si>
    <r>
      <t>Assume similar to other Psammocora</t>
    </r>
    <r>
      <rPr>
        <i/>
        <sz val="11"/>
        <color theme="1"/>
        <rFont val="Arial Narrow"/>
        <family val="2"/>
      </rPr>
      <t xml:space="preserve"> </t>
    </r>
    <r>
      <rPr>
        <sz val="11"/>
        <color theme="1"/>
        <rFont val="Arial Narrow"/>
        <family val="2"/>
      </rPr>
      <t>in Darling  et al. 2015</t>
    </r>
    <r>
      <rPr>
        <sz val="11"/>
        <color theme="1"/>
        <rFont val="Calibri"/>
        <family val="2"/>
        <scheme val="minor"/>
      </rPr>
      <t/>
    </r>
  </si>
  <si>
    <r>
      <t xml:space="preserve">Assume similar to other massive </t>
    </r>
    <r>
      <rPr>
        <i/>
        <sz val="11"/>
        <color theme="1"/>
        <rFont val="Arial Narrow"/>
        <family val="2"/>
      </rPr>
      <t xml:space="preserve">Porites </t>
    </r>
    <r>
      <rPr>
        <sz val="11"/>
        <color theme="1"/>
        <rFont val="Arial Narrow"/>
        <family val="2"/>
      </rPr>
      <t>as per Darling  et al. 2011</t>
    </r>
    <r>
      <rPr>
        <sz val="11"/>
        <color theme="1"/>
        <rFont val="Calibri"/>
        <family val="2"/>
        <scheme val="minor"/>
      </rPr>
      <t/>
    </r>
  </si>
  <si>
    <r>
      <t xml:space="preserve">Assume similar to other massive </t>
    </r>
    <r>
      <rPr>
        <i/>
        <sz val="11"/>
        <color theme="1"/>
        <rFont val="Arial Narrow"/>
        <family val="2"/>
      </rPr>
      <t xml:space="preserve">Porites </t>
    </r>
    <r>
      <rPr>
        <sz val="11"/>
        <color theme="1"/>
        <rFont val="Arial Narrow"/>
        <family val="2"/>
      </rPr>
      <t>as per Darling  et al. 2012</t>
    </r>
    <r>
      <rPr>
        <sz val="11"/>
        <color theme="1"/>
        <rFont val="Calibri"/>
        <family val="2"/>
        <scheme val="minor"/>
      </rPr>
      <t/>
    </r>
  </si>
  <si>
    <r>
      <t>kg/m</t>
    </r>
    <r>
      <rPr>
        <b/>
        <vertAlign val="superscript"/>
        <sz val="12"/>
        <color indexed="8"/>
        <rFont val="Arial Narrow"/>
        <family val="2"/>
      </rPr>
      <t>2</t>
    </r>
    <r>
      <rPr>
        <b/>
        <sz val="12"/>
        <color indexed="8"/>
        <rFont val="Arial Narrow"/>
        <family val="2"/>
      </rPr>
      <t>/yr</t>
    </r>
  </si>
  <si>
    <r>
      <t>Kg CaCO</t>
    </r>
    <r>
      <rPr>
        <b/>
        <vertAlign val="subscript"/>
        <sz val="10"/>
        <color theme="1"/>
        <rFont val="Arial Narrow"/>
        <family val="2"/>
      </rPr>
      <t>3</t>
    </r>
    <r>
      <rPr>
        <b/>
        <sz val="10"/>
        <color theme="1"/>
        <rFont val="Arial Narrow"/>
        <family val="2"/>
      </rPr>
      <t xml:space="preserve"> m</t>
    </r>
    <r>
      <rPr>
        <b/>
        <vertAlign val="superscript"/>
        <sz val="10"/>
        <color theme="1"/>
        <rFont val="Arial Narrow"/>
        <family val="2"/>
      </rPr>
      <t>-2</t>
    </r>
    <r>
      <rPr>
        <b/>
        <sz val="10"/>
        <color theme="1"/>
        <rFont val="Arial Narrow"/>
        <family val="2"/>
      </rPr>
      <t xml:space="preserve"> yr</t>
    </r>
    <r>
      <rPr>
        <b/>
        <vertAlign val="superscript"/>
        <sz val="10"/>
        <color theme="1"/>
        <rFont val="Arial Narrow"/>
        <family val="2"/>
      </rPr>
      <t>-1</t>
    </r>
  </si>
  <si>
    <r>
      <t>Extension rates and density:</t>
    </r>
    <r>
      <rPr>
        <i/>
        <sz val="11"/>
        <color theme="1"/>
        <rFont val="Arial Narrow"/>
        <family val="2"/>
      </rPr>
      <t xml:space="preserve"> see 'IP Calcification and erosion rates_database' and 'ETP coral growth rates_database' </t>
    </r>
  </si>
  <si>
    <t>% substrate available for Macrobioerosion = dead reef substrate + rubble + turf + cyanobacteria + substrate below articulate algae + CCA</t>
  </si>
  <si>
    <t>% substrate available for Microbioerosion = dead reef substrate + rubble + turf + cyanobacteria + substrate below articulate algae</t>
  </si>
  <si>
    <t>massive/columnar</t>
  </si>
  <si>
    <t>Extension values</t>
  </si>
  <si>
    <t>Density values</t>
  </si>
  <si>
    <t xml:space="preserve">Use mean ETP calcification rate </t>
  </si>
  <si>
    <t xml:space="preserve">Rates and substitutions used </t>
  </si>
  <si>
    <t xml:space="preserve">Mean ETP calcification rate </t>
  </si>
  <si>
    <t>IP average rates for Fungia</t>
  </si>
  <si>
    <t xml:space="preserve">IP average for morphology </t>
  </si>
  <si>
    <t>ETP rate for genera-morphology</t>
  </si>
  <si>
    <t>Uses ETP P. lobata</t>
  </si>
  <si>
    <t>ETP rate for morphology</t>
  </si>
  <si>
    <t xml:space="preserve">submassive </t>
  </si>
  <si>
    <t>ETP rate for genera</t>
  </si>
  <si>
    <t>ETP rate for species - morphology</t>
  </si>
  <si>
    <t>Hard coral - encrusting</t>
  </si>
  <si>
    <t>Hard coral - foliose</t>
  </si>
  <si>
    <t>Hard coral - massive</t>
  </si>
  <si>
    <t>Hard coral - plating</t>
  </si>
  <si>
    <t>Hard coral - submassive</t>
  </si>
  <si>
    <t>ETP rate for species-morphology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</si>
</sst>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
    <numFmt numFmtId="167" formatCode="0.00000"/>
  </numFmts>
  <fonts count="37" x14ac:knownFonts="1">
    <font>
      <sz val="11"/>
      <color theme="1"/>
      <name val="Calibri"/>
      <family val="2"/>
      <scheme val="minor"/>
    </font>
    <font>
      <sz val="11"/>
      <color theme="1"/>
      <name val="Calibri"/>
      <family val="2"/>
    </font>
    <font>
      <sz val="10"/>
      <color theme="1"/>
      <name val="Arial"/>
      <family val="2"/>
    </font>
    <font>
      <b/>
      <sz val="12"/>
      <color theme="1"/>
      <name val="Arial Narrow"/>
      <family val="2"/>
    </font>
    <font>
      <sz val="12"/>
      <color theme="1"/>
      <name val="Arial Narrow"/>
      <family val="2"/>
    </font>
    <font>
      <b/>
      <vertAlign val="subscript"/>
      <sz val="12"/>
      <color theme="1"/>
      <name val="Arial Narrow"/>
      <family val="2"/>
    </font>
    <font>
      <b/>
      <vertAlign val="superscript"/>
      <sz val="12"/>
      <color theme="1"/>
      <name val="Arial Narrow"/>
      <family val="2"/>
    </font>
    <font>
      <sz val="11"/>
      <color theme="1"/>
      <name val="Arial Narrow"/>
      <family val="2"/>
    </font>
    <font>
      <b/>
      <sz val="11"/>
      <color theme="1"/>
      <name val="Arial Narrow"/>
      <family val="2"/>
    </font>
    <font>
      <b/>
      <vertAlign val="subscript"/>
      <sz val="11"/>
      <color theme="1"/>
      <name val="Arial Narrow"/>
      <family val="2"/>
    </font>
    <font>
      <b/>
      <vertAlign val="superscript"/>
      <sz val="11"/>
      <color theme="1"/>
      <name val="Arial Narrow"/>
      <family val="2"/>
    </font>
    <font>
      <b/>
      <sz val="11"/>
      <color indexed="8"/>
      <name val="Arial Narrow"/>
      <family val="2"/>
    </font>
    <font>
      <sz val="11"/>
      <color indexed="8"/>
      <name val="Arial Narrow"/>
      <family val="2"/>
    </font>
    <font>
      <sz val="11"/>
      <color rgb="FF000000"/>
      <name val="Arial Narrow"/>
      <family val="2"/>
    </font>
    <font>
      <b/>
      <sz val="11"/>
      <color rgb="FF000000"/>
      <name val="Arial Narrow"/>
      <family val="2"/>
    </font>
    <font>
      <b/>
      <i/>
      <sz val="11"/>
      <color rgb="FF000000"/>
      <name val="Arial Narrow"/>
      <family val="2"/>
    </font>
    <font>
      <b/>
      <vertAlign val="superscript"/>
      <sz val="11"/>
      <color rgb="FF000000"/>
      <name val="Arial Narrow"/>
      <family val="2"/>
    </font>
    <font>
      <b/>
      <sz val="14"/>
      <color indexed="8"/>
      <name val="Arial Narrow"/>
      <family val="2"/>
    </font>
    <font>
      <i/>
      <sz val="11"/>
      <color theme="1"/>
      <name val="Arial Narrow"/>
      <family val="2"/>
    </font>
    <font>
      <i/>
      <sz val="11"/>
      <name val="Arial Narrow"/>
      <family val="2"/>
    </font>
    <font>
      <sz val="11"/>
      <name val="Arial Narrow"/>
      <family val="2"/>
    </font>
    <font>
      <b/>
      <vertAlign val="subscript"/>
      <sz val="11"/>
      <color indexed="8"/>
      <name val="Arial Narrow"/>
      <family val="2"/>
    </font>
    <font>
      <b/>
      <vertAlign val="superscript"/>
      <sz val="11"/>
      <color indexed="8"/>
      <name val="Arial Narrow"/>
      <family val="2"/>
    </font>
    <font>
      <i/>
      <sz val="11"/>
      <color indexed="8"/>
      <name val="Arial Narrow"/>
      <family val="2"/>
    </font>
    <font>
      <sz val="11"/>
      <color rgb="FFFF0000"/>
      <name val="Arial Narrow"/>
      <family val="2"/>
    </font>
    <font>
      <b/>
      <sz val="11"/>
      <color rgb="FFFF0000"/>
      <name val="Arial Narrow"/>
      <family val="2"/>
    </font>
    <font>
      <i/>
      <vertAlign val="superscript"/>
      <sz val="11"/>
      <name val="Arial Narrow"/>
      <family val="2"/>
    </font>
    <font>
      <b/>
      <sz val="12"/>
      <color indexed="8"/>
      <name val="Arial Narrow"/>
      <family val="2"/>
    </font>
    <font>
      <b/>
      <vertAlign val="superscript"/>
      <sz val="12"/>
      <color indexed="8"/>
      <name val="Arial Narrow"/>
      <family val="2"/>
    </font>
    <font>
      <b/>
      <sz val="10"/>
      <color theme="1"/>
      <name val="Arial Narrow"/>
      <family val="2"/>
    </font>
    <font>
      <sz val="10"/>
      <color theme="1"/>
      <name val="Arial Narrow"/>
      <family val="2"/>
    </font>
    <font>
      <b/>
      <vertAlign val="subscript"/>
      <sz val="10"/>
      <color theme="1"/>
      <name val="Arial Narrow"/>
      <family val="2"/>
    </font>
    <font>
      <b/>
      <vertAlign val="superscript"/>
      <sz val="10"/>
      <color theme="1"/>
      <name val="Arial Narrow"/>
      <family val="2"/>
    </font>
    <font>
      <sz val="14"/>
      <color indexed="8"/>
      <name val="Arial Narrow"/>
      <family val="2"/>
    </font>
    <font>
      <sz val="12"/>
      <color indexed="8"/>
      <name val="Arial Narrow"/>
      <family val="2"/>
    </font>
    <font>
      <b/>
      <i/>
      <sz val="11"/>
      <color theme="1"/>
      <name val="Arial Narrow"/>
      <family val="2"/>
    </font>
    <font>
      <i/>
      <sz val="11"/>
      <color rgb="FFC00000"/>
      <name val="Arial Narrow"/>
      <family val="2"/>
    </font>
  </fonts>
  <fills count="11">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BFBFBF"/>
        <bgColor rgb="FF000000"/>
      </patternFill>
    </fill>
    <fill>
      <patternFill patternType="solid">
        <fgColor rgb="FFFFFF00"/>
        <bgColor rgb="FF000000"/>
      </patternFill>
    </fill>
    <fill>
      <patternFill patternType="solid">
        <fgColor theme="0" tint="-0.249977111117893"/>
        <bgColor rgb="FF000000"/>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s>
  <borders count="83">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double">
        <color indexed="64"/>
      </right>
      <top/>
      <bottom style="thin">
        <color indexed="64"/>
      </bottom>
      <diagonal/>
    </border>
    <border>
      <left/>
      <right style="double">
        <color auto="1"/>
      </right>
      <top style="medium">
        <color auto="1"/>
      </top>
      <bottom/>
      <diagonal/>
    </border>
    <border>
      <left style="medium">
        <color auto="1"/>
      </left>
      <right/>
      <top/>
      <bottom style="thin">
        <color auto="1"/>
      </bottom>
      <diagonal/>
    </border>
    <border>
      <left/>
      <right/>
      <top/>
      <bottom style="thin">
        <color auto="1"/>
      </bottom>
      <diagonal/>
    </border>
    <border>
      <left style="double">
        <color auto="1"/>
      </left>
      <right/>
      <top/>
      <bottom style="thin">
        <color auto="1"/>
      </bottom>
      <diagonal/>
    </border>
    <border>
      <left style="double">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s>
  <cellStyleXfs count="2">
    <xf numFmtId="0" fontId="0" fillId="0" borderId="0"/>
    <xf numFmtId="0" fontId="2" fillId="0" borderId="0"/>
  </cellStyleXfs>
  <cellXfs count="516">
    <xf numFmtId="0" fontId="0" fillId="0" borderId="0" xfId="0"/>
    <xf numFmtId="0" fontId="0" fillId="3" borderId="8" xfId="0" applyFill="1" applyBorder="1"/>
    <xf numFmtId="0" fontId="0" fillId="0" borderId="8" xfId="0" applyBorder="1"/>
    <xf numFmtId="0" fontId="0" fillId="3" borderId="0" xfId="0" applyFill="1"/>
    <xf numFmtId="0" fontId="1" fillId="0" borderId="0" xfId="0" applyFont="1"/>
    <xf numFmtId="0" fontId="3" fillId="3" borderId="8" xfId="0" applyFont="1" applyFill="1" applyBorder="1" applyAlignment="1">
      <alignment horizontal="center" vertical="top" wrapText="1"/>
    </xf>
    <xf numFmtId="0" fontId="3" fillId="3" borderId="8" xfId="0" applyFont="1" applyFill="1" applyBorder="1" applyAlignment="1">
      <alignment horizontal="center"/>
    </xf>
    <xf numFmtId="164" fontId="4" fillId="4" borderId="8" xfId="0" applyNumberFormat="1" applyFont="1" applyFill="1" applyBorder="1" applyAlignment="1">
      <alignment horizontal="center"/>
    </xf>
    <xf numFmtId="0" fontId="4" fillId="3" borderId="0" xfId="0" applyFont="1" applyFill="1" applyAlignment="1">
      <alignment horizontal="center" vertical="top" wrapText="1"/>
    </xf>
    <xf numFmtId="0" fontId="7" fillId="0" borderId="0" xfId="0" applyFont="1"/>
    <xf numFmtId="0" fontId="7" fillId="3" borderId="37" xfId="0" applyFont="1" applyFill="1" applyBorder="1"/>
    <xf numFmtId="0" fontId="8" fillId="3" borderId="6" xfId="0" applyFont="1" applyFill="1" applyBorder="1"/>
    <xf numFmtId="0" fontId="7" fillId="3" borderId="0" xfId="0" applyFont="1" applyFill="1"/>
    <xf numFmtId="0" fontId="8" fillId="3" borderId="0" xfId="0" applyFont="1" applyFill="1"/>
    <xf numFmtId="0" fontId="7" fillId="3" borderId="6" xfId="0" applyFont="1" applyFill="1" applyBorder="1"/>
    <xf numFmtId="164" fontId="7" fillId="4" borderId="8" xfId="0" applyNumberFormat="1" applyFont="1" applyFill="1" applyBorder="1" applyAlignment="1">
      <alignment horizontal="center"/>
    </xf>
    <xf numFmtId="0" fontId="7" fillId="3" borderId="39" xfId="0" applyFont="1" applyFill="1" applyBorder="1"/>
    <xf numFmtId="0" fontId="7" fillId="3" borderId="40" xfId="0" applyFont="1" applyFill="1" applyBorder="1"/>
    <xf numFmtId="0" fontId="7" fillId="0" borderId="40" xfId="0" applyFont="1" applyBorder="1"/>
    <xf numFmtId="0" fontId="11" fillId="0" borderId="6" xfId="0" applyFont="1" applyBorder="1" applyAlignment="1">
      <alignment horizontal="center"/>
    </xf>
    <xf numFmtId="0" fontId="11" fillId="3" borderId="6" xfId="0" applyFont="1" applyFill="1" applyBorder="1" applyAlignment="1">
      <alignment horizontal="center"/>
    </xf>
    <xf numFmtId="0" fontId="11" fillId="4" borderId="10" xfId="0" applyFont="1" applyFill="1" applyBorder="1" applyAlignment="1">
      <alignment horizontal="center"/>
    </xf>
    <xf numFmtId="0" fontId="11" fillId="4" borderId="35" xfId="0" applyFont="1" applyFill="1" applyBorder="1" applyAlignment="1">
      <alignment horizontal="center"/>
    </xf>
    <xf numFmtId="0" fontId="11" fillId="3" borderId="10" xfId="0" applyFont="1" applyFill="1" applyBorder="1"/>
    <xf numFmtId="0" fontId="11" fillId="3" borderId="53" xfId="0" applyFont="1" applyFill="1" applyBorder="1"/>
    <xf numFmtId="0" fontId="12" fillId="4" borderId="10" xfId="0" applyFont="1" applyFill="1" applyBorder="1" applyAlignment="1">
      <alignment horizontal="center"/>
    </xf>
    <xf numFmtId="0" fontId="12" fillId="4" borderId="11" xfId="0" applyFont="1" applyFill="1" applyBorder="1" applyAlignment="1">
      <alignment horizontal="center"/>
    </xf>
    <xf numFmtId="2" fontId="8" fillId="4" borderId="10" xfId="0" applyNumberFormat="1" applyFont="1" applyFill="1" applyBorder="1" applyAlignment="1">
      <alignment horizontal="center"/>
    </xf>
    <xf numFmtId="2" fontId="8" fillId="4" borderId="35" xfId="0" applyNumberFormat="1" applyFont="1" applyFill="1" applyBorder="1" applyAlignment="1">
      <alignment horizontal="center"/>
    </xf>
    <xf numFmtId="0" fontId="11" fillId="3" borderId="6" xfId="0" applyFont="1" applyFill="1" applyBorder="1"/>
    <xf numFmtId="2" fontId="13" fillId="6" borderId="36" xfId="0" applyNumberFormat="1" applyFont="1" applyFill="1" applyBorder="1" applyAlignment="1">
      <alignment horizontal="center"/>
    </xf>
    <xf numFmtId="2" fontId="13" fillId="6" borderId="37" xfId="0" applyNumberFormat="1" applyFont="1" applyFill="1" applyBorder="1" applyAlignment="1">
      <alignment horizontal="center"/>
    </xf>
    <xf numFmtId="2" fontId="13" fillId="6" borderId="5" xfId="0" applyNumberFormat="1" applyFont="1" applyFill="1" applyBorder="1" applyAlignment="1">
      <alignment horizontal="center"/>
    </xf>
    <xf numFmtId="2" fontId="11" fillId="4" borderId="0" xfId="0" applyNumberFormat="1" applyFont="1" applyFill="1" applyAlignment="1">
      <alignment horizontal="center"/>
    </xf>
    <xf numFmtId="2" fontId="11" fillId="4" borderId="38" xfId="0" applyNumberFormat="1" applyFont="1" applyFill="1" applyBorder="1" applyAlignment="1">
      <alignment horizontal="center"/>
    </xf>
    <xf numFmtId="2" fontId="12" fillId="4" borderId="0" xfId="0" applyNumberFormat="1" applyFont="1" applyFill="1" applyAlignment="1">
      <alignment horizontal="center"/>
    </xf>
    <xf numFmtId="2" fontId="8" fillId="4" borderId="6" xfId="0" applyNumberFormat="1" applyFont="1" applyFill="1" applyBorder="1" applyAlignment="1">
      <alignment horizontal="center"/>
    </xf>
    <xf numFmtId="2" fontId="8" fillId="4" borderId="38" xfId="0" applyNumberFormat="1" applyFont="1" applyFill="1" applyBorder="1" applyAlignment="1">
      <alignment horizontal="center"/>
    </xf>
    <xf numFmtId="2" fontId="13" fillId="6" borderId="6" xfId="0" applyNumberFormat="1" applyFont="1" applyFill="1" applyBorder="1" applyAlignment="1">
      <alignment horizontal="center"/>
    </xf>
    <xf numFmtId="2" fontId="13" fillId="6" borderId="0" xfId="0" applyNumberFormat="1" applyFont="1" applyFill="1" applyAlignment="1">
      <alignment horizontal="center"/>
    </xf>
    <xf numFmtId="2" fontId="13" fillId="6" borderId="38" xfId="0" applyNumberFormat="1" applyFont="1" applyFill="1" applyBorder="1" applyAlignment="1">
      <alignment horizontal="center"/>
    </xf>
    <xf numFmtId="0" fontId="11" fillId="3" borderId="39" xfId="0" applyFont="1" applyFill="1" applyBorder="1"/>
    <xf numFmtId="2" fontId="13" fillId="6" borderId="39" xfId="0" applyNumberFormat="1" applyFont="1" applyFill="1" applyBorder="1" applyAlignment="1">
      <alignment horizontal="center"/>
    </xf>
    <xf numFmtId="2" fontId="13" fillId="6" borderId="40" xfId="0" applyNumberFormat="1" applyFont="1" applyFill="1" applyBorder="1" applyAlignment="1">
      <alignment horizontal="center"/>
    </xf>
    <xf numFmtId="2" fontId="13" fillId="6" borderId="41" xfId="0" applyNumberFormat="1" applyFont="1" applyFill="1" applyBorder="1" applyAlignment="1">
      <alignment horizontal="center"/>
    </xf>
    <xf numFmtId="2" fontId="11" fillId="4" borderId="40" xfId="0" applyNumberFormat="1" applyFont="1" applyFill="1" applyBorder="1" applyAlignment="1">
      <alignment horizontal="center"/>
    </xf>
    <xf numFmtId="2" fontId="11" fillId="4" borderId="41" xfId="0" applyNumberFormat="1" applyFont="1" applyFill="1" applyBorder="1" applyAlignment="1">
      <alignment horizontal="center"/>
    </xf>
    <xf numFmtId="2" fontId="12" fillId="4" borderId="40" xfId="0" applyNumberFormat="1" applyFont="1" applyFill="1" applyBorder="1" applyAlignment="1">
      <alignment horizontal="center"/>
    </xf>
    <xf numFmtId="2" fontId="8" fillId="4" borderId="39" xfId="0" applyNumberFormat="1" applyFont="1" applyFill="1" applyBorder="1" applyAlignment="1">
      <alignment horizontal="center"/>
    </xf>
    <xf numFmtId="2" fontId="8" fillId="4" borderId="41" xfId="0" applyNumberFormat="1" applyFont="1" applyFill="1" applyBorder="1" applyAlignment="1">
      <alignment horizontal="center"/>
    </xf>
    <xf numFmtId="165" fontId="7" fillId="3" borderId="40" xfId="0" applyNumberFormat="1" applyFont="1" applyFill="1" applyBorder="1" applyAlignment="1">
      <alignment horizontal="center"/>
    </xf>
    <xf numFmtId="0" fontId="7" fillId="3" borderId="40" xfId="0" applyFont="1" applyFill="1" applyBorder="1" applyAlignment="1">
      <alignment horizontal="center"/>
    </xf>
    <xf numFmtId="0" fontId="7" fillId="0" borderId="0" xfId="0" applyFont="1" applyAlignment="1">
      <alignment horizontal="center"/>
    </xf>
    <xf numFmtId="0" fontId="14" fillId="5" borderId="36" xfId="0" applyFont="1" applyFill="1" applyBorder="1"/>
    <xf numFmtId="0" fontId="7" fillId="5" borderId="37" xfId="0" applyFont="1" applyFill="1" applyBorder="1"/>
    <xf numFmtId="0" fontId="7" fillId="5" borderId="37" xfId="0" applyFont="1" applyFill="1" applyBorder="1" applyAlignment="1">
      <alignment horizontal="center"/>
    </xf>
    <xf numFmtId="0" fontId="7" fillId="5" borderId="6" xfId="0" applyFont="1" applyFill="1" applyBorder="1"/>
    <xf numFmtId="0" fontId="7" fillId="5" borderId="0" xfId="0" applyFont="1" applyFill="1"/>
    <xf numFmtId="0" fontId="7" fillId="5" borderId="0" xfId="0" applyFont="1" applyFill="1" applyAlignment="1">
      <alignment horizontal="center"/>
    </xf>
    <xf numFmtId="0" fontId="7" fillId="5" borderId="40" xfId="0" applyFont="1" applyFill="1" applyBorder="1" applyAlignment="1">
      <alignment horizontal="center"/>
    </xf>
    <xf numFmtId="0" fontId="14" fillId="0" borderId="0" xfId="0" applyFont="1" applyAlignment="1">
      <alignment horizontal="center"/>
    </xf>
    <xf numFmtId="0" fontId="14" fillId="5" borderId="6" xfId="0" applyFont="1" applyFill="1" applyBorder="1" applyAlignment="1">
      <alignment horizontal="center"/>
    </xf>
    <xf numFmtId="0" fontId="14" fillId="6" borderId="10" xfId="0" applyFont="1" applyFill="1" applyBorder="1" applyAlignment="1">
      <alignment horizontal="center"/>
    </xf>
    <xf numFmtId="0" fontId="14" fillId="6" borderId="35" xfId="0" applyFont="1" applyFill="1" applyBorder="1" applyAlignment="1">
      <alignment horizontal="center"/>
    </xf>
    <xf numFmtId="0" fontId="14" fillId="0" borderId="0" xfId="0" applyFont="1"/>
    <xf numFmtId="0" fontId="14" fillId="5" borderId="53" xfId="0" applyFont="1" applyFill="1" applyBorder="1"/>
    <xf numFmtId="0" fontId="13" fillId="6" borderId="10" xfId="0" applyFont="1" applyFill="1" applyBorder="1" applyAlignment="1">
      <alignment horizontal="center"/>
    </xf>
    <xf numFmtId="0" fontId="13" fillId="6" borderId="11" xfId="0" applyFont="1" applyFill="1" applyBorder="1" applyAlignment="1">
      <alignment horizontal="center"/>
    </xf>
    <xf numFmtId="2" fontId="14" fillId="6" borderId="10" xfId="0" applyNumberFormat="1" applyFont="1" applyFill="1" applyBorder="1" applyAlignment="1">
      <alignment horizontal="center"/>
    </xf>
    <xf numFmtId="2" fontId="14" fillId="6" borderId="35" xfId="0" applyNumberFormat="1" applyFont="1" applyFill="1" applyBorder="1" applyAlignment="1">
      <alignment horizontal="center"/>
    </xf>
    <xf numFmtId="0" fontId="15" fillId="5" borderId="6" xfId="0" applyFont="1" applyFill="1" applyBorder="1"/>
    <xf numFmtId="2" fontId="14" fillId="6" borderId="6" xfId="0" applyNumberFormat="1" applyFont="1" applyFill="1" applyBorder="1" applyAlignment="1">
      <alignment horizontal="center"/>
    </xf>
    <xf numFmtId="2" fontId="14" fillId="6" borderId="38" xfId="0" applyNumberFormat="1" applyFont="1" applyFill="1" applyBorder="1" applyAlignment="1">
      <alignment horizontal="center"/>
    </xf>
    <xf numFmtId="2" fontId="14" fillId="6" borderId="39" xfId="0" applyNumberFormat="1" applyFont="1" applyFill="1" applyBorder="1" applyAlignment="1">
      <alignment horizontal="center"/>
    </xf>
    <xf numFmtId="2" fontId="14" fillId="6" borderId="41" xfId="0" applyNumberFormat="1" applyFont="1" applyFill="1" applyBorder="1" applyAlignment="1">
      <alignment horizontal="center"/>
    </xf>
    <xf numFmtId="0" fontId="7" fillId="5" borderId="39" xfId="0" applyFont="1" applyFill="1" applyBorder="1"/>
    <xf numFmtId="0" fontId="7" fillId="5" borderId="40" xfId="0" applyFont="1" applyFill="1" applyBorder="1"/>
    <xf numFmtId="165" fontId="7" fillId="5" borderId="40" xfId="0" applyNumberFormat="1" applyFont="1" applyFill="1" applyBorder="1" applyAlignment="1">
      <alignment horizontal="center"/>
    </xf>
    <xf numFmtId="2" fontId="7" fillId="0" borderId="0" xfId="0" applyNumberFormat="1" applyFont="1"/>
    <xf numFmtId="165" fontId="7" fillId="0" borderId="0" xfId="0" applyNumberFormat="1" applyFont="1" applyAlignment="1">
      <alignment horizontal="center"/>
    </xf>
    <xf numFmtId="0" fontId="14" fillId="7" borderId="36" xfId="0" applyFont="1" applyFill="1" applyBorder="1"/>
    <xf numFmtId="165" fontId="7" fillId="3" borderId="37" xfId="0" applyNumberFormat="1" applyFont="1" applyFill="1" applyBorder="1" applyAlignment="1">
      <alignment horizontal="center"/>
    </xf>
    <xf numFmtId="0" fontId="7" fillId="3" borderId="37" xfId="0" applyFont="1" applyFill="1" applyBorder="1" applyAlignment="1">
      <alignment horizontal="center"/>
    </xf>
    <xf numFmtId="0" fontId="7" fillId="7" borderId="6" xfId="0" applyFont="1" applyFill="1" applyBorder="1"/>
    <xf numFmtId="0" fontId="7" fillId="7" borderId="0" xfId="0" applyFont="1" applyFill="1"/>
    <xf numFmtId="0" fontId="7" fillId="7" borderId="0" xfId="0" applyFont="1" applyFill="1" applyAlignment="1">
      <alignment horizontal="center"/>
    </xf>
    <xf numFmtId="0" fontId="7" fillId="7" borderId="40" xfId="0" applyFont="1" applyFill="1" applyBorder="1" applyAlignment="1">
      <alignment horizontal="center"/>
    </xf>
    <xf numFmtId="0" fontId="14" fillId="5" borderId="6" xfId="0" applyFont="1" applyFill="1" applyBorder="1"/>
    <xf numFmtId="2" fontId="14" fillId="6" borderId="36" xfId="0" applyNumberFormat="1" applyFont="1" applyFill="1" applyBorder="1" applyAlignment="1">
      <alignment horizontal="center"/>
    </xf>
    <xf numFmtId="2" fontId="14" fillId="6" borderId="5" xfId="0" applyNumberFormat="1" applyFont="1" applyFill="1" applyBorder="1" applyAlignment="1">
      <alignment horizontal="center"/>
    </xf>
    <xf numFmtId="0" fontId="11" fillId="3" borderId="43" xfId="0" applyFont="1" applyFill="1" applyBorder="1"/>
    <xf numFmtId="0" fontId="7" fillId="3" borderId="0" xfId="0" applyFont="1" applyFill="1" applyAlignment="1">
      <alignment horizontal="center"/>
    </xf>
    <xf numFmtId="0" fontId="7" fillId="3" borderId="38" xfId="0" applyFont="1" applyFill="1" applyBorder="1" applyAlignment="1">
      <alignment horizontal="center"/>
    </xf>
    <xf numFmtId="0" fontId="4" fillId="3" borderId="0" xfId="0" applyFont="1" applyFill="1" applyAlignment="1">
      <alignment horizontal="center"/>
    </xf>
    <xf numFmtId="0" fontId="7" fillId="0" borderId="40" xfId="0" applyFont="1" applyBorder="1" applyAlignment="1">
      <alignment horizontal="center"/>
    </xf>
    <xf numFmtId="0" fontId="7" fillId="3" borderId="41" xfId="0" applyFont="1" applyFill="1" applyBorder="1" applyAlignment="1">
      <alignment horizontal="center"/>
    </xf>
    <xf numFmtId="0" fontId="7" fillId="5" borderId="5" xfId="0" applyFont="1" applyFill="1" applyBorder="1" applyAlignment="1">
      <alignment horizontal="center"/>
    </xf>
    <xf numFmtId="0" fontId="7" fillId="5" borderId="38" xfId="0" applyFont="1" applyFill="1" applyBorder="1" applyAlignment="1">
      <alignment horizontal="center"/>
    </xf>
    <xf numFmtId="0" fontId="7" fillId="5" borderId="41" xfId="0" applyFont="1" applyFill="1" applyBorder="1" applyAlignment="1">
      <alignment horizontal="center"/>
    </xf>
    <xf numFmtId="0" fontId="7" fillId="3" borderId="5" xfId="0" applyFont="1" applyFill="1" applyBorder="1" applyAlignment="1">
      <alignment horizontal="center"/>
    </xf>
    <xf numFmtId="0" fontId="7" fillId="7" borderId="38" xfId="0" applyFont="1" applyFill="1" applyBorder="1" applyAlignment="1">
      <alignment horizontal="center"/>
    </xf>
    <xf numFmtId="0" fontId="8" fillId="3" borderId="8" xfId="0" applyFont="1" applyFill="1" applyBorder="1" applyAlignment="1">
      <alignment horizontal="center" vertical="center"/>
    </xf>
    <xf numFmtId="0" fontId="8" fillId="3" borderId="8" xfId="0" applyFont="1" applyFill="1" applyBorder="1" applyAlignment="1">
      <alignment horizontal="center" wrapText="1"/>
    </xf>
    <xf numFmtId="0" fontId="8" fillId="3" borderId="8" xfId="0" applyFont="1" applyFill="1" applyBorder="1" applyAlignment="1">
      <alignment horizontal="center"/>
    </xf>
    <xf numFmtId="0" fontId="8" fillId="3" borderId="8" xfId="0" applyFont="1" applyFill="1" applyBorder="1"/>
    <xf numFmtId="2" fontId="7" fillId="4" borderId="8" xfId="0" applyNumberFormat="1" applyFont="1" applyFill="1" applyBorder="1" applyAlignment="1">
      <alignment horizontal="center"/>
    </xf>
    <xf numFmtId="0" fontId="4" fillId="3" borderId="8" xfId="0" applyFont="1" applyFill="1" applyBorder="1" applyAlignment="1">
      <alignment horizontal="center"/>
    </xf>
    <xf numFmtId="164" fontId="4" fillId="4" borderId="8" xfId="0" applyNumberFormat="1" applyFont="1" applyFill="1" applyBorder="1" applyAlignment="1" applyProtection="1">
      <alignment horizontal="center"/>
      <protection locked="0"/>
    </xf>
    <xf numFmtId="2" fontId="4" fillId="4" borderId="8" xfId="0" applyNumberFormat="1" applyFont="1" applyFill="1" applyBorder="1" applyAlignment="1">
      <alignment horizontal="center"/>
    </xf>
    <xf numFmtId="164" fontId="4" fillId="0" borderId="8" xfId="0" applyNumberFormat="1" applyFont="1" applyBorder="1" applyAlignment="1" applyProtection="1">
      <alignment horizontal="center"/>
      <protection locked="0"/>
    </xf>
    <xf numFmtId="0" fontId="8" fillId="10" borderId="0" xfId="0" applyFont="1" applyFill="1"/>
    <xf numFmtId="0" fontId="7" fillId="10" borderId="0" xfId="0" applyFont="1" applyFill="1" applyAlignment="1">
      <alignment horizontal="center"/>
    </xf>
    <xf numFmtId="167" fontId="0" fillId="3" borderId="8" xfId="0" applyNumberFormat="1" applyFill="1" applyBorder="1"/>
    <xf numFmtId="167" fontId="0" fillId="0" borderId="8" xfId="0" applyNumberFormat="1" applyBorder="1"/>
    <xf numFmtId="167" fontId="0" fillId="0" borderId="0" xfId="0" applyNumberFormat="1"/>
    <xf numFmtId="1" fontId="0" fillId="0" borderId="8" xfId="0" applyNumberFormat="1" applyBorder="1"/>
    <xf numFmtId="0" fontId="7" fillId="3" borderId="5" xfId="0" applyFont="1" applyFill="1" applyBorder="1"/>
    <xf numFmtId="0" fontId="11" fillId="2" borderId="6" xfId="0" applyFont="1" applyFill="1" applyBorder="1" applyAlignment="1">
      <alignment horizontal="center"/>
    </xf>
    <xf numFmtId="0" fontId="11" fillId="2" borderId="0" xfId="0" applyFont="1" applyFill="1" applyAlignment="1">
      <alignment horizontal="center"/>
    </xf>
    <xf numFmtId="0" fontId="7" fillId="3" borderId="38" xfId="0" applyFont="1" applyFill="1" applyBorder="1"/>
    <xf numFmtId="49" fontId="11" fillId="2" borderId="6" xfId="0" applyNumberFormat="1" applyFont="1" applyFill="1" applyBorder="1" applyAlignment="1">
      <alignment horizontal="center" vertical="top"/>
    </xf>
    <xf numFmtId="0" fontId="7" fillId="2" borderId="0" xfId="0" applyFont="1" applyFill="1" applyAlignment="1">
      <alignment horizontal="left" vertical="top" wrapText="1"/>
    </xf>
    <xf numFmtId="0" fontId="11" fillId="2" borderId="6" xfId="0" applyFont="1" applyFill="1" applyBorder="1"/>
    <xf numFmtId="0" fontId="11" fillId="2" borderId="0" xfId="0" applyFont="1" applyFill="1"/>
    <xf numFmtId="0" fontId="7" fillId="2" borderId="0" xfId="0" applyFont="1" applyFill="1"/>
    <xf numFmtId="0" fontId="7" fillId="2" borderId="6" xfId="0" applyFont="1" applyFill="1" applyBorder="1"/>
    <xf numFmtId="0" fontId="11" fillId="2" borderId="0" xfId="0" applyFont="1" applyFill="1" applyAlignment="1">
      <alignment horizontal="left"/>
    </xf>
    <xf numFmtId="0" fontId="7" fillId="2" borderId="0" xfId="0" applyFont="1" applyFill="1" applyAlignment="1">
      <alignment horizontal="left"/>
    </xf>
    <xf numFmtId="49" fontId="7" fillId="3" borderId="0" xfId="0" applyNumberFormat="1" applyFont="1" applyFill="1" applyAlignment="1" applyProtection="1">
      <alignment horizontal="left"/>
      <protection locked="0"/>
    </xf>
    <xf numFmtId="0" fontId="7" fillId="2" borderId="42" xfId="0" applyFont="1" applyFill="1" applyBorder="1"/>
    <xf numFmtId="0" fontId="11" fillId="2" borderId="11" xfId="0" applyFont="1" applyFill="1" applyBorder="1" applyAlignment="1">
      <alignment horizontal="center"/>
    </xf>
    <xf numFmtId="0" fontId="7" fillId="2" borderId="43" xfId="0" applyFont="1" applyFill="1" applyBorder="1"/>
    <xf numFmtId="0" fontId="11" fillId="2" borderId="1" xfId="0" applyFont="1" applyFill="1" applyBorder="1" applyAlignment="1">
      <alignment horizontal="center"/>
    </xf>
    <xf numFmtId="0" fontId="11" fillId="2" borderId="4" xfId="0" applyFont="1" applyFill="1" applyBorder="1" applyAlignment="1">
      <alignment horizontal="center"/>
    </xf>
    <xf numFmtId="0" fontId="11" fillId="2" borderId="15" xfId="0" applyFont="1" applyFill="1" applyBorder="1" applyAlignment="1">
      <alignment horizontal="center"/>
    </xf>
    <xf numFmtId="0" fontId="11" fillId="2" borderId="32" xfId="0" applyFont="1" applyFill="1" applyBorder="1" applyAlignment="1">
      <alignment horizontal="center"/>
    </xf>
    <xf numFmtId="49" fontId="11" fillId="0" borderId="34" xfId="0" applyNumberFormat="1" applyFont="1" applyBorder="1" applyAlignment="1" applyProtection="1">
      <alignment horizontal="center"/>
      <protection locked="0"/>
    </xf>
    <xf numFmtId="49" fontId="11" fillId="0" borderId="44" xfId="0" applyNumberFormat="1" applyFont="1" applyBorder="1" applyAlignment="1" applyProtection="1">
      <alignment horizontal="center"/>
      <protection locked="0"/>
    </xf>
    <xf numFmtId="49" fontId="11" fillId="0" borderId="33" xfId="0" applyNumberFormat="1" applyFont="1" applyBorder="1" applyAlignment="1" applyProtection="1">
      <alignment horizontal="center"/>
      <protection locked="0"/>
    </xf>
    <xf numFmtId="49" fontId="11" fillId="0" borderId="45" xfId="0" applyNumberFormat="1" applyFont="1" applyBorder="1" applyAlignment="1" applyProtection="1">
      <alignment horizontal="center"/>
      <protection locked="0"/>
    </xf>
    <xf numFmtId="0" fontId="7" fillId="3" borderId="46" xfId="0" applyFont="1" applyFill="1" applyBorder="1"/>
    <xf numFmtId="14" fontId="11" fillId="0" borderId="20" xfId="0" applyNumberFormat="1" applyFont="1" applyBorder="1" applyAlignment="1" applyProtection="1">
      <alignment horizontal="center"/>
      <protection locked="0"/>
    </xf>
    <xf numFmtId="14" fontId="11" fillId="0" borderId="47" xfId="0" applyNumberFormat="1" applyFont="1" applyBorder="1" applyAlignment="1" applyProtection="1">
      <alignment horizontal="center"/>
      <protection locked="0"/>
    </xf>
    <xf numFmtId="0" fontId="7" fillId="2" borderId="46" xfId="0" applyFont="1" applyFill="1" applyBorder="1"/>
    <xf numFmtId="0" fontId="12" fillId="2" borderId="20" xfId="0" applyFont="1" applyFill="1" applyBorder="1" applyAlignment="1">
      <alignment horizontal="center"/>
    </xf>
    <xf numFmtId="0" fontId="12" fillId="2" borderId="50" xfId="0" applyFont="1" applyFill="1" applyBorder="1" applyAlignment="1">
      <alignment horizontal="center"/>
    </xf>
    <xf numFmtId="0" fontId="12" fillId="2" borderId="22" xfId="0" applyFont="1" applyFill="1" applyBorder="1" applyAlignment="1">
      <alignment horizontal="center"/>
    </xf>
    <xf numFmtId="0" fontId="12" fillId="2" borderId="47" xfId="0" applyFont="1" applyFill="1" applyBorder="1" applyAlignment="1">
      <alignment horizontal="center"/>
    </xf>
    <xf numFmtId="0" fontId="12" fillId="2" borderId="48" xfId="0" applyFont="1" applyFill="1" applyBorder="1"/>
    <xf numFmtId="0" fontId="7" fillId="2" borderId="34" xfId="0" applyFont="1" applyFill="1" applyBorder="1" applyAlignment="1">
      <alignment horizontal="center"/>
    </xf>
    <xf numFmtId="0" fontId="7" fillId="2" borderId="0" xfId="0" applyFont="1" applyFill="1" applyAlignment="1">
      <alignment horizontal="center"/>
    </xf>
    <xf numFmtId="0" fontId="7" fillId="2" borderId="19" xfId="0" applyFont="1" applyFill="1" applyBorder="1" applyAlignment="1">
      <alignment horizontal="center"/>
    </xf>
    <xf numFmtId="0" fontId="7" fillId="2" borderId="66" xfId="0" applyFont="1" applyFill="1" applyBorder="1" applyAlignment="1">
      <alignment horizontal="center"/>
    </xf>
    <xf numFmtId="0" fontId="7" fillId="2" borderId="49" xfId="0" applyFont="1" applyFill="1" applyBorder="1"/>
    <xf numFmtId="2" fontId="7" fillId="2" borderId="30" xfId="0" applyNumberFormat="1" applyFont="1" applyFill="1" applyBorder="1" applyAlignment="1">
      <alignment horizontal="center"/>
    </xf>
    <xf numFmtId="2" fontId="7" fillId="2" borderId="62" xfId="0" applyNumberFormat="1" applyFont="1" applyFill="1" applyBorder="1" applyAlignment="1">
      <alignment horizontal="center"/>
    </xf>
    <xf numFmtId="0" fontId="7" fillId="0" borderId="0" xfId="0" applyFont="1" applyProtection="1">
      <protection locked="0"/>
    </xf>
    <xf numFmtId="0" fontId="7" fillId="0" borderId="0" xfId="0" applyFont="1" applyAlignment="1" applyProtection="1">
      <alignment horizontal="center"/>
      <protection locked="0"/>
    </xf>
    <xf numFmtId="0" fontId="11" fillId="3" borderId="0" xfId="0" applyFont="1" applyFill="1" applyProtection="1">
      <protection locked="0"/>
    </xf>
    <xf numFmtId="0" fontId="8" fillId="3" borderId="0" xfId="0" applyFont="1" applyFill="1" applyProtection="1">
      <protection locked="0"/>
    </xf>
    <xf numFmtId="0" fontId="8" fillId="3" borderId="0" xfId="0" applyFont="1" applyFill="1" applyAlignment="1" applyProtection="1">
      <alignment horizontal="center"/>
      <protection locked="0"/>
    </xf>
    <xf numFmtId="0" fontId="7" fillId="3" borderId="0" xfId="0" applyFont="1" applyFill="1" applyProtection="1">
      <protection locked="0"/>
    </xf>
    <xf numFmtId="0" fontId="8" fillId="3" borderId="27" xfId="0" applyFont="1" applyFill="1" applyBorder="1" applyAlignment="1" applyProtection="1">
      <alignment horizontal="center"/>
      <protection locked="0"/>
    </xf>
    <xf numFmtId="0" fontId="8" fillId="3" borderId="28" xfId="0" applyFont="1" applyFill="1" applyBorder="1" applyAlignment="1" applyProtection="1">
      <alignment horizontal="center"/>
      <protection locked="0"/>
    </xf>
    <xf numFmtId="0" fontId="8" fillId="3" borderId="29" xfId="0" applyFont="1" applyFill="1" applyBorder="1" applyAlignment="1" applyProtection="1">
      <alignment horizontal="center"/>
      <protection locked="0"/>
    </xf>
    <xf numFmtId="0" fontId="8" fillId="3" borderId="62" xfId="0" applyFont="1" applyFill="1" applyBorder="1" applyAlignment="1" applyProtection="1">
      <alignment horizontal="center"/>
      <protection locked="0"/>
    </xf>
    <xf numFmtId="0" fontId="11" fillId="3" borderId="71" xfId="0" applyFont="1" applyFill="1" applyBorder="1" applyAlignment="1" applyProtection="1">
      <alignment horizontal="center"/>
      <protection locked="0"/>
    </xf>
    <xf numFmtId="0" fontId="11" fillId="3" borderId="72" xfId="0" applyFont="1" applyFill="1" applyBorder="1" applyAlignment="1" applyProtection="1">
      <alignment horizontal="center"/>
      <protection locked="0"/>
    </xf>
    <xf numFmtId="1" fontId="8" fillId="3" borderId="27" xfId="0" applyNumberFormat="1" applyFont="1" applyFill="1" applyBorder="1" applyAlignment="1" applyProtection="1">
      <alignment horizontal="center"/>
      <protection locked="0"/>
    </xf>
    <xf numFmtId="1" fontId="8" fillId="3" borderId="28" xfId="0" applyNumberFormat="1" applyFont="1" applyFill="1" applyBorder="1" applyAlignment="1" applyProtection="1">
      <alignment horizontal="center"/>
      <protection locked="0"/>
    </xf>
    <xf numFmtId="1" fontId="8" fillId="3" borderId="29" xfId="0" applyNumberFormat="1" applyFont="1" applyFill="1" applyBorder="1" applyAlignment="1" applyProtection="1">
      <alignment horizontal="center"/>
      <protection locked="0"/>
    </xf>
    <xf numFmtId="2" fontId="11" fillId="3" borderId="71" xfId="0" applyNumberFormat="1" applyFont="1" applyFill="1" applyBorder="1" applyAlignment="1" applyProtection="1">
      <alignment horizontal="center"/>
      <protection locked="0"/>
    </xf>
    <xf numFmtId="2" fontId="11" fillId="3" borderId="72" xfId="0" applyNumberFormat="1" applyFont="1" applyFill="1" applyBorder="1" applyAlignment="1" applyProtection="1">
      <alignment horizontal="center"/>
      <protection locked="0"/>
    </xf>
    <xf numFmtId="0" fontId="11" fillId="3" borderId="73" xfId="0" applyFont="1" applyFill="1" applyBorder="1" applyAlignment="1" applyProtection="1">
      <alignment horizontal="center"/>
      <protection locked="0"/>
    </xf>
    <xf numFmtId="0" fontId="8" fillId="3" borderId="8" xfId="0" applyFont="1" applyFill="1" applyBorder="1" applyAlignment="1" applyProtection="1">
      <alignment horizontal="center"/>
      <protection locked="0"/>
    </xf>
    <xf numFmtId="2" fontId="11" fillId="3" borderId="8" xfId="0" applyNumberFormat="1" applyFont="1" applyFill="1" applyBorder="1" applyAlignment="1" applyProtection="1">
      <alignment horizontal="center"/>
      <protection locked="0"/>
    </xf>
    <xf numFmtId="0" fontId="8" fillId="3" borderId="30" xfId="0" applyFont="1" applyFill="1" applyBorder="1" applyAlignment="1" applyProtection="1">
      <alignment horizontal="center"/>
      <protection locked="0"/>
    </xf>
    <xf numFmtId="0" fontId="7" fillId="3" borderId="0" xfId="0" applyFont="1" applyFill="1" applyAlignment="1" applyProtection="1">
      <alignment horizontal="left"/>
      <protection locked="0"/>
    </xf>
    <xf numFmtId="0" fontId="12" fillId="2" borderId="0" xfId="0" applyFont="1" applyFill="1" applyProtection="1">
      <protection locked="0"/>
    </xf>
    <xf numFmtId="0" fontId="7" fillId="2" borderId="0" xfId="0" applyFont="1" applyFill="1" applyProtection="1">
      <protection locked="0"/>
    </xf>
    <xf numFmtId="0" fontId="7" fillId="3" borderId="0" xfId="0" applyFont="1" applyFill="1" applyAlignment="1" applyProtection="1">
      <alignment horizontal="center"/>
      <protection locked="0"/>
    </xf>
    <xf numFmtId="0" fontId="7" fillId="4" borderId="75" xfId="0" applyFont="1" applyFill="1" applyBorder="1" applyAlignment="1">
      <alignment horizontal="center"/>
    </xf>
    <xf numFmtId="0" fontId="7" fillId="4" borderId="3" xfId="0" applyFont="1" applyFill="1" applyBorder="1" applyAlignment="1">
      <alignment horizontal="center"/>
    </xf>
    <xf numFmtId="0" fontId="7" fillId="4" borderId="52" xfId="0" applyFont="1" applyFill="1" applyBorder="1" applyAlignment="1">
      <alignment horizontal="center"/>
    </xf>
    <xf numFmtId="0" fontId="7" fillId="4" borderId="67" xfId="0" applyFont="1" applyFill="1" applyBorder="1" applyAlignment="1">
      <alignment horizontal="center"/>
    </xf>
    <xf numFmtId="2" fontId="8" fillId="4" borderId="36" xfId="0" applyNumberFormat="1" applyFont="1" applyFill="1" applyBorder="1" applyAlignment="1">
      <alignment horizontal="center"/>
    </xf>
    <xf numFmtId="2" fontId="8" fillId="4" borderId="5" xfId="0" applyNumberFormat="1" applyFont="1" applyFill="1" applyBorder="1" applyAlignment="1">
      <alignment horizontal="center"/>
    </xf>
    <xf numFmtId="2" fontId="7" fillId="4" borderId="51" xfId="0" applyNumberFormat="1" applyFont="1" applyFill="1" applyBorder="1" applyAlignment="1">
      <alignment horizontal="center"/>
    </xf>
    <xf numFmtId="2" fontId="7" fillId="4" borderId="3" xfId="0" applyNumberFormat="1" applyFont="1" applyFill="1" applyBorder="1" applyAlignment="1">
      <alignment horizontal="center"/>
    </xf>
    <xf numFmtId="2" fontId="7" fillId="4" borderId="52" xfId="0" applyNumberFormat="1" applyFont="1" applyFill="1" applyBorder="1" applyAlignment="1">
      <alignment horizontal="center"/>
    </xf>
    <xf numFmtId="2" fontId="7" fillId="4" borderId="68" xfId="0" applyNumberFormat="1" applyFont="1" applyFill="1" applyBorder="1" applyAlignment="1">
      <alignment horizontal="center"/>
    </xf>
    <xf numFmtId="2" fontId="7" fillId="4" borderId="44" xfId="0" applyNumberFormat="1" applyFont="1" applyFill="1" applyBorder="1" applyAlignment="1">
      <alignment horizontal="center"/>
    </xf>
    <xf numFmtId="2" fontId="7" fillId="4" borderId="33" xfId="0" applyNumberFormat="1" applyFont="1" applyFill="1" applyBorder="1" applyAlignment="1">
      <alignment horizontal="center"/>
    </xf>
    <xf numFmtId="2" fontId="7" fillId="4" borderId="75" xfId="0" applyNumberFormat="1" applyFont="1" applyFill="1" applyBorder="1" applyAlignment="1">
      <alignment horizontal="center"/>
    </xf>
    <xf numFmtId="0" fontId="7" fillId="4" borderId="34" xfId="0" applyFont="1" applyFill="1" applyBorder="1" applyAlignment="1">
      <alignment horizontal="center"/>
    </xf>
    <xf numFmtId="0" fontId="7" fillId="4" borderId="44" xfId="0" applyFont="1" applyFill="1" applyBorder="1" applyAlignment="1">
      <alignment horizontal="center"/>
    </xf>
    <xf numFmtId="0" fontId="7" fillId="4" borderId="33" xfId="0" applyFont="1" applyFill="1" applyBorder="1" applyAlignment="1">
      <alignment horizontal="center"/>
    </xf>
    <xf numFmtId="0" fontId="7" fillId="4" borderId="45" xfId="0" applyFont="1" applyFill="1" applyBorder="1" applyAlignment="1">
      <alignment horizontal="center"/>
    </xf>
    <xf numFmtId="2" fontId="7" fillId="4" borderId="34" xfId="0" applyNumberFormat="1" applyFont="1" applyFill="1" applyBorder="1" applyAlignment="1">
      <alignment horizontal="center"/>
    </xf>
    <xf numFmtId="0" fontId="23" fillId="2" borderId="0" xfId="0" applyFont="1" applyFill="1" applyProtection="1">
      <protection locked="0"/>
    </xf>
    <xf numFmtId="0" fontId="24" fillId="9" borderId="34" xfId="0" applyFont="1" applyFill="1" applyBorder="1" applyAlignment="1">
      <alignment horizontal="center"/>
    </xf>
    <xf numFmtId="0" fontId="24" fillId="9" borderId="44" xfId="0" applyFont="1" applyFill="1" applyBorder="1" applyAlignment="1">
      <alignment horizontal="center"/>
    </xf>
    <xf numFmtId="0" fontId="24" fillId="9" borderId="33" xfId="0" applyFont="1" applyFill="1" applyBorder="1" applyAlignment="1">
      <alignment horizontal="center"/>
    </xf>
    <xf numFmtId="0" fontId="24" fillId="9" borderId="45" xfId="0" applyFont="1" applyFill="1" applyBorder="1" applyAlignment="1">
      <alignment horizontal="center"/>
    </xf>
    <xf numFmtId="2" fontId="25" fillId="9" borderId="6" xfId="0" applyNumberFormat="1" applyFont="1" applyFill="1" applyBorder="1" applyAlignment="1">
      <alignment horizontal="center"/>
    </xf>
    <xf numFmtId="2" fontId="25" fillId="9" borderId="38" xfId="0" applyNumberFormat="1" applyFont="1" applyFill="1" applyBorder="1" applyAlignment="1">
      <alignment horizontal="center"/>
    </xf>
    <xf numFmtId="2" fontId="24" fillId="9" borderId="68" xfId="0" applyNumberFormat="1" applyFont="1" applyFill="1" applyBorder="1" applyAlignment="1">
      <alignment horizontal="center"/>
    </xf>
    <xf numFmtId="2" fontId="24" fillId="9" borderId="44" xfId="0" applyNumberFormat="1" applyFont="1" applyFill="1" applyBorder="1" applyAlignment="1">
      <alignment horizontal="center"/>
    </xf>
    <xf numFmtId="2" fontId="24" fillId="9" borderId="33" xfId="0" applyNumberFormat="1" applyFont="1" applyFill="1" applyBorder="1" applyAlignment="1">
      <alignment horizontal="center"/>
    </xf>
    <xf numFmtId="2" fontId="24" fillId="9" borderId="34" xfId="0" applyNumberFormat="1" applyFont="1" applyFill="1" applyBorder="1" applyAlignment="1">
      <alignment horizontal="center"/>
    </xf>
    <xf numFmtId="0" fontId="20" fillId="3" borderId="0" xfId="0" applyFont="1" applyFill="1" applyProtection="1">
      <protection locked="0"/>
    </xf>
    <xf numFmtId="2" fontId="7" fillId="4" borderId="45" xfId="0" applyNumberFormat="1" applyFont="1" applyFill="1" applyBorder="1" applyAlignment="1">
      <alignment horizontal="center"/>
    </xf>
    <xf numFmtId="0" fontId="19" fillId="3" borderId="0" xfId="0" applyFont="1" applyFill="1" applyProtection="1">
      <protection locked="0"/>
    </xf>
    <xf numFmtId="0" fontId="7" fillId="8" borderId="0" xfId="0" applyFont="1" applyFill="1" applyAlignment="1" applyProtection="1">
      <alignment horizontal="center"/>
      <protection locked="0"/>
    </xf>
    <xf numFmtId="0" fontId="7" fillId="4" borderId="82" xfId="0" applyFont="1" applyFill="1" applyBorder="1" applyAlignment="1">
      <alignment horizontal="center"/>
    </xf>
    <xf numFmtId="0" fontId="7" fillId="4" borderId="79" xfId="0" applyFont="1" applyFill="1" applyBorder="1" applyAlignment="1">
      <alignment horizontal="center"/>
    </xf>
    <xf numFmtId="0" fontId="7" fillId="4" borderId="80" xfId="0" applyFont="1" applyFill="1" applyBorder="1" applyAlignment="1">
      <alignment horizontal="center"/>
    </xf>
    <xf numFmtId="0" fontId="7" fillId="4" borderId="81" xfId="0" applyFont="1" applyFill="1" applyBorder="1" applyAlignment="1">
      <alignment horizontal="center"/>
    </xf>
    <xf numFmtId="0" fontId="8" fillId="3" borderId="10" xfId="0" applyFont="1" applyFill="1" applyBorder="1" applyProtection="1">
      <protection locked="0"/>
    </xf>
    <xf numFmtId="0" fontId="7" fillId="3" borderId="11" xfId="0" applyFont="1" applyFill="1" applyBorder="1" applyProtection="1">
      <protection locked="0"/>
    </xf>
    <xf numFmtId="0" fontId="7" fillId="3" borderId="35" xfId="0" applyFont="1" applyFill="1" applyBorder="1" applyAlignment="1" applyProtection="1">
      <alignment horizontal="center"/>
      <protection locked="0"/>
    </xf>
    <xf numFmtId="0" fontId="7" fillId="4" borderId="1" xfId="0" applyFont="1" applyFill="1" applyBorder="1" applyAlignment="1">
      <alignment horizontal="center"/>
    </xf>
    <xf numFmtId="0" fontId="7" fillId="8" borderId="0" xfId="0" applyFont="1" applyFill="1" applyProtection="1">
      <protection locked="0"/>
    </xf>
    <xf numFmtId="0" fontId="7" fillId="0" borderId="0" xfId="0" applyFont="1" applyAlignment="1" applyProtection="1">
      <alignment horizontal="left"/>
      <protection locked="0"/>
    </xf>
    <xf numFmtId="0" fontId="7" fillId="10" borderId="0" xfId="0" applyFont="1" applyFill="1" applyProtection="1">
      <protection locked="0"/>
    </xf>
    <xf numFmtId="0" fontId="19" fillId="0" borderId="0" xfId="0" applyFont="1" applyProtection="1">
      <protection locked="0"/>
    </xf>
    <xf numFmtId="0" fontId="11" fillId="2" borderId="56" xfId="0" applyFont="1" applyFill="1" applyBorder="1" applyAlignment="1">
      <alignment horizontal="center"/>
    </xf>
    <xf numFmtId="0" fontId="11" fillId="2" borderId="57" xfId="0" applyFont="1" applyFill="1" applyBorder="1" applyAlignment="1">
      <alignment horizontal="center"/>
    </xf>
    <xf numFmtId="0" fontId="11" fillId="2" borderId="58" xfId="0" applyFont="1" applyFill="1" applyBorder="1" applyAlignment="1">
      <alignment horizontal="center"/>
    </xf>
    <xf numFmtId="0" fontId="11" fillId="2" borderId="12" xfId="0" applyFont="1" applyFill="1" applyBorder="1" applyAlignment="1">
      <alignment horizontal="center"/>
    </xf>
    <xf numFmtId="0" fontId="11" fillId="2" borderId="23" xfId="0" applyFont="1" applyFill="1" applyBorder="1" applyAlignment="1">
      <alignment horizontal="center"/>
    </xf>
    <xf numFmtId="0" fontId="11" fillId="2" borderId="8" xfId="0" applyFont="1" applyFill="1" applyBorder="1" applyAlignment="1">
      <alignment horizontal="center"/>
    </xf>
    <xf numFmtId="0" fontId="11" fillId="2" borderId="22" xfId="0" applyFont="1" applyFill="1" applyBorder="1" applyAlignment="1">
      <alignment horizontal="center"/>
    </xf>
    <xf numFmtId="9" fontId="11" fillId="2" borderId="20" xfId="0" applyNumberFormat="1" applyFont="1" applyFill="1" applyBorder="1" applyAlignment="1">
      <alignment horizontal="center"/>
    </xf>
    <xf numFmtId="9" fontId="11" fillId="2" borderId="50" xfId="0" applyNumberFormat="1" applyFont="1" applyFill="1" applyBorder="1" applyAlignment="1">
      <alignment horizontal="center"/>
    </xf>
    <xf numFmtId="0" fontId="11" fillId="2" borderId="59" xfId="0" applyFont="1" applyFill="1" applyBorder="1" applyAlignment="1">
      <alignment horizontal="center"/>
    </xf>
    <xf numFmtId="9" fontId="11" fillId="2" borderId="8" xfId="0" applyNumberFormat="1" applyFont="1" applyFill="1" applyBorder="1" applyAlignment="1">
      <alignment horizontal="center"/>
    </xf>
    <xf numFmtId="9" fontId="11" fillId="2" borderId="21" xfId="0" applyNumberFormat="1" applyFont="1" applyFill="1" applyBorder="1" applyAlignment="1">
      <alignment horizontal="center"/>
    </xf>
    <xf numFmtId="0" fontId="11" fillId="3" borderId="8" xfId="0" applyFont="1" applyFill="1" applyBorder="1" applyAlignment="1">
      <alignment horizontal="center"/>
    </xf>
    <xf numFmtId="9" fontId="11" fillId="3" borderId="8" xfId="0" applyNumberFormat="1" applyFont="1" applyFill="1" applyBorder="1" applyAlignment="1">
      <alignment horizontal="center"/>
    </xf>
    <xf numFmtId="9" fontId="11" fillId="3" borderId="21" xfId="0" applyNumberFormat="1" applyFont="1" applyFill="1" applyBorder="1" applyAlignment="1">
      <alignment horizontal="center"/>
    </xf>
    <xf numFmtId="0" fontId="7" fillId="0" borderId="8" xfId="0" applyFont="1" applyBorder="1" applyProtection="1">
      <protection locked="0"/>
    </xf>
    <xf numFmtId="0" fontId="7" fillId="0" borderId="8" xfId="0" applyFont="1" applyBorder="1"/>
    <xf numFmtId="0" fontId="7" fillId="0" borderId="22" xfId="0" applyFont="1" applyBorder="1"/>
    <xf numFmtId="0" fontId="7" fillId="0" borderId="21" xfId="0" applyFont="1" applyBorder="1" applyProtection="1">
      <protection locked="0"/>
    </xf>
    <xf numFmtId="0" fontId="7" fillId="2" borderId="17" xfId="0" applyFont="1" applyFill="1" applyBorder="1"/>
    <xf numFmtId="2" fontId="7" fillId="3" borderId="17" xfId="0" applyNumberFormat="1" applyFont="1" applyFill="1" applyBorder="1"/>
    <xf numFmtId="2" fontId="7" fillId="3" borderId="16" xfId="0" applyNumberFormat="1" applyFont="1" applyFill="1" applyBorder="1"/>
    <xf numFmtId="2" fontId="7" fillId="3" borderId="54" xfId="0" applyNumberFormat="1" applyFont="1" applyFill="1" applyBorder="1"/>
    <xf numFmtId="2" fontId="7" fillId="3" borderId="18" xfId="0" applyNumberFormat="1" applyFont="1" applyFill="1" applyBorder="1"/>
    <xf numFmtId="1" fontId="7" fillId="0" borderId="8" xfId="0" applyNumberFormat="1" applyFont="1" applyBorder="1" applyProtection="1">
      <protection locked="0"/>
    </xf>
    <xf numFmtId="1" fontId="7" fillId="0" borderId="22" xfId="0" applyNumberFormat="1" applyFont="1" applyBorder="1" applyProtection="1">
      <protection locked="0"/>
    </xf>
    <xf numFmtId="0" fontId="7" fillId="0" borderId="21" xfId="0" applyFont="1" applyBorder="1"/>
    <xf numFmtId="2" fontId="7" fillId="3" borderId="8" xfId="0" applyNumberFormat="1" applyFont="1" applyFill="1" applyBorder="1"/>
    <xf numFmtId="2" fontId="7" fillId="3" borderId="21" xfId="0" applyNumberFormat="1" applyFont="1" applyFill="1" applyBorder="1"/>
    <xf numFmtId="0" fontId="7" fillId="0" borderId="17" xfId="0" applyFont="1" applyBorder="1"/>
    <xf numFmtId="0" fontId="7" fillId="0" borderId="20" xfId="0" applyFont="1" applyBorder="1" applyProtection="1">
      <protection locked="0"/>
    </xf>
    <xf numFmtId="0" fontId="7" fillId="0" borderId="22" xfId="0" applyFont="1" applyBorder="1" applyProtection="1">
      <protection locked="0"/>
    </xf>
    <xf numFmtId="0" fontId="7" fillId="0" borderId="23" xfId="0" applyFont="1" applyBorder="1" applyProtection="1">
      <protection locked="0"/>
    </xf>
    <xf numFmtId="0" fontId="7" fillId="2" borderId="16" xfId="0" applyFont="1" applyFill="1" applyBorder="1"/>
    <xf numFmtId="0" fontId="7" fillId="0" borderId="26" xfId="0" applyFont="1" applyBorder="1" applyProtection="1">
      <protection locked="0"/>
    </xf>
    <xf numFmtId="0" fontId="7" fillId="0" borderId="9" xfId="0" applyFont="1" applyBorder="1" applyProtection="1">
      <protection locked="0"/>
    </xf>
    <xf numFmtId="0" fontId="7" fillId="0" borderId="24" xfId="0" applyFont="1" applyBorder="1" applyProtection="1">
      <protection locked="0"/>
    </xf>
    <xf numFmtId="0" fontId="7" fillId="0" borderId="25" xfId="0" applyFont="1" applyBorder="1" applyProtection="1">
      <protection locked="0"/>
    </xf>
    <xf numFmtId="0" fontId="7" fillId="0" borderId="27" xfId="0" applyFont="1" applyBorder="1" applyProtection="1">
      <protection locked="0"/>
    </xf>
    <xf numFmtId="0" fontId="7" fillId="0" borderId="28" xfId="0" applyFont="1" applyBorder="1" applyProtection="1">
      <protection locked="0"/>
    </xf>
    <xf numFmtId="0" fontId="7" fillId="0" borderId="29" xfId="0" applyFont="1" applyBorder="1" applyProtection="1">
      <protection locked="0"/>
    </xf>
    <xf numFmtId="0" fontId="7" fillId="0" borderId="30" xfId="0" applyFont="1" applyBorder="1" applyProtection="1">
      <protection locked="0"/>
    </xf>
    <xf numFmtId="1" fontId="7" fillId="0" borderId="9" xfId="0" applyNumberFormat="1" applyFont="1" applyBorder="1" applyProtection="1">
      <protection locked="0"/>
    </xf>
    <xf numFmtId="0" fontId="11" fillId="2" borderId="10" xfId="0" applyFont="1" applyFill="1" applyBorder="1"/>
    <xf numFmtId="0" fontId="11" fillId="2" borderId="4" xfId="0" applyFont="1" applyFill="1" applyBorder="1"/>
    <xf numFmtId="0" fontId="11" fillId="2" borderId="11" xfId="0" applyFont="1" applyFill="1" applyBorder="1"/>
    <xf numFmtId="2" fontId="11" fillId="3" borderId="4" xfId="0" applyNumberFormat="1" applyFont="1" applyFill="1" applyBorder="1"/>
    <xf numFmtId="2" fontId="11" fillId="3" borderId="2" xfId="0" applyNumberFormat="1" applyFont="1" applyFill="1" applyBorder="1"/>
    <xf numFmtId="2" fontId="11" fillId="3" borderId="31" xfId="0" applyNumberFormat="1" applyFont="1" applyFill="1" applyBorder="1"/>
    <xf numFmtId="0" fontId="11" fillId="2" borderId="2" xfId="0" applyFont="1" applyFill="1" applyBorder="1" applyAlignment="1">
      <alignment horizontal="center"/>
    </xf>
    <xf numFmtId="2" fontId="11" fillId="3" borderId="14" xfId="0" applyNumberFormat="1" applyFont="1" applyFill="1" applyBorder="1"/>
    <xf numFmtId="0" fontId="11" fillId="2" borderId="13" xfId="0" applyFont="1" applyFill="1" applyBorder="1" applyAlignment="1">
      <alignment horizontal="center"/>
    </xf>
    <xf numFmtId="0" fontId="11" fillId="2" borderId="15" xfId="0" applyFont="1" applyFill="1" applyBorder="1"/>
    <xf numFmtId="1" fontId="7" fillId="0" borderId="0" xfId="0" applyNumberFormat="1" applyFont="1"/>
    <xf numFmtId="0" fontId="8" fillId="3" borderId="38" xfId="0" applyFont="1" applyFill="1" applyBorder="1" applyAlignment="1" applyProtection="1">
      <alignment horizontal="center"/>
      <protection locked="0"/>
    </xf>
    <xf numFmtId="0" fontId="11" fillId="0" borderId="74" xfId="0" applyFont="1" applyBorder="1" applyAlignment="1" applyProtection="1">
      <alignment horizontal="center"/>
      <protection locked="0"/>
    </xf>
    <xf numFmtId="0" fontId="27" fillId="3" borderId="0" xfId="0" applyFont="1" applyFill="1" applyProtection="1">
      <protection locked="0"/>
    </xf>
    <xf numFmtId="0" fontId="7" fillId="3" borderId="38" xfId="0" applyFont="1" applyFill="1" applyBorder="1" applyProtection="1">
      <protection locked="0"/>
    </xf>
    <xf numFmtId="0" fontId="11" fillId="3" borderId="0" xfId="0" applyFont="1" applyFill="1" applyAlignment="1" applyProtection="1">
      <alignment horizontal="center"/>
      <protection locked="0"/>
    </xf>
    <xf numFmtId="0" fontId="11" fillId="0" borderId="49" xfId="0" applyFont="1" applyBorder="1" applyAlignment="1" applyProtection="1">
      <alignment horizontal="center"/>
      <protection locked="0"/>
    </xf>
    <xf numFmtId="0" fontId="7" fillId="3" borderId="6" xfId="0" applyFont="1" applyFill="1" applyBorder="1" applyProtection="1">
      <protection locked="0"/>
    </xf>
    <xf numFmtId="0" fontId="29" fillId="0" borderId="0" xfId="0" applyFont="1" applyProtection="1">
      <protection locked="0"/>
    </xf>
    <xf numFmtId="0" fontId="30" fillId="0" borderId="0" xfId="0" applyFont="1" applyProtection="1">
      <protection locked="0"/>
    </xf>
    <xf numFmtId="0" fontId="8" fillId="3" borderId="0" xfId="0" applyFont="1" applyFill="1" applyAlignment="1" applyProtection="1">
      <alignment horizontal="center" vertical="center"/>
      <protection locked="0"/>
    </xf>
    <xf numFmtId="0" fontId="7" fillId="3" borderId="0" xfId="0" applyFont="1" applyFill="1" applyAlignment="1" applyProtection="1">
      <alignment horizontal="left" vertical="top" wrapText="1"/>
      <protection locked="0"/>
    </xf>
    <xf numFmtId="0" fontId="29" fillId="0" borderId="8" xfId="0" applyFont="1" applyBorder="1" applyProtection="1">
      <protection locked="0"/>
    </xf>
    <xf numFmtId="0" fontId="7" fillId="3" borderId="6" xfId="0" applyFont="1" applyFill="1" applyBorder="1" applyAlignment="1" applyProtection="1">
      <alignment horizontal="left"/>
      <protection locked="0"/>
    </xf>
    <xf numFmtId="0" fontId="8" fillId="3" borderId="0" xfId="0" applyFont="1" applyFill="1" applyAlignment="1" applyProtection="1">
      <alignment horizontal="left" vertical="center"/>
      <protection locked="0"/>
    </xf>
    <xf numFmtId="0" fontId="7" fillId="3" borderId="38" xfId="0" applyFont="1" applyFill="1" applyBorder="1" applyAlignment="1" applyProtection="1">
      <alignment horizontal="left"/>
      <protection locked="0"/>
    </xf>
    <xf numFmtId="0" fontId="30" fillId="0" borderId="8" xfId="0" applyFont="1" applyBorder="1" applyProtection="1">
      <protection locked="0"/>
    </xf>
    <xf numFmtId="2" fontId="30" fillId="0" borderId="8" xfId="0" applyNumberFormat="1" applyFont="1" applyBorder="1" applyAlignment="1" applyProtection="1">
      <alignment horizontal="center"/>
      <protection locked="0"/>
    </xf>
    <xf numFmtId="0" fontId="7" fillId="3" borderId="36" xfId="0" applyFont="1" applyFill="1" applyBorder="1" applyProtection="1">
      <protection locked="0"/>
    </xf>
    <xf numFmtId="0" fontId="11" fillId="2" borderId="60" xfId="0" applyFont="1" applyFill="1" applyBorder="1" applyAlignment="1" applyProtection="1">
      <alignment horizontal="center"/>
      <protection locked="0"/>
    </xf>
    <xf numFmtId="0" fontId="11" fillId="2" borderId="7" xfId="0" applyFont="1" applyFill="1" applyBorder="1" applyAlignment="1" applyProtection="1">
      <alignment horizontal="center"/>
      <protection locked="0"/>
    </xf>
    <xf numFmtId="0" fontId="11" fillId="2" borderId="76" xfId="0" applyFont="1" applyFill="1" applyBorder="1" applyAlignment="1" applyProtection="1">
      <alignment horizontal="center"/>
      <protection locked="0"/>
    </xf>
    <xf numFmtId="0" fontId="11" fillId="2" borderId="61" xfId="0" applyFont="1" applyFill="1" applyBorder="1" applyAlignment="1" applyProtection="1">
      <alignment horizontal="center"/>
      <protection locked="0"/>
    </xf>
    <xf numFmtId="0" fontId="11" fillId="3" borderId="69" xfId="0" applyFont="1" applyFill="1" applyBorder="1" applyProtection="1">
      <protection locked="0"/>
    </xf>
    <xf numFmtId="49" fontId="11" fillId="3" borderId="23" xfId="0" applyNumberFormat="1" applyFont="1" applyFill="1" applyBorder="1" applyAlignment="1" applyProtection="1">
      <alignment horizontal="center"/>
      <protection locked="0"/>
    </xf>
    <xf numFmtId="49" fontId="11" fillId="3" borderId="8" xfId="0" applyNumberFormat="1" applyFont="1" applyFill="1" applyBorder="1" applyAlignment="1" applyProtection="1">
      <alignment horizontal="center"/>
      <protection locked="0"/>
    </xf>
    <xf numFmtId="49" fontId="11" fillId="3" borderId="22" xfId="0" applyNumberFormat="1" applyFont="1" applyFill="1" applyBorder="1" applyAlignment="1" applyProtection="1">
      <alignment horizontal="center"/>
      <protection locked="0"/>
    </xf>
    <xf numFmtId="49" fontId="11" fillId="3" borderId="47" xfId="0" applyNumberFormat="1" applyFont="1" applyFill="1" applyBorder="1" applyAlignment="1" applyProtection="1">
      <alignment horizontal="center"/>
      <protection locked="0"/>
    </xf>
    <xf numFmtId="2" fontId="7" fillId="3" borderId="23" xfId="0" applyNumberFormat="1" applyFont="1" applyFill="1" applyBorder="1" applyAlignment="1" applyProtection="1">
      <alignment horizontal="center"/>
      <protection locked="0"/>
    </xf>
    <xf numFmtId="2" fontId="7" fillId="3" borderId="8" xfId="0" applyNumberFormat="1" applyFont="1" applyFill="1" applyBorder="1" applyAlignment="1" applyProtection="1">
      <alignment horizontal="center"/>
      <protection locked="0"/>
    </xf>
    <xf numFmtId="2" fontId="7" fillId="3" borderId="22" xfId="0" applyNumberFormat="1" applyFont="1" applyFill="1" applyBorder="1" applyAlignment="1" applyProtection="1">
      <alignment horizontal="center"/>
      <protection locked="0"/>
    </xf>
    <xf numFmtId="2" fontId="7" fillId="3" borderId="47" xfId="0" applyNumberFormat="1" applyFont="1" applyFill="1" applyBorder="1" applyAlignment="1" applyProtection="1">
      <alignment horizontal="center"/>
      <protection locked="0"/>
    </xf>
    <xf numFmtId="0" fontId="11" fillId="3" borderId="70" xfId="0" applyFont="1" applyFill="1" applyBorder="1" applyProtection="1">
      <protection locked="0"/>
    </xf>
    <xf numFmtId="2" fontId="11" fillId="4" borderId="23" xfId="0" applyNumberFormat="1" applyFont="1" applyFill="1" applyBorder="1" applyAlignment="1">
      <alignment horizontal="center"/>
    </xf>
    <xf numFmtId="2" fontId="11" fillId="4" borderId="8" xfId="0" applyNumberFormat="1" applyFont="1" applyFill="1" applyBorder="1" applyAlignment="1">
      <alignment horizontal="center"/>
    </xf>
    <xf numFmtId="2" fontId="11" fillId="4" borderId="22" xfId="0" applyNumberFormat="1" applyFont="1" applyFill="1" applyBorder="1" applyAlignment="1">
      <alignment horizontal="center"/>
    </xf>
    <xf numFmtId="2" fontId="11" fillId="4" borderId="47" xfId="0" applyNumberFormat="1" applyFont="1" applyFill="1" applyBorder="1" applyAlignment="1">
      <alignment horizontal="center"/>
    </xf>
    <xf numFmtId="0" fontId="11" fillId="3" borderId="69" xfId="0" applyFont="1" applyFill="1" applyBorder="1" applyAlignment="1" applyProtection="1">
      <alignment horizontal="left"/>
      <protection locked="0"/>
    </xf>
    <xf numFmtId="164" fontId="11" fillId="4" borderId="23" xfId="0" applyNumberFormat="1" applyFont="1" applyFill="1" applyBorder="1" applyAlignment="1">
      <alignment horizontal="center"/>
    </xf>
    <xf numFmtId="164" fontId="11" fillId="4" borderId="8" xfId="0" applyNumberFormat="1" applyFont="1" applyFill="1" applyBorder="1" applyAlignment="1">
      <alignment horizontal="center"/>
    </xf>
    <xf numFmtId="164" fontId="11" fillId="4" borderId="22" xfId="0" applyNumberFormat="1" applyFont="1" applyFill="1" applyBorder="1" applyAlignment="1">
      <alignment horizontal="center"/>
    </xf>
    <xf numFmtId="164" fontId="11" fillId="4" borderId="47" xfId="0" applyNumberFormat="1" applyFont="1" applyFill="1" applyBorder="1" applyAlignment="1">
      <alignment horizontal="center"/>
    </xf>
    <xf numFmtId="0" fontId="8" fillId="0" borderId="0" xfId="0" applyFont="1" applyProtection="1">
      <protection locked="0"/>
    </xf>
    <xf numFmtId="164" fontId="8" fillId="0" borderId="0" xfId="0" applyNumberFormat="1" applyFont="1" applyAlignment="1" applyProtection="1">
      <alignment horizontal="center"/>
      <protection locked="0"/>
    </xf>
    <xf numFmtId="164" fontId="12" fillId="4" borderId="23" xfId="0" applyNumberFormat="1" applyFont="1" applyFill="1" applyBorder="1" applyAlignment="1">
      <alignment horizontal="center"/>
    </xf>
    <xf numFmtId="164" fontId="12" fillId="4" borderId="8" xfId="0" applyNumberFormat="1" applyFont="1" applyFill="1" applyBorder="1" applyAlignment="1">
      <alignment horizontal="center"/>
    </xf>
    <xf numFmtId="164" fontId="12" fillId="4" borderId="22" xfId="0" applyNumberFormat="1" applyFont="1" applyFill="1" applyBorder="1" applyAlignment="1">
      <alignment horizontal="center"/>
    </xf>
    <xf numFmtId="164" fontId="12" fillId="4" borderId="47" xfId="0" applyNumberFormat="1" applyFont="1" applyFill="1" applyBorder="1" applyAlignment="1">
      <alignment horizontal="center"/>
    </xf>
    <xf numFmtId="0" fontId="11" fillId="3" borderId="71" xfId="0" applyFont="1" applyFill="1" applyBorder="1" applyAlignment="1" applyProtection="1">
      <alignment horizontal="left"/>
      <protection locked="0"/>
    </xf>
    <xf numFmtId="164" fontId="12" fillId="4" borderId="27" xfId="0" applyNumberFormat="1" applyFont="1" applyFill="1" applyBorder="1" applyAlignment="1">
      <alignment horizontal="center"/>
    </xf>
    <xf numFmtId="164" fontId="12" fillId="4" borderId="28" xfId="0" applyNumberFormat="1" applyFont="1" applyFill="1" applyBorder="1" applyAlignment="1">
      <alignment horizontal="center"/>
    </xf>
    <xf numFmtId="164" fontId="12" fillId="4" borderId="29" xfId="0" applyNumberFormat="1" applyFont="1" applyFill="1" applyBorder="1" applyAlignment="1">
      <alignment horizontal="center"/>
    </xf>
    <xf numFmtId="164" fontId="12" fillId="4" borderId="62" xfId="0" applyNumberFormat="1" applyFont="1" applyFill="1" applyBorder="1" applyAlignment="1">
      <alignment horizontal="center"/>
    </xf>
    <xf numFmtId="0" fontId="7" fillId="3" borderId="39" xfId="0" applyFont="1" applyFill="1" applyBorder="1" applyProtection="1">
      <protection locked="0"/>
    </xf>
    <xf numFmtId="0" fontId="11" fillId="3" borderId="40" xfId="0" applyFont="1" applyFill="1" applyBorder="1" applyAlignment="1" applyProtection="1">
      <alignment horizontal="center"/>
      <protection locked="0"/>
    </xf>
    <xf numFmtId="164" fontId="11" fillId="3" borderId="40" xfId="0" applyNumberFormat="1" applyFont="1" applyFill="1" applyBorder="1" applyAlignment="1" applyProtection="1">
      <alignment horizontal="center"/>
      <protection locked="0"/>
    </xf>
    <xf numFmtId="0" fontId="7" fillId="3" borderId="41" xfId="0" applyFont="1" applyFill="1" applyBorder="1" applyProtection="1">
      <protection locked="0"/>
    </xf>
    <xf numFmtId="0" fontId="7" fillId="0" borderId="40" xfId="0" applyFont="1" applyBorder="1" applyProtection="1">
      <protection locked="0"/>
    </xf>
    <xf numFmtId="0" fontId="11" fillId="0" borderId="40" xfId="0" applyFont="1" applyBorder="1" applyAlignment="1" applyProtection="1">
      <alignment horizontal="center"/>
      <protection locked="0"/>
    </xf>
    <xf numFmtId="164" fontId="11" fillId="0" borderId="40" xfId="0" applyNumberFormat="1" applyFont="1" applyBorder="1" applyAlignment="1" applyProtection="1">
      <alignment horizontal="center"/>
      <protection locked="0"/>
    </xf>
    <xf numFmtId="164" fontId="11" fillId="3" borderId="0" xfId="0" applyNumberFormat="1" applyFont="1" applyFill="1" applyAlignment="1" applyProtection="1">
      <alignment horizontal="center"/>
      <protection locked="0"/>
    </xf>
    <xf numFmtId="0" fontId="8" fillId="3" borderId="6" xfId="0" applyFont="1" applyFill="1" applyBorder="1" applyProtection="1">
      <protection locked="0"/>
    </xf>
    <xf numFmtId="0" fontId="7" fillId="3" borderId="0" xfId="0" applyFont="1" applyFill="1" applyAlignment="1" applyProtection="1">
      <alignment horizontal="left" wrapText="1"/>
      <protection locked="0"/>
    </xf>
    <xf numFmtId="0" fontId="7" fillId="3" borderId="48" xfId="0" applyFont="1" applyFill="1" applyBorder="1" applyProtection="1">
      <protection locked="0"/>
    </xf>
    <xf numFmtId="0" fontId="7" fillId="3" borderId="42" xfId="0" applyFont="1" applyFill="1" applyBorder="1" applyProtection="1">
      <protection locked="0"/>
    </xf>
    <xf numFmtId="0" fontId="11" fillId="2" borderId="75" xfId="0" applyFont="1" applyFill="1" applyBorder="1" applyAlignment="1" applyProtection="1">
      <alignment horizontal="center"/>
      <protection locked="0"/>
    </xf>
    <xf numFmtId="0" fontId="11" fillId="2" borderId="3" xfId="0" applyFont="1" applyFill="1" applyBorder="1" applyAlignment="1" applyProtection="1">
      <alignment horizontal="center"/>
      <protection locked="0"/>
    </xf>
    <xf numFmtId="0" fontId="11" fillId="2" borderId="52" xfId="0" applyFont="1" applyFill="1" applyBorder="1" applyAlignment="1" applyProtection="1">
      <alignment horizontal="center"/>
      <protection locked="0"/>
    </xf>
    <xf numFmtId="0" fontId="11" fillId="2" borderId="67" xfId="0" applyFont="1" applyFill="1" applyBorder="1" applyAlignment="1" applyProtection="1">
      <alignment horizontal="center"/>
      <protection locked="0"/>
    </xf>
    <xf numFmtId="0" fontId="11" fillId="3" borderId="46" xfId="0" applyFont="1" applyFill="1" applyBorder="1" applyProtection="1">
      <protection locked="0"/>
    </xf>
    <xf numFmtId="49" fontId="11" fillId="3" borderId="20" xfId="0" applyNumberFormat="1" applyFont="1" applyFill="1" applyBorder="1" applyAlignment="1" applyProtection="1">
      <alignment horizontal="center"/>
      <protection locked="0"/>
    </xf>
    <xf numFmtId="2" fontId="7" fillId="3" borderId="20" xfId="0" applyNumberFormat="1" applyFont="1" applyFill="1" applyBorder="1" applyAlignment="1" applyProtection="1">
      <alignment horizontal="center"/>
      <protection locked="0"/>
    </xf>
    <xf numFmtId="0" fontId="11" fillId="3" borderId="77" xfId="0" applyFont="1" applyFill="1" applyBorder="1" applyProtection="1">
      <protection locked="0"/>
    </xf>
    <xf numFmtId="2" fontId="7" fillId="3" borderId="38" xfId="0" applyNumberFormat="1" applyFont="1" applyFill="1" applyBorder="1" applyProtection="1">
      <protection locked="0"/>
    </xf>
    <xf numFmtId="0" fontId="11" fillId="3" borderId="46" xfId="0" applyFont="1" applyFill="1" applyBorder="1" applyAlignment="1" applyProtection="1">
      <alignment horizontal="left"/>
      <protection locked="0"/>
    </xf>
    <xf numFmtId="0" fontId="11" fillId="4" borderId="23" xfId="0" applyFont="1" applyFill="1" applyBorder="1" applyAlignment="1">
      <alignment horizontal="center"/>
    </xf>
    <xf numFmtId="0" fontId="11" fillId="4" borderId="8" xfId="0" applyFont="1" applyFill="1" applyBorder="1" applyAlignment="1">
      <alignment horizontal="center"/>
    </xf>
    <xf numFmtId="0" fontId="11" fillId="4" borderId="22" xfId="0" applyFont="1" applyFill="1" applyBorder="1" applyAlignment="1">
      <alignment horizontal="center"/>
    </xf>
    <xf numFmtId="0" fontId="11" fillId="4" borderId="47" xfId="0" applyFont="1" applyFill="1" applyBorder="1" applyAlignment="1">
      <alignment horizontal="center"/>
    </xf>
    <xf numFmtId="0" fontId="7" fillId="4" borderId="23" xfId="0" applyFont="1" applyFill="1" applyBorder="1" applyAlignment="1">
      <alignment horizontal="center"/>
    </xf>
    <xf numFmtId="0" fontId="7" fillId="4" borderId="8" xfId="0" applyFont="1" applyFill="1" applyBorder="1" applyAlignment="1">
      <alignment horizontal="center"/>
    </xf>
    <xf numFmtId="0" fontId="7" fillId="4" borderId="22" xfId="0" applyFont="1" applyFill="1" applyBorder="1" applyAlignment="1">
      <alignment horizontal="center"/>
    </xf>
    <xf numFmtId="0" fontId="7" fillId="4" borderId="47" xfId="0" applyFont="1" applyFill="1" applyBorder="1" applyAlignment="1">
      <alignment horizontal="center"/>
    </xf>
    <xf numFmtId="0" fontId="33" fillId="3" borderId="6" xfId="0" applyFont="1" applyFill="1" applyBorder="1" applyProtection="1">
      <protection locked="0"/>
    </xf>
    <xf numFmtId="0" fontId="11" fillId="3" borderId="49" xfId="0" applyFont="1" applyFill="1" applyBorder="1" applyAlignment="1" applyProtection="1">
      <alignment horizontal="left"/>
      <protection locked="0"/>
    </xf>
    <xf numFmtId="0" fontId="12" fillId="4" borderId="27" xfId="0" applyFont="1" applyFill="1" applyBorder="1" applyAlignment="1">
      <alignment horizontal="center"/>
    </xf>
    <xf numFmtId="0" fontId="12" fillId="4" borderId="28" xfId="0" applyFont="1" applyFill="1" applyBorder="1" applyAlignment="1">
      <alignment horizontal="center"/>
    </xf>
    <xf numFmtId="0" fontId="12" fillId="4" borderId="29" xfId="0" applyFont="1" applyFill="1" applyBorder="1" applyAlignment="1">
      <alignment horizontal="center"/>
    </xf>
    <xf numFmtId="0" fontId="12" fillId="4" borderId="62" xfId="0" applyFont="1" applyFill="1" applyBorder="1" applyAlignment="1">
      <alignment horizontal="center"/>
    </xf>
    <xf numFmtId="0" fontId="33" fillId="3" borderId="38" xfId="0" applyFont="1" applyFill="1" applyBorder="1" applyProtection="1">
      <protection locked="0"/>
    </xf>
    <xf numFmtId="0" fontId="33" fillId="0" borderId="0" xfId="0" applyFont="1" applyProtection="1">
      <protection locked="0"/>
    </xf>
    <xf numFmtId="0" fontId="34" fillId="3" borderId="39" xfId="0" applyFont="1" applyFill="1" applyBorder="1" applyProtection="1">
      <protection locked="0"/>
    </xf>
    <xf numFmtId="0" fontId="34" fillId="3" borderId="40" xfId="0" applyFont="1" applyFill="1" applyBorder="1" applyProtection="1">
      <protection locked="0"/>
    </xf>
    <xf numFmtId="0" fontId="34" fillId="3" borderId="41" xfId="0" applyFont="1" applyFill="1" applyBorder="1" applyProtection="1">
      <protection locked="0"/>
    </xf>
    <xf numFmtId="0" fontId="34" fillId="0" borderId="0" xfId="0" applyFont="1" applyProtection="1">
      <protection locked="0"/>
    </xf>
    <xf numFmtId="0" fontId="18" fillId="0" borderId="0" xfId="0" applyFont="1"/>
    <xf numFmtId="0" fontId="35" fillId="0" borderId="0" xfId="0" applyFont="1" applyAlignment="1">
      <alignment horizontal="left"/>
    </xf>
    <xf numFmtId="0" fontId="18" fillId="0" borderId="0" xfId="0" applyFont="1" applyAlignment="1">
      <alignment horizontal="left" wrapText="1"/>
    </xf>
    <xf numFmtId="0" fontId="7" fillId="0" borderId="0" xfId="0" applyFont="1" applyAlignment="1">
      <alignment horizontal="left" wrapText="1"/>
    </xf>
    <xf numFmtId="0" fontId="11" fillId="3" borderId="60" xfId="0" applyFont="1" applyFill="1" applyBorder="1"/>
    <xf numFmtId="0" fontId="11" fillId="3" borderId="7" xfId="0" applyFont="1" applyFill="1" applyBorder="1"/>
    <xf numFmtId="0" fontId="11" fillId="0" borderId="7" xfId="0" applyFont="1" applyBorder="1" applyAlignment="1">
      <alignment horizontal="center"/>
    </xf>
    <xf numFmtId="164" fontId="11" fillId="3" borderId="7" xfId="0" applyNumberFormat="1" applyFont="1" applyFill="1" applyBorder="1" applyAlignment="1">
      <alignment horizontal="center"/>
    </xf>
    <xf numFmtId="0" fontId="11" fillId="3" borderId="7" xfId="0" applyFont="1" applyFill="1" applyBorder="1" applyAlignment="1">
      <alignment horizontal="center"/>
    </xf>
    <xf numFmtId="0" fontId="11" fillId="3" borderId="61" xfId="0" applyFont="1" applyFill="1" applyBorder="1"/>
    <xf numFmtId="164" fontId="7" fillId="0" borderId="0" xfId="0" applyNumberFormat="1" applyFont="1" applyAlignment="1">
      <alignment horizontal="center"/>
    </xf>
    <xf numFmtId="164" fontId="7" fillId="0" borderId="0" xfId="0" applyNumberFormat="1" applyFont="1" applyAlignment="1" applyProtection="1">
      <alignment horizontal="center"/>
      <protection locked="0"/>
    </xf>
    <xf numFmtId="0" fontId="7" fillId="3" borderId="23" xfId="0" applyFont="1" applyFill="1" applyBorder="1" applyAlignment="1">
      <alignment horizontal="left"/>
    </xf>
    <xf numFmtId="0" fontId="12" fillId="2" borderId="8" xfId="0" applyFont="1" applyFill="1" applyBorder="1"/>
    <xf numFmtId="0" fontId="7" fillId="2" borderId="8" xfId="0" applyFont="1" applyFill="1" applyBorder="1"/>
    <xf numFmtId="0" fontId="7" fillId="0" borderId="8" xfId="0" applyFont="1" applyBorder="1" applyAlignment="1">
      <alignment horizontal="center"/>
    </xf>
    <xf numFmtId="164" fontId="7" fillId="0" borderId="8" xfId="0" applyNumberFormat="1" applyFont="1" applyBorder="1" applyAlignment="1" applyProtection="1">
      <alignment horizontal="center"/>
      <protection locked="0"/>
    </xf>
    <xf numFmtId="164" fontId="7" fillId="0" borderId="8" xfId="0" applyNumberFormat="1" applyFont="1" applyBorder="1" applyAlignment="1">
      <alignment horizontal="center"/>
    </xf>
    <xf numFmtId="166" fontId="8" fillId="3" borderId="8" xfId="0" applyNumberFormat="1" applyFont="1" applyFill="1" applyBorder="1" applyAlignment="1">
      <alignment horizontal="center"/>
    </xf>
    <xf numFmtId="166" fontId="7" fillId="3" borderId="8" xfId="0" applyNumberFormat="1" applyFont="1" applyFill="1" applyBorder="1" applyAlignment="1">
      <alignment horizontal="center"/>
    </xf>
    <xf numFmtId="0" fontId="7" fillId="0" borderId="47" xfId="0" applyFont="1" applyBorder="1"/>
    <xf numFmtId="0" fontId="23" fillId="2" borderId="8" xfId="0" applyFont="1" applyFill="1" applyBorder="1"/>
    <xf numFmtId="0" fontId="7" fillId="0" borderId="23" xfId="0" applyFont="1" applyBorder="1" applyAlignment="1">
      <alignment horizontal="left"/>
    </xf>
    <xf numFmtId="0" fontId="23" fillId="0" borderId="8" xfId="0" applyFont="1" applyBorder="1"/>
    <xf numFmtId="166" fontId="8" fillId="0" borderId="8" xfId="0" applyNumberFormat="1" applyFont="1" applyBorder="1" applyAlignment="1">
      <alignment horizontal="center"/>
    </xf>
    <xf numFmtId="166" fontId="7" fillId="0" borderId="8" xfId="0" applyNumberFormat="1" applyFont="1" applyBorder="1" applyAlignment="1">
      <alignment horizontal="center"/>
    </xf>
    <xf numFmtId="166" fontId="7" fillId="0" borderId="8" xfId="0" applyNumberFormat="1" applyFont="1" applyBorder="1"/>
    <xf numFmtId="0" fontId="7" fillId="3" borderId="23" xfId="0" applyFont="1" applyFill="1" applyBorder="1"/>
    <xf numFmtId="164" fontId="7" fillId="3" borderId="8" xfId="0" applyNumberFormat="1" applyFont="1" applyFill="1" applyBorder="1" applyAlignment="1" applyProtection="1">
      <alignment horizontal="center"/>
      <protection locked="0"/>
    </xf>
    <xf numFmtId="164" fontId="7" fillId="3" borderId="8" xfId="0" applyNumberFormat="1" applyFont="1" applyFill="1" applyBorder="1" applyAlignment="1">
      <alignment horizontal="center"/>
    </xf>
    <xf numFmtId="166" fontId="7" fillId="3" borderId="8" xfId="0" applyNumberFormat="1" applyFont="1" applyFill="1" applyBorder="1"/>
    <xf numFmtId="0" fontId="20" fillId="3" borderId="8" xfId="0" applyFont="1" applyFill="1" applyBorder="1"/>
    <xf numFmtId="0" fontId="19" fillId="3" borderId="8" xfId="0" applyFont="1" applyFill="1" applyBorder="1"/>
    <xf numFmtId="166" fontId="8" fillId="3" borderId="8" xfId="0" applyNumberFormat="1" applyFont="1" applyFill="1" applyBorder="1"/>
    <xf numFmtId="0" fontId="20" fillId="0" borderId="0" xfId="0" applyFont="1"/>
    <xf numFmtId="0" fontId="19" fillId="0" borderId="0" xfId="0" applyFont="1"/>
    <xf numFmtId="166" fontId="8" fillId="0" borderId="0" xfId="0" applyNumberFormat="1" applyFont="1" applyAlignment="1">
      <alignment horizontal="center"/>
    </xf>
    <xf numFmtId="166" fontId="7" fillId="0" borderId="0" xfId="0" applyNumberFormat="1" applyFont="1" applyAlignment="1">
      <alignment horizontal="center"/>
    </xf>
    <xf numFmtId="166" fontId="8" fillId="0" borderId="0" xfId="0" applyNumberFormat="1" applyFont="1"/>
    <xf numFmtId="166" fontId="7" fillId="0" borderId="0" xfId="0" applyNumberFormat="1" applyFont="1"/>
    <xf numFmtId="0" fontId="35" fillId="0" borderId="0" xfId="0" applyFont="1"/>
    <xf numFmtId="0" fontId="8" fillId="0" borderId="0" xfId="0" applyFont="1"/>
    <xf numFmtId="0" fontId="36" fillId="0" borderId="0" xfId="0" applyFont="1"/>
    <xf numFmtId="0" fontId="17" fillId="2" borderId="36" xfId="0" applyFont="1" applyFill="1" applyBorder="1" applyAlignment="1">
      <alignment horizontal="center"/>
    </xf>
    <xf numFmtId="0" fontId="17" fillId="2" borderId="37" xfId="0" applyFont="1" applyFill="1" applyBorder="1" applyAlignment="1">
      <alignment horizontal="center"/>
    </xf>
    <xf numFmtId="0" fontId="7" fillId="3" borderId="0" xfId="0" applyFont="1" applyFill="1" applyAlignment="1">
      <alignment horizontal="left" vertical="top" wrapText="1"/>
    </xf>
    <xf numFmtId="0" fontId="7" fillId="2" borderId="0" xfId="0" applyFont="1" applyFill="1" applyAlignment="1">
      <alignment horizontal="left" vertical="top" wrapText="1"/>
    </xf>
    <xf numFmtId="0" fontId="7" fillId="2" borderId="0" xfId="0" applyFont="1" applyFill="1" applyAlignment="1">
      <alignment horizontal="left" vertical="top"/>
    </xf>
    <xf numFmtId="49" fontId="7" fillId="0" borderId="10" xfId="0" applyNumberFormat="1" applyFont="1" applyBorder="1" applyAlignment="1" applyProtection="1">
      <alignment horizontal="left"/>
      <protection locked="0"/>
    </xf>
    <xf numFmtId="49" fontId="7" fillId="0" borderId="35" xfId="0" applyNumberFormat="1" applyFont="1" applyBorder="1" applyAlignment="1" applyProtection="1">
      <alignment horizontal="left"/>
      <protection locked="0"/>
    </xf>
    <xf numFmtId="0" fontId="11" fillId="2" borderId="10" xfId="0" applyFont="1" applyFill="1" applyBorder="1" applyAlignment="1">
      <alignment horizontal="center"/>
    </xf>
    <xf numFmtId="0" fontId="11" fillId="2" borderId="11" xfId="0" applyFont="1" applyFill="1" applyBorder="1" applyAlignment="1">
      <alignment horizontal="center"/>
    </xf>
    <xf numFmtId="0" fontId="11" fillId="2" borderId="35" xfId="0" applyFont="1" applyFill="1" applyBorder="1" applyAlignment="1">
      <alignment horizontal="center"/>
    </xf>
    <xf numFmtId="0" fontId="17" fillId="2" borderId="6" xfId="0" applyFont="1" applyFill="1" applyBorder="1" applyAlignment="1">
      <alignment horizontal="center"/>
    </xf>
    <xf numFmtId="0" fontId="17" fillId="2" borderId="0" xfId="0" applyFont="1" applyFill="1" applyAlignment="1">
      <alignment horizontal="center"/>
    </xf>
    <xf numFmtId="0" fontId="7" fillId="0" borderId="10" xfId="0" applyFont="1" applyBorder="1" applyAlignment="1" applyProtection="1">
      <alignment horizontal="left"/>
      <protection locked="0"/>
    </xf>
    <xf numFmtId="0" fontId="7" fillId="0" borderId="35" xfId="0" applyFont="1" applyBorder="1" applyAlignment="1" applyProtection="1">
      <alignment horizontal="left"/>
      <protection locked="0"/>
    </xf>
    <xf numFmtId="49" fontId="7" fillId="0" borderId="36" xfId="0" applyNumberFormat="1" applyFont="1" applyBorder="1" applyAlignment="1" applyProtection="1">
      <alignment horizontal="left" vertical="top" wrapText="1"/>
      <protection locked="0"/>
    </xf>
    <xf numFmtId="49" fontId="7" fillId="0" borderId="37" xfId="0" applyNumberFormat="1" applyFont="1" applyBorder="1" applyAlignment="1" applyProtection="1">
      <alignment horizontal="left" vertical="top" wrapText="1"/>
      <protection locked="0"/>
    </xf>
    <xf numFmtId="49" fontId="7" fillId="0" borderId="5" xfId="0" applyNumberFormat="1" applyFont="1" applyBorder="1" applyAlignment="1" applyProtection="1">
      <alignment horizontal="left" vertical="top" wrapText="1"/>
      <protection locked="0"/>
    </xf>
    <xf numFmtId="49" fontId="7" fillId="0" borderId="6" xfId="0" applyNumberFormat="1" applyFont="1" applyBorder="1" applyAlignment="1" applyProtection="1">
      <alignment horizontal="left" vertical="top" wrapText="1"/>
      <protection locked="0"/>
    </xf>
    <xf numFmtId="49" fontId="7" fillId="0" borderId="0" xfId="0" applyNumberFormat="1" applyFont="1" applyAlignment="1" applyProtection="1">
      <alignment horizontal="left" vertical="top" wrapText="1"/>
      <protection locked="0"/>
    </xf>
    <xf numFmtId="49" fontId="7" fillId="0" borderId="38" xfId="0" applyNumberFormat="1" applyFont="1" applyBorder="1" applyAlignment="1" applyProtection="1">
      <alignment horizontal="left" vertical="top" wrapText="1"/>
      <protection locked="0"/>
    </xf>
    <xf numFmtId="49" fontId="7" fillId="0" borderId="39" xfId="0" applyNumberFormat="1" applyFont="1" applyBorder="1" applyAlignment="1" applyProtection="1">
      <alignment horizontal="left" vertical="top" wrapText="1"/>
      <protection locked="0"/>
    </xf>
    <xf numFmtId="49" fontId="7" fillId="0" borderId="40" xfId="0" applyNumberFormat="1" applyFont="1" applyBorder="1" applyAlignment="1" applyProtection="1">
      <alignment horizontal="left" vertical="top" wrapText="1"/>
      <protection locked="0"/>
    </xf>
    <xf numFmtId="49" fontId="7" fillId="0" borderId="41" xfId="0" applyNumberFormat="1" applyFont="1" applyBorder="1" applyAlignment="1" applyProtection="1">
      <alignment horizontal="left" vertical="top" wrapText="1"/>
      <protection locked="0"/>
    </xf>
    <xf numFmtId="49" fontId="7" fillId="0" borderId="10" xfId="0" applyNumberFormat="1" applyFont="1" applyBorder="1" applyProtection="1">
      <protection locked="0"/>
    </xf>
    <xf numFmtId="49" fontId="7" fillId="0" borderId="35" xfId="0" applyNumberFormat="1" applyFont="1" applyBorder="1" applyProtection="1">
      <protection locked="0"/>
    </xf>
    <xf numFmtId="0" fontId="8" fillId="3" borderId="38" xfId="0" applyFont="1" applyFill="1" applyBorder="1" applyAlignment="1" applyProtection="1">
      <alignment horizontal="center" wrapText="1"/>
      <protection locked="0"/>
    </xf>
    <xf numFmtId="0" fontId="11" fillId="3" borderId="63" xfId="0" applyFont="1" applyFill="1" applyBorder="1" applyAlignment="1" applyProtection="1">
      <alignment horizontal="center"/>
      <protection locked="0"/>
    </xf>
    <xf numFmtId="0" fontId="11" fillId="3" borderId="64" xfId="0" applyFont="1" applyFill="1" applyBorder="1" applyAlignment="1" applyProtection="1">
      <alignment horizontal="center"/>
      <protection locked="0"/>
    </xf>
    <xf numFmtId="0" fontId="11" fillId="3" borderId="37" xfId="0" applyFont="1" applyFill="1" applyBorder="1" applyAlignment="1" applyProtection="1">
      <alignment horizontal="center"/>
      <protection locked="0"/>
    </xf>
    <xf numFmtId="0" fontId="11" fillId="3" borderId="5" xfId="0" applyFont="1" applyFill="1" applyBorder="1" applyAlignment="1" applyProtection="1">
      <alignment horizontal="center"/>
      <protection locked="0"/>
    </xf>
    <xf numFmtId="0" fontId="11" fillId="3" borderId="65" xfId="0" applyFont="1" applyFill="1" applyBorder="1" applyAlignment="1" applyProtection="1">
      <alignment horizontal="center"/>
      <protection locked="0"/>
    </xf>
    <xf numFmtId="0" fontId="11" fillId="3" borderId="60" xfId="0" applyFont="1" applyFill="1" applyBorder="1" applyAlignment="1" applyProtection="1">
      <alignment horizontal="center"/>
      <protection locked="0"/>
    </xf>
    <xf numFmtId="0" fontId="11" fillId="3" borderId="7" xfId="0" applyFont="1" applyFill="1" applyBorder="1" applyAlignment="1" applyProtection="1">
      <alignment horizontal="center"/>
      <protection locked="0"/>
    </xf>
    <xf numFmtId="0" fontId="11" fillId="3" borderId="61" xfId="0" applyFont="1" applyFill="1" applyBorder="1" applyAlignment="1" applyProtection="1">
      <alignment horizontal="center"/>
      <protection locked="0"/>
    </xf>
    <xf numFmtId="0" fontId="11" fillId="2" borderId="52" xfId="0" applyFont="1" applyFill="1" applyBorder="1" applyAlignment="1">
      <alignment horizontal="center" wrapText="1"/>
    </xf>
    <xf numFmtId="0" fontId="11" fillId="2" borderId="37" xfId="0" applyFont="1" applyFill="1" applyBorder="1" applyAlignment="1">
      <alignment horizontal="center" wrapText="1"/>
    </xf>
    <xf numFmtId="0" fontId="11" fillId="2" borderId="55" xfId="0" applyFont="1" applyFill="1" applyBorder="1" applyAlignment="1">
      <alignment horizontal="center" wrapText="1"/>
    </xf>
    <xf numFmtId="0" fontId="11" fillId="2" borderId="19" xfId="0" applyFont="1" applyFill="1" applyBorder="1" applyAlignment="1">
      <alignment horizontal="center" wrapText="1"/>
    </xf>
    <xf numFmtId="0" fontId="11" fillId="2" borderId="57" xfId="0" applyFont="1" applyFill="1" applyBorder="1" applyAlignment="1">
      <alignment horizontal="center" wrapText="1"/>
    </xf>
    <xf numFmtId="0" fontId="11" fillId="2" borderId="54" xfId="0" applyFont="1" applyFill="1" applyBorder="1" applyAlignment="1">
      <alignment horizontal="center" wrapText="1"/>
    </xf>
    <xf numFmtId="0" fontId="11" fillId="2" borderId="36" xfId="0" applyFont="1" applyFill="1" applyBorder="1" applyAlignment="1">
      <alignment horizontal="center"/>
    </xf>
    <xf numFmtId="0" fontId="11" fillId="2" borderId="37" xfId="0" applyFont="1" applyFill="1" applyBorder="1" applyAlignment="1">
      <alignment horizontal="center"/>
    </xf>
    <xf numFmtId="0" fontId="11" fillId="2" borderId="10" xfId="0" applyFont="1" applyFill="1" applyBorder="1" applyAlignment="1" applyProtection="1">
      <alignment horizontal="center"/>
      <protection locked="0"/>
    </xf>
    <xf numFmtId="0" fontId="11" fillId="2" borderId="11" xfId="0" applyFont="1" applyFill="1" applyBorder="1" applyAlignment="1" applyProtection="1">
      <alignment horizontal="center"/>
      <protection locked="0"/>
    </xf>
    <xf numFmtId="0" fontId="11" fillId="2" borderId="35" xfId="0" applyFont="1" applyFill="1" applyBorder="1" applyAlignment="1" applyProtection="1">
      <alignment horizontal="center"/>
      <protection locked="0"/>
    </xf>
    <xf numFmtId="0" fontId="8" fillId="3" borderId="10" xfId="0" applyFont="1" applyFill="1" applyBorder="1" applyAlignment="1" applyProtection="1">
      <alignment horizontal="center"/>
      <protection locked="0"/>
    </xf>
    <xf numFmtId="0" fontId="8" fillId="3" borderId="11" xfId="0" applyFont="1" applyFill="1" applyBorder="1" applyAlignment="1" applyProtection="1">
      <alignment horizontal="center"/>
      <protection locked="0"/>
    </xf>
    <xf numFmtId="0" fontId="8" fillId="3" borderId="35" xfId="0" applyFont="1" applyFill="1" applyBorder="1" applyAlignment="1" applyProtection="1">
      <alignment horizontal="center"/>
      <protection locked="0"/>
    </xf>
    <xf numFmtId="0" fontId="8" fillId="3" borderId="39" xfId="0" applyFont="1" applyFill="1" applyBorder="1" applyAlignment="1" applyProtection="1">
      <alignment horizontal="center"/>
      <protection locked="0"/>
    </xf>
    <xf numFmtId="0" fontId="8" fillId="3" borderId="40" xfId="0" applyFont="1" applyFill="1" applyBorder="1" applyAlignment="1" applyProtection="1">
      <alignment horizontal="center"/>
      <protection locked="0"/>
    </xf>
    <xf numFmtId="0" fontId="8" fillId="3" borderId="41" xfId="0" applyFont="1" applyFill="1" applyBorder="1" applyAlignment="1" applyProtection="1">
      <alignment horizontal="center"/>
      <protection locked="0"/>
    </xf>
    <xf numFmtId="0" fontId="7" fillId="3" borderId="0" xfId="0" applyFont="1" applyFill="1" applyAlignment="1" applyProtection="1">
      <alignment horizontal="left" vertical="top" wrapText="1"/>
      <protection locked="0"/>
    </xf>
    <xf numFmtId="0" fontId="11" fillId="3" borderId="0" xfId="0" applyFont="1" applyFill="1" applyAlignment="1" applyProtection="1">
      <alignment horizontal="left"/>
      <protection locked="0"/>
    </xf>
    <xf numFmtId="0" fontId="11" fillId="3" borderId="38" xfId="0" applyFont="1" applyFill="1" applyBorder="1" applyAlignment="1" applyProtection="1">
      <alignment horizontal="left"/>
      <protection locked="0"/>
    </xf>
    <xf numFmtId="0" fontId="8" fillId="3" borderId="25" xfId="0" applyFont="1" applyFill="1" applyBorder="1" applyAlignment="1" applyProtection="1">
      <alignment horizontal="center" wrapText="1"/>
      <protection locked="0"/>
    </xf>
    <xf numFmtId="0" fontId="8" fillId="3" borderId="78" xfId="0" applyFont="1" applyFill="1" applyBorder="1" applyAlignment="1" applyProtection="1">
      <alignment horizontal="center" wrapText="1"/>
      <protection locked="0"/>
    </xf>
    <xf numFmtId="0" fontId="8" fillId="3" borderId="26" xfId="0" applyFont="1" applyFill="1" applyBorder="1" applyAlignment="1" applyProtection="1">
      <alignment horizontal="center" wrapText="1"/>
      <protection locked="0"/>
    </xf>
    <xf numFmtId="0" fontId="8" fillId="3" borderId="33" xfId="0" applyFont="1" applyFill="1" applyBorder="1" applyAlignment="1" applyProtection="1">
      <alignment horizontal="center" wrapText="1"/>
      <protection locked="0"/>
    </xf>
    <xf numFmtId="0" fontId="8" fillId="3" borderId="0" xfId="0" applyFont="1" applyFill="1" applyAlignment="1" applyProtection="1">
      <alignment horizontal="center" wrapText="1"/>
      <protection locked="0"/>
    </xf>
    <xf numFmtId="0" fontId="8" fillId="3" borderId="34" xfId="0" applyFont="1" applyFill="1" applyBorder="1" applyAlignment="1" applyProtection="1">
      <alignment horizontal="center" wrapText="1"/>
      <protection locked="0"/>
    </xf>
    <xf numFmtId="0" fontId="8" fillId="3" borderId="19" xfId="0" applyFont="1" applyFill="1" applyBorder="1" applyAlignment="1" applyProtection="1">
      <alignment horizontal="center" wrapText="1"/>
      <protection locked="0"/>
    </xf>
    <xf numFmtId="0" fontId="8" fillId="3" borderId="57" xfId="0" applyFont="1" applyFill="1" applyBorder="1" applyAlignment="1" applyProtection="1">
      <alignment horizontal="center" wrapText="1"/>
      <protection locked="0"/>
    </xf>
    <xf numFmtId="0" fontId="8" fillId="3" borderId="16" xfId="0" applyFont="1" applyFill="1" applyBorder="1" applyAlignment="1" applyProtection="1">
      <alignment horizontal="center" wrapText="1"/>
      <protection locked="0"/>
    </xf>
    <xf numFmtId="0" fontId="11" fillId="3" borderId="25" xfId="0" applyFont="1" applyFill="1" applyBorder="1" applyAlignment="1" applyProtection="1">
      <alignment horizontal="center" wrapText="1"/>
      <protection locked="0"/>
    </xf>
    <xf numFmtId="0" fontId="11" fillId="3" borderId="78" xfId="0" applyFont="1" applyFill="1" applyBorder="1" applyAlignment="1" applyProtection="1">
      <alignment horizontal="center" wrapText="1"/>
      <protection locked="0"/>
    </xf>
    <xf numFmtId="0" fontId="11" fillId="3" borderId="26" xfId="0" applyFont="1" applyFill="1" applyBorder="1" applyAlignment="1" applyProtection="1">
      <alignment horizontal="center" wrapText="1"/>
      <protection locked="0"/>
    </xf>
    <xf numFmtId="0" fontId="11" fillId="3" borderId="33" xfId="0" applyFont="1" applyFill="1" applyBorder="1" applyAlignment="1" applyProtection="1">
      <alignment horizontal="center" wrapText="1"/>
      <protection locked="0"/>
    </xf>
    <xf numFmtId="0" fontId="11" fillId="3" borderId="0" xfId="0" applyFont="1" applyFill="1" applyAlignment="1" applyProtection="1">
      <alignment horizontal="center" wrapText="1"/>
      <protection locked="0"/>
    </xf>
    <xf numFmtId="0" fontId="11" fillId="3" borderId="34" xfId="0" applyFont="1" applyFill="1" applyBorder="1" applyAlignment="1" applyProtection="1">
      <alignment horizontal="center" wrapText="1"/>
      <protection locked="0"/>
    </xf>
    <xf numFmtId="0" fontId="11" fillId="3" borderId="19" xfId="0" applyFont="1" applyFill="1" applyBorder="1" applyAlignment="1" applyProtection="1">
      <alignment horizontal="center" wrapText="1"/>
      <protection locked="0"/>
    </xf>
    <xf numFmtId="0" fontId="11" fillId="3" borderId="57" xfId="0" applyFont="1" applyFill="1" applyBorder="1" applyAlignment="1" applyProtection="1">
      <alignment horizontal="center" wrapText="1"/>
      <protection locked="0"/>
    </xf>
    <xf numFmtId="0" fontId="11" fillId="3" borderId="16" xfId="0" applyFont="1" applyFill="1" applyBorder="1" applyAlignment="1" applyProtection="1">
      <alignment horizontal="center" wrapText="1"/>
      <protection locked="0"/>
    </xf>
    <xf numFmtId="0" fontId="3" fillId="10" borderId="0" xfId="0" applyFont="1" applyFill="1" applyAlignment="1">
      <alignment horizontal="center"/>
    </xf>
    <xf numFmtId="0" fontId="4" fillId="10" borderId="0" xfId="0" applyFont="1" applyFill="1" applyAlignment="1">
      <alignment horizontal="center" vertical="top" wrapText="1"/>
    </xf>
    <xf numFmtId="0" fontId="4" fillId="3" borderId="0" xfId="0" applyFont="1" applyFill="1" applyAlignment="1">
      <alignment horizontal="center"/>
    </xf>
    <xf numFmtId="0" fontId="4" fillId="3" borderId="8" xfId="0" applyFont="1" applyFill="1" applyBorder="1" applyAlignment="1">
      <alignment horizontal="center" vertical="top" wrapText="1"/>
    </xf>
    <xf numFmtId="0" fontId="8" fillId="3" borderId="8" xfId="0" applyFont="1" applyFill="1" applyBorder="1" applyAlignment="1">
      <alignment horizontal="center" vertical="center" wrapText="1"/>
    </xf>
    <xf numFmtId="0" fontId="8" fillId="3" borderId="8" xfId="0" applyFont="1" applyFill="1" applyBorder="1" applyAlignment="1">
      <alignment horizontal="center" vertical="center"/>
    </xf>
    <xf numFmtId="0" fontId="8" fillId="4" borderId="10" xfId="0" applyFont="1" applyFill="1" applyBorder="1" applyAlignment="1">
      <alignment horizontal="center"/>
    </xf>
    <xf numFmtId="0" fontId="8" fillId="4" borderId="11" xfId="0" applyFont="1" applyFill="1" applyBorder="1" applyAlignment="1">
      <alignment horizontal="center"/>
    </xf>
    <xf numFmtId="0" fontId="8" fillId="4" borderId="35" xfId="0" applyFont="1" applyFill="1" applyBorder="1" applyAlignment="1">
      <alignment horizontal="center"/>
    </xf>
    <xf numFmtId="0" fontId="11" fillId="4" borderId="10" xfId="0" applyFont="1" applyFill="1" applyBorder="1" applyAlignment="1">
      <alignment horizontal="center"/>
    </xf>
    <xf numFmtId="0" fontId="11" fillId="4" borderId="11" xfId="0" applyFont="1" applyFill="1" applyBorder="1" applyAlignment="1">
      <alignment horizontal="center"/>
    </xf>
    <xf numFmtId="0" fontId="11" fillId="4" borderId="35" xfId="0" applyFont="1" applyFill="1" applyBorder="1" applyAlignment="1">
      <alignment horizontal="center"/>
    </xf>
    <xf numFmtId="0" fontId="14" fillId="6" borderId="10" xfId="0" applyFont="1" applyFill="1" applyBorder="1" applyAlignment="1">
      <alignment horizontal="center"/>
    </xf>
    <xf numFmtId="0" fontId="14" fillId="6" borderId="11" xfId="0" applyFont="1" applyFill="1" applyBorder="1" applyAlignment="1">
      <alignment horizontal="center"/>
    </xf>
    <xf numFmtId="0" fontId="14" fillId="6" borderId="35" xfId="0" applyFont="1" applyFill="1" applyBorder="1" applyAlignment="1">
      <alignment horizontal="center"/>
    </xf>
    <xf numFmtId="0" fontId="3" fillId="0" borderId="57" xfId="0" applyFont="1" applyBorder="1" applyAlignment="1">
      <alignment horizontal="left"/>
    </xf>
    <xf numFmtId="0" fontId="4" fillId="0" borderId="57" xfId="0" applyFont="1" applyBorder="1" applyAlignment="1">
      <alignment horizontal="left"/>
    </xf>
    <xf numFmtId="0" fontId="4" fillId="0" borderId="25" xfId="0" applyFont="1" applyBorder="1" applyAlignment="1">
      <alignment horizontal="left" vertical="top" wrapText="1"/>
    </xf>
    <xf numFmtId="0" fontId="4" fillId="0" borderId="78" xfId="0" applyFont="1" applyBorder="1" applyAlignment="1">
      <alignment horizontal="left" vertical="top" wrapText="1"/>
    </xf>
    <xf numFmtId="0" fontId="4" fillId="0" borderId="26" xfId="0" applyFont="1" applyBorder="1" applyAlignment="1">
      <alignment horizontal="left" vertical="top" wrapText="1"/>
    </xf>
    <xf numFmtId="0" fontId="4" fillId="0" borderId="33" xfId="0" applyFont="1" applyBorder="1" applyAlignment="1">
      <alignment horizontal="left" vertical="top" wrapText="1"/>
    </xf>
    <xf numFmtId="0" fontId="4" fillId="0" borderId="0" xfId="0" applyFont="1" applyAlignment="1">
      <alignment horizontal="left" vertical="top" wrapText="1"/>
    </xf>
    <xf numFmtId="0" fontId="4" fillId="0" borderId="34" xfId="0" applyFont="1" applyBorder="1" applyAlignment="1">
      <alignment horizontal="left" vertical="top" wrapText="1"/>
    </xf>
    <xf numFmtId="0" fontId="4" fillId="0" borderId="19" xfId="0" applyFont="1" applyBorder="1" applyAlignment="1">
      <alignment horizontal="left" vertical="top" wrapText="1"/>
    </xf>
    <xf numFmtId="0" fontId="4" fillId="0" borderId="57" xfId="0" applyFont="1" applyBorder="1" applyAlignment="1">
      <alignment horizontal="left" vertical="top" wrapText="1"/>
    </xf>
    <xf numFmtId="0" fontId="4" fillId="0" borderId="16" xfId="0" applyFont="1" applyBorder="1" applyAlignment="1">
      <alignment horizontal="left" vertical="top" wrapText="1"/>
    </xf>
    <xf numFmtId="0" fontId="7" fillId="0" borderId="0" xfId="0" applyFont="1" applyAlignment="1">
      <alignment horizontal="left"/>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4"/>
  <sheetViews>
    <sheetView topLeftCell="A6" zoomScale="120" zoomScaleNormal="120" workbookViewId="0">
      <selection activeCell="B30" sqref="B30:B31"/>
    </sheetView>
  </sheetViews>
  <sheetFormatPr defaultColWidth="9.109375" defaultRowHeight="13.8" x14ac:dyDescent="0.25"/>
  <cols>
    <col min="1" max="1" width="24.33203125" style="9" bestFit="1" customWidth="1"/>
    <col min="2" max="9" width="13.6640625" style="9" customWidth="1"/>
    <col min="10" max="16384" width="9.109375" style="9"/>
  </cols>
  <sheetData>
    <row r="1" spans="1:9" ht="18" x14ac:dyDescent="0.35">
      <c r="A1" s="417" t="s">
        <v>43</v>
      </c>
      <c r="B1" s="418"/>
      <c r="C1" s="418"/>
      <c r="D1" s="418"/>
      <c r="E1" s="418"/>
      <c r="F1" s="418"/>
      <c r="G1" s="418"/>
      <c r="H1" s="10"/>
      <c r="I1" s="116"/>
    </row>
    <row r="2" spans="1:9" x14ac:dyDescent="0.25">
      <c r="A2" s="117"/>
      <c r="B2" s="118"/>
      <c r="C2" s="118"/>
      <c r="D2" s="118"/>
      <c r="E2" s="118"/>
      <c r="F2" s="118"/>
      <c r="G2" s="118"/>
      <c r="H2" s="12"/>
      <c r="I2" s="119"/>
    </row>
    <row r="3" spans="1:9" ht="18.75" customHeight="1" x14ac:dyDescent="0.25">
      <c r="A3" s="120" t="s">
        <v>44</v>
      </c>
      <c r="B3" s="421" t="s">
        <v>178</v>
      </c>
      <c r="C3" s="421"/>
      <c r="D3" s="421"/>
      <c r="E3" s="421"/>
      <c r="F3" s="421"/>
      <c r="G3" s="421"/>
      <c r="H3" s="12"/>
      <c r="I3" s="119"/>
    </row>
    <row r="4" spans="1:9" ht="50.25" customHeight="1" x14ac:dyDescent="0.25">
      <c r="A4" s="120" t="s">
        <v>45</v>
      </c>
      <c r="B4" s="419" t="s">
        <v>185</v>
      </c>
      <c r="C4" s="419"/>
      <c r="D4" s="419"/>
      <c r="E4" s="419"/>
      <c r="F4" s="419"/>
      <c r="G4" s="419"/>
      <c r="H4" s="12"/>
      <c r="I4" s="119"/>
    </row>
    <row r="5" spans="1:9" ht="96.75" customHeight="1" x14ac:dyDescent="0.25">
      <c r="A5" s="120" t="s">
        <v>46</v>
      </c>
      <c r="B5" s="420" t="s">
        <v>186</v>
      </c>
      <c r="C5" s="420"/>
      <c r="D5" s="420"/>
      <c r="E5" s="420"/>
      <c r="F5" s="420"/>
      <c r="G5" s="420"/>
      <c r="H5" s="12"/>
      <c r="I5" s="119"/>
    </row>
    <row r="6" spans="1:9" ht="110.25" customHeight="1" x14ac:dyDescent="0.25">
      <c r="A6" s="120" t="s">
        <v>47</v>
      </c>
      <c r="B6" s="420" t="s">
        <v>350</v>
      </c>
      <c r="C6" s="420"/>
      <c r="D6" s="420"/>
      <c r="E6" s="420"/>
      <c r="F6" s="420"/>
      <c r="G6" s="420"/>
      <c r="H6" s="12"/>
      <c r="I6" s="119"/>
    </row>
    <row r="7" spans="1:9" ht="36.75" customHeight="1" x14ac:dyDescent="0.25">
      <c r="A7" s="120" t="s">
        <v>48</v>
      </c>
      <c r="B7" s="420" t="s">
        <v>187</v>
      </c>
      <c r="C7" s="420"/>
      <c r="D7" s="420"/>
      <c r="E7" s="420"/>
      <c r="F7" s="420"/>
      <c r="G7" s="420"/>
      <c r="H7" s="12"/>
      <c r="I7" s="119"/>
    </row>
    <row r="8" spans="1:9" ht="66" customHeight="1" x14ac:dyDescent="0.25">
      <c r="A8" s="120" t="s">
        <v>49</v>
      </c>
      <c r="B8" s="420" t="s">
        <v>351</v>
      </c>
      <c r="C8" s="420"/>
      <c r="D8" s="420"/>
      <c r="E8" s="420"/>
      <c r="F8" s="420"/>
      <c r="G8" s="420"/>
      <c r="H8" s="12"/>
      <c r="I8" s="119"/>
    </row>
    <row r="9" spans="1:9" ht="51.75" customHeight="1" x14ac:dyDescent="0.25">
      <c r="A9" s="120" t="s">
        <v>50</v>
      </c>
      <c r="B9" s="420" t="s">
        <v>188</v>
      </c>
      <c r="C9" s="420"/>
      <c r="D9" s="420"/>
      <c r="E9" s="420"/>
      <c r="F9" s="420"/>
      <c r="G9" s="420"/>
      <c r="H9" s="12"/>
      <c r="I9" s="119"/>
    </row>
    <row r="10" spans="1:9" x14ac:dyDescent="0.25">
      <c r="A10" s="122"/>
      <c r="B10" s="123"/>
      <c r="C10" s="123"/>
      <c r="D10" s="124"/>
      <c r="E10" s="123"/>
      <c r="F10" s="124"/>
      <c r="G10" s="124"/>
      <c r="H10" s="12"/>
      <c r="I10" s="119"/>
    </row>
    <row r="11" spans="1:9" ht="18" x14ac:dyDescent="0.35">
      <c r="A11" s="427" t="s">
        <v>51</v>
      </c>
      <c r="B11" s="428"/>
      <c r="C11" s="428"/>
      <c r="D11" s="428"/>
      <c r="E11" s="428"/>
      <c r="F11" s="428"/>
      <c r="G11" s="428"/>
      <c r="H11" s="12"/>
      <c r="I11" s="119"/>
    </row>
    <row r="12" spans="1:9" ht="14.4" thickBot="1" x14ac:dyDescent="0.3">
      <c r="A12" s="125"/>
      <c r="B12" s="124"/>
      <c r="C12" s="124"/>
      <c r="D12" s="124"/>
      <c r="E12" s="124"/>
      <c r="F12" s="124"/>
      <c r="G12" s="124"/>
      <c r="H12" s="12"/>
      <c r="I12" s="119"/>
    </row>
    <row r="13" spans="1:9" ht="14.4" thickBot="1" x14ac:dyDescent="0.3">
      <c r="A13" s="122" t="s">
        <v>52</v>
      </c>
      <c r="B13" s="422"/>
      <c r="C13" s="423"/>
      <c r="D13" s="124"/>
      <c r="E13" s="126" t="s">
        <v>53</v>
      </c>
      <c r="F13" s="422"/>
      <c r="G13" s="423"/>
      <c r="H13" s="12"/>
      <c r="I13" s="119"/>
    </row>
    <row r="14" spans="1:9" ht="14.4" thickBot="1" x14ac:dyDescent="0.3">
      <c r="A14" s="125"/>
      <c r="B14" s="127"/>
      <c r="C14" s="127"/>
      <c r="D14" s="124"/>
      <c r="E14" s="124"/>
      <c r="F14" s="127"/>
      <c r="G14" s="127"/>
      <c r="H14" s="12"/>
      <c r="I14" s="119"/>
    </row>
    <row r="15" spans="1:9" ht="14.4" thickBot="1" x14ac:dyDescent="0.3">
      <c r="A15" s="122" t="s">
        <v>54</v>
      </c>
      <c r="B15" s="422"/>
      <c r="C15" s="423"/>
      <c r="D15" s="124"/>
      <c r="E15" s="123" t="s">
        <v>55</v>
      </c>
      <c r="F15" s="422"/>
      <c r="G15" s="423"/>
      <c r="H15" s="12"/>
      <c r="I15" s="119"/>
    </row>
    <row r="16" spans="1:9" ht="14.4" thickBot="1" x14ac:dyDescent="0.3">
      <c r="A16" s="122"/>
      <c r="B16" s="127"/>
      <c r="C16" s="127"/>
      <c r="D16" s="124"/>
      <c r="E16" s="123"/>
      <c r="F16" s="127"/>
      <c r="G16" s="127"/>
      <c r="H16" s="12"/>
      <c r="I16" s="119"/>
    </row>
    <row r="17" spans="1:9" ht="14.4" thickBot="1" x14ac:dyDescent="0.3">
      <c r="A17" s="122" t="s">
        <v>56</v>
      </c>
      <c r="B17" s="429"/>
      <c r="C17" s="430"/>
      <c r="D17" s="124"/>
      <c r="E17" s="123" t="s">
        <v>57</v>
      </c>
      <c r="F17" s="422"/>
      <c r="G17" s="423"/>
      <c r="H17" s="12"/>
      <c r="I17" s="119"/>
    </row>
    <row r="18" spans="1:9" ht="14.4" thickBot="1" x14ac:dyDescent="0.3">
      <c r="A18" s="122"/>
      <c r="B18" s="128"/>
      <c r="C18" s="128"/>
      <c r="D18" s="124"/>
      <c r="E18" s="123"/>
      <c r="F18" s="128"/>
      <c r="G18" s="128"/>
      <c r="H18" s="12"/>
      <c r="I18" s="119"/>
    </row>
    <row r="19" spans="1:9" ht="14.4" thickBot="1" x14ac:dyDescent="0.3">
      <c r="A19" s="122" t="s">
        <v>127</v>
      </c>
      <c r="B19" s="440"/>
      <c r="C19" s="441"/>
      <c r="D19" s="124"/>
      <c r="E19" s="123"/>
      <c r="F19" s="128"/>
      <c r="G19" s="128"/>
      <c r="H19" s="12"/>
      <c r="I19" s="119"/>
    </row>
    <row r="20" spans="1:9" ht="14.4" thickBot="1" x14ac:dyDescent="0.3">
      <c r="A20" s="125"/>
      <c r="B20" s="124"/>
      <c r="C20" s="124"/>
      <c r="D20" s="124"/>
      <c r="E20" s="124"/>
      <c r="F20" s="124"/>
      <c r="G20" s="124"/>
      <c r="H20" s="12"/>
      <c r="I20" s="119"/>
    </row>
    <row r="21" spans="1:9" x14ac:dyDescent="0.25">
      <c r="A21" s="122" t="s">
        <v>36</v>
      </c>
      <c r="B21" s="431"/>
      <c r="C21" s="432"/>
      <c r="D21" s="432"/>
      <c r="E21" s="432"/>
      <c r="F21" s="432"/>
      <c r="G21" s="433"/>
      <c r="H21" s="12"/>
      <c r="I21" s="119"/>
    </row>
    <row r="22" spans="1:9" x14ac:dyDescent="0.25">
      <c r="A22" s="125"/>
      <c r="B22" s="434"/>
      <c r="C22" s="435"/>
      <c r="D22" s="435"/>
      <c r="E22" s="435"/>
      <c r="F22" s="435"/>
      <c r="G22" s="436"/>
      <c r="H22" s="12"/>
      <c r="I22" s="119"/>
    </row>
    <row r="23" spans="1:9" x14ac:dyDescent="0.25">
      <c r="A23" s="125"/>
      <c r="B23" s="434"/>
      <c r="C23" s="435"/>
      <c r="D23" s="435"/>
      <c r="E23" s="435"/>
      <c r="F23" s="435"/>
      <c r="G23" s="436"/>
      <c r="H23" s="12"/>
      <c r="I23" s="119"/>
    </row>
    <row r="24" spans="1:9" x14ac:dyDescent="0.25">
      <c r="A24" s="125"/>
      <c r="B24" s="434"/>
      <c r="C24" s="435"/>
      <c r="D24" s="435"/>
      <c r="E24" s="435"/>
      <c r="F24" s="435"/>
      <c r="G24" s="436"/>
      <c r="H24" s="12"/>
      <c r="I24" s="119"/>
    </row>
    <row r="25" spans="1:9" x14ac:dyDescent="0.25">
      <c r="A25" s="125"/>
      <c r="B25" s="434"/>
      <c r="C25" s="435"/>
      <c r="D25" s="435"/>
      <c r="E25" s="435"/>
      <c r="F25" s="435"/>
      <c r="G25" s="436"/>
      <c r="H25" s="12"/>
      <c r="I25" s="119"/>
    </row>
    <row r="26" spans="1:9" ht="14.4" thickBot="1" x14ac:dyDescent="0.3">
      <c r="A26" s="125"/>
      <c r="B26" s="437"/>
      <c r="C26" s="438"/>
      <c r="D26" s="438"/>
      <c r="E26" s="438"/>
      <c r="F26" s="438"/>
      <c r="G26" s="439"/>
      <c r="H26" s="12"/>
      <c r="I26" s="119"/>
    </row>
    <row r="27" spans="1:9" ht="14.4" thickBot="1" x14ac:dyDescent="0.3">
      <c r="A27" s="125"/>
      <c r="B27" s="121"/>
      <c r="C27" s="121"/>
      <c r="D27" s="121"/>
      <c r="E27" s="121"/>
      <c r="F27" s="121"/>
      <c r="G27" s="121"/>
      <c r="H27" s="12"/>
      <c r="I27" s="119"/>
    </row>
    <row r="28" spans="1:9" ht="14.4" thickBot="1" x14ac:dyDescent="0.3">
      <c r="A28" s="129"/>
      <c r="B28" s="424" t="s">
        <v>58</v>
      </c>
      <c r="C28" s="425"/>
      <c r="D28" s="425"/>
      <c r="E28" s="425"/>
      <c r="F28" s="425"/>
      <c r="G28" s="425"/>
      <c r="H28" s="425"/>
      <c r="I28" s="426"/>
    </row>
    <row r="29" spans="1:9" ht="14.4" thickBot="1" x14ac:dyDescent="0.3">
      <c r="A29" s="131"/>
      <c r="B29" s="132">
        <v>1</v>
      </c>
      <c r="C29" s="133">
        <v>2</v>
      </c>
      <c r="D29" s="133">
        <v>3</v>
      </c>
      <c r="E29" s="133">
        <v>4</v>
      </c>
      <c r="F29" s="133">
        <v>5</v>
      </c>
      <c r="G29" s="134">
        <v>6</v>
      </c>
      <c r="H29" s="134">
        <v>7</v>
      </c>
      <c r="I29" s="135">
        <v>8</v>
      </c>
    </row>
    <row r="30" spans="1:9" x14ac:dyDescent="0.25">
      <c r="A30" s="129" t="s">
        <v>59</v>
      </c>
      <c r="B30" s="136"/>
      <c r="C30" s="137"/>
      <c r="D30" s="137"/>
      <c r="E30" s="137"/>
      <c r="F30" s="137"/>
      <c r="G30" s="137"/>
      <c r="H30" s="138"/>
      <c r="I30" s="139"/>
    </row>
    <row r="31" spans="1:9" x14ac:dyDescent="0.25">
      <c r="A31" s="140" t="s">
        <v>60</v>
      </c>
      <c r="B31" s="141"/>
      <c r="C31" s="141"/>
      <c r="D31" s="141"/>
      <c r="E31" s="141"/>
      <c r="F31" s="141"/>
      <c r="G31" s="141"/>
      <c r="H31" s="141"/>
      <c r="I31" s="142"/>
    </row>
    <row r="32" spans="1:9" x14ac:dyDescent="0.25">
      <c r="A32" s="143" t="s">
        <v>61</v>
      </c>
      <c r="B32" s="144" t="str">
        <f>IF('Data Entry'!B193&gt;0,'Data Entry'!B193,"NO TRANSECT")</f>
        <v>NO TRANSECT</v>
      </c>
      <c r="C32" s="144" t="str">
        <f>IF('Data Entry'!K193&gt;0,'Data Entry'!K193,"NO TRANSECT")</f>
        <v>NO TRANSECT</v>
      </c>
      <c r="D32" s="144" t="str">
        <f>IF('Data Entry'!T193&gt;0,'Data Entry'!T193,"NO TRANSECT")</f>
        <v>NO TRANSECT</v>
      </c>
      <c r="E32" s="144" t="str">
        <f>IF('Data Entry'!AC193&gt;0,'Data Entry'!AC193,"NO TRANSECT")</f>
        <v>NO TRANSECT</v>
      </c>
      <c r="F32" s="144" t="str">
        <f>IF('Data Entry'!AL193&gt;0,'Data Entry'!AL193,"NO TRANSECT")</f>
        <v>NO TRANSECT</v>
      </c>
      <c r="G32" s="145" t="str">
        <f>IF('Data Entry'!AU193&gt;0,'Data Entry'!AU193,"NO TRANSECT")</f>
        <v>NO TRANSECT</v>
      </c>
      <c r="H32" s="146" t="str">
        <f>IF('Data Entry'!BD193&gt;0,'Data Entry'!BD193,"NO TRANSECT")</f>
        <v>NO TRANSECT</v>
      </c>
      <c r="I32" s="147" t="str">
        <f>IF('Data Entry'!BM193&gt;0,'Data Entry'!BM193,"NO TRANSECT")</f>
        <v>NO TRANSECT</v>
      </c>
    </row>
    <row r="33" spans="1:9" x14ac:dyDescent="0.25">
      <c r="A33" s="148" t="s">
        <v>62</v>
      </c>
      <c r="B33" s="149" t="str">
        <f>IF(B32="NO TRANSECT", "NO TRANSECT", 'Data Entry'!D193/100)</f>
        <v>NO TRANSECT</v>
      </c>
      <c r="C33" s="149" t="str">
        <f>IF(C32="NO TRANSECT", "NO TRANSECT", 'Data Entry'!M193/100)</f>
        <v>NO TRANSECT</v>
      </c>
      <c r="D33" s="149" t="str">
        <f>IF(D32="NO TRANSECT", "NO TRANSECT", 'Data Entry'!V193/100)</f>
        <v>NO TRANSECT</v>
      </c>
      <c r="E33" s="149" t="str">
        <f>IF(E32="NO TRANSECT", "NO TRANSECT", 'Data Entry'!AE193/100)</f>
        <v>NO TRANSECT</v>
      </c>
      <c r="F33" s="149" t="str">
        <f>IF(F32="NO TRANSECT", "NO TRANSECT", 'Data Entry'!AN193/100)</f>
        <v>NO TRANSECT</v>
      </c>
      <c r="G33" s="150" t="str">
        <f>IF(G32="NO TRANSECT", "NO TRANSECT", 'Data Entry'!AW193/100)</f>
        <v>NO TRANSECT</v>
      </c>
      <c r="H33" s="151" t="str">
        <f>IF(H32="NO TRANSECT", "NO TRANSECT", 'Data Entry'!BF193/100)</f>
        <v>NO TRANSECT</v>
      </c>
      <c r="I33" s="152" t="str">
        <f>IF(I32="NO TRANSECT", "NO TRANSECT", 'Data Entry'!BO193/100)</f>
        <v>NO TRANSECT</v>
      </c>
    </row>
    <row r="34" spans="1:9" ht="14.4" thickBot="1" x14ac:dyDescent="0.3">
      <c r="A34" s="153" t="s">
        <v>39</v>
      </c>
      <c r="B34" s="154" t="str">
        <f>IF(B32="NO TRANSECT", "NO TRANSECT", B33/B32)</f>
        <v>NO TRANSECT</v>
      </c>
      <c r="C34" s="154" t="str">
        <f t="shared" ref="C34:I34" si="0">IF(C32="NO TRANSECT", "NO TRANSECT", C33/C32)</f>
        <v>NO TRANSECT</v>
      </c>
      <c r="D34" s="154" t="str">
        <f t="shared" si="0"/>
        <v>NO TRANSECT</v>
      </c>
      <c r="E34" s="154" t="str">
        <f t="shared" si="0"/>
        <v>NO TRANSECT</v>
      </c>
      <c r="F34" s="154" t="str">
        <f t="shared" si="0"/>
        <v>NO TRANSECT</v>
      </c>
      <c r="G34" s="154" t="str">
        <f t="shared" si="0"/>
        <v>NO TRANSECT</v>
      </c>
      <c r="H34" s="154" t="str">
        <f t="shared" si="0"/>
        <v>NO TRANSECT</v>
      </c>
      <c r="I34" s="155" t="str">
        <f t="shared" si="0"/>
        <v>NO TRANSECT</v>
      </c>
    </row>
  </sheetData>
  <protectedRanges>
    <protectedRange sqref="B13 F13 B15 F15 F17:F19 B21 B18:B19 I30:I31 B30:G31" name="Range1"/>
    <protectedRange sqref="H30:H31" name="Range1_1"/>
  </protectedRanges>
  <mergeCells count="18">
    <mergeCell ref="B13:C13"/>
    <mergeCell ref="F13:G13"/>
    <mergeCell ref="B28:I28"/>
    <mergeCell ref="B7:G7"/>
    <mergeCell ref="A11:G11"/>
    <mergeCell ref="B15:C15"/>
    <mergeCell ref="F15:G15"/>
    <mergeCell ref="B17:C17"/>
    <mergeCell ref="F17:G17"/>
    <mergeCell ref="B21:G26"/>
    <mergeCell ref="B19:C19"/>
    <mergeCell ref="A1:G1"/>
    <mergeCell ref="B4:G4"/>
    <mergeCell ref="B6:G6"/>
    <mergeCell ref="B9:G9"/>
    <mergeCell ref="B8:G8"/>
    <mergeCell ref="B5:G5"/>
    <mergeCell ref="B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CH103"/>
  <sheetViews>
    <sheetView topLeftCell="A28" zoomScale="70" zoomScaleNormal="70" workbookViewId="0">
      <selection activeCell="A84" sqref="A84"/>
    </sheetView>
  </sheetViews>
  <sheetFormatPr defaultColWidth="9.109375" defaultRowHeight="13.8" x14ac:dyDescent="0.25"/>
  <cols>
    <col min="1" max="1" width="9.109375" style="156"/>
    <col min="2" max="2" width="31.5546875" style="156" customWidth="1"/>
    <col min="3" max="3" width="18.88671875" style="156" customWidth="1"/>
    <col min="4" max="4" width="14.5546875" style="156" customWidth="1"/>
    <col min="5" max="5" width="10.6640625" style="156" customWidth="1"/>
    <col min="6" max="6" width="13.109375" style="157" customWidth="1"/>
    <col min="7" max="7" width="12.33203125" style="156" customWidth="1"/>
    <col min="8" max="56" width="10.6640625" style="156" customWidth="1"/>
    <col min="57" max="62" width="10.6640625" style="157" customWidth="1"/>
    <col min="63" max="64" width="10.6640625" style="156" customWidth="1"/>
    <col min="65" max="72" width="10.6640625" style="157" customWidth="1"/>
    <col min="73" max="74" width="10.6640625" style="156" customWidth="1"/>
    <col min="75" max="82" width="10.6640625" style="157" customWidth="1"/>
    <col min="83" max="84" width="10.6640625" style="156" customWidth="1"/>
    <col min="85" max="86" width="10.6640625" style="157" customWidth="1"/>
    <col min="87" max="16384" width="9.109375" style="156"/>
  </cols>
  <sheetData>
    <row r="3" spans="1:86" ht="14.4" thickBot="1" x14ac:dyDescent="0.3"/>
    <row r="4" spans="1:86" ht="17.399999999999999" x14ac:dyDescent="0.35">
      <c r="A4" s="158" t="s">
        <v>37</v>
      </c>
      <c r="B4" s="158" t="s">
        <v>190</v>
      </c>
      <c r="C4" s="158" t="s">
        <v>189</v>
      </c>
      <c r="D4" s="159" t="s">
        <v>25</v>
      </c>
      <c r="E4" s="160" t="s">
        <v>124</v>
      </c>
      <c r="F4" s="442" t="s">
        <v>352</v>
      </c>
      <c r="G4" s="443" t="s">
        <v>125</v>
      </c>
      <c r="H4" s="444"/>
      <c r="I4" s="444"/>
      <c r="J4" s="444"/>
      <c r="K4" s="444"/>
      <c r="L4" s="444"/>
      <c r="M4" s="445"/>
      <c r="N4" s="445"/>
      <c r="O4" s="445"/>
      <c r="P4" s="446"/>
      <c r="Q4" s="443" t="s">
        <v>126</v>
      </c>
      <c r="R4" s="444"/>
      <c r="S4" s="444"/>
      <c r="T4" s="444"/>
      <c r="U4" s="444"/>
      <c r="V4" s="444"/>
      <c r="W4" s="444"/>
      <c r="X4" s="444"/>
      <c r="Y4" s="444"/>
      <c r="Z4" s="447"/>
      <c r="AA4" s="443" t="s">
        <v>353</v>
      </c>
      <c r="AB4" s="444"/>
      <c r="AC4" s="444"/>
      <c r="AD4" s="444"/>
      <c r="AE4" s="444"/>
      <c r="AF4" s="444"/>
      <c r="AG4" s="444"/>
      <c r="AH4" s="444"/>
      <c r="AI4" s="444"/>
      <c r="AJ4" s="447"/>
      <c r="AK4" s="448" t="s">
        <v>354</v>
      </c>
      <c r="AL4" s="449"/>
      <c r="AM4" s="449"/>
      <c r="AN4" s="449"/>
      <c r="AO4" s="449"/>
      <c r="AP4" s="449"/>
      <c r="AQ4" s="449"/>
      <c r="AR4" s="449"/>
      <c r="AS4" s="449"/>
      <c r="AT4" s="450"/>
      <c r="AU4" s="443" t="s">
        <v>355</v>
      </c>
      <c r="AV4" s="444"/>
      <c r="AW4" s="444"/>
      <c r="AX4" s="444"/>
      <c r="AY4" s="444"/>
      <c r="AZ4" s="444"/>
      <c r="BA4" s="444"/>
      <c r="BB4" s="444"/>
      <c r="BC4" s="444"/>
      <c r="BD4" s="447"/>
      <c r="BE4" s="448" t="s">
        <v>356</v>
      </c>
      <c r="BF4" s="449"/>
      <c r="BG4" s="449"/>
      <c r="BH4" s="449"/>
      <c r="BI4" s="449"/>
      <c r="BJ4" s="449"/>
      <c r="BK4" s="449"/>
      <c r="BL4" s="449"/>
      <c r="BM4" s="449"/>
      <c r="BN4" s="450"/>
      <c r="BO4" s="443" t="s">
        <v>179</v>
      </c>
      <c r="BP4" s="444"/>
      <c r="BQ4" s="444"/>
      <c r="BR4" s="444"/>
      <c r="BS4" s="444"/>
      <c r="BT4" s="444"/>
      <c r="BU4" s="444"/>
      <c r="BV4" s="444"/>
      <c r="BW4" s="444"/>
      <c r="BX4" s="447"/>
      <c r="BY4" s="444" t="s">
        <v>180</v>
      </c>
      <c r="BZ4" s="444"/>
      <c r="CA4" s="444"/>
      <c r="CB4" s="444"/>
      <c r="CC4" s="444"/>
      <c r="CD4" s="444"/>
      <c r="CE4" s="444"/>
      <c r="CF4" s="444"/>
      <c r="CG4" s="444"/>
      <c r="CH4" s="447"/>
    </row>
    <row r="5" spans="1:86" ht="14.4" thickBot="1" x14ac:dyDescent="0.3">
      <c r="A5" s="161"/>
      <c r="B5" s="159"/>
      <c r="C5" s="159"/>
      <c r="D5" s="159"/>
      <c r="E5" s="159"/>
      <c r="F5" s="442"/>
      <c r="G5" s="162">
        <v>1</v>
      </c>
      <c r="H5" s="163">
        <v>2</v>
      </c>
      <c r="I5" s="163">
        <v>3</v>
      </c>
      <c r="J5" s="163">
        <v>4</v>
      </c>
      <c r="K5" s="163">
        <v>5</v>
      </c>
      <c r="L5" s="164">
        <v>6</v>
      </c>
      <c r="M5" s="163">
        <v>7</v>
      </c>
      <c r="N5" s="165">
        <v>8</v>
      </c>
      <c r="O5" s="166" t="s">
        <v>73</v>
      </c>
      <c r="P5" s="167" t="s">
        <v>74</v>
      </c>
      <c r="Q5" s="162">
        <v>1</v>
      </c>
      <c r="R5" s="163">
        <v>2</v>
      </c>
      <c r="S5" s="163">
        <v>3</v>
      </c>
      <c r="T5" s="163">
        <v>4</v>
      </c>
      <c r="U5" s="163">
        <v>5</v>
      </c>
      <c r="V5" s="164">
        <v>6</v>
      </c>
      <c r="W5" s="163">
        <v>7</v>
      </c>
      <c r="X5" s="165">
        <v>8</v>
      </c>
      <c r="Y5" s="166" t="s">
        <v>73</v>
      </c>
      <c r="Z5" s="167" t="s">
        <v>74</v>
      </c>
      <c r="AA5" s="168">
        <v>1</v>
      </c>
      <c r="AB5" s="169">
        <v>2</v>
      </c>
      <c r="AC5" s="169">
        <v>3</v>
      </c>
      <c r="AD5" s="169">
        <v>4</v>
      </c>
      <c r="AE5" s="169">
        <v>5</v>
      </c>
      <c r="AF5" s="170">
        <v>6</v>
      </c>
      <c r="AG5" s="163">
        <v>7</v>
      </c>
      <c r="AH5" s="165">
        <v>8</v>
      </c>
      <c r="AI5" s="171" t="s">
        <v>73</v>
      </c>
      <c r="AJ5" s="172" t="s">
        <v>74</v>
      </c>
      <c r="AK5" s="162">
        <v>1</v>
      </c>
      <c r="AL5" s="163">
        <v>2</v>
      </c>
      <c r="AM5" s="163">
        <v>3</v>
      </c>
      <c r="AN5" s="163">
        <v>4</v>
      </c>
      <c r="AO5" s="163">
        <v>5</v>
      </c>
      <c r="AP5" s="164">
        <v>6</v>
      </c>
      <c r="AQ5" s="163">
        <v>7</v>
      </c>
      <c r="AR5" s="165">
        <v>8</v>
      </c>
      <c r="AS5" s="166" t="s">
        <v>73</v>
      </c>
      <c r="AT5" s="173" t="s">
        <v>74</v>
      </c>
      <c r="AU5" s="174">
        <v>1</v>
      </c>
      <c r="AV5" s="174">
        <v>2</v>
      </c>
      <c r="AW5" s="174">
        <v>3</v>
      </c>
      <c r="AX5" s="174">
        <v>4</v>
      </c>
      <c r="AY5" s="174">
        <v>5</v>
      </c>
      <c r="AZ5" s="174">
        <v>6</v>
      </c>
      <c r="BA5" s="174">
        <v>7</v>
      </c>
      <c r="BB5" s="174">
        <v>8</v>
      </c>
      <c r="BC5" s="175" t="s">
        <v>73</v>
      </c>
      <c r="BD5" s="175" t="s">
        <v>74</v>
      </c>
      <c r="BE5" s="168">
        <v>1</v>
      </c>
      <c r="BF5" s="169">
        <v>2</v>
      </c>
      <c r="BG5" s="169">
        <v>3</v>
      </c>
      <c r="BH5" s="169">
        <v>4</v>
      </c>
      <c r="BI5" s="169">
        <v>5</v>
      </c>
      <c r="BJ5" s="170">
        <v>6</v>
      </c>
      <c r="BK5" s="163">
        <v>7</v>
      </c>
      <c r="BL5" s="165">
        <v>8</v>
      </c>
      <c r="BM5" s="171" t="s">
        <v>73</v>
      </c>
      <c r="BN5" s="172" t="s">
        <v>74</v>
      </c>
      <c r="BO5" s="162">
        <v>1</v>
      </c>
      <c r="BP5" s="163">
        <v>2</v>
      </c>
      <c r="BQ5" s="163">
        <v>3</v>
      </c>
      <c r="BR5" s="163">
        <v>4</v>
      </c>
      <c r="BS5" s="163">
        <v>5</v>
      </c>
      <c r="BT5" s="164">
        <v>6</v>
      </c>
      <c r="BU5" s="163">
        <v>7</v>
      </c>
      <c r="BV5" s="165">
        <v>8</v>
      </c>
      <c r="BW5" s="166" t="s">
        <v>73</v>
      </c>
      <c r="BX5" s="167" t="s">
        <v>74</v>
      </c>
      <c r="BY5" s="176">
        <v>1</v>
      </c>
      <c r="BZ5" s="163">
        <v>2</v>
      </c>
      <c r="CA5" s="163">
        <v>3</v>
      </c>
      <c r="CB5" s="163">
        <v>4</v>
      </c>
      <c r="CC5" s="163">
        <v>5</v>
      </c>
      <c r="CD5" s="164">
        <v>6</v>
      </c>
      <c r="CE5" s="163">
        <v>7</v>
      </c>
      <c r="CF5" s="165">
        <v>8</v>
      </c>
      <c r="CG5" s="166" t="s">
        <v>73</v>
      </c>
      <c r="CH5" s="167" t="s">
        <v>74</v>
      </c>
    </row>
    <row r="6" spans="1:86" x14ac:dyDescent="0.25">
      <c r="A6" s="177" t="s">
        <v>144</v>
      </c>
      <c r="B6" s="178" t="s">
        <v>150</v>
      </c>
      <c r="C6" s="178"/>
      <c r="D6" s="179" t="s">
        <v>1</v>
      </c>
      <c r="E6" s="180" t="s">
        <v>40</v>
      </c>
      <c r="F6" s="180"/>
      <c r="G6" s="181" t="str">
        <f>IF('Site Description'!B$32="NO TRANSECT","NO TRANSECT",SUMIF('Data Entry'!$A$4:$A$192,A6,'Data Entry'!$D$4:$D$192))</f>
        <v>NO TRANSECT</v>
      </c>
      <c r="H6" s="182" t="str">
        <f>IF('Site Description'!C$32="NO TRANSECT","NO TRANSECT",SUMIF('Data Entry'!$J$4:$J$192,A6,'Data Entry'!$M$4:$M$192))</f>
        <v>NO TRANSECT</v>
      </c>
      <c r="I6" s="182" t="str">
        <f>IF('Site Description'!D$32="NO TRANSECT","NO TRANSECT",SUMIF('Data Entry'!$S$4:$S$192,A6,'Data Entry'!$V$4:$V$192))</f>
        <v>NO TRANSECT</v>
      </c>
      <c r="J6" s="182" t="str">
        <f>IF('Site Description'!E$32="NO TRANSECT","NO TRANSECT",SUMIF('Data Entry'!$AB$4:$AB$192,A6,'Data Entry'!$AE$4:$AE$192))</f>
        <v>NO TRANSECT</v>
      </c>
      <c r="K6" s="182" t="str">
        <f>IF('Site Description'!F$32="NO TRANSECT","NO TRANSECT",SUMIF('Data Entry'!$AK$4:$AK$192,A6,'Data Entry'!$AN$4:$AN$192))</f>
        <v>NO TRANSECT</v>
      </c>
      <c r="L6" s="183" t="str">
        <f>IF('Site Description'!G$32="NO TRANSECT","NO TRANSECT",SUMIF('Data Entry'!$AT$4:$AT$192,A6,'Data Entry'!$AW$4:$AW$192))</f>
        <v>NO TRANSECT</v>
      </c>
      <c r="M6" s="183" t="str">
        <f>IF('Site Description'!H$32="NO TRANSECT","NO TRANSECT",SUMIF('Data Entry'!$BC$4:$BC$192,A6,'Data Entry'!$BF$4:$BF$192))</f>
        <v>NO TRANSECT</v>
      </c>
      <c r="N6" s="184" t="str">
        <f>IF('Site Description'!I$32="NO TRANSECT","NO TRANSECT",SUMIF('Data Entry'!$BL$4:$BL$192,A6,'Data Entry'!$BO$4:$BO$192))</f>
        <v>NO TRANSECT</v>
      </c>
      <c r="O6" s="185" t="e">
        <f>AVERAGE(G6:N6)</f>
        <v>#DIV/0!</v>
      </c>
      <c r="P6" s="186" t="e">
        <f>STDEV(G6:N6)</f>
        <v>#DIV/0!</v>
      </c>
      <c r="Q6" s="187" t="str">
        <f>IF('Site Description'!B$33="NO TRANSECT", "NO TRANSECT", G6/'Site Description'!B$33)</f>
        <v>NO TRANSECT</v>
      </c>
      <c r="R6" s="188" t="str">
        <f>IF('Site Description'!C$33="NO TRANSECT", "NO TRANSECT", H6/'Site Description'!C$33)</f>
        <v>NO TRANSECT</v>
      </c>
      <c r="S6" s="188" t="str">
        <f>IF('Site Description'!D$33="NO TRANSECT", "NO TRANSECT", I6/'Site Description'!D$33)</f>
        <v>NO TRANSECT</v>
      </c>
      <c r="T6" s="188" t="str">
        <f>IF('Site Description'!E$33="NO TRANSECT", "NO TRANSECT", J6/'Site Description'!E$33)</f>
        <v>NO TRANSECT</v>
      </c>
      <c r="U6" s="188" t="str">
        <f>IF('Site Description'!F$33="NO TRANSECT", "NO TRANSECT", K6/'Site Description'!F$33)</f>
        <v>NO TRANSECT</v>
      </c>
      <c r="V6" s="189" t="str">
        <f>IF('Site Description'!G$33="NO TRANSECT", "NO TRANSECT", L6/'Site Description'!G$33)</f>
        <v>NO TRANSECT</v>
      </c>
      <c r="W6" s="189" t="str">
        <f>IF('Site Description'!H$33="NO TRANSECT", "NO TRANSECT", M6/'Site Description'!H$33)</f>
        <v>NO TRANSECT</v>
      </c>
      <c r="X6" s="189" t="str">
        <f>IF('Site Description'!$I$33="NO TRANSECT", "NO TRANSECT", N6/'Site Description'!$I$33)</f>
        <v>NO TRANSECT</v>
      </c>
      <c r="Y6" s="185" t="e">
        <f>AVERAGE(Q6:X6)</f>
        <v>#DIV/0!</v>
      </c>
      <c r="Z6" s="186" t="e">
        <f>STDEV(Q6:X6)</f>
        <v>#DIV/0!</v>
      </c>
      <c r="AA6" s="187" t="str">
        <f>IF('Site Description'!B$33="NO TRANSECT", "NO TRANSECT",BE6*10)</f>
        <v>NO TRANSECT</v>
      </c>
      <c r="AB6" s="188" t="str">
        <f>IF('Site Description'!C$33="NO TRANSECT", "NO TRANSECT",BF6*10)</f>
        <v>NO TRANSECT</v>
      </c>
      <c r="AC6" s="188" t="str">
        <f>IF('Site Description'!D$33="NO TRANSECT", "NO TRANSECT",BG6*10)</f>
        <v>NO TRANSECT</v>
      </c>
      <c r="AD6" s="188" t="str">
        <f>IF('Site Description'!E$33="NO TRANSECT", "NO TRANSECT",BH6*10)</f>
        <v>NO TRANSECT</v>
      </c>
      <c r="AE6" s="188" t="str">
        <f>IF('Site Description'!F$33="NO TRANSECT", "NO TRANSECT",BI6*10)</f>
        <v>NO TRANSECT</v>
      </c>
      <c r="AF6" s="189" t="str">
        <f>IF('Site Description'!G$33="NO TRANSECT", "NO TRANSECT",BJ6*10)</f>
        <v>NO TRANSECT</v>
      </c>
      <c r="AG6" s="189" t="str">
        <f>IF('Site Description'!H$33="NO TRANSECT", "NO TRANSECT",BK6*10)</f>
        <v>NO TRANSECT</v>
      </c>
      <c r="AH6" s="189" t="str">
        <f>IF('Site Description'!I$33="NO TRANSECT", "NO TRANSECT",BL6*10)</f>
        <v>NO TRANSECT</v>
      </c>
      <c r="AI6" s="36" t="e">
        <f t="shared" ref="AI6:AI25" si="0">AVERAGE(AA6:AH6)</f>
        <v>#DIV/0!</v>
      </c>
      <c r="AJ6" s="37" t="e">
        <f t="shared" ref="AJ6:AJ25" si="1">STDEV(AA6:AH6)</f>
        <v>#DIV/0!</v>
      </c>
      <c r="AK6" s="187" t="str">
        <f>IF('Site Description'!B$33="NO TRANSECT", "NO TRANSECT",BO6*10)</f>
        <v>NO TRANSECT</v>
      </c>
      <c r="AL6" s="188" t="str">
        <f>IF('Site Description'!C$33="NO TRANSECT", "NO TRANSECT",BP6*10)</f>
        <v>NO TRANSECT</v>
      </c>
      <c r="AM6" s="188" t="str">
        <f>IF('Site Description'!D$33="NO TRANSECT", "NO TRANSECT",BQ6*10)</f>
        <v>NO TRANSECT</v>
      </c>
      <c r="AN6" s="188" t="str">
        <f>IF('Site Description'!E$33="NO TRANSECT", "NO TRANSECT",BR6*10)</f>
        <v>NO TRANSECT</v>
      </c>
      <c r="AO6" s="188" t="str">
        <f>IF('Site Description'!F$33="NO TRANSECT", "NO TRANSECT",BS6*10)</f>
        <v>NO TRANSECT</v>
      </c>
      <c r="AP6" s="189" t="str">
        <f>IF('Site Description'!G$33="NO TRANSECT", "NO TRANSECT",BT6*10)</f>
        <v>NO TRANSECT</v>
      </c>
      <c r="AQ6" s="189" t="str">
        <f>IF('Site Description'!H$33="NO TRANSECT", "NO TRANSECT",BU6*10)</f>
        <v>NO TRANSECT</v>
      </c>
      <c r="AR6" s="189" t="str">
        <f>IF('Site Description'!I$33="NO TRANSECT", "NO TRANSECT",BV6*10)</f>
        <v>NO TRANSECT</v>
      </c>
      <c r="AS6" s="185" t="e">
        <f>AVERAGE(AK6:AR6)</f>
        <v>#DIV/0!</v>
      </c>
      <c r="AT6" s="186" t="e">
        <f>STDEV(AK6:AR6)</f>
        <v>#DIV/0!</v>
      </c>
      <c r="AU6" s="190" t="str">
        <f>IF('Site Description'!B$33="NO TRANSECT","NO TRANSECT",BY6*10)</f>
        <v>NO TRANSECT</v>
      </c>
      <c r="AV6" s="191" t="str">
        <f>IF('Site Description'!C$33="NO TRANSECT","NO TRANSECT",BZ6*10)</f>
        <v>NO TRANSECT</v>
      </c>
      <c r="AW6" s="191" t="str">
        <f>IF('Site Description'!D$33="NO TRANSECT","NO TRANSECT",CA6*10)</f>
        <v>NO TRANSECT</v>
      </c>
      <c r="AX6" s="191" t="str">
        <f>IF('Site Description'!E$33="NO TRANSECT","NO TRANSECT",CB6*10)</f>
        <v>NO TRANSECT</v>
      </c>
      <c r="AY6" s="191" t="str">
        <f>IF('Site Description'!F$33="NO TRANSECT","NO TRANSECT",CC6*10)</f>
        <v>NO TRANSECT</v>
      </c>
      <c r="AZ6" s="192" t="str">
        <f>IF('Site Description'!G$33="NO TRANSECT","NO TRANSECT",CD6*10)</f>
        <v>NO TRANSECT</v>
      </c>
      <c r="BA6" s="192" t="str">
        <f>IF('Site Description'!H$33="NO TRANSECT","NO TRANSECT",CE6*10)</f>
        <v>NO TRANSECT</v>
      </c>
      <c r="BB6" s="192" t="str">
        <f>IF('Site Description'!I$33="NO TRANSECT","NO TRANSECT",CF6*10)</f>
        <v>NO TRANSECT</v>
      </c>
      <c r="BC6" s="36" t="e">
        <f>AVERAGE(AU6:BB6)</f>
        <v>#DIV/0!</v>
      </c>
      <c r="BD6" s="37" t="e">
        <f>STDEV(AU6:BB6)</f>
        <v>#DIV/0!</v>
      </c>
      <c r="BE6" s="187" t="str">
        <f>IF('Site Description'!B$32="NO TRANSECT","NO TRANSECT",SUMIF('Data Entry'!$A$4:$A$192,A6,'Data Entry'!$G$4:$G$192)/('Site Description'!B$32*100))</f>
        <v>NO TRANSECT</v>
      </c>
      <c r="BF6" s="188" t="str">
        <f>IF('Site Description'!C$32="NO TRANSECT","NO TRANSECT",SUMIF('Data Entry'!$J$4:$J$192,A6,'Data Entry'!$P$4:$P$192)/('Site Description'!C$32*100))</f>
        <v>NO TRANSECT</v>
      </c>
      <c r="BG6" s="188" t="str">
        <f>IF('Site Description'!D$32="NO TRANSECT","NO TRANSECT",SUMIF('Data Entry'!$S$4:$S$192,A6,'Data Entry'!$Y$4:$Y$192)/('Site Description'!D$32*100))</f>
        <v>NO TRANSECT</v>
      </c>
      <c r="BH6" s="188" t="str">
        <f>IF('Site Description'!E$32="NO TRANSECT","NO TRANSECT",SUMIF('Data Entry'!$AB$4:$AB$192,A6,'Data Entry'!$AH$4:$AH$192)/('Site Description'!E$32*100))</f>
        <v>NO TRANSECT</v>
      </c>
      <c r="BI6" s="188" t="str">
        <f>IF('Site Description'!F$32="NO TRANSECT","NO TRANSECT",SUMIF('Data Entry'!$AK$4:$AK$192,A6,'Data Entry'!$AQ$4:$AQ$192)/('Site Description'!F$32*100))</f>
        <v>NO TRANSECT</v>
      </c>
      <c r="BJ6" s="189" t="str">
        <f>IF('Site Description'!G$32="NO TRANSECT","NO TRANSECT",SUMIF('Data Entry'!$AT$4:$AT$192,A6,'Data Entry'!$AZ$4:$AZ$192)/('Site Description'!G$32*100))</f>
        <v>NO TRANSECT</v>
      </c>
      <c r="BK6" s="189" t="str">
        <f>IF('Site Description'!H$32="NO TRANSECT","NO TRANSECT",SUMIF('Data Entry'!$BC$4:$BC$192,A6,'Data Entry'!$BI$4:$BI$192)/('Site Description'!H$32*100))</f>
        <v>NO TRANSECT</v>
      </c>
      <c r="BL6" s="189" t="str">
        <f>IF('Site Description'!I$32="NO TRANSECT","NO TRANSECT",SUMIF('Data Entry'!$BL$4:$BL$192,A6,'Data Entry'!$BR$4:$BR$192)/('Site Description'!I$32*100))</f>
        <v>NO TRANSECT</v>
      </c>
      <c r="BM6" s="185" t="e">
        <f>AVERAGE(BE6:BL6)</f>
        <v>#DIV/0!</v>
      </c>
      <c r="BN6" s="186" t="e">
        <f>STDEV(BE6:BL6)</f>
        <v>#DIV/0!</v>
      </c>
      <c r="BO6" s="187" t="str">
        <f>IF('Site Description'!B$32="NO TRANSECT","NO TRANSECT",SUMIF('Data Entry'!$A$4:$A$192,A6,'Data Entry'!$H$4:$H$192)/('Site Description'!B$32*100))</f>
        <v>NO TRANSECT</v>
      </c>
      <c r="BP6" s="188" t="str">
        <f>IF('Site Description'!C$32="NO TRANSECT","NO TRANSECT",SUMIF('Data Entry'!$J$4:$J$192,A6,'Data Entry'!$Q$4:$Q$192)/('Site Description'!C$32*100))</f>
        <v>NO TRANSECT</v>
      </c>
      <c r="BQ6" s="188" t="str">
        <f>IF('Site Description'!D$32="NO TRANSECT","NO TRANSECT",SUMIF('Data Entry'!$S$4:$S$192,A6,'Data Entry'!$Z$4:$Z$192)/('Site Description'!D$32*100))</f>
        <v>NO TRANSECT</v>
      </c>
      <c r="BR6" s="188" t="str">
        <f>IF('Site Description'!E$32="NO TRANSECT","NO TRANSECT",SUMIF('Data Entry'!$AB$4:$AB$192,A6,'Data Entry'!$AI$4:$AI$192)/('Site Description'!E$32*100))</f>
        <v>NO TRANSECT</v>
      </c>
      <c r="BS6" s="188" t="str">
        <f>IF('Site Description'!F$32="NO TRANSECT","NO TRANSECT",SUMIF('Data Entry'!$AK$4:$AK$192,A6,'Data Entry'!$AR$4:$AR$192)/('Site Description'!F$32*100))</f>
        <v>NO TRANSECT</v>
      </c>
      <c r="BT6" s="189" t="str">
        <f>IF('Site Description'!G$32="NO TRANSECT","NO TRANSECT",SUMIF('Data Entry'!$AT$4:$AT$192,A6,'Data Entry'!$BA$4:$BA$192)/('Site Description'!G$32*100))</f>
        <v>NO TRANSECT</v>
      </c>
      <c r="BU6" s="189" t="str">
        <f>IF('Site Description'!H$32="NO TRANSECT","NO TRANSECT",SUMIF('Data Entry'!$BC$4:$BC$192,A6,'Data Entry'!$BJ$4:$BJ$192)/('Site Description'!H$32*100))</f>
        <v>NO TRANSECT</v>
      </c>
      <c r="BV6" s="189" t="str">
        <f>IF('Site Description'!I$32="NO TRANSECT","NO TRANSECT",SUMIF('Data Entry'!$BL$4:$BL$192,A6,'Data Entry'!$BS$4:$BS$192)/('Site Description'!I$32*100))</f>
        <v>NO TRANSECT</v>
      </c>
      <c r="BW6" s="185" t="e">
        <f>AVERAGE(BO6:BT6)</f>
        <v>#DIV/0!</v>
      </c>
      <c r="BX6" s="186" t="e">
        <f>STDEV(BO6:BT6)</f>
        <v>#DIV/0!</v>
      </c>
      <c r="BY6" s="193" t="str">
        <f>IF('Site Description'!B$32="NO TRANSECT","NO TRANSECT",SUMIF('Data Entry'!$A$4:$A$192,A6,'Data Entry'!$I$4:$I$192)/('Site Description'!B$32*100))</f>
        <v>NO TRANSECT</v>
      </c>
      <c r="BZ6" s="188" t="str">
        <f>IF('Site Description'!C$32="NO TRANSECT","NO TRANSECT",SUMIF('Data Entry'!$J$4:$J$192,A6,'Data Entry'!$R$4:$R$192)/('Site Description'!C$32*100))</f>
        <v>NO TRANSECT</v>
      </c>
      <c r="CA6" s="188" t="str">
        <f>IF('Site Description'!D$32="NO TRANSECT","NO TRANSECT",SUMIF('Data Entry'!$S$4:$S$192,A6,'Data Entry'!$AA$4:$AA$192)/('Site Description'!D$32*100))</f>
        <v>NO TRANSECT</v>
      </c>
      <c r="CB6" s="188" t="str">
        <f>IF('Site Description'!E$32="NO TRANSECT","NO TRANSECT",SUMIF('Data Entry'!$AB$4:$AB$192,A6,'Data Entry'!$AJ$4:$AJ$192)/('Site Description'!E$32*100))</f>
        <v>NO TRANSECT</v>
      </c>
      <c r="CC6" s="188" t="str">
        <f>IF('Site Description'!F$32="NO TRANSECT","NO TRANSECT",SUMIF('Data Entry'!$AK$4:$AK$192,A6,'Data Entry'!$AS$4:$AS$192)/('Site Description'!F$32*100))</f>
        <v>NO TRANSECT</v>
      </c>
      <c r="CD6" s="189" t="str">
        <f>IF('Site Description'!G$32="NO TRANSECT","NO TRANSECT",SUMIF('Data Entry'!$AT$4:$AT$192,A6,'Data Entry'!$BB$4:$BB$192)/('Site Description'!G$32*100))</f>
        <v>NO TRANSECT</v>
      </c>
      <c r="CE6" s="189" t="str">
        <f>IF('Site Description'!H$32="NO TRANSECT","NO TRANSECT",SUMIF('Data Entry'!$BC$4:$BC$192,A6,'Data Entry'!$BK$4:$BK$192)/('Site Description'!H$32*100))</f>
        <v>NO TRANSECT</v>
      </c>
      <c r="CF6" s="189" t="str">
        <f>IF('Site Description'!I$32="NO TRANSECT","NO TRANSECT",SUMIF('Data Entry'!$BL$4:$BL$192,A6,'Data Entry'!$BT$4:$BT$192)/('Site Description'!I$32*100))</f>
        <v>NO TRANSECT</v>
      </c>
      <c r="CG6" s="185" t="e">
        <f>AVERAGE(BY6:CF6)</f>
        <v>#DIV/0!</v>
      </c>
      <c r="CH6" s="186" t="e">
        <f>STDEV(BY6:CF6)</f>
        <v>#DIV/0!</v>
      </c>
    </row>
    <row r="7" spans="1:86" x14ac:dyDescent="0.25">
      <c r="A7" s="177" t="s">
        <v>149</v>
      </c>
      <c r="B7" s="178" t="s">
        <v>150</v>
      </c>
      <c r="C7" s="178"/>
      <c r="D7" s="179" t="s">
        <v>95</v>
      </c>
      <c r="E7" s="180" t="s">
        <v>40</v>
      </c>
      <c r="F7" s="180"/>
      <c r="G7" s="194" t="str">
        <f>IF('Site Description'!B$32="NO TRANSECT","NO TRANSECT",SUMIF('Data Entry'!$A$4:$A$192,A7,'Data Entry'!$D$4:$D$192))</f>
        <v>NO TRANSECT</v>
      </c>
      <c r="H7" s="195" t="str">
        <f>IF('Site Description'!C$32="NO TRANSECT","NO TRANSECT",SUMIF('Data Entry'!$J$4:$J$192,A7,'Data Entry'!$M$4:$M$192))</f>
        <v>NO TRANSECT</v>
      </c>
      <c r="I7" s="195" t="str">
        <f>IF('Site Description'!D$32="NO TRANSECT","NO TRANSECT",SUMIF('Data Entry'!$S$4:$S$192,A7,'Data Entry'!$V$4:$V$192))</f>
        <v>NO TRANSECT</v>
      </c>
      <c r="J7" s="195" t="str">
        <f>IF('Site Description'!E$32="NO TRANSECT","NO TRANSECT",SUMIF('Data Entry'!$AB$4:$AB$192,A7,'Data Entry'!$AE$4:$AE$192))</f>
        <v>NO TRANSECT</v>
      </c>
      <c r="K7" s="195" t="str">
        <f>IF('Site Description'!F$32="NO TRANSECT","NO TRANSECT",SUMIF('Data Entry'!$AK$4:$AK$192,A7,'Data Entry'!$AN$4:$AN$192))</f>
        <v>NO TRANSECT</v>
      </c>
      <c r="L7" s="196" t="str">
        <f>IF('Site Description'!G$32="NO TRANSECT","NO TRANSECT",SUMIF('Data Entry'!$AT$4:$AT$192,A7,'Data Entry'!$AW$4:$AW$192))</f>
        <v>NO TRANSECT</v>
      </c>
      <c r="M7" s="196" t="str">
        <f>IF('Site Description'!H$32="NO TRANSECT","NO TRANSECT",SUMIF('Data Entry'!$BC$4:$BC$192,A7,'Data Entry'!$BF$4:$BF$192))</f>
        <v>NO TRANSECT</v>
      </c>
      <c r="N7" s="197" t="str">
        <f>IF('Site Description'!I$32="NO TRANSECT","NO TRANSECT",SUMIF('Data Entry'!$BL$4:$BL$192,A7,'Data Entry'!$BO$4:$BO$192))</f>
        <v>NO TRANSECT</v>
      </c>
      <c r="O7" s="36" t="e">
        <f t="shared" ref="O7:O12" si="2">AVERAGE(G7:N7)</f>
        <v>#DIV/0!</v>
      </c>
      <c r="P7" s="37" t="e">
        <f t="shared" ref="P7:P12" si="3">STDEV(G7:N7)</f>
        <v>#DIV/0!</v>
      </c>
      <c r="Q7" s="190" t="str">
        <f>IF('Site Description'!B$33="NO TRANSECT", "NO TRANSECT", G7/'Site Description'!B$33)</f>
        <v>NO TRANSECT</v>
      </c>
      <c r="R7" s="191" t="str">
        <f>IF('Site Description'!C$33="NO TRANSECT", "NO TRANSECT", H7/'Site Description'!C$33)</f>
        <v>NO TRANSECT</v>
      </c>
      <c r="S7" s="191" t="str">
        <f>IF('Site Description'!D$33="NO TRANSECT", "NO TRANSECT", I7/'Site Description'!D$33)</f>
        <v>NO TRANSECT</v>
      </c>
      <c r="T7" s="191" t="str">
        <f>IF('Site Description'!E$33="NO TRANSECT", "NO TRANSECT", J7/'Site Description'!E$33)</f>
        <v>NO TRANSECT</v>
      </c>
      <c r="U7" s="191" t="str">
        <f>IF('Site Description'!F$33="NO TRANSECT", "NO TRANSECT", K7/'Site Description'!F$33)</f>
        <v>NO TRANSECT</v>
      </c>
      <c r="V7" s="192" t="str">
        <f>IF('Site Description'!G$33="NO TRANSECT", "NO TRANSECT", L7/'Site Description'!G$33)</f>
        <v>NO TRANSECT</v>
      </c>
      <c r="W7" s="192" t="str">
        <f>IF('Site Description'!H$33="NO TRANSECT", "NO TRANSECT", M7/'Site Description'!H$33)</f>
        <v>NO TRANSECT</v>
      </c>
      <c r="X7" s="192" t="str">
        <f>IF('Site Description'!$I$33="NO TRANSECT", "NO TRANSECT", N7/'Site Description'!$I$33)</f>
        <v>NO TRANSECT</v>
      </c>
      <c r="Y7" s="36" t="e">
        <f t="shared" ref="Y7:Y12" si="4">AVERAGE(Q7:X7)</f>
        <v>#DIV/0!</v>
      </c>
      <c r="Z7" s="37" t="e">
        <f t="shared" ref="Z7:Z12" si="5">STDEV(Q7:X7)</f>
        <v>#DIV/0!</v>
      </c>
      <c r="AA7" s="190" t="str">
        <f>IF('Site Description'!B$33="NO TRANSECT", "NO TRANSECT",BE7*10)</f>
        <v>NO TRANSECT</v>
      </c>
      <c r="AB7" s="191" t="str">
        <f>IF('Site Description'!C$33="NO TRANSECT", "NO TRANSECT",BF7*10)</f>
        <v>NO TRANSECT</v>
      </c>
      <c r="AC7" s="191" t="str">
        <f>IF('Site Description'!D$33="NO TRANSECT", "NO TRANSECT",BG7*10)</f>
        <v>NO TRANSECT</v>
      </c>
      <c r="AD7" s="191" t="str">
        <f>IF('Site Description'!E$33="NO TRANSECT", "NO TRANSECT",BH7*10)</f>
        <v>NO TRANSECT</v>
      </c>
      <c r="AE7" s="191" t="str">
        <f>IF('Site Description'!F$33="NO TRANSECT", "NO TRANSECT",BI7*10)</f>
        <v>NO TRANSECT</v>
      </c>
      <c r="AF7" s="192" t="str">
        <f>IF('Site Description'!G$33="NO TRANSECT", "NO TRANSECT",BJ7*10)</f>
        <v>NO TRANSECT</v>
      </c>
      <c r="AG7" s="192" t="str">
        <f>IF('Site Description'!H$33="NO TRANSECT", "NO TRANSECT",BK7*10)</f>
        <v>NO TRANSECT</v>
      </c>
      <c r="AH7" s="192" t="str">
        <f>IF('Site Description'!I$33="NO TRANSECT", "NO TRANSECT",BL7*10)</f>
        <v>NO TRANSECT</v>
      </c>
      <c r="AI7" s="36" t="e">
        <f t="shared" ref="AI7:AI12" si="6">AVERAGE(AA7:AH7)</f>
        <v>#DIV/0!</v>
      </c>
      <c r="AJ7" s="37" t="e">
        <f t="shared" ref="AJ7:AJ12" si="7">STDEV(AA7:AH7)</f>
        <v>#DIV/0!</v>
      </c>
      <c r="AK7" s="190" t="str">
        <f>IF('Site Description'!B$33="NO TRANSECT", "NO TRANSECT",BO7*10)</f>
        <v>NO TRANSECT</v>
      </c>
      <c r="AL7" s="191" t="str">
        <f>IF('Site Description'!C$33="NO TRANSECT", "NO TRANSECT",BP7*10)</f>
        <v>NO TRANSECT</v>
      </c>
      <c r="AM7" s="191" t="str">
        <f>IF('Site Description'!D$33="NO TRANSECT", "NO TRANSECT",BQ7*10)</f>
        <v>NO TRANSECT</v>
      </c>
      <c r="AN7" s="191" t="str">
        <f>IF('Site Description'!E$33="NO TRANSECT", "NO TRANSECT",BR7*10)</f>
        <v>NO TRANSECT</v>
      </c>
      <c r="AO7" s="191" t="str">
        <f>IF('Site Description'!F$33="NO TRANSECT", "NO TRANSECT",BS7*10)</f>
        <v>NO TRANSECT</v>
      </c>
      <c r="AP7" s="192" t="str">
        <f>IF('Site Description'!G$33="NO TRANSECT", "NO TRANSECT",BT7*10)</f>
        <v>NO TRANSECT</v>
      </c>
      <c r="AQ7" s="192" t="str">
        <f>IF('Site Description'!H$33="NO TRANSECT", "NO TRANSECT",BU7*10)</f>
        <v>NO TRANSECT</v>
      </c>
      <c r="AR7" s="192" t="str">
        <f>IF('Site Description'!I$33="NO TRANSECT", "NO TRANSECT",BV7*10)</f>
        <v>NO TRANSECT</v>
      </c>
      <c r="AS7" s="36" t="e">
        <f t="shared" ref="AS7:AS12" si="8">AVERAGE(AK7:AR7)</f>
        <v>#DIV/0!</v>
      </c>
      <c r="AT7" s="37" t="e">
        <f t="shared" ref="AT7:AT12" si="9">STDEV(AK7:AR7)</f>
        <v>#DIV/0!</v>
      </c>
      <c r="AU7" s="190" t="str">
        <f>IF('Site Description'!B$33="NO TRANSECT","NO TRANSECT",BY7*10)</f>
        <v>NO TRANSECT</v>
      </c>
      <c r="AV7" s="191" t="str">
        <f>IF('Site Description'!C$33="NO TRANSECT","NO TRANSECT",BZ7*10)</f>
        <v>NO TRANSECT</v>
      </c>
      <c r="AW7" s="191" t="str">
        <f>IF('Site Description'!D$33="NO TRANSECT","NO TRANSECT",CA7*10)</f>
        <v>NO TRANSECT</v>
      </c>
      <c r="AX7" s="191" t="str">
        <f>IF('Site Description'!E$33="NO TRANSECT","NO TRANSECT",CB7*10)</f>
        <v>NO TRANSECT</v>
      </c>
      <c r="AY7" s="191" t="str">
        <f>IF('Site Description'!F$33="NO TRANSECT","NO TRANSECT",CC7*10)</f>
        <v>NO TRANSECT</v>
      </c>
      <c r="AZ7" s="192" t="str">
        <f>IF('Site Description'!G$33="NO TRANSECT","NO TRANSECT",CD7*10)</f>
        <v>NO TRANSECT</v>
      </c>
      <c r="BA7" s="192" t="str">
        <f>IF('Site Description'!H$33="NO TRANSECT","NO TRANSECT",CE7*10)</f>
        <v>NO TRANSECT</v>
      </c>
      <c r="BB7" s="192" t="str">
        <f>IF('Site Description'!I$33="NO TRANSECT","NO TRANSECT",CF7*10)</f>
        <v>NO TRANSECT</v>
      </c>
      <c r="BC7" s="36" t="e">
        <f t="shared" ref="BC7:BC12" si="10">AVERAGE(AU7:BB7)</f>
        <v>#DIV/0!</v>
      </c>
      <c r="BD7" s="37" t="e">
        <f t="shared" ref="BD7:BD12" si="11">STDEV(AU7:BB7)</f>
        <v>#DIV/0!</v>
      </c>
      <c r="BE7" s="190" t="str">
        <f>IF('Site Description'!B$32="NO TRANSECT","NO TRANSECT",SUMIF('Data Entry'!$A$4:$A$192,A7,'Data Entry'!$G$4:$G$192)/('Site Description'!B$32*100))</f>
        <v>NO TRANSECT</v>
      </c>
      <c r="BF7" s="191" t="str">
        <f>IF('Site Description'!C$32="NO TRANSECT","NO TRANSECT",SUMIF('Data Entry'!$J$4:$J$192,A7,'Data Entry'!$P$4:$P$192)/('Site Description'!C$32*100))</f>
        <v>NO TRANSECT</v>
      </c>
      <c r="BG7" s="191" t="str">
        <f>IF('Site Description'!D$32="NO TRANSECT","NO TRANSECT",SUMIF('Data Entry'!$S$4:$S$192,A7,'Data Entry'!$Y$4:$Y$192)/('Site Description'!D$32*100))</f>
        <v>NO TRANSECT</v>
      </c>
      <c r="BH7" s="191" t="str">
        <f>IF('Site Description'!E$32="NO TRANSECT","NO TRANSECT",SUMIF('Data Entry'!$AB$4:$AB$192,A7,'Data Entry'!$AH$4:$AH$192)/('Site Description'!E$32*100))</f>
        <v>NO TRANSECT</v>
      </c>
      <c r="BI7" s="191" t="str">
        <f>IF('Site Description'!F$32="NO TRANSECT","NO TRANSECT",SUMIF('Data Entry'!$AK$4:$AK$192,A7,'Data Entry'!$AQ$4:$AQ$192)/('Site Description'!F$32*100))</f>
        <v>NO TRANSECT</v>
      </c>
      <c r="BJ7" s="192" t="str">
        <f>IF('Site Description'!G$32="NO TRANSECT","NO TRANSECT",SUMIF('Data Entry'!$AT$4:$AT$192,A7,'Data Entry'!$AZ$4:$AZ$192)/('Site Description'!G$32*100))</f>
        <v>NO TRANSECT</v>
      </c>
      <c r="BK7" s="192" t="str">
        <f>IF('Site Description'!H$32="NO TRANSECT","NO TRANSECT",SUMIF('Data Entry'!$BC$4:$BC$192,A7,'Data Entry'!$BI$4:$BI$192)/('Site Description'!H$32*100))</f>
        <v>NO TRANSECT</v>
      </c>
      <c r="BL7" s="192" t="str">
        <f>IF('Site Description'!I$32="NO TRANSECT","NO TRANSECT",SUMIF('Data Entry'!$BL$4:$BL$192,A7,'Data Entry'!$BR$4:$BR$192)/('Site Description'!I$32*100))</f>
        <v>NO TRANSECT</v>
      </c>
      <c r="BM7" s="36" t="e">
        <f t="shared" ref="BM7:BM12" si="12">AVERAGE(BE7:BL7)</f>
        <v>#DIV/0!</v>
      </c>
      <c r="BN7" s="37" t="e">
        <f t="shared" ref="BN7:BN12" si="13">STDEV(BE7:BL7)</f>
        <v>#DIV/0!</v>
      </c>
      <c r="BO7" s="190" t="str">
        <f>IF('Site Description'!B$32="NO TRANSECT","NO TRANSECT",SUMIF('Data Entry'!$A$4:$A$192,A7,'Data Entry'!$H$4:$H$192)/('Site Description'!B$32*100))</f>
        <v>NO TRANSECT</v>
      </c>
      <c r="BP7" s="191" t="str">
        <f>IF('Site Description'!C$32="NO TRANSECT","NO TRANSECT",SUMIF('Data Entry'!$J$4:$J$192,A7,'Data Entry'!$Q$4:$Q$192)/('Site Description'!C$32*100))</f>
        <v>NO TRANSECT</v>
      </c>
      <c r="BQ7" s="191" t="str">
        <f>IF('Site Description'!D$32="NO TRANSECT","NO TRANSECT",SUMIF('Data Entry'!$S$4:$S$192,A7,'Data Entry'!$Z$4:$Z$192)/('Site Description'!D$32*100))</f>
        <v>NO TRANSECT</v>
      </c>
      <c r="BR7" s="191" t="str">
        <f>IF('Site Description'!E$32="NO TRANSECT","NO TRANSECT",SUMIF('Data Entry'!$AB$4:$AB$192,A7,'Data Entry'!$AI$4:$AI$192)/('Site Description'!E$32*100))</f>
        <v>NO TRANSECT</v>
      </c>
      <c r="BS7" s="191" t="str">
        <f>IF('Site Description'!F$32="NO TRANSECT","NO TRANSECT",SUMIF('Data Entry'!$AK$4:$AK$192,A7,'Data Entry'!$AR$4:$AR$192)/('Site Description'!F$32*100))</f>
        <v>NO TRANSECT</v>
      </c>
      <c r="BT7" s="192" t="str">
        <f>IF('Site Description'!G$32="NO TRANSECT","NO TRANSECT",SUMIF('Data Entry'!$AT$4:$AT$192,A7,'Data Entry'!$BA$4:$BA$192)/('Site Description'!G$32*100))</f>
        <v>NO TRANSECT</v>
      </c>
      <c r="BU7" s="192" t="str">
        <f>IF('Site Description'!H$32="NO TRANSECT","NO TRANSECT",SUMIF('Data Entry'!$BC$4:$BC$192,A7,'Data Entry'!$BJ$4:$BJ$192)/('Site Description'!H$32*100))</f>
        <v>NO TRANSECT</v>
      </c>
      <c r="BV7" s="192" t="str">
        <f>IF('Site Description'!I$32="NO TRANSECT","NO TRANSECT",SUMIF('Data Entry'!$BL$4:$BL$192,A7,'Data Entry'!$BS$4:$BS$192)/('Site Description'!I$32*100))</f>
        <v>NO TRANSECT</v>
      </c>
      <c r="BW7" s="36" t="e">
        <f t="shared" ref="BW7:BW12" si="14">AVERAGE(BO7:BT7)</f>
        <v>#DIV/0!</v>
      </c>
      <c r="BX7" s="37" t="e">
        <f t="shared" ref="BX7:BX12" si="15">STDEV(BO7:BT7)</f>
        <v>#DIV/0!</v>
      </c>
      <c r="BY7" s="198" t="str">
        <f>IF('Site Description'!B$32="NO TRANSECT","NO TRANSECT",SUMIF('Data Entry'!$A$4:$A$192,A7,'Data Entry'!$I$4:$I$192)/('Site Description'!B$32*100))</f>
        <v>NO TRANSECT</v>
      </c>
      <c r="BZ7" s="191" t="str">
        <f>IF('Site Description'!C$32="NO TRANSECT","NO TRANSECT",SUMIF('Data Entry'!$J$4:$J$192,A7,'Data Entry'!$R$4:$R$192)/('Site Description'!C$32*100))</f>
        <v>NO TRANSECT</v>
      </c>
      <c r="CA7" s="191" t="str">
        <f>IF('Site Description'!D$32="NO TRANSECT","NO TRANSECT",SUMIF('Data Entry'!$S$4:$S$192,A7,'Data Entry'!$AA$4:$AA$192)/('Site Description'!D$32*100))</f>
        <v>NO TRANSECT</v>
      </c>
      <c r="CB7" s="191" t="str">
        <f>IF('Site Description'!E$32="NO TRANSECT","NO TRANSECT",SUMIF('Data Entry'!$AB$4:$AB$192,A7,'Data Entry'!$AJ$4:$AJ$192)/('Site Description'!E$32*100))</f>
        <v>NO TRANSECT</v>
      </c>
      <c r="CC7" s="191" t="str">
        <f>IF('Site Description'!F$32="NO TRANSECT","NO TRANSECT",SUMIF('Data Entry'!$AK$4:$AK$192,A7,'Data Entry'!$AS$4:$AS$192)/('Site Description'!F$32*100))</f>
        <v>NO TRANSECT</v>
      </c>
      <c r="CD7" s="192" t="str">
        <f>IF('Site Description'!G$32="NO TRANSECT","NO TRANSECT",SUMIF('Data Entry'!$AT$4:$AT$192,A7,'Data Entry'!$BB$4:$BB$192)/('Site Description'!G$32*100))</f>
        <v>NO TRANSECT</v>
      </c>
      <c r="CE7" s="192" t="str">
        <f>IF('Site Description'!H$32="NO TRANSECT","NO TRANSECT",SUMIF('Data Entry'!$BC$4:$BC$192,A7,'Data Entry'!$BK$4:$BK$192)/('Site Description'!H$32*100))</f>
        <v>NO TRANSECT</v>
      </c>
      <c r="CF7" s="192" t="str">
        <f>IF('Site Description'!I$32="NO TRANSECT","NO TRANSECT",SUMIF('Data Entry'!$BL$4:$BL$192,A7,'Data Entry'!$BT$4:$BT$192)/('Site Description'!I$32*100))</f>
        <v>NO TRANSECT</v>
      </c>
      <c r="CG7" s="36" t="e">
        <f t="shared" ref="CG7:CG12" si="16">AVERAGE(BY7:CF7)</f>
        <v>#DIV/0!</v>
      </c>
      <c r="CH7" s="37" t="e">
        <f t="shared" ref="CH7:CH12" si="17">STDEV(BY7:CF7)</f>
        <v>#DIV/0!</v>
      </c>
    </row>
    <row r="8" spans="1:86" x14ac:dyDescent="0.25">
      <c r="A8" s="177" t="s">
        <v>145</v>
      </c>
      <c r="B8" s="178" t="s">
        <v>150</v>
      </c>
      <c r="C8" s="178"/>
      <c r="D8" s="179" t="s">
        <v>86</v>
      </c>
      <c r="E8" s="180" t="s">
        <v>40</v>
      </c>
      <c r="F8" s="180"/>
      <c r="G8" s="194" t="str">
        <f>IF('Site Description'!B$32="NO TRANSECT","NO TRANSECT",SUMIF('Data Entry'!$A$4:$A$192,A8,'Data Entry'!$D$4:$D$192))</f>
        <v>NO TRANSECT</v>
      </c>
      <c r="H8" s="195" t="str">
        <f>IF('Site Description'!C$32="NO TRANSECT","NO TRANSECT",SUMIF('Data Entry'!$J$4:$J$192,A8,'Data Entry'!$M$4:$M$192))</f>
        <v>NO TRANSECT</v>
      </c>
      <c r="I8" s="195" t="str">
        <f>IF('Site Description'!D$32="NO TRANSECT","NO TRANSECT",SUMIF('Data Entry'!$S$4:$S$192,A8,'Data Entry'!$V$4:$V$192))</f>
        <v>NO TRANSECT</v>
      </c>
      <c r="J8" s="195" t="str">
        <f>IF('Site Description'!E$32="NO TRANSECT","NO TRANSECT",SUMIF('Data Entry'!$AB$4:$AB$192,A8,'Data Entry'!$AE$4:$AE$192))</f>
        <v>NO TRANSECT</v>
      </c>
      <c r="K8" s="195" t="str">
        <f>IF('Site Description'!F$32="NO TRANSECT","NO TRANSECT",SUMIF('Data Entry'!$AK$4:$AK$192,A8,'Data Entry'!$AN$4:$AN$192))</f>
        <v>NO TRANSECT</v>
      </c>
      <c r="L8" s="196" t="str">
        <f>IF('Site Description'!G$32="NO TRANSECT","NO TRANSECT",SUMIF('Data Entry'!$AT$4:$AT$192,A8,'Data Entry'!$AW$4:$AW$192))</f>
        <v>NO TRANSECT</v>
      </c>
      <c r="M8" s="196" t="str">
        <f>IF('Site Description'!H$32="NO TRANSECT","NO TRANSECT",SUMIF('Data Entry'!$BC$4:$BC$192,A8,'Data Entry'!$BF$4:$BF$192))</f>
        <v>NO TRANSECT</v>
      </c>
      <c r="N8" s="197" t="str">
        <f>IF('Site Description'!I$32="NO TRANSECT","NO TRANSECT",SUMIF('Data Entry'!$BL$4:$BL$192,A8,'Data Entry'!$BO$4:$BO$192))</f>
        <v>NO TRANSECT</v>
      </c>
      <c r="O8" s="36" t="e">
        <f t="shared" si="2"/>
        <v>#DIV/0!</v>
      </c>
      <c r="P8" s="37" t="e">
        <f t="shared" si="3"/>
        <v>#DIV/0!</v>
      </c>
      <c r="Q8" s="190" t="str">
        <f>IF('Site Description'!B$33="NO TRANSECT", "NO TRANSECT", G8/'Site Description'!B$33)</f>
        <v>NO TRANSECT</v>
      </c>
      <c r="R8" s="191" t="str">
        <f>IF('Site Description'!C$33="NO TRANSECT", "NO TRANSECT", H8/'Site Description'!C$33)</f>
        <v>NO TRANSECT</v>
      </c>
      <c r="S8" s="191" t="str">
        <f>IF('Site Description'!D$33="NO TRANSECT", "NO TRANSECT", I8/'Site Description'!D$33)</f>
        <v>NO TRANSECT</v>
      </c>
      <c r="T8" s="191" t="str">
        <f>IF('Site Description'!E$33="NO TRANSECT", "NO TRANSECT", J8/'Site Description'!E$33)</f>
        <v>NO TRANSECT</v>
      </c>
      <c r="U8" s="191" t="str">
        <f>IF('Site Description'!F$33="NO TRANSECT", "NO TRANSECT", K8/'Site Description'!F$33)</f>
        <v>NO TRANSECT</v>
      </c>
      <c r="V8" s="192" t="str">
        <f>IF('Site Description'!G$33="NO TRANSECT", "NO TRANSECT", L8/'Site Description'!G$33)</f>
        <v>NO TRANSECT</v>
      </c>
      <c r="W8" s="192" t="str">
        <f>IF('Site Description'!H$33="NO TRANSECT", "NO TRANSECT", M8/'Site Description'!H$33)</f>
        <v>NO TRANSECT</v>
      </c>
      <c r="X8" s="192" t="str">
        <f>IF('Site Description'!$I$33="NO TRANSECT", "NO TRANSECT", N8/'Site Description'!$I$33)</f>
        <v>NO TRANSECT</v>
      </c>
      <c r="Y8" s="36" t="e">
        <f t="shared" si="4"/>
        <v>#DIV/0!</v>
      </c>
      <c r="Z8" s="37" t="e">
        <f t="shared" si="5"/>
        <v>#DIV/0!</v>
      </c>
      <c r="AA8" s="190" t="str">
        <f>IF('Site Description'!B$33="NO TRANSECT", "NO TRANSECT",BE8*10)</f>
        <v>NO TRANSECT</v>
      </c>
      <c r="AB8" s="191" t="str">
        <f>IF('Site Description'!C$33="NO TRANSECT", "NO TRANSECT",BF8*10)</f>
        <v>NO TRANSECT</v>
      </c>
      <c r="AC8" s="191" t="str">
        <f>IF('Site Description'!D$33="NO TRANSECT", "NO TRANSECT",BG8*10)</f>
        <v>NO TRANSECT</v>
      </c>
      <c r="AD8" s="191" t="str">
        <f>IF('Site Description'!E$33="NO TRANSECT", "NO TRANSECT",BH8*10)</f>
        <v>NO TRANSECT</v>
      </c>
      <c r="AE8" s="191" t="str">
        <f>IF('Site Description'!F$33="NO TRANSECT", "NO TRANSECT",BI8*10)</f>
        <v>NO TRANSECT</v>
      </c>
      <c r="AF8" s="192" t="str">
        <f>IF('Site Description'!G$33="NO TRANSECT", "NO TRANSECT",BJ8*10)</f>
        <v>NO TRANSECT</v>
      </c>
      <c r="AG8" s="192" t="str">
        <f>IF('Site Description'!H$33="NO TRANSECT", "NO TRANSECT",BK8*10)</f>
        <v>NO TRANSECT</v>
      </c>
      <c r="AH8" s="192" t="str">
        <f>IF('Site Description'!I$33="NO TRANSECT", "NO TRANSECT",BL8*10)</f>
        <v>NO TRANSECT</v>
      </c>
      <c r="AI8" s="36" t="e">
        <f t="shared" si="6"/>
        <v>#DIV/0!</v>
      </c>
      <c r="AJ8" s="37" t="e">
        <f t="shared" si="7"/>
        <v>#DIV/0!</v>
      </c>
      <c r="AK8" s="190" t="str">
        <f>IF('Site Description'!B$33="NO TRANSECT", "NO TRANSECT",BO8*10)</f>
        <v>NO TRANSECT</v>
      </c>
      <c r="AL8" s="191" t="str">
        <f>IF('Site Description'!C$33="NO TRANSECT", "NO TRANSECT",BP8*10)</f>
        <v>NO TRANSECT</v>
      </c>
      <c r="AM8" s="191" t="str">
        <f>IF('Site Description'!D$33="NO TRANSECT", "NO TRANSECT",BQ8*10)</f>
        <v>NO TRANSECT</v>
      </c>
      <c r="AN8" s="191" t="str">
        <f>IF('Site Description'!E$33="NO TRANSECT", "NO TRANSECT",BR8*10)</f>
        <v>NO TRANSECT</v>
      </c>
      <c r="AO8" s="191" t="str">
        <f>IF('Site Description'!F$33="NO TRANSECT", "NO TRANSECT",BS8*10)</f>
        <v>NO TRANSECT</v>
      </c>
      <c r="AP8" s="192" t="str">
        <f>IF('Site Description'!G$33="NO TRANSECT", "NO TRANSECT",BT8*10)</f>
        <v>NO TRANSECT</v>
      </c>
      <c r="AQ8" s="192" t="str">
        <f>IF('Site Description'!H$33="NO TRANSECT", "NO TRANSECT",BU8*10)</f>
        <v>NO TRANSECT</v>
      </c>
      <c r="AR8" s="192" t="str">
        <f>IF('Site Description'!I$33="NO TRANSECT", "NO TRANSECT",BV8*10)</f>
        <v>NO TRANSECT</v>
      </c>
      <c r="AS8" s="36" t="e">
        <f t="shared" si="8"/>
        <v>#DIV/0!</v>
      </c>
      <c r="AT8" s="37" t="e">
        <f t="shared" si="9"/>
        <v>#DIV/0!</v>
      </c>
      <c r="AU8" s="190" t="str">
        <f>IF('Site Description'!B$33="NO TRANSECT","NO TRANSECT",BY8*10)</f>
        <v>NO TRANSECT</v>
      </c>
      <c r="AV8" s="191" t="str">
        <f>IF('Site Description'!C$33="NO TRANSECT","NO TRANSECT",BZ8*10)</f>
        <v>NO TRANSECT</v>
      </c>
      <c r="AW8" s="191" t="str">
        <f>IF('Site Description'!D$33="NO TRANSECT","NO TRANSECT",CA8*10)</f>
        <v>NO TRANSECT</v>
      </c>
      <c r="AX8" s="191" t="str">
        <f>IF('Site Description'!E$33="NO TRANSECT","NO TRANSECT",CB8*10)</f>
        <v>NO TRANSECT</v>
      </c>
      <c r="AY8" s="191" t="str">
        <f>IF('Site Description'!F$33="NO TRANSECT","NO TRANSECT",CC8*10)</f>
        <v>NO TRANSECT</v>
      </c>
      <c r="AZ8" s="192" t="str">
        <f>IF('Site Description'!G$33="NO TRANSECT","NO TRANSECT",CD8*10)</f>
        <v>NO TRANSECT</v>
      </c>
      <c r="BA8" s="192" t="str">
        <f>IF('Site Description'!H$33="NO TRANSECT","NO TRANSECT",CE8*10)</f>
        <v>NO TRANSECT</v>
      </c>
      <c r="BB8" s="192" t="str">
        <f>IF('Site Description'!I$33="NO TRANSECT","NO TRANSECT",CF8*10)</f>
        <v>NO TRANSECT</v>
      </c>
      <c r="BC8" s="36" t="e">
        <f t="shared" si="10"/>
        <v>#DIV/0!</v>
      </c>
      <c r="BD8" s="37" t="e">
        <f t="shared" si="11"/>
        <v>#DIV/0!</v>
      </c>
      <c r="BE8" s="190" t="str">
        <f>IF('Site Description'!B$32="NO TRANSECT","NO TRANSECT",SUMIF('Data Entry'!$A$4:$A$192,A8,'Data Entry'!$G$4:$G$192)/('Site Description'!B$32*100))</f>
        <v>NO TRANSECT</v>
      </c>
      <c r="BF8" s="191" t="str">
        <f>IF('Site Description'!C$32="NO TRANSECT","NO TRANSECT",SUMIF('Data Entry'!$J$4:$J$192,A8,'Data Entry'!$P$4:$P$192)/('Site Description'!C$32*100))</f>
        <v>NO TRANSECT</v>
      </c>
      <c r="BG8" s="191" t="str">
        <f>IF('Site Description'!D$32="NO TRANSECT","NO TRANSECT",SUMIF('Data Entry'!$S$4:$S$192,A8,'Data Entry'!$Y$4:$Y$192)/('Site Description'!D$32*100))</f>
        <v>NO TRANSECT</v>
      </c>
      <c r="BH8" s="191" t="str">
        <f>IF('Site Description'!E$32="NO TRANSECT","NO TRANSECT",SUMIF('Data Entry'!$AB$4:$AB$192,A8,'Data Entry'!$AH$4:$AH$192)/('Site Description'!E$32*100))</f>
        <v>NO TRANSECT</v>
      </c>
      <c r="BI8" s="191" t="str">
        <f>IF('Site Description'!F$32="NO TRANSECT","NO TRANSECT",SUMIF('Data Entry'!$AK$4:$AK$192,A8,'Data Entry'!$AQ$4:$AQ$192)/('Site Description'!F$32*100))</f>
        <v>NO TRANSECT</v>
      </c>
      <c r="BJ8" s="192" t="str">
        <f>IF('Site Description'!G$32="NO TRANSECT","NO TRANSECT",SUMIF('Data Entry'!$AT$4:$AT$192,A8,'Data Entry'!$AZ$4:$AZ$192)/('Site Description'!G$32*100))</f>
        <v>NO TRANSECT</v>
      </c>
      <c r="BK8" s="192" t="str">
        <f>IF('Site Description'!H$32="NO TRANSECT","NO TRANSECT",SUMIF('Data Entry'!$BC$4:$BC$192,A8,'Data Entry'!$BI$4:$BI$192)/('Site Description'!H$32*100))</f>
        <v>NO TRANSECT</v>
      </c>
      <c r="BL8" s="192" t="str">
        <f>IF('Site Description'!I$32="NO TRANSECT","NO TRANSECT",SUMIF('Data Entry'!$BL$4:$BL$192,A8,'Data Entry'!$BR$4:$BR$192)/('Site Description'!I$32*100))</f>
        <v>NO TRANSECT</v>
      </c>
      <c r="BM8" s="36" t="e">
        <f t="shared" si="12"/>
        <v>#DIV/0!</v>
      </c>
      <c r="BN8" s="37" t="e">
        <f t="shared" si="13"/>
        <v>#DIV/0!</v>
      </c>
      <c r="BO8" s="190" t="str">
        <f>IF('Site Description'!B$32="NO TRANSECT","NO TRANSECT",SUMIF('Data Entry'!$A$4:$A$192,A8,'Data Entry'!$H$4:$H$192)/('Site Description'!B$32*100))</f>
        <v>NO TRANSECT</v>
      </c>
      <c r="BP8" s="191" t="str">
        <f>IF('Site Description'!C$32="NO TRANSECT","NO TRANSECT",SUMIF('Data Entry'!$J$4:$J$192,A8,'Data Entry'!$Q$4:$Q$192)/('Site Description'!C$32*100))</f>
        <v>NO TRANSECT</v>
      </c>
      <c r="BQ8" s="191" t="str">
        <f>IF('Site Description'!D$32="NO TRANSECT","NO TRANSECT",SUMIF('Data Entry'!$S$4:$S$192,A8,'Data Entry'!$Z$4:$Z$192)/('Site Description'!D$32*100))</f>
        <v>NO TRANSECT</v>
      </c>
      <c r="BR8" s="191" t="str">
        <f>IF('Site Description'!E$32="NO TRANSECT","NO TRANSECT",SUMIF('Data Entry'!$AB$4:$AB$192,A8,'Data Entry'!$AI$4:$AI$192)/('Site Description'!E$32*100))</f>
        <v>NO TRANSECT</v>
      </c>
      <c r="BS8" s="191" t="str">
        <f>IF('Site Description'!F$32="NO TRANSECT","NO TRANSECT",SUMIF('Data Entry'!$AK$4:$AK$192,A8,'Data Entry'!$AR$4:$AR$192)/('Site Description'!F$32*100))</f>
        <v>NO TRANSECT</v>
      </c>
      <c r="BT8" s="192" t="str">
        <f>IF('Site Description'!G$32="NO TRANSECT","NO TRANSECT",SUMIF('Data Entry'!$AT$4:$AT$192,A8,'Data Entry'!$BA$4:$BA$192)/('Site Description'!G$32*100))</f>
        <v>NO TRANSECT</v>
      </c>
      <c r="BU8" s="192" t="str">
        <f>IF('Site Description'!H$32="NO TRANSECT","NO TRANSECT",SUMIF('Data Entry'!$BC$4:$BC$192,A8,'Data Entry'!$BJ$4:$BJ$192)/('Site Description'!H$32*100))</f>
        <v>NO TRANSECT</v>
      </c>
      <c r="BV8" s="192" t="str">
        <f>IF('Site Description'!I$32="NO TRANSECT","NO TRANSECT",SUMIF('Data Entry'!$BL$4:$BL$192,A8,'Data Entry'!$BS$4:$BS$192)/('Site Description'!I$32*100))</f>
        <v>NO TRANSECT</v>
      </c>
      <c r="BW8" s="36" t="e">
        <f t="shared" si="14"/>
        <v>#DIV/0!</v>
      </c>
      <c r="BX8" s="37" t="e">
        <f t="shared" si="15"/>
        <v>#DIV/0!</v>
      </c>
      <c r="BY8" s="198" t="str">
        <f>IF('Site Description'!B$32="NO TRANSECT","NO TRANSECT",SUMIF('Data Entry'!$A$4:$A$192,A8,'Data Entry'!$I$4:$I$192)/('Site Description'!B$32*100))</f>
        <v>NO TRANSECT</v>
      </c>
      <c r="BZ8" s="191" t="str">
        <f>IF('Site Description'!C$32="NO TRANSECT","NO TRANSECT",SUMIF('Data Entry'!$J$4:$J$192,A8,'Data Entry'!$R$4:$R$192)/('Site Description'!C$32*100))</f>
        <v>NO TRANSECT</v>
      </c>
      <c r="CA8" s="191" t="str">
        <f>IF('Site Description'!D$32="NO TRANSECT","NO TRANSECT",SUMIF('Data Entry'!$S$4:$S$192,A8,'Data Entry'!$AA$4:$AA$192)/('Site Description'!D$32*100))</f>
        <v>NO TRANSECT</v>
      </c>
      <c r="CB8" s="191" t="str">
        <f>IF('Site Description'!E$32="NO TRANSECT","NO TRANSECT",SUMIF('Data Entry'!$AB$4:$AB$192,A8,'Data Entry'!$AJ$4:$AJ$192)/('Site Description'!E$32*100))</f>
        <v>NO TRANSECT</v>
      </c>
      <c r="CC8" s="191" t="str">
        <f>IF('Site Description'!F$32="NO TRANSECT","NO TRANSECT",SUMIF('Data Entry'!$AK$4:$AK$192,A8,'Data Entry'!$AS$4:$AS$192)/('Site Description'!F$32*100))</f>
        <v>NO TRANSECT</v>
      </c>
      <c r="CD8" s="192" t="str">
        <f>IF('Site Description'!G$32="NO TRANSECT","NO TRANSECT",SUMIF('Data Entry'!$AT$4:$AT$192,A8,'Data Entry'!$BB$4:$BB$192)/('Site Description'!G$32*100))</f>
        <v>NO TRANSECT</v>
      </c>
      <c r="CE8" s="192" t="str">
        <f>IF('Site Description'!H$32="NO TRANSECT","NO TRANSECT",SUMIF('Data Entry'!$BC$4:$BC$192,A8,'Data Entry'!$BK$4:$BK$192)/('Site Description'!H$32*100))</f>
        <v>NO TRANSECT</v>
      </c>
      <c r="CF8" s="192" t="str">
        <f>IF('Site Description'!I$32="NO TRANSECT","NO TRANSECT",SUMIF('Data Entry'!$BL$4:$BL$192,A8,'Data Entry'!$BT$4:$BT$192)/('Site Description'!I$32*100))</f>
        <v>NO TRANSECT</v>
      </c>
      <c r="CG8" s="36" t="e">
        <f t="shared" si="16"/>
        <v>#DIV/0!</v>
      </c>
      <c r="CH8" s="37" t="e">
        <f t="shared" si="17"/>
        <v>#DIV/0!</v>
      </c>
    </row>
    <row r="9" spans="1:86" x14ac:dyDescent="0.25">
      <c r="A9" s="177" t="s">
        <v>148</v>
      </c>
      <c r="B9" s="178" t="s">
        <v>150</v>
      </c>
      <c r="C9" s="178"/>
      <c r="D9" s="179" t="s">
        <v>100</v>
      </c>
      <c r="E9" s="180" t="s">
        <v>40</v>
      </c>
      <c r="F9" s="180"/>
      <c r="G9" s="194" t="str">
        <f>IF('Site Description'!B$32="NO TRANSECT","NO TRANSECT",SUMIF('Data Entry'!$A$4:$A$192,A9,'Data Entry'!$D$4:$D$192))</f>
        <v>NO TRANSECT</v>
      </c>
      <c r="H9" s="195" t="str">
        <f>IF('Site Description'!C$32="NO TRANSECT","NO TRANSECT",SUMIF('Data Entry'!$J$4:$J$192,A9,'Data Entry'!$M$4:$M$192))</f>
        <v>NO TRANSECT</v>
      </c>
      <c r="I9" s="195" t="str">
        <f>IF('Site Description'!D$32="NO TRANSECT","NO TRANSECT",SUMIF('Data Entry'!$S$4:$S$192,A9,'Data Entry'!$V$4:$V$192))</f>
        <v>NO TRANSECT</v>
      </c>
      <c r="J9" s="195" t="str">
        <f>IF('Site Description'!E$32="NO TRANSECT","NO TRANSECT",SUMIF('Data Entry'!$AB$4:$AB$192,A9,'Data Entry'!$AE$4:$AE$192))</f>
        <v>NO TRANSECT</v>
      </c>
      <c r="K9" s="195" t="str">
        <f>IF('Site Description'!F$32="NO TRANSECT","NO TRANSECT",SUMIF('Data Entry'!$AK$4:$AK$192,A9,'Data Entry'!$AN$4:$AN$192))</f>
        <v>NO TRANSECT</v>
      </c>
      <c r="L9" s="196" t="str">
        <f>IF('Site Description'!G$32="NO TRANSECT","NO TRANSECT",SUMIF('Data Entry'!$AT$4:$AT$192,A9,'Data Entry'!$AW$4:$AW$192))</f>
        <v>NO TRANSECT</v>
      </c>
      <c r="M9" s="196" t="str">
        <f>IF('Site Description'!H$32="NO TRANSECT","NO TRANSECT",SUMIF('Data Entry'!$BC$4:$BC$192,A9,'Data Entry'!$BF$4:$BF$192))</f>
        <v>NO TRANSECT</v>
      </c>
      <c r="N9" s="197" t="str">
        <f>IF('Site Description'!I$32="NO TRANSECT","NO TRANSECT",SUMIF('Data Entry'!$BL$4:$BL$192,A9,'Data Entry'!$BO$4:$BO$192))</f>
        <v>NO TRANSECT</v>
      </c>
      <c r="O9" s="36" t="e">
        <f t="shared" si="2"/>
        <v>#DIV/0!</v>
      </c>
      <c r="P9" s="37" t="e">
        <f t="shared" si="3"/>
        <v>#DIV/0!</v>
      </c>
      <c r="Q9" s="190" t="str">
        <f>IF('Site Description'!B$33="NO TRANSECT", "NO TRANSECT", G9/'Site Description'!B$33)</f>
        <v>NO TRANSECT</v>
      </c>
      <c r="R9" s="191" t="str">
        <f>IF('Site Description'!C$33="NO TRANSECT", "NO TRANSECT", H9/'Site Description'!C$33)</f>
        <v>NO TRANSECT</v>
      </c>
      <c r="S9" s="191" t="str">
        <f>IF('Site Description'!D$33="NO TRANSECT", "NO TRANSECT", I9/'Site Description'!D$33)</f>
        <v>NO TRANSECT</v>
      </c>
      <c r="T9" s="191" t="str">
        <f>IF('Site Description'!E$33="NO TRANSECT", "NO TRANSECT", J9/'Site Description'!E$33)</f>
        <v>NO TRANSECT</v>
      </c>
      <c r="U9" s="191" t="str">
        <f>IF('Site Description'!F$33="NO TRANSECT", "NO TRANSECT", K9/'Site Description'!F$33)</f>
        <v>NO TRANSECT</v>
      </c>
      <c r="V9" s="192" t="str">
        <f>IF('Site Description'!G$33="NO TRANSECT", "NO TRANSECT", L9/'Site Description'!G$33)</f>
        <v>NO TRANSECT</v>
      </c>
      <c r="W9" s="192" t="str">
        <f>IF('Site Description'!H$33="NO TRANSECT", "NO TRANSECT", M9/'Site Description'!H$33)</f>
        <v>NO TRANSECT</v>
      </c>
      <c r="X9" s="192" t="str">
        <f>IF('Site Description'!$I$33="NO TRANSECT", "NO TRANSECT", N9/'Site Description'!$I$33)</f>
        <v>NO TRANSECT</v>
      </c>
      <c r="Y9" s="36" t="e">
        <f t="shared" si="4"/>
        <v>#DIV/0!</v>
      </c>
      <c r="Z9" s="37" t="e">
        <f t="shared" si="5"/>
        <v>#DIV/0!</v>
      </c>
      <c r="AA9" s="190" t="str">
        <f>IF('Site Description'!B$33="NO TRANSECT", "NO TRANSECT",BE9*10)</f>
        <v>NO TRANSECT</v>
      </c>
      <c r="AB9" s="191" t="str">
        <f>IF('Site Description'!C$33="NO TRANSECT", "NO TRANSECT",BF9*10)</f>
        <v>NO TRANSECT</v>
      </c>
      <c r="AC9" s="191" t="str">
        <f>IF('Site Description'!D$33="NO TRANSECT", "NO TRANSECT",BG9*10)</f>
        <v>NO TRANSECT</v>
      </c>
      <c r="AD9" s="191" t="str">
        <f>IF('Site Description'!E$33="NO TRANSECT", "NO TRANSECT",BH9*10)</f>
        <v>NO TRANSECT</v>
      </c>
      <c r="AE9" s="191" t="str">
        <f>IF('Site Description'!F$33="NO TRANSECT", "NO TRANSECT",BI9*10)</f>
        <v>NO TRANSECT</v>
      </c>
      <c r="AF9" s="192" t="str">
        <f>IF('Site Description'!G$33="NO TRANSECT", "NO TRANSECT",BJ9*10)</f>
        <v>NO TRANSECT</v>
      </c>
      <c r="AG9" s="192" t="str">
        <f>IF('Site Description'!H$33="NO TRANSECT", "NO TRANSECT",BK9*10)</f>
        <v>NO TRANSECT</v>
      </c>
      <c r="AH9" s="192" t="str">
        <f>IF('Site Description'!I$33="NO TRANSECT", "NO TRANSECT",BL9*10)</f>
        <v>NO TRANSECT</v>
      </c>
      <c r="AI9" s="36" t="e">
        <f t="shared" si="6"/>
        <v>#DIV/0!</v>
      </c>
      <c r="AJ9" s="37" t="e">
        <f t="shared" si="7"/>
        <v>#DIV/0!</v>
      </c>
      <c r="AK9" s="190" t="str">
        <f>IF('Site Description'!B$33="NO TRANSECT", "NO TRANSECT",BO9*10)</f>
        <v>NO TRANSECT</v>
      </c>
      <c r="AL9" s="191" t="str">
        <f>IF('Site Description'!C$33="NO TRANSECT", "NO TRANSECT",BP9*10)</f>
        <v>NO TRANSECT</v>
      </c>
      <c r="AM9" s="191" t="str">
        <f>IF('Site Description'!D$33="NO TRANSECT", "NO TRANSECT",BQ9*10)</f>
        <v>NO TRANSECT</v>
      </c>
      <c r="AN9" s="191" t="str">
        <f>IF('Site Description'!E$33="NO TRANSECT", "NO TRANSECT",BR9*10)</f>
        <v>NO TRANSECT</v>
      </c>
      <c r="AO9" s="191" t="str">
        <f>IF('Site Description'!F$33="NO TRANSECT", "NO TRANSECT",BS9*10)</f>
        <v>NO TRANSECT</v>
      </c>
      <c r="AP9" s="192" t="str">
        <f>IF('Site Description'!G$33="NO TRANSECT", "NO TRANSECT",BT9*10)</f>
        <v>NO TRANSECT</v>
      </c>
      <c r="AQ9" s="192" t="str">
        <f>IF('Site Description'!H$33="NO TRANSECT", "NO TRANSECT",BU9*10)</f>
        <v>NO TRANSECT</v>
      </c>
      <c r="AR9" s="192" t="str">
        <f>IF('Site Description'!I$33="NO TRANSECT", "NO TRANSECT",BV9*10)</f>
        <v>NO TRANSECT</v>
      </c>
      <c r="AS9" s="36" t="e">
        <f t="shared" si="8"/>
        <v>#DIV/0!</v>
      </c>
      <c r="AT9" s="37" t="e">
        <f t="shared" si="9"/>
        <v>#DIV/0!</v>
      </c>
      <c r="AU9" s="190" t="str">
        <f>IF('Site Description'!B$33="NO TRANSECT","NO TRANSECT",BY9*10)</f>
        <v>NO TRANSECT</v>
      </c>
      <c r="AV9" s="191" t="str">
        <f>IF('Site Description'!C$33="NO TRANSECT","NO TRANSECT",BZ9*10)</f>
        <v>NO TRANSECT</v>
      </c>
      <c r="AW9" s="191" t="str">
        <f>IF('Site Description'!D$33="NO TRANSECT","NO TRANSECT",CA9*10)</f>
        <v>NO TRANSECT</v>
      </c>
      <c r="AX9" s="191" t="str">
        <f>IF('Site Description'!E$33="NO TRANSECT","NO TRANSECT",CB9*10)</f>
        <v>NO TRANSECT</v>
      </c>
      <c r="AY9" s="191" t="str">
        <f>IF('Site Description'!F$33="NO TRANSECT","NO TRANSECT",CC9*10)</f>
        <v>NO TRANSECT</v>
      </c>
      <c r="AZ9" s="192" t="str">
        <f>IF('Site Description'!G$33="NO TRANSECT","NO TRANSECT",CD9*10)</f>
        <v>NO TRANSECT</v>
      </c>
      <c r="BA9" s="192" t="str">
        <f>IF('Site Description'!H$33="NO TRANSECT","NO TRANSECT",CE9*10)</f>
        <v>NO TRANSECT</v>
      </c>
      <c r="BB9" s="192" t="str">
        <f>IF('Site Description'!I$33="NO TRANSECT","NO TRANSECT",CF9*10)</f>
        <v>NO TRANSECT</v>
      </c>
      <c r="BC9" s="36" t="e">
        <f t="shared" si="10"/>
        <v>#DIV/0!</v>
      </c>
      <c r="BD9" s="37" t="e">
        <f t="shared" si="11"/>
        <v>#DIV/0!</v>
      </c>
      <c r="BE9" s="190" t="str">
        <f>IF('Site Description'!B$32="NO TRANSECT","NO TRANSECT",SUMIF('Data Entry'!$A$4:$A$192,A9,'Data Entry'!$G$4:$G$192)/('Site Description'!B$32*100))</f>
        <v>NO TRANSECT</v>
      </c>
      <c r="BF9" s="191" t="str">
        <f>IF('Site Description'!C$32="NO TRANSECT","NO TRANSECT",SUMIF('Data Entry'!$J$4:$J$192,A9,'Data Entry'!$P$4:$P$192)/('Site Description'!C$32*100))</f>
        <v>NO TRANSECT</v>
      </c>
      <c r="BG9" s="191" t="str">
        <f>IF('Site Description'!D$32="NO TRANSECT","NO TRANSECT",SUMIF('Data Entry'!$S$4:$S$192,A9,'Data Entry'!$Y$4:$Y$192)/('Site Description'!D$32*100))</f>
        <v>NO TRANSECT</v>
      </c>
      <c r="BH9" s="191" t="str">
        <f>IF('Site Description'!E$32="NO TRANSECT","NO TRANSECT",SUMIF('Data Entry'!$AB$4:$AB$192,A9,'Data Entry'!$AH$4:$AH$192)/('Site Description'!E$32*100))</f>
        <v>NO TRANSECT</v>
      </c>
      <c r="BI9" s="191" t="str">
        <f>IF('Site Description'!F$32="NO TRANSECT","NO TRANSECT",SUMIF('Data Entry'!$AK$4:$AK$192,A9,'Data Entry'!$AQ$4:$AQ$192)/('Site Description'!F$32*100))</f>
        <v>NO TRANSECT</v>
      </c>
      <c r="BJ9" s="192" t="str">
        <f>IF('Site Description'!G$32="NO TRANSECT","NO TRANSECT",SUMIF('Data Entry'!$AT$4:$AT$192,A9,'Data Entry'!$AZ$4:$AZ$192)/('Site Description'!G$32*100))</f>
        <v>NO TRANSECT</v>
      </c>
      <c r="BK9" s="192" t="str">
        <f>IF('Site Description'!H$32="NO TRANSECT","NO TRANSECT",SUMIF('Data Entry'!$BC$4:$BC$192,A9,'Data Entry'!$BI$4:$BI$192)/('Site Description'!H$32*100))</f>
        <v>NO TRANSECT</v>
      </c>
      <c r="BL9" s="192" t="str">
        <f>IF('Site Description'!I$32="NO TRANSECT","NO TRANSECT",SUMIF('Data Entry'!$BL$4:$BL$192,A9,'Data Entry'!$BR$4:$BR$192)/('Site Description'!I$32*100))</f>
        <v>NO TRANSECT</v>
      </c>
      <c r="BM9" s="36" t="e">
        <f t="shared" si="12"/>
        <v>#DIV/0!</v>
      </c>
      <c r="BN9" s="37" t="e">
        <f t="shared" si="13"/>
        <v>#DIV/0!</v>
      </c>
      <c r="BO9" s="190" t="str">
        <f>IF('Site Description'!B$32="NO TRANSECT","NO TRANSECT",SUMIF('Data Entry'!$A$4:$A$192,A9,'Data Entry'!$H$4:$H$192)/('Site Description'!B$32*100))</f>
        <v>NO TRANSECT</v>
      </c>
      <c r="BP9" s="191" t="str">
        <f>IF('Site Description'!C$32="NO TRANSECT","NO TRANSECT",SUMIF('Data Entry'!$J$4:$J$192,A9,'Data Entry'!$Q$4:$Q$192)/('Site Description'!C$32*100))</f>
        <v>NO TRANSECT</v>
      </c>
      <c r="BQ9" s="191" t="str">
        <f>IF('Site Description'!D$32="NO TRANSECT","NO TRANSECT",SUMIF('Data Entry'!$S$4:$S$192,A9,'Data Entry'!$Z$4:$Z$192)/('Site Description'!D$32*100))</f>
        <v>NO TRANSECT</v>
      </c>
      <c r="BR9" s="191" t="str">
        <f>IF('Site Description'!E$32="NO TRANSECT","NO TRANSECT",SUMIF('Data Entry'!$AB$4:$AB$192,A9,'Data Entry'!$AI$4:$AI$192)/('Site Description'!E$32*100))</f>
        <v>NO TRANSECT</v>
      </c>
      <c r="BS9" s="191" t="str">
        <f>IF('Site Description'!F$32="NO TRANSECT","NO TRANSECT",SUMIF('Data Entry'!$AK$4:$AK$192,A9,'Data Entry'!$AR$4:$AR$192)/('Site Description'!F$32*100))</f>
        <v>NO TRANSECT</v>
      </c>
      <c r="BT9" s="192" t="str">
        <f>IF('Site Description'!G$32="NO TRANSECT","NO TRANSECT",SUMIF('Data Entry'!$AT$4:$AT$192,A9,'Data Entry'!$BA$4:$BA$192)/('Site Description'!G$32*100))</f>
        <v>NO TRANSECT</v>
      </c>
      <c r="BU9" s="192" t="str">
        <f>IF('Site Description'!H$32="NO TRANSECT","NO TRANSECT",SUMIF('Data Entry'!$BC$4:$BC$192,A9,'Data Entry'!$BJ$4:$BJ$192)/('Site Description'!H$32*100))</f>
        <v>NO TRANSECT</v>
      </c>
      <c r="BV9" s="192" t="str">
        <f>IF('Site Description'!I$32="NO TRANSECT","NO TRANSECT",SUMIF('Data Entry'!$BL$4:$BL$192,A9,'Data Entry'!$BS$4:$BS$192)/('Site Description'!I$32*100))</f>
        <v>NO TRANSECT</v>
      </c>
      <c r="BW9" s="36" t="e">
        <f t="shared" si="14"/>
        <v>#DIV/0!</v>
      </c>
      <c r="BX9" s="37" t="e">
        <f t="shared" si="15"/>
        <v>#DIV/0!</v>
      </c>
      <c r="BY9" s="198" t="str">
        <f>IF('Site Description'!B$32="NO TRANSECT","NO TRANSECT",SUMIF('Data Entry'!$A$4:$A$192,A9,'Data Entry'!$I$4:$I$192)/('Site Description'!B$32*100))</f>
        <v>NO TRANSECT</v>
      </c>
      <c r="BZ9" s="191" t="str">
        <f>IF('Site Description'!C$32="NO TRANSECT","NO TRANSECT",SUMIF('Data Entry'!$J$4:$J$192,A9,'Data Entry'!$R$4:$R$192)/('Site Description'!C$32*100))</f>
        <v>NO TRANSECT</v>
      </c>
      <c r="CA9" s="191" t="str">
        <f>IF('Site Description'!D$32="NO TRANSECT","NO TRANSECT",SUMIF('Data Entry'!$S$4:$S$192,A9,'Data Entry'!$AA$4:$AA$192)/('Site Description'!D$32*100))</f>
        <v>NO TRANSECT</v>
      </c>
      <c r="CB9" s="191" t="str">
        <f>IF('Site Description'!E$32="NO TRANSECT","NO TRANSECT",SUMIF('Data Entry'!$AB$4:$AB$192,A9,'Data Entry'!$AJ$4:$AJ$192)/('Site Description'!E$32*100))</f>
        <v>NO TRANSECT</v>
      </c>
      <c r="CC9" s="191" t="str">
        <f>IF('Site Description'!F$32="NO TRANSECT","NO TRANSECT",SUMIF('Data Entry'!$AK$4:$AK$192,A9,'Data Entry'!$AS$4:$AS$192)/('Site Description'!F$32*100))</f>
        <v>NO TRANSECT</v>
      </c>
      <c r="CD9" s="192" t="str">
        <f>IF('Site Description'!G$32="NO TRANSECT","NO TRANSECT",SUMIF('Data Entry'!$AT$4:$AT$192,A9,'Data Entry'!$BB$4:$BB$192)/('Site Description'!G$32*100))</f>
        <v>NO TRANSECT</v>
      </c>
      <c r="CE9" s="192" t="str">
        <f>IF('Site Description'!H$32="NO TRANSECT","NO TRANSECT",SUMIF('Data Entry'!$BC$4:$BC$192,A9,'Data Entry'!$BK$4:$BK$192)/('Site Description'!H$32*100))</f>
        <v>NO TRANSECT</v>
      </c>
      <c r="CF9" s="192" t="str">
        <f>IF('Site Description'!I$32="NO TRANSECT","NO TRANSECT",SUMIF('Data Entry'!$BL$4:$BL$192,A9,'Data Entry'!$BT$4:$BT$192)/('Site Description'!I$32*100))</f>
        <v>NO TRANSECT</v>
      </c>
      <c r="CG9" s="36" t="e">
        <f t="shared" si="16"/>
        <v>#DIV/0!</v>
      </c>
      <c r="CH9" s="37" t="e">
        <f t="shared" si="17"/>
        <v>#DIV/0!</v>
      </c>
    </row>
    <row r="10" spans="1:86" x14ac:dyDescent="0.25">
      <c r="A10" s="177" t="s">
        <v>146</v>
      </c>
      <c r="B10" s="178" t="s">
        <v>150</v>
      </c>
      <c r="C10" s="178"/>
      <c r="D10" s="179" t="s">
        <v>87</v>
      </c>
      <c r="E10" s="180" t="s">
        <v>40</v>
      </c>
      <c r="F10" s="180"/>
      <c r="G10" s="194" t="str">
        <f>IF('Site Description'!B$32="NO TRANSECT","NO TRANSECT",SUMIF('Data Entry'!$A$4:$A$192,A10,'Data Entry'!$D$4:$D$192))</f>
        <v>NO TRANSECT</v>
      </c>
      <c r="H10" s="195" t="str">
        <f>IF('Site Description'!C$32="NO TRANSECT","NO TRANSECT",SUMIF('Data Entry'!$J$4:$J$192,A10,'Data Entry'!$M$4:$M$192))</f>
        <v>NO TRANSECT</v>
      </c>
      <c r="I10" s="195" t="str">
        <f>IF('Site Description'!D$32="NO TRANSECT","NO TRANSECT",SUMIF('Data Entry'!$S$4:$S$192,A10,'Data Entry'!$V$4:$V$192))</f>
        <v>NO TRANSECT</v>
      </c>
      <c r="J10" s="195" t="str">
        <f>IF('Site Description'!E$32="NO TRANSECT","NO TRANSECT",SUMIF('Data Entry'!$AB$4:$AB$192,A10,'Data Entry'!$AE$4:$AE$192))</f>
        <v>NO TRANSECT</v>
      </c>
      <c r="K10" s="195" t="str">
        <f>IF('Site Description'!F$32="NO TRANSECT","NO TRANSECT",SUMIF('Data Entry'!$AK$4:$AK$192,A10,'Data Entry'!$AN$4:$AN$192))</f>
        <v>NO TRANSECT</v>
      </c>
      <c r="L10" s="196" t="str">
        <f>IF('Site Description'!G$32="NO TRANSECT","NO TRANSECT",SUMIF('Data Entry'!$AT$4:$AT$192,A10,'Data Entry'!$AW$4:$AW$192))</f>
        <v>NO TRANSECT</v>
      </c>
      <c r="M10" s="196" t="str">
        <f>IF('Site Description'!H$32="NO TRANSECT","NO TRANSECT",SUMIF('Data Entry'!$BC$4:$BC$192,A10,'Data Entry'!$BF$4:$BF$192))</f>
        <v>NO TRANSECT</v>
      </c>
      <c r="N10" s="197" t="str">
        <f>IF('Site Description'!I$32="NO TRANSECT","NO TRANSECT",SUMIF('Data Entry'!$BL$4:$BL$192,A10,'Data Entry'!$BO$4:$BO$192))</f>
        <v>NO TRANSECT</v>
      </c>
      <c r="O10" s="36" t="e">
        <f t="shared" si="2"/>
        <v>#DIV/0!</v>
      </c>
      <c r="P10" s="37" t="e">
        <f t="shared" si="3"/>
        <v>#DIV/0!</v>
      </c>
      <c r="Q10" s="190" t="str">
        <f>IF('Site Description'!B$33="NO TRANSECT", "NO TRANSECT", G10/'Site Description'!B$33)</f>
        <v>NO TRANSECT</v>
      </c>
      <c r="R10" s="191" t="str">
        <f>IF('Site Description'!C$33="NO TRANSECT", "NO TRANSECT", H10/'Site Description'!C$33)</f>
        <v>NO TRANSECT</v>
      </c>
      <c r="S10" s="191" t="str">
        <f>IF('Site Description'!D$33="NO TRANSECT", "NO TRANSECT", I10/'Site Description'!D$33)</f>
        <v>NO TRANSECT</v>
      </c>
      <c r="T10" s="191" t="str">
        <f>IF('Site Description'!E$33="NO TRANSECT", "NO TRANSECT", J10/'Site Description'!E$33)</f>
        <v>NO TRANSECT</v>
      </c>
      <c r="U10" s="191" t="str">
        <f>IF('Site Description'!F$33="NO TRANSECT", "NO TRANSECT", K10/'Site Description'!F$33)</f>
        <v>NO TRANSECT</v>
      </c>
      <c r="V10" s="192" t="str">
        <f>IF('Site Description'!G$33="NO TRANSECT", "NO TRANSECT", L10/'Site Description'!G$33)</f>
        <v>NO TRANSECT</v>
      </c>
      <c r="W10" s="192" t="str">
        <f>IF('Site Description'!H$33="NO TRANSECT", "NO TRANSECT", M10/'Site Description'!H$33)</f>
        <v>NO TRANSECT</v>
      </c>
      <c r="X10" s="192" t="str">
        <f>IF('Site Description'!$I$33="NO TRANSECT", "NO TRANSECT", N10/'Site Description'!$I$33)</f>
        <v>NO TRANSECT</v>
      </c>
      <c r="Y10" s="36" t="e">
        <f t="shared" si="4"/>
        <v>#DIV/0!</v>
      </c>
      <c r="Z10" s="37" t="e">
        <f t="shared" si="5"/>
        <v>#DIV/0!</v>
      </c>
      <c r="AA10" s="190" t="str">
        <f>IF('Site Description'!B$33="NO TRANSECT", "NO TRANSECT",BE10*10)</f>
        <v>NO TRANSECT</v>
      </c>
      <c r="AB10" s="191" t="str">
        <f>IF('Site Description'!C$33="NO TRANSECT", "NO TRANSECT",BF10*10)</f>
        <v>NO TRANSECT</v>
      </c>
      <c r="AC10" s="191" t="str">
        <f>IF('Site Description'!D$33="NO TRANSECT", "NO TRANSECT",BG10*10)</f>
        <v>NO TRANSECT</v>
      </c>
      <c r="AD10" s="191" t="str">
        <f>IF('Site Description'!E$33="NO TRANSECT", "NO TRANSECT",BH10*10)</f>
        <v>NO TRANSECT</v>
      </c>
      <c r="AE10" s="191" t="str">
        <f>IF('Site Description'!F$33="NO TRANSECT", "NO TRANSECT",BI10*10)</f>
        <v>NO TRANSECT</v>
      </c>
      <c r="AF10" s="192" t="str">
        <f>IF('Site Description'!G$33="NO TRANSECT", "NO TRANSECT",BJ10*10)</f>
        <v>NO TRANSECT</v>
      </c>
      <c r="AG10" s="192" t="str">
        <f>IF('Site Description'!H$33="NO TRANSECT", "NO TRANSECT",BK10*10)</f>
        <v>NO TRANSECT</v>
      </c>
      <c r="AH10" s="192" t="str">
        <f>IF('Site Description'!I$33="NO TRANSECT", "NO TRANSECT",BL10*10)</f>
        <v>NO TRANSECT</v>
      </c>
      <c r="AI10" s="36" t="e">
        <f t="shared" si="6"/>
        <v>#DIV/0!</v>
      </c>
      <c r="AJ10" s="37" t="e">
        <f t="shared" si="7"/>
        <v>#DIV/0!</v>
      </c>
      <c r="AK10" s="190" t="str">
        <f>IF('Site Description'!B$33="NO TRANSECT", "NO TRANSECT",BO10*10)</f>
        <v>NO TRANSECT</v>
      </c>
      <c r="AL10" s="191" t="str">
        <f>IF('Site Description'!C$33="NO TRANSECT", "NO TRANSECT",BP10*10)</f>
        <v>NO TRANSECT</v>
      </c>
      <c r="AM10" s="191" t="str">
        <f>IF('Site Description'!D$33="NO TRANSECT", "NO TRANSECT",BQ10*10)</f>
        <v>NO TRANSECT</v>
      </c>
      <c r="AN10" s="191" t="str">
        <f>IF('Site Description'!E$33="NO TRANSECT", "NO TRANSECT",BR10*10)</f>
        <v>NO TRANSECT</v>
      </c>
      <c r="AO10" s="191" t="str">
        <f>IF('Site Description'!F$33="NO TRANSECT", "NO TRANSECT",BS10*10)</f>
        <v>NO TRANSECT</v>
      </c>
      <c r="AP10" s="192" t="str">
        <f>IF('Site Description'!G$33="NO TRANSECT", "NO TRANSECT",BT10*10)</f>
        <v>NO TRANSECT</v>
      </c>
      <c r="AQ10" s="192" t="str">
        <f>IF('Site Description'!H$33="NO TRANSECT", "NO TRANSECT",BU10*10)</f>
        <v>NO TRANSECT</v>
      </c>
      <c r="AR10" s="192" t="str">
        <f>IF('Site Description'!I$33="NO TRANSECT", "NO TRANSECT",BV10*10)</f>
        <v>NO TRANSECT</v>
      </c>
      <c r="AS10" s="36" t="e">
        <f t="shared" si="8"/>
        <v>#DIV/0!</v>
      </c>
      <c r="AT10" s="37" t="e">
        <f t="shared" si="9"/>
        <v>#DIV/0!</v>
      </c>
      <c r="AU10" s="190" t="str">
        <f>IF('Site Description'!B$33="NO TRANSECT","NO TRANSECT",BY10*10)</f>
        <v>NO TRANSECT</v>
      </c>
      <c r="AV10" s="191" t="str">
        <f>IF('Site Description'!C$33="NO TRANSECT","NO TRANSECT",BZ10*10)</f>
        <v>NO TRANSECT</v>
      </c>
      <c r="AW10" s="191" t="str">
        <f>IF('Site Description'!D$33="NO TRANSECT","NO TRANSECT",CA10*10)</f>
        <v>NO TRANSECT</v>
      </c>
      <c r="AX10" s="191" t="str">
        <f>IF('Site Description'!E$33="NO TRANSECT","NO TRANSECT",CB10*10)</f>
        <v>NO TRANSECT</v>
      </c>
      <c r="AY10" s="191" t="str">
        <f>IF('Site Description'!F$33="NO TRANSECT","NO TRANSECT",CC10*10)</f>
        <v>NO TRANSECT</v>
      </c>
      <c r="AZ10" s="192" t="str">
        <f>IF('Site Description'!G$33="NO TRANSECT","NO TRANSECT",CD10*10)</f>
        <v>NO TRANSECT</v>
      </c>
      <c r="BA10" s="192" t="str">
        <f>IF('Site Description'!H$33="NO TRANSECT","NO TRANSECT",CE10*10)</f>
        <v>NO TRANSECT</v>
      </c>
      <c r="BB10" s="192" t="str">
        <f>IF('Site Description'!I$33="NO TRANSECT","NO TRANSECT",CF10*10)</f>
        <v>NO TRANSECT</v>
      </c>
      <c r="BC10" s="36" t="e">
        <f t="shared" si="10"/>
        <v>#DIV/0!</v>
      </c>
      <c r="BD10" s="37" t="e">
        <f t="shared" si="11"/>
        <v>#DIV/0!</v>
      </c>
      <c r="BE10" s="190" t="str">
        <f>IF('Site Description'!B$32="NO TRANSECT","NO TRANSECT",SUMIF('Data Entry'!$A$4:$A$192,A10,'Data Entry'!$G$4:$G$192)/('Site Description'!B$32*100))</f>
        <v>NO TRANSECT</v>
      </c>
      <c r="BF10" s="191" t="str">
        <f>IF('Site Description'!C$32="NO TRANSECT","NO TRANSECT",SUMIF('Data Entry'!$J$4:$J$192,A10,'Data Entry'!$P$4:$P$192)/('Site Description'!C$32*100))</f>
        <v>NO TRANSECT</v>
      </c>
      <c r="BG10" s="191" t="str">
        <f>IF('Site Description'!D$32="NO TRANSECT","NO TRANSECT",SUMIF('Data Entry'!$S$4:$S$192,A10,'Data Entry'!$Y$4:$Y$192)/('Site Description'!D$32*100))</f>
        <v>NO TRANSECT</v>
      </c>
      <c r="BH10" s="191" t="str">
        <f>IF('Site Description'!E$32="NO TRANSECT","NO TRANSECT",SUMIF('Data Entry'!$AB$4:$AB$192,A10,'Data Entry'!$AH$4:$AH$192)/('Site Description'!E$32*100))</f>
        <v>NO TRANSECT</v>
      </c>
      <c r="BI10" s="191" t="str">
        <f>IF('Site Description'!F$32="NO TRANSECT","NO TRANSECT",SUMIF('Data Entry'!$AK$4:$AK$192,A10,'Data Entry'!$AQ$4:$AQ$192)/('Site Description'!F$32*100))</f>
        <v>NO TRANSECT</v>
      </c>
      <c r="BJ10" s="192" t="str">
        <f>IF('Site Description'!G$32="NO TRANSECT","NO TRANSECT",SUMIF('Data Entry'!$AT$4:$AT$192,A10,'Data Entry'!$AZ$4:$AZ$192)/('Site Description'!G$32*100))</f>
        <v>NO TRANSECT</v>
      </c>
      <c r="BK10" s="192" t="str">
        <f>IF('Site Description'!H$32="NO TRANSECT","NO TRANSECT",SUMIF('Data Entry'!$BC$4:$BC$192,A10,'Data Entry'!$BI$4:$BI$192)/('Site Description'!H$32*100))</f>
        <v>NO TRANSECT</v>
      </c>
      <c r="BL10" s="192" t="str">
        <f>IF('Site Description'!I$32="NO TRANSECT","NO TRANSECT",SUMIF('Data Entry'!$BL$4:$BL$192,A10,'Data Entry'!$BR$4:$BR$192)/('Site Description'!I$32*100))</f>
        <v>NO TRANSECT</v>
      </c>
      <c r="BM10" s="36" t="e">
        <f t="shared" si="12"/>
        <v>#DIV/0!</v>
      </c>
      <c r="BN10" s="37" t="e">
        <f t="shared" si="13"/>
        <v>#DIV/0!</v>
      </c>
      <c r="BO10" s="190" t="str">
        <f>IF('Site Description'!B$32="NO TRANSECT","NO TRANSECT",SUMIF('Data Entry'!$A$4:$A$192,A10,'Data Entry'!$H$4:$H$192)/('Site Description'!B$32*100))</f>
        <v>NO TRANSECT</v>
      </c>
      <c r="BP10" s="191" t="str">
        <f>IF('Site Description'!C$32="NO TRANSECT","NO TRANSECT",SUMIF('Data Entry'!$J$4:$J$192,A10,'Data Entry'!$Q$4:$Q$192)/('Site Description'!C$32*100))</f>
        <v>NO TRANSECT</v>
      </c>
      <c r="BQ10" s="191" t="str">
        <f>IF('Site Description'!D$32="NO TRANSECT","NO TRANSECT",SUMIF('Data Entry'!$S$4:$S$192,A10,'Data Entry'!$Z$4:$Z$192)/('Site Description'!D$32*100))</f>
        <v>NO TRANSECT</v>
      </c>
      <c r="BR10" s="191" t="str">
        <f>IF('Site Description'!E$32="NO TRANSECT","NO TRANSECT",SUMIF('Data Entry'!$AB$4:$AB$192,A10,'Data Entry'!$AI$4:$AI$192)/('Site Description'!E$32*100))</f>
        <v>NO TRANSECT</v>
      </c>
      <c r="BS10" s="191" t="str">
        <f>IF('Site Description'!F$32="NO TRANSECT","NO TRANSECT",SUMIF('Data Entry'!$AK$4:$AK$192,A10,'Data Entry'!$AR$4:$AR$192)/('Site Description'!F$32*100))</f>
        <v>NO TRANSECT</v>
      </c>
      <c r="BT10" s="192" t="str">
        <f>IF('Site Description'!G$32="NO TRANSECT","NO TRANSECT",SUMIF('Data Entry'!$AT$4:$AT$192,A10,'Data Entry'!$BA$4:$BA$192)/('Site Description'!G$32*100))</f>
        <v>NO TRANSECT</v>
      </c>
      <c r="BU10" s="192" t="str">
        <f>IF('Site Description'!H$32="NO TRANSECT","NO TRANSECT",SUMIF('Data Entry'!$BC$4:$BC$192,A10,'Data Entry'!$BJ$4:$BJ$192)/('Site Description'!H$32*100))</f>
        <v>NO TRANSECT</v>
      </c>
      <c r="BV10" s="192" t="str">
        <f>IF('Site Description'!I$32="NO TRANSECT","NO TRANSECT",SUMIF('Data Entry'!$BL$4:$BL$192,A10,'Data Entry'!$BS$4:$BS$192)/('Site Description'!I$32*100))</f>
        <v>NO TRANSECT</v>
      </c>
      <c r="BW10" s="36" t="e">
        <f t="shared" si="14"/>
        <v>#DIV/0!</v>
      </c>
      <c r="BX10" s="37" t="e">
        <f t="shared" si="15"/>
        <v>#DIV/0!</v>
      </c>
      <c r="BY10" s="198" t="str">
        <f>IF('Site Description'!B$32="NO TRANSECT","NO TRANSECT",SUMIF('Data Entry'!$A$4:$A$192,A10,'Data Entry'!$I$4:$I$192)/('Site Description'!B$32*100))</f>
        <v>NO TRANSECT</v>
      </c>
      <c r="BZ10" s="191" t="str">
        <f>IF('Site Description'!C$32="NO TRANSECT","NO TRANSECT",SUMIF('Data Entry'!$J$4:$J$192,A10,'Data Entry'!$R$4:$R$192)/('Site Description'!C$32*100))</f>
        <v>NO TRANSECT</v>
      </c>
      <c r="CA10" s="191" t="str">
        <f>IF('Site Description'!D$32="NO TRANSECT","NO TRANSECT",SUMIF('Data Entry'!$S$4:$S$192,A10,'Data Entry'!$AA$4:$AA$192)/('Site Description'!D$32*100))</f>
        <v>NO TRANSECT</v>
      </c>
      <c r="CB10" s="191" t="str">
        <f>IF('Site Description'!E$32="NO TRANSECT","NO TRANSECT",SUMIF('Data Entry'!$AB$4:$AB$192,A10,'Data Entry'!$AJ$4:$AJ$192)/('Site Description'!E$32*100))</f>
        <v>NO TRANSECT</v>
      </c>
      <c r="CC10" s="191" t="str">
        <f>IF('Site Description'!F$32="NO TRANSECT","NO TRANSECT",SUMIF('Data Entry'!$AK$4:$AK$192,A10,'Data Entry'!$AS$4:$AS$192)/('Site Description'!F$32*100))</f>
        <v>NO TRANSECT</v>
      </c>
      <c r="CD10" s="192" t="str">
        <f>IF('Site Description'!G$32="NO TRANSECT","NO TRANSECT",SUMIF('Data Entry'!$AT$4:$AT$192,A10,'Data Entry'!$BB$4:$BB$192)/('Site Description'!G$32*100))</f>
        <v>NO TRANSECT</v>
      </c>
      <c r="CE10" s="192" t="str">
        <f>IF('Site Description'!H$32="NO TRANSECT","NO TRANSECT",SUMIF('Data Entry'!$BC$4:$BC$192,A10,'Data Entry'!$BK$4:$BK$192)/('Site Description'!H$32*100))</f>
        <v>NO TRANSECT</v>
      </c>
      <c r="CF10" s="192" t="str">
        <f>IF('Site Description'!I$32="NO TRANSECT","NO TRANSECT",SUMIF('Data Entry'!$BL$4:$BL$192,A10,'Data Entry'!$BT$4:$BT$192)/('Site Description'!I$32*100))</f>
        <v>NO TRANSECT</v>
      </c>
      <c r="CG10" s="36" t="e">
        <f t="shared" si="16"/>
        <v>#DIV/0!</v>
      </c>
      <c r="CH10" s="37" t="e">
        <f t="shared" si="17"/>
        <v>#DIV/0!</v>
      </c>
    </row>
    <row r="11" spans="1:86" x14ac:dyDescent="0.25">
      <c r="A11" s="177" t="s">
        <v>147</v>
      </c>
      <c r="B11" s="178" t="s">
        <v>150</v>
      </c>
      <c r="C11" s="178"/>
      <c r="D11" s="179" t="s">
        <v>96</v>
      </c>
      <c r="E11" s="180" t="s">
        <v>40</v>
      </c>
      <c r="F11" s="180"/>
      <c r="G11" s="194" t="str">
        <f>IF('Site Description'!B$32="NO TRANSECT","NO TRANSECT",SUMIF('Data Entry'!$A$4:$A$192,A11,'Data Entry'!$D$4:$D$192))</f>
        <v>NO TRANSECT</v>
      </c>
      <c r="H11" s="195" t="str">
        <f>IF('Site Description'!C$32="NO TRANSECT","NO TRANSECT",SUMIF('Data Entry'!$J$4:$J$192,A11,'Data Entry'!$M$4:$M$192))</f>
        <v>NO TRANSECT</v>
      </c>
      <c r="I11" s="195" t="str">
        <f>IF('Site Description'!D$32="NO TRANSECT","NO TRANSECT",SUMIF('Data Entry'!$S$4:$S$192,A11,'Data Entry'!$V$4:$V$192))</f>
        <v>NO TRANSECT</v>
      </c>
      <c r="J11" s="195" t="str">
        <f>IF('Site Description'!E$32="NO TRANSECT","NO TRANSECT",SUMIF('Data Entry'!$AB$4:$AB$192,A11,'Data Entry'!$AE$4:$AE$192))</f>
        <v>NO TRANSECT</v>
      </c>
      <c r="K11" s="195" t="str">
        <f>IF('Site Description'!F$32="NO TRANSECT","NO TRANSECT",SUMIF('Data Entry'!$AK$4:$AK$192,A11,'Data Entry'!$AN$4:$AN$192))</f>
        <v>NO TRANSECT</v>
      </c>
      <c r="L11" s="196" t="str">
        <f>IF('Site Description'!G$32="NO TRANSECT","NO TRANSECT",SUMIF('Data Entry'!$AT$4:$AT$192,A11,'Data Entry'!$AW$4:$AW$192))</f>
        <v>NO TRANSECT</v>
      </c>
      <c r="M11" s="196" t="str">
        <f>IF('Site Description'!H$32="NO TRANSECT","NO TRANSECT",SUMIF('Data Entry'!$BC$4:$BC$192,A11,'Data Entry'!$BF$4:$BF$192))</f>
        <v>NO TRANSECT</v>
      </c>
      <c r="N11" s="197" t="str">
        <f>IF('Site Description'!I$32="NO TRANSECT","NO TRANSECT",SUMIF('Data Entry'!$BL$4:$BL$192,A11,'Data Entry'!$BO$4:$BO$192))</f>
        <v>NO TRANSECT</v>
      </c>
      <c r="O11" s="36" t="e">
        <f t="shared" si="2"/>
        <v>#DIV/0!</v>
      </c>
      <c r="P11" s="37" t="e">
        <f t="shared" si="3"/>
        <v>#DIV/0!</v>
      </c>
      <c r="Q11" s="190" t="str">
        <f>IF('Site Description'!B$33="NO TRANSECT", "NO TRANSECT", G11/'Site Description'!B$33)</f>
        <v>NO TRANSECT</v>
      </c>
      <c r="R11" s="191" t="str">
        <f>IF('Site Description'!C$33="NO TRANSECT", "NO TRANSECT", H11/'Site Description'!C$33)</f>
        <v>NO TRANSECT</v>
      </c>
      <c r="S11" s="191" t="str">
        <f>IF('Site Description'!D$33="NO TRANSECT", "NO TRANSECT", I11/'Site Description'!D$33)</f>
        <v>NO TRANSECT</v>
      </c>
      <c r="T11" s="191" t="str">
        <f>IF('Site Description'!E$33="NO TRANSECT", "NO TRANSECT", J11/'Site Description'!E$33)</f>
        <v>NO TRANSECT</v>
      </c>
      <c r="U11" s="191" t="str">
        <f>IF('Site Description'!F$33="NO TRANSECT", "NO TRANSECT", K11/'Site Description'!F$33)</f>
        <v>NO TRANSECT</v>
      </c>
      <c r="V11" s="192" t="str">
        <f>IF('Site Description'!G$33="NO TRANSECT", "NO TRANSECT", L11/'Site Description'!G$33)</f>
        <v>NO TRANSECT</v>
      </c>
      <c r="W11" s="192" t="str">
        <f>IF('Site Description'!H$33="NO TRANSECT", "NO TRANSECT", M11/'Site Description'!H$33)</f>
        <v>NO TRANSECT</v>
      </c>
      <c r="X11" s="192" t="str">
        <f>IF('Site Description'!$I$33="NO TRANSECT", "NO TRANSECT", N11/'Site Description'!$I$33)</f>
        <v>NO TRANSECT</v>
      </c>
      <c r="Y11" s="36" t="e">
        <f t="shared" si="4"/>
        <v>#DIV/0!</v>
      </c>
      <c r="Z11" s="37" t="e">
        <f t="shared" si="5"/>
        <v>#DIV/0!</v>
      </c>
      <c r="AA11" s="190" t="str">
        <f>IF('Site Description'!B$33="NO TRANSECT", "NO TRANSECT",BE11*10)</f>
        <v>NO TRANSECT</v>
      </c>
      <c r="AB11" s="191" t="str">
        <f>IF('Site Description'!C$33="NO TRANSECT", "NO TRANSECT",BF11*10)</f>
        <v>NO TRANSECT</v>
      </c>
      <c r="AC11" s="191" t="str">
        <f>IF('Site Description'!D$33="NO TRANSECT", "NO TRANSECT",BG11*10)</f>
        <v>NO TRANSECT</v>
      </c>
      <c r="AD11" s="191" t="str">
        <f>IF('Site Description'!E$33="NO TRANSECT", "NO TRANSECT",BH11*10)</f>
        <v>NO TRANSECT</v>
      </c>
      <c r="AE11" s="191" t="str">
        <f>IF('Site Description'!F$33="NO TRANSECT", "NO TRANSECT",BI11*10)</f>
        <v>NO TRANSECT</v>
      </c>
      <c r="AF11" s="192" t="str">
        <f>IF('Site Description'!G$33="NO TRANSECT", "NO TRANSECT",BJ11*10)</f>
        <v>NO TRANSECT</v>
      </c>
      <c r="AG11" s="192" t="str">
        <f>IF('Site Description'!H$33="NO TRANSECT", "NO TRANSECT",BK11*10)</f>
        <v>NO TRANSECT</v>
      </c>
      <c r="AH11" s="192" t="str">
        <f>IF('Site Description'!I$33="NO TRANSECT", "NO TRANSECT",BL11*10)</f>
        <v>NO TRANSECT</v>
      </c>
      <c r="AI11" s="36" t="e">
        <f t="shared" si="6"/>
        <v>#DIV/0!</v>
      </c>
      <c r="AJ11" s="37" t="e">
        <f t="shared" si="7"/>
        <v>#DIV/0!</v>
      </c>
      <c r="AK11" s="190" t="str">
        <f>IF('Site Description'!B$33="NO TRANSECT", "NO TRANSECT",BO11*10)</f>
        <v>NO TRANSECT</v>
      </c>
      <c r="AL11" s="191" t="str">
        <f>IF('Site Description'!C$33="NO TRANSECT", "NO TRANSECT",BP11*10)</f>
        <v>NO TRANSECT</v>
      </c>
      <c r="AM11" s="191" t="str">
        <f>IF('Site Description'!D$33="NO TRANSECT", "NO TRANSECT",BQ11*10)</f>
        <v>NO TRANSECT</v>
      </c>
      <c r="AN11" s="191" t="str">
        <f>IF('Site Description'!E$33="NO TRANSECT", "NO TRANSECT",BR11*10)</f>
        <v>NO TRANSECT</v>
      </c>
      <c r="AO11" s="191" t="str">
        <f>IF('Site Description'!F$33="NO TRANSECT", "NO TRANSECT",BS11*10)</f>
        <v>NO TRANSECT</v>
      </c>
      <c r="AP11" s="192" t="str">
        <f>IF('Site Description'!G$33="NO TRANSECT", "NO TRANSECT",BT11*10)</f>
        <v>NO TRANSECT</v>
      </c>
      <c r="AQ11" s="192" t="str">
        <f>IF('Site Description'!H$33="NO TRANSECT", "NO TRANSECT",BU11*10)</f>
        <v>NO TRANSECT</v>
      </c>
      <c r="AR11" s="192" t="str">
        <f>IF('Site Description'!I$33="NO TRANSECT", "NO TRANSECT",BV11*10)</f>
        <v>NO TRANSECT</v>
      </c>
      <c r="AS11" s="36" t="e">
        <f t="shared" si="8"/>
        <v>#DIV/0!</v>
      </c>
      <c r="AT11" s="37" t="e">
        <f t="shared" si="9"/>
        <v>#DIV/0!</v>
      </c>
      <c r="AU11" s="190" t="str">
        <f>IF('Site Description'!B$33="NO TRANSECT","NO TRANSECT",BY11*10)</f>
        <v>NO TRANSECT</v>
      </c>
      <c r="AV11" s="191" t="str">
        <f>IF('Site Description'!C$33="NO TRANSECT","NO TRANSECT",BZ11*10)</f>
        <v>NO TRANSECT</v>
      </c>
      <c r="AW11" s="191" t="str">
        <f>IF('Site Description'!D$33="NO TRANSECT","NO TRANSECT",CA11*10)</f>
        <v>NO TRANSECT</v>
      </c>
      <c r="AX11" s="191" t="str">
        <f>IF('Site Description'!E$33="NO TRANSECT","NO TRANSECT",CB11*10)</f>
        <v>NO TRANSECT</v>
      </c>
      <c r="AY11" s="191" t="str">
        <f>IF('Site Description'!F$33="NO TRANSECT","NO TRANSECT",CC11*10)</f>
        <v>NO TRANSECT</v>
      </c>
      <c r="AZ11" s="192" t="str">
        <f>IF('Site Description'!G$33="NO TRANSECT","NO TRANSECT",CD11*10)</f>
        <v>NO TRANSECT</v>
      </c>
      <c r="BA11" s="192" t="str">
        <f>IF('Site Description'!H$33="NO TRANSECT","NO TRANSECT",CE11*10)</f>
        <v>NO TRANSECT</v>
      </c>
      <c r="BB11" s="192" t="str">
        <f>IF('Site Description'!I$33="NO TRANSECT","NO TRANSECT",CF11*10)</f>
        <v>NO TRANSECT</v>
      </c>
      <c r="BC11" s="36" t="e">
        <f t="shared" si="10"/>
        <v>#DIV/0!</v>
      </c>
      <c r="BD11" s="37" t="e">
        <f t="shared" si="11"/>
        <v>#DIV/0!</v>
      </c>
      <c r="BE11" s="190" t="str">
        <f>IF('Site Description'!B$32="NO TRANSECT","NO TRANSECT",SUMIF('Data Entry'!$A$4:$A$192,A11,'Data Entry'!$G$4:$G$192)/('Site Description'!B$32*100))</f>
        <v>NO TRANSECT</v>
      </c>
      <c r="BF11" s="191" t="str">
        <f>IF('Site Description'!C$32="NO TRANSECT","NO TRANSECT",SUMIF('Data Entry'!$J$4:$J$192,A11,'Data Entry'!$P$4:$P$192)/('Site Description'!C$32*100))</f>
        <v>NO TRANSECT</v>
      </c>
      <c r="BG11" s="191" t="str">
        <f>IF('Site Description'!D$32="NO TRANSECT","NO TRANSECT",SUMIF('Data Entry'!$S$4:$S$192,A11,'Data Entry'!$Y$4:$Y$192)/('Site Description'!D$32*100))</f>
        <v>NO TRANSECT</v>
      </c>
      <c r="BH11" s="191" t="str">
        <f>IF('Site Description'!E$32="NO TRANSECT","NO TRANSECT",SUMIF('Data Entry'!$AB$4:$AB$192,A11,'Data Entry'!$AH$4:$AH$192)/('Site Description'!E$32*100))</f>
        <v>NO TRANSECT</v>
      </c>
      <c r="BI11" s="191" t="str">
        <f>IF('Site Description'!F$32="NO TRANSECT","NO TRANSECT",SUMIF('Data Entry'!$AK$4:$AK$192,A11,'Data Entry'!$AQ$4:$AQ$192)/('Site Description'!F$32*100))</f>
        <v>NO TRANSECT</v>
      </c>
      <c r="BJ11" s="192" t="str">
        <f>IF('Site Description'!G$32="NO TRANSECT","NO TRANSECT",SUMIF('Data Entry'!$AT$4:$AT$192,A11,'Data Entry'!$AZ$4:$AZ$192)/('Site Description'!G$32*100))</f>
        <v>NO TRANSECT</v>
      </c>
      <c r="BK11" s="192" t="str">
        <f>IF('Site Description'!H$32="NO TRANSECT","NO TRANSECT",SUMIF('Data Entry'!$BC$4:$BC$192,A11,'Data Entry'!$BI$4:$BI$192)/('Site Description'!H$32*100))</f>
        <v>NO TRANSECT</v>
      </c>
      <c r="BL11" s="192" t="str">
        <f>IF('Site Description'!I$32="NO TRANSECT","NO TRANSECT",SUMIF('Data Entry'!$BL$4:$BL$192,A11,'Data Entry'!$BR$4:$BR$192)/('Site Description'!I$32*100))</f>
        <v>NO TRANSECT</v>
      </c>
      <c r="BM11" s="36" t="e">
        <f t="shared" si="12"/>
        <v>#DIV/0!</v>
      </c>
      <c r="BN11" s="37" t="e">
        <f t="shared" si="13"/>
        <v>#DIV/0!</v>
      </c>
      <c r="BO11" s="190" t="str">
        <f>IF('Site Description'!B$32="NO TRANSECT","NO TRANSECT",SUMIF('Data Entry'!$A$4:$A$192,A11,'Data Entry'!$H$4:$H$192)/('Site Description'!B$32*100))</f>
        <v>NO TRANSECT</v>
      </c>
      <c r="BP11" s="191" t="str">
        <f>IF('Site Description'!C$32="NO TRANSECT","NO TRANSECT",SUMIF('Data Entry'!$J$4:$J$192,A11,'Data Entry'!$Q$4:$Q$192)/('Site Description'!C$32*100))</f>
        <v>NO TRANSECT</v>
      </c>
      <c r="BQ11" s="191" t="str">
        <f>IF('Site Description'!D$32="NO TRANSECT","NO TRANSECT",SUMIF('Data Entry'!$S$4:$S$192,A11,'Data Entry'!$Z$4:$Z$192)/('Site Description'!D$32*100))</f>
        <v>NO TRANSECT</v>
      </c>
      <c r="BR11" s="191" t="str">
        <f>IF('Site Description'!E$32="NO TRANSECT","NO TRANSECT",SUMIF('Data Entry'!$AB$4:$AB$192,A11,'Data Entry'!$AI$4:$AI$192)/('Site Description'!E$32*100))</f>
        <v>NO TRANSECT</v>
      </c>
      <c r="BS11" s="191" t="str">
        <f>IF('Site Description'!F$32="NO TRANSECT","NO TRANSECT",SUMIF('Data Entry'!$AK$4:$AK$192,A11,'Data Entry'!$AR$4:$AR$192)/('Site Description'!F$32*100))</f>
        <v>NO TRANSECT</v>
      </c>
      <c r="BT11" s="192" t="str">
        <f>IF('Site Description'!G$32="NO TRANSECT","NO TRANSECT",SUMIF('Data Entry'!$AT$4:$AT$192,A11,'Data Entry'!$BA$4:$BA$192)/('Site Description'!G$32*100))</f>
        <v>NO TRANSECT</v>
      </c>
      <c r="BU11" s="192" t="str">
        <f>IF('Site Description'!H$32="NO TRANSECT","NO TRANSECT",SUMIF('Data Entry'!$BC$4:$BC$192,A11,'Data Entry'!$BJ$4:$BJ$192)/('Site Description'!H$32*100))</f>
        <v>NO TRANSECT</v>
      </c>
      <c r="BV11" s="192" t="str">
        <f>IF('Site Description'!I$32="NO TRANSECT","NO TRANSECT",SUMIF('Data Entry'!$BL$4:$BL$192,A11,'Data Entry'!$BS$4:$BS$192)/('Site Description'!I$32*100))</f>
        <v>NO TRANSECT</v>
      </c>
      <c r="BW11" s="36" t="e">
        <f t="shared" si="14"/>
        <v>#DIV/0!</v>
      </c>
      <c r="BX11" s="37" t="e">
        <f t="shared" si="15"/>
        <v>#DIV/0!</v>
      </c>
      <c r="BY11" s="198" t="str">
        <f>IF('Site Description'!B$32="NO TRANSECT","NO TRANSECT",SUMIF('Data Entry'!$A$4:$A$192,A11,'Data Entry'!$I$4:$I$192)/('Site Description'!B$32*100))</f>
        <v>NO TRANSECT</v>
      </c>
      <c r="BZ11" s="191" t="str">
        <f>IF('Site Description'!C$32="NO TRANSECT","NO TRANSECT",SUMIF('Data Entry'!$J$4:$J$192,A11,'Data Entry'!$R$4:$R$192)/('Site Description'!C$32*100))</f>
        <v>NO TRANSECT</v>
      </c>
      <c r="CA11" s="191" t="str">
        <f>IF('Site Description'!D$32="NO TRANSECT","NO TRANSECT",SUMIF('Data Entry'!$S$4:$S$192,A11,'Data Entry'!$AA$4:$AA$192)/('Site Description'!D$32*100))</f>
        <v>NO TRANSECT</v>
      </c>
      <c r="CB11" s="191" t="str">
        <f>IF('Site Description'!E$32="NO TRANSECT","NO TRANSECT",SUMIF('Data Entry'!$AB$4:$AB$192,A11,'Data Entry'!$AJ$4:$AJ$192)/('Site Description'!E$32*100))</f>
        <v>NO TRANSECT</v>
      </c>
      <c r="CC11" s="191" t="str">
        <f>IF('Site Description'!F$32="NO TRANSECT","NO TRANSECT",SUMIF('Data Entry'!$AK$4:$AK$192,A11,'Data Entry'!$AS$4:$AS$192)/('Site Description'!F$32*100))</f>
        <v>NO TRANSECT</v>
      </c>
      <c r="CD11" s="192" t="str">
        <f>IF('Site Description'!G$32="NO TRANSECT","NO TRANSECT",SUMIF('Data Entry'!$AT$4:$AT$192,A11,'Data Entry'!$BB$4:$BB$192)/('Site Description'!G$32*100))</f>
        <v>NO TRANSECT</v>
      </c>
      <c r="CE11" s="192" t="str">
        <f>IF('Site Description'!H$32="NO TRANSECT","NO TRANSECT",SUMIF('Data Entry'!$BC$4:$BC$192,A11,'Data Entry'!$BK$4:$BK$192)/('Site Description'!H$32*100))</f>
        <v>NO TRANSECT</v>
      </c>
      <c r="CF11" s="192" t="str">
        <f>IF('Site Description'!I$32="NO TRANSECT","NO TRANSECT",SUMIF('Data Entry'!$BL$4:$BL$192,A11,'Data Entry'!$BT$4:$BT$192)/('Site Description'!I$32*100))</f>
        <v>NO TRANSECT</v>
      </c>
      <c r="CG11" s="36" t="e">
        <f t="shared" si="16"/>
        <v>#DIV/0!</v>
      </c>
      <c r="CH11" s="37" t="e">
        <f t="shared" si="17"/>
        <v>#DIV/0!</v>
      </c>
    </row>
    <row r="12" spans="1:86" x14ac:dyDescent="0.25">
      <c r="A12" s="177" t="s">
        <v>151</v>
      </c>
      <c r="B12" s="178" t="s">
        <v>150</v>
      </c>
      <c r="C12" s="178"/>
      <c r="D12" s="179" t="s">
        <v>88</v>
      </c>
      <c r="E12" s="180" t="s">
        <v>40</v>
      </c>
      <c r="F12" s="180"/>
      <c r="G12" s="194" t="str">
        <f>IF('Site Description'!B$32="NO TRANSECT","NO TRANSECT",SUMIF('Data Entry'!$A$4:$A$192,A12,'Data Entry'!$D$4:$D$192))</f>
        <v>NO TRANSECT</v>
      </c>
      <c r="H12" s="195" t="str">
        <f>IF('Site Description'!C$32="NO TRANSECT","NO TRANSECT",SUMIF('Data Entry'!$J$4:$J$192,A12,'Data Entry'!$M$4:$M$192))</f>
        <v>NO TRANSECT</v>
      </c>
      <c r="I12" s="195" t="str">
        <f>IF('Site Description'!D$32="NO TRANSECT","NO TRANSECT",SUMIF('Data Entry'!$S$4:$S$192,A12,'Data Entry'!$V$4:$V$192))</f>
        <v>NO TRANSECT</v>
      </c>
      <c r="J12" s="195" t="str">
        <f>IF('Site Description'!E$32="NO TRANSECT","NO TRANSECT",SUMIF('Data Entry'!$AB$4:$AB$192,A12,'Data Entry'!$AE$4:$AE$192))</f>
        <v>NO TRANSECT</v>
      </c>
      <c r="K12" s="195" t="str">
        <f>IF('Site Description'!F$32="NO TRANSECT","NO TRANSECT",SUMIF('Data Entry'!$AK$4:$AK$192,A12,'Data Entry'!$AN$4:$AN$192))</f>
        <v>NO TRANSECT</v>
      </c>
      <c r="L12" s="196" t="str">
        <f>IF('Site Description'!G$32="NO TRANSECT","NO TRANSECT",SUMIF('Data Entry'!$AT$4:$AT$192,A12,'Data Entry'!$AW$4:$AW$192))</f>
        <v>NO TRANSECT</v>
      </c>
      <c r="M12" s="196" t="str">
        <f>IF('Site Description'!H$32="NO TRANSECT","NO TRANSECT",SUMIF('Data Entry'!$BC$4:$BC$192,A12,'Data Entry'!$BF$4:$BF$192))</f>
        <v>NO TRANSECT</v>
      </c>
      <c r="N12" s="197" t="str">
        <f>IF('Site Description'!I$32="NO TRANSECT","NO TRANSECT",SUMIF('Data Entry'!$BL$4:$BL$192,A12,'Data Entry'!$BO$4:$BO$192))</f>
        <v>NO TRANSECT</v>
      </c>
      <c r="O12" s="36" t="e">
        <f t="shared" si="2"/>
        <v>#DIV/0!</v>
      </c>
      <c r="P12" s="37" t="e">
        <f t="shared" si="3"/>
        <v>#DIV/0!</v>
      </c>
      <c r="Q12" s="190" t="str">
        <f>IF('Site Description'!B$33="NO TRANSECT", "NO TRANSECT", G12/'Site Description'!B$33)</f>
        <v>NO TRANSECT</v>
      </c>
      <c r="R12" s="191" t="str">
        <f>IF('Site Description'!C$33="NO TRANSECT", "NO TRANSECT", H12/'Site Description'!C$33)</f>
        <v>NO TRANSECT</v>
      </c>
      <c r="S12" s="191" t="str">
        <f>IF('Site Description'!D$33="NO TRANSECT", "NO TRANSECT", I12/'Site Description'!D$33)</f>
        <v>NO TRANSECT</v>
      </c>
      <c r="T12" s="191" t="str">
        <f>IF('Site Description'!E$33="NO TRANSECT", "NO TRANSECT", J12/'Site Description'!E$33)</f>
        <v>NO TRANSECT</v>
      </c>
      <c r="U12" s="191" t="str">
        <f>IF('Site Description'!F$33="NO TRANSECT", "NO TRANSECT", K12/'Site Description'!F$33)</f>
        <v>NO TRANSECT</v>
      </c>
      <c r="V12" s="192" t="str">
        <f>IF('Site Description'!G$33="NO TRANSECT", "NO TRANSECT", L12/'Site Description'!G$33)</f>
        <v>NO TRANSECT</v>
      </c>
      <c r="W12" s="192" t="str">
        <f>IF('Site Description'!H$33="NO TRANSECT", "NO TRANSECT", M12/'Site Description'!H$33)</f>
        <v>NO TRANSECT</v>
      </c>
      <c r="X12" s="192" t="str">
        <f>IF('Site Description'!$I$33="NO TRANSECT", "NO TRANSECT", N12/'Site Description'!$I$33)</f>
        <v>NO TRANSECT</v>
      </c>
      <c r="Y12" s="36" t="e">
        <f t="shared" si="4"/>
        <v>#DIV/0!</v>
      </c>
      <c r="Z12" s="37" t="e">
        <f t="shared" si="5"/>
        <v>#DIV/0!</v>
      </c>
      <c r="AA12" s="190" t="str">
        <f>IF('Site Description'!B$33="NO TRANSECT", "NO TRANSECT",BE12*10)</f>
        <v>NO TRANSECT</v>
      </c>
      <c r="AB12" s="191" t="str">
        <f>IF('Site Description'!C$33="NO TRANSECT", "NO TRANSECT",BF12*10)</f>
        <v>NO TRANSECT</v>
      </c>
      <c r="AC12" s="191" t="str">
        <f>IF('Site Description'!D$33="NO TRANSECT", "NO TRANSECT",BG12*10)</f>
        <v>NO TRANSECT</v>
      </c>
      <c r="AD12" s="191" t="str">
        <f>IF('Site Description'!E$33="NO TRANSECT", "NO TRANSECT",BH12*10)</f>
        <v>NO TRANSECT</v>
      </c>
      <c r="AE12" s="191" t="str">
        <f>IF('Site Description'!F$33="NO TRANSECT", "NO TRANSECT",BI12*10)</f>
        <v>NO TRANSECT</v>
      </c>
      <c r="AF12" s="192" t="str">
        <f>IF('Site Description'!G$33="NO TRANSECT", "NO TRANSECT",BJ12*10)</f>
        <v>NO TRANSECT</v>
      </c>
      <c r="AG12" s="192" t="str">
        <f>IF('Site Description'!H$33="NO TRANSECT", "NO TRANSECT",BK12*10)</f>
        <v>NO TRANSECT</v>
      </c>
      <c r="AH12" s="192" t="str">
        <f>IF('Site Description'!I$33="NO TRANSECT", "NO TRANSECT",BL12*10)</f>
        <v>NO TRANSECT</v>
      </c>
      <c r="AI12" s="36" t="e">
        <f t="shared" si="6"/>
        <v>#DIV/0!</v>
      </c>
      <c r="AJ12" s="37" t="e">
        <f t="shared" si="7"/>
        <v>#DIV/0!</v>
      </c>
      <c r="AK12" s="190" t="str">
        <f>IF('Site Description'!B$33="NO TRANSECT", "NO TRANSECT",BO12*10)</f>
        <v>NO TRANSECT</v>
      </c>
      <c r="AL12" s="191" t="str">
        <f>IF('Site Description'!C$33="NO TRANSECT", "NO TRANSECT",BP12*10)</f>
        <v>NO TRANSECT</v>
      </c>
      <c r="AM12" s="191" t="str">
        <f>IF('Site Description'!D$33="NO TRANSECT", "NO TRANSECT",BQ12*10)</f>
        <v>NO TRANSECT</v>
      </c>
      <c r="AN12" s="191" t="str">
        <f>IF('Site Description'!E$33="NO TRANSECT", "NO TRANSECT",BR12*10)</f>
        <v>NO TRANSECT</v>
      </c>
      <c r="AO12" s="191" t="str">
        <f>IF('Site Description'!F$33="NO TRANSECT", "NO TRANSECT",BS12*10)</f>
        <v>NO TRANSECT</v>
      </c>
      <c r="AP12" s="192" t="str">
        <f>IF('Site Description'!G$33="NO TRANSECT", "NO TRANSECT",BT12*10)</f>
        <v>NO TRANSECT</v>
      </c>
      <c r="AQ12" s="192" t="str">
        <f>IF('Site Description'!H$33="NO TRANSECT", "NO TRANSECT",BU12*10)</f>
        <v>NO TRANSECT</v>
      </c>
      <c r="AR12" s="192" t="str">
        <f>IF('Site Description'!I$33="NO TRANSECT", "NO TRANSECT",BV12*10)</f>
        <v>NO TRANSECT</v>
      </c>
      <c r="AS12" s="36" t="e">
        <f t="shared" si="8"/>
        <v>#DIV/0!</v>
      </c>
      <c r="AT12" s="37" t="e">
        <f t="shared" si="9"/>
        <v>#DIV/0!</v>
      </c>
      <c r="AU12" s="190" t="str">
        <f>IF('Site Description'!B$33="NO TRANSECT","NO TRANSECT",BY12*10)</f>
        <v>NO TRANSECT</v>
      </c>
      <c r="AV12" s="191" t="str">
        <f>IF('Site Description'!C$33="NO TRANSECT","NO TRANSECT",BZ12*10)</f>
        <v>NO TRANSECT</v>
      </c>
      <c r="AW12" s="191" t="str">
        <f>IF('Site Description'!D$33="NO TRANSECT","NO TRANSECT",CA12*10)</f>
        <v>NO TRANSECT</v>
      </c>
      <c r="AX12" s="191" t="str">
        <f>IF('Site Description'!E$33="NO TRANSECT","NO TRANSECT",CB12*10)</f>
        <v>NO TRANSECT</v>
      </c>
      <c r="AY12" s="191" t="str">
        <f>IF('Site Description'!F$33="NO TRANSECT","NO TRANSECT",CC12*10)</f>
        <v>NO TRANSECT</v>
      </c>
      <c r="AZ12" s="192" t="str">
        <f>IF('Site Description'!G$33="NO TRANSECT","NO TRANSECT",CD12*10)</f>
        <v>NO TRANSECT</v>
      </c>
      <c r="BA12" s="192" t="str">
        <f>IF('Site Description'!H$33="NO TRANSECT","NO TRANSECT",CE12*10)</f>
        <v>NO TRANSECT</v>
      </c>
      <c r="BB12" s="192" t="str">
        <f>IF('Site Description'!I$33="NO TRANSECT","NO TRANSECT",CF12*10)</f>
        <v>NO TRANSECT</v>
      </c>
      <c r="BC12" s="36" t="e">
        <f t="shared" si="10"/>
        <v>#DIV/0!</v>
      </c>
      <c r="BD12" s="37" t="e">
        <f t="shared" si="11"/>
        <v>#DIV/0!</v>
      </c>
      <c r="BE12" s="190" t="str">
        <f>IF('Site Description'!B$32="NO TRANSECT","NO TRANSECT",SUMIF('Data Entry'!$A$4:$A$192,A12,'Data Entry'!$G$4:$G$192)/('Site Description'!B$32*100))</f>
        <v>NO TRANSECT</v>
      </c>
      <c r="BF12" s="191" t="str">
        <f>IF('Site Description'!C$32="NO TRANSECT","NO TRANSECT",SUMIF('Data Entry'!$J$4:$J$192,A12,'Data Entry'!$P$4:$P$192)/('Site Description'!C$32*100))</f>
        <v>NO TRANSECT</v>
      </c>
      <c r="BG12" s="191" t="str">
        <f>IF('Site Description'!D$32="NO TRANSECT","NO TRANSECT",SUMIF('Data Entry'!$S$4:$S$192,A12,'Data Entry'!$Y$4:$Y$192)/('Site Description'!D$32*100))</f>
        <v>NO TRANSECT</v>
      </c>
      <c r="BH12" s="191" t="str">
        <f>IF('Site Description'!E$32="NO TRANSECT","NO TRANSECT",SUMIF('Data Entry'!$AB$4:$AB$192,A12,'Data Entry'!$AH$4:$AH$192)/('Site Description'!E$32*100))</f>
        <v>NO TRANSECT</v>
      </c>
      <c r="BI12" s="191" t="str">
        <f>IF('Site Description'!F$32="NO TRANSECT","NO TRANSECT",SUMIF('Data Entry'!$AK$4:$AK$192,A12,'Data Entry'!$AQ$4:$AQ$192)/('Site Description'!F$32*100))</f>
        <v>NO TRANSECT</v>
      </c>
      <c r="BJ12" s="192" t="str">
        <f>IF('Site Description'!G$32="NO TRANSECT","NO TRANSECT",SUMIF('Data Entry'!$AT$4:$AT$192,A12,'Data Entry'!$AZ$4:$AZ$192)/('Site Description'!G$32*100))</f>
        <v>NO TRANSECT</v>
      </c>
      <c r="BK12" s="192" t="str">
        <f>IF('Site Description'!H$32="NO TRANSECT","NO TRANSECT",SUMIF('Data Entry'!$BC$4:$BC$192,A12,'Data Entry'!$BI$4:$BI$192)/('Site Description'!H$32*100))</f>
        <v>NO TRANSECT</v>
      </c>
      <c r="BL12" s="192" t="str">
        <f>IF('Site Description'!I$32="NO TRANSECT","NO TRANSECT",SUMIF('Data Entry'!$BL$4:$BL$192,A12,'Data Entry'!$BR$4:$BR$192)/('Site Description'!I$32*100))</f>
        <v>NO TRANSECT</v>
      </c>
      <c r="BM12" s="36" t="e">
        <f t="shared" si="12"/>
        <v>#DIV/0!</v>
      </c>
      <c r="BN12" s="37" t="e">
        <f t="shared" si="13"/>
        <v>#DIV/0!</v>
      </c>
      <c r="BO12" s="190" t="str">
        <f>IF('Site Description'!B$32="NO TRANSECT","NO TRANSECT",SUMIF('Data Entry'!$A$4:$A$192,A12,'Data Entry'!$H$4:$H$192)/('Site Description'!B$32*100))</f>
        <v>NO TRANSECT</v>
      </c>
      <c r="BP12" s="191" t="str">
        <f>IF('Site Description'!C$32="NO TRANSECT","NO TRANSECT",SUMIF('Data Entry'!$J$4:$J$192,A12,'Data Entry'!$Q$4:$Q$192)/('Site Description'!C$32*100))</f>
        <v>NO TRANSECT</v>
      </c>
      <c r="BQ12" s="191" t="str">
        <f>IF('Site Description'!D$32="NO TRANSECT","NO TRANSECT",SUMIF('Data Entry'!$S$4:$S$192,A12,'Data Entry'!$Z$4:$Z$192)/('Site Description'!D$32*100))</f>
        <v>NO TRANSECT</v>
      </c>
      <c r="BR12" s="191" t="str">
        <f>IF('Site Description'!E$32="NO TRANSECT","NO TRANSECT",SUMIF('Data Entry'!$AB$4:$AB$192,A12,'Data Entry'!$AI$4:$AI$192)/('Site Description'!E$32*100))</f>
        <v>NO TRANSECT</v>
      </c>
      <c r="BS12" s="191" t="str">
        <f>IF('Site Description'!F$32="NO TRANSECT","NO TRANSECT",SUMIF('Data Entry'!$AK$4:$AK$192,A12,'Data Entry'!$AR$4:$AR$192)/('Site Description'!F$32*100))</f>
        <v>NO TRANSECT</v>
      </c>
      <c r="BT12" s="192" t="str">
        <f>IF('Site Description'!G$32="NO TRANSECT","NO TRANSECT",SUMIF('Data Entry'!$AT$4:$AT$192,A12,'Data Entry'!$BA$4:$BA$192)/('Site Description'!G$32*100))</f>
        <v>NO TRANSECT</v>
      </c>
      <c r="BU12" s="192" t="str">
        <f>IF('Site Description'!H$32="NO TRANSECT","NO TRANSECT",SUMIF('Data Entry'!$BC$4:$BC$192,A12,'Data Entry'!$BJ$4:$BJ$192)/('Site Description'!H$32*100))</f>
        <v>NO TRANSECT</v>
      </c>
      <c r="BV12" s="192" t="str">
        <f>IF('Site Description'!I$32="NO TRANSECT","NO TRANSECT",SUMIF('Data Entry'!$BL$4:$BL$192,A12,'Data Entry'!$BS$4:$BS$192)/('Site Description'!I$32*100))</f>
        <v>NO TRANSECT</v>
      </c>
      <c r="BW12" s="36" t="e">
        <f t="shared" si="14"/>
        <v>#DIV/0!</v>
      </c>
      <c r="BX12" s="37" t="e">
        <f t="shared" si="15"/>
        <v>#DIV/0!</v>
      </c>
      <c r="BY12" s="198" t="str">
        <f>IF('Site Description'!B$32="NO TRANSECT","NO TRANSECT",SUMIF('Data Entry'!$A$4:$A$192,A12,'Data Entry'!$I$4:$I$192)/('Site Description'!B$32*100))</f>
        <v>NO TRANSECT</v>
      </c>
      <c r="BZ12" s="191" t="str">
        <f>IF('Site Description'!C$32="NO TRANSECT","NO TRANSECT",SUMIF('Data Entry'!$J$4:$J$192,A12,'Data Entry'!$R$4:$R$192)/('Site Description'!C$32*100))</f>
        <v>NO TRANSECT</v>
      </c>
      <c r="CA12" s="191" t="str">
        <f>IF('Site Description'!D$32="NO TRANSECT","NO TRANSECT",SUMIF('Data Entry'!$S$4:$S$192,A12,'Data Entry'!$AA$4:$AA$192)/('Site Description'!D$32*100))</f>
        <v>NO TRANSECT</v>
      </c>
      <c r="CB12" s="191" t="str">
        <f>IF('Site Description'!E$32="NO TRANSECT","NO TRANSECT",SUMIF('Data Entry'!$AB$4:$AB$192,A12,'Data Entry'!$AJ$4:$AJ$192)/('Site Description'!E$32*100))</f>
        <v>NO TRANSECT</v>
      </c>
      <c r="CC12" s="191" t="str">
        <f>IF('Site Description'!F$32="NO TRANSECT","NO TRANSECT",SUMIF('Data Entry'!$AK$4:$AK$192,A12,'Data Entry'!$AS$4:$AS$192)/('Site Description'!F$32*100))</f>
        <v>NO TRANSECT</v>
      </c>
      <c r="CD12" s="192" t="str">
        <f>IF('Site Description'!G$32="NO TRANSECT","NO TRANSECT",SUMIF('Data Entry'!$AT$4:$AT$192,A12,'Data Entry'!$BB$4:$BB$192)/('Site Description'!G$32*100))</f>
        <v>NO TRANSECT</v>
      </c>
      <c r="CE12" s="192" t="str">
        <f>IF('Site Description'!H$32="NO TRANSECT","NO TRANSECT",SUMIF('Data Entry'!$BC$4:$BC$192,A12,'Data Entry'!$BK$4:$BK$192)/('Site Description'!H$32*100))</f>
        <v>NO TRANSECT</v>
      </c>
      <c r="CF12" s="192" t="str">
        <f>IF('Site Description'!I$32="NO TRANSECT","NO TRANSECT",SUMIF('Data Entry'!$BL$4:$BL$192,A12,'Data Entry'!$BT$4:$BT$192)/('Site Description'!I$32*100))</f>
        <v>NO TRANSECT</v>
      </c>
      <c r="CG12" s="36" t="e">
        <f t="shared" si="16"/>
        <v>#DIV/0!</v>
      </c>
      <c r="CH12" s="37" t="e">
        <f t="shared" si="17"/>
        <v>#DIV/0!</v>
      </c>
    </row>
    <row r="13" spans="1:86" x14ac:dyDescent="0.25">
      <c r="A13" s="177"/>
      <c r="B13" s="199"/>
      <c r="C13" s="199"/>
      <c r="D13" s="179"/>
      <c r="E13" s="180"/>
      <c r="F13" s="180"/>
      <c r="G13" s="200"/>
      <c r="H13" s="201"/>
      <c r="I13" s="201"/>
      <c r="J13" s="201"/>
      <c r="K13" s="201"/>
      <c r="L13" s="202"/>
      <c r="M13" s="202"/>
      <c r="N13" s="203"/>
      <c r="O13" s="204"/>
      <c r="P13" s="205"/>
      <c r="Q13" s="206"/>
      <c r="R13" s="207"/>
      <c r="S13" s="207"/>
      <c r="T13" s="207"/>
      <c r="U13" s="207"/>
      <c r="V13" s="208"/>
      <c r="W13" s="208"/>
      <c r="X13" s="208"/>
      <c r="Y13" s="204"/>
      <c r="Z13" s="205"/>
      <c r="AA13" s="206"/>
      <c r="AB13" s="207"/>
      <c r="AC13" s="207"/>
      <c r="AD13" s="207"/>
      <c r="AE13" s="207"/>
      <c r="AF13" s="208"/>
      <c r="AG13" s="208"/>
      <c r="AH13" s="208"/>
      <c r="AI13" s="204"/>
      <c r="AJ13" s="205"/>
      <c r="AK13" s="206"/>
      <c r="AL13" s="207"/>
      <c r="AM13" s="207"/>
      <c r="AN13" s="207"/>
      <c r="AO13" s="207"/>
      <c r="AP13" s="208"/>
      <c r="AQ13" s="208"/>
      <c r="AR13" s="208"/>
      <c r="AS13" s="204"/>
      <c r="AT13" s="205"/>
      <c r="AU13" s="206"/>
      <c r="AV13" s="207"/>
      <c r="AW13" s="207"/>
      <c r="AX13" s="207"/>
      <c r="AY13" s="207"/>
      <c r="AZ13" s="208"/>
      <c r="BA13" s="208"/>
      <c r="BB13" s="208"/>
      <c r="BC13" s="204"/>
      <c r="BD13" s="205"/>
      <c r="BE13" s="206"/>
      <c r="BF13" s="207"/>
      <c r="BG13" s="207"/>
      <c r="BH13" s="207"/>
      <c r="BI13" s="207"/>
      <c r="BJ13" s="208"/>
      <c r="BK13" s="208"/>
      <c r="BL13" s="208"/>
      <c r="BM13" s="204"/>
      <c r="BN13" s="205"/>
      <c r="BO13" s="206"/>
      <c r="BP13" s="207"/>
      <c r="BQ13" s="207"/>
      <c r="BR13" s="207"/>
      <c r="BS13" s="207"/>
      <c r="BT13" s="208"/>
      <c r="BU13" s="208"/>
      <c r="BV13" s="208"/>
      <c r="BW13" s="204"/>
      <c r="BX13" s="205"/>
      <c r="BY13" s="209"/>
      <c r="BZ13" s="207"/>
      <c r="CA13" s="207"/>
      <c r="CB13" s="207"/>
      <c r="CC13" s="207"/>
      <c r="CD13" s="208"/>
      <c r="CE13" s="208"/>
      <c r="CF13" s="208"/>
      <c r="CG13" s="204"/>
      <c r="CH13" s="205"/>
    </row>
    <row r="14" spans="1:86" x14ac:dyDescent="0.25">
      <c r="A14" s="210" t="s">
        <v>2</v>
      </c>
      <c r="B14" s="210" t="s">
        <v>89</v>
      </c>
      <c r="C14" s="210"/>
      <c r="D14" s="210" t="s">
        <v>90</v>
      </c>
      <c r="E14" s="180" t="s">
        <v>12</v>
      </c>
      <c r="F14" s="180"/>
      <c r="G14" s="194" t="str">
        <f>IF('Site Description'!B$32="NO TRANSECT","NO TRANSECT",SUMIF('Data Entry'!$A$4:$A$192,A14,'Data Entry'!$D$4:$D$192))</f>
        <v>NO TRANSECT</v>
      </c>
      <c r="H14" s="195" t="str">
        <f>IF('Site Description'!C$32="NO TRANSECT","NO TRANSECT",SUMIF('Data Entry'!$J$4:$J$192,A14,'Data Entry'!$M$4:$M$192))</f>
        <v>NO TRANSECT</v>
      </c>
      <c r="I14" s="195" t="str">
        <f>IF('Site Description'!D$32="NO TRANSECT","NO TRANSECT",SUMIF('Data Entry'!$S$4:$S$192,A14,'Data Entry'!$V$4:$V$192))</f>
        <v>NO TRANSECT</v>
      </c>
      <c r="J14" s="195" t="str">
        <f>IF('Site Description'!E$32="NO TRANSECT","NO TRANSECT",SUMIF('Data Entry'!$AB$4:$AB$192,A14,'Data Entry'!$AE$4:$AE$192))</f>
        <v>NO TRANSECT</v>
      </c>
      <c r="K14" s="195" t="str">
        <f>IF('Site Description'!F$32="NO TRANSECT","NO TRANSECT",SUMIF('Data Entry'!$AK$4:$AK$192,A14,'Data Entry'!$AN$4:$AN$192))</f>
        <v>NO TRANSECT</v>
      </c>
      <c r="L14" s="196" t="str">
        <f>IF('Site Description'!G$32="NO TRANSECT","NO TRANSECT",SUMIF('Data Entry'!$AT$4:$AT$192,A14,'Data Entry'!$AW$4:$AW$192))</f>
        <v>NO TRANSECT</v>
      </c>
      <c r="M14" s="196" t="str">
        <f>IF('Site Description'!H$32="NO TRANSECT","NO TRANSECT",SUMIF('Data Entry'!$BC$4:$BC$192,A14,'Data Entry'!$BF$4:$BF$192))</f>
        <v>NO TRANSECT</v>
      </c>
      <c r="N14" s="197" t="str">
        <f>IF('Site Description'!I$32="NO TRANSECT","NO TRANSECT",SUMIF('Data Entry'!$BL$4:$BL$192,A14,'Data Entry'!$BO$4:$BO$192))</f>
        <v>NO TRANSECT</v>
      </c>
      <c r="O14" s="36" t="e">
        <f t="shared" ref="O14:O25" si="18">AVERAGE(G14:N14)</f>
        <v>#DIV/0!</v>
      </c>
      <c r="P14" s="37" t="e">
        <f t="shared" ref="P14:P25" si="19">STDEV(G14:N14)</f>
        <v>#DIV/0!</v>
      </c>
      <c r="Q14" s="190" t="str">
        <f>IF('Site Description'!B$33="NO TRANSECT", "NO TRANSECT", G14/'Site Description'!B$33)</f>
        <v>NO TRANSECT</v>
      </c>
      <c r="R14" s="191" t="str">
        <f>IF('Site Description'!C$33="NO TRANSECT", "NO TRANSECT", H14/'Site Description'!C$33)</f>
        <v>NO TRANSECT</v>
      </c>
      <c r="S14" s="191" t="str">
        <f>IF('Site Description'!D$33="NO TRANSECT", "NO TRANSECT", I14/'Site Description'!D$33)</f>
        <v>NO TRANSECT</v>
      </c>
      <c r="T14" s="191" t="str">
        <f>IF('Site Description'!E$33="NO TRANSECT", "NO TRANSECT", J14/'Site Description'!E$33)</f>
        <v>NO TRANSECT</v>
      </c>
      <c r="U14" s="191" t="str">
        <f>IF('Site Description'!F$33="NO TRANSECT", "NO TRANSECT", K14/'Site Description'!F$33)</f>
        <v>NO TRANSECT</v>
      </c>
      <c r="V14" s="192" t="str">
        <f>IF('Site Description'!G$33="NO TRANSECT", "NO TRANSECT", L14/'Site Description'!G$33)</f>
        <v>NO TRANSECT</v>
      </c>
      <c r="W14" s="191" t="str">
        <f>IF('Site Description'!H$33="NO TRANSECT", "NO TRANSECT", M14/'Site Description'!H$33)</f>
        <v>NO TRANSECT</v>
      </c>
      <c r="X14" s="211" t="str">
        <f>IF('Site Description'!$I$33="NO TRANSECT", "NO TRANSECT", N14/'Site Description'!$I$33)</f>
        <v>NO TRANSECT</v>
      </c>
      <c r="Y14" s="36" t="e">
        <f t="shared" ref="Y14:Y25" si="20">AVERAGE(Q14:X14)</f>
        <v>#DIV/0!</v>
      </c>
      <c r="Z14" s="37" t="e">
        <f t="shared" ref="Z14:Z25" si="21">STDEV(Q14:X14)</f>
        <v>#DIV/0!</v>
      </c>
      <c r="AA14" s="190" t="str">
        <f>IF('Site Description'!B$33="NO TRANSECT", "NO TRANSECT",BE14*10)</f>
        <v>NO TRANSECT</v>
      </c>
      <c r="AB14" s="191" t="str">
        <f>IF('Site Description'!C$33="NO TRANSECT", "NO TRANSECT",BF14*10)</f>
        <v>NO TRANSECT</v>
      </c>
      <c r="AC14" s="191" t="str">
        <f>IF('Site Description'!D$33="NO TRANSECT", "NO TRANSECT",BG14*10)</f>
        <v>NO TRANSECT</v>
      </c>
      <c r="AD14" s="191" t="str">
        <f>IF('Site Description'!E$33="NO TRANSECT", "NO TRANSECT",BH14*10)</f>
        <v>NO TRANSECT</v>
      </c>
      <c r="AE14" s="191" t="str">
        <f>IF('Site Description'!F$33="NO TRANSECT", "NO TRANSECT",BI14*10)</f>
        <v>NO TRANSECT</v>
      </c>
      <c r="AF14" s="192" t="str">
        <f>IF('Site Description'!G$33="NO TRANSECT", "NO TRANSECT",BJ14*10)</f>
        <v>NO TRANSECT</v>
      </c>
      <c r="AG14" s="191" t="str">
        <f>IF('Site Description'!H$33="NO TRANSECT", "NO TRANSECT",BK14*10)</f>
        <v>NO TRANSECT</v>
      </c>
      <c r="AH14" s="211" t="str">
        <f>IF('Site Description'!I$33="NO TRANSECT", "NO TRANSECT",BL14*10)</f>
        <v>NO TRANSECT</v>
      </c>
      <c r="AI14" s="36" t="e">
        <f t="shared" si="0"/>
        <v>#DIV/0!</v>
      </c>
      <c r="AJ14" s="37" t="e">
        <f t="shared" si="1"/>
        <v>#DIV/0!</v>
      </c>
      <c r="AK14" s="190" t="str">
        <f>IF('Site Description'!B$33="NO TRANSECT", "NO TRANSECT",BO14*10)</f>
        <v>NO TRANSECT</v>
      </c>
      <c r="AL14" s="191" t="str">
        <f>IF('Site Description'!C$33="NO TRANSECT", "NO TRANSECT",BP14*10)</f>
        <v>NO TRANSECT</v>
      </c>
      <c r="AM14" s="191" t="str">
        <f>IF('Site Description'!D$33="NO TRANSECT", "NO TRANSECT",BQ14*10)</f>
        <v>NO TRANSECT</v>
      </c>
      <c r="AN14" s="191" t="str">
        <f>IF('Site Description'!E$33="NO TRANSECT", "NO TRANSECT",BR14*10)</f>
        <v>NO TRANSECT</v>
      </c>
      <c r="AO14" s="191" t="str">
        <f>IF('Site Description'!F$33="NO TRANSECT", "NO TRANSECT",BS14*10)</f>
        <v>NO TRANSECT</v>
      </c>
      <c r="AP14" s="192" t="str">
        <f>IF('Site Description'!G$33="NO TRANSECT", "NO TRANSECT",BT14*10)</f>
        <v>NO TRANSECT</v>
      </c>
      <c r="AQ14" s="192" t="str">
        <f>IF('Site Description'!H$33="NO TRANSECT", "NO TRANSECT",BU14*10)</f>
        <v>NO TRANSECT</v>
      </c>
      <c r="AR14" s="192" t="str">
        <f>IF('Site Description'!I$33="NO TRANSECT", "NO TRANSECT",BV14*10)</f>
        <v>NO TRANSECT</v>
      </c>
      <c r="AS14" s="36" t="e">
        <f t="shared" ref="AS14:AS25" si="22">AVERAGE(AK14:AR14)</f>
        <v>#DIV/0!</v>
      </c>
      <c r="AT14" s="37" t="e">
        <f t="shared" ref="AT14:AT25" si="23">STDEV(AK14:AR14)</f>
        <v>#DIV/0!</v>
      </c>
      <c r="AU14" s="190" t="str">
        <f>IF('Site Description'!B$33="NO TRANSECT","NO TRANSECT",BY14*10)</f>
        <v>NO TRANSECT</v>
      </c>
      <c r="AV14" s="191" t="str">
        <f>IF('Site Description'!C$33="NO TRANSECT","NO TRANSECT",BZ14*10)</f>
        <v>NO TRANSECT</v>
      </c>
      <c r="AW14" s="191" t="str">
        <f>IF('Site Description'!D$33="NO TRANSECT","NO TRANSECT",CA14*10)</f>
        <v>NO TRANSECT</v>
      </c>
      <c r="AX14" s="191" t="str">
        <f>IF('Site Description'!E$33="NO TRANSECT","NO TRANSECT",CB14*10)</f>
        <v>NO TRANSECT</v>
      </c>
      <c r="AY14" s="191" t="str">
        <f>IF('Site Description'!F$33="NO TRANSECT","NO TRANSECT",CC14*10)</f>
        <v>NO TRANSECT</v>
      </c>
      <c r="AZ14" s="192" t="str">
        <f>IF('Site Description'!G$33="NO TRANSECT","NO TRANSECT",CD14*10)</f>
        <v>NO TRANSECT</v>
      </c>
      <c r="BA14" s="192" t="str">
        <f>IF('Site Description'!H$33="NO TRANSECT","NO TRANSECT",CE14*10)</f>
        <v>NO TRANSECT</v>
      </c>
      <c r="BB14" s="192" t="str">
        <f>IF('Site Description'!I$33="NO TRANSECT","NO TRANSECT",CF14*10)</f>
        <v>NO TRANSECT</v>
      </c>
      <c r="BC14" s="36" t="e">
        <f t="shared" ref="BC14:BC25" si="24">AVERAGE(AU14:AZ14)</f>
        <v>#DIV/0!</v>
      </c>
      <c r="BD14" s="37" t="e">
        <f t="shared" ref="BD14:BD25" si="25">STDEV(AU14:AZ14)</f>
        <v>#DIV/0!</v>
      </c>
      <c r="BE14" s="190" t="str">
        <f>IF('Site Description'!B$32="NO TRANSECT","NO TRANSECT",SUMIF('Data Entry'!$A$4:$A$192,A14,'Data Entry'!$G$4:$G$192)/('Site Description'!B$32*100))</f>
        <v>NO TRANSECT</v>
      </c>
      <c r="BF14" s="191" t="str">
        <f>IF('Site Description'!C$32="NO TRANSECT","NO TRANSECT",SUMIF('Data Entry'!$J$4:$J$192,A14,'Data Entry'!$P$4:$P$192)/('Site Description'!C$32*100))</f>
        <v>NO TRANSECT</v>
      </c>
      <c r="BG14" s="191" t="str">
        <f>IF('Site Description'!D$32="NO TRANSECT","NO TRANSECT",SUMIF('Data Entry'!$S$4:$S$192,A14,'Data Entry'!$Y$4:$Y$192)/('Site Description'!D$32*100))</f>
        <v>NO TRANSECT</v>
      </c>
      <c r="BH14" s="191" t="str">
        <f>IF('Site Description'!E$32="NO TRANSECT","NO TRANSECT",SUMIF('Data Entry'!$AB$4:$AB$192,A14,'Data Entry'!$AH$4:$AH$192)/('Site Description'!E$32*100))</f>
        <v>NO TRANSECT</v>
      </c>
      <c r="BI14" s="191" t="str">
        <f>IF('Site Description'!F$32="NO TRANSECT","NO TRANSECT",SUMIF('Data Entry'!$AK$4:$AK$192,A14,'Data Entry'!$AQ$4:$AQ$192)/('Site Description'!F$32*100))</f>
        <v>NO TRANSECT</v>
      </c>
      <c r="BJ14" s="192" t="str">
        <f>IF('Site Description'!G$32="NO TRANSECT","NO TRANSECT",SUMIF('Data Entry'!$AT$4:$AT$192,A14,'Data Entry'!$AZ$4:$AZ$192)/('Site Description'!G$32*100))</f>
        <v>NO TRANSECT</v>
      </c>
      <c r="BK14" s="192" t="str">
        <f>IF('Site Description'!H$32="NO TRANSECT","NO TRANSECT",SUMIF('Data Entry'!$BC$4:$BC$192,A14,'Data Entry'!$BI$4:$BI$192)/('Site Description'!H$32*100))</f>
        <v>NO TRANSECT</v>
      </c>
      <c r="BL14" s="192" t="str">
        <f>IF('Site Description'!I$32="NO TRANSECT","NO TRANSECT",SUMIF('Data Entry'!$BL$4:$BL$192,A14,'Data Entry'!$BR$4:$BR$192)/('Site Description'!I$32*100))</f>
        <v>NO TRANSECT</v>
      </c>
      <c r="BM14" s="36" t="e">
        <f t="shared" ref="BM14:BM25" si="26">AVERAGE(BE14:BL14)</f>
        <v>#DIV/0!</v>
      </c>
      <c r="BN14" s="37" t="e">
        <f t="shared" ref="BN14:BN25" si="27">STDEV(BE14:BL14)</f>
        <v>#DIV/0!</v>
      </c>
      <c r="BO14" s="190" t="str">
        <f>IF('Site Description'!B$32="NO TRANSECT","NO TRANSECT",SUMIF('Data Entry'!$A$4:$A$192,A14,'Data Entry'!$H$4:$H$192)/('Site Description'!B$32*100))</f>
        <v>NO TRANSECT</v>
      </c>
      <c r="BP14" s="191" t="str">
        <f>IF('Site Description'!C$32="NO TRANSECT","NO TRANSECT",SUMIF('Data Entry'!$J$4:$J$192,A14,'Data Entry'!$Q$4:$Q$192)/('Site Description'!C$32*100))</f>
        <v>NO TRANSECT</v>
      </c>
      <c r="BQ14" s="191" t="str">
        <f>IF('Site Description'!D$32="NO TRANSECT","NO TRANSECT",SUMIF('Data Entry'!$S$4:$S$192,A14,'Data Entry'!$Z$4:$Z$192)/('Site Description'!D$32*100))</f>
        <v>NO TRANSECT</v>
      </c>
      <c r="BR14" s="191" t="str">
        <f>IF('Site Description'!E$32="NO TRANSECT","NO TRANSECT",SUMIF('Data Entry'!$AB$4:$AB$192,A14,'Data Entry'!$AI$4:$AI$192)/('Site Description'!E$32*100))</f>
        <v>NO TRANSECT</v>
      </c>
      <c r="BS14" s="191" t="str">
        <f>IF('Site Description'!F$32="NO TRANSECT","NO TRANSECT",SUMIF('Data Entry'!$AK$4:$AK$192,A14,'Data Entry'!$AR$4:$AR$192)/('Site Description'!F$32*100))</f>
        <v>NO TRANSECT</v>
      </c>
      <c r="BT14" s="192" t="str">
        <f>IF('Site Description'!G$32="NO TRANSECT","NO TRANSECT",SUMIF('Data Entry'!$AT$4:$AT$192,A14,'Data Entry'!$BA$4:$BA$192)/('Site Description'!G$32*100))</f>
        <v>NO TRANSECT</v>
      </c>
      <c r="BU14" s="191" t="str">
        <f>IF('Site Description'!H$32="NO TRANSECT","NO TRANSECT",SUMIF('Data Entry'!$BC$4:$BC$192,A14,'Data Entry'!$BJ$4:$BJ$192)/('Site Description'!H$32*100))</f>
        <v>NO TRANSECT</v>
      </c>
      <c r="BV14" s="211" t="str">
        <f>IF('Site Description'!I$32="NO TRANSECT","NO TRANSECT",SUMIF('Data Entry'!$BL$4:$BL$192,A14,'Data Entry'!$BS$4:$BS$192)/('Site Description'!I$32*100))</f>
        <v>NO TRANSECT</v>
      </c>
      <c r="BW14" s="36" t="e">
        <f t="shared" ref="BW14:BW25" si="28">AVERAGE(BO14:BT14)</f>
        <v>#DIV/0!</v>
      </c>
      <c r="BX14" s="37" t="e">
        <f t="shared" ref="BX14:BX25" si="29">STDEV(BO14:BT14)</f>
        <v>#DIV/0!</v>
      </c>
      <c r="BY14" s="198" t="str">
        <f>IF('Site Description'!B$32="NO TRANSECT","NO TRANSECT",SUMIF('Data Entry'!$A$4:$A$192,A14,'Data Entry'!$I$4:$I$192)/('Site Description'!B$32*100))</f>
        <v>NO TRANSECT</v>
      </c>
      <c r="BZ14" s="191" t="str">
        <f>IF('Site Description'!C$32="NO TRANSECT","NO TRANSECT",SUMIF('Data Entry'!$J$4:$J$192,A14,'Data Entry'!$R$4:$R$192)/('Site Description'!C$32*100))</f>
        <v>NO TRANSECT</v>
      </c>
      <c r="CA14" s="191" t="str">
        <f>IF('Site Description'!D$32="NO TRANSECT","NO TRANSECT",SUMIF('Data Entry'!$S$4:$S$192,A14,'Data Entry'!$AA$4:$AA$192)/('Site Description'!D$32*100))</f>
        <v>NO TRANSECT</v>
      </c>
      <c r="CB14" s="191" t="str">
        <f>IF('Site Description'!E$32="NO TRANSECT","NO TRANSECT",SUMIF('Data Entry'!$AB$4:$AB$192,A14,'Data Entry'!$AJ$4:$AJ$192)/('Site Description'!E$32*100))</f>
        <v>NO TRANSECT</v>
      </c>
      <c r="CC14" s="191" t="str">
        <f>IF('Site Description'!F$32="NO TRANSECT","NO TRANSECT",SUMIF('Data Entry'!$AK$4:$AK$192,A14,'Data Entry'!$AS$4:$AS$192)/('Site Description'!F$32*100))</f>
        <v>NO TRANSECT</v>
      </c>
      <c r="CD14" s="192" t="str">
        <f>IF('Site Description'!G$32="NO TRANSECT","NO TRANSECT",SUMIF('Data Entry'!$AT$4:$AT$192,A14,'Data Entry'!$BB$4:$BB$192)/('Site Description'!G$32*100))</f>
        <v>NO TRANSECT</v>
      </c>
      <c r="CE14" s="191" t="str">
        <f>IF('Site Description'!H$32="NO TRANSECT","NO TRANSECT",SUMIF('Data Entry'!$BC$4:$BC$192,A14,'Data Entry'!$BK$4:$BK$192)/('Site Description'!H$32*100))</f>
        <v>NO TRANSECT</v>
      </c>
      <c r="CF14" s="211" t="str">
        <f>IF('Site Description'!I$32="NO TRANSECT","NO TRANSECT",SUMIF('Data Entry'!$BL$4:$BL$192,A14,'Data Entry'!$BT$4:$BT$192)/('Site Description'!I$32*100))</f>
        <v>NO TRANSECT</v>
      </c>
      <c r="CG14" s="36" t="e">
        <f t="shared" ref="CG14:CG25" si="30">AVERAGE(BY14:CF14)</f>
        <v>#DIV/0!</v>
      </c>
      <c r="CH14" s="37" t="e">
        <f t="shared" ref="CH14:CH25" si="31">STDEV(BY14:CF14)</f>
        <v>#DIV/0!</v>
      </c>
    </row>
    <row r="15" spans="1:86" x14ac:dyDescent="0.25">
      <c r="A15" s="210" t="s">
        <v>3</v>
      </c>
      <c r="B15" s="210" t="s">
        <v>91</v>
      </c>
      <c r="C15" s="210"/>
      <c r="D15" s="210" t="s">
        <v>90</v>
      </c>
      <c r="E15" s="180" t="s">
        <v>41</v>
      </c>
      <c r="F15" s="180"/>
      <c r="G15" s="194" t="str">
        <f>IF('Site Description'!B$32="NO TRANSECT","NO TRANSECT",SUMIF('Data Entry'!$A$4:$A$192,A15,'Data Entry'!$D$4:$D$192))</f>
        <v>NO TRANSECT</v>
      </c>
      <c r="H15" s="195" t="str">
        <f>IF('Site Description'!C$32="NO TRANSECT","NO TRANSECT",SUMIF('Data Entry'!$J$4:$J$192,A15,'Data Entry'!$M$4:$M$192))</f>
        <v>NO TRANSECT</v>
      </c>
      <c r="I15" s="195" t="str">
        <f>IF('Site Description'!D$32="NO TRANSECT","NO TRANSECT",SUMIF('Data Entry'!$S$4:$S$192,A15,'Data Entry'!$V$4:$V$192))</f>
        <v>NO TRANSECT</v>
      </c>
      <c r="J15" s="195" t="str">
        <f>IF('Site Description'!E$32="NO TRANSECT","NO TRANSECT",SUMIF('Data Entry'!$AB$4:$AB$192,A15,'Data Entry'!$AE$4:$AE$192))</f>
        <v>NO TRANSECT</v>
      </c>
      <c r="K15" s="195" t="str">
        <f>IF('Site Description'!F$32="NO TRANSECT","NO TRANSECT",SUMIF('Data Entry'!$AK$4:$AK$192,A15,'Data Entry'!$AN$4:$AN$192))</f>
        <v>NO TRANSECT</v>
      </c>
      <c r="L15" s="196" t="str">
        <f>IF('Site Description'!G$32="NO TRANSECT","NO TRANSECT",SUMIF('Data Entry'!$AT$4:$AT$192,A15,'Data Entry'!$AW$4:$AW$192))</f>
        <v>NO TRANSECT</v>
      </c>
      <c r="M15" s="196" t="str">
        <f>IF('Site Description'!H$32="NO TRANSECT","NO TRANSECT",SUMIF('Data Entry'!$BC$4:$BC$192,A15,'Data Entry'!$BF$4:$BF$192))</f>
        <v>NO TRANSECT</v>
      </c>
      <c r="N15" s="197" t="str">
        <f>IF('Site Description'!I$32="NO TRANSECT","NO TRANSECT",SUMIF('Data Entry'!$BL$4:$BL$192,A15,'Data Entry'!$BO$4:$BO$192))</f>
        <v>NO TRANSECT</v>
      </c>
      <c r="O15" s="36" t="e">
        <f t="shared" si="18"/>
        <v>#DIV/0!</v>
      </c>
      <c r="P15" s="37" t="e">
        <f t="shared" si="19"/>
        <v>#DIV/0!</v>
      </c>
      <c r="Q15" s="190" t="str">
        <f>IF('Site Description'!B$33="NO TRANSECT", "NO TRANSECT", G15/'Site Description'!B$33)</f>
        <v>NO TRANSECT</v>
      </c>
      <c r="R15" s="191" t="str">
        <f>IF('Site Description'!C$33="NO TRANSECT", "NO TRANSECT", H15/'Site Description'!C$33)</f>
        <v>NO TRANSECT</v>
      </c>
      <c r="S15" s="191" t="str">
        <f>IF('Site Description'!D$33="NO TRANSECT", "NO TRANSECT", I15/'Site Description'!D$33)</f>
        <v>NO TRANSECT</v>
      </c>
      <c r="T15" s="191" t="str">
        <f>IF('Site Description'!E$33="NO TRANSECT", "NO TRANSECT", J15/'Site Description'!E$33)</f>
        <v>NO TRANSECT</v>
      </c>
      <c r="U15" s="191" t="str">
        <f>IF('Site Description'!F$33="NO TRANSECT", "NO TRANSECT", K15/'Site Description'!F$33)</f>
        <v>NO TRANSECT</v>
      </c>
      <c r="V15" s="192" t="str">
        <f>IF('Site Description'!G$33="NO TRANSECT", "NO TRANSECT", L15/'Site Description'!G$33)</f>
        <v>NO TRANSECT</v>
      </c>
      <c r="W15" s="191" t="str">
        <f>IF('Site Description'!H$33="NO TRANSECT", "NO TRANSECT", M15/'Site Description'!H$33)</f>
        <v>NO TRANSECT</v>
      </c>
      <c r="X15" s="211" t="str">
        <f>IF('Site Description'!$I$33="NO TRANSECT", "NO TRANSECT", N15/'Site Description'!$I$33)</f>
        <v>NO TRANSECT</v>
      </c>
      <c r="Y15" s="36" t="e">
        <f t="shared" si="20"/>
        <v>#DIV/0!</v>
      </c>
      <c r="Z15" s="37" t="e">
        <f t="shared" si="21"/>
        <v>#DIV/0!</v>
      </c>
      <c r="AA15" s="190" t="str">
        <f>IF('Site Description'!B$33="NO TRANSECT", "NO TRANSECT",BE15*10)</f>
        <v>NO TRANSECT</v>
      </c>
      <c r="AB15" s="191" t="str">
        <f>IF('Site Description'!C$33="NO TRANSECT", "NO TRANSECT",BF15*10)</f>
        <v>NO TRANSECT</v>
      </c>
      <c r="AC15" s="191" t="str">
        <f>IF('Site Description'!D$33="NO TRANSECT", "NO TRANSECT",BG15*10)</f>
        <v>NO TRANSECT</v>
      </c>
      <c r="AD15" s="191" t="str">
        <f>IF('Site Description'!E$33="NO TRANSECT", "NO TRANSECT",BH15*10)</f>
        <v>NO TRANSECT</v>
      </c>
      <c r="AE15" s="191" t="str">
        <f>IF('Site Description'!F$33="NO TRANSECT", "NO TRANSECT",BI15*10)</f>
        <v>NO TRANSECT</v>
      </c>
      <c r="AF15" s="192" t="str">
        <f>IF('Site Description'!G$33="NO TRANSECT", "NO TRANSECT",BJ15*10)</f>
        <v>NO TRANSECT</v>
      </c>
      <c r="AG15" s="191" t="str">
        <f>IF('Site Description'!H$33="NO TRANSECT", "NO TRANSECT",BK15*10)</f>
        <v>NO TRANSECT</v>
      </c>
      <c r="AH15" s="211" t="str">
        <f>IF('Site Description'!I$33="NO TRANSECT", "NO TRANSECT",BL15*10)</f>
        <v>NO TRANSECT</v>
      </c>
      <c r="AI15" s="36" t="e">
        <f t="shared" si="0"/>
        <v>#DIV/0!</v>
      </c>
      <c r="AJ15" s="37" t="e">
        <f t="shared" si="1"/>
        <v>#DIV/0!</v>
      </c>
      <c r="AK15" s="190" t="str">
        <f>IF('Site Description'!B$33="NO TRANSECT", "NO TRANSECT",BO15*10)</f>
        <v>NO TRANSECT</v>
      </c>
      <c r="AL15" s="191" t="str">
        <f>IF('Site Description'!C$33="NO TRANSECT", "NO TRANSECT",BP15*10)</f>
        <v>NO TRANSECT</v>
      </c>
      <c r="AM15" s="191" t="str">
        <f>IF('Site Description'!D$33="NO TRANSECT", "NO TRANSECT",BQ15*10)</f>
        <v>NO TRANSECT</v>
      </c>
      <c r="AN15" s="191" t="str">
        <f>IF('Site Description'!E$33="NO TRANSECT", "NO TRANSECT",BR15*10)</f>
        <v>NO TRANSECT</v>
      </c>
      <c r="AO15" s="191" t="str">
        <f>IF('Site Description'!F$33="NO TRANSECT", "NO TRANSECT",BS15*10)</f>
        <v>NO TRANSECT</v>
      </c>
      <c r="AP15" s="192" t="str">
        <f>IF('Site Description'!G$33="NO TRANSECT", "NO TRANSECT",BT15*10)</f>
        <v>NO TRANSECT</v>
      </c>
      <c r="AQ15" s="192" t="str">
        <f>IF('Site Description'!H$33="NO TRANSECT", "NO TRANSECT",BU15*10)</f>
        <v>NO TRANSECT</v>
      </c>
      <c r="AR15" s="192" t="str">
        <f>IF('Site Description'!I$33="NO TRANSECT", "NO TRANSECT",BV15*10)</f>
        <v>NO TRANSECT</v>
      </c>
      <c r="AS15" s="36" t="e">
        <f t="shared" si="22"/>
        <v>#DIV/0!</v>
      </c>
      <c r="AT15" s="37" t="e">
        <f t="shared" si="23"/>
        <v>#DIV/0!</v>
      </c>
      <c r="AU15" s="190" t="str">
        <f>IF('Site Description'!B$33="NO TRANSECT","NO TRANSECT",BY15*10)</f>
        <v>NO TRANSECT</v>
      </c>
      <c r="AV15" s="191" t="str">
        <f>IF('Site Description'!C$33="NO TRANSECT","NO TRANSECT",BZ15*10)</f>
        <v>NO TRANSECT</v>
      </c>
      <c r="AW15" s="191" t="str">
        <f>IF('Site Description'!D$33="NO TRANSECT","NO TRANSECT",CA15*10)</f>
        <v>NO TRANSECT</v>
      </c>
      <c r="AX15" s="191" t="str">
        <f>IF('Site Description'!E$33="NO TRANSECT","NO TRANSECT",CB15*10)</f>
        <v>NO TRANSECT</v>
      </c>
      <c r="AY15" s="191" t="str">
        <f>IF('Site Description'!F$33="NO TRANSECT","NO TRANSECT",CC15*10)</f>
        <v>NO TRANSECT</v>
      </c>
      <c r="AZ15" s="192" t="str">
        <f>IF('Site Description'!G$33="NO TRANSECT","NO TRANSECT",CD15*10)</f>
        <v>NO TRANSECT</v>
      </c>
      <c r="BA15" s="192" t="str">
        <f>IF('Site Description'!H$33="NO TRANSECT","NO TRANSECT",CE15*10)</f>
        <v>NO TRANSECT</v>
      </c>
      <c r="BB15" s="192" t="str">
        <f>IF('Site Description'!I$33="NO TRANSECT","NO TRANSECT",CF15*10)</f>
        <v>NO TRANSECT</v>
      </c>
      <c r="BC15" s="36" t="e">
        <f t="shared" si="24"/>
        <v>#DIV/0!</v>
      </c>
      <c r="BD15" s="37" t="e">
        <f t="shared" si="25"/>
        <v>#DIV/0!</v>
      </c>
      <c r="BE15" s="190" t="str">
        <f>IF('Site Description'!B$32="NO TRANSECT","NO TRANSECT",SUMIF('Data Entry'!$A$4:$A$192,A15,'Data Entry'!$G$4:$G$192)/('Site Description'!B$32*100))</f>
        <v>NO TRANSECT</v>
      </c>
      <c r="BF15" s="191" t="str">
        <f>IF('Site Description'!C$32="NO TRANSECT","NO TRANSECT",SUMIF('Data Entry'!$J$4:$J$192,A15,'Data Entry'!$P$4:$P$192)/('Site Description'!C$32*100))</f>
        <v>NO TRANSECT</v>
      </c>
      <c r="BG15" s="191" t="str">
        <f>IF('Site Description'!D$32="NO TRANSECT","NO TRANSECT",SUMIF('Data Entry'!$S$4:$S$192,A15,'Data Entry'!$Y$4:$Y$192)/('Site Description'!D$32*100))</f>
        <v>NO TRANSECT</v>
      </c>
      <c r="BH15" s="191" t="str">
        <f>IF('Site Description'!E$32="NO TRANSECT","NO TRANSECT",SUMIF('Data Entry'!$AB$4:$AB$192,A15,'Data Entry'!$AH$4:$AH$192)/('Site Description'!E$32*100))</f>
        <v>NO TRANSECT</v>
      </c>
      <c r="BI15" s="191" t="str">
        <f>IF('Site Description'!F$32="NO TRANSECT","NO TRANSECT",SUMIF('Data Entry'!$AK$4:$AK$192,A15,'Data Entry'!$AQ$4:$AQ$192)/('Site Description'!F$32*100))</f>
        <v>NO TRANSECT</v>
      </c>
      <c r="BJ15" s="192" t="str">
        <f>IF('Site Description'!G$32="NO TRANSECT","NO TRANSECT",SUMIF('Data Entry'!$AT$4:$AT$192,A15,'Data Entry'!$AZ$4:$AZ$192)/('Site Description'!G$32*100))</f>
        <v>NO TRANSECT</v>
      </c>
      <c r="BK15" s="192" t="str">
        <f>IF('Site Description'!H$32="NO TRANSECT","NO TRANSECT",SUMIF('Data Entry'!$BC$4:$BC$192,A15,'Data Entry'!$BI$4:$BI$192)/('Site Description'!H$32*100))</f>
        <v>NO TRANSECT</v>
      </c>
      <c r="BL15" s="192" t="str">
        <f>IF('Site Description'!I$32="NO TRANSECT","NO TRANSECT",SUMIF('Data Entry'!$BL$4:$BL$192,A15,'Data Entry'!$BR$4:$BR$192)/('Site Description'!I$32*100))</f>
        <v>NO TRANSECT</v>
      </c>
      <c r="BM15" s="36" t="e">
        <f t="shared" si="26"/>
        <v>#DIV/0!</v>
      </c>
      <c r="BN15" s="37" t="e">
        <f t="shared" si="27"/>
        <v>#DIV/0!</v>
      </c>
      <c r="BO15" s="190" t="str">
        <f>IF('Site Description'!B$32="NO TRANSECT","NO TRANSECT",SUMIF('Data Entry'!$A$4:$A$192,A15,'Data Entry'!$H$4:$H$192)/('Site Description'!B$32*100))</f>
        <v>NO TRANSECT</v>
      </c>
      <c r="BP15" s="191" t="str">
        <f>IF('Site Description'!C$32="NO TRANSECT","NO TRANSECT",SUMIF('Data Entry'!$J$4:$J$192,A15,'Data Entry'!$Q$4:$Q$192)/('Site Description'!C$32*100))</f>
        <v>NO TRANSECT</v>
      </c>
      <c r="BQ15" s="191" t="str">
        <f>IF('Site Description'!D$32="NO TRANSECT","NO TRANSECT",SUMIF('Data Entry'!$S$4:$S$192,A15,'Data Entry'!$Z$4:$Z$192)/('Site Description'!D$32*100))</f>
        <v>NO TRANSECT</v>
      </c>
      <c r="BR15" s="191" t="str">
        <f>IF('Site Description'!E$32="NO TRANSECT","NO TRANSECT",SUMIF('Data Entry'!$AB$4:$AB$192,A15,'Data Entry'!$AI$4:$AI$192)/('Site Description'!E$32*100))</f>
        <v>NO TRANSECT</v>
      </c>
      <c r="BS15" s="191" t="str">
        <f>IF('Site Description'!F$32="NO TRANSECT","NO TRANSECT",SUMIF('Data Entry'!$AK$4:$AK$192,A15,'Data Entry'!$AR$4:$AR$192)/('Site Description'!F$32*100))</f>
        <v>NO TRANSECT</v>
      </c>
      <c r="BT15" s="192" t="str">
        <f>IF('Site Description'!G$32="NO TRANSECT","NO TRANSECT",SUMIF('Data Entry'!$AT$4:$AT$192,A15,'Data Entry'!$BA$4:$BA$192)/('Site Description'!G$32*100))</f>
        <v>NO TRANSECT</v>
      </c>
      <c r="BU15" s="191" t="str">
        <f>IF('Site Description'!H$32="NO TRANSECT","NO TRANSECT",SUMIF('Data Entry'!$BC$4:$BC$192,A15,'Data Entry'!$BJ$4:$BJ$192)/('Site Description'!H$32*100))</f>
        <v>NO TRANSECT</v>
      </c>
      <c r="BV15" s="211" t="str">
        <f>IF('Site Description'!I$32="NO TRANSECT","NO TRANSECT",SUMIF('Data Entry'!$BL$4:$BL$192,A15,'Data Entry'!$BS$4:$BS$192)/('Site Description'!I$32*100))</f>
        <v>NO TRANSECT</v>
      </c>
      <c r="BW15" s="36" t="e">
        <f t="shared" si="28"/>
        <v>#DIV/0!</v>
      </c>
      <c r="BX15" s="37" t="e">
        <f t="shared" si="29"/>
        <v>#DIV/0!</v>
      </c>
      <c r="BY15" s="198" t="str">
        <f>IF('Site Description'!B$32="NO TRANSECT","NO TRANSECT",SUMIF('Data Entry'!$A$4:$A$192,A15,'Data Entry'!$I$4:$I$192)/('Site Description'!B$32*100))</f>
        <v>NO TRANSECT</v>
      </c>
      <c r="BZ15" s="191" t="str">
        <f>IF('Site Description'!C$32="NO TRANSECT","NO TRANSECT",SUMIF('Data Entry'!$J$4:$J$192,A15,'Data Entry'!$R$4:$R$192)/('Site Description'!C$32*100))</f>
        <v>NO TRANSECT</v>
      </c>
      <c r="CA15" s="191" t="str">
        <f>IF('Site Description'!D$32="NO TRANSECT","NO TRANSECT",SUMIF('Data Entry'!$S$4:$S$192,A15,'Data Entry'!$AA$4:$AA$192)/('Site Description'!D$32*100))</f>
        <v>NO TRANSECT</v>
      </c>
      <c r="CB15" s="191" t="str">
        <f>IF('Site Description'!E$32="NO TRANSECT","NO TRANSECT",SUMIF('Data Entry'!$AB$4:$AB$192,A15,'Data Entry'!$AJ$4:$AJ$192)/('Site Description'!E$32*100))</f>
        <v>NO TRANSECT</v>
      </c>
      <c r="CC15" s="191" t="str">
        <f>IF('Site Description'!F$32="NO TRANSECT","NO TRANSECT",SUMIF('Data Entry'!$AK$4:$AK$192,A15,'Data Entry'!$AS$4:$AS$192)/('Site Description'!F$32*100))</f>
        <v>NO TRANSECT</v>
      </c>
      <c r="CD15" s="192" t="str">
        <f>IF('Site Description'!G$32="NO TRANSECT","NO TRANSECT",SUMIF('Data Entry'!$AT$4:$AT$192,A15,'Data Entry'!$BB$4:$BB$192)/('Site Description'!G$32*100))</f>
        <v>NO TRANSECT</v>
      </c>
      <c r="CE15" s="191" t="str">
        <f>IF('Site Description'!H$32="NO TRANSECT","NO TRANSECT",SUMIF('Data Entry'!$BC$4:$BC$192,A15,'Data Entry'!$BK$4:$BK$192)/('Site Description'!H$32*100))</f>
        <v>NO TRANSECT</v>
      </c>
      <c r="CF15" s="211" t="str">
        <f>IF('Site Description'!I$32="NO TRANSECT","NO TRANSECT",SUMIF('Data Entry'!$BL$4:$BL$192,A15,'Data Entry'!$BT$4:$BT$192)/('Site Description'!I$32*100))</f>
        <v>NO TRANSECT</v>
      </c>
      <c r="CG15" s="36" t="e">
        <f t="shared" si="30"/>
        <v>#DIV/0!</v>
      </c>
      <c r="CH15" s="37" t="e">
        <f t="shared" si="31"/>
        <v>#DIV/0!</v>
      </c>
    </row>
    <row r="16" spans="1:86" x14ac:dyDescent="0.25">
      <c r="A16" s="210" t="s">
        <v>4</v>
      </c>
      <c r="B16" s="210" t="s">
        <v>92</v>
      </c>
      <c r="C16" s="210"/>
      <c r="D16" s="210" t="s">
        <v>90</v>
      </c>
      <c r="E16" s="180" t="s">
        <v>41</v>
      </c>
      <c r="F16" s="180"/>
      <c r="G16" s="194" t="str">
        <f>IF('Site Description'!B$32="NO TRANSECT","NO TRANSECT",SUMIF('Data Entry'!$A$4:$A$192,A16,'Data Entry'!$D$4:$D$192))</f>
        <v>NO TRANSECT</v>
      </c>
      <c r="H16" s="195" t="str">
        <f>IF('Site Description'!C$32="NO TRANSECT","NO TRANSECT",SUMIF('Data Entry'!$J$4:$J$192,A16,'Data Entry'!$M$4:$M$192))</f>
        <v>NO TRANSECT</v>
      </c>
      <c r="I16" s="195" t="str">
        <f>IF('Site Description'!D$32="NO TRANSECT","NO TRANSECT",SUMIF('Data Entry'!$S$4:$S$192,A16,'Data Entry'!$V$4:$V$192))</f>
        <v>NO TRANSECT</v>
      </c>
      <c r="J16" s="195" t="str">
        <f>IF('Site Description'!E$32="NO TRANSECT","NO TRANSECT",SUMIF('Data Entry'!$AB$4:$AB$192,A16,'Data Entry'!$AE$4:$AE$192))</f>
        <v>NO TRANSECT</v>
      </c>
      <c r="K16" s="195" t="str">
        <f>IF('Site Description'!F$32="NO TRANSECT","NO TRANSECT",SUMIF('Data Entry'!$AK$4:$AK$192,A16,'Data Entry'!$AN$4:$AN$192))</f>
        <v>NO TRANSECT</v>
      </c>
      <c r="L16" s="196" t="str">
        <f>IF('Site Description'!G$32="NO TRANSECT","NO TRANSECT",SUMIF('Data Entry'!$AT$4:$AT$192,A16,'Data Entry'!$AW$4:$AW$192))</f>
        <v>NO TRANSECT</v>
      </c>
      <c r="M16" s="196" t="str">
        <f>IF('Site Description'!H$32="NO TRANSECT","NO TRANSECT",SUMIF('Data Entry'!$BC$4:$BC$192,A16,'Data Entry'!$BF$4:$BF$192))</f>
        <v>NO TRANSECT</v>
      </c>
      <c r="N16" s="197" t="str">
        <f>IF('Site Description'!I$32="NO TRANSECT","NO TRANSECT",SUMIF('Data Entry'!$BL$4:$BL$192,A16,'Data Entry'!$BO$4:$BO$192))</f>
        <v>NO TRANSECT</v>
      </c>
      <c r="O16" s="36" t="e">
        <f t="shared" si="18"/>
        <v>#DIV/0!</v>
      </c>
      <c r="P16" s="37" t="e">
        <f t="shared" si="19"/>
        <v>#DIV/0!</v>
      </c>
      <c r="Q16" s="190" t="str">
        <f>IF('Site Description'!B$33="NO TRANSECT", "NO TRANSECT", G16/'Site Description'!B$33)</f>
        <v>NO TRANSECT</v>
      </c>
      <c r="R16" s="191" t="str">
        <f>IF('Site Description'!C$33="NO TRANSECT", "NO TRANSECT", H16/'Site Description'!C$33)</f>
        <v>NO TRANSECT</v>
      </c>
      <c r="S16" s="191" t="str">
        <f>IF('Site Description'!D$33="NO TRANSECT", "NO TRANSECT", I16/'Site Description'!D$33)</f>
        <v>NO TRANSECT</v>
      </c>
      <c r="T16" s="191" t="str">
        <f>IF('Site Description'!E$33="NO TRANSECT", "NO TRANSECT", J16/'Site Description'!E$33)</f>
        <v>NO TRANSECT</v>
      </c>
      <c r="U16" s="191" t="str">
        <f>IF('Site Description'!F$33="NO TRANSECT", "NO TRANSECT", K16/'Site Description'!F$33)</f>
        <v>NO TRANSECT</v>
      </c>
      <c r="V16" s="192" t="str">
        <f>IF('Site Description'!G$33="NO TRANSECT", "NO TRANSECT", L16/'Site Description'!G$33)</f>
        <v>NO TRANSECT</v>
      </c>
      <c r="W16" s="191" t="str">
        <f>IF('Site Description'!H$33="NO TRANSECT", "NO TRANSECT", M16/'Site Description'!H$33)</f>
        <v>NO TRANSECT</v>
      </c>
      <c r="X16" s="211" t="str">
        <f>IF('Site Description'!$I$33="NO TRANSECT", "NO TRANSECT", N16/'Site Description'!$I$33)</f>
        <v>NO TRANSECT</v>
      </c>
      <c r="Y16" s="36" t="e">
        <f t="shared" si="20"/>
        <v>#DIV/0!</v>
      </c>
      <c r="Z16" s="37" t="e">
        <f t="shared" si="21"/>
        <v>#DIV/0!</v>
      </c>
      <c r="AA16" s="190" t="str">
        <f>IF('Site Description'!B$33="NO TRANSECT", "NO TRANSECT",BE16*10)</f>
        <v>NO TRANSECT</v>
      </c>
      <c r="AB16" s="191" t="str">
        <f>IF('Site Description'!C$33="NO TRANSECT", "NO TRANSECT",BF16*10)</f>
        <v>NO TRANSECT</v>
      </c>
      <c r="AC16" s="191" t="str">
        <f>IF('Site Description'!D$33="NO TRANSECT", "NO TRANSECT",BG16*10)</f>
        <v>NO TRANSECT</v>
      </c>
      <c r="AD16" s="191" t="str">
        <f>IF('Site Description'!E$33="NO TRANSECT", "NO TRANSECT",BH16*10)</f>
        <v>NO TRANSECT</v>
      </c>
      <c r="AE16" s="191" t="str">
        <f>IF('Site Description'!F$33="NO TRANSECT", "NO TRANSECT",BI16*10)</f>
        <v>NO TRANSECT</v>
      </c>
      <c r="AF16" s="192" t="str">
        <f>IF('Site Description'!G$33="NO TRANSECT", "NO TRANSECT",BJ16*10)</f>
        <v>NO TRANSECT</v>
      </c>
      <c r="AG16" s="191" t="str">
        <f>IF('Site Description'!H$33="NO TRANSECT", "NO TRANSECT",BK16*10)</f>
        <v>NO TRANSECT</v>
      </c>
      <c r="AH16" s="211" t="str">
        <f>IF('Site Description'!I$33="NO TRANSECT", "NO TRANSECT",BL16*10)</f>
        <v>NO TRANSECT</v>
      </c>
      <c r="AI16" s="36" t="e">
        <f t="shared" si="0"/>
        <v>#DIV/0!</v>
      </c>
      <c r="AJ16" s="37" t="e">
        <f t="shared" si="1"/>
        <v>#DIV/0!</v>
      </c>
      <c r="AK16" s="190" t="str">
        <f>IF('Site Description'!B$33="NO TRANSECT", "NO TRANSECT",BO16*10)</f>
        <v>NO TRANSECT</v>
      </c>
      <c r="AL16" s="191" t="str">
        <f>IF('Site Description'!C$33="NO TRANSECT", "NO TRANSECT",BP16*10)</f>
        <v>NO TRANSECT</v>
      </c>
      <c r="AM16" s="191" t="str">
        <f>IF('Site Description'!D$33="NO TRANSECT", "NO TRANSECT",BQ16*10)</f>
        <v>NO TRANSECT</v>
      </c>
      <c r="AN16" s="191" t="str">
        <f>IF('Site Description'!E$33="NO TRANSECT", "NO TRANSECT",BR16*10)</f>
        <v>NO TRANSECT</v>
      </c>
      <c r="AO16" s="191" t="str">
        <f>IF('Site Description'!F$33="NO TRANSECT", "NO TRANSECT",BS16*10)</f>
        <v>NO TRANSECT</v>
      </c>
      <c r="AP16" s="192" t="str">
        <f>IF('Site Description'!G$33="NO TRANSECT", "NO TRANSECT",BT16*10)</f>
        <v>NO TRANSECT</v>
      </c>
      <c r="AQ16" s="192" t="str">
        <f>IF('Site Description'!H$33="NO TRANSECT", "NO TRANSECT",BU16*10)</f>
        <v>NO TRANSECT</v>
      </c>
      <c r="AR16" s="192" t="str">
        <f>IF('Site Description'!I$33="NO TRANSECT", "NO TRANSECT",BV16*10)</f>
        <v>NO TRANSECT</v>
      </c>
      <c r="AS16" s="36" t="e">
        <f t="shared" si="22"/>
        <v>#DIV/0!</v>
      </c>
      <c r="AT16" s="37" t="e">
        <f t="shared" si="23"/>
        <v>#DIV/0!</v>
      </c>
      <c r="AU16" s="190" t="str">
        <f>IF('Site Description'!B$33="NO TRANSECT","NO TRANSECT",BY16*10)</f>
        <v>NO TRANSECT</v>
      </c>
      <c r="AV16" s="191" t="str">
        <f>IF('Site Description'!C$33="NO TRANSECT","NO TRANSECT",BZ16*10)</f>
        <v>NO TRANSECT</v>
      </c>
      <c r="AW16" s="191" t="str">
        <f>IF('Site Description'!D$33="NO TRANSECT","NO TRANSECT",CA16*10)</f>
        <v>NO TRANSECT</v>
      </c>
      <c r="AX16" s="191" t="str">
        <f>IF('Site Description'!E$33="NO TRANSECT","NO TRANSECT",CB16*10)</f>
        <v>NO TRANSECT</v>
      </c>
      <c r="AY16" s="191" t="str">
        <f>IF('Site Description'!F$33="NO TRANSECT","NO TRANSECT",CC16*10)</f>
        <v>NO TRANSECT</v>
      </c>
      <c r="AZ16" s="192" t="str">
        <f>IF('Site Description'!G$33="NO TRANSECT","NO TRANSECT",CD16*10)</f>
        <v>NO TRANSECT</v>
      </c>
      <c r="BA16" s="192" t="str">
        <f>IF('Site Description'!H$33="NO TRANSECT","NO TRANSECT",CE16*10)</f>
        <v>NO TRANSECT</v>
      </c>
      <c r="BB16" s="192" t="str">
        <f>IF('Site Description'!I$33="NO TRANSECT","NO TRANSECT",CF16*10)</f>
        <v>NO TRANSECT</v>
      </c>
      <c r="BC16" s="36" t="e">
        <f t="shared" si="24"/>
        <v>#DIV/0!</v>
      </c>
      <c r="BD16" s="37" t="e">
        <f t="shared" si="25"/>
        <v>#DIV/0!</v>
      </c>
      <c r="BE16" s="190" t="str">
        <f>IF('Site Description'!B$32="NO TRANSECT","NO TRANSECT",SUMIF('Data Entry'!$A$4:$A$192,A16,'Data Entry'!$G$4:$G$192)/('Site Description'!B$32*100))</f>
        <v>NO TRANSECT</v>
      </c>
      <c r="BF16" s="191" t="str">
        <f>IF('Site Description'!C$32="NO TRANSECT","NO TRANSECT",SUMIF('Data Entry'!$J$4:$J$192,A16,'Data Entry'!$P$4:$P$192)/('Site Description'!C$32*100))</f>
        <v>NO TRANSECT</v>
      </c>
      <c r="BG16" s="191" t="str">
        <f>IF('Site Description'!D$32="NO TRANSECT","NO TRANSECT",SUMIF('Data Entry'!$S$4:$S$192,A16,'Data Entry'!$Y$4:$Y$192)/('Site Description'!D$32*100))</f>
        <v>NO TRANSECT</v>
      </c>
      <c r="BH16" s="191" t="str">
        <f>IF('Site Description'!E$32="NO TRANSECT","NO TRANSECT",SUMIF('Data Entry'!$AB$4:$AB$192,A16,'Data Entry'!$AH$4:$AH$192)/('Site Description'!E$32*100))</f>
        <v>NO TRANSECT</v>
      </c>
      <c r="BI16" s="191" t="str">
        <f>IF('Site Description'!F$32="NO TRANSECT","NO TRANSECT",SUMIF('Data Entry'!$AK$4:$AK$192,A16,'Data Entry'!$AQ$4:$AQ$192)/('Site Description'!F$32*100))</f>
        <v>NO TRANSECT</v>
      </c>
      <c r="BJ16" s="192" t="str">
        <f>IF('Site Description'!G$32="NO TRANSECT","NO TRANSECT",SUMIF('Data Entry'!$AT$4:$AT$192,A16,'Data Entry'!$AZ$4:$AZ$192)/('Site Description'!G$32*100))</f>
        <v>NO TRANSECT</v>
      </c>
      <c r="BK16" s="192" t="str">
        <f>IF('Site Description'!H$32="NO TRANSECT","NO TRANSECT",SUMIF('Data Entry'!$BC$4:$BC$192,A16,'Data Entry'!$BI$4:$BI$192)/('Site Description'!H$32*100))</f>
        <v>NO TRANSECT</v>
      </c>
      <c r="BL16" s="192" t="str">
        <f>IF('Site Description'!I$32="NO TRANSECT","NO TRANSECT",SUMIF('Data Entry'!$BL$4:$BL$192,A16,'Data Entry'!$BR$4:$BR$192)/('Site Description'!I$32*100))</f>
        <v>NO TRANSECT</v>
      </c>
      <c r="BM16" s="36" t="e">
        <f t="shared" si="26"/>
        <v>#DIV/0!</v>
      </c>
      <c r="BN16" s="37" t="e">
        <f t="shared" si="27"/>
        <v>#DIV/0!</v>
      </c>
      <c r="BO16" s="190" t="str">
        <f>IF('Site Description'!B$32="NO TRANSECT","NO TRANSECT",SUMIF('Data Entry'!$A$4:$A$192,A16,'Data Entry'!$H$4:$H$192)/('Site Description'!B$32*100))</f>
        <v>NO TRANSECT</v>
      </c>
      <c r="BP16" s="191" t="str">
        <f>IF('Site Description'!C$32="NO TRANSECT","NO TRANSECT",SUMIF('Data Entry'!$J$4:$J$192,A16,'Data Entry'!$Q$4:$Q$192)/('Site Description'!C$32*100))</f>
        <v>NO TRANSECT</v>
      </c>
      <c r="BQ16" s="191" t="str">
        <f>IF('Site Description'!D$32="NO TRANSECT","NO TRANSECT",SUMIF('Data Entry'!$S$4:$S$192,A16,'Data Entry'!$Z$4:$Z$192)/('Site Description'!D$32*100))</f>
        <v>NO TRANSECT</v>
      </c>
      <c r="BR16" s="191" t="str">
        <f>IF('Site Description'!E$32="NO TRANSECT","NO TRANSECT",SUMIF('Data Entry'!$AB$4:$AB$192,A16,'Data Entry'!$AI$4:$AI$192)/('Site Description'!E$32*100))</f>
        <v>NO TRANSECT</v>
      </c>
      <c r="BS16" s="191" t="str">
        <f>IF('Site Description'!F$32="NO TRANSECT","NO TRANSECT",SUMIF('Data Entry'!$AK$4:$AK$192,A16,'Data Entry'!$AR$4:$AR$192)/('Site Description'!F$32*100))</f>
        <v>NO TRANSECT</v>
      </c>
      <c r="BT16" s="192" t="str">
        <f>IF('Site Description'!G$32="NO TRANSECT","NO TRANSECT",SUMIF('Data Entry'!$AT$4:$AT$192,A16,'Data Entry'!$BA$4:$BA$192)/('Site Description'!G$32*100))</f>
        <v>NO TRANSECT</v>
      </c>
      <c r="BU16" s="191" t="str">
        <f>IF('Site Description'!H$32="NO TRANSECT","NO TRANSECT",SUMIF('Data Entry'!$BC$4:$BC$192,A16,'Data Entry'!$BJ$4:$BJ$192)/('Site Description'!H$32*100))</f>
        <v>NO TRANSECT</v>
      </c>
      <c r="BV16" s="211" t="str">
        <f>IF('Site Description'!I$32="NO TRANSECT","NO TRANSECT",SUMIF('Data Entry'!$BL$4:$BL$192,A16,'Data Entry'!$BS$4:$BS$192)/('Site Description'!I$32*100))</f>
        <v>NO TRANSECT</v>
      </c>
      <c r="BW16" s="36" t="e">
        <f t="shared" si="28"/>
        <v>#DIV/0!</v>
      </c>
      <c r="BX16" s="37" t="e">
        <f t="shared" si="29"/>
        <v>#DIV/0!</v>
      </c>
      <c r="BY16" s="198" t="str">
        <f>IF('Site Description'!B$32="NO TRANSECT","NO TRANSECT",SUMIF('Data Entry'!$A$4:$A$192,A16,'Data Entry'!$I$4:$I$192)/('Site Description'!B$32*100))</f>
        <v>NO TRANSECT</v>
      </c>
      <c r="BZ16" s="191" t="str">
        <f>IF('Site Description'!C$32="NO TRANSECT","NO TRANSECT",SUMIF('Data Entry'!$J$4:$J$192,A16,'Data Entry'!$R$4:$R$192)/('Site Description'!C$32*100))</f>
        <v>NO TRANSECT</v>
      </c>
      <c r="CA16" s="191" t="str">
        <f>IF('Site Description'!D$32="NO TRANSECT","NO TRANSECT",SUMIF('Data Entry'!$S$4:$S$192,A16,'Data Entry'!$AA$4:$AA$192)/('Site Description'!D$32*100))</f>
        <v>NO TRANSECT</v>
      </c>
      <c r="CB16" s="191" t="str">
        <f>IF('Site Description'!E$32="NO TRANSECT","NO TRANSECT",SUMIF('Data Entry'!$AB$4:$AB$192,A16,'Data Entry'!$AJ$4:$AJ$192)/('Site Description'!E$32*100))</f>
        <v>NO TRANSECT</v>
      </c>
      <c r="CC16" s="191" t="str">
        <f>IF('Site Description'!F$32="NO TRANSECT","NO TRANSECT",SUMIF('Data Entry'!$AK$4:$AK$192,A16,'Data Entry'!$AS$4:$AS$192)/('Site Description'!F$32*100))</f>
        <v>NO TRANSECT</v>
      </c>
      <c r="CD16" s="192" t="str">
        <f>IF('Site Description'!G$32="NO TRANSECT","NO TRANSECT",SUMIF('Data Entry'!$AT$4:$AT$192,A16,'Data Entry'!$BB$4:$BB$192)/('Site Description'!G$32*100))</f>
        <v>NO TRANSECT</v>
      </c>
      <c r="CE16" s="191" t="str">
        <f>IF('Site Description'!H$32="NO TRANSECT","NO TRANSECT",SUMIF('Data Entry'!$BC$4:$BC$192,A16,'Data Entry'!$BK$4:$BK$192)/('Site Description'!H$32*100))</f>
        <v>NO TRANSECT</v>
      </c>
      <c r="CF16" s="211" t="str">
        <f>IF('Site Description'!I$32="NO TRANSECT","NO TRANSECT",SUMIF('Data Entry'!$BL$4:$BL$192,A16,'Data Entry'!$BT$4:$BT$192)/('Site Description'!I$32*100))</f>
        <v>NO TRANSECT</v>
      </c>
      <c r="CG16" s="36" t="e">
        <f t="shared" si="30"/>
        <v>#DIV/0!</v>
      </c>
      <c r="CH16" s="37" t="e">
        <f t="shared" si="31"/>
        <v>#DIV/0!</v>
      </c>
    </row>
    <row r="17" spans="1:86" x14ac:dyDescent="0.25">
      <c r="A17" s="210" t="s">
        <v>5</v>
      </c>
      <c r="B17" s="210" t="s">
        <v>93</v>
      </c>
      <c r="C17" s="210"/>
      <c r="D17" s="210" t="s">
        <v>5</v>
      </c>
      <c r="E17" s="180" t="s">
        <v>64</v>
      </c>
      <c r="F17" s="180"/>
      <c r="G17" s="194" t="str">
        <f>IF('Site Description'!B$32="NO TRANSECT","NO TRANSECT",SUMIF('Data Entry'!$A$4:$A$192,A17,'Data Entry'!$D$4:$D$192))</f>
        <v>NO TRANSECT</v>
      </c>
      <c r="H17" s="195" t="str">
        <f>IF('Site Description'!C$32="NO TRANSECT","NO TRANSECT",SUMIF('Data Entry'!$J$4:$J$192,A17,'Data Entry'!$M$4:$M$192))</f>
        <v>NO TRANSECT</v>
      </c>
      <c r="I17" s="195" t="str">
        <f>IF('Site Description'!D$32="NO TRANSECT","NO TRANSECT",SUMIF('Data Entry'!$S$4:$S$192,A17,'Data Entry'!$V$4:$V$192))</f>
        <v>NO TRANSECT</v>
      </c>
      <c r="J17" s="195" t="str">
        <f>IF('Site Description'!E$32="NO TRANSECT","NO TRANSECT",SUMIF('Data Entry'!$AB$4:$AB$192,A17,'Data Entry'!$AE$4:$AE$192))</f>
        <v>NO TRANSECT</v>
      </c>
      <c r="K17" s="195" t="str">
        <f>IF('Site Description'!F$32="NO TRANSECT","NO TRANSECT",SUMIF('Data Entry'!$AK$4:$AK$192,A17,'Data Entry'!$AN$4:$AN$192))</f>
        <v>NO TRANSECT</v>
      </c>
      <c r="L17" s="196" t="str">
        <f>IF('Site Description'!G$32="NO TRANSECT","NO TRANSECT",SUMIF('Data Entry'!$AT$4:$AT$192,A17,'Data Entry'!$AW$4:$AW$192))</f>
        <v>NO TRANSECT</v>
      </c>
      <c r="M17" s="196" t="str">
        <f>IF('Site Description'!H$32="NO TRANSECT","NO TRANSECT",SUMIF('Data Entry'!$BC$4:$BC$192,A17,'Data Entry'!$BF$4:$BF$192))</f>
        <v>NO TRANSECT</v>
      </c>
      <c r="N17" s="197" t="str">
        <f>IF('Site Description'!I$32="NO TRANSECT","NO TRANSECT",SUMIF('Data Entry'!$BL$4:$BL$192,A17,'Data Entry'!$BO$4:$BO$192))</f>
        <v>NO TRANSECT</v>
      </c>
      <c r="O17" s="36" t="e">
        <f t="shared" si="18"/>
        <v>#DIV/0!</v>
      </c>
      <c r="P17" s="37" t="e">
        <f t="shared" si="19"/>
        <v>#DIV/0!</v>
      </c>
      <c r="Q17" s="190" t="str">
        <f>IF('Site Description'!B$33="NO TRANSECT", "NO TRANSECT", G17/'Site Description'!B$33)</f>
        <v>NO TRANSECT</v>
      </c>
      <c r="R17" s="191" t="str">
        <f>IF('Site Description'!C$33="NO TRANSECT", "NO TRANSECT", H17/'Site Description'!C$33)</f>
        <v>NO TRANSECT</v>
      </c>
      <c r="S17" s="191" t="str">
        <f>IF('Site Description'!D$33="NO TRANSECT", "NO TRANSECT", I17/'Site Description'!D$33)</f>
        <v>NO TRANSECT</v>
      </c>
      <c r="T17" s="191" t="str">
        <f>IF('Site Description'!E$33="NO TRANSECT", "NO TRANSECT", J17/'Site Description'!E$33)</f>
        <v>NO TRANSECT</v>
      </c>
      <c r="U17" s="191" t="str">
        <f>IF('Site Description'!F$33="NO TRANSECT", "NO TRANSECT", K17/'Site Description'!F$33)</f>
        <v>NO TRANSECT</v>
      </c>
      <c r="V17" s="192" t="str">
        <f>IF('Site Description'!G$33="NO TRANSECT", "NO TRANSECT", L17/'Site Description'!G$33)</f>
        <v>NO TRANSECT</v>
      </c>
      <c r="W17" s="191" t="str">
        <f>IF('Site Description'!H$33="NO TRANSECT", "NO TRANSECT", M17/'Site Description'!H$33)</f>
        <v>NO TRANSECT</v>
      </c>
      <c r="X17" s="211" t="str">
        <f>IF('Site Description'!$I$33="NO TRANSECT", "NO TRANSECT", N17/'Site Description'!$I$33)</f>
        <v>NO TRANSECT</v>
      </c>
      <c r="Y17" s="36" t="e">
        <f t="shared" si="20"/>
        <v>#DIV/0!</v>
      </c>
      <c r="Z17" s="37" t="e">
        <f t="shared" si="21"/>
        <v>#DIV/0!</v>
      </c>
      <c r="AA17" s="190" t="str">
        <f>IF('Site Description'!B$33="NO TRANSECT", "NO TRANSECT",BE17*10)</f>
        <v>NO TRANSECT</v>
      </c>
      <c r="AB17" s="191" t="str">
        <f>IF('Site Description'!C$33="NO TRANSECT", "NO TRANSECT",BF17*10)</f>
        <v>NO TRANSECT</v>
      </c>
      <c r="AC17" s="191" t="str">
        <f>IF('Site Description'!D$33="NO TRANSECT", "NO TRANSECT",BG17*10)</f>
        <v>NO TRANSECT</v>
      </c>
      <c r="AD17" s="191" t="str">
        <f>IF('Site Description'!E$33="NO TRANSECT", "NO TRANSECT",BH17*10)</f>
        <v>NO TRANSECT</v>
      </c>
      <c r="AE17" s="191" t="str">
        <f>IF('Site Description'!F$33="NO TRANSECT", "NO TRANSECT",BI17*10)</f>
        <v>NO TRANSECT</v>
      </c>
      <c r="AF17" s="192" t="str">
        <f>IF('Site Description'!G$33="NO TRANSECT", "NO TRANSECT",BJ17*10)</f>
        <v>NO TRANSECT</v>
      </c>
      <c r="AG17" s="191" t="str">
        <f>IF('Site Description'!H$33="NO TRANSECT", "NO TRANSECT",BK17*10)</f>
        <v>NO TRANSECT</v>
      </c>
      <c r="AH17" s="211" t="str">
        <f>IF('Site Description'!I$33="NO TRANSECT", "NO TRANSECT",BL17*10)</f>
        <v>NO TRANSECT</v>
      </c>
      <c r="AI17" s="36" t="e">
        <f t="shared" si="0"/>
        <v>#DIV/0!</v>
      </c>
      <c r="AJ17" s="37" t="e">
        <f t="shared" si="1"/>
        <v>#DIV/0!</v>
      </c>
      <c r="AK17" s="190" t="str">
        <f>IF('Site Description'!B$33="NO TRANSECT", "NO TRANSECT",BO17*10)</f>
        <v>NO TRANSECT</v>
      </c>
      <c r="AL17" s="191" t="str">
        <f>IF('Site Description'!C$33="NO TRANSECT", "NO TRANSECT",BP17*10)</f>
        <v>NO TRANSECT</v>
      </c>
      <c r="AM17" s="191" t="str">
        <f>IF('Site Description'!D$33="NO TRANSECT", "NO TRANSECT",BQ17*10)</f>
        <v>NO TRANSECT</v>
      </c>
      <c r="AN17" s="191" t="str">
        <f>IF('Site Description'!E$33="NO TRANSECT", "NO TRANSECT",BR17*10)</f>
        <v>NO TRANSECT</v>
      </c>
      <c r="AO17" s="191" t="str">
        <f>IF('Site Description'!F$33="NO TRANSECT", "NO TRANSECT",BS17*10)</f>
        <v>NO TRANSECT</v>
      </c>
      <c r="AP17" s="192" t="str">
        <f>IF('Site Description'!G$33="NO TRANSECT", "NO TRANSECT",BT17*10)</f>
        <v>NO TRANSECT</v>
      </c>
      <c r="AQ17" s="192" t="str">
        <f>IF('Site Description'!H$33="NO TRANSECT", "NO TRANSECT",BU17*10)</f>
        <v>NO TRANSECT</v>
      </c>
      <c r="AR17" s="192" t="str">
        <f>IF('Site Description'!I$33="NO TRANSECT", "NO TRANSECT",BV17*10)</f>
        <v>NO TRANSECT</v>
      </c>
      <c r="AS17" s="36" t="e">
        <f t="shared" si="22"/>
        <v>#DIV/0!</v>
      </c>
      <c r="AT17" s="37" t="e">
        <f t="shared" si="23"/>
        <v>#DIV/0!</v>
      </c>
      <c r="AU17" s="190" t="str">
        <f>IF('Site Description'!B$33="NO TRANSECT","NO TRANSECT",BY17*10)</f>
        <v>NO TRANSECT</v>
      </c>
      <c r="AV17" s="191" t="str">
        <f>IF('Site Description'!C$33="NO TRANSECT","NO TRANSECT",BZ17*10)</f>
        <v>NO TRANSECT</v>
      </c>
      <c r="AW17" s="191" t="str">
        <f>IF('Site Description'!D$33="NO TRANSECT","NO TRANSECT",CA17*10)</f>
        <v>NO TRANSECT</v>
      </c>
      <c r="AX17" s="191" t="str">
        <f>IF('Site Description'!E$33="NO TRANSECT","NO TRANSECT",CB17*10)</f>
        <v>NO TRANSECT</v>
      </c>
      <c r="AY17" s="191" t="str">
        <f>IF('Site Description'!F$33="NO TRANSECT","NO TRANSECT",CC17*10)</f>
        <v>NO TRANSECT</v>
      </c>
      <c r="AZ17" s="192" t="str">
        <f>IF('Site Description'!G$33="NO TRANSECT","NO TRANSECT",CD17*10)</f>
        <v>NO TRANSECT</v>
      </c>
      <c r="BA17" s="192" t="str">
        <f>IF('Site Description'!H$33="NO TRANSECT","NO TRANSECT",CE17*10)</f>
        <v>NO TRANSECT</v>
      </c>
      <c r="BB17" s="192" t="str">
        <f>IF('Site Description'!I$33="NO TRANSECT","NO TRANSECT",CF17*10)</f>
        <v>NO TRANSECT</v>
      </c>
      <c r="BC17" s="36" t="e">
        <f t="shared" si="24"/>
        <v>#DIV/0!</v>
      </c>
      <c r="BD17" s="37" t="e">
        <f t="shared" si="25"/>
        <v>#DIV/0!</v>
      </c>
      <c r="BE17" s="190" t="str">
        <f>IF('Site Description'!B$32="NO TRANSECT","NO TRANSECT",SUMIF('Data Entry'!$A$4:$A$192,A17,'Data Entry'!$G$4:$G$192)/('Site Description'!B$32*100))</f>
        <v>NO TRANSECT</v>
      </c>
      <c r="BF17" s="191" t="str">
        <f>IF('Site Description'!C$32="NO TRANSECT","NO TRANSECT",SUMIF('Data Entry'!$J$4:$J$192,A17,'Data Entry'!$P$4:$P$192)/('Site Description'!C$32*100))</f>
        <v>NO TRANSECT</v>
      </c>
      <c r="BG17" s="191" t="str">
        <f>IF('Site Description'!D$32="NO TRANSECT","NO TRANSECT",SUMIF('Data Entry'!$S$4:$S$192,A17,'Data Entry'!$Y$4:$Y$192)/('Site Description'!D$32*100))</f>
        <v>NO TRANSECT</v>
      </c>
      <c r="BH17" s="191" t="str">
        <f>IF('Site Description'!E$32="NO TRANSECT","NO TRANSECT",SUMIF('Data Entry'!$AB$4:$AB$192,A17,'Data Entry'!$AH$4:$AH$192)/('Site Description'!E$32*100))</f>
        <v>NO TRANSECT</v>
      </c>
      <c r="BI17" s="191" t="str">
        <f>IF('Site Description'!F$32="NO TRANSECT","NO TRANSECT",SUMIF('Data Entry'!$AK$4:$AK$192,A17,'Data Entry'!$AQ$4:$AQ$192)/('Site Description'!F$32*100))</f>
        <v>NO TRANSECT</v>
      </c>
      <c r="BJ17" s="192" t="str">
        <f>IF('Site Description'!G$32="NO TRANSECT","NO TRANSECT",SUMIF('Data Entry'!$AT$4:$AT$192,A17,'Data Entry'!$AZ$4:$AZ$192)/('Site Description'!G$32*100))</f>
        <v>NO TRANSECT</v>
      </c>
      <c r="BK17" s="192" t="str">
        <f>IF('Site Description'!H$32="NO TRANSECT","NO TRANSECT",SUMIF('Data Entry'!$BC$4:$BC$192,A17,'Data Entry'!$BI$4:$BI$192)/('Site Description'!H$32*100))</f>
        <v>NO TRANSECT</v>
      </c>
      <c r="BL17" s="192" t="str">
        <f>IF('Site Description'!I$32="NO TRANSECT","NO TRANSECT",SUMIF('Data Entry'!$BL$4:$BL$192,A17,'Data Entry'!$BR$4:$BR$192)/('Site Description'!I$32*100))</f>
        <v>NO TRANSECT</v>
      </c>
      <c r="BM17" s="36" t="e">
        <f t="shared" si="26"/>
        <v>#DIV/0!</v>
      </c>
      <c r="BN17" s="37" t="e">
        <f t="shared" si="27"/>
        <v>#DIV/0!</v>
      </c>
      <c r="BO17" s="190" t="str">
        <f>IF('Site Description'!B$32="NO TRANSECT","NO TRANSECT",SUMIF('Data Entry'!$A$4:$A$192,A17,'Data Entry'!$H$4:$H$192)/('Site Description'!B$32*100))</f>
        <v>NO TRANSECT</v>
      </c>
      <c r="BP17" s="191" t="str">
        <f>IF('Site Description'!C$32="NO TRANSECT","NO TRANSECT",SUMIF('Data Entry'!$J$4:$J$192,A17,'Data Entry'!$Q$4:$Q$192)/('Site Description'!C$32*100))</f>
        <v>NO TRANSECT</v>
      </c>
      <c r="BQ17" s="191" t="str">
        <f>IF('Site Description'!D$32="NO TRANSECT","NO TRANSECT",SUMIF('Data Entry'!$S$4:$S$192,A17,'Data Entry'!$Z$4:$Z$192)/('Site Description'!D$32*100))</f>
        <v>NO TRANSECT</v>
      </c>
      <c r="BR17" s="191" t="str">
        <f>IF('Site Description'!E$32="NO TRANSECT","NO TRANSECT",SUMIF('Data Entry'!$AB$4:$AB$192,A17,'Data Entry'!$AI$4:$AI$192)/('Site Description'!E$32*100))</f>
        <v>NO TRANSECT</v>
      </c>
      <c r="BS17" s="191" t="str">
        <f>IF('Site Description'!F$32="NO TRANSECT","NO TRANSECT",SUMIF('Data Entry'!$AK$4:$AK$192,A17,'Data Entry'!$AR$4:$AR$192)/('Site Description'!F$32*100))</f>
        <v>NO TRANSECT</v>
      </c>
      <c r="BT17" s="192" t="str">
        <f>IF('Site Description'!G$32="NO TRANSECT","NO TRANSECT",SUMIF('Data Entry'!$AT$4:$AT$192,A17,'Data Entry'!$BA$4:$BA$192)/('Site Description'!G$32*100))</f>
        <v>NO TRANSECT</v>
      </c>
      <c r="BU17" s="191" t="str">
        <f>IF('Site Description'!H$32="NO TRANSECT","NO TRANSECT",SUMIF('Data Entry'!$BC$4:$BC$192,A17,'Data Entry'!$BJ$4:$BJ$192)/('Site Description'!H$32*100))</f>
        <v>NO TRANSECT</v>
      </c>
      <c r="BV17" s="211" t="str">
        <f>IF('Site Description'!I$32="NO TRANSECT","NO TRANSECT",SUMIF('Data Entry'!$BL$4:$BL$192,A17,'Data Entry'!$BS$4:$BS$192)/('Site Description'!I$32*100))</f>
        <v>NO TRANSECT</v>
      </c>
      <c r="BW17" s="36" t="e">
        <f t="shared" si="28"/>
        <v>#DIV/0!</v>
      </c>
      <c r="BX17" s="37" t="e">
        <f t="shared" si="29"/>
        <v>#DIV/0!</v>
      </c>
      <c r="BY17" s="198" t="str">
        <f>IF('Site Description'!B$32="NO TRANSECT","NO TRANSECT",SUMIF('Data Entry'!$A$4:$A$192,A17,'Data Entry'!$I$4:$I$192)/('Site Description'!B$32*100))</f>
        <v>NO TRANSECT</v>
      </c>
      <c r="BZ17" s="191" t="str">
        <f>IF('Site Description'!C$32="NO TRANSECT","NO TRANSECT",SUMIF('Data Entry'!$J$4:$J$192,A17,'Data Entry'!$R$4:$R$192)/('Site Description'!C$32*100))</f>
        <v>NO TRANSECT</v>
      </c>
      <c r="CA17" s="191" t="str">
        <f>IF('Site Description'!D$32="NO TRANSECT","NO TRANSECT",SUMIF('Data Entry'!$S$4:$S$192,A17,'Data Entry'!$AA$4:$AA$192)/('Site Description'!D$32*100))</f>
        <v>NO TRANSECT</v>
      </c>
      <c r="CB17" s="191" t="str">
        <f>IF('Site Description'!E$32="NO TRANSECT","NO TRANSECT",SUMIF('Data Entry'!$AB$4:$AB$192,A17,'Data Entry'!$AJ$4:$AJ$192)/('Site Description'!E$32*100))</f>
        <v>NO TRANSECT</v>
      </c>
      <c r="CC17" s="191" t="str">
        <f>IF('Site Description'!F$32="NO TRANSECT","NO TRANSECT",SUMIF('Data Entry'!$AK$4:$AK$192,A17,'Data Entry'!$AS$4:$AS$192)/('Site Description'!F$32*100))</f>
        <v>NO TRANSECT</v>
      </c>
      <c r="CD17" s="192" t="str">
        <f>IF('Site Description'!G$32="NO TRANSECT","NO TRANSECT",SUMIF('Data Entry'!$AT$4:$AT$192,A17,'Data Entry'!$BB$4:$BB$192)/('Site Description'!G$32*100))</f>
        <v>NO TRANSECT</v>
      </c>
      <c r="CE17" s="191" t="str">
        <f>IF('Site Description'!H$32="NO TRANSECT","NO TRANSECT",SUMIF('Data Entry'!$BC$4:$BC$192,A17,'Data Entry'!$BK$4:$BK$192)/('Site Description'!H$32*100))</f>
        <v>NO TRANSECT</v>
      </c>
      <c r="CF17" s="211" t="str">
        <f>IF('Site Description'!I$32="NO TRANSECT","NO TRANSECT",SUMIF('Data Entry'!$BL$4:$BL$192,A17,'Data Entry'!$BT$4:$BT$192)/('Site Description'!I$32*100))</f>
        <v>NO TRANSECT</v>
      </c>
      <c r="CG17" s="36" t="e">
        <f t="shared" si="30"/>
        <v>#DIV/0!</v>
      </c>
      <c r="CH17" s="37" t="e">
        <f t="shared" si="31"/>
        <v>#DIV/0!</v>
      </c>
    </row>
    <row r="18" spans="1:86" x14ac:dyDescent="0.25">
      <c r="A18" s="210" t="s">
        <v>6</v>
      </c>
      <c r="B18" s="210" t="s">
        <v>94</v>
      </c>
      <c r="C18" s="210"/>
      <c r="D18" s="210" t="s">
        <v>90</v>
      </c>
      <c r="E18" s="180" t="s">
        <v>12</v>
      </c>
      <c r="F18" s="180"/>
      <c r="G18" s="194" t="str">
        <f>IF('Site Description'!B$32="NO TRANSECT","NO TRANSECT",SUMIF('Data Entry'!$A$4:$A$192,A18,'Data Entry'!$D$4:$D$192))</f>
        <v>NO TRANSECT</v>
      </c>
      <c r="H18" s="195" t="str">
        <f>IF('Site Description'!C$32="NO TRANSECT","NO TRANSECT",SUMIF('Data Entry'!$J$4:$J$192,A18,'Data Entry'!$M$4:$M$192))</f>
        <v>NO TRANSECT</v>
      </c>
      <c r="I18" s="195" t="str">
        <f>IF('Site Description'!D$32="NO TRANSECT","NO TRANSECT",SUMIF('Data Entry'!$S$4:$S$192,A18,'Data Entry'!$V$4:$V$192))</f>
        <v>NO TRANSECT</v>
      </c>
      <c r="J18" s="195" t="str">
        <f>IF('Site Description'!E$32="NO TRANSECT","NO TRANSECT",SUMIF('Data Entry'!$AB$4:$AB$192,A18,'Data Entry'!$AE$4:$AE$192))</f>
        <v>NO TRANSECT</v>
      </c>
      <c r="K18" s="195" t="str">
        <f>IF('Site Description'!F$32="NO TRANSECT","NO TRANSECT",SUMIF('Data Entry'!$AK$4:$AK$192,A18,'Data Entry'!$AN$4:$AN$192))</f>
        <v>NO TRANSECT</v>
      </c>
      <c r="L18" s="196" t="str">
        <f>IF('Site Description'!G$32="NO TRANSECT","NO TRANSECT",SUMIF('Data Entry'!$AT$4:$AT$192,A18,'Data Entry'!$AW$4:$AW$192))</f>
        <v>NO TRANSECT</v>
      </c>
      <c r="M18" s="196" t="str">
        <f>IF('Site Description'!H$32="NO TRANSECT","NO TRANSECT",SUMIF('Data Entry'!$BC$4:$BC$192,A18,'Data Entry'!$BF$4:$BF$192))</f>
        <v>NO TRANSECT</v>
      </c>
      <c r="N18" s="197" t="str">
        <f>IF('Site Description'!I$32="NO TRANSECT","NO TRANSECT",SUMIF('Data Entry'!$BL$4:$BL$192,A18,'Data Entry'!$BO$4:$BO$192))</f>
        <v>NO TRANSECT</v>
      </c>
      <c r="O18" s="36" t="e">
        <f t="shared" si="18"/>
        <v>#DIV/0!</v>
      </c>
      <c r="P18" s="37" t="e">
        <f t="shared" si="19"/>
        <v>#DIV/0!</v>
      </c>
      <c r="Q18" s="190" t="str">
        <f>IF('Site Description'!B$33="NO TRANSECT", "NO TRANSECT", G18/'Site Description'!B$33)</f>
        <v>NO TRANSECT</v>
      </c>
      <c r="R18" s="191" t="str">
        <f>IF('Site Description'!C$33="NO TRANSECT", "NO TRANSECT", H18/'Site Description'!C$33)</f>
        <v>NO TRANSECT</v>
      </c>
      <c r="S18" s="191" t="str">
        <f>IF('Site Description'!D$33="NO TRANSECT", "NO TRANSECT", I18/'Site Description'!D$33)</f>
        <v>NO TRANSECT</v>
      </c>
      <c r="T18" s="191" t="str">
        <f>IF('Site Description'!E$33="NO TRANSECT", "NO TRANSECT", J18/'Site Description'!E$33)</f>
        <v>NO TRANSECT</v>
      </c>
      <c r="U18" s="191" t="str">
        <f>IF('Site Description'!F$33="NO TRANSECT", "NO TRANSECT", K18/'Site Description'!F$33)</f>
        <v>NO TRANSECT</v>
      </c>
      <c r="V18" s="192" t="str">
        <f>IF('Site Description'!G$33="NO TRANSECT", "NO TRANSECT", L18/'Site Description'!G$33)</f>
        <v>NO TRANSECT</v>
      </c>
      <c r="W18" s="191" t="str">
        <f>IF('Site Description'!H$33="NO TRANSECT", "NO TRANSECT", M18/'Site Description'!H$33)</f>
        <v>NO TRANSECT</v>
      </c>
      <c r="X18" s="211" t="str">
        <f>IF('Site Description'!$I$33="NO TRANSECT", "NO TRANSECT", N18/'Site Description'!$I$33)</f>
        <v>NO TRANSECT</v>
      </c>
      <c r="Y18" s="36" t="e">
        <f t="shared" si="20"/>
        <v>#DIV/0!</v>
      </c>
      <c r="Z18" s="37" t="e">
        <f t="shared" si="21"/>
        <v>#DIV/0!</v>
      </c>
      <c r="AA18" s="190" t="str">
        <f>IF('Site Description'!B$33="NO TRANSECT", "NO TRANSECT",BE18*10)</f>
        <v>NO TRANSECT</v>
      </c>
      <c r="AB18" s="191" t="str">
        <f>IF('Site Description'!C$33="NO TRANSECT", "NO TRANSECT",BF18*10)</f>
        <v>NO TRANSECT</v>
      </c>
      <c r="AC18" s="191" t="str">
        <f>IF('Site Description'!D$33="NO TRANSECT", "NO TRANSECT",BG18*10)</f>
        <v>NO TRANSECT</v>
      </c>
      <c r="AD18" s="191" t="str">
        <f>IF('Site Description'!E$33="NO TRANSECT", "NO TRANSECT",BH18*10)</f>
        <v>NO TRANSECT</v>
      </c>
      <c r="AE18" s="191" t="str">
        <f>IF('Site Description'!F$33="NO TRANSECT", "NO TRANSECT",BI18*10)</f>
        <v>NO TRANSECT</v>
      </c>
      <c r="AF18" s="192" t="str">
        <f>IF('Site Description'!G$33="NO TRANSECT", "NO TRANSECT",BJ18*10)</f>
        <v>NO TRANSECT</v>
      </c>
      <c r="AG18" s="191" t="str">
        <f>IF('Site Description'!H$33="NO TRANSECT", "NO TRANSECT",BK18*10)</f>
        <v>NO TRANSECT</v>
      </c>
      <c r="AH18" s="211" t="str">
        <f>IF('Site Description'!I$33="NO TRANSECT", "NO TRANSECT",BL18*10)</f>
        <v>NO TRANSECT</v>
      </c>
      <c r="AI18" s="36" t="e">
        <f t="shared" si="0"/>
        <v>#DIV/0!</v>
      </c>
      <c r="AJ18" s="37" t="e">
        <f t="shared" si="1"/>
        <v>#DIV/0!</v>
      </c>
      <c r="AK18" s="190" t="str">
        <f>IF('Site Description'!B$33="NO TRANSECT", "NO TRANSECT",BO18*10)</f>
        <v>NO TRANSECT</v>
      </c>
      <c r="AL18" s="191" t="str">
        <f>IF('Site Description'!C$33="NO TRANSECT", "NO TRANSECT",BP18*10)</f>
        <v>NO TRANSECT</v>
      </c>
      <c r="AM18" s="191" t="str">
        <f>IF('Site Description'!D$33="NO TRANSECT", "NO TRANSECT",BQ18*10)</f>
        <v>NO TRANSECT</v>
      </c>
      <c r="AN18" s="191" t="str">
        <f>IF('Site Description'!E$33="NO TRANSECT", "NO TRANSECT",BR18*10)</f>
        <v>NO TRANSECT</v>
      </c>
      <c r="AO18" s="191" t="str">
        <f>IF('Site Description'!F$33="NO TRANSECT", "NO TRANSECT",BS18*10)</f>
        <v>NO TRANSECT</v>
      </c>
      <c r="AP18" s="192" t="str">
        <f>IF('Site Description'!G$33="NO TRANSECT", "NO TRANSECT",BT18*10)</f>
        <v>NO TRANSECT</v>
      </c>
      <c r="AQ18" s="192" t="str">
        <f>IF('Site Description'!H$33="NO TRANSECT", "NO TRANSECT",BU18*10)</f>
        <v>NO TRANSECT</v>
      </c>
      <c r="AR18" s="192" t="str">
        <f>IF('Site Description'!I$33="NO TRANSECT", "NO TRANSECT",BV18*10)</f>
        <v>NO TRANSECT</v>
      </c>
      <c r="AS18" s="36" t="e">
        <f t="shared" si="22"/>
        <v>#DIV/0!</v>
      </c>
      <c r="AT18" s="37" t="e">
        <f t="shared" si="23"/>
        <v>#DIV/0!</v>
      </c>
      <c r="AU18" s="190" t="str">
        <f>IF('Site Description'!B$33="NO TRANSECT","NO TRANSECT",BY18*10)</f>
        <v>NO TRANSECT</v>
      </c>
      <c r="AV18" s="191" t="str">
        <f>IF('Site Description'!C$33="NO TRANSECT","NO TRANSECT",BZ18*10)</f>
        <v>NO TRANSECT</v>
      </c>
      <c r="AW18" s="191" t="str">
        <f>IF('Site Description'!D$33="NO TRANSECT","NO TRANSECT",CA18*10)</f>
        <v>NO TRANSECT</v>
      </c>
      <c r="AX18" s="191" t="str">
        <f>IF('Site Description'!E$33="NO TRANSECT","NO TRANSECT",CB18*10)</f>
        <v>NO TRANSECT</v>
      </c>
      <c r="AY18" s="191" t="str">
        <f>IF('Site Description'!F$33="NO TRANSECT","NO TRANSECT",CC18*10)</f>
        <v>NO TRANSECT</v>
      </c>
      <c r="AZ18" s="192" t="str">
        <f>IF('Site Description'!G$33="NO TRANSECT","NO TRANSECT",CD18*10)</f>
        <v>NO TRANSECT</v>
      </c>
      <c r="BA18" s="192" t="str">
        <f>IF('Site Description'!H$33="NO TRANSECT","NO TRANSECT",CE18*10)</f>
        <v>NO TRANSECT</v>
      </c>
      <c r="BB18" s="192" t="str">
        <f>IF('Site Description'!I$33="NO TRANSECT","NO TRANSECT",CF18*10)</f>
        <v>NO TRANSECT</v>
      </c>
      <c r="BC18" s="36" t="e">
        <f t="shared" si="24"/>
        <v>#DIV/0!</v>
      </c>
      <c r="BD18" s="37" t="e">
        <f t="shared" si="25"/>
        <v>#DIV/0!</v>
      </c>
      <c r="BE18" s="190" t="str">
        <f>IF('Site Description'!B$32="NO TRANSECT","NO TRANSECT",SUMIF('Data Entry'!$A$4:$A$192,A18,'Data Entry'!$G$4:$G$192)/('Site Description'!B$32*100))</f>
        <v>NO TRANSECT</v>
      </c>
      <c r="BF18" s="191" t="str">
        <f>IF('Site Description'!C$32="NO TRANSECT","NO TRANSECT",SUMIF('Data Entry'!$J$4:$J$192,A18,'Data Entry'!$P$4:$P$192)/('Site Description'!C$32*100))</f>
        <v>NO TRANSECT</v>
      </c>
      <c r="BG18" s="191" t="str">
        <f>IF('Site Description'!D$32="NO TRANSECT","NO TRANSECT",SUMIF('Data Entry'!$S$4:$S$192,A18,'Data Entry'!$Y$4:$Y$192)/('Site Description'!D$32*100))</f>
        <v>NO TRANSECT</v>
      </c>
      <c r="BH18" s="191" t="str">
        <f>IF('Site Description'!E$32="NO TRANSECT","NO TRANSECT",SUMIF('Data Entry'!$AB$4:$AB$192,A18,'Data Entry'!$AH$4:$AH$192)/('Site Description'!E$32*100))</f>
        <v>NO TRANSECT</v>
      </c>
      <c r="BI18" s="191" t="str">
        <f>IF('Site Description'!F$32="NO TRANSECT","NO TRANSECT",SUMIF('Data Entry'!$AK$4:$AK$192,A18,'Data Entry'!$AQ$4:$AQ$192)/('Site Description'!F$32*100))</f>
        <v>NO TRANSECT</v>
      </c>
      <c r="BJ18" s="192" t="str">
        <f>IF('Site Description'!G$32="NO TRANSECT","NO TRANSECT",SUMIF('Data Entry'!$AT$4:$AT$192,A18,'Data Entry'!$AZ$4:$AZ$192)/('Site Description'!G$32*100))</f>
        <v>NO TRANSECT</v>
      </c>
      <c r="BK18" s="192" t="str">
        <f>IF('Site Description'!H$32="NO TRANSECT","NO TRANSECT",SUMIF('Data Entry'!$BC$4:$BC$192,A18,'Data Entry'!$BI$4:$BI$192)/('Site Description'!H$32*100))</f>
        <v>NO TRANSECT</v>
      </c>
      <c r="BL18" s="192" t="str">
        <f>IF('Site Description'!I$32="NO TRANSECT","NO TRANSECT",SUMIF('Data Entry'!$BL$4:$BL$192,A18,'Data Entry'!$BR$4:$BR$192)/('Site Description'!I$32*100))</f>
        <v>NO TRANSECT</v>
      </c>
      <c r="BM18" s="36" t="e">
        <f t="shared" si="26"/>
        <v>#DIV/0!</v>
      </c>
      <c r="BN18" s="37" t="e">
        <f t="shared" si="27"/>
        <v>#DIV/0!</v>
      </c>
      <c r="BO18" s="190" t="str">
        <f>IF('Site Description'!B$32="NO TRANSECT","NO TRANSECT",SUMIF('Data Entry'!$A$4:$A$192,A18,'Data Entry'!$H$4:$H$192)/('Site Description'!B$32*100))</f>
        <v>NO TRANSECT</v>
      </c>
      <c r="BP18" s="191" t="str">
        <f>IF('Site Description'!C$32="NO TRANSECT","NO TRANSECT",SUMIF('Data Entry'!$J$4:$J$192,A18,'Data Entry'!$Q$4:$Q$192)/('Site Description'!C$32*100))</f>
        <v>NO TRANSECT</v>
      </c>
      <c r="BQ18" s="191" t="str">
        <f>IF('Site Description'!D$32="NO TRANSECT","NO TRANSECT",SUMIF('Data Entry'!$S$4:$S$192,A18,'Data Entry'!$Z$4:$Z$192)/('Site Description'!D$32*100))</f>
        <v>NO TRANSECT</v>
      </c>
      <c r="BR18" s="191" t="str">
        <f>IF('Site Description'!E$32="NO TRANSECT","NO TRANSECT",SUMIF('Data Entry'!$AB$4:$AB$192,A18,'Data Entry'!$AI$4:$AI$192)/('Site Description'!E$32*100))</f>
        <v>NO TRANSECT</v>
      </c>
      <c r="BS18" s="191" t="str">
        <f>IF('Site Description'!F$32="NO TRANSECT","NO TRANSECT",SUMIF('Data Entry'!$AK$4:$AK$192,A18,'Data Entry'!$AR$4:$AR$192)/('Site Description'!F$32*100))</f>
        <v>NO TRANSECT</v>
      </c>
      <c r="BT18" s="192" t="str">
        <f>IF('Site Description'!G$32="NO TRANSECT","NO TRANSECT",SUMIF('Data Entry'!$AT$4:$AT$192,A18,'Data Entry'!$BA$4:$BA$192)/('Site Description'!G$32*100))</f>
        <v>NO TRANSECT</v>
      </c>
      <c r="BU18" s="191" t="str">
        <f>IF('Site Description'!H$32="NO TRANSECT","NO TRANSECT",SUMIF('Data Entry'!$BC$4:$BC$192,A18,'Data Entry'!$BJ$4:$BJ$192)/('Site Description'!H$32*100))</f>
        <v>NO TRANSECT</v>
      </c>
      <c r="BV18" s="211" t="str">
        <f>IF('Site Description'!I$32="NO TRANSECT","NO TRANSECT",SUMIF('Data Entry'!$BL$4:$BL$192,A18,'Data Entry'!$BS$4:$BS$192)/('Site Description'!I$32*100))</f>
        <v>NO TRANSECT</v>
      </c>
      <c r="BW18" s="36" t="e">
        <f t="shared" si="28"/>
        <v>#DIV/0!</v>
      </c>
      <c r="BX18" s="37" t="e">
        <f t="shared" si="29"/>
        <v>#DIV/0!</v>
      </c>
      <c r="BY18" s="198" t="str">
        <f>IF('Site Description'!B$32="NO TRANSECT","NO TRANSECT",SUMIF('Data Entry'!$A$4:$A$192,A18,'Data Entry'!$I$4:$I$192)/('Site Description'!B$32*100))</f>
        <v>NO TRANSECT</v>
      </c>
      <c r="BZ18" s="191" t="str">
        <f>IF('Site Description'!C$32="NO TRANSECT","NO TRANSECT",SUMIF('Data Entry'!$J$4:$J$192,A18,'Data Entry'!$R$4:$R$192)/('Site Description'!C$32*100))</f>
        <v>NO TRANSECT</v>
      </c>
      <c r="CA18" s="191" t="str">
        <f>IF('Site Description'!D$32="NO TRANSECT","NO TRANSECT",SUMIF('Data Entry'!$S$4:$S$192,A18,'Data Entry'!$AA$4:$AA$192)/('Site Description'!D$32*100))</f>
        <v>NO TRANSECT</v>
      </c>
      <c r="CB18" s="191" t="str">
        <f>IF('Site Description'!E$32="NO TRANSECT","NO TRANSECT",SUMIF('Data Entry'!$AB$4:$AB$192,A18,'Data Entry'!$AJ$4:$AJ$192)/('Site Description'!E$32*100))</f>
        <v>NO TRANSECT</v>
      </c>
      <c r="CC18" s="191" t="str">
        <f>IF('Site Description'!F$32="NO TRANSECT","NO TRANSECT",SUMIF('Data Entry'!$AK$4:$AK$192,A18,'Data Entry'!$AS$4:$AS$192)/('Site Description'!F$32*100))</f>
        <v>NO TRANSECT</v>
      </c>
      <c r="CD18" s="192" t="str">
        <f>IF('Site Description'!G$32="NO TRANSECT","NO TRANSECT",SUMIF('Data Entry'!$AT$4:$AT$192,A18,'Data Entry'!$BB$4:$BB$192)/('Site Description'!G$32*100))</f>
        <v>NO TRANSECT</v>
      </c>
      <c r="CE18" s="191" t="str">
        <f>IF('Site Description'!H$32="NO TRANSECT","NO TRANSECT",SUMIF('Data Entry'!$BC$4:$BC$192,A18,'Data Entry'!$BK$4:$BK$192)/('Site Description'!H$32*100))</f>
        <v>NO TRANSECT</v>
      </c>
      <c r="CF18" s="211" t="str">
        <f>IF('Site Description'!I$32="NO TRANSECT","NO TRANSECT",SUMIF('Data Entry'!$BL$4:$BL$192,A18,'Data Entry'!$BT$4:$BT$192)/('Site Description'!I$32*100))</f>
        <v>NO TRANSECT</v>
      </c>
      <c r="CG18" s="36" t="e">
        <f t="shared" si="30"/>
        <v>#DIV/0!</v>
      </c>
      <c r="CH18" s="37" t="e">
        <f t="shared" si="31"/>
        <v>#DIV/0!</v>
      </c>
    </row>
    <row r="19" spans="1:86" x14ac:dyDescent="0.25">
      <c r="A19" s="210" t="s">
        <v>7</v>
      </c>
      <c r="B19" s="210" t="s">
        <v>97</v>
      </c>
      <c r="C19" s="212"/>
      <c r="D19" s="210" t="s">
        <v>90</v>
      </c>
      <c r="E19" s="180" t="s">
        <v>12</v>
      </c>
      <c r="F19" s="180"/>
      <c r="G19" s="194" t="str">
        <f>IF('Site Description'!B$32="NO TRANSECT","NO TRANSECT",SUMIF('Data Entry'!$A$4:$A$192,A19,'Data Entry'!$D$4:$D$192))</f>
        <v>NO TRANSECT</v>
      </c>
      <c r="H19" s="195" t="str">
        <f>IF('Site Description'!C$32="NO TRANSECT","NO TRANSECT",SUMIF('Data Entry'!$J$4:$J$192,A19,'Data Entry'!$M$4:$M$192))</f>
        <v>NO TRANSECT</v>
      </c>
      <c r="I19" s="195" t="str">
        <f>IF('Site Description'!D$32="NO TRANSECT","NO TRANSECT",SUMIF('Data Entry'!$S$4:$S$192,A19,'Data Entry'!$V$4:$V$192))</f>
        <v>NO TRANSECT</v>
      </c>
      <c r="J19" s="195" t="str">
        <f>IF('Site Description'!E$32="NO TRANSECT","NO TRANSECT",SUMIF('Data Entry'!$AB$4:$AB$192,A19,'Data Entry'!$AE$4:$AE$192))</f>
        <v>NO TRANSECT</v>
      </c>
      <c r="K19" s="195" t="str">
        <f>IF('Site Description'!F$32="NO TRANSECT","NO TRANSECT",SUMIF('Data Entry'!$AK$4:$AK$192,A19,'Data Entry'!$AN$4:$AN$192))</f>
        <v>NO TRANSECT</v>
      </c>
      <c r="L19" s="196" t="str">
        <f>IF('Site Description'!G$32="NO TRANSECT","NO TRANSECT",SUMIF('Data Entry'!$AT$4:$AT$192,A19,'Data Entry'!$AW$4:$AW$192))</f>
        <v>NO TRANSECT</v>
      </c>
      <c r="M19" s="196" t="str">
        <f>IF('Site Description'!H$32="NO TRANSECT","NO TRANSECT",SUMIF('Data Entry'!$BC$4:$BC$192,A19,'Data Entry'!$BF$4:$BF$192))</f>
        <v>NO TRANSECT</v>
      </c>
      <c r="N19" s="197" t="str">
        <f>IF('Site Description'!I$32="NO TRANSECT","NO TRANSECT",SUMIF('Data Entry'!$BL$4:$BL$192,A19,'Data Entry'!$BO$4:$BO$192))</f>
        <v>NO TRANSECT</v>
      </c>
      <c r="O19" s="36" t="e">
        <f t="shared" ref="O19" si="32">AVERAGE(G19:N19)</f>
        <v>#DIV/0!</v>
      </c>
      <c r="P19" s="37" t="e">
        <f t="shared" ref="P19" si="33">STDEV(G19:N19)</f>
        <v>#DIV/0!</v>
      </c>
      <c r="Q19" s="190" t="str">
        <f>IF('Site Description'!B$33="NO TRANSECT", "NO TRANSECT", G19/'Site Description'!B$33)</f>
        <v>NO TRANSECT</v>
      </c>
      <c r="R19" s="191" t="str">
        <f>IF('Site Description'!C$33="NO TRANSECT", "NO TRANSECT", H19/'Site Description'!C$33)</f>
        <v>NO TRANSECT</v>
      </c>
      <c r="S19" s="191" t="str">
        <f>IF('Site Description'!D$33="NO TRANSECT", "NO TRANSECT", I19/'Site Description'!D$33)</f>
        <v>NO TRANSECT</v>
      </c>
      <c r="T19" s="191" t="str">
        <f>IF('Site Description'!E$33="NO TRANSECT", "NO TRANSECT", J19/'Site Description'!E$33)</f>
        <v>NO TRANSECT</v>
      </c>
      <c r="U19" s="191" t="str">
        <f>IF('Site Description'!F$33="NO TRANSECT", "NO TRANSECT", K19/'Site Description'!F$33)</f>
        <v>NO TRANSECT</v>
      </c>
      <c r="V19" s="192" t="str">
        <f>IF('Site Description'!G$33="NO TRANSECT", "NO TRANSECT", L19/'Site Description'!G$33)</f>
        <v>NO TRANSECT</v>
      </c>
      <c r="W19" s="191" t="str">
        <f>IF('Site Description'!H$33="NO TRANSECT", "NO TRANSECT", M19/'Site Description'!H$33)</f>
        <v>NO TRANSECT</v>
      </c>
      <c r="X19" s="211" t="str">
        <f>IF('Site Description'!$I$33="NO TRANSECT", "NO TRANSECT", N19/'Site Description'!$I$33)</f>
        <v>NO TRANSECT</v>
      </c>
      <c r="Y19" s="36" t="e">
        <f t="shared" ref="Y19" si="34">AVERAGE(Q19:X19)</f>
        <v>#DIV/0!</v>
      </c>
      <c r="Z19" s="37" t="e">
        <f t="shared" ref="Z19" si="35">STDEV(Q19:X19)</f>
        <v>#DIV/0!</v>
      </c>
      <c r="AA19" s="190" t="str">
        <f>IF('Site Description'!B$33="NO TRANSECT", "NO TRANSECT",BE19*10)</f>
        <v>NO TRANSECT</v>
      </c>
      <c r="AB19" s="191" t="str">
        <f>IF('Site Description'!C$33="NO TRANSECT", "NO TRANSECT",BF19*10)</f>
        <v>NO TRANSECT</v>
      </c>
      <c r="AC19" s="191" t="str">
        <f>IF('Site Description'!D$33="NO TRANSECT", "NO TRANSECT",BG19*10)</f>
        <v>NO TRANSECT</v>
      </c>
      <c r="AD19" s="191" t="str">
        <f>IF('Site Description'!E$33="NO TRANSECT", "NO TRANSECT",BH19*10)</f>
        <v>NO TRANSECT</v>
      </c>
      <c r="AE19" s="191" t="str">
        <f>IF('Site Description'!F$33="NO TRANSECT", "NO TRANSECT",BI19*10)</f>
        <v>NO TRANSECT</v>
      </c>
      <c r="AF19" s="192" t="str">
        <f>IF('Site Description'!G$33="NO TRANSECT", "NO TRANSECT",BJ19*10)</f>
        <v>NO TRANSECT</v>
      </c>
      <c r="AG19" s="191" t="str">
        <f>IF('Site Description'!H$33="NO TRANSECT", "NO TRANSECT",BK19*10)</f>
        <v>NO TRANSECT</v>
      </c>
      <c r="AH19" s="211" t="str">
        <f>IF('Site Description'!I$33="NO TRANSECT", "NO TRANSECT",BL19*10)</f>
        <v>NO TRANSECT</v>
      </c>
      <c r="AI19" s="36" t="e">
        <f t="shared" ref="AI19" si="36">AVERAGE(AA19:AH19)</f>
        <v>#DIV/0!</v>
      </c>
      <c r="AJ19" s="37" t="e">
        <f t="shared" ref="AJ19" si="37">STDEV(AA19:AH19)</f>
        <v>#DIV/0!</v>
      </c>
      <c r="AK19" s="190" t="str">
        <f>IF('Site Description'!B$33="NO TRANSECT", "NO TRANSECT",BO19*10)</f>
        <v>NO TRANSECT</v>
      </c>
      <c r="AL19" s="191" t="str">
        <f>IF('Site Description'!C$33="NO TRANSECT", "NO TRANSECT",BP19*10)</f>
        <v>NO TRANSECT</v>
      </c>
      <c r="AM19" s="191" t="str">
        <f>IF('Site Description'!D$33="NO TRANSECT", "NO TRANSECT",BQ19*10)</f>
        <v>NO TRANSECT</v>
      </c>
      <c r="AN19" s="191" t="str">
        <f>IF('Site Description'!E$33="NO TRANSECT", "NO TRANSECT",BR19*10)</f>
        <v>NO TRANSECT</v>
      </c>
      <c r="AO19" s="191" t="str">
        <f>IF('Site Description'!F$33="NO TRANSECT", "NO TRANSECT",BS19*10)</f>
        <v>NO TRANSECT</v>
      </c>
      <c r="AP19" s="192" t="str">
        <f>IF('Site Description'!G$33="NO TRANSECT", "NO TRANSECT",BT19*10)</f>
        <v>NO TRANSECT</v>
      </c>
      <c r="AQ19" s="192" t="str">
        <f>IF('Site Description'!H$33="NO TRANSECT", "NO TRANSECT",BU19*10)</f>
        <v>NO TRANSECT</v>
      </c>
      <c r="AR19" s="192" t="str">
        <f>IF('Site Description'!I$33="NO TRANSECT", "NO TRANSECT",BV19*10)</f>
        <v>NO TRANSECT</v>
      </c>
      <c r="AS19" s="36" t="e">
        <f t="shared" ref="AS19" si="38">AVERAGE(AK19:AR19)</f>
        <v>#DIV/0!</v>
      </c>
      <c r="AT19" s="37" t="e">
        <f t="shared" ref="AT19" si="39">STDEV(AK19:AR19)</f>
        <v>#DIV/0!</v>
      </c>
      <c r="AU19" s="190" t="str">
        <f>IF('Site Description'!B$33="NO TRANSECT","NO TRANSECT",BY19*10)</f>
        <v>NO TRANSECT</v>
      </c>
      <c r="AV19" s="191" t="str">
        <f>IF('Site Description'!C$33="NO TRANSECT","NO TRANSECT",BZ19*10)</f>
        <v>NO TRANSECT</v>
      </c>
      <c r="AW19" s="191" t="str">
        <f>IF('Site Description'!D$33="NO TRANSECT","NO TRANSECT",CA19*10)</f>
        <v>NO TRANSECT</v>
      </c>
      <c r="AX19" s="191" t="str">
        <f>IF('Site Description'!E$33="NO TRANSECT","NO TRANSECT",CB19*10)</f>
        <v>NO TRANSECT</v>
      </c>
      <c r="AY19" s="191" t="str">
        <f>IF('Site Description'!F$33="NO TRANSECT","NO TRANSECT",CC19*10)</f>
        <v>NO TRANSECT</v>
      </c>
      <c r="AZ19" s="192" t="str">
        <f>IF('Site Description'!G$33="NO TRANSECT","NO TRANSECT",CD19*10)</f>
        <v>NO TRANSECT</v>
      </c>
      <c r="BA19" s="192" t="str">
        <f>IF('Site Description'!H$33="NO TRANSECT","NO TRANSECT",CE19*10)</f>
        <v>NO TRANSECT</v>
      </c>
      <c r="BB19" s="192" t="str">
        <f>IF('Site Description'!I$33="NO TRANSECT","NO TRANSECT",CF19*10)</f>
        <v>NO TRANSECT</v>
      </c>
      <c r="BC19" s="36" t="e">
        <f t="shared" ref="BC19" si="40">AVERAGE(AU19:AZ19)</f>
        <v>#DIV/0!</v>
      </c>
      <c r="BD19" s="37" t="e">
        <f t="shared" ref="BD19" si="41">STDEV(AU19:AZ19)</f>
        <v>#DIV/0!</v>
      </c>
      <c r="BE19" s="190" t="str">
        <f>IF('Site Description'!B$32="NO TRANSECT","NO TRANSECT",SUMIF('Data Entry'!$A$4:$A$192,A19,'Data Entry'!$G$4:$G$192)/('Site Description'!B$32*100))</f>
        <v>NO TRANSECT</v>
      </c>
      <c r="BF19" s="191" t="str">
        <f>IF('Site Description'!C$32="NO TRANSECT","NO TRANSECT",SUMIF('Data Entry'!$J$4:$J$192,A19,'Data Entry'!$P$4:$P$192)/('Site Description'!C$32*100))</f>
        <v>NO TRANSECT</v>
      </c>
      <c r="BG19" s="191" t="str">
        <f>IF('Site Description'!D$32="NO TRANSECT","NO TRANSECT",SUMIF('Data Entry'!$S$4:$S$192,A19,'Data Entry'!$Y$4:$Y$192)/('Site Description'!D$32*100))</f>
        <v>NO TRANSECT</v>
      </c>
      <c r="BH19" s="191" t="str">
        <f>IF('Site Description'!E$32="NO TRANSECT","NO TRANSECT",SUMIF('Data Entry'!$AB$4:$AB$192,A19,'Data Entry'!$AH$4:$AH$192)/('Site Description'!E$32*100))</f>
        <v>NO TRANSECT</v>
      </c>
      <c r="BI19" s="191" t="str">
        <f>IF('Site Description'!F$32="NO TRANSECT","NO TRANSECT",SUMIF('Data Entry'!$AK$4:$AK$192,A19,'Data Entry'!$AQ$4:$AQ$192)/('Site Description'!F$32*100))</f>
        <v>NO TRANSECT</v>
      </c>
      <c r="BJ19" s="192" t="str">
        <f>IF('Site Description'!G$32="NO TRANSECT","NO TRANSECT",SUMIF('Data Entry'!$AT$4:$AT$192,A19,'Data Entry'!$AZ$4:$AZ$192)/('Site Description'!G$32*100))</f>
        <v>NO TRANSECT</v>
      </c>
      <c r="BK19" s="192" t="str">
        <f>IF('Site Description'!H$32="NO TRANSECT","NO TRANSECT",SUMIF('Data Entry'!$BC$4:$BC$192,A19,'Data Entry'!$BI$4:$BI$192)/('Site Description'!H$32*100))</f>
        <v>NO TRANSECT</v>
      </c>
      <c r="BL19" s="192" t="str">
        <f>IF('Site Description'!I$32="NO TRANSECT","NO TRANSECT",SUMIF('Data Entry'!$BL$4:$BL$192,A19,'Data Entry'!$BR$4:$BR$192)/('Site Description'!I$32*100))</f>
        <v>NO TRANSECT</v>
      </c>
      <c r="BM19" s="36" t="e">
        <f t="shared" ref="BM19" si="42">AVERAGE(BE19:BL19)</f>
        <v>#DIV/0!</v>
      </c>
      <c r="BN19" s="37" t="e">
        <f t="shared" ref="BN19" si="43">STDEV(BE19:BL19)</f>
        <v>#DIV/0!</v>
      </c>
      <c r="BO19" s="190" t="str">
        <f>IF('Site Description'!B$32="NO TRANSECT","NO TRANSECT",SUMIF('Data Entry'!$A$4:$A$192,A19,'Data Entry'!$H$4:$H$192)/('Site Description'!B$32*100))</f>
        <v>NO TRANSECT</v>
      </c>
      <c r="BP19" s="191" t="str">
        <f>IF('Site Description'!C$32="NO TRANSECT","NO TRANSECT",SUMIF('Data Entry'!$J$4:$J$192,A19,'Data Entry'!$Q$4:$Q$192)/('Site Description'!C$32*100))</f>
        <v>NO TRANSECT</v>
      </c>
      <c r="BQ19" s="191" t="str">
        <f>IF('Site Description'!D$32="NO TRANSECT","NO TRANSECT",SUMIF('Data Entry'!$S$4:$S$192,A19,'Data Entry'!$Z$4:$Z$192)/('Site Description'!D$32*100))</f>
        <v>NO TRANSECT</v>
      </c>
      <c r="BR19" s="191" t="str">
        <f>IF('Site Description'!E$32="NO TRANSECT","NO TRANSECT",SUMIF('Data Entry'!$AB$4:$AB$192,A19,'Data Entry'!$AI$4:$AI$192)/('Site Description'!E$32*100))</f>
        <v>NO TRANSECT</v>
      </c>
      <c r="BS19" s="191" t="str">
        <f>IF('Site Description'!F$32="NO TRANSECT","NO TRANSECT",SUMIF('Data Entry'!$AK$4:$AK$192,A19,'Data Entry'!$AR$4:$AR$192)/('Site Description'!F$32*100))</f>
        <v>NO TRANSECT</v>
      </c>
      <c r="BT19" s="192" t="str">
        <f>IF('Site Description'!G$32="NO TRANSECT","NO TRANSECT",SUMIF('Data Entry'!$AT$4:$AT$192,A19,'Data Entry'!$BA$4:$BA$192)/('Site Description'!G$32*100))</f>
        <v>NO TRANSECT</v>
      </c>
      <c r="BU19" s="191" t="str">
        <f>IF('Site Description'!H$32="NO TRANSECT","NO TRANSECT",SUMIF('Data Entry'!$BC$4:$BC$192,A19,'Data Entry'!$BJ$4:$BJ$192)/('Site Description'!H$32*100))</f>
        <v>NO TRANSECT</v>
      </c>
      <c r="BV19" s="211" t="str">
        <f>IF('Site Description'!I$32="NO TRANSECT","NO TRANSECT",SUMIF('Data Entry'!$BL$4:$BL$192,A19,'Data Entry'!$BS$4:$BS$192)/('Site Description'!I$32*100))</f>
        <v>NO TRANSECT</v>
      </c>
      <c r="BW19" s="36" t="e">
        <f t="shared" ref="BW19" si="44">AVERAGE(BO19:BT19)</f>
        <v>#DIV/0!</v>
      </c>
      <c r="BX19" s="37" t="e">
        <f t="shared" ref="BX19" si="45">STDEV(BO19:BT19)</f>
        <v>#DIV/0!</v>
      </c>
      <c r="BY19" s="198" t="str">
        <f>IF('Site Description'!B$32="NO TRANSECT","NO TRANSECT",SUMIF('Data Entry'!$A$4:$A$192,A19,'Data Entry'!$I$4:$I$192)/('Site Description'!B$32*100))</f>
        <v>NO TRANSECT</v>
      </c>
      <c r="BZ19" s="191" t="str">
        <f>IF('Site Description'!C$32="NO TRANSECT","NO TRANSECT",SUMIF('Data Entry'!$J$4:$J$192,A19,'Data Entry'!$R$4:$R$192)/('Site Description'!C$32*100))</f>
        <v>NO TRANSECT</v>
      </c>
      <c r="CA19" s="191" t="str">
        <f>IF('Site Description'!D$32="NO TRANSECT","NO TRANSECT",SUMIF('Data Entry'!$S$4:$S$192,A19,'Data Entry'!$AA$4:$AA$192)/('Site Description'!D$32*100))</f>
        <v>NO TRANSECT</v>
      </c>
      <c r="CB19" s="191" t="str">
        <f>IF('Site Description'!E$32="NO TRANSECT","NO TRANSECT",SUMIF('Data Entry'!$AB$4:$AB$192,A19,'Data Entry'!$AJ$4:$AJ$192)/('Site Description'!E$32*100))</f>
        <v>NO TRANSECT</v>
      </c>
      <c r="CC19" s="191" t="str">
        <f>IF('Site Description'!F$32="NO TRANSECT","NO TRANSECT",SUMIF('Data Entry'!$AK$4:$AK$192,A19,'Data Entry'!$AS$4:$AS$192)/('Site Description'!F$32*100))</f>
        <v>NO TRANSECT</v>
      </c>
      <c r="CD19" s="192" t="str">
        <f>IF('Site Description'!G$32="NO TRANSECT","NO TRANSECT",SUMIF('Data Entry'!$AT$4:$AT$192,A19,'Data Entry'!$BB$4:$BB$192)/('Site Description'!G$32*100))</f>
        <v>NO TRANSECT</v>
      </c>
      <c r="CE19" s="191" t="str">
        <f>IF('Site Description'!H$32="NO TRANSECT","NO TRANSECT",SUMIF('Data Entry'!$BC$4:$BC$192,A19,'Data Entry'!$BK$4:$BK$192)/('Site Description'!H$32*100))</f>
        <v>NO TRANSECT</v>
      </c>
      <c r="CF19" s="211" t="str">
        <f>IF('Site Description'!I$32="NO TRANSECT","NO TRANSECT",SUMIF('Data Entry'!$BL$4:$BL$192,A19,'Data Entry'!$BT$4:$BT$192)/('Site Description'!I$32*100))</f>
        <v>NO TRANSECT</v>
      </c>
      <c r="CG19" s="36" t="e">
        <f t="shared" ref="CG19" si="46">AVERAGE(BY19:CF19)</f>
        <v>#DIV/0!</v>
      </c>
      <c r="CH19" s="37" t="e">
        <f t="shared" ref="CH19" si="47">STDEV(BY19:CF19)</f>
        <v>#DIV/0!</v>
      </c>
    </row>
    <row r="20" spans="1:86" x14ac:dyDescent="0.25">
      <c r="A20" s="210" t="s">
        <v>228</v>
      </c>
      <c r="B20" s="212" t="s">
        <v>98</v>
      </c>
      <c r="C20" s="212" t="s">
        <v>192</v>
      </c>
      <c r="D20" s="210" t="s">
        <v>165</v>
      </c>
      <c r="E20" s="180" t="s">
        <v>40</v>
      </c>
      <c r="F20" s="213">
        <v>4</v>
      </c>
      <c r="G20" s="194" t="str">
        <f>IF('Site Description'!B$32="NO TRANSECT","NO TRANSECT",SUMIF('Data Entry'!$A$4:$A$192,A20,'Data Entry'!$D$4:$D$192))</f>
        <v>NO TRANSECT</v>
      </c>
      <c r="H20" s="195" t="str">
        <f>IF('Site Description'!C$32="NO TRANSECT","NO TRANSECT",SUMIF('Data Entry'!$J$4:$J$192,A20,'Data Entry'!$M$4:$M$192))</f>
        <v>NO TRANSECT</v>
      </c>
      <c r="I20" s="195" t="str">
        <f>IF('Site Description'!D$32="NO TRANSECT","NO TRANSECT",SUMIF('Data Entry'!$S$4:$S$192,A20,'Data Entry'!$V$4:$V$192))</f>
        <v>NO TRANSECT</v>
      </c>
      <c r="J20" s="195" t="str">
        <f>IF('Site Description'!E$32="NO TRANSECT","NO TRANSECT",SUMIF('Data Entry'!$AB$4:$AB$192,A20,'Data Entry'!$AE$4:$AE$192))</f>
        <v>NO TRANSECT</v>
      </c>
      <c r="K20" s="195" t="str">
        <f>IF('Site Description'!F$32="NO TRANSECT","NO TRANSECT",SUMIF('Data Entry'!$AK$4:$AK$192,A20,'Data Entry'!$AN$4:$AN$192))</f>
        <v>NO TRANSECT</v>
      </c>
      <c r="L20" s="196" t="str">
        <f>IF('Site Description'!G$32="NO TRANSECT","NO TRANSECT",SUMIF('Data Entry'!$AT$4:$AT$192,A20,'Data Entry'!$AW$4:$AW$192))</f>
        <v>NO TRANSECT</v>
      </c>
      <c r="M20" s="196" t="str">
        <f>IF('Site Description'!H$32="NO TRANSECT","NO TRANSECT",SUMIF('Data Entry'!$BC$4:$BC$192,A20,'Data Entry'!$BF$4:$BF$192))</f>
        <v>NO TRANSECT</v>
      </c>
      <c r="N20" s="197" t="str">
        <f>IF('Site Description'!I$32="NO TRANSECT","NO TRANSECT",SUMIF('Data Entry'!$BL$4:$BL$192,A20,'Data Entry'!$BO$4:$BO$192))</f>
        <v>NO TRANSECT</v>
      </c>
      <c r="O20" s="36" t="e">
        <f t="shared" si="18"/>
        <v>#DIV/0!</v>
      </c>
      <c r="P20" s="37" t="e">
        <f t="shared" si="19"/>
        <v>#DIV/0!</v>
      </c>
      <c r="Q20" s="190" t="str">
        <f>IF('Site Description'!B$33="NO TRANSECT", "NO TRANSECT", G20/'Site Description'!B$33)</f>
        <v>NO TRANSECT</v>
      </c>
      <c r="R20" s="191" t="str">
        <f>IF('Site Description'!C$33="NO TRANSECT", "NO TRANSECT", H20/'Site Description'!C$33)</f>
        <v>NO TRANSECT</v>
      </c>
      <c r="S20" s="191" t="str">
        <f>IF('Site Description'!D$33="NO TRANSECT", "NO TRANSECT", I20/'Site Description'!D$33)</f>
        <v>NO TRANSECT</v>
      </c>
      <c r="T20" s="191" t="str">
        <f>IF('Site Description'!E$33="NO TRANSECT", "NO TRANSECT", J20/'Site Description'!E$33)</f>
        <v>NO TRANSECT</v>
      </c>
      <c r="U20" s="191" t="str">
        <f>IF('Site Description'!F$33="NO TRANSECT", "NO TRANSECT", K20/'Site Description'!F$33)</f>
        <v>NO TRANSECT</v>
      </c>
      <c r="V20" s="192" t="str">
        <f>IF('Site Description'!G$33="NO TRANSECT", "NO TRANSECT", L20/'Site Description'!G$33)</f>
        <v>NO TRANSECT</v>
      </c>
      <c r="W20" s="191" t="str">
        <f>IF('Site Description'!H$33="NO TRANSECT", "NO TRANSECT", M20/'Site Description'!H$33)</f>
        <v>NO TRANSECT</v>
      </c>
      <c r="X20" s="211" t="str">
        <f>IF('Site Description'!$I$33="NO TRANSECT", "NO TRANSECT", N20/'Site Description'!$I$33)</f>
        <v>NO TRANSECT</v>
      </c>
      <c r="Y20" s="36" t="e">
        <f t="shared" si="20"/>
        <v>#DIV/0!</v>
      </c>
      <c r="Z20" s="37" t="e">
        <f t="shared" si="21"/>
        <v>#DIV/0!</v>
      </c>
      <c r="AA20" s="190" t="str">
        <f>IF('Site Description'!B$33="NO TRANSECT", "NO TRANSECT",BE20*10)</f>
        <v>NO TRANSECT</v>
      </c>
      <c r="AB20" s="191" t="str">
        <f>IF('Site Description'!C$33="NO TRANSECT", "NO TRANSECT",BF20*10)</f>
        <v>NO TRANSECT</v>
      </c>
      <c r="AC20" s="191" t="str">
        <f>IF('Site Description'!D$33="NO TRANSECT", "NO TRANSECT",BG20*10)</f>
        <v>NO TRANSECT</v>
      </c>
      <c r="AD20" s="191" t="str">
        <f>IF('Site Description'!E$33="NO TRANSECT", "NO TRANSECT",BH20*10)</f>
        <v>NO TRANSECT</v>
      </c>
      <c r="AE20" s="191" t="str">
        <f>IF('Site Description'!F$33="NO TRANSECT", "NO TRANSECT",BI20*10)</f>
        <v>NO TRANSECT</v>
      </c>
      <c r="AF20" s="192" t="str">
        <f>IF('Site Description'!G$33="NO TRANSECT", "NO TRANSECT",BJ20*10)</f>
        <v>NO TRANSECT</v>
      </c>
      <c r="AG20" s="191" t="str">
        <f>IF('Site Description'!H$33="NO TRANSECT", "NO TRANSECT",BK20*10)</f>
        <v>NO TRANSECT</v>
      </c>
      <c r="AH20" s="211" t="str">
        <f>IF('Site Description'!I$33="NO TRANSECT", "NO TRANSECT",BL20*10)</f>
        <v>NO TRANSECT</v>
      </c>
      <c r="AI20" s="36" t="e">
        <f t="shared" si="0"/>
        <v>#DIV/0!</v>
      </c>
      <c r="AJ20" s="37" t="e">
        <f t="shared" si="1"/>
        <v>#DIV/0!</v>
      </c>
      <c r="AK20" s="190" t="str">
        <f>IF('Site Description'!B$33="NO TRANSECT", "NO TRANSECT",BO20*10)</f>
        <v>NO TRANSECT</v>
      </c>
      <c r="AL20" s="191" t="str">
        <f>IF('Site Description'!C$33="NO TRANSECT", "NO TRANSECT",BP20*10)</f>
        <v>NO TRANSECT</v>
      </c>
      <c r="AM20" s="191" t="str">
        <f>IF('Site Description'!D$33="NO TRANSECT", "NO TRANSECT",BQ20*10)</f>
        <v>NO TRANSECT</v>
      </c>
      <c r="AN20" s="191" t="str">
        <f>IF('Site Description'!E$33="NO TRANSECT", "NO TRANSECT",BR20*10)</f>
        <v>NO TRANSECT</v>
      </c>
      <c r="AO20" s="191" t="str">
        <f>IF('Site Description'!F$33="NO TRANSECT", "NO TRANSECT",BS20*10)</f>
        <v>NO TRANSECT</v>
      </c>
      <c r="AP20" s="192" t="str">
        <f>IF('Site Description'!G$33="NO TRANSECT", "NO TRANSECT",BT20*10)</f>
        <v>NO TRANSECT</v>
      </c>
      <c r="AQ20" s="192" t="str">
        <f>IF('Site Description'!H$33="NO TRANSECT", "NO TRANSECT",BU20*10)</f>
        <v>NO TRANSECT</v>
      </c>
      <c r="AR20" s="192" t="str">
        <f>IF('Site Description'!I$33="NO TRANSECT", "NO TRANSECT",BV20*10)</f>
        <v>NO TRANSECT</v>
      </c>
      <c r="AS20" s="36" t="e">
        <f t="shared" si="22"/>
        <v>#DIV/0!</v>
      </c>
      <c r="AT20" s="37" t="e">
        <f t="shared" si="23"/>
        <v>#DIV/0!</v>
      </c>
      <c r="AU20" s="190" t="str">
        <f>IF('Site Description'!B$33="NO TRANSECT","NO TRANSECT",BY20*10)</f>
        <v>NO TRANSECT</v>
      </c>
      <c r="AV20" s="191" t="str">
        <f>IF('Site Description'!C$33="NO TRANSECT","NO TRANSECT",BZ20*10)</f>
        <v>NO TRANSECT</v>
      </c>
      <c r="AW20" s="191" t="str">
        <f>IF('Site Description'!D$33="NO TRANSECT","NO TRANSECT",CA20*10)</f>
        <v>NO TRANSECT</v>
      </c>
      <c r="AX20" s="191" t="str">
        <f>IF('Site Description'!E$33="NO TRANSECT","NO TRANSECT",CB20*10)</f>
        <v>NO TRANSECT</v>
      </c>
      <c r="AY20" s="191" t="str">
        <f>IF('Site Description'!F$33="NO TRANSECT","NO TRANSECT",CC20*10)</f>
        <v>NO TRANSECT</v>
      </c>
      <c r="AZ20" s="192" t="str">
        <f>IF('Site Description'!G$33="NO TRANSECT","NO TRANSECT",CD20*10)</f>
        <v>NO TRANSECT</v>
      </c>
      <c r="BA20" s="192" t="str">
        <f>IF('Site Description'!H$33="NO TRANSECT","NO TRANSECT",CE20*10)</f>
        <v>NO TRANSECT</v>
      </c>
      <c r="BB20" s="192" t="str">
        <f>IF('Site Description'!I$33="NO TRANSECT","NO TRANSECT",CF20*10)</f>
        <v>NO TRANSECT</v>
      </c>
      <c r="BC20" s="36" t="e">
        <f t="shared" si="24"/>
        <v>#DIV/0!</v>
      </c>
      <c r="BD20" s="37" t="e">
        <f t="shared" si="25"/>
        <v>#DIV/0!</v>
      </c>
      <c r="BE20" s="190" t="str">
        <f>IF('Site Description'!B$32="NO TRANSECT","NO TRANSECT",SUMIF('Data Entry'!$A$4:$A$192,A20,'Data Entry'!$G$4:$G$192)/('Site Description'!B$32*100))</f>
        <v>NO TRANSECT</v>
      </c>
      <c r="BF20" s="191" t="str">
        <f>IF('Site Description'!C$32="NO TRANSECT","NO TRANSECT",SUMIF('Data Entry'!$J$4:$J$192,A20,'Data Entry'!$P$4:$P$192)/('Site Description'!C$32*100))</f>
        <v>NO TRANSECT</v>
      </c>
      <c r="BG20" s="191" t="str">
        <f>IF('Site Description'!D$32="NO TRANSECT","NO TRANSECT",SUMIF('Data Entry'!$S$4:$S$192,A20,'Data Entry'!$Y$4:$Y$192)/('Site Description'!D$32*100))</f>
        <v>NO TRANSECT</v>
      </c>
      <c r="BH20" s="191" t="str">
        <f>IF('Site Description'!E$32="NO TRANSECT","NO TRANSECT",SUMIF('Data Entry'!$AB$4:$AB$192,A20,'Data Entry'!$AH$4:$AH$192)/('Site Description'!E$32*100))</f>
        <v>NO TRANSECT</v>
      </c>
      <c r="BI20" s="191" t="str">
        <f>IF('Site Description'!F$32="NO TRANSECT","NO TRANSECT",SUMIF('Data Entry'!$AK$4:$AK$192,A20,'Data Entry'!$AQ$4:$AQ$192)/('Site Description'!F$32*100))</f>
        <v>NO TRANSECT</v>
      </c>
      <c r="BJ20" s="192" t="str">
        <f>IF('Site Description'!G$32="NO TRANSECT","NO TRANSECT",SUMIF('Data Entry'!$AT$4:$AT$192,A20,'Data Entry'!$AZ$4:$AZ$192)/('Site Description'!G$32*100))</f>
        <v>NO TRANSECT</v>
      </c>
      <c r="BK20" s="192" t="str">
        <f>IF('Site Description'!H$32="NO TRANSECT","NO TRANSECT",SUMIF('Data Entry'!$BC$4:$BC$192,A20,'Data Entry'!$BI$4:$BI$192)/('Site Description'!H$32*100))</f>
        <v>NO TRANSECT</v>
      </c>
      <c r="BL20" s="192" t="str">
        <f>IF('Site Description'!I$32="NO TRANSECT","NO TRANSECT",SUMIF('Data Entry'!$BL$4:$BL$192,A20,'Data Entry'!$BR$4:$BR$192)/('Site Description'!I$32*100))</f>
        <v>NO TRANSECT</v>
      </c>
      <c r="BM20" s="36" t="e">
        <f t="shared" si="26"/>
        <v>#DIV/0!</v>
      </c>
      <c r="BN20" s="37" t="e">
        <f t="shared" si="27"/>
        <v>#DIV/0!</v>
      </c>
      <c r="BO20" s="190" t="str">
        <f>IF('Site Description'!B$32="NO TRANSECT","NO TRANSECT",SUMIF('Data Entry'!$A$4:$A$192,A20,'Data Entry'!$H$4:$H$192)/('Site Description'!B$32*100))</f>
        <v>NO TRANSECT</v>
      </c>
      <c r="BP20" s="191" t="str">
        <f>IF('Site Description'!C$32="NO TRANSECT","NO TRANSECT",SUMIF('Data Entry'!$J$4:$J$192,A20,'Data Entry'!$Q$4:$Q$192)/('Site Description'!C$32*100))</f>
        <v>NO TRANSECT</v>
      </c>
      <c r="BQ20" s="191" t="str">
        <f>IF('Site Description'!D$32="NO TRANSECT","NO TRANSECT",SUMIF('Data Entry'!$S$4:$S$192,A20,'Data Entry'!$Z$4:$Z$192)/('Site Description'!D$32*100))</f>
        <v>NO TRANSECT</v>
      </c>
      <c r="BR20" s="191" t="str">
        <f>IF('Site Description'!E$32="NO TRANSECT","NO TRANSECT",SUMIF('Data Entry'!$AB$4:$AB$192,A20,'Data Entry'!$AI$4:$AI$192)/('Site Description'!E$32*100))</f>
        <v>NO TRANSECT</v>
      </c>
      <c r="BS20" s="191" t="str">
        <f>IF('Site Description'!F$32="NO TRANSECT","NO TRANSECT",SUMIF('Data Entry'!$AK$4:$AK$192,A20,'Data Entry'!$AR$4:$AR$192)/('Site Description'!F$32*100))</f>
        <v>NO TRANSECT</v>
      </c>
      <c r="BT20" s="192" t="str">
        <f>IF('Site Description'!G$32="NO TRANSECT","NO TRANSECT",SUMIF('Data Entry'!$AT$4:$AT$192,A20,'Data Entry'!$BA$4:$BA$192)/('Site Description'!G$32*100))</f>
        <v>NO TRANSECT</v>
      </c>
      <c r="BU20" s="191" t="str">
        <f>IF('Site Description'!H$32="NO TRANSECT","NO TRANSECT",SUMIF('Data Entry'!$BC$4:$BC$192,A20,'Data Entry'!$BJ$4:$BJ$192)/('Site Description'!H$32*100))</f>
        <v>NO TRANSECT</v>
      </c>
      <c r="BV20" s="211" t="str">
        <f>IF('Site Description'!I$32="NO TRANSECT","NO TRANSECT",SUMIF('Data Entry'!$BL$4:$BL$192,A20,'Data Entry'!$BS$4:$BS$192)/('Site Description'!I$32*100))</f>
        <v>NO TRANSECT</v>
      </c>
      <c r="BW20" s="36" t="e">
        <f t="shared" si="28"/>
        <v>#DIV/0!</v>
      </c>
      <c r="BX20" s="37" t="e">
        <f t="shared" si="29"/>
        <v>#DIV/0!</v>
      </c>
      <c r="BY20" s="198" t="str">
        <f>IF('Site Description'!B$32="NO TRANSECT","NO TRANSECT",SUMIF('Data Entry'!$A$4:$A$192,A20,'Data Entry'!$I$4:$I$192)/('Site Description'!B$32*100))</f>
        <v>NO TRANSECT</v>
      </c>
      <c r="BZ20" s="191" t="str">
        <f>IF('Site Description'!C$32="NO TRANSECT","NO TRANSECT",SUMIF('Data Entry'!$J$4:$J$192,A20,'Data Entry'!$R$4:$R$192)/('Site Description'!C$32*100))</f>
        <v>NO TRANSECT</v>
      </c>
      <c r="CA20" s="191" t="str">
        <f>IF('Site Description'!D$32="NO TRANSECT","NO TRANSECT",SUMIF('Data Entry'!$S$4:$S$192,A20,'Data Entry'!$AA$4:$AA$192)/('Site Description'!D$32*100))</f>
        <v>NO TRANSECT</v>
      </c>
      <c r="CB20" s="191" t="str">
        <f>IF('Site Description'!E$32="NO TRANSECT","NO TRANSECT",SUMIF('Data Entry'!$AB$4:$AB$192,A20,'Data Entry'!$AJ$4:$AJ$192)/('Site Description'!E$32*100))</f>
        <v>NO TRANSECT</v>
      </c>
      <c r="CC20" s="191" t="str">
        <f>IF('Site Description'!F$32="NO TRANSECT","NO TRANSECT",SUMIF('Data Entry'!$AK$4:$AK$192,A20,'Data Entry'!$AS$4:$AS$192)/('Site Description'!F$32*100))</f>
        <v>NO TRANSECT</v>
      </c>
      <c r="CD20" s="192" t="str">
        <f>IF('Site Description'!G$32="NO TRANSECT","NO TRANSECT",SUMIF('Data Entry'!$AT$4:$AT$192,A20,'Data Entry'!$BB$4:$BB$192)/('Site Description'!G$32*100))</f>
        <v>NO TRANSECT</v>
      </c>
      <c r="CE20" s="191" t="str">
        <f>IF('Site Description'!H$32="NO TRANSECT","NO TRANSECT",SUMIF('Data Entry'!$BC$4:$BC$192,A20,'Data Entry'!$BK$4:$BK$192)/('Site Description'!H$32*100))</f>
        <v>NO TRANSECT</v>
      </c>
      <c r="CF20" s="211" t="str">
        <f>IF('Site Description'!I$32="NO TRANSECT","NO TRANSECT",SUMIF('Data Entry'!$BL$4:$BL$192,A20,'Data Entry'!$BT$4:$BT$192)/('Site Description'!I$32*100))</f>
        <v>NO TRANSECT</v>
      </c>
      <c r="CG20" s="36" t="e">
        <f t="shared" si="30"/>
        <v>#DIV/0!</v>
      </c>
      <c r="CH20" s="37" t="e">
        <f t="shared" si="31"/>
        <v>#DIV/0!</v>
      </c>
    </row>
    <row r="21" spans="1:86" x14ac:dyDescent="0.25">
      <c r="A21" s="210" t="s">
        <v>229</v>
      </c>
      <c r="B21" s="212" t="s">
        <v>98</v>
      </c>
      <c r="C21" s="212" t="s">
        <v>193</v>
      </c>
      <c r="D21" s="210" t="s">
        <v>165</v>
      </c>
      <c r="E21" s="180" t="s">
        <v>40</v>
      </c>
      <c r="F21" s="213">
        <v>4</v>
      </c>
      <c r="G21" s="194" t="str">
        <f>IF('Site Description'!B$32="NO TRANSECT","NO TRANSECT",SUMIF('Data Entry'!$A$4:$A$192,A21,'Data Entry'!$D$4:$D$192))</f>
        <v>NO TRANSECT</v>
      </c>
      <c r="H21" s="195" t="str">
        <f>IF('Site Description'!C$32="NO TRANSECT","NO TRANSECT",SUMIF('Data Entry'!$J$4:$J$192,A21,'Data Entry'!$M$4:$M$192))</f>
        <v>NO TRANSECT</v>
      </c>
      <c r="I21" s="195" t="str">
        <f>IF('Site Description'!D$32="NO TRANSECT","NO TRANSECT",SUMIF('Data Entry'!$S$4:$S$192,A21,'Data Entry'!$V$4:$V$192))</f>
        <v>NO TRANSECT</v>
      </c>
      <c r="J21" s="195" t="str">
        <f>IF('Site Description'!E$32="NO TRANSECT","NO TRANSECT",SUMIF('Data Entry'!$AB$4:$AB$192,A21,'Data Entry'!$AE$4:$AE$192))</f>
        <v>NO TRANSECT</v>
      </c>
      <c r="K21" s="195" t="str">
        <f>IF('Site Description'!F$32="NO TRANSECT","NO TRANSECT",SUMIF('Data Entry'!$AK$4:$AK$192,A21,'Data Entry'!$AN$4:$AN$192))</f>
        <v>NO TRANSECT</v>
      </c>
      <c r="L21" s="196" t="str">
        <f>IF('Site Description'!G$32="NO TRANSECT","NO TRANSECT",SUMIF('Data Entry'!$AT$4:$AT$192,A21,'Data Entry'!$AW$4:$AW$192))</f>
        <v>NO TRANSECT</v>
      </c>
      <c r="M21" s="196" t="str">
        <f>IF('Site Description'!H$32="NO TRANSECT","NO TRANSECT",SUMIF('Data Entry'!$BC$4:$BC$192,A21,'Data Entry'!$BF$4:$BF$192))</f>
        <v>NO TRANSECT</v>
      </c>
      <c r="N21" s="197" t="str">
        <f>IF('Site Description'!I$32="NO TRANSECT","NO TRANSECT",SUMIF('Data Entry'!$BL$4:$BL$192,A21,'Data Entry'!$BO$4:$BO$192))</f>
        <v>NO TRANSECT</v>
      </c>
      <c r="O21" s="36" t="e">
        <f t="shared" si="18"/>
        <v>#DIV/0!</v>
      </c>
      <c r="P21" s="37" t="e">
        <f t="shared" si="19"/>
        <v>#DIV/0!</v>
      </c>
      <c r="Q21" s="190" t="str">
        <f>IF('Site Description'!B$33="NO TRANSECT", "NO TRANSECT", G21/'Site Description'!B$33)</f>
        <v>NO TRANSECT</v>
      </c>
      <c r="R21" s="191" t="str">
        <f>IF('Site Description'!C$33="NO TRANSECT", "NO TRANSECT", H21/'Site Description'!C$33)</f>
        <v>NO TRANSECT</v>
      </c>
      <c r="S21" s="191" t="str">
        <f>IF('Site Description'!D$33="NO TRANSECT", "NO TRANSECT", I21/'Site Description'!D$33)</f>
        <v>NO TRANSECT</v>
      </c>
      <c r="T21" s="191" t="str">
        <f>IF('Site Description'!E$33="NO TRANSECT", "NO TRANSECT", J21/'Site Description'!E$33)</f>
        <v>NO TRANSECT</v>
      </c>
      <c r="U21" s="191" t="str">
        <f>IF('Site Description'!F$33="NO TRANSECT", "NO TRANSECT", K21/'Site Description'!F$33)</f>
        <v>NO TRANSECT</v>
      </c>
      <c r="V21" s="192" t="str">
        <f>IF('Site Description'!G$33="NO TRANSECT", "NO TRANSECT", L21/'Site Description'!G$33)</f>
        <v>NO TRANSECT</v>
      </c>
      <c r="W21" s="191" t="str">
        <f>IF('Site Description'!H$33="NO TRANSECT", "NO TRANSECT", M21/'Site Description'!H$33)</f>
        <v>NO TRANSECT</v>
      </c>
      <c r="X21" s="211" t="str">
        <f>IF('Site Description'!$I$33="NO TRANSECT", "NO TRANSECT", N21/'Site Description'!$I$33)</f>
        <v>NO TRANSECT</v>
      </c>
      <c r="Y21" s="36" t="e">
        <f t="shared" si="20"/>
        <v>#DIV/0!</v>
      </c>
      <c r="Z21" s="37" t="e">
        <f t="shared" si="21"/>
        <v>#DIV/0!</v>
      </c>
      <c r="AA21" s="190" t="str">
        <f>IF('Site Description'!B$33="NO TRANSECT", "NO TRANSECT",BE21*10)</f>
        <v>NO TRANSECT</v>
      </c>
      <c r="AB21" s="191" t="str">
        <f>IF('Site Description'!C$33="NO TRANSECT", "NO TRANSECT",BF21*10)</f>
        <v>NO TRANSECT</v>
      </c>
      <c r="AC21" s="191" t="str">
        <f>IF('Site Description'!D$33="NO TRANSECT", "NO TRANSECT",BG21*10)</f>
        <v>NO TRANSECT</v>
      </c>
      <c r="AD21" s="191" t="str">
        <f>IF('Site Description'!E$33="NO TRANSECT", "NO TRANSECT",BH21*10)</f>
        <v>NO TRANSECT</v>
      </c>
      <c r="AE21" s="191" t="str">
        <f>IF('Site Description'!F$33="NO TRANSECT", "NO TRANSECT",BI21*10)</f>
        <v>NO TRANSECT</v>
      </c>
      <c r="AF21" s="192" t="str">
        <f>IF('Site Description'!G$33="NO TRANSECT", "NO TRANSECT",BJ21*10)</f>
        <v>NO TRANSECT</v>
      </c>
      <c r="AG21" s="191" t="str">
        <f>IF('Site Description'!H$33="NO TRANSECT", "NO TRANSECT",BK21*10)</f>
        <v>NO TRANSECT</v>
      </c>
      <c r="AH21" s="211" t="str">
        <f>IF('Site Description'!I$33="NO TRANSECT", "NO TRANSECT",BL21*10)</f>
        <v>NO TRANSECT</v>
      </c>
      <c r="AI21" s="36" t="e">
        <f t="shared" si="0"/>
        <v>#DIV/0!</v>
      </c>
      <c r="AJ21" s="37" t="e">
        <f t="shared" si="1"/>
        <v>#DIV/0!</v>
      </c>
      <c r="AK21" s="190" t="str">
        <f>IF('Site Description'!B$33="NO TRANSECT", "NO TRANSECT",BO21*10)</f>
        <v>NO TRANSECT</v>
      </c>
      <c r="AL21" s="191" t="str">
        <f>IF('Site Description'!C$33="NO TRANSECT", "NO TRANSECT",BP21*10)</f>
        <v>NO TRANSECT</v>
      </c>
      <c r="AM21" s="191" t="str">
        <f>IF('Site Description'!D$33="NO TRANSECT", "NO TRANSECT",BQ21*10)</f>
        <v>NO TRANSECT</v>
      </c>
      <c r="AN21" s="191" t="str">
        <f>IF('Site Description'!E$33="NO TRANSECT", "NO TRANSECT",BR21*10)</f>
        <v>NO TRANSECT</v>
      </c>
      <c r="AO21" s="191" t="str">
        <f>IF('Site Description'!F$33="NO TRANSECT", "NO TRANSECT",BS21*10)</f>
        <v>NO TRANSECT</v>
      </c>
      <c r="AP21" s="192" t="str">
        <f>IF('Site Description'!G$33="NO TRANSECT", "NO TRANSECT",BT21*10)</f>
        <v>NO TRANSECT</v>
      </c>
      <c r="AQ21" s="192" t="str">
        <f>IF('Site Description'!H$33="NO TRANSECT", "NO TRANSECT",BU21*10)</f>
        <v>NO TRANSECT</v>
      </c>
      <c r="AR21" s="192" t="str">
        <f>IF('Site Description'!I$33="NO TRANSECT", "NO TRANSECT",BV21*10)</f>
        <v>NO TRANSECT</v>
      </c>
      <c r="AS21" s="36" t="e">
        <f t="shared" si="22"/>
        <v>#DIV/0!</v>
      </c>
      <c r="AT21" s="37" t="e">
        <f t="shared" si="23"/>
        <v>#DIV/0!</v>
      </c>
      <c r="AU21" s="190" t="str">
        <f>IF('Site Description'!B$33="NO TRANSECT","NO TRANSECT",BY21*10)</f>
        <v>NO TRANSECT</v>
      </c>
      <c r="AV21" s="191" t="str">
        <f>IF('Site Description'!C$33="NO TRANSECT","NO TRANSECT",BZ21*10)</f>
        <v>NO TRANSECT</v>
      </c>
      <c r="AW21" s="191" t="str">
        <f>IF('Site Description'!D$33="NO TRANSECT","NO TRANSECT",CA21*10)</f>
        <v>NO TRANSECT</v>
      </c>
      <c r="AX21" s="191" t="str">
        <f>IF('Site Description'!E$33="NO TRANSECT","NO TRANSECT",CB21*10)</f>
        <v>NO TRANSECT</v>
      </c>
      <c r="AY21" s="191" t="str">
        <f>IF('Site Description'!F$33="NO TRANSECT","NO TRANSECT",CC21*10)</f>
        <v>NO TRANSECT</v>
      </c>
      <c r="AZ21" s="192" t="str">
        <f>IF('Site Description'!G$33="NO TRANSECT","NO TRANSECT",CD21*10)</f>
        <v>NO TRANSECT</v>
      </c>
      <c r="BA21" s="192" t="str">
        <f>IF('Site Description'!H$33="NO TRANSECT","NO TRANSECT",CE21*10)</f>
        <v>NO TRANSECT</v>
      </c>
      <c r="BB21" s="192" t="str">
        <f>IF('Site Description'!I$33="NO TRANSECT","NO TRANSECT",CF21*10)</f>
        <v>NO TRANSECT</v>
      </c>
      <c r="BC21" s="36" t="e">
        <f t="shared" si="24"/>
        <v>#DIV/0!</v>
      </c>
      <c r="BD21" s="37" t="e">
        <f t="shared" si="25"/>
        <v>#DIV/0!</v>
      </c>
      <c r="BE21" s="190" t="str">
        <f>IF('Site Description'!B$32="NO TRANSECT","NO TRANSECT",SUMIF('Data Entry'!$A$4:$A$192,A21,'Data Entry'!$G$4:$G$192)/('Site Description'!B$32*100))</f>
        <v>NO TRANSECT</v>
      </c>
      <c r="BF21" s="191" t="str">
        <f>IF('Site Description'!C$32="NO TRANSECT","NO TRANSECT",SUMIF('Data Entry'!$J$4:$J$192,A21,'Data Entry'!$P$4:$P$192)/('Site Description'!C$32*100))</f>
        <v>NO TRANSECT</v>
      </c>
      <c r="BG21" s="191" t="str">
        <f>IF('Site Description'!D$32="NO TRANSECT","NO TRANSECT",SUMIF('Data Entry'!$S$4:$S$192,A21,'Data Entry'!$Y$4:$Y$192)/('Site Description'!D$32*100))</f>
        <v>NO TRANSECT</v>
      </c>
      <c r="BH21" s="191" t="str">
        <f>IF('Site Description'!E$32="NO TRANSECT","NO TRANSECT",SUMIF('Data Entry'!$AB$4:$AB$192,A21,'Data Entry'!$AH$4:$AH$192)/('Site Description'!E$32*100))</f>
        <v>NO TRANSECT</v>
      </c>
      <c r="BI21" s="191" t="str">
        <f>IF('Site Description'!F$32="NO TRANSECT","NO TRANSECT",SUMIF('Data Entry'!$AK$4:$AK$192,A21,'Data Entry'!$AQ$4:$AQ$192)/('Site Description'!F$32*100))</f>
        <v>NO TRANSECT</v>
      </c>
      <c r="BJ21" s="192" t="str">
        <f>IF('Site Description'!G$32="NO TRANSECT","NO TRANSECT",SUMIF('Data Entry'!$AT$4:$AT$192,A21,'Data Entry'!$AZ$4:$AZ$192)/('Site Description'!G$32*100))</f>
        <v>NO TRANSECT</v>
      </c>
      <c r="BK21" s="192" t="str">
        <f>IF('Site Description'!H$32="NO TRANSECT","NO TRANSECT",SUMIF('Data Entry'!$BC$4:$BC$192,A21,'Data Entry'!$BI$4:$BI$192)/('Site Description'!H$32*100))</f>
        <v>NO TRANSECT</v>
      </c>
      <c r="BL21" s="192" t="str">
        <f>IF('Site Description'!I$32="NO TRANSECT","NO TRANSECT",SUMIF('Data Entry'!$BL$4:$BL$192,A21,'Data Entry'!$BR$4:$BR$192)/('Site Description'!I$32*100))</f>
        <v>NO TRANSECT</v>
      </c>
      <c r="BM21" s="36" t="e">
        <f t="shared" si="26"/>
        <v>#DIV/0!</v>
      </c>
      <c r="BN21" s="37" t="e">
        <f t="shared" si="27"/>
        <v>#DIV/0!</v>
      </c>
      <c r="BO21" s="190" t="str">
        <f>IF('Site Description'!B$32="NO TRANSECT","NO TRANSECT",SUMIF('Data Entry'!$A$4:$A$192,A21,'Data Entry'!$H$4:$H$192)/('Site Description'!B$32*100))</f>
        <v>NO TRANSECT</v>
      </c>
      <c r="BP21" s="191" t="str">
        <f>IF('Site Description'!C$32="NO TRANSECT","NO TRANSECT",SUMIF('Data Entry'!$J$4:$J$192,A21,'Data Entry'!$Q$4:$Q$192)/('Site Description'!C$32*100))</f>
        <v>NO TRANSECT</v>
      </c>
      <c r="BQ21" s="191" t="str">
        <f>IF('Site Description'!D$32="NO TRANSECT","NO TRANSECT",SUMIF('Data Entry'!$S$4:$S$192,A21,'Data Entry'!$Z$4:$Z$192)/('Site Description'!D$32*100))</f>
        <v>NO TRANSECT</v>
      </c>
      <c r="BR21" s="191" t="str">
        <f>IF('Site Description'!E$32="NO TRANSECT","NO TRANSECT",SUMIF('Data Entry'!$AB$4:$AB$192,A21,'Data Entry'!$AI$4:$AI$192)/('Site Description'!E$32*100))</f>
        <v>NO TRANSECT</v>
      </c>
      <c r="BS21" s="191" t="str">
        <f>IF('Site Description'!F$32="NO TRANSECT","NO TRANSECT",SUMIF('Data Entry'!$AK$4:$AK$192,A21,'Data Entry'!$AR$4:$AR$192)/('Site Description'!F$32*100))</f>
        <v>NO TRANSECT</v>
      </c>
      <c r="BT21" s="192" t="str">
        <f>IF('Site Description'!G$32="NO TRANSECT","NO TRANSECT",SUMIF('Data Entry'!$AT$4:$AT$192,A21,'Data Entry'!$BA$4:$BA$192)/('Site Description'!G$32*100))</f>
        <v>NO TRANSECT</v>
      </c>
      <c r="BU21" s="191" t="str">
        <f>IF('Site Description'!H$32="NO TRANSECT","NO TRANSECT",SUMIF('Data Entry'!$BC$4:$BC$192,A21,'Data Entry'!$BJ$4:$BJ$192)/('Site Description'!H$32*100))</f>
        <v>NO TRANSECT</v>
      </c>
      <c r="BV21" s="211" t="str">
        <f>IF('Site Description'!I$32="NO TRANSECT","NO TRANSECT",SUMIF('Data Entry'!$BL$4:$BL$192,A21,'Data Entry'!$BS$4:$BS$192)/('Site Description'!I$32*100))</f>
        <v>NO TRANSECT</v>
      </c>
      <c r="BW21" s="36" t="e">
        <f t="shared" si="28"/>
        <v>#DIV/0!</v>
      </c>
      <c r="BX21" s="37" t="e">
        <f t="shared" si="29"/>
        <v>#DIV/0!</v>
      </c>
      <c r="BY21" s="198" t="str">
        <f>IF('Site Description'!B$32="NO TRANSECT","NO TRANSECT",SUMIF('Data Entry'!$A$4:$A$192,A21,'Data Entry'!$I$4:$I$192)/('Site Description'!B$32*100))</f>
        <v>NO TRANSECT</v>
      </c>
      <c r="BZ21" s="191" t="str">
        <f>IF('Site Description'!C$32="NO TRANSECT","NO TRANSECT",SUMIF('Data Entry'!$J$4:$J$192,A21,'Data Entry'!$R$4:$R$192)/('Site Description'!C$32*100))</f>
        <v>NO TRANSECT</v>
      </c>
      <c r="CA21" s="191" t="str">
        <f>IF('Site Description'!D$32="NO TRANSECT","NO TRANSECT",SUMIF('Data Entry'!$S$4:$S$192,A21,'Data Entry'!$AA$4:$AA$192)/('Site Description'!D$32*100))</f>
        <v>NO TRANSECT</v>
      </c>
      <c r="CB21" s="191" t="str">
        <f>IF('Site Description'!E$32="NO TRANSECT","NO TRANSECT",SUMIF('Data Entry'!$AB$4:$AB$192,A21,'Data Entry'!$AJ$4:$AJ$192)/('Site Description'!E$32*100))</f>
        <v>NO TRANSECT</v>
      </c>
      <c r="CC21" s="191" t="str">
        <f>IF('Site Description'!F$32="NO TRANSECT","NO TRANSECT",SUMIF('Data Entry'!$AK$4:$AK$192,A21,'Data Entry'!$AS$4:$AS$192)/('Site Description'!F$32*100))</f>
        <v>NO TRANSECT</v>
      </c>
      <c r="CD21" s="192" t="str">
        <f>IF('Site Description'!G$32="NO TRANSECT","NO TRANSECT",SUMIF('Data Entry'!$AT$4:$AT$192,A21,'Data Entry'!$BB$4:$BB$192)/('Site Description'!G$32*100))</f>
        <v>NO TRANSECT</v>
      </c>
      <c r="CE21" s="191" t="str">
        <f>IF('Site Description'!H$32="NO TRANSECT","NO TRANSECT",SUMIF('Data Entry'!$BC$4:$BC$192,A21,'Data Entry'!$BK$4:$BK$192)/('Site Description'!H$32*100))</f>
        <v>NO TRANSECT</v>
      </c>
      <c r="CF21" s="211" t="str">
        <f>IF('Site Description'!I$32="NO TRANSECT","NO TRANSECT",SUMIF('Data Entry'!$BL$4:$BL$192,A21,'Data Entry'!$BT$4:$BT$192)/('Site Description'!I$32*100))</f>
        <v>NO TRANSECT</v>
      </c>
      <c r="CG21" s="36" t="e">
        <f t="shared" si="30"/>
        <v>#DIV/0!</v>
      </c>
      <c r="CH21" s="37" t="e">
        <f t="shared" si="31"/>
        <v>#DIV/0!</v>
      </c>
    </row>
    <row r="22" spans="1:86" x14ac:dyDescent="0.25">
      <c r="A22" s="210" t="s">
        <v>294</v>
      </c>
      <c r="B22" s="212" t="s">
        <v>98</v>
      </c>
      <c r="C22" s="212" t="s">
        <v>194</v>
      </c>
      <c r="D22" s="210" t="s">
        <v>165</v>
      </c>
      <c r="E22" s="180" t="s">
        <v>40</v>
      </c>
      <c r="F22" s="213">
        <v>4</v>
      </c>
      <c r="G22" s="194" t="str">
        <f>IF('Site Description'!B$32="NO TRANSECT","NO TRANSECT",SUMIF('Data Entry'!$A$4:$A$192,A22,'Data Entry'!$D$4:$D$192))</f>
        <v>NO TRANSECT</v>
      </c>
      <c r="H22" s="195" t="str">
        <f>IF('Site Description'!C$32="NO TRANSECT","NO TRANSECT",SUMIF('Data Entry'!$J$4:$J$192,A22,'Data Entry'!$M$4:$M$192))</f>
        <v>NO TRANSECT</v>
      </c>
      <c r="I22" s="195" t="str">
        <f>IF('Site Description'!D$32="NO TRANSECT","NO TRANSECT",SUMIF('Data Entry'!$S$4:$S$192,A22,'Data Entry'!$V$4:$V$192))</f>
        <v>NO TRANSECT</v>
      </c>
      <c r="J22" s="195" t="str">
        <f>IF('Site Description'!E$32="NO TRANSECT","NO TRANSECT",SUMIF('Data Entry'!$AB$4:$AB$192,A22,'Data Entry'!$AE$4:$AE$192))</f>
        <v>NO TRANSECT</v>
      </c>
      <c r="K22" s="195" t="str">
        <f>IF('Site Description'!F$32="NO TRANSECT","NO TRANSECT",SUMIF('Data Entry'!$AK$4:$AK$192,A22,'Data Entry'!$AN$4:$AN$192))</f>
        <v>NO TRANSECT</v>
      </c>
      <c r="L22" s="196" t="str">
        <f>IF('Site Description'!G$32="NO TRANSECT","NO TRANSECT",SUMIF('Data Entry'!$AT$4:$AT$192,A22,'Data Entry'!$AW$4:$AW$192))</f>
        <v>NO TRANSECT</v>
      </c>
      <c r="M22" s="196" t="str">
        <f>IF('Site Description'!H$32="NO TRANSECT","NO TRANSECT",SUMIF('Data Entry'!$BC$4:$BC$192,A22,'Data Entry'!$BF$4:$BF$192))</f>
        <v>NO TRANSECT</v>
      </c>
      <c r="N22" s="197" t="str">
        <f>IF('Site Description'!I$32="NO TRANSECT","NO TRANSECT",SUMIF('Data Entry'!$BL$4:$BL$192,A22,'Data Entry'!$BO$4:$BO$192))</f>
        <v>NO TRANSECT</v>
      </c>
      <c r="O22" s="36" t="e">
        <f t="shared" si="18"/>
        <v>#DIV/0!</v>
      </c>
      <c r="P22" s="37" t="e">
        <f t="shared" si="19"/>
        <v>#DIV/0!</v>
      </c>
      <c r="Q22" s="190" t="str">
        <f>IF('Site Description'!B$33="NO TRANSECT", "NO TRANSECT", G22/'Site Description'!B$33)</f>
        <v>NO TRANSECT</v>
      </c>
      <c r="R22" s="191" t="str">
        <f>IF('Site Description'!C$33="NO TRANSECT", "NO TRANSECT", H22/'Site Description'!C$33)</f>
        <v>NO TRANSECT</v>
      </c>
      <c r="S22" s="191" t="str">
        <f>IF('Site Description'!D$33="NO TRANSECT", "NO TRANSECT", I22/'Site Description'!D$33)</f>
        <v>NO TRANSECT</v>
      </c>
      <c r="T22" s="191" t="str">
        <f>IF('Site Description'!E$33="NO TRANSECT", "NO TRANSECT", J22/'Site Description'!E$33)</f>
        <v>NO TRANSECT</v>
      </c>
      <c r="U22" s="191" t="str">
        <f>IF('Site Description'!F$33="NO TRANSECT", "NO TRANSECT", K22/'Site Description'!F$33)</f>
        <v>NO TRANSECT</v>
      </c>
      <c r="V22" s="192" t="str">
        <f>IF('Site Description'!G$33="NO TRANSECT", "NO TRANSECT", L22/'Site Description'!G$33)</f>
        <v>NO TRANSECT</v>
      </c>
      <c r="W22" s="191" t="str">
        <f>IF('Site Description'!H$33="NO TRANSECT", "NO TRANSECT", M22/'Site Description'!H$33)</f>
        <v>NO TRANSECT</v>
      </c>
      <c r="X22" s="211" t="str">
        <f>IF('Site Description'!$I$33="NO TRANSECT", "NO TRANSECT", N22/'Site Description'!$I$33)</f>
        <v>NO TRANSECT</v>
      </c>
      <c r="Y22" s="36" t="e">
        <f t="shared" si="20"/>
        <v>#DIV/0!</v>
      </c>
      <c r="Z22" s="37" t="e">
        <f t="shared" si="21"/>
        <v>#DIV/0!</v>
      </c>
      <c r="AA22" s="190" t="str">
        <f>IF('Site Description'!B$33="NO TRANSECT", "NO TRANSECT",BE22*10)</f>
        <v>NO TRANSECT</v>
      </c>
      <c r="AB22" s="191" t="str">
        <f>IF('Site Description'!C$33="NO TRANSECT", "NO TRANSECT",BF22*10)</f>
        <v>NO TRANSECT</v>
      </c>
      <c r="AC22" s="191" t="str">
        <f>IF('Site Description'!D$33="NO TRANSECT", "NO TRANSECT",BG22*10)</f>
        <v>NO TRANSECT</v>
      </c>
      <c r="AD22" s="191" t="str">
        <f>IF('Site Description'!E$33="NO TRANSECT", "NO TRANSECT",BH22*10)</f>
        <v>NO TRANSECT</v>
      </c>
      <c r="AE22" s="191" t="str">
        <f>IF('Site Description'!F$33="NO TRANSECT", "NO TRANSECT",BI22*10)</f>
        <v>NO TRANSECT</v>
      </c>
      <c r="AF22" s="192" t="str">
        <f>IF('Site Description'!G$33="NO TRANSECT", "NO TRANSECT",BJ22*10)</f>
        <v>NO TRANSECT</v>
      </c>
      <c r="AG22" s="191" t="str">
        <f>IF('Site Description'!H$33="NO TRANSECT", "NO TRANSECT",BK22*10)</f>
        <v>NO TRANSECT</v>
      </c>
      <c r="AH22" s="211" t="str">
        <f>IF('Site Description'!I$33="NO TRANSECT", "NO TRANSECT",BL22*10)</f>
        <v>NO TRANSECT</v>
      </c>
      <c r="AI22" s="36" t="e">
        <f t="shared" si="0"/>
        <v>#DIV/0!</v>
      </c>
      <c r="AJ22" s="37" t="e">
        <f t="shared" si="1"/>
        <v>#DIV/0!</v>
      </c>
      <c r="AK22" s="190" t="str">
        <f>IF('Site Description'!B$33="NO TRANSECT", "NO TRANSECT",BO22*10)</f>
        <v>NO TRANSECT</v>
      </c>
      <c r="AL22" s="191" t="str">
        <f>IF('Site Description'!C$33="NO TRANSECT", "NO TRANSECT",BP22*10)</f>
        <v>NO TRANSECT</v>
      </c>
      <c r="AM22" s="191" t="str">
        <f>IF('Site Description'!D$33="NO TRANSECT", "NO TRANSECT",BQ22*10)</f>
        <v>NO TRANSECT</v>
      </c>
      <c r="AN22" s="191" t="str">
        <f>IF('Site Description'!E$33="NO TRANSECT", "NO TRANSECT",BR22*10)</f>
        <v>NO TRANSECT</v>
      </c>
      <c r="AO22" s="191" t="str">
        <f>IF('Site Description'!F$33="NO TRANSECT", "NO TRANSECT",BS22*10)</f>
        <v>NO TRANSECT</v>
      </c>
      <c r="AP22" s="192" t="str">
        <f>IF('Site Description'!G$33="NO TRANSECT", "NO TRANSECT",BT22*10)</f>
        <v>NO TRANSECT</v>
      </c>
      <c r="AQ22" s="192" t="str">
        <f>IF('Site Description'!H$33="NO TRANSECT", "NO TRANSECT",BU22*10)</f>
        <v>NO TRANSECT</v>
      </c>
      <c r="AR22" s="192" t="str">
        <f>IF('Site Description'!I$33="NO TRANSECT", "NO TRANSECT",BV22*10)</f>
        <v>NO TRANSECT</v>
      </c>
      <c r="AS22" s="36" t="e">
        <f t="shared" si="22"/>
        <v>#DIV/0!</v>
      </c>
      <c r="AT22" s="37" t="e">
        <f t="shared" si="23"/>
        <v>#DIV/0!</v>
      </c>
      <c r="AU22" s="190" t="str">
        <f>IF('Site Description'!B$33="NO TRANSECT","NO TRANSECT",BY22*10)</f>
        <v>NO TRANSECT</v>
      </c>
      <c r="AV22" s="191" t="str">
        <f>IF('Site Description'!C$33="NO TRANSECT","NO TRANSECT",BZ22*10)</f>
        <v>NO TRANSECT</v>
      </c>
      <c r="AW22" s="191" t="str">
        <f>IF('Site Description'!D$33="NO TRANSECT","NO TRANSECT",CA22*10)</f>
        <v>NO TRANSECT</v>
      </c>
      <c r="AX22" s="191" t="str">
        <f>IF('Site Description'!E$33="NO TRANSECT","NO TRANSECT",CB22*10)</f>
        <v>NO TRANSECT</v>
      </c>
      <c r="AY22" s="191" t="str">
        <f>IF('Site Description'!F$33="NO TRANSECT","NO TRANSECT",CC22*10)</f>
        <v>NO TRANSECT</v>
      </c>
      <c r="AZ22" s="192" t="str">
        <f>IF('Site Description'!G$33="NO TRANSECT","NO TRANSECT",CD22*10)</f>
        <v>NO TRANSECT</v>
      </c>
      <c r="BA22" s="192" t="str">
        <f>IF('Site Description'!H$33="NO TRANSECT","NO TRANSECT",CE22*10)</f>
        <v>NO TRANSECT</v>
      </c>
      <c r="BB22" s="192" t="str">
        <f>IF('Site Description'!I$33="NO TRANSECT","NO TRANSECT",CF22*10)</f>
        <v>NO TRANSECT</v>
      </c>
      <c r="BC22" s="36" t="e">
        <f t="shared" si="24"/>
        <v>#DIV/0!</v>
      </c>
      <c r="BD22" s="37" t="e">
        <f t="shared" si="25"/>
        <v>#DIV/0!</v>
      </c>
      <c r="BE22" s="190" t="str">
        <f>IF('Site Description'!B$32="NO TRANSECT","NO TRANSECT",SUMIF('Data Entry'!$A$4:$A$192,A22,'Data Entry'!$G$4:$G$192)/('Site Description'!B$32*100))</f>
        <v>NO TRANSECT</v>
      </c>
      <c r="BF22" s="191" t="str">
        <f>IF('Site Description'!C$32="NO TRANSECT","NO TRANSECT",SUMIF('Data Entry'!$J$4:$J$192,A22,'Data Entry'!$P$4:$P$192)/('Site Description'!C$32*100))</f>
        <v>NO TRANSECT</v>
      </c>
      <c r="BG22" s="191" t="str">
        <f>IF('Site Description'!D$32="NO TRANSECT","NO TRANSECT",SUMIF('Data Entry'!$S$4:$S$192,A22,'Data Entry'!$Y$4:$Y$192)/('Site Description'!D$32*100))</f>
        <v>NO TRANSECT</v>
      </c>
      <c r="BH22" s="191" t="str">
        <f>IF('Site Description'!E$32="NO TRANSECT","NO TRANSECT",SUMIF('Data Entry'!$AB$4:$AB$192,A22,'Data Entry'!$AH$4:$AH$192)/('Site Description'!E$32*100))</f>
        <v>NO TRANSECT</v>
      </c>
      <c r="BI22" s="191" t="str">
        <f>IF('Site Description'!F$32="NO TRANSECT","NO TRANSECT",SUMIF('Data Entry'!$AK$4:$AK$192,A22,'Data Entry'!$AQ$4:$AQ$192)/('Site Description'!F$32*100))</f>
        <v>NO TRANSECT</v>
      </c>
      <c r="BJ22" s="192" t="str">
        <f>IF('Site Description'!G$32="NO TRANSECT","NO TRANSECT",SUMIF('Data Entry'!$AT$4:$AT$192,A22,'Data Entry'!$AZ$4:$AZ$192)/('Site Description'!G$32*100))</f>
        <v>NO TRANSECT</v>
      </c>
      <c r="BK22" s="192" t="str">
        <f>IF('Site Description'!H$32="NO TRANSECT","NO TRANSECT",SUMIF('Data Entry'!$BC$4:$BC$192,A22,'Data Entry'!$BI$4:$BI$192)/('Site Description'!H$32*100))</f>
        <v>NO TRANSECT</v>
      </c>
      <c r="BL22" s="192" t="str">
        <f>IF('Site Description'!I$32="NO TRANSECT","NO TRANSECT",SUMIF('Data Entry'!$BL$4:$BL$192,A22,'Data Entry'!$BR$4:$BR$192)/('Site Description'!I$32*100))</f>
        <v>NO TRANSECT</v>
      </c>
      <c r="BM22" s="36" t="e">
        <f t="shared" si="26"/>
        <v>#DIV/0!</v>
      </c>
      <c r="BN22" s="37" t="e">
        <f t="shared" si="27"/>
        <v>#DIV/0!</v>
      </c>
      <c r="BO22" s="190" t="str">
        <f>IF('Site Description'!B$32="NO TRANSECT","NO TRANSECT",SUMIF('Data Entry'!$A$4:$A$192,A22,'Data Entry'!$H$4:$H$192)/('Site Description'!B$32*100))</f>
        <v>NO TRANSECT</v>
      </c>
      <c r="BP22" s="191" t="str">
        <f>IF('Site Description'!C$32="NO TRANSECT","NO TRANSECT",SUMIF('Data Entry'!$J$4:$J$192,A22,'Data Entry'!$Q$4:$Q$192)/('Site Description'!C$32*100))</f>
        <v>NO TRANSECT</v>
      </c>
      <c r="BQ22" s="191" t="str">
        <f>IF('Site Description'!D$32="NO TRANSECT","NO TRANSECT",SUMIF('Data Entry'!$S$4:$S$192,A22,'Data Entry'!$Z$4:$Z$192)/('Site Description'!D$32*100))</f>
        <v>NO TRANSECT</v>
      </c>
      <c r="BR22" s="191" t="str">
        <f>IF('Site Description'!E$32="NO TRANSECT","NO TRANSECT",SUMIF('Data Entry'!$AB$4:$AB$192,A22,'Data Entry'!$AI$4:$AI$192)/('Site Description'!E$32*100))</f>
        <v>NO TRANSECT</v>
      </c>
      <c r="BS22" s="191" t="str">
        <f>IF('Site Description'!F$32="NO TRANSECT","NO TRANSECT",SUMIF('Data Entry'!$AK$4:$AK$192,A22,'Data Entry'!$AR$4:$AR$192)/('Site Description'!F$32*100))</f>
        <v>NO TRANSECT</v>
      </c>
      <c r="BT22" s="192" t="str">
        <f>IF('Site Description'!G$32="NO TRANSECT","NO TRANSECT",SUMIF('Data Entry'!$AT$4:$AT$192,A22,'Data Entry'!$BA$4:$BA$192)/('Site Description'!G$32*100))</f>
        <v>NO TRANSECT</v>
      </c>
      <c r="BU22" s="191" t="str">
        <f>IF('Site Description'!H$32="NO TRANSECT","NO TRANSECT",SUMIF('Data Entry'!$BC$4:$BC$192,A22,'Data Entry'!$BJ$4:$BJ$192)/('Site Description'!H$32*100))</f>
        <v>NO TRANSECT</v>
      </c>
      <c r="BV22" s="211" t="str">
        <f>IF('Site Description'!I$32="NO TRANSECT","NO TRANSECT",SUMIF('Data Entry'!$BL$4:$BL$192,A22,'Data Entry'!$BS$4:$BS$192)/('Site Description'!I$32*100))</f>
        <v>NO TRANSECT</v>
      </c>
      <c r="BW22" s="36" t="e">
        <f t="shared" si="28"/>
        <v>#DIV/0!</v>
      </c>
      <c r="BX22" s="37" t="e">
        <f t="shared" si="29"/>
        <v>#DIV/0!</v>
      </c>
      <c r="BY22" s="198" t="str">
        <f>IF('Site Description'!B$32="NO TRANSECT","NO TRANSECT",SUMIF('Data Entry'!$A$4:$A$192,A22,'Data Entry'!$I$4:$I$192)/('Site Description'!B$32*100))</f>
        <v>NO TRANSECT</v>
      </c>
      <c r="BZ22" s="191" t="str">
        <f>IF('Site Description'!C$32="NO TRANSECT","NO TRANSECT",SUMIF('Data Entry'!$J$4:$J$192,A22,'Data Entry'!$R$4:$R$192)/('Site Description'!C$32*100))</f>
        <v>NO TRANSECT</v>
      </c>
      <c r="CA22" s="191" t="str">
        <f>IF('Site Description'!D$32="NO TRANSECT","NO TRANSECT",SUMIF('Data Entry'!$S$4:$S$192,A22,'Data Entry'!$AA$4:$AA$192)/('Site Description'!D$32*100))</f>
        <v>NO TRANSECT</v>
      </c>
      <c r="CB22" s="191" t="str">
        <f>IF('Site Description'!E$32="NO TRANSECT","NO TRANSECT",SUMIF('Data Entry'!$AB$4:$AB$192,A22,'Data Entry'!$AJ$4:$AJ$192)/('Site Description'!E$32*100))</f>
        <v>NO TRANSECT</v>
      </c>
      <c r="CC22" s="191" t="str">
        <f>IF('Site Description'!F$32="NO TRANSECT","NO TRANSECT",SUMIF('Data Entry'!$AK$4:$AK$192,A22,'Data Entry'!$AS$4:$AS$192)/('Site Description'!F$32*100))</f>
        <v>NO TRANSECT</v>
      </c>
      <c r="CD22" s="192" t="str">
        <f>IF('Site Description'!G$32="NO TRANSECT","NO TRANSECT",SUMIF('Data Entry'!$AT$4:$AT$192,A22,'Data Entry'!$BB$4:$BB$192)/('Site Description'!G$32*100))</f>
        <v>NO TRANSECT</v>
      </c>
      <c r="CE22" s="191" t="str">
        <f>IF('Site Description'!H$32="NO TRANSECT","NO TRANSECT",SUMIF('Data Entry'!$BC$4:$BC$192,A22,'Data Entry'!$BK$4:$BK$192)/('Site Description'!H$32*100))</f>
        <v>NO TRANSECT</v>
      </c>
      <c r="CF22" s="211" t="str">
        <f>IF('Site Description'!I$32="NO TRANSECT","NO TRANSECT",SUMIF('Data Entry'!$BL$4:$BL$192,A22,'Data Entry'!$BT$4:$BT$192)/('Site Description'!I$32*100))</f>
        <v>NO TRANSECT</v>
      </c>
      <c r="CG22" s="36" t="e">
        <f t="shared" si="30"/>
        <v>#DIV/0!</v>
      </c>
      <c r="CH22" s="37" t="e">
        <f t="shared" si="31"/>
        <v>#DIV/0!</v>
      </c>
    </row>
    <row r="23" spans="1:86" x14ac:dyDescent="0.25">
      <c r="A23" s="210" t="s">
        <v>8</v>
      </c>
      <c r="B23" s="210" t="s">
        <v>99</v>
      </c>
      <c r="C23" s="210"/>
      <c r="D23" s="210" t="s">
        <v>90</v>
      </c>
      <c r="E23" s="180" t="s">
        <v>42</v>
      </c>
      <c r="F23" s="180"/>
      <c r="G23" s="194" t="str">
        <f>IF('Site Description'!B$32="NO TRANSECT","NO TRANSECT",SUMIF('Data Entry'!$A$4:$A$192,A23,'Data Entry'!$D$4:$D$192))</f>
        <v>NO TRANSECT</v>
      </c>
      <c r="H23" s="195" t="str">
        <f>IF('Site Description'!C$32="NO TRANSECT","NO TRANSECT",SUMIF('Data Entry'!$J$4:$J$192,A23,'Data Entry'!$M$4:$M$192))</f>
        <v>NO TRANSECT</v>
      </c>
      <c r="I23" s="195" t="str">
        <f>IF('Site Description'!D$32="NO TRANSECT","NO TRANSECT",SUMIF('Data Entry'!$S$4:$S$192,A23,'Data Entry'!$V$4:$V$192))</f>
        <v>NO TRANSECT</v>
      </c>
      <c r="J23" s="195" t="str">
        <f>IF('Site Description'!E$32="NO TRANSECT","NO TRANSECT",SUMIF('Data Entry'!$AB$4:$AB$192,A23,'Data Entry'!$AE$4:$AE$192))</f>
        <v>NO TRANSECT</v>
      </c>
      <c r="K23" s="195" t="str">
        <f>IF('Site Description'!F$32="NO TRANSECT","NO TRANSECT",SUMIF('Data Entry'!$AK$4:$AK$192,A23,'Data Entry'!$AN$4:$AN$192))</f>
        <v>NO TRANSECT</v>
      </c>
      <c r="L23" s="196" t="str">
        <f>IF('Site Description'!G$32="NO TRANSECT","NO TRANSECT",SUMIF('Data Entry'!$AT$4:$AT$192,A23,'Data Entry'!$AW$4:$AW$192))</f>
        <v>NO TRANSECT</v>
      </c>
      <c r="M23" s="196" t="str">
        <f>IF('Site Description'!H$32="NO TRANSECT","NO TRANSECT",SUMIF('Data Entry'!$BC$4:$BC$192,A23,'Data Entry'!$BF$4:$BF$192))</f>
        <v>NO TRANSECT</v>
      </c>
      <c r="N23" s="197" t="str">
        <f>IF('Site Description'!I$32="NO TRANSECT","NO TRANSECT",SUMIF('Data Entry'!$BL$4:$BL$192,A23,'Data Entry'!$BO$4:$BO$192))</f>
        <v>NO TRANSECT</v>
      </c>
      <c r="O23" s="36" t="e">
        <f t="shared" si="18"/>
        <v>#DIV/0!</v>
      </c>
      <c r="P23" s="37" t="e">
        <f t="shared" si="19"/>
        <v>#DIV/0!</v>
      </c>
      <c r="Q23" s="190" t="str">
        <f>IF('Site Description'!B$33="NO TRANSECT", "NO TRANSECT", G23/'Site Description'!B$33)</f>
        <v>NO TRANSECT</v>
      </c>
      <c r="R23" s="191" t="str">
        <f>IF('Site Description'!C$33="NO TRANSECT", "NO TRANSECT", H23/'Site Description'!C$33)</f>
        <v>NO TRANSECT</v>
      </c>
      <c r="S23" s="191" t="str">
        <f>IF('Site Description'!D$33="NO TRANSECT", "NO TRANSECT", I23/'Site Description'!D$33)</f>
        <v>NO TRANSECT</v>
      </c>
      <c r="T23" s="191" t="str">
        <f>IF('Site Description'!E$33="NO TRANSECT", "NO TRANSECT", J23/'Site Description'!E$33)</f>
        <v>NO TRANSECT</v>
      </c>
      <c r="U23" s="191" t="str">
        <f>IF('Site Description'!F$33="NO TRANSECT", "NO TRANSECT", K23/'Site Description'!F$33)</f>
        <v>NO TRANSECT</v>
      </c>
      <c r="V23" s="192" t="str">
        <f>IF('Site Description'!G$33="NO TRANSECT", "NO TRANSECT", L23/'Site Description'!G$33)</f>
        <v>NO TRANSECT</v>
      </c>
      <c r="W23" s="191" t="str">
        <f>IF('Site Description'!H$33="NO TRANSECT", "NO TRANSECT", M23/'Site Description'!H$33)</f>
        <v>NO TRANSECT</v>
      </c>
      <c r="X23" s="211" t="str">
        <f>IF('Site Description'!$I$33="NO TRANSECT", "NO TRANSECT", N23/'Site Description'!$I$33)</f>
        <v>NO TRANSECT</v>
      </c>
      <c r="Y23" s="36" t="e">
        <f t="shared" si="20"/>
        <v>#DIV/0!</v>
      </c>
      <c r="Z23" s="37" t="e">
        <f t="shared" si="21"/>
        <v>#DIV/0!</v>
      </c>
      <c r="AA23" s="190" t="str">
        <f>IF('Site Description'!B$33="NO TRANSECT", "NO TRANSECT",BE23*10)</f>
        <v>NO TRANSECT</v>
      </c>
      <c r="AB23" s="191" t="str">
        <f>IF('Site Description'!C$33="NO TRANSECT", "NO TRANSECT",BF23*10)</f>
        <v>NO TRANSECT</v>
      </c>
      <c r="AC23" s="191" t="str">
        <f>IF('Site Description'!D$33="NO TRANSECT", "NO TRANSECT",BG23*10)</f>
        <v>NO TRANSECT</v>
      </c>
      <c r="AD23" s="191" t="str">
        <f>IF('Site Description'!E$33="NO TRANSECT", "NO TRANSECT",BH23*10)</f>
        <v>NO TRANSECT</v>
      </c>
      <c r="AE23" s="191" t="str">
        <f>IF('Site Description'!F$33="NO TRANSECT", "NO TRANSECT",BI23*10)</f>
        <v>NO TRANSECT</v>
      </c>
      <c r="AF23" s="192" t="str">
        <f>IF('Site Description'!G$33="NO TRANSECT", "NO TRANSECT",BJ23*10)</f>
        <v>NO TRANSECT</v>
      </c>
      <c r="AG23" s="191" t="str">
        <f>IF('Site Description'!H$33="NO TRANSECT", "NO TRANSECT",BK23*10)</f>
        <v>NO TRANSECT</v>
      </c>
      <c r="AH23" s="211" t="str">
        <f>IF('Site Description'!I$33="NO TRANSECT", "NO TRANSECT",BL23*10)</f>
        <v>NO TRANSECT</v>
      </c>
      <c r="AI23" s="36" t="e">
        <f t="shared" si="0"/>
        <v>#DIV/0!</v>
      </c>
      <c r="AJ23" s="37" t="e">
        <f t="shared" si="1"/>
        <v>#DIV/0!</v>
      </c>
      <c r="AK23" s="190" t="str">
        <f>IF('Site Description'!B$33="NO TRANSECT", "NO TRANSECT",BO23*10)</f>
        <v>NO TRANSECT</v>
      </c>
      <c r="AL23" s="191" t="str">
        <f>IF('Site Description'!C$33="NO TRANSECT", "NO TRANSECT",BP23*10)</f>
        <v>NO TRANSECT</v>
      </c>
      <c r="AM23" s="191" t="str">
        <f>IF('Site Description'!D$33="NO TRANSECT", "NO TRANSECT",BQ23*10)</f>
        <v>NO TRANSECT</v>
      </c>
      <c r="AN23" s="191" t="str">
        <f>IF('Site Description'!E$33="NO TRANSECT", "NO TRANSECT",BR23*10)</f>
        <v>NO TRANSECT</v>
      </c>
      <c r="AO23" s="191" t="str">
        <f>IF('Site Description'!F$33="NO TRANSECT", "NO TRANSECT",BS23*10)</f>
        <v>NO TRANSECT</v>
      </c>
      <c r="AP23" s="192" t="str">
        <f>IF('Site Description'!G$33="NO TRANSECT", "NO TRANSECT",BT23*10)</f>
        <v>NO TRANSECT</v>
      </c>
      <c r="AQ23" s="192" t="str">
        <f>IF('Site Description'!H$33="NO TRANSECT", "NO TRANSECT",BU23*10)</f>
        <v>NO TRANSECT</v>
      </c>
      <c r="AR23" s="192" t="str">
        <f>IF('Site Description'!I$33="NO TRANSECT", "NO TRANSECT",BV23*10)</f>
        <v>NO TRANSECT</v>
      </c>
      <c r="AS23" s="36" t="e">
        <f t="shared" si="22"/>
        <v>#DIV/0!</v>
      </c>
      <c r="AT23" s="37" t="e">
        <f t="shared" si="23"/>
        <v>#DIV/0!</v>
      </c>
      <c r="AU23" s="190" t="str">
        <f>IF('Site Description'!B$33="NO TRANSECT","NO TRANSECT",BY23*10)</f>
        <v>NO TRANSECT</v>
      </c>
      <c r="AV23" s="191" t="str">
        <f>IF('Site Description'!C$33="NO TRANSECT","NO TRANSECT",BZ23*10)</f>
        <v>NO TRANSECT</v>
      </c>
      <c r="AW23" s="191" t="str">
        <f>IF('Site Description'!D$33="NO TRANSECT","NO TRANSECT",CA23*10)</f>
        <v>NO TRANSECT</v>
      </c>
      <c r="AX23" s="191" t="str">
        <f>IF('Site Description'!E$33="NO TRANSECT","NO TRANSECT",CB23*10)</f>
        <v>NO TRANSECT</v>
      </c>
      <c r="AY23" s="191" t="str">
        <f>IF('Site Description'!F$33="NO TRANSECT","NO TRANSECT",CC23*10)</f>
        <v>NO TRANSECT</v>
      </c>
      <c r="AZ23" s="192" t="str">
        <f>IF('Site Description'!G$33="NO TRANSECT","NO TRANSECT",CD23*10)</f>
        <v>NO TRANSECT</v>
      </c>
      <c r="BA23" s="192" t="str">
        <f>IF('Site Description'!H$33="NO TRANSECT","NO TRANSECT",CE23*10)</f>
        <v>NO TRANSECT</v>
      </c>
      <c r="BB23" s="192" t="str">
        <f>IF('Site Description'!I$33="NO TRANSECT","NO TRANSECT",CF23*10)</f>
        <v>NO TRANSECT</v>
      </c>
      <c r="BC23" s="36" t="e">
        <f t="shared" si="24"/>
        <v>#DIV/0!</v>
      </c>
      <c r="BD23" s="37" t="e">
        <f t="shared" si="25"/>
        <v>#DIV/0!</v>
      </c>
      <c r="BE23" s="190" t="str">
        <f>IF('Site Description'!B$32="NO TRANSECT","NO TRANSECT",SUMIF('Data Entry'!$A$4:$A$192,A23,'Data Entry'!$G$4:$G$192)/('Site Description'!B$32*100))</f>
        <v>NO TRANSECT</v>
      </c>
      <c r="BF23" s="191" t="str">
        <f>IF('Site Description'!C$32="NO TRANSECT","NO TRANSECT",SUMIF('Data Entry'!$J$4:$J$192,A23,'Data Entry'!$P$4:$P$192)/('Site Description'!C$32*100))</f>
        <v>NO TRANSECT</v>
      </c>
      <c r="BG23" s="191" t="str">
        <f>IF('Site Description'!D$32="NO TRANSECT","NO TRANSECT",SUMIF('Data Entry'!$S$4:$S$192,A23,'Data Entry'!$Y$4:$Y$192)/('Site Description'!D$32*100))</f>
        <v>NO TRANSECT</v>
      </c>
      <c r="BH23" s="191" t="str">
        <f>IF('Site Description'!E$32="NO TRANSECT","NO TRANSECT",SUMIF('Data Entry'!$AB$4:$AB$192,A23,'Data Entry'!$AH$4:$AH$192)/('Site Description'!E$32*100))</f>
        <v>NO TRANSECT</v>
      </c>
      <c r="BI23" s="191" t="str">
        <f>IF('Site Description'!F$32="NO TRANSECT","NO TRANSECT",SUMIF('Data Entry'!$AK$4:$AK$192,A23,'Data Entry'!$AQ$4:$AQ$192)/('Site Description'!F$32*100))</f>
        <v>NO TRANSECT</v>
      </c>
      <c r="BJ23" s="192" t="str">
        <f>IF('Site Description'!G$32="NO TRANSECT","NO TRANSECT",SUMIF('Data Entry'!$AT$4:$AT$192,A23,'Data Entry'!$AZ$4:$AZ$192)/('Site Description'!G$32*100))</f>
        <v>NO TRANSECT</v>
      </c>
      <c r="BK23" s="192" t="str">
        <f>IF('Site Description'!H$32="NO TRANSECT","NO TRANSECT",SUMIF('Data Entry'!$BC$4:$BC$192,A23,'Data Entry'!$BI$4:$BI$192)/('Site Description'!H$32*100))</f>
        <v>NO TRANSECT</v>
      </c>
      <c r="BL23" s="192" t="str">
        <f>IF('Site Description'!I$32="NO TRANSECT","NO TRANSECT",SUMIF('Data Entry'!$BL$4:$BL$192,A23,'Data Entry'!$BR$4:$BR$192)/('Site Description'!I$32*100))</f>
        <v>NO TRANSECT</v>
      </c>
      <c r="BM23" s="36" t="e">
        <f t="shared" si="26"/>
        <v>#DIV/0!</v>
      </c>
      <c r="BN23" s="37" t="e">
        <f t="shared" si="27"/>
        <v>#DIV/0!</v>
      </c>
      <c r="BO23" s="190" t="str">
        <f>IF('Site Description'!B$32="NO TRANSECT","NO TRANSECT",SUMIF('Data Entry'!$A$4:$A$192,A23,'Data Entry'!$H$4:$H$192)/('Site Description'!B$32*100))</f>
        <v>NO TRANSECT</v>
      </c>
      <c r="BP23" s="191" t="str">
        <f>IF('Site Description'!C$32="NO TRANSECT","NO TRANSECT",SUMIF('Data Entry'!$J$4:$J$192,A23,'Data Entry'!$Q$4:$Q$192)/('Site Description'!C$32*100))</f>
        <v>NO TRANSECT</v>
      </c>
      <c r="BQ23" s="191" t="str">
        <f>IF('Site Description'!D$32="NO TRANSECT","NO TRANSECT",SUMIF('Data Entry'!$S$4:$S$192,A23,'Data Entry'!$Z$4:$Z$192)/('Site Description'!D$32*100))</f>
        <v>NO TRANSECT</v>
      </c>
      <c r="BR23" s="191" t="str">
        <f>IF('Site Description'!E$32="NO TRANSECT","NO TRANSECT",SUMIF('Data Entry'!$AB$4:$AB$192,A23,'Data Entry'!$AI$4:$AI$192)/('Site Description'!E$32*100))</f>
        <v>NO TRANSECT</v>
      </c>
      <c r="BS23" s="191" t="str">
        <f>IF('Site Description'!F$32="NO TRANSECT","NO TRANSECT",SUMIF('Data Entry'!$AK$4:$AK$192,A23,'Data Entry'!$AR$4:$AR$192)/('Site Description'!F$32*100))</f>
        <v>NO TRANSECT</v>
      </c>
      <c r="BT23" s="192" t="str">
        <f>IF('Site Description'!G$32="NO TRANSECT","NO TRANSECT",SUMIF('Data Entry'!$AT$4:$AT$192,A23,'Data Entry'!$BA$4:$BA$192)/('Site Description'!G$32*100))</f>
        <v>NO TRANSECT</v>
      </c>
      <c r="BU23" s="191" t="str">
        <f>IF('Site Description'!H$32="NO TRANSECT","NO TRANSECT",SUMIF('Data Entry'!$BC$4:$BC$192,A23,'Data Entry'!$BJ$4:$BJ$192)/('Site Description'!H$32*100))</f>
        <v>NO TRANSECT</v>
      </c>
      <c r="BV23" s="211" t="str">
        <f>IF('Site Description'!I$32="NO TRANSECT","NO TRANSECT",SUMIF('Data Entry'!$BL$4:$BL$192,A23,'Data Entry'!$BS$4:$BS$192)/('Site Description'!I$32*100))</f>
        <v>NO TRANSECT</v>
      </c>
      <c r="BW23" s="36" t="e">
        <f t="shared" si="28"/>
        <v>#DIV/0!</v>
      </c>
      <c r="BX23" s="37" t="e">
        <f t="shared" si="29"/>
        <v>#DIV/0!</v>
      </c>
      <c r="BY23" s="198" t="str">
        <f>IF('Site Description'!B$32="NO TRANSECT","NO TRANSECT",SUMIF('Data Entry'!$A$4:$A$192,A23,'Data Entry'!$I$4:$I$192)/('Site Description'!B$32*100))</f>
        <v>NO TRANSECT</v>
      </c>
      <c r="BZ23" s="191" t="str">
        <f>IF('Site Description'!C$32="NO TRANSECT","NO TRANSECT",SUMIF('Data Entry'!$J$4:$J$192,A23,'Data Entry'!$R$4:$R$192)/('Site Description'!C$32*100))</f>
        <v>NO TRANSECT</v>
      </c>
      <c r="CA23" s="191" t="str">
        <f>IF('Site Description'!D$32="NO TRANSECT","NO TRANSECT",SUMIF('Data Entry'!$S$4:$S$192,A23,'Data Entry'!$AA$4:$AA$192)/('Site Description'!D$32*100))</f>
        <v>NO TRANSECT</v>
      </c>
      <c r="CB23" s="191" t="str">
        <f>IF('Site Description'!E$32="NO TRANSECT","NO TRANSECT",SUMIF('Data Entry'!$AB$4:$AB$192,A23,'Data Entry'!$AJ$4:$AJ$192)/('Site Description'!E$32*100))</f>
        <v>NO TRANSECT</v>
      </c>
      <c r="CC23" s="191" t="str">
        <f>IF('Site Description'!F$32="NO TRANSECT","NO TRANSECT",SUMIF('Data Entry'!$AK$4:$AK$192,A23,'Data Entry'!$AS$4:$AS$192)/('Site Description'!F$32*100))</f>
        <v>NO TRANSECT</v>
      </c>
      <c r="CD23" s="192" t="str">
        <f>IF('Site Description'!G$32="NO TRANSECT","NO TRANSECT",SUMIF('Data Entry'!$AT$4:$AT$192,A23,'Data Entry'!$BB$4:$BB$192)/('Site Description'!G$32*100))</f>
        <v>NO TRANSECT</v>
      </c>
      <c r="CE23" s="191" t="str">
        <f>IF('Site Description'!H$32="NO TRANSECT","NO TRANSECT",SUMIF('Data Entry'!$BC$4:$BC$192,A23,'Data Entry'!$BK$4:$BK$192)/('Site Description'!H$32*100))</f>
        <v>NO TRANSECT</v>
      </c>
      <c r="CF23" s="211" t="str">
        <f>IF('Site Description'!I$32="NO TRANSECT","NO TRANSECT",SUMIF('Data Entry'!$BL$4:$BL$192,A23,'Data Entry'!$BT$4:$BT$192)/('Site Description'!I$32*100))</f>
        <v>NO TRANSECT</v>
      </c>
      <c r="CG23" s="36" t="e">
        <f t="shared" si="30"/>
        <v>#DIV/0!</v>
      </c>
      <c r="CH23" s="37" t="e">
        <f t="shared" si="31"/>
        <v>#DIV/0!</v>
      </c>
    </row>
    <row r="24" spans="1:86" x14ac:dyDescent="0.25">
      <c r="A24" s="210" t="s">
        <v>230</v>
      </c>
      <c r="B24" s="212" t="s">
        <v>191</v>
      </c>
      <c r="C24" s="212" t="s">
        <v>195</v>
      </c>
      <c r="D24" s="210" t="s">
        <v>88</v>
      </c>
      <c r="E24" s="180" t="s">
        <v>40</v>
      </c>
      <c r="F24" s="180">
        <v>4</v>
      </c>
      <c r="G24" s="194" t="str">
        <f>IF('Site Description'!B$32="NO TRANSECT","NO TRANSECT",SUMIF('Data Entry'!$A$4:$A$192,A24,'Data Entry'!$D$4:$D$192))</f>
        <v>NO TRANSECT</v>
      </c>
      <c r="H24" s="195" t="str">
        <f>IF('Site Description'!C$32="NO TRANSECT","NO TRANSECT",SUMIF('Data Entry'!$J$4:$J$192,A24,'Data Entry'!$M$4:$M$192))</f>
        <v>NO TRANSECT</v>
      </c>
      <c r="I24" s="195" t="str">
        <f>IF('Site Description'!D$32="NO TRANSECT","NO TRANSECT",SUMIF('Data Entry'!$S$4:$S$192,A24,'Data Entry'!$V$4:$V$192))</f>
        <v>NO TRANSECT</v>
      </c>
      <c r="J24" s="195" t="str">
        <f>IF('Site Description'!E$32="NO TRANSECT","NO TRANSECT",SUMIF('Data Entry'!$AB$4:$AB$192,A24,'Data Entry'!$AE$4:$AE$192))</f>
        <v>NO TRANSECT</v>
      </c>
      <c r="K24" s="195" t="str">
        <f>IF('Site Description'!F$32="NO TRANSECT","NO TRANSECT",SUMIF('Data Entry'!$AK$4:$AK$192,A24,'Data Entry'!$AN$4:$AN$192))</f>
        <v>NO TRANSECT</v>
      </c>
      <c r="L24" s="196" t="str">
        <f>IF('Site Description'!G$32="NO TRANSECT","NO TRANSECT",SUMIF('Data Entry'!$AT$4:$AT$192,A24,'Data Entry'!$AW$4:$AW$192))</f>
        <v>NO TRANSECT</v>
      </c>
      <c r="M24" s="196" t="str">
        <f>IF('Site Description'!H$32="NO TRANSECT","NO TRANSECT",SUMIF('Data Entry'!$BC$4:$BC$192,A24,'Data Entry'!$BF$4:$BF$192))</f>
        <v>NO TRANSECT</v>
      </c>
      <c r="N24" s="197" t="str">
        <f>IF('Site Description'!I$32="NO TRANSECT","NO TRANSECT",SUMIF('Data Entry'!$BL$4:$BL$192,A24,'Data Entry'!$BO$4:$BO$192))</f>
        <v>NO TRANSECT</v>
      </c>
      <c r="O24" s="36" t="e">
        <f t="shared" si="18"/>
        <v>#DIV/0!</v>
      </c>
      <c r="P24" s="37" t="e">
        <f t="shared" si="19"/>
        <v>#DIV/0!</v>
      </c>
      <c r="Q24" s="190" t="str">
        <f>IF('Site Description'!B$33="NO TRANSECT", "NO TRANSECT", G24/'Site Description'!B$33)</f>
        <v>NO TRANSECT</v>
      </c>
      <c r="R24" s="191" t="str">
        <f>IF('Site Description'!C$33="NO TRANSECT", "NO TRANSECT", H24/'Site Description'!C$33)</f>
        <v>NO TRANSECT</v>
      </c>
      <c r="S24" s="191" t="str">
        <f>IF('Site Description'!D$33="NO TRANSECT", "NO TRANSECT", I24/'Site Description'!D$33)</f>
        <v>NO TRANSECT</v>
      </c>
      <c r="T24" s="191" t="str">
        <f>IF('Site Description'!E$33="NO TRANSECT", "NO TRANSECT", J24/'Site Description'!E$33)</f>
        <v>NO TRANSECT</v>
      </c>
      <c r="U24" s="191" t="str">
        <f>IF('Site Description'!F$33="NO TRANSECT", "NO TRANSECT", K24/'Site Description'!F$33)</f>
        <v>NO TRANSECT</v>
      </c>
      <c r="V24" s="192" t="str">
        <f>IF('Site Description'!G$33="NO TRANSECT", "NO TRANSECT", L24/'Site Description'!G$33)</f>
        <v>NO TRANSECT</v>
      </c>
      <c r="W24" s="191" t="str">
        <f>IF('Site Description'!H$33="NO TRANSECT", "NO TRANSECT", M24/'Site Description'!H$33)</f>
        <v>NO TRANSECT</v>
      </c>
      <c r="X24" s="211" t="str">
        <f>IF('Site Description'!$I$33="NO TRANSECT", "NO TRANSECT", N24/'Site Description'!$I$33)</f>
        <v>NO TRANSECT</v>
      </c>
      <c r="Y24" s="36" t="e">
        <f t="shared" si="20"/>
        <v>#DIV/0!</v>
      </c>
      <c r="Z24" s="37" t="e">
        <f t="shared" si="21"/>
        <v>#DIV/0!</v>
      </c>
      <c r="AA24" s="190" t="str">
        <f>IF('Site Description'!B$33="NO TRANSECT", "NO TRANSECT",BE24*10)</f>
        <v>NO TRANSECT</v>
      </c>
      <c r="AB24" s="191" t="str">
        <f>IF('Site Description'!C$33="NO TRANSECT", "NO TRANSECT",BF24*10)</f>
        <v>NO TRANSECT</v>
      </c>
      <c r="AC24" s="191" t="str">
        <f>IF('Site Description'!D$33="NO TRANSECT", "NO TRANSECT",BG24*10)</f>
        <v>NO TRANSECT</v>
      </c>
      <c r="AD24" s="191" t="str">
        <f>IF('Site Description'!E$33="NO TRANSECT", "NO TRANSECT",BH24*10)</f>
        <v>NO TRANSECT</v>
      </c>
      <c r="AE24" s="191" t="str">
        <f>IF('Site Description'!F$33="NO TRANSECT", "NO TRANSECT",BI24*10)</f>
        <v>NO TRANSECT</v>
      </c>
      <c r="AF24" s="192" t="str">
        <f>IF('Site Description'!G$33="NO TRANSECT", "NO TRANSECT",BJ24*10)</f>
        <v>NO TRANSECT</v>
      </c>
      <c r="AG24" s="191" t="str">
        <f>IF('Site Description'!H$33="NO TRANSECT", "NO TRANSECT",BK24*10)</f>
        <v>NO TRANSECT</v>
      </c>
      <c r="AH24" s="211" t="str">
        <f>IF('Site Description'!I$33="NO TRANSECT", "NO TRANSECT",BL24*10)</f>
        <v>NO TRANSECT</v>
      </c>
      <c r="AI24" s="36" t="e">
        <f t="shared" si="0"/>
        <v>#DIV/0!</v>
      </c>
      <c r="AJ24" s="37" t="e">
        <f t="shared" si="1"/>
        <v>#DIV/0!</v>
      </c>
      <c r="AK24" s="190" t="str">
        <f>IF('Site Description'!B$33="NO TRANSECT", "NO TRANSECT",BO24*10)</f>
        <v>NO TRANSECT</v>
      </c>
      <c r="AL24" s="191" t="str">
        <f>IF('Site Description'!C$33="NO TRANSECT", "NO TRANSECT",BP24*10)</f>
        <v>NO TRANSECT</v>
      </c>
      <c r="AM24" s="191" t="str">
        <f>IF('Site Description'!D$33="NO TRANSECT", "NO TRANSECT",BQ24*10)</f>
        <v>NO TRANSECT</v>
      </c>
      <c r="AN24" s="191" t="str">
        <f>IF('Site Description'!E$33="NO TRANSECT", "NO TRANSECT",BR24*10)</f>
        <v>NO TRANSECT</v>
      </c>
      <c r="AO24" s="191" t="str">
        <f>IF('Site Description'!F$33="NO TRANSECT", "NO TRANSECT",BS24*10)</f>
        <v>NO TRANSECT</v>
      </c>
      <c r="AP24" s="192" t="str">
        <f>IF('Site Description'!G$33="NO TRANSECT", "NO TRANSECT",BT24*10)</f>
        <v>NO TRANSECT</v>
      </c>
      <c r="AQ24" s="192" t="str">
        <f>IF('Site Description'!H$33="NO TRANSECT", "NO TRANSECT",BU24*10)</f>
        <v>NO TRANSECT</v>
      </c>
      <c r="AR24" s="192" t="str">
        <f>IF('Site Description'!I$33="NO TRANSECT", "NO TRANSECT",BV24*10)</f>
        <v>NO TRANSECT</v>
      </c>
      <c r="AS24" s="36" t="e">
        <f t="shared" si="22"/>
        <v>#DIV/0!</v>
      </c>
      <c r="AT24" s="37" t="e">
        <f t="shared" si="23"/>
        <v>#DIV/0!</v>
      </c>
      <c r="AU24" s="190" t="str">
        <f>IF('Site Description'!B$33="NO TRANSECT","NO TRANSECT",BY24*10)</f>
        <v>NO TRANSECT</v>
      </c>
      <c r="AV24" s="191" t="str">
        <f>IF('Site Description'!C$33="NO TRANSECT","NO TRANSECT",BZ24*10)</f>
        <v>NO TRANSECT</v>
      </c>
      <c r="AW24" s="191" t="str">
        <f>IF('Site Description'!D$33="NO TRANSECT","NO TRANSECT",CA24*10)</f>
        <v>NO TRANSECT</v>
      </c>
      <c r="AX24" s="191" t="str">
        <f>IF('Site Description'!E$33="NO TRANSECT","NO TRANSECT",CB24*10)</f>
        <v>NO TRANSECT</v>
      </c>
      <c r="AY24" s="191" t="str">
        <f>IF('Site Description'!F$33="NO TRANSECT","NO TRANSECT",CC24*10)</f>
        <v>NO TRANSECT</v>
      </c>
      <c r="AZ24" s="192" t="str">
        <f>IF('Site Description'!G$33="NO TRANSECT","NO TRANSECT",CD24*10)</f>
        <v>NO TRANSECT</v>
      </c>
      <c r="BA24" s="192" t="str">
        <f>IF('Site Description'!H$33="NO TRANSECT","NO TRANSECT",CE24*10)</f>
        <v>NO TRANSECT</v>
      </c>
      <c r="BB24" s="192" t="str">
        <f>IF('Site Description'!I$33="NO TRANSECT","NO TRANSECT",CF24*10)</f>
        <v>NO TRANSECT</v>
      </c>
      <c r="BC24" s="36" t="e">
        <f t="shared" si="24"/>
        <v>#DIV/0!</v>
      </c>
      <c r="BD24" s="37" t="e">
        <f t="shared" si="25"/>
        <v>#DIV/0!</v>
      </c>
      <c r="BE24" s="190" t="str">
        <f>IF('Site Description'!B$32="NO TRANSECT","NO TRANSECT",SUMIF('Data Entry'!$A$4:$A$192,A24,'Data Entry'!$G$4:$G$192)/('Site Description'!B$32*100))</f>
        <v>NO TRANSECT</v>
      </c>
      <c r="BF24" s="191" t="str">
        <f>IF('Site Description'!C$32="NO TRANSECT","NO TRANSECT",SUMIF('Data Entry'!$J$4:$J$192,A24,'Data Entry'!$P$4:$P$192)/('Site Description'!C$32*100))</f>
        <v>NO TRANSECT</v>
      </c>
      <c r="BG24" s="191" t="str">
        <f>IF('Site Description'!D$32="NO TRANSECT","NO TRANSECT",SUMIF('Data Entry'!$S$4:$S$192,A24,'Data Entry'!$Y$4:$Y$192)/('Site Description'!D$32*100))</f>
        <v>NO TRANSECT</v>
      </c>
      <c r="BH24" s="191" t="str">
        <f>IF('Site Description'!E$32="NO TRANSECT","NO TRANSECT",SUMIF('Data Entry'!$AB$4:$AB$192,A24,'Data Entry'!$AH$4:$AH$192)/('Site Description'!E$32*100))</f>
        <v>NO TRANSECT</v>
      </c>
      <c r="BI24" s="191" t="str">
        <f>IF('Site Description'!F$32="NO TRANSECT","NO TRANSECT",SUMIF('Data Entry'!$AK$4:$AK$192,A24,'Data Entry'!$AQ$4:$AQ$192)/('Site Description'!F$32*100))</f>
        <v>NO TRANSECT</v>
      </c>
      <c r="BJ24" s="192" t="str">
        <f>IF('Site Description'!G$32="NO TRANSECT","NO TRANSECT",SUMIF('Data Entry'!$AT$4:$AT$192,A24,'Data Entry'!$AZ$4:$AZ$192)/('Site Description'!G$32*100))</f>
        <v>NO TRANSECT</v>
      </c>
      <c r="BK24" s="192" t="str">
        <f>IF('Site Description'!H$32="NO TRANSECT","NO TRANSECT",SUMIF('Data Entry'!$BC$4:$BC$192,A24,'Data Entry'!$BI$4:$BI$192)/('Site Description'!H$32*100))</f>
        <v>NO TRANSECT</v>
      </c>
      <c r="BL24" s="192" t="str">
        <f>IF('Site Description'!I$32="NO TRANSECT","NO TRANSECT",SUMIF('Data Entry'!$BL$4:$BL$192,A24,'Data Entry'!$BR$4:$BR$192)/('Site Description'!I$32*100))</f>
        <v>NO TRANSECT</v>
      </c>
      <c r="BM24" s="36" t="e">
        <f t="shared" si="26"/>
        <v>#DIV/0!</v>
      </c>
      <c r="BN24" s="37" t="e">
        <f t="shared" si="27"/>
        <v>#DIV/0!</v>
      </c>
      <c r="BO24" s="190" t="str">
        <f>IF('Site Description'!B$32="NO TRANSECT","NO TRANSECT",SUMIF('Data Entry'!$A$4:$A$192,A24,'Data Entry'!$H$4:$H$192)/('Site Description'!B$32*100))</f>
        <v>NO TRANSECT</v>
      </c>
      <c r="BP24" s="191" t="str">
        <f>IF('Site Description'!C$32="NO TRANSECT","NO TRANSECT",SUMIF('Data Entry'!$J$4:$J$192,A24,'Data Entry'!$Q$4:$Q$192)/('Site Description'!C$32*100))</f>
        <v>NO TRANSECT</v>
      </c>
      <c r="BQ24" s="191" t="str">
        <f>IF('Site Description'!D$32="NO TRANSECT","NO TRANSECT",SUMIF('Data Entry'!$S$4:$S$192,A24,'Data Entry'!$Z$4:$Z$192)/('Site Description'!D$32*100))</f>
        <v>NO TRANSECT</v>
      </c>
      <c r="BR24" s="191" t="str">
        <f>IF('Site Description'!E$32="NO TRANSECT","NO TRANSECT",SUMIF('Data Entry'!$AB$4:$AB$192,A24,'Data Entry'!$AI$4:$AI$192)/('Site Description'!E$32*100))</f>
        <v>NO TRANSECT</v>
      </c>
      <c r="BS24" s="191" t="str">
        <f>IF('Site Description'!F$32="NO TRANSECT","NO TRANSECT",SUMIF('Data Entry'!$AK$4:$AK$192,A24,'Data Entry'!$AR$4:$AR$192)/('Site Description'!F$32*100))</f>
        <v>NO TRANSECT</v>
      </c>
      <c r="BT24" s="192" t="str">
        <f>IF('Site Description'!G$32="NO TRANSECT","NO TRANSECT",SUMIF('Data Entry'!$AT$4:$AT$192,A24,'Data Entry'!$BA$4:$BA$192)/('Site Description'!G$32*100))</f>
        <v>NO TRANSECT</v>
      </c>
      <c r="BU24" s="191" t="str">
        <f>IF('Site Description'!H$32="NO TRANSECT","NO TRANSECT",SUMIF('Data Entry'!$BC$4:$BC$192,A24,'Data Entry'!$BJ$4:$BJ$192)/('Site Description'!H$32*100))</f>
        <v>NO TRANSECT</v>
      </c>
      <c r="BV24" s="211" t="str">
        <f>IF('Site Description'!I$32="NO TRANSECT","NO TRANSECT",SUMIF('Data Entry'!$BL$4:$BL$192,A24,'Data Entry'!$BS$4:$BS$192)/('Site Description'!I$32*100))</f>
        <v>NO TRANSECT</v>
      </c>
      <c r="BW24" s="36" t="e">
        <f t="shared" si="28"/>
        <v>#DIV/0!</v>
      </c>
      <c r="BX24" s="37" t="e">
        <f t="shared" si="29"/>
        <v>#DIV/0!</v>
      </c>
      <c r="BY24" s="198" t="str">
        <f>IF('Site Description'!B$32="NO TRANSECT","NO TRANSECT",SUMIF('Data Entry'!$A$4:$A$192,A24,'Data Entry'!$I$4:$I$192)/('Site Description'!B$32*100))</f>
        <v>NO TRANSECT</v>
      </c>
      <c r="BZ24" s="191" t="str">
        <f>IF('Site Description'!C$32="NO TRANSECT","NO TRANSECT",SUMIF('Data Entry'!$J$4:$J$192,A24,'Data Entry'!$R$4:$R$192)/('Site Description'!C$32*100))</f>
        <v>NO TRANSECT</v>
      </c>
      <c r="CA24" s="191" t="str">
        <f>IF('Site Description'!D$32="NO TRANSECT","NO TRANSECT",SUMIF('Data Entry'!$S$4:$S$192,A24,'Data Entry'!$AA$4:$AA$192)/('Site Description'!D$32*100))</f>
        <v>NO TRANSECT</v>
      </c>
      <c r="CB24" s="191" t="str">
        <f>IF('Site Description'!E$32="NO TRANSECT","NO TRANSECT",SUMIF('Data Entry'!$AB$4:$AB$192,A24,'Data Entry'!$AJ$4:$AJ$192)/('Site Description'!E$32*100))</f>
        <v>NO TRANSECT</v>
      </c>
      <c r="CC24" s="191" t="str">
        <f>IF('Site Description'!F$32="NO TRANSECT","NO TRANSECT",SUMIF('Data Entry'!$AK$4:$AK$192,A24,'Data Entry'!$AS$4:$AS$192)/('Site Description'!F$32*100))</f>
        <v>NO TRANSECT</v>
      </c>
      <c r="CD24" s="192" t="str">
        <f>IF('Site Description'!G$32="NO TRANSECT","NO TRANSECT",SUMIF('Data Entry'!$AT$4:$AT$192,A24,'Data Entry'!$BB$4:$BB$192)/('Site Description'!G$32*100))</f>
        <v>NO TRANSECT</v>
      </c>
      <c r="CE24" s="191" t="str">
        <f>IF('Site Description'!H$32="NO TRANSECT","NO TRANSECT",SUMIF('Data Entry'!$BC$4:$BC$192,A24,'Data Entry'!$BK$4:$BK$192)/('Site Description'!H$32*100))</f>
        <v>NO TRANSECT</v>
      </c>
      <c r="CF24" s="211" t="str">
        <f>IF('Site Description'!I$32="NO TRANSECT","NO TRANSECT",SUMIF('Data Entry'!$BL$4:$BL$192,A24,'Data Entry'!$BT$4:$BT$192)/('Site Description'!I$32*100))</f>
        <v>NO TRANSECT</v>
      </c>
      <c r="CG24" s="36" t="e">
        <f t="shared" si="30"/>
        <v>#DIV/0!</v>
      </c>
      <c r="CH24" s="37" t="e">
        <f t="shared" si="31"/>
        <v>#DIV/0!</v>
      </c>
    </row>
    <row r="25" spans="1:86" x14ac:dyDescent="0.25">
      <c r="A25" s="210" t="s">
        <v>231</v>
      </c>
      <c r="B25" s="212" t="s">
        <v>191</v>
      </c>
      <c r="C25" s="212" t="s">
        <v>195</v>
      </c>
      <c r="D25" s="210" t="s">
        <v>86</v>
      </c>
      <c r="E25" s="180" t="s">
        <v>40</v>
      </c>
      <c r="F25" s="180">
        <v>4</v>
      </c>
      <c r="G25" s="194" t="str">
        <f>IF('Site Description'!B$32="NO TRANSECT","NO TRANSECT",SUMIF('Data Entry'!$A$4:$A$192,A25,'Data Entry'!$D$4:$D$192))</f>
        <v>NO TRANSECT</v>
      </c>
      <c r="H25" s="195" t="str">
        <f>IF('Site Description'!C$32="NO TRANSECT","NO TRANSECT",SUMIF('Data Entry'!$J$4:$J$192,A25,'Data Entry'!$M$4:$M$192))</f>
        <v>NO TRANSECT</v>
      </c>
      <c r="I25" s="195" t="str">
        <f>IF('Site Description'!D$32="NO TRANSECT","NO TRANSECT",SUMIF('Data Entry'!$S$4:$S$192,A25,'Data Entry'!$V$4:$V$192))</f>
        <v>NO TRANSECT</v>
      </c>
      <c r="J25" s="195" t="str">
        <f>IF('Site Description'!E$32="NO TRANSECT","NO TRANSECT",SUMIF('Data Entry'!$AB$4:$AB$192,A25,'Data Entry'!$AE$4:$AE$192))</f>
        <v>NO TRANSECT</v>
      </c>
      <c r="K25" s="195" t="str">
        <f>IF('Site Description'!F$32="NO TRANSECT","NO TRANSECT",SUMIF('Data Entry'!$AK$4:$AK$192,A25,'Data Entry'!$AN$4:$AN$192))</f>
        <v>NO TRANSECT</v>
      </c>
      <c r="L25" s="196" t="str">
        <f>IF('Site Description'!G$32="NO TRANSECT","NO TRANSECT",SUMIF('Data Entry'!$AT$4:$AT$192,A25,'Data Entry'!$AW$4:$AW$192))</f>
        <v>NO TRANSECT</v>
      </c>
      <c r="M25" s="196" t="str">
        <f>IF('Site Description'!H$32="NO TRANSECT","NO TRANSECT",SUMIF('Data Entry'!$BC$4:$BC$192,A25,'Data Entry'!$BF$4:$BF$192))</f>
        <v>NO TRANSECT</v>
      </c>
      <c r="N25" s="197" t="str">
        <f>IF('Site Description'!I$32="NO TRANSECT","NO TRANSECT",SUMIF('Data Entry'!$BL$4:$BL$192,A25,'Data Entry'!$BO$4:$BO$192))</f>
        <v>NO TRANSECT</v>
      </c>
      <c r="O25" s="36" t="e">
        <f t="shared" si="18"/>
        <v>#DIV/0!</v>
      </c>
      <c r="P25" s="37" t="e">
        <f t="shared" si="19"/>
        <v>#DIV/0!</v>
      </c>
      <c r="Q25" s="190" t="str">
        <f>IF('Site Description'!B$33="NO TRANSECT", "NO TRANSECT", G25/'Site Description'!B$33)</f>
        <v>NO TRANSECT</v>
      </c>
      <c r="R25" s="191" t="str">
        <f>IF('Site Description'!C$33="NO TRANSECT", "NO TRANSECT", H25/'Site Description'!C$33)</f>
        <v>NO TRANSECT</v>
      </c>
      <c r="S25" s="191" t="str">
        <f>IF('Site Description'!D$33="NO TRANSECT", "NO TRANSECT", I25/'Site Description'!D$33)</f>
        <v>NO TRANSECT</v>
      </c>
      <c r="T25" s="191" t="str">
        <f>IF('Site Description'!E$33="NO TRANSECT", "NO TRANSECT", J25/'Site Description'!E$33)</f>
        <v>NO TRANSECT</v>
      </c>
      <c r="U25" s="191" t="str">
        <f>IF('Site Description'!F$33="NO TRANSECT", "NO TRANSECT", K25/'Site Description'!F$33)</f>
        <v>NO TRANSECT</v>
      </c>
      <c r="V25" s="192" t="str">
        <f>IF('Site Description'!G$33="NO TRANSECT", "NO TRANSECT", L25/'Site Description'!G$33)</f>
        <v>NO TRANSECT</v>
      </c>
      <c r="W25" s="191" t="str">
        <f>IF('Site Description'!H$33="NO TRANSECT", "NO TRANSECT", M25/'Site Description'!H$33)</f>
        <v>NO TRANSECT</v>
      </c>
      <c r="X25" s="211" t="str">
        <f>IF('Site Description'!$I$33="NO TRANSECT", "NO TRANSECT", N25/'Site Description'!$I$33)</f>
        <v>NO TRANSECT</v>
      </c>
      <c r="Y25" s="36" t="e">
        <f t="shared" si="20"/>
        <v>#DIV/0!</v>
      </c>
      <c r="Z25" s="37" t="e">
        <f t="shared" si="21"/>
        <v>#DIV/0!</v>
      </c>
      <c r="AA25" s="190" t="str">
        <f>IF('Site Description'!B$33="NO TRANSECT", "NO TRANSECT",BE25*10)</f>
        <v>NO TRANSECT</v>
      </c>
      <c r="AB25" s="191" t="str">
        <f>IF('Site Description'!C$33="NO TRANSECT", "NO TRANSECT",BF25*10)</f>
        <v>NO TRANSECT</v>
      </c>
      <c r="AC25" s="191" t="str">
        <f>IF('Site Description'!D$33="NO TRANSECT", "NO TRANSECT",BG25*10)</f>
        <v>NO TRANSECT</v>
      </c>
      <c r="AD25" s="191" t="str">
        <f>IF('Site Description'!E$33="NO TRANSECT", "NO TRANSECT",BH25*10)</f>
        <v>NO TRANSECT</v>
      </c>
      <c r="AE25" s="191" t="str">
        <f>IF('Site Description'!F$33="NO TRANSECT", "NO TRANSECT",BI25*10)</f>
        <v>NO TRANSECT</v>
      </c>
      <c r="AF25" s="192" t="str">
        <f>IF('Site Description'!G$33="NO TRANSECT", "NO TRANSECT",BJ25*10)</f>
        <v>NO TRANSECT</v>
      </c>
      <c r="AG25" s="191" t="str">
        <f>IF('Site Description'!H$33="NO TRANSECT", "NO TRANSECT",BK25*10)</f>
        <v>NO TRANSECT</v>
      </c>
      <c r="AH25" s="211" t="str">
        <f>IF('Site Description'!I$33="NO TRANSECT", "NO TRANSECT",BL25*10)</f>
        <v>NO TRANSECT</v>
      </c>
      <c r="AI25" s="36" t="e">
        <f t="shared" si="0"/>
        <v>#DIV/0!</v>
      </c>
      <c r="AJ25" s="37" t="e">
        <f t="shared" si="1"/>
        <v>#DIV/0!</v>
      </c>
      <c r="AK25" s="190" t="str">
        <f>IF('Site Description'!B$33="NO TRANSECT", "NO TRANSECT",BO25*10)</f>
        <v>NO TRANSECT</v>
      </c>
      <c r="AL25" s="191" t="str">
        <f>IF('Site Description'!C$33="NO TRANSECT", "NO TRANSECT",BP25*10)</f>
        <v>NO TRANSECT</v>
      </c>
      <c r="AM25" s="191" t="str">
        <f>IF('Site Description'!D$33="NO TRANSECT", "NO TRANSECT",BQ25*10)</f>
        <v>NO TRANSECT</v>
      </c>
      <c r="AN25" s="191" t="str">
        <f>IF('Site Description'!E$33="NO TRANSECT", "NO TRANSECT",BR25*10)</f>
        <v>NO TRANSECT</v>
      </c>
      <c r="AO25" s="191" t="str">
        <f>IF('Site Description'!F$33="NO TRANSECT", "NO TRANSECT",BS25*10)</f>
        <v>NO TRANSECT</v>
      </c>
      <c r="AP25" s="192" t="str">
        <f>IF('Site Description'!G$33="NO TRANSECT", "NO TRANSECT",BT25*10)</f>
        <v>NO TRANSECT</v>
      </c>
      <c r="AQ25" s="192" t="str">
        <f>IF('Site Description'!H$33="NO TRANSECT", "NO TRANSECT",BU25*10)</f>
        <v>NO TRANSECT</v>
      </c>
      <c r="AR25" s="192" t="str">
        <f>IF('Site Description'!I$33="NO TRANSECT", "NO TRANSECT",BV25*10)</f>
        <v>NO TRANSECT</v>
      </c>
      <c r="AS25" s="36" t="e">
        <f t="shared" si="22"/>
        <v>#DIV/0!</v>
      </c>
      <c r="AT25" s="37" t="e">
        <f t="shared" si="23"/>
        <v>#DIV/0!</v>
      </c>
      <c r="AU25" s="190" t="str">
        <f>IF('Site Description'!B$33="NO TRANSECT","NO TRANSECT",BY25*10)</f>
        <v>NO TRANSECT</v>
      </c>
      <c r="AV25" s="191" t="str">
        <f>IF('Site Description'!C$33="NO TRANSECT","NO TRANSECT",BZ25*10)</f>
        <v>NO TRANSECT</v>
      </c>
      <c r="AW25" s="191" t="str">
        <f>IF('Site Description'!D$33="NO TRANSECT","NO TRANSECT",CA25*10)</f>
        <v>NO TRANSECT</v>
      </c>
      <c r="AX25" s="191" t="str">
        <f>IF('Site Description'!E$33="NO TRANSECT","NO TRANSECT",CB25*10)</f>
        <v>NO TRANSECT</v>
      </c>
      <c r="AY25" s="191" t="str">
        <f>IF('Site Description'!F$33="NO TRANSECT","NO TRANSECT",CC25*10)</f>
        <v>NO TRANSECT</v>
      </c>
      <c r="AZ25" s="192" t="str">
        <f>IF('Site Description'!G$33="NO TRANSECT","NO TRANSECT",CD25*10)</f>
        <v>NO TRANSECT</v>
      </c>
      <c r="BA25" s="192" t="str">
        <f>IF('Site Description'!H$33="NO TRANSECT","NO TRANSECT",CE25*10)</f>
        <v>NO TRANSECT</v>
      </c>
      <c r="BB25" s="192" t="str">
        <f>IF('Site Description'!I$33="NO TRANSECT","NO TRANSECT",CF25*10)</f>
        <v>NO TRANSECT</v>
      </c>
      <c r="BC25" s="36" t="e">
        <f t="shared" si="24"/>
        <v>#DIV/0!</v>
      </c>
      <c r="BD25" s="37" t="e">
        <f t="shared" si="25"/>
        <v>#DIV/0!</v>
      </c>
      <c r="BE25" s="190" t="str">
        <f>IF('Site Description'!B$32="NO TRANSECT","NO TRANSECT",SUMIF('Data Entry'!$A$4:$A$192,A25,'Data Entry'!$G$4:$G$192)/('Site Description'!B$32*100))</f>
        <v>NO TRANSECT</v>
      </c>
      <c r="BF25" s="191" t="str">
        <f>IF('Site Description'!C$32="NO TRANSECT","NO TRANSECT",SUMIF('Data Entry'!$J$4:$J$192,A25,'Data Entry'!$P$4:$P$192)/('Site Description'!C$32*100))</f>
        <v>NO TRANSECT</v>
      </c>
      <c r="BG25" s="191" t="str">
        <f>IF('Site Description'!D$32="NO TRANSECT","NO TRANSECT",SUMIF('Data Entry'!$S$4:$S$192,A25,'Data Entry'!$Y$4:$Y$192)/('Site Description'!D$32*100))</f>
        <v>NO TRANSECT</v>
      </c>
      <c r="BH25" s="191" t="str">
        <f>IF('Site Description'!E$32="NO TRANSECT","NO TRANSECT",SUMIF('Data Entry'!$AB$4:$AB$192,A25,'Data Entry'!$AH$4:$AH$192)/('Site Description'!E$32*100))</f>
        <v>NO TRANSECT</v>
      </c>
      <c r="BI25" s="191" t="str">
        <f>IF('Site Description'!F$32="NO TRANSECT","NO TRANSECT",SUMIF('Data Entry'!$AK$4:$AK$192,A25,'Data Entry'!$AQ$4:$AQ$192)/('Site Description'!F$32*100))</f>
        <v>NO TRANSECT</v>
      </c>
      <c r="BJ25" s="192" t="str">
        <f>IF('Site Description'!G$32="NO TRANSECT","NO TRANSECT",SUMIF('Data Entry'!$AT$4:$AT$192,A25,'Data Entry'!$AZ$4:$AZ$192)/('Site Description'!G$32*100))</f>
        <v>NO TRANSECT</v>
      </c>
      <c r="BK25" s="192" t="str">
        <f>IF('Site Description'!H$32="NO TRANSECT","NO TRANSECT",SUMIF('Data Entry'!$BC$4:$BC$192,A25,'Data Entry'!$BI$4:$BI$192)/('Site Description'!H$32*100))</f>
        <v>NO TRANSECT</v>
      </c>
      <c r="BL25" s="192" t="str">
        <f>IF('Site Description'!I$32="NO TRANSECT","NO TRANSECT",SUMIF('Data Entry'!$BL$4:$BL$192,A25,'Data Entry'!$BR$4:$BR$192)/('Site Description'!I$32*100))</f>
        <v>NO TRANSECT</v>
      </c>
      <c r="BM25" s="36" t="e">
        <f t="shared" si="26"/>
        <v>#DIV/0!</v>
      </c>
      <c r="BN25" s="37" t="e">
        <f t="shared" si="27"/>
        <v>#DIV/0!</v>
      </c>
      <c r="BO25" s="190" t="str">
        <f>IF('Site Description'!B$32="NO TRANSECT","NO TRANSECT",SUMIF('Data Entry'!$A$4:$A$192,A25,'Data Entry'!$H$4:$H$192)/('Site Description'!B$32*100))</f>
        <v>NO TRANSECT</v>
      </c>
      <c r="BP25" s="191" t="str">
        <f>IF('Site Description'!C$32="NO TRANSECT","NO TRANSECT",SUMIF('Data Entry'!$J$4:$J$192,A25,'Data Entry'!$Q$4:$Q$192)/('Site Description'!C$32*100))</f>
        <v>NO TRANSECT</v>
      </c>
      <c r="BQ25" s="191" t="str">
        <f>IF('Site Description'!D$32="NO TRANSECT","NO TRANSECT",SUMIF('Data Entry'!$S$4:$S$192,A25,'Data Entry'!$Z$4:$Z$192)/('Site Description'!D$32*100))</f>
        <v>NO TRANSECT</v>
      </c>
      <c r="BR25" s="191" t="str">
        <f>IF('Site Description'!E$32="NO TRANSECT","NO TRANSECT",SUMIF('Data Entry'!$AB$4:$AB$192,A25,'Data Entry'!$AI$4:$AI$192)/('Site Description'!E$32*100))</f>
        <v>NO TRANSECT</v>
      </c>
      <c r="BS25" s="191" t="str">
        <f>IF('Site Description'!F$32="NO TRANSECT","NO TRANSECT",SUMIF('Data Entry'!$AK$4:$AK$192,A25,'Data Entry'!$AR$4:$AR$192)/('Site Description'!F$32*100))</f>
        <v>NO TRANSECT</v>
      </c>
      <c r="BT25" s="192" t="str">
        <f>IF('Site Description'!G$32="NO TRANSECT","NO TRANSECT",SUMIF('Data Entry'!$AT$4:$AT$192,A25,'Data Entry'!$BA$4:$BA$192)/('Site Description'!G$32*100))</f>
        <v>NO TRANSECT</v>
      </c>
      <c r="BU25" s="191" t="str">
        <f>IF('Site Description'!H$32="NO TRANSECT","NO TRANSECT",SUMIF('Data Entry'!$BC$4:$BC$192,A25,'Data Entry'!$BJ$4:$BJ$192)/('Site Description'!H$32*100))</f>
        <v>NO TRANSECT</v>
      </c>
      <c r="BV25" s="211" t="str">
        <f>IF('Site Description'!I$32="NO TRANSECT","NO TRANSECT",SUMIF('Data Entry'!$BL$4:$BL$192,A25,'Data Entry'!$BS$4:$BS$192)/('Site Description'!I$32*100))</f>
        <v>NO TRANSECT</v>
      </c>
      <c r="BW25" s="36" t="e">
        <f t="shared" si="28"/>
        <v>#DIV/0!</v>
      </c>
      <c r="BX25" s="37" t="e">
        <f t="shared" si="29"/>
        <v>#DIV/0!</v>
      </c>
      <c r="BY25" s="198" t="str">
        <f>IF('Site Description'!B$32="NO TRANSECT","NO TRANSECT",SUMIF('Data Entry'!$A$4:$A$192,A25,'Data Entry'!$I$4:$I$192)/('Site Description'!B$32*100))</f>
        <v>NO TRANSECT</v>
      </c>
      <c r="BZ25" s="191" t="str">
        <f>IF('Site Description'!C$32="NO TRANSECT","NO TRANSECT",SUMIF('Data Entry'!$J$4:$J$192,A25,'Data Entry'!$R$4:$R$192)/('Site Description'!C$32*100))</f>
        <v>NO TRANSECT</v>
      </c>
      <c r="CA25" s="191" t="str">
        <f>IF('Site Description'!D$32="NO TRANSECT","NO TRANSECT",SUMIF('Data Entry'!$S$4:$S$192,A25,'Data Entry'!$AA$4:$AA$192)/('Site Description'!D$32*100))</f>
        <v>NO TRANSECT</v>
      </c>
      <c r="CB25" s="191" t="str">
        <f>IF('Site Description'!E$32="NO TRANSECT","NO TRANSECT",SUMIF('Data Entry'!$AB$4:$AB$192,A25,'Data Entry'!$AJ$4:$AJ$192)/('Site Description'!E$32*100))</f>
        <v>NO TRANSECT</v>
      </c>
      <c r="CC25" s="191" t="str">
        <f>IF('Site Description'!F$32="NO TRANSECT","NO TRANSECT",SUMIF('Data Entry'!$AK$4:$AK$192,A25,'Data Entry'!$AS$4:$AS$192)/('Site Description'!F$32*100))</f>
        <v>NO TRANSECT</v>
      </c>
      <c r="CD25" s="192" t="str">
        <f>IF('Site Description'!G$32="NO TRANSECT","NO TRANSECT",SUMIF('Data Entry'!$AT$4:$AT$192,A25,'Data Entry'!$BB$4:$BB$192)/('Site Description'!G$32*100))</f>
        <v>NO TRANSECT</v>
      </c>
      <c r="CE25" s="191" t="str">
        <f>IF('Site Description'!H$32="NO TRANSECT","NO TRANSECT",SUMIF('Data Entry'!$BC$4:$BC$192,A25,'Data Entry'!$BK$4:$BK$192)/('Site Description'!H$32*100))</f>
        <v>NO TRANSECT</v>
      </c>
      <c r="CF25" s="211" t="str">
        <f>IF('Site Description'!I$32="NO TRANSECT","NO TRANSECT",SUMIF('Data Entry'!$BL$4:$BL$192,A25,'Data Entry'!$BT$4:$BT$192)/('Site Description'!I$32*100))</f>
        <v>NO TRANSECT</v>
      </c>
      <c r="CG25" s="36" t="e">
        <f t="shared" si="30"/>
        <v>#DIV/0!</v>
      </c>
      <c r="CH25" s="37" t="e">
        <f t="shared" si="31"/>
        <v>#DIV/0!</v>
      </c>
    </row>
    <row r="26" spans="1:86" x14ac:dyDescent="0.25">
      <c r="A26" s="210" t="s">
        <v>232</v>
      </c>
      <c r="B26" s="212" t="s">
        <v>101</v>
      </c>
      <c r="C26" s="212" t="s">
        <v>196</v>
      </c>
      <c r="D26" s="210" t="s">
        <v>163</v>
      </c>
      <c r="E26" s="180" t="s">
        <v>40</v>
      </c>
      <c r="F26" s="213">
        <v>2</v>
      </c>
      <c r="G26" s="194" t="str">
        <f>IF('Site Description'!B$32="NO TRANSECT","NO TRANSECT",SUMIF('Data Entry'!$A$4:$A$192,A26,'Data Entry'!$D$4:$D$192))</f>
        <v>NO TRANSECT</v>
      </c>
      <c r="H26" s="195" t="str">
        <f>IF('Site Description'!C$32="NO TRANSECT","NO TRANSECT",SUMIF('Data Entry'!$J$4:$J$192,A26,'Data Entry'!$M$4:$M$192))</f>
        <v>NO TRANSECT</v>
      </c>
      <c r="I26" s="195" t="str">
        <f>IF('Site Description'!D$32="NO TRANSECT","NO TRANSECT",SUMIF('Data Entry'!$S$4:$S$192,A26,'Data Entry'!$V$4:$V$192))</f>
        <v>NO TRANSECT</v>
      </c>
      <c r="J26" s="195" t="str">
        <f>IF('Site Description'!E$32="NO TRANSECT","NO TRANSECT",SUMIF('Data Entry'!$AB$4:$AB$192,A26,'Data Entry'!$AE$4:$AE$192))</f>
        <v>NO TRANSECT</v>
      </c>
      <c r="K26" s="195" t="str">
        <f>IF('Site Description'!F$32="NO TRANSECT","NO TRANSECT",SUMIF('Data Entry'!$AK$4:$AK$192,A26,'Data Entry'!$AN$4:$AN$192))</f>
        <v>NO TRANSECT</v>
      </c>
      <c r="L26" s="196" t="str">
        <f>IF('Site Description'!G$32="NO TRANSECT","NO TRANSECT",SUMIF('Data Entry'!$AT$4:$AT$192,A26,'Data Entry'!$AW$4:$AW$192))</f>
        <v>NO TRANSECT</v>
      </c>
      <c r="M26" s="196" t="str">
        <f>IF('Site Description'!H$32="NO TRANSECT","NO TRANSECT",SUMIF('Data Entry'!$BC$4:$BC$192,A26,'Data Entry'!$BF$4:$BF$192))</f>
        <v>NO TRANSECT</v>
      </c>
      <c r="N26" s="197" t="str">
        <f>IF('Site Description'!I$32="NO TRANSECT","NO TRANSECT",SUMIF('Data Entry'!$BL$4:$BL$192,A26,'Data Entry'!$BO$4:$BO$192))</f>
        <v>NO TRANSECT</v>
      </c>
      <c r="O26" s="36" t="e">
        <f t="shared" ref="O26:O53" si="48">AVERAGE(G26:N26)</f>
        <v>#DIV/0!</v>
      </c>
      <c r="P26" s="37" t="e">
        <f t="shared" ref="P26:P53" si="49">STDEV(G26:N26)</f>
        <v>#DIV/0!</v>
      </c>
      <c r="Q26" s="190" t="str">
        <f>IF('Site Description'!B$33="NO TRANSECT", "NO TRANSECT", G26/'Site Description'!B$33)</f>
        <v>NO TRANSECT</v>
      </c>
      <c r="R26" s="191" t="str">
        <f>IF('Site Description'!C$33="NO TRANSECT", "NO TRANSECT", H26/'Site Description'!C$33)</f>
        <v>NO TRANSECT</v>
      </c>
      <c r="S26" s="191" t="str">
        <f>IF('Site Description'!D$33="NO TRANSECT", "NO TRANSECT", I26/'Site Description'!D$33)</f>
        <v>NO TRANSECT</v>
      </c>
      <c r="T26" s="191" t="str">
        <f>IF('Site Description'!E$33="NO TRANSECT", "NO TRANSECT", J26/'Site Description'!E$33)</f>
        <v>NO TRANSECT</v>
      </c>
      <c r="U26" s="191" t="str">
        <f>IF('Site Description'!F$33="NO TRANSECT", "NO TRANSECT", K26/'Site Description'!F$33)</f>
        <v>NO TRANSECT</v>
      </c>
      <c r="V26" s="192" t="str">
        <f>IF('Site Description'!G$33="NO TRANSECT", "NO TRANSECT", L26/'Site Description'!G$33)</f>
        <v>NO TRANSECT</v>
      </c>
      <c r="W26" s="191" t="str">
        <f>IF('Site Description'!H$33="NO TRANSECT", "NO TRANSECT", M26/'Site Description'!H$33)</f>
        <v>NO TRANSECT</v>
      </c>
      <c r="X26" s="211" t="str">
        <f>IF('Site Description'!$I$33="NO TRANSECT", "NO TRANSECT", N26/'Site Description'!$I$33)</f>
        <v>NO TRANSECT</v>
      </c>
      <c r="Y26" s="36" t="e">
        <f t="shared" ref="Y26:Y53" si="50">AVERAGE(Q26:X26)</f>
        <v>#DIV/0!</v>
      </c>
      <c r="Z26" s="37" t="e">
        <f t="shared" ref="Z26:Z53" si="51">STDEV(Q26:X26)</f>
        <v>#DIV/0!</v>
      </c>
      <c r="AA26" s="190" t="str">
        <f>IF('Site Description'!B$33="NO TRANSECT", "NO TRANSECT",BE26*10)</f>
        <v>NO TRANSECT</v>
      </c>
      <c r="AB26" s="191" t="str">
        <f>IF('Site Description'!C$33="NO TRANSECT", "NO TRANSECT",BF26*10)</f>
        <v>NO TRANSECT</v>
      </c>
      <c r="AC26" s="191" t="str">
        <f>IF('Site Description'!D$33="NO TRANSECT", "NO TRANSECT",BG26*10)</f>
        <v>NO TRANSECT</v>
      </c>
      <c r="AD26" s="191" t="str">
        <f>IF('Site Description'!E$33="NO TRANSECT", "NO TRANSECT",BH26*10)</f>
        <v>NO TRANSECT</v>
      </c>
      <c r="AE26" s="191" t="str">
        <f>IF('Site Description'!F$33="NO TRANSECT", "NO TRANSECT",BI26*10)</f>
        <v>NO TRANSECT</v>
      </c>
      <c r="AF26" s="192" t="str">
        <f>IF('Site Description'!G$33="NO TRANSECT", "NO TRANSECT",BJ26*10)</f>
        <v>NO TRANSECT</v>
      </c>
      <c r="AG26" s="191" t="str">
        <f>IF('Site Description'!H$33="NO TRANSECT", "NO TRANSECT",BK26*10)</f>
        <v>NO TRANSECT</v>
      </c>
      <c r="AH26" s="211" t="str">
        <f>IF('Site Description'!I$33="NO TRANSECT", "NO TRANSECT",BL26*10)</f>
        <v>NO TRANSECT</v>
      </c>
      <c r="AI26" s="36" t="e">
        <f t="shared" ref="AI26:AI52" si="52">AVERAGE(AA26:AH26)</f>
        <v>#DIV/0!</v>
      </c>
      <c r="AJ26" s="37" t="e">
        <f t="shared" ref="AJ26:AJ52" si="53">STDEV(AA26:AH26)</f>
        <v>#DIV/0!</v>
      </c>
      <c r="AK26" s="190" t="str">
        <f>IF('Site Description'!B$33="NO TRANSECT", "NO TRANSECT",BO26*10)</f>
        <v>NO TRANSECT</v>
      </c>
      <c r="AL26" s="191" t="str">
        <f>IF('Site Description'!C$33="NO TRANSECT", "NO TRANSECT",BP26*10)</f>
        <v>NO TRANSECT</v>
      </c>
      <c r="AM26" s="191" t="str">
        <f>IF('Site Description'!D$33="NO TRANSECT", "NO TRANSECT",BQ26*10)</f>
        <v>NO TRANSECT</v>
      </c>
      <c r="AN26" s="191" t="str">
        <f>IF('Site Description'!E$33="NO TRANSECT", "NO TRANSECT",BR26*10)</f>
        <v>NO TRANSECT</v>
      </c>
      <c r="AO26" s="191" t="str">
        <f>IF('Site Description'!F$33="NO TRANSECT", "NO TRANSECT",BS26*10)</f>
        <v>NO TRANSECT</v>
      </c>
      <c r="AP26" s="192" t="str">
        <f>IF('Site Description'!G$33="NO TRANSECT", "NO TRANSECT",BT26*10)</f>
        <v>NO TRANSECT</v>
      </c>
      <c r="AQ26" s="192" t="str">
        <f>IF('Site Description'!H$33="NO TRANSECT", "NO TRANSECT",BU26*10)</f>
        <v>NO TRANSECT</v>
      </c>
      <c r="AR26" s="192" t="str">
        <f>IF('Site Description'!I$33="NO TRANSECT", "NO TRANSECT",BV26*10)</f>
        <v>NO TRANSECT</v>
      </c>
      <c r="AS26" s="36" t="e">
        <f t="shared" ref="AS26:AS53" si="54">AVERAGE(AK26:AR26)</f>
        <v>#DIV/0!</v>
      </c>
      <c r="AT26" s="37" t="e">
        <f t="shared" ref="AT26:AT53" si="55">STDEV(AK26:AR26)</f>
        <v>#DIV/0!</v>
      </c>
      <c r="AU26" s="190" t="str">
        <f>IF('Site Description'!B$33="NO TRANSECT","NO TRANSECT",BY26*10)</f>
        <v>NO TRANSECT</v>
      </c>
      <c r="AV26" s="191" t="str">
        <f>IF('Site Description'!C$33="NO TRANSECT","NO TRANSECT",BZ26*10)</f>
        <v>NO TRANSECT</v>
      </c>
      <c r="AW26" s="191" t="str">
        <f>IF('Site Description'!D$33="NO TRANSECT","NO TRANSECT",CA26*10)</f>
        <v>NO TRANSECT</v>
      </c>
      <c r="AX26" s="191" t="str">
        <f>IF('Site Description'!E$33="NO TRANSECT","NO TRANSECT",CB26*10)</f>
        <v>NO TRANSECT</v>
      </c>
      <c r="AY26" s="191" t="str">
        <f>IF('Site Description'!F$33="NO TRANSECT","NO TRANSECT",CC26*10)</f>
        <v>NO TRANSECT</v>
      </c>
      <c r="AZ26" s="192" t="str">
        <f>IF('Site Description'!G$33="NO TRANSECT","NO TRANSECT",CD26*10)</f>
        <v>NO TRANSECT</v>
      </c>
      <c r="BA26" s="192" t="str">
        <f>IF('Site Description'!H$33="NO TRANSECT","NO TRANSECT",CE26*10)</f>
        <v>NO TRANSECT</v>
      </c>
      <c r="BB26" s="192" t="str">
        <f>IF('Site Description'!I$33="NO TRANSECT","NO TRANSECT",CF26*10)</f>
        <v>NO TRANSECT</v>
      </c>
      <c r="BC26" s="36" t="e">
        <f t="shared" ref="BC26:BC53" si="56">AVERAGE(AU26:AZ26)</f>
        <v>#DIV/0!</v>
      </c>
      <c r="BD26" s="37" t="e">
        <f t="shared" ref="BD26:BD53" si="57">STDEV(AU26:AZ26)</f>
        <v>#DIV/0!</v>
      </c>
      <c r="BE26" s="190" t="str">
        <f>IF('Site Description'!B$32="NO TRANSECT","NO TRANSECT",SUMIF('Data Entry'!$A$4:$A$192,A26,'Data Entry'!$G$4:$G$192)/('Site Description'!B$32*100))</f>
        <v>NO TRANSECT</v>
      </c>
      <c r="BF26" s="191" t="str">
        <f>IF('Site Description'!C$32="NO TRANSECT","NO TRANSECT",SUMIF('Data Entry'!$J$4:$J$192,A26,'Data Entry'!$P$4:$P$192)/('Site Description'!C$32*100))</f>
        <v>NO TRANSECT</v>
      </c>
      <c r="BG26" s="191" t="str">
        <f>IF('Site Description'!D$32="NO TRANSECT","NO TRANSECT",SUMIF('Data Entry'!$S$4:$S$192,A26,'Data Entry'!$Y$4:$Y$192)/('Site Description'!D$32*100))</f>
        <v>NO TRANSECT</v>
      </c>
      <c r="BH26" s="191" t="str">
        <f>IF('Site Description'!E$32="NO TRANSECT","NO TRANSECT",SUMIF('Data Entry'!$AB$4:$AB$192,A26,'Data Entry'!$AH$4:$AH$192)/('Site Description'!E$32*100))</f>
        <v>NO TRANSECT</v>
      </c>
      <c r="BI26" s="191" t="str">
        <f>IF('Site Description'!F$32="NO TRANSECT","NO TRANSECT",SUMIF('Data Entry'!$AK$4:$AK$192,A26,'Data Entry'!$AQ$4:$AQ$192)/('Site Description'!F$32*100))</f>
        <v>NO TRANSECT</v>
      </c>
      <c r="BJ26" s="192" t="str">
        <f>IF('Site Description'!G$32="NO TRANSECT","NO TRANSECT",SUMIF('Data Entry'!$AT$4:$AT$192,A26,'Data Entry'!$AZ$4:$AZ$192)/('Site Description'!G$32*100))</f>
        <v>NO TRANSECT</v>
      </c>
      <c r="BK26" s="192" t="str">
        <f>IF('Site Description'!H$32="NO TRANSECT","NO TRANSECT",SUMIF('Data Entry'!$BC$4:$BC$192,A26,'Data Entry'!$BI$4:$BI$192)/('Site Description'!H$32*100))</f>
        <v>NO TRANSECT</v>
      </c>
      <c r="BL26" s="192" t="str">
        <f>IF('Site Description'!I$32="NO TRANSECT","NO TRANSECT",SUMIF('Data Entry'!$BL$4:$BL$192,A26,'Data Entry'!$BR$4:$BR$192)/('Site Description'!I$32*100))</f>
        <v>NO TRANSECT</v>
      </c>
      <c r="BM26" s="36" t="e">
        <f t="shared" ref="BM26:BM53" si="58">AVERAGE(BE26:BL26)</f>
        <v>#DIV/0!</v>
      </c>
      <c r="BN26" s="37" t="e">
        <f t="shared" ref="BN26:BN53" si="59">STDEV(BE26:BL26)</f>
        <v>#DIV/0!</v>
      </c>
      <c r="BO26" s="190" t="str">
        <f>IF('Site Description'!B$32="NO TRANSECT","NO TRANSECT",SUMIF('Data Entry'!$A$4:$A$192,A26,'Data Entry'!$H$4:$H$192)/('Site Description'!B$32*100))</f>
        <v>NO TRANSECT</v>
      </c>
      <c r="BP26" s="191" t="str">
        <f>IF('Site Description'!C$32="NO TRANSECT","NO TRANSECT",SUMIF('Data Entry'!$J$4:$J$192,A26,'Data Entry'!$Q$4:$Q$192)/('Site Description'!C$32*100))</f>
        <v>NO TRANSECT</v>
      </c>
      <c r="BQ26" s="191" t="str">
        <f>IF('Site Description'!D$32="NO TRANSECT","NO TRANSECT",SUMIF('Data Entry'!$S$4:$S$192,A26,'Data Entry'!$Z$4:$Z$192)/('Site Description'!D$32*100))</f>
        <v>NO TRANSECT</v>
      </c>
      <c r="BR26" s="191" t="str">
        <f>IF('Site Description'!E$32="NO TRANSECT","NO TRANSECT",SUMIF('Data Entry'!$AB$4:$AB$192,A26,'Data Entry'!$AI$4:$AI$192)/('Site Description'!E$32*100))</f>
        <v>NO TRANSECT</v>
      </c>
      <c r="BS26" s="191" t="str">
        <f>IF('Site Description'!F$32="NO TRANSECT","NO TRANSECT",SUMIF('Data Entry'!$AK$4:$AK$192,A26,'Data Entry'!$AR$4:$AR$192)/('Site Description'!F$32*100))</f>
        <v>NO TRANSECT</v>
      </c>
      <c r="BT26" s="192" t="str">
        <f>IF('Site Description'!G$32="NO TRANSECT","NO TRANSECT",SUMIF('Data Entry'!$AT$4:$AT$192,A26,'Data Entry'!$BA$4:$BA$192)/('Site Description'!G$32*100))</f>
        <v>NO TRANSECT</v>
      </c>
      <c r="BU26" s="191" t="str">
        <f>IF('Site Description'!H$32="NO TRANSECT","NO TRANSECT",SUMIF('Data Entry'!$BC$4:$BC$192,A26,'Data Entry'!$BJ$4:$BJ$192)/('Site Description'!H$32*100))</f>
        <v>NO TRANSECT</v>
      </c>
      <c r="BV26" s="211" t="str">
        <f>IF('Site Description'!I$32="NO TRANSECT","NO TRANSECT",SUMIF('Data Entry'!$BL$4:$BL$192,A26,'Data Entry'!$BS$4:$BS$192)/('Site Description'!I$32*100))</f>
        <v>NO TRANSECT</v>
      </c>
      <c r="BW26" s="36" t="e">
        <f t="shared" ref="BW26:BW53" si="60">AVERAGE(BO26:BT26)</f>
        <v>#DIV/0!</v>
      </c>
      <c r="BX26" s="37" t="e">
        <f t="shared" ref="BX26:BX53" si="61">STDEV(BO26:BT26)</f>
        <v>#DIV/0!</v>
      </c>
      <c r="BY26" s="198" t="str">
        <f>IF('Site Description'!B$32="NO TRANSECT","NO TRANSECT",SUMIF('Data Entry'!$A$4:$A$192,A26,'Data Entry'!$I$4:$I$192)/('Site Description'!B$32*100))</f>
        <v>NO TRANSECT</v>
      </c>
      <c r="BZ26" s="191" t="str">
        <f>IF('Site Description'!C$32="NO TRANSECT","NO TRANSECT",SUMIF('Data Entry'!$J$4:$J$192,A26,'Data Entry'!$R$4:$R$192)/('Site Description'!C$32*100))</f>
        <v>NO TRANSECT</v>
      </c>
      <c r="CA26" s="191" t="str">
        <f>IF('Site Description'!D$32="NO TRANSECT","NO TRANSECT",SUMIF('Data Entry'!$S$4:$S$192,A26,'Data Entry'!$AA$4:$AA$192)/('Site Description'!D$32*100))</f>
        <v>NO TRANSECT</v>
      </c>
      <c r="CB26" s="191" t="str">
        <f>IF('Site Description'!E$32="NO TRANSECT","NO TRANSECT",SUMIF('Data Entry'!$AB$4:$AB$192,A26,'Data Entry'!$AJ$4:$AJ$192)/('Site Description'!E$32*100))</f>
        <v>NO TRANSECT</v>
      </c>
      <c r="CC26" s="191" t="str">
        <f>IF('Site Description'!F$32="NO TRANSECT","NO TRANSECT",SUMIF('Data Entry'!$AK$4:$AK$192,A26,'Data Entry'!$AS$4:$AS$192)/('Site Description'!F$32*100))</f>
        <v>NO TRANSECT</v>
      </c>
      <c r="CD26" s="192" t="str">
        <f>IF('Site Description'!G$32="NO TRANSECT","NO TRANSECT",SUMIF('Data Entry'!$AT$4:$AT$192,A26,'Data Entry'!$BB$4:$BB$192)/('Site Description'!G$32*100))</f>
        <v>NO TRANSECT</v>
      </c>
      <c r="CE26" s="191" t="str">
        <f>IF('Site Description'!H$32="NO TRANSECT","NO TRANSECT",SUMIF('Data Entry'!$BC$4:$BC$192,A26,'Data Entry'!$BK$4:$BK$192)/('Site Description'!H$32*100))</f>
        <v>NO TRANSECT</v>
      </c>
      <c r="CF26" s="211" t="str">
        <f>IF('Site Description'!I$32="NO TRANSECT","NO TRANSECT",SUMIF('Data Entry'!$BL$4:$BL$192,A26,'Data Entry'!$BT$4:$BT$192)/('Site Description'!I$32*100))</f>
        <v>NO TRANSECT</v>
      </c>
      <c r="CG26" s="36" t="e">
        <f t="shared" ref="CG26:CG53" si="62">AVERAGE(BY26:CF26)</f>
        <v>#DIV/0!</v>
      </c>
      <c r="CH26" s="37" t="e">
        <f t="shared" ref="CH26:CH53" si="63">STDEV(BY26:CF26)</f>
        <v>#DIV/0!</v>
      </c>
    </row>
    <row r="27" spans="1:86" x14ac:dyDescent="0.25">
      <c r="A27" s="210" t="s">
        <v>272</v>
      </c>
      <c r="B27" s="212" t="s">
        <v>101</v>
      </c>
      <c r="C27" s="212" t="s">
        <v>227</v>
      </c>
      <c r="D27" s="210" t="s">
        <v>86</v>
      </c>
      <c r="E27" s="180" t="s">
        <v>40</v>
      </c>
      <c r="F27" s="213">
        <v>2</v>
      </c>
      <c r="G27" s="194" t="str">
        <f>IF('Site Description'!B$32="NO TRANSECT","NO TRANSECT",SUMIF('Data Entry'!$A$4:$A$192,A27,'Data Entry'!$D$4:$D$192))</f>
        <v>NO TRANSECT</v>
      </c>
      <c r="H27" s="195" t="str">
        <f>IF('Site Description'!C$32="NO TRANSECT","NO TRANSECT",SUMIF('Data Entry'!$J$4:$J$192,A27,'Data Entry'!$M$4:$M$192))</f>
        <v>NO TRANSECT</v>
      </c>
      <c r="I27" s="195" t="str">
        <f>IF('Site Description'!D$32="NO TRANSECT","NO TRANSECT",SUMIF('Data Entry'!$S$4:$S$192,A27,'Data Entry'!$V$4:$V$192))</f>
        <v>NO TRANSECT</v>
      </c>
      <c r="J27" s="195" t="str">
        <f>IF('Site Description'!E$32="NO TRANSECT","NO TRANSECT",SUMIF('Data Entry'!$AB$4:$AB$192,A27,'Data Entry'!$AE$4:$AE$192))</f>
        <v>NO TRANSECT</v>
      </c>
      <c r="K27" s="195" t="str">
        <f>IF('Site Description'!F$32="NO TRANSECT","NO TRANSECT",SUMIF('Data Entry'!$AK$4:$AK$192,A27,'Data Entry'!$AN$4:$AN$192))</f>
        <v>NO TRANSECT</v>
      </c>
      <c r="L27" s="196" t="str">
        <f>IF('Site Description'!G$32="NO TRANSECT","NO TRANSECT",SUMIF('Data Entry'!$AT$4:$AT$192,A27,'Data Entry'!$AW$4:$AW$192))</f>
        <v>NO TRANSECT</v>
      </c>
      <c r="M27" s="196" t="str">
        <f>IF('Site Description'!H$32="NO TRANSECT","NO TRANSECT",SUMIF('Data Entry'!$BC$4:$BC$192,A27,'Data Entry'!$BF$4:$BF$192))</f>
        <v>NO TRANSECT</v>
      </c>
      <c r="N27" s="197" t="str">
        <f>IF('Site Description'!I$32="NO TRANSECT","NO TRANSECT",SUMIF('Data Entry'!$BL$4:$BL$192,A27,'Data Entry'!$BO$4:$BO$192))</f>
        <v>NO TRANSECT</v>
      </c>
      <c r="O27" s="36" t="e">
        <f t="shared" ref="O27" si="64">AVERAGE(G27:N27)</f>
        <v>#DIV/0!</v>
      </c>
      <c r="P27" s="37" t="e">
        <f t="shared" ref="P27" si="65">STDEV(G27:N27)</f>
        <v>#DIV/0!</v>
      </c>
      <c r="Q27" s="190" t="str">
        <f>IF('Site Description'!B$33="NO TRANSECT", "NO TRANSECT", G27/'Site Description'!B$33)</f>
        <v>NO TRANSECT</v>
      </c>
      <c r="R27" s="191" t="str">
        <f>IF('Site Description'!C$33="NO TRANSECT", "NO TRANSECT", H27/'Site Description'!C$33)</f>
        <v>NO TRANSECT</v>
      </c>
      <c r="S27" s="191" t="str">
        <f>IF('Site Description'!D$33="NO TRANSECT", "NO TRANSECT", I27/'Site Description'!D$33)</f>
        <v>NO TRANSECT</v>
      </c>
      <c r="T27" s="191" t="str">
        <f>IF('Site Description'!E$33="NO TRANSECT", "NO TRANSECT", J27/'Site Description'!E$33)</f>
        <v>NO TRANSECT</v>
      </c>
      <c r="U27" s="191" t="str">
        <f>IF('Site Description'!F$33="NO TRANSECT", "NO TRANSECT", K27/'Site Description'!F$33)</f>
        <v>NO TRANSECT</v>
      </c>
      <c r="V27" s="192" t="str">
        <f>IF('Site Description'!G$33="NO TRANSECT", "NO TRANSECT", L27/'Site Description'!G$33)</f>
        <v>NO TRANSECT</v>
      </c>
      <c r="W27" s="191" t="str">
        <f>IF('Site Description'!H$33="NO TRANSECT", "NO TRANSECT", M27/'Site Description'!H$33)</f>
        <v>NO TRANSECT</v>
      </c>
      <c r="X27" s="211" t="str">
        <f>IF('Site Description'!$I$33="NO TRANSECT", "NO TRANSECT", N27/'Site Description'!$I$33)</f>
        <v>NO TRANSECT</v>
      </c>
      <c r="Y27" s="36" t="e">
        <f t="shared" ref="Y27" si="66">AVERAGE(Q27:X27)</f>
        <v>#DIV/0!</v>
      </c>
      <c r="Z27" s="37" t="e">
        <f t="shared" ref="Z27" si="67">STDEV(Q27:X27)</f>
        <v>#DIV/0!</v>
      </c>
      <c r="AA27" s="190" t="str">
        <f>IF('Site Description'!B$33="NO TRANSECT", "NO TRANSECT",BE27*10)</f>
        <v>NO TRANSECT</v>
      </c>
      <c r="AB27" s="191" t="str">
        <f>IF('Site Description'!C$33="NO TRANSECT", "NO TRANSECT",BF27*10)</f>
        <v>NO TRANSECT</v>
      </c>
      <c r="AC27" s="191" t="str">
        <f>IF('Site Description'!D$33="NO TRANSECT", "NO TRANSECT",BG27*10)</f>
        <v>NO TRANSECT</v>
      </c>
      <c r="AD27" s="191" t="str">
        <f>IF('Site Description'!E$33="NO TRANSECT", "NO TRANSECT",BH27*10)</f>
        <v>NO TRANSECT</v>
      </c>
      <c r="AE27" s="191" t="str">
        <f>IF('Site Description'!F$33="NO TRANSECT", "NO TRANSECT",BI27*10)</f>
        <v>NO TRANSECT</v>
      </c>
      <c r="AF27" s="192" t="str">
        <f>IF('Site Description'!G$33="NO TRANSECT", "NO TRANSECT",BJ27*10)</f>
        <v>NO TRANSECT</v>
      </c>
      <c r="AG27" s="191" t="str">
        <f>IF('Site Description'!H$33="NO TRANSECT", "NO TRANSECT",BK27*10)</f>
        <v>NO TRANSECT</v>
      </c>
      <c r="AH27" s="211" t="str">
        <f>IF('Site Description'!I$33="NO TRANSECT", "NO TRANSECT",BL27*10)</f>
        <v>NO TRANSECT</v>
      </c>
      <c r="AI27" s="36" t="e">
        <f t="shared" ref="AI27" si="68">AVERAGE(AA27:AH27)</f>
        <v>#DIV/0!</v>
      </c>
      <c r="AJ27" s="37" t="e">
        <f t="shared" ref="AJ27" si="69">STDEV(AA27:AH27)</f>
        <v>#DIV/0!</v>
      </c>
      <c r="AK27" s="190" t="str">
        <f>IF('Site Description'!B$33="NO TRANSECT", "NO TRANSECT",BO27*10)</f>
        <v>NO TRANSECT</v>
      </c>
      <c r="AL27" s="191" t="str">
        <f>IF('Site Description'!C$33="NO TRANSECT", "NO TRANSECT",BP27*10)</f>
        <v>NO TRANSECT</v>
      </c>
      <c r="AM27" s="191" t="str">
        <f>IF('Site Description'!D$33="NO TRANSECT", "NO TRANSECT",BQ27*10)</f>
        <v>NO TRANSECT</v>
      </c>
      <c r="AN27" s="191" t="str">
        <f>IF('Site Description'!E$33="NO TRANSECT", "NO TRANSECT",BR27*10)</f>
        <v>NO TRANSECT</v>
      </c>
      <c r="AO27" s="191" t="str">
        <f>IF('Site Description'!F$33="NO TRANSECT", "NO TRANSECT",BS27*10)</f>
        <v>NO TRANSECT</v>
      </c>
      <c r="AP27" s="192" t="str">
        <f>IF('Site Description'!G$33="NO TRANSECT", "NO TRANSECT",BT27*10)</f>
        <v>NO TRANSECT</v>
      </c>
      <c r="AQ27" s="192" t="str">
        <f>IF('Site Description'!H$33="NO TRANSECT", "NO TRANSECT",BU27*10)</f>
        <v>NO TRANSECT</v>
      </c>
      <c r="AR27" s="192" t="str">
        <f>IF('Site Description'!I$33="NO TRANSECT", "NO TRANSECT",BV27*10)</f>
        <v>NO TRANSECT</v>
      </c>
      <c r="AS27" s="36" t="e">
        <f t="shared" ref="AS27" si="70">AVERAGE(AK27:AR27)</f>
        <v>#DIV/0!</v>
      </c>
      <c r="AT27" s="37" t="e">
        <f t="shared" ref="AT27" si="71">STDEV(AK27:AR27)</f>
        <v>#DIV/0!</v>
      </c>
      <c r="AU27" s="190" t="str">
        <f>IF('Site Description'!B$33="NO TRANSECT","NO TRANSECT",BY27*10)</f>
        <v>NO TRANSECT</v>
      </c>
      <c r="AV27" s="191" t="str">
        <f>IF('Site Description'!C$33="NO TRANSECT","NO TRANSECT",BZ27*10)</f>
        <v>NO TRANSECT</v>
      </c>
      <c r="AW27" s="191" t="str">
        <f>IF('Site Description'!D$33="NO TRANSECT","NO TRANSECT",CA27*10)</f>
        <v>NO TRANSECT</v>
      </c>
      <c r="AX27" s="191" t="str">
        <f>IF('Site Description'!E$33="NO TRANSECT","NO TRANSECT",CB27*10)</f>
        <v>NO TRANSECT</v>
      </c>
      <c r="AY27" s="191" t="str">
        <f>IF('Site Description'!F$33="NO TRANSECT","NO TRANSECT",CC27*10)</f>
        <v>NO TRANSECT</v>
      </c>
      <c r="AZ27" s="192" t="str">
        <f>IF('Site Description'!G$33="NO TRANSECT","NO TRANSECT",CD27*10)</f>
        <v>NO TRANSECT</v>
      </c>
      <c r="BA27" s="192" t="str">
        <f>IF('Site Description'!H$33="NO TRANSECT","NO TRANSECT",CE27*10)</f>
        <v>NO TRANSECT</v>
      </c>
      <c r="BB27" s="192" t="str">
        <f>IF('Site Description'!I$33="NO TRANSECT","NO TRANSECT",CF27*10)</f>
        <v>NO TRANSECT</v>
      </c>
      <c r="BC27" s="36" t="e">
        <f t="shared" ref="BC27" si="72">AVERAGE(AU27:AZ27)</f>
        <v>#DIV/0!</v>
      </c>
      <c r="BD27" s="37" t="e">
        <f t="shared" ref="BD27" si="73">STDEV(AU27:AZ27)</f>
        <v>#DIV/0!</v>
      </c>
      <c r="BE27" s="190" t="str">
        <f>IF('Site Description'!B$32="NO TRANSECT","NO TRANSECT",SUMIF('Data Entry'!$A$4:$A$192,A27,'Data Entry'!$G$4:$G$192)/('Site Description'!B$32*100))</f>
        <v>NO TRANSECT</v>
      </c>
      <c r="BF27" s="191" t="str">
        <f>IF('Site Description'!C$32="NO TRANSECT","NO TRANSECT",SUMIF('Data Entry'!$J$4:$J$192,A27,'Data Entry'!$P$4:$P$192)/('Site Description'!C$32*100))</f>
        <v>NO TRANSECT</v>
      </c>
      <c r="BG27" s="191" t="str">
        <f>IF('Site Description'!D$32="NO TRANSECT","NO TRANSECT",SUMIF('Data Entry'!$S$4:$S$192,A27,'Data Entry'!$Y$4:$Y$192)/('Site Description'!D$32*100))</f>
        <v>NO TRANSECT</v>
      </c>
      <c r="BH27" s="191" t="str">
        <f>IF('Site Description'!E$32="NO TRANSECT","NO TRANSECT",SUMIF('Data Entry'!$AB$4:$AB$192,A27,'Data Entry'!$AH$4:$AH$192)/('Site Description'!E$32*100))</f>
        <v>NO TRANSECT</v>
      </c>
      <c r="BI27" s="191" t="str">
        <f>IF('Site Description'!F$32="NO TRANSECT","NO TRANSECT",SUMIF('Data Entry'!$AK$4:$AK$192,A27,'Data Entry'!$AQ$4:$AQ$192)/('Site Description'!F$32*100))</f>
        <v>NO TRANSECT</v>
      </c>
      <c r="BJ27" s="192" t="str">
        <f>IF('Site Description'!G$32="NO TRANSECT","NO TRANSECT",SUMIF('Data Entry'!$AT$4:$AT$192,A27,'Data Entry'!$AZ$4:$AZ$192)/('Site Description'!G$32*100))</f>
        <v>NO TRANSECT</v>
      </c>
      <c r="BK27" s="192" t="str">
        <f>IF('Site Description'!H$32="NO TRANSECT","NO TRANSECT",SUMIF('Data Entry'!$BC$4:$BC$192,A27,'Data Entry'!$BI$4:$BI$192)/('Site Description'!H$32*100))</f>
        <v>NO TRANSECT</v>
      </c>
      <c r="BL27" s="192" t="str">
        <f>IF('Site Description'!I$32="NO TRANSECT","NO TRANSECT",SUMIF('Data Entry'!$BL$4:$BL$192,A27,'Data Entry'!$BR$4:$BR$192)/('Site Description'!I$32*100))</f>
        <v>NO TRANSECT</v>
      </c>
      <c r="BM27" s="36" t="e">
        <f t="shared" ref="BM27" si="74">AVERAGE(BE27:BL27)</f>
        <v>#DIV/0!</v>
      </c>
      <c r="BN27" s="37" t="e">
        <f t="shared" ref="BN27" si="75">STDEV(BE27:BL27)</f>
        <v>#DIV/0!</v>
      </c>
      <c r="BO27" s="190" t="str">
        <f>IF('Site Description'!B$32="NO TRANSECT","NO TRANSECT",SUMIF('Data Entry'!$A$4:$A$192,A27,'Data Entry'!$H$4:$H$192)/('Site Description'!B$32*100))</f>
        <v>NO TRANSECT</v>
      </c>
      <c r="BP27" s="191" t="str">
        <f>IF('Site Description'!C$32="NO TRANSECT","NO TRANSECT",SUMIF('Data Entry'!$J$4:$J$192,A27,'Data Entry'!$Q$4:$Q$192)/('Site Description'!C$32*100))</f>
        <v>NO TRANSECT</v>
      </c>
      <c r="BQ27" s="191" t="str">
        <f>IF('Site Description'!D$32="NO TRANSECT","NO TRANSECT",SUMIF('Data Entry'!$S$4:$S$192,A27,'Data Entry'!$Z$4:$Z$192)/('Site Description'!D$32*100))</f>
        <v>NO TRANSECT</v>
      </c>
      <c r="BR27" s="191" t="str">
        <f>IF('Site Description'!E$32="NO TRANSECT","NO TRANSECT",SUMIF('Data Entry'!$AB$4:$AB$192,A27,'Data Entry'!$AI$4:$AI$192)/('Site Description'!E$32*100))</f>
        <v>NO TRANSECT</v>
      </c>
      <c r="BS27" s="191" t="str">
        <f>IF('Site Description'!F$32="NO TRANSECT","NO TRANSECT",SUMIF('Data Entry'!$AK$4:$AK$192,A27,'Data Entry'!$AR$4:$AR$192)/('Site Description'!F$32*100))</f>
        <v>NO TRANSECT</v>
      </c>
      <c r="BT27" s="192" t="str">
        <f>IF('Site Description'!G$32="NO TRANSECT","NO TRANSECT",SUMIF('Data Entry'!$AT$4:$AT$192,A27,'Data Entry'!$BA$4:$BA$192)/('Site Description'!G$32*100))</f>
        <v>NO TRANSECT</v>
      </c>
      <c r="BU27" s="191" t="str">
        <f>IF('Site Description'!H$32="NO TRANSECT","NO TRANSECT",SUMIF('Data Entry'!$BC$4:$BC$192,A27,'Data Entry'!$BJ$4:$BJ$192)/('Site Description'!H$32*100))</f>
        <v>NO TRANSECT</v>
      </c>
      <c r="BV27" s="211" t="str">
        <f>IF('Site Description'!I$32="NO TRANSECT","NO TRANSECT",SUMIF('Data Entry'!$BL$4:$BL$192,A27,'Data Entry'!$BS$4:$BS$192)/('Site Description'!I$32*100))</f>
        <v>NO TRANSECT</v>
      </c>
      <c r="BW27" s="36" t="e">
        <f t="shared" ref="BW27" si="76">AVERAGE(BO27:BT27)</f>
        <v>#DIV/0!</v>
      </c>
      <c r="BX27" s="37" t="e">
        <f t="shared" ref="BX27" si="77">STDEV(BO27:BT27)</f>
        <v>#DIV/0!</v>
      </c>
      <c r="BY27" s="198" t="str">
        <f>IF('Site Description'!B$32="NO TRANSECT","NO TRANSECT",SUMIF('Data Entry'!$A$4:$A$192,A27,'Data Entry'!$I$4:$I$192)/('Site Description'!B$32*100))</f>
        <v>NO TRANSECT</v>
      </c>
      <c r="BZ27" s="191" t="str">
        <f>IF('Site Description'!C$32="NO TRANSECT","NO TRANSECT",SUMIF('Data Entry'!$J$4:$J$192,A27,'Data Entry'!$R$4:$R$192)/('Site Description'!C$32*100))</f>
        <v>NO TRANSECT</v>
      </c>
      <c r="CA27" s="191" t="str">
        <f>IF('Site Description'!D$32="NO TRANSECT","NO TRANSECT",SUMIF('Data Entry'!$S$4:$S$192,A27,'Data Entry'!$AA$4:$AA$192)/('Site Description'!D$32*100))</f>
        <v>NO TRANSECT</v>
      </c>
      <c r="CB27" s="191" t="str">
        <f>IF('Site Description'!E$32="NO TRANSECT","NO TRANSECT",SUMIF('Data Entry'!$AB$4:$AB$192,A27,'Data Entry'!$AJ$4:$AJ$192)/('Site Description'!E$32*100))</f>
        <v>NO TRANSECT</v>
      </c>
      <c r="CC27" s="191" t="str">
        <f>IF('Site Description'!F$32="NO TRANSECT","NO TRANSECT",SUMIF('Data Entry'!$AK$4:$AK$192,A27,'Data Entry'!$AS$4:$AS$192)/('Site Description'!F$32*100))</f>
        <v>NO TRANSECT</v>
      </c>
      <c r="CD27" s="192" t="str">
        <f>IF('Site Description'!G$32="NO TRANSECT","NO TRANSECT",SUMIF('Data Entry'!$AT$4:$AT$192,A27,'Data Entry'!$BB$4:$BB$192)/('Site Description'!G$32*100))</f>
        <v>NO TRANSECT</v>
      </c>
      <c r="CE27" s="191" t="str">
        <f>IF('Site Description'!H$32="NO TRANSECT","NO TRANSECT",SUMIF('Data Entry'!$BC$4:$BC$192,A27,'Data Entry'!$BK$4:$BK$192)/('Site Description'!H$32*100))</f>
        <v>NO TRANSECT</v>
      </c>
      <c r="CF27" s="211" t="str">
        <f>IF('Site Description'!I$32="NO TRANSECT","NO TRANSECT",SUMIF('Data Entry'!$BL$4:$BL$192,A27,'Data Entry'!$BT$4:$BT$192)/('Site Description'!I$32*100))</f>
        <v>NO TRANSECT</v>
      </c>
      <c r="CG27" s="36" t="e">
        <f t="shared" ref="CG27" si="78">AVERAGE(BY27:CF27)</f>
        <v>#DIV/0!</v>
      </c>
      <c r="CH27" s="37" t="e">
        <f t="shared" ref="CH27" si="79">STDEV(BY27:CF27)</f>
        <v>#DIV/0!</v>
      </c>
    </row>
    <row r="28" spans="1:86" x14ac:dyDescent="0.25">
      <c r="A28" s="210" t="s">
        <v>152</v>
      </c>
      <c r="B28" s="210" t="s">
        <v>153</v>
      </c>
      <c r="C28" s="210"/>
      <c r="D28" s="210" t="s">
        <v>90</v>
      </c>
      <c r="E28" s="180" t="s">
        <v>42</v>
      </c>
      <c r="F28" s="180"/>
      <c r="G28" s="194" t="str">
        <f>IF('Site Description'!B$32="NO TRANSECT","NO TRANSECT",SUMIF('Data Entry'!$A$4:$A$192,A28,'Data Entry'!$D$4:$D$192))</f>
        <v>NO TRANSECT</v>
      </c>
      <c r="H28" s="195" t="str">
        <f>IF('Site Description'!C$32="NO TRANSECT","NO TRANSECT",SUMIF('Data Entry'!$J$4:$J$192,A28,'Data Entry'!$M$4:$M$192))</f>
        <v>NO TRANSECT</v>
      </c>
      <c r="I28" s="195" t="str">
        <f>IF('Site Description'!D$32="NO TRANSECT","NO TRANSECT",SUMIF('Data Entry'!$S$4:$S$192,A28,'Data Entry'!$V$4:$V$192))</f>
        <v>NO TRANSECT</v>
      </c>
      <c r="J28" s="195" t="str">
        <f>IF('Site Description'!E$32="NO TRANSECT","NO TRANSECT",SUMIF('Data Entry'!$AB$4:$AB$192,A28,'Data Entry'!$AE$4:$AE$192))</f>
        <v>NO TRANSECT</v>
      </c>
      <c r="K28" s="195" t="str">
        <f>IF('Site Description'!F$32="NO TRANSECT","NO TRANSECT",SUMIF('Data Entry'!$AK$4:$AK$192,A28,'Data Entry'!$AN$4:$AN$192))</f>
        <v>NO TRANSECT</v>
      </c>
      <c r="L28" s="196" t="str">
        <f>IF('Site Description'!G$32="NO TRANSECT","NO TRANSECT",SUMIF('Data Entry'!$AT$4:$AT$192,A28,'Data Entry'!$AW$4:$AW$192))</f>
        <v>NO TRANSECT</v>
      </c>
      <c r="M28" s="196" t="str">
        <f>IF('Site Description'!H$32="NO TRANSECT","NO TRANSECT",SUMIF('Data Entry'!$BC$4:$BC$192,A28,'Data Entry'!$BF$4:$BF$192))</f>
        <v>NO TRANSECT</v>
      </c>
      <c r="N28" s="197" t="str">
        <f>IF('Site Description'!I$32="NO TRANSECT","NO TRANSECT",SUMIF('Data Entry'!$BL$4:$BL$192,A28,'Data Entry'!$BO$4:$BO$192))</f>
        <v>NO TRANSECT</v>
      </c>
      <c r="O28" s="36" t="e">
        <f t="shared" si="48"/>
        <v>#DIV/0!</v>
      </c>
      <c r="P28" s="37" t="e">
        <f t="shared" si="49"/>
        <v>#DIV/0!</v>
      </c>
      <c r="Q28" s="190" t="str">
        <f>IF('Site Description'!B$33="NO TRANSECT", "NO TRANSECT", G28/'Site Description'!B$33)</f>
        <v>NO TRANSECT</v>
      </c>
      <c r="R28" s="191" t="str">
        <f>IF('Site Description'!C$33="NO TRANSECT", "NO TRANSECT", H28/'Site Description'!C$33)</f>
        <v>NO TRANSECT</v>
      </c>
      <c r="S28" s="191" t="str">
        <f>IF('Site Description'!D$33="NO TRANSECT", "NO TRANSECT", I28/'Site Description'!D$33)</f>
        <v>NO TRANSECT</v>
      </c>
      <c r="T28" s="191" t="str">
        <f>IF('Site Description'!E$33="NO TRANSECT", "NO TRANSECT", J28/'Site Description'!E$33)</f>
        <v>NO TRANSECT</v>
      </c>
      <c r="U28" s="191" t="str">
        <f>IF('Site Description'!F$33="NO TRANSECT", "NO TRANSECT", K28/'Site Description'!F$33)</f>
        <v>NO TRANSECT</v>
      </c>
      <c r="V28" s="192" t="str">
        <f>IF('Site Description'!G$33="NO TRANSECT", "NO TRANSECT", L28/'Site Description'!G$33)</f>
        <v>NO TRANSECT</v>
      </c>
      <c r="W28" s="191" t="str">
        <f>IF('Site Description'!H$33="NO TRANSECT", "NO TRANSECT", M28/'Site Description'!H$33)</f>
        <v>NO TRANSECT</v>
      </c>
      <c r="X28" s="211" t="str">
        <f>IF('Site Description'!$I$33="NO TRANSECT", "NO TRANSECT", N28/'Site Description'!$I$33)</f>
        <v>NO TRANSECT</v>
      </c>
      <c r="Y28" s="36" t="e">
        <f t="shared" si="50"/>
        <v>#DIV/0!</v>
      </c>
      <c r="Z28" s="37" t="e">
        <f t="shared" si="51"/>
        <v>#DIV/0!</v>
      </c>
      <c r="AA28" s="190" t="str">
        <f>IF('Site Description'!B$33="NO TRANSECT", "NO TRANSECT",BE28*10)</f>
        <v>NO TRANSECT</v>
      </c>
      <c r="AB28" s="191" t="str">
        <f>IF('Site Description'!C$33="NO TRANSECT", "NO TRANSECT",BF28*10)</f>
        <v>NO TRANSECT</v>
      </c>
      <c r="AC28" s="191" t="str">
        <f>IF('Site Description'!D$33="NO TRANSECT", "NO TRANSECT",BG28*10)</f>
        <v>NO TRANSECT</v>
      </c>
      <c r="AD28" s="191" t="str">
        <f>IF('Site Description'!E$33="NO TRANSECT", "NO TRANSECT",BH28*10)</f>
        <v>NO TRANSECT</v>
      </c>
      <c r="AE28" s="191" t="str">
        <f>IF('Site Description'!F$33="NO TRANSECT", "NO TRANSECT",BI28*10)</f>
        <v>NO TRANSECT</v>
      </c>
      <c r="AF28" s="192" t="str">
        <f>IF('Site Description'!G$33="NO TRANSECT", "NO TRANSECT",BJ28*10)</f>
        <v>NO TRANSECT</v>
      </c>
      <c r="AG28" s="191" t="str">
        <f>IF('Site Description'!H$33="NO TRANSECT", "NO TRANSECT",BK28*10)</f>
        <v>NO TRANSECT</v>
      </c>
      <c r="AH28" s="211" t="str">
        <f>IF('Site Description'!I$33="NO TRANSECT", "NO TRANSECT",BL28*10)</f>
        <v>NO TRANSECT</v>
      </c>
      <c r="AI28" s="36" t="e">
        <f t="shared" si="52"/>
        <v>#DIV/0!</v>
      </c>
      <c r="AJ28" s="37" t="e">
        <f t="shared" si="53"/>
        <v>#DIV/0!</v>
      </c>
      <c r="AK28" s="190" t="str">
        <f>IF('Site Description'!B$33="NO TRANSECT", "NO TRANSECT",BO28*10)</f>
        <v>NO TRANSECT</v>
      </c>
      <c r="AL28" s="191" t="str">
        <f>IF('Site Description'!C$33="NO TRANSECT", "NO TRANSECT",BP28*10)</f>
        <v>NO TRANSECT</v>
      </c>
      <c r="AM28" s="191" t="str">
        <f>IF('Site Description'!D$33="NO TRANSECT", "NO TRANSECT",BQ28*10)</f>
        <v>NO TRANSECT</v>
      </c>
      <c r="AN28" s="191" t="str">
        <f>IF('Site Description'!E$33="NO TRANSECT", "NO TRANSECT",BR28*10)</f>
        <v>NO TRANSECT</v>
      </c>
      <c r="AO28" s="191" t="str">
        <f>IF('Site Description'!F$33="NO TRANSECT", "NO TRANSECT",BS28*10)</f>
        <v>NO TRANSECT</v>
      </c>
      <c r="AP28" s="192" t="str">
        <f>IF('Site Description'!G$33="NO TRANSECT", "NO TRANSECT",BT28*10)</f>
        <v>NO TRANSECT</v>
      </c>
      <c r="AQ28" s="192" t="str">
        <f>IF('Site Description'!H$33="NO TRANSECT", "NO TRANSECT",BU28*10)</f>
        <v>NO TRANSECT</v>
      </c>
      <c r="AR28" s="192" t="str">
        <f>IF('Site Description'!I$33="NO TRANSECT", "NO TRANSECT",BV28*10)</f>
        <v>NO TRANSECT</v>
      </c>
      <c r="AS28" s="36" t="e">
        <f t="shared" si="54"/>
        <v>#DIV/0!</v>
      </c>
      <c r="AT28" s="37" t="e">
        <f t="shared" si="55"/>
        <v>#DIV/0!</v>
      </c>
      <c r="AU28" s="190" t="str">
        <f>IF('Site Description'!B$33="NO TRANSECT","NO TRANSECT",BY28*10)</f>
        <v>NO TRANSECT</v>
      </c>
      <c r="AV28" s="191" t="str">
        <f>IF('Site Description'!C$33="NO TRANSECT","NO TRANSECT",BZ28*10)</f>
        <v>NO TRANSECT</v>
      </c>
      <c r="AW28" s="191" t="str">
        <f>IF('Site Description'!D$33="NO TRANSECT","NO TRANSECT",CA28*10)</f>
        <v>NO TRANSECT</v>
      </c>
      <c r="AX28" s="191" t="str">
        <f>IF('Site Description'!E$33="NO TRANSECT","NO TRANSECT",CB28*10)</f>
        <v>NO TRANSECT</v>
      </c>
      <c r="AY28" s="191" t="str">
        <f>IF('Site Description'!F$33="NO TRANSECT","NO TRANSECT",CC28*10)</f>
        <v>NO TRANSECT</v>
      </c>
      <c r="AZ28" s="192" t="str">
        <f>IF('Site Description'!G$33="NO TRANSECT","NO TRANSECT",CD28*10)</f>
        <v>NO TRANSECT</v>
      </c>
      <c r="BA28" s="192" t="str">
        <f>IF('Site Description'!H$33="NO TRANSECT","NO TRANSECT",CE28*10)</f>
        <v>NO TRANSECT</v>
      </c>
      <c r="BB28" s="192" t="str">
        <f>IF('Site Description'!I$33="NO TRANSECT","NO TRANSECT",CF28*10)</f>
        <v>NO TRANSECT</v>
      </c>
      <c r="BC28" s="36" t="e">
        <f t="shared" si="56"/>
        <v>#DIV/0!</v>
      </c>
      <c r="BD28" s="37" t="e">
        <f t="shared" si="57"/>
        <v>#DIV/0!</v>
      </c>
      <c r="BE28" s="190" t="str">
        <f>IF('Site Description'!B$32="NO TRANSECT","NO TRANSECT",SUMIF('Data Entry'!$A$4:$A$192,A28,'Data Entry'!$G$4:$G$192)/('Site Description'!B$32*100))</f>
        <v>NO TRANSECT</v>
      </c>
      <c r="BF28" s="191" t="str">
        <f>IF('Site Description'!C$32="NO TRANSECT","NO TRANSECT",SUMIF('Data Entry'!$J$4:$J$192,A28,'Data Entry'!$P$4:$P$192)/('Site Description'!C$32*100))</f>
        <v>NO TRANSECT</v>
      </c>
      <c r="BG28" s="191" t="str">
        <f>IF('Site Description'!D$32="NO TRANSECT","NO TRANSECT",SUMIF('Data Entry'!$S$4:$S$192,A28,'Data Entry'!$Y$4:$Y$192)/('Site Description'!D$32*100))</f>
        <v>NO TRANSECT</v>
      </c>
      <c r="BH28" s="191" t="str">
        <f>IF('Site Description'!E$32="NO TRANSECT","NO TRANSECT",SUMIF('Data Entry'!$AB$4:$AB$192,A28,'Data Entry'!$AH$4:$AH$192)/('Site Description'!E$32*100))</f>
        <v>NO TRANSECT</v>
      </c>
      <c r="BI28" s="191" t="str">
        <f>IF('Site Description'!F$32="NO TRANSECT","NO TRANSECT",SUMIF('Data Entry'!$AK$4:$AK$192,A28,'Data Entry'!$AQ$4:$AQ$192)/('Site Description'!F$32*100))</f>
        <v>NO TRANSECT</v>
      </c>
      <c r="BJ28" s="192" t="str">
        <f>IF('Site Description'!G$32="NO TRANSECT","NO TRANSECT",SUMIF('Data Entry'!$AT$4:$AT$192,A28,'Data Entry'!$AZ$4:$AZ$192)/('Site Description'!G$32*100))</f>
        <v>NO TRANSECT</v>
      </c>
      <c r="BK28" s="192" t="str">
        <f>IF('Site Description'!H$32="NO TRANSECT","NO TRANSECT",SUMIF('Data Entry'!$BC$4:$BC$192,A28,'Data Entry'!$BI$4:$BI$192)/('Site Description'!H$32*100))</f>
        <v>NO TRANSECT</v>
      </c>
      <c r="BL28" s="192" t="str">
        <f>IF('Site Description'!I$32="NO TRANSECT","NO TRANSECT",SUMIF('Data Entry'!$BL$4:$BL$192,A28,'Data Entry'!$BR$4:$BR$192)/('Site Description'!I$32*100))</f>
        <v>NO TRANSECT</v>
      </c>
      <c r="BM28" s="36" t="e">
        <f t="shared" si="58"/>
        <v>#DIV/0!</v>
      </c>
      <c r="BN28" s="37" t="e">
        <f t="shared" si="59"/>
        <v>#DIV/0!</v>
      </c>
      <c r="BO28" s="190" t="str">
        <f>IF('Site Description'!B$32="NO TRANSECT","NO TRANSECT",SUMIF('Data Entry'!$A$4:$A$192,A28,'Data Entry'!$H$4:$H$192)/('Site Description'!B$32*100))</f>
        <v>NO TRANSECT</v>
      </c>
      <c r="BP28" s="191" t="str">
        <f>IF('Site Description'!C$32="NO TRANSECT","NO TRANSECT",SUMIF('Data Entry'!$J$4:$J$192,A28,'Data Entry'!$Q$4:$Q$192)/('Site Description'!C$32*100))</f>
        <v>NO TRANSECT</v>
      </c>
      <c r="BQ28" s="191" t="str">
        <f>IF('Site Description'!D$32="NO TRANSECT","NO TRANSECT",SUMIF('Data Entry'!$S$4:$S$192,A28,'Data Entry'!$Z$4:$Z$192)/('Site Description'!D$32*100))</f>
        <v>NO TRANSECT</v>
      </c>
      <c r="BR28" s="191" t="str">
        <f>IF('Site Description'!E$32="NO TRANSECT","NO TRANSECT",SUMIF('Data Entry'!$AB$4:$AB$192,A28,'Data Entry'!$AI$4:$AI$192)/('Site Description'!E$32*100))</f>
        <v>NO TRANSECT</v>
      </c>
      <c r="BS28" s="191" t="str">
        <f>IF('Site Description'!F$32="NO TRANSECT","NO TRANSECT",SUMIF('Data Entry'!$AK$4:$AK$192,A28,'Data Entry'!$AR$4:$AR$192)/('Site Description'!F$32*100))</f>
        <v>NO TRANSECT</v>
      </c>
      <c r="BT28" s="192" t="str">
        <f>IF('Site Description'!G$32="NO TRANSECT","NO TRANSECT",SUMIF('Data Entry'!$AT$4:$AT$192,A28,'Data Entry'!$BA$4:$BA$192)/('Site Description'!G$32*100))</f>
        <v>NO TRANSECT</v>
      </c>
      <c r="BU28" s="191" t="str">
        <f>IF('Site Description'!H$32="NO TRANSECT","NO TRANSECT",SUMIF('Data Entry'!$BC$4:$BC$192,A28,'Data Entry'!$BJ$4:$BJ$192)/('Site Description'!H$32*100))</f>
        <v>NO TRANSECT</v>
      </c>
      <c r="BV28" s="211" t="str">
        <f>IF('Site Description'!I$32="NO TRANSECT","NO TRANSECT",SUMIF('Data Entry'!$BL$4:$BL$192,A28,'Data Entry'!$BS$4:$BS$192)/('Site Description'!I$32*100))</f>
        <v>NO TRANSECT</v>
      </c>
      <c r="BW28" s="36" t="e">
        <f t="shared" si="60"/>
        <v>#DIV/0!</v>
      </c>
      <c r="BX28" s="37" t="e">
        <f t="shared" si="61"/>
        <v>#DIV/0!</v>
      </c>
      <c r="BY28" s="198" t="str">
        <f>IF('Site Description'!B$32="NO TRANSECT","NO TRANSECT",SUMIF('Data Entry'!$A$4:$A$192,A28,'Data Entry'!$I$4:$I$192)/('Site Description'!B$32*100))</f>
        <v>NO TRANSECT</v>
      </c>
      <c r="BZ28" s="191" t="str">
        <f>IF('Site Description'!C$32="NO TRANSECT","NO TRANSECT",SUMIF('Data Entry'!$J$4:$J$192,A28,'Data Entry'!$R$4:$R$192)/('Site Description'!C$32*100))</f>
        <v>NO TRANSECT</v>
      </c>
      <c r="CA28" s="191" t="str">
        <f>IF('Site Description'!D$32="NO TRANSECT","NO TRANSECT",SUMIF('Data Entry'!$S$4:$S$192,A28,'Data Entry'!$AA$4:$AA$192)/('Site Description'!D$32*100))</f>
        <v>NO TRANSECT</v>
      </c>
      <c r="CB28" s="191" t="str">
        <f>IF('Site Description'!E$32="NO TRANSECT","NO TRANSECT",SUMIF('Data Entry'!$AB$4:$AB$192,A28,'Data Entry'!$AJ$4:$AJ$192)/('Site Description'!E$32*100))</f>
        <v>NO TRANSECT</v>
      </c>
      <c r="CC28" s="191" t="str">
        <f>IF('Site Description'!F$32="NO TRANSECT","NO TRANSECT",SUMIF('Data Entry'!$AK$4:$AK$192,A28,'Data Entry'!$AS$4:$AS$192)/('Site Description'!F$32*100))</f>
        <v>NO TRANSECT</v>
      </c>
      <c r="CD28" s="192" t="str">
        <f>IF('Site Description'!G$32="NO TRANSECT","NO TRANSECT",SUMIF('Data Entry'!$AT$4:$AT$192,A28,'Data Entry'!$BB$4:$BB$192)/('Site Description'!G$32*100))</f>
        <v>NO TRANSECT</v>
      </c>
      <c r="CE28" s="191" t="str">
        <f>IF('Site Description'!H$32="NO TRANSECT","NO TRANSECT",SUMIF('Data Entry'!$BC$4:$BC$192,A28,'Data Entry'!$BK$4:$BK$192)/('Site Description'!H$32*100))</f>
        <v>NO TRANSECT</v>
      </c>
      <c r="CF28" s="211" t="str">
        <f>IF('Site Description'!I$32="NO TRANSECT","NO TRANSECT",SUMIF('Data Entry'!$BL$4:$BL$192,A28,'Data Entry'!$BT$4:$BT$192)/('Site Description'!I$32*100))</f>
        <v>NO TRANSECT</v>
      </c>
      <c r="CG28" s="36" t="e">
        <f t="shared" si="62"/>
        <v>#DIV/0!</v>
      </c>
      <c r="CH28" s="37" t="e">
        <f t="shared" si="63"/>
        <v>#DIV/0!</v>
      </c>
    </row>
    <row r="29" spans="1:86" x14ac:dyDescent="0.25">
      <c r="A29" s="210" t="s">
        <v>9</v>
      </c>
      <c r="B29" s="210" t="s">
        <v>71</v>
      </c>
      <c r="C29" s="210"/>
      <c r="D29" s="210" t="s">
        <v>90</v>
      </c>
      <c r="E29" s="180" t="s">
        <v>9</v>
      </c>
      <c r="F29" s="180"/>
      <c r="G29" s="194" t="str">
        <f>IF('Site Description'!B$32="NO TRANSECT","NO TRANSECT",SUMIF('Data Entry'!$A$4:$A$192,A29,'Data Entry'!$D$4:$D$192))</f>
        <v>NO TRANSECT</v>
      </c>
      <c r="H29" s="195" t="str">
        <f>IF('Site Description'!C$32="NO TRANSECT","NO TRANSECT",SUMIF('Data Entry'!$J$4:$J$192,A29,'Data Entry'!$M$4:$M$192))</f>
        <v>NO TRANSECT</v>
      </c>
      <c r="I29" s="195" t="str">
        <f>IF('Site Description'!D$32="NO TRANSECT","NO TRANSECT",SUMIF('Data Entry'!$S$4:$S$192,A29,'Data Entry'!$V$4:$V$192))</f>
        <v>NO TRANSECT</v>
      </c>
      <c r="J29" s="195" t="str">
        <f>IF('Site Description'!E$32="NO TRANSECT","NO TRANSECT",SUMIF('Data Entry'!$AB$4:$AB$192,A29,'Data Entry'!$AE$4:$AE$192))</f>
        <v>NO TRANSECT</v>
      </c>
      <c r="K29" s="195" t="str">
        <f>IF('Site Description'!F$32="NO TRANSECT","NO TRANSECT",SUMIF('Data Entry'!$AK$4:$AK$192,A29,'Data Entry'!$AN$4:$AN$192))</f>
        <v>NO TRANSECT</v>
      </c>
      <c r="L29" s="196" t="str">
        <f>IF('Site Description'!G$32="NO TRANSECT","NO TRANSECT",SUMIF('Data Entry'!$AT$4:$AT$192,A29,'Data Entry'!$AW$4:$AW$192))</f>
        <v>NO TRANSECT</v>
      </c>
      <c r="M29" s="196" t="str">
        <f>IF('Site Description'!H$32="NO TRANSECT","NO TRANSECT",SUMIF('Data Entry'!$BC$4:$BC$192,A29,'Data Entry'!$BF$4:$BF$192))</f>
        <v>NO TRANSECT</v>
      </c>
      <c r="N29" s="197" t="str">
        <f>IF('Site Description'!I$32="NO TRANSECT","NO TRANSECT",SUMIF('Data Entry'!$BL$4:$BL$192,A29,'Data Entry'!$BO$4:$BO$192))</f>
        <v>NO TRANSECT</v>
      </c>
      <c r="O29" s="36" t="e">
        <f t="shared" si="48"/>
        <v>#DIV/0!</v>
      </c>
      <c r="P29" s="37" t="e">
        <f t="shared" si="49"/>
        <v>#DIV/0!</v>
      </c>
      <c r="Q29" s="190" t="str">
        <f>IF('Site Description'!B$33="NO TRANSECT", "NO TRANSECT", G29/'Site Description'!B$33)</f>
        <v>NO TRANSECT</v>
      </c>
      <c r="R29" s="191" t="str">
        <f>IF('Site Description'!C$33="NO TRANSECT", "NO TRANSECT", H29/'Site Description'!C$33)</f>
        <v>NO TRANSECT</v>
      </c>
      <c r="S29" s="191" t="str">
        <f>IF('Site Description'!D$33="NO TRANSECT", "NO TRANSECT", I29/'Site Description'!D$33)</f>
        <v>NO TRANSECT</v>
      </c>
      <c r="T29" s="191" t="str">
        <f>IF('Site Description'!E$33="NO TRANSECT", "NO TRANSECT", J29/'Site Description'!E$33)</f>
        <v>NO TRANSECT</v>
      </c>
      <c r="U29" s="191" t="str">
        <f>IF('Site Description'!F$33="NO TRANSECT", "NO TRANSECT", K29/'Site Description'!F$33)</f>
        <v>NO TRANSECT</v>
      </c>
      <c r="V29" s="192" t="str">
        <f>IF('Site Description'!G$33="NO TRANSECT", "NO TRANSECT", L29/'Site Description'!G$33)</f>
        <v>NO TRANSECT</v>
      </c>
      <c r="W29" s="191" t="str">
        <f>IF('Site Description'!H$33="NO TRANSECT", "NO TRANSECT", M29/'Site Description'!H$33)</f>
        <v>NO TRANSECT</v>
      </c>
      <c r="X29" s="211" t="str">
        <f>IF('Site Description'!$I$33="NO TRANSECT", "NO TRANSECT", N29/'Site Description'!$I$33)</f>
        <v>NO TRANSECT</v>
      </c>
      <c r="Y29" s="36" t="e">
        <f t="shared" si="50"/>
        <v>#DIV/0!</v>
      </c>
      <c r="Z29" s="37" t="e">
        <f t="shared" si="51"/>
        <v>#DIV/0!</v>
      </c>
      <c r="AA29" s="190" t="str">
        <f>IF('Site Description'!B$33="NO TRANSECT", "NO TRANSECT",BE29*10)</f>
        <v>NO TRANSECT</v>
      </c>
      <c r="AB29" s="191" t="str">
        <f>IF('Site Description'!C$33="NO TRANSECT", "NO TRANSECT",BF29*10)</f>
        <v>NO TRANSECT</v>
      </c>
      <c r="AC29" s="191" t="str">
        <f>IF('Site Description'!D$33="NO TRANSECT", "NO TRANSECT",BG29*10)</f>
        <v>NO TRANSECT</v>
      </c>
      <c r="AD29" s="191" t="str">
        <f>IF('Site Description'!E$33="NO TRANSECT", "NO TRANSECT",BH29*10)</f>
        <v>NO TRANSECT</v>
      </c>
      <c r="AE29" s="191" t="str">
        <f>IF('Site Description'!F$33="NO TRANSECT", "NO TRANSECT",BI29*10)</f>
        <v>NO TRANSECT</v>
      </c>
      <c r="AF29" s="192" t="str">
        <f>IF('Site Description'!G$33="NO TRANSECT", "NO TRANSECT",BJ29*10)</f>
        <v>NO TRANSECT</v>
      </c>
      <c r="AG29" s="191" t="str">
        <f>IF('Site Description'!H$33="NO TRANSECT", "NO TRANSECT",BK29*10)</f>
        <v>NO TRANSECT</v>
      </c>
      <c r="AH29" s="211" t="str">
        <f>IF('Site Description'!I$33="NO TRANSECT", "NO TRANSECT",BL29*10)</f>
        <v>NO TRANSECT</v>
      </c>
      <c r="AI29" s="36" t="e">
        <f t="shared" si="52"/>
        <v>#DIV/0!</v>
      </c>
      <c r="AJ29" s="37" t="e">
        <f t="shared" si="53"/>
        <v>#DIV/0!</v>
      </c>
      <c r="AK29" s="190" t="str">
        <f>IF('Site Description'!B$33="NO TRANSECT", "NO TRANSECT",BO29*10)</f>
        <v>NO TRANSECT</v>
      </c>
      <c r="AL29" s="191" t="str">
        <f>IF('Site Description'!C$33="NO TRANSECT", "NO TRANSECT",BP29*10)</f>
        <v>NO TRANSECT</v>
      </c>
      <c r="AM29" s="191" t="str">
        <f>IF('Site Description'!D$33="NO TRANSECT", "NO TRANSECT",BQ29*10)</f>
        <v>NO TRANSECT</v>
      </c>
      <c r="AN29" s="191" t="str">
        <f>IF('Site Description'!E$33="NO TRANSECT", "NO TRANSECT",BR29*10)</f>
        <v>NO TRANSECT</v>
      </c>
      <c r="AO29" s="191" t="str">
        <f>IF('Site Description'!F$33="NO TRANSECT", "NO TRANSECT",BS29*10)</f>
        <v>NO TRANSECT</v>
      </c>
      <c r="AP29" s="192" t="str">
        <f>IF('Site Description'!G$33="NO TRANSECT", "NO TRANSECT",BT29*10)</f>
        <v>NO TRANSECT</v>
      </c>
      <c r="AQ29" s="192" t="str">
        <f>IF('Site Description'!H$33="NO TRANSECT", "NO TRANSECT",BU29*10)</f>
        <v>NO TRANSECT</v>
      </c>
      <c r="AR29" s="192" t="str">
        <f>IF('Site Description'!I$33="NO TRANSECT", "NO TRANSECT",BV29*10)</f>
        <v>NO TRANSECT</v>
      </c>
      <c r="AS29" s="36" t="e">
        <f t="shared" si="54"/>
        <v>#DIV/0!</v>
      </c>
      <c r="AT29" s="37" t="e">
        <f t="shared" si="55"/>
        <v>#DIV/0!</v>
      </c>
      <c r="AU29" s="190" t="str">
        <f>IF('Site Description'!B$33="NO TRANSECT","NO TRANSECT",BY29*10)</f>
        <v>NO TRANSECT</v>
      </c>
      <c r="AV29" s="191" t="str">
        <f>IF('Site Description'!C$33="NO TRANSECT","NO TRANSECT",BZ29*10)</f>
        <v>NO TRANSECT</v>
      </c>
      <c r="AW29" s="191" t="str">
        <f>IF('Site Description'!D$33="NO TRANSECT","NO TRANSECT",CA29*10)</f>
        <v>NO TRANSECT</v>
      </c>
      <c r="AX29" s="191" t="str">
        <f>IF('Site Description'!E$33="NO TRANSECT","NO TRANSECT",CB29*10)</f>
        <v>NO TRANSECT</v>
      </c>
      <c r="AY29" s="191" t="str">
        <f>IF('Site Description'!F$33="NO TRANSECT","NO TRANSECT",CC29*10)</f>
        <v>NO TRANSECT</v>
      </c>
      <c r="AZ29" s="192" t="str">
        <f>IF('Site Description'!G$33="NO TRANSECT","NO TRANSECT",CD29*10)</f>
        <v>NO TRANSECT</v>
      </c>
      <c r="BA29" s="192" t="str">
        <f>IF('Site Description'!H$33="NO TRANSECT","NO TRANSECT",CE29*10)</f>
        <v>NO TRANSECT</v>
      </c>
      <c r="BB29" s="192" t="str">
        <f>IF('Site Description'!I$33="NO TRANSECT","NO TRANSECT",CF29*10)</f>
        <v>NO TRANSECT</v>
      </c>
      <c r="BC29" s="36" t="e">
        <f t="shared" si="56"/>
        <v>#DIV/0!</v>
      </c>
      <c r="BD29" s="37" t="e">
        <f t="shared" si="57"/>
        <v>#DIV/0!</v>
      </c>
      <c r="BE29" s="190" t="str">
        <f>IF('Site Description'!B$32="NO TRANSECT","NO TRANSECT",SUMIF('Data Entry'!$A$4:$A$192,A29,'Data Entry'!$G$4:$G$192)/('Site Description'!B$32*100))</f>
        <v>NO TRANSECT</v>
      </c>
      <c r="BF29" s="191" t="str">
        <f>IF('Site Description'!C$32="NO TRANSECT","NO TRANSECT",SUMIF('Data Entry'!$J$4:$J$192,A29,'Data Entry'!$P$4:$P$192)/('Site Description'!C$32*100))</f>
        <v>NO TRANSECT</v>
      </c>
      <c r="BG29" s="191" t="str">
        <f>IF('Site Description'!D$32="NO TRANSECT","NO TRANSECT",SUMIF('Data Entry'!$S$4:$S$192,A29,'Data Entry'!$Y$4:$Y$192)/('Site Description'!D$32*100))</f>
        <v>NO TRANSECT</v>
      </c>
      <c r="BH29" s="191" t="str">
        <f>IF('Site Description'!E$32="NO TRANSECT","NO TRANSECT",SUMIF('Data Entry'!$AB$4:$AB$192,A29,'Data Entry'!$AH$4:$AH$192)/('Site Description'!E$32*100))</f>
        <v>NO TRANSECT</v>
      </c>
      <c r="BI29" s="191" t="str">
        <f>IF('Site Description'!F$32="NO TRANSECT","NO TRANSECT",SUMIF('Data Entry'!$AK$4:$AK$192,A29,'Data Entry'!$AQ$4:$AQ$192)/('Site Description'!F$32*100))</f>
        <v>NO TRANSECT</v>
      </c>
      <c r="BJ29" s="192" t="str">
        <f>IF('Site Description'!G$32="NO TRANSECT","NO TRANSECT",SUMIF('Data Entry'!$AT$4:$AT$192,A29,'Data Entry'!$AZ$4:$AZ$192)/('Site Description'!G$32*100))</f>
        <v>NO TRANSECT</v>
      </c>
      <c r="BK29" s="192" t="str">
        <f>IF('Site Description'!H$32="NO TRANSECT","NO TRANSECT",SUMIF('Data Entry'!$BC$4:$BC$192,A29,'Data Entry'!$BI$4:$BI$192)/('Site Description'!H$32*100))</f>
        <v>NO TRANSECT</v>
      </c>
      <c r="BL29" s="192" t="str">
        <f>IF('Site Description'!I$32="NO TRANSECT","NO TRANSECT",SUMIF('Data Entry'!$BL$4:$BL$192,A29,'Data Entry'!$BR$4:$BR$192)/('Site Description'!I$32*100))</f>
        <v>NO TRANSECT</v>
      </c>
      <c r="BM29" s="36" t="e">
        <f t="shared" si="58"/>
        <v>#DIV/0!</v>
      </c>
      <c r="BN29" s="37" t="e">
        <f t="shared" si="59"/>
        <v>#DIV/0!</v>
      </c>
      <c r="BO29" s="190" t="str">
        <f>IF('Site Description'!B$32="NO TRANSECT","NO TRANSECT",SUMIF('Data Entry'!$A$4:$A$192,A29,'Data Entry'!$H$4:$H$192)/('Site Description'!B$32*100))</f>
        <v>NO TRANSECT</v>
      </c>
      <c r="BP29" s="191" t="str">
        <f>IF('Site Description'!C$32="NO TRANSECT","NO TRANSECT",SUMIF('Data Entry'!$J$4:$J$192,A29,'Data Entry'!$Q$4:$Q$192)/('Site Description'!C$32*100))</f>
        <v>NO TRANSECT</v>
      </c>
      <c r="BQ29" s="191" t="str">
        <f>IF('Site Description'!D$32="NO TRANSECT","NO TRANSECT",SUMIF('Data Entry'!$S$4:$S$192,A29,'Data Entry'!$Z$4:$Z$192)/('Site Description'!D$32*100))</f>
        <v>NO TRANSECT</v>
      </c>
      <c r="BR29" s="191" t="str">
        <f>IF('Site Description'!E$32="NO TRANSECT","NO TRANSECT",SUMIF('Data Entry'!$AB$4:$AB$192,A29,'Data Entry'!$AI$4:$AI$192)/('Site Description'!E$32*100))</f>
        <v>NO TRANSECT</v>
      </c>
      <c r="BS29" s="191" t="str">
        <f>IF('Site Description'!F$32="NO TRANSECT","NO TRANSECT",SUMIF('Data Entry'!$AK$4:$AK$192,A29,'Data Entry'!$AR$4:$AR$192)/('Site Description'!F$32*100))</f>
        <v>NO TRANSECT</v>
      </c>
      <c r="BT29" s="192" t="str">
        <f>IF('Site Description'!G$32="NO TRANSECT","NO TRANSECT",SUMIF('Data Entry'!$AT$4:$AT$192,A29,'Data Entry'!$BA$4:$BA$192)/('Site Description'!G$32*100))</f>
        <v>NO TRANSECT</v>
      </c>
      <c r="BU29" s="191" t="str">
        <f>IF('Site Description'!H$32="NO TRANSECT","NO TRANSECT",SUMIF('Data Entry'!$BC$4:$BC$192,A29,'Data Entry'!$BJ$4:$BJ$192)/('Site Description'!H$32*100))</f>
        <v>NO TRANSECT</v>
      </c>
      <c r="BV29" s="211" t="str">
        <f>IF('Site Description'!I$32="NO TRANSECT","NO TRANSECT",SUMIF('Data Entry'!$BL$4:$BL$192,A29,'Data Entry'!$BS$4:$BS$192)/('Site Description'!I$32*100))</f>
        <v>NO TRANSECT</v>
      </c>
      <c r="BW29" s="36" t="e">
        <f t="shared" si="60"/>
        <v>#DIV/0!</v>
      </c>
      <c r="BX29" s="37" t="e">
        <f t="shared" si="61"/>
        <v>#DIV/0!</v>
      </c>
      <c r="BY29" s="198" t="str">
        <f>IF('Site Description'!B$32="NO TRANSECT","NO TRANSECT",SUMIF('Data Entry'!$A$4:$A$192,A29,'Data Entry'!$I$4:$I$192)/('Site Description'!B$32*100))</f>
        <v>NO TRANSECT</v>
      </c>
      <c r="BZ29" s="191" t="str">
        <f>IF('Site Description'!C$32="NO TRANSECT","NO TRANSECT",SUMIF('Data Entry'!$J$4:$J$192,A29,'Data Entry'!$R$4:$R$192)/('Site Description'!C$32*100))</f>
        <v>NO TRANSECT</v>
      </c>
      <c r="CA29" s="191" t="str">
        <f>IF('Site Description'!D$32="NO TRANSECT","NO TRANSECT",SUMIF('Data Entry'!$S$4:$S$192,A29,'Data Entry'!$AA$4:$AA$192)/('Site Description'!D$32*100))</f>
        <v>NO TRANSECT</v>
      </c>
      <c r="CB29" s="191" t="str">
        <f>IF('Site Description'!E$32="NO TRANSECT","NO TRANSECT",SUMIF('Data Entry'!$AB$4:$AB$192,A29,'Data Entry'!$AJ$4:$AJ$192)/('Site Description'!E$32*100))</f>
        <v>NO TRANSECT</v>
      </c>
      <c r="CC29" s="191" t="str">
        <f>IF('Site Description'!F$32="NO TRANSECT","NO TRANSECT",SUMIF('Data Entry'!$AK$4:$AK$192,A29,'Data Entry'!$AS$4:$AS$192)/('Site Description'!F$32*100))</f>
        <v>NO TRANSECT</v>
      </c>
      <c r="CD29" s="192" t="str">
        <f>IF('Site Description'!G$32="NO TRANSECT","NO TRANSECT",SUMIF('Data Entry'!$AT$4:$AT$192,A29,'Data Entry'!$BB$4:$BB$192)/('Site Description'!G$32*100))</f>
        <v>NO TRANSECT</v>
      </c>
      <c r="CE29" s="191" t="str">
        <f>IF('Site Description'!H$32="NO TRANSECT","NO TRANSECT",SUMIF('Data Entry'!$BC$4:$BC$192,A29,'Data Entry'!$BK$4:$BK$192)/('Site Description'!H$32*100))</f>
        <v>NO TRANSECT</v>
      </c>
      <c r="CF29" s="211" t="str">
        <f>IF('Site Description'!I$32="NO TRANSECT","NO TRANSECT",SUMIF('Data Entry'!$BL$4:$BL$192,A29,'Data Entry'!$BT$4:$BT$192)/('Site Description'!I$32*100))</f>
        <v>NO TRANSECT</v>
      </c>
      <c r="CG29" s="36" t="e">
        <f t="shared" si="62"/>
        <v>#DIV/0!</v>
      </c>
      <c r="CH29" s="37" t="e">
        <f t="shared" si="63"/>
        <v>#DIV/0!</v>
      </c>
    </row>
    <row r="30" spans="1:86" x14ac:dyDescent="0.25">
      <c r="A30" s="210" t="s">
        <v>10</v>
      </c>
      <c r="B30" s="210" t="s">
        <v>102</v>
      </c>
      <c r="C30" s="210"/>
      <c r="D30" s="210" t="s">
        <v>5</v>
      </c>
      <c r="E30" s="180" t="s">
        <v>64</v>
      </c>
      <c r="F30" s="180"/>
      <c r="G30" s="194" t="str">
        <f>IF('Site Description'!B$32="NO TRANSECT","NO TRANSECT",SUMIF('Data Entry'!$A$4:$A$192,A30,'Data Entry'!$D$4:$D$192))</f>
        <v>NO TRANSECT</v>
      </c>
      <c r="H30" s="195" t="str">
        <f>IF('Site Description'!C$32="NO TRANSECT","NO TRANSECT",SUMIF('Data Entry'!$J$4:$J$192,A30,'Data Entry'!$M$4:$M$192))</f>
        <v>NO TRANSECT</v>
      </c>
      <c r="I30" s="195" t="str">
        <f>IF('Site Description'!D$32="NO TRANSECT","NO TRANSECT",SUMIF('Data Entry'!$S$4:$S$192,A30,'Data Entry'!$V$4:$V$192))</f>
        <v>NO TRANSECT</v>
      </c>
      <c r="J30" s="195" t="str">
        <f>IF('Site Description'!E$32="NO TRANSECT","NO TRANSECT",SUMIF('Data Entry'!$AB$4:$AB$192,A30,'Data Entry'!$AE$4:$AE$192))</f>
        <v>NO TRANSECT</v>
      </c>
      <c r="K30" s="195" t="str">
        <f>IF('Site Description'!F$32="NO TRANSECT","NO TRANSECT",SUMIF('Data Entry'!$AK$4:$AK$192,A30,'Data Entry'!$AN$4:$AN$192))</f>
        <v>NO TRANSECT</v>
      </c>
      <c r="L30" s="196" t="str">
        <f>IF('Site Description'!G$32="NO TRANSECT","NO TRANSECT",SUMIF('Data Entry'!$AT$4:$AT$192,A30,'Data Entry'!$AW$4:$AW$192))</f>
        <v>NO TRANSECT</v>
      </c>
      <c r="M30" s="196" t="str">
        <f>IF('Site Description'!H$32="NO TRANSECT","NO TRANSECT",SUMIF('Data Entry'!$BC$4:$BC$192,A30,'Data Entry'!$BF$4:$BF$192))</f>
        <v>NO TRANSECT</v>
      </c>
      <c r="N30" s="197" t="str">
        <f>IF('Site Description'!I$32="NO TRANSECT","NO TRANSECT",SUMIF('Data Entry'!$BL$4:$BL$192,A30,'Data Entry'!$BO$4:$BO$192))</f>
        <v>NO TRANSECT</v>
      </c>
      <c r="O30" s="36" t="e">
        <f t="shared" si="48"/>
        <v>#DIV/0!</v>
      </c>
      <c r="P30" s="37" t="e">
        <f t="shared" si="49"/>
        <v>#DIV/0!</v>
      </c>
      <c r="Q30" s="190" t="str">
        <f>IF('Site Description'!B$33="NO TRANSECT", "NO TRANSECT", G30/'Site Description'!B$33)</f>
        <v>NO TRANSECT</v>
      </c>
      <c r="R30" s="191" t="str">
        <f>IF('Site Description'!C$33="NO TRANSECT", "NO TRANSECT", H30/'Site Description'!C$33)</f>
        <v>NO TRANSECT</v>
      </c>
      <c r="S30" s="191" t="str">
        <f>IF('Site Description'!D$33="NO TRANSECT", "NO TRANSECT", I30/'Site Description'!D$33)</f>
        <v>NO TRANSECT</v>
      </c>
      <c r="T30" s="191" t="str">
        <f>IF('Site Description'!E$33="NO TRANSECT", "NO TRANSECT", J30/'Site Description'!E$33)</f>
        <v>NO TRANSECT</v>
      </c>
      <c r="U30" s="191" t="str">
        <f>IF('Site Description'!F$33="NO TRANSECT", "NO TRANSECT", K30/'Site Description'!F$33)</f>
        <v>NO TRANSECT</v>
      </c>
      <c r="V30" s="192" t="str">
        <f>IF('Site Description'!G$33="NO TRANSECT", "NO TRANSECT", L30/'Site Description'!G$33)</f>
        <v>NO TRANSECT</v>
      </c>
      <c r="W30" s="191" t="str">
        <f>IF('Site Description'!H$33="NO TRANSECT", "NO TRANSECT", M30/'Site Description'!H$33)</f>
        <v>NO TRANSECT</v>
      </c>
      <c r="X30" s="211" t="str">
        <f>IF('Site Description'!$I$33="NO TRANSECT", "NO TRANSECT", N30/'Site Description'!$I$33)</f>
        <v>NO TRANSECT</v>
      </c>
      <c r="Y30" s="36" t="e">
        <f t="shared" si="50"/>
        <v>#DIV/0!</v>
      </c>
      <c r="Z30" s="37" t="e">
        <f t="shared" si="51"/>
        <v>#DIV/0!</v>
      </c>
      <c r="AA30" s="190" t="str">
        <f>IF('Site Description'!B$33="NO TRANSECT", "NO TRANSECT",BE30*10)</f>
        <v>NO TRANSECT</v>
      </c>
      <c r="AB30" s="191" t="str">
        <f>IF('Site Description'!C$33="NO TRANSECT", "NO TRANSECT",BF30*10)</f>
        <v>NO TRANSECT</v>
      </c>
      <c r="AC30" s="191" t="str">
        <f>IF('Site Description'!D$33="NO TRANSECT", "NO TRANSECT",BG30*10)</f>
        <v>NO TRANSECT</v>
      </c>
      <c r="AD30" s="191" t="str">
        <f>IF('Site Description'!E$33="NO TRANSECT", "NO TRANSECT",BH30*10)</f>
        <v>NO TRANSECT</v>
      </c>
      <c r="AE30" s="191" t="str">
        <f>IF('Site Description'!F$33="NO TRANSECT", "NO TRANSECT",BI30*10)</f>
        <v>NO TRANSECT</v>
      </c>
      <c r="AF30" s="192" t="str">
        <f>IF('Site Description'!G$33="NO TRANSECT", "NO TRANSECT",BJ30*10)</f>
        <v>NO TRANSECT</v>
      </c>
      <c r="AG30" s="191" t="str">
        <f>IF('Site Description'!H$33="NO TRANSECT", "NO TRANSECT",BK30*10)</f>
        <v>NO TRANSECT</v>
      </c>
      <c r="AH30" s="211" t="str">
        <f>IF('Site Description'!I$33="NO TRANSECT", "NO TRANSECT",BL30*10)</f>
        <v>NO TRANSECT</v>
      </c>
      <c r="AI30" s="36" t="e">
        <f t="shared" si="52"/>
        <v>#DIV/0!</v>
      </c>
      <c r="AJ30" s="37" t="e">
        <f t="shared" si="53"/>
        <v>#DIV/0!</v>
      </c>
      <c r="AK30" s="190" t="str">
        <f>IF('Site Description'!B$33="NO TRANSECT", "NO TRANSECT",BO30*10)</f>
        <v>NO TRANSECT</v>
      </c>
      <c r="AL30" s="191" t="str">
        <f>IF('Site Description'!C$33="NO TRANSECT", "NO TRANSECT",BP30*10)</f>
        <v>NO TRANSECT</v>
      </c>
      <c r="AM30" s="191" t="str">
        <f>IF('Site Description'!D$33="NO TRANSECT", "NO TRANSECT",BQ30*10)</f>
        <v>NO TRANSECT</v>
      </c>
      <c r="AN30" s="191" t="str">
        <f>IF('Site Description'!E$33="NO TRANSECT", "NO TRANSECT",BR30*10)</f>
        <v>NO TRANSECT</v>
      </c>
      <c r="AO30" s="191" t="str">
        <f>IF('Site Description'!F$33="NO TRANSECT", "NO TRANSECT",BS30*10)</f>
        <v>NO TRANSECT</v>
      </c>
      <c r="AP30" s="192" t="str">
        <f>IF('Site Description'!G$33="NO TRANSECT", "NO TRANSECT",BT30*10)</f>
        <v>NO TRANSECT</v>
      </c>
      <c r="AQ30" s="192" t="str">
        <f>IF('Site Description'!H$33="NO TRANSECT", "NO TRANSECT",BU30*10)</f>
        <v>NO TRANSECT</v>
      </c>
      <c r="AR30" s="192" t="str">
        <f>IF('Site Description'!I$33="NO TRANSECT", "NO TRANSECT",BV30*10)</f>
        <v>NO TRANSECT</v>
      </c>
      <c r="AS30" s="36" t="e">
        <f t="shared" si="54"/>
        <v>#DIV/0!</v>
      </c>
      <c r="AT30" s="37" t="e">
        <f t="shared" si="55"/>
        <v>#DIV/0!</v>
      </c>
      <c r="AU30" s="190" t="str">
        <f>IF('Site Description'!B$33="NO TRANSECT","NO TRANSECT",BY30*10)</f>
        <v>NO TRANSECT</v>
      </c>
      <c r="AV30" s="191" t="str">
        <f>IF('Site Description'!C$33="NO TRANSECT","NO TRANSECT",BZ30*10)</f>
        <v>NO TRANSECT</v>
      </c>
      <c r="AW30" s="191" t="str">
        <f>IF('Site Description'!D$33="NO TRANSECT","NO TRANSECT",CA30*10)</f>
        <v>NO TRANSECT</v>
      </c>
      <c r="AX30" s="191" t="str">
        <f>IF('Site Description'!E$33="NO TRANSECT","NO TRANSECT",CB30*10)</f>
        <v>NO TRANSECT</v>
      </c>
      <c r="AY30" s="191" t="str">
        <f>IF('Site Description'!F$33="NO TRANSECT","NO TRANSECT",CC30*10)</f>
        <v>NO TRANSECT</v>
      </c>
      <c r="AZ30" s="192" t="str">
        <f>IF('Site Description'!G$33="NO TRANSECT","NO TRANSECT",CD30*10)</f>
        <v>NO TRANSECT</v>
      </c>
      <c r="BA30" s="192" t="str">
        <f>IF('Site Description'!H$33="NO TRANSECT","NO TRANSECT",CE30*10)</f>
        <v>NO TRANSECT</v>
      </c>
      <c r="BB30" s="192" t="str">
        <f>IF('Site Description'!I$33="NO TRANSECT","NO TRANSECT",CF30*10)</f>
        <v>NO TRANSECT</v>
      </c>
      <c r="BC30" s="36" t="e">
        <f t="shared" si="56"/>
        <v>#DIV/0!</v>
      </c>
      <c r="BD30" s="37" t="e">
        <f t="shared" si="57"/>
        <v>#DIV/0!</v>
      </c>
      <c r="BE30" s="190" t="str">
        <f>IF('Site Description'!B$32="NO TRANSECT","NO TRANSECT",SUMIF('Data Entry'!$A$4:$A$192,A30,'Data Entry'!$G$4:$G$192)/('Site Description'!B$32*100))</f>
        <v>NO TRANSECT</v>
      </c>
      <c r="BF30" s="191" t="str">
        <f>IF('Site Description'!C$32="NO TRANSECT","NO TRANSECT",SUMIF('Data Entry'!$J$4:$J$192,A30,'Data Entry'!$P$4:$P$192)/('Site Description'!C$32*100))</f>
        <v>NO TRANSECT</v>
      </c>
      <c r="BG30" s="191" t="str">
        <f>IF('Site Description'!D$32="NO TRANSECT","NO TRANSECT",SUMIF('Data Entry'!$S$4:$S$192,A30,'Data Entry'!$Y$4:$Y$192)/('Site Description'!D$32*100))</f>
        <v>NO TRANSECT</v>
      </c>
      <c r="BH30" s="191" t="str">
        <f>IF('Site Description'!E$32="NO TRANSECT","NO TRANSECT",SUMIF('Data Entry'!$AB$4:$AB$192,A30,'Data Entry'!$AH$4:$AH$192)/('Site Description'!E$32*100))</f>
        <v>NO TRANSECT</v>
      </c>
      <c r="BI30" s="191" t="str">
        <f>IF('Site Description'!F$32="NO TRANSECT","NO TRANSECT",SUMIF('Data Entry'!$AK$4:$AK$192,A30,'Data Entry'!$AQ$4:$AQ$192)/('Site Description'!F$32*100))</f>
        <v>NO TRANSECT</v>
      </c>
      <c r="BJ30" s="192" t="str">
        <f>IF('Site Description'!G$32="NO TRANSECT","NO TRANSECT",SUMIF('Data Entry'!$AT$4:$AT$192,A30,'Data Entry'!$AZ$4:$AZ$192)/('Site Description'!G$32*100))</f>
        <v>NO TRANSECT</v>
      </c>
      <c r="BK30" s="192" t="str">
        <f>IF('Site Description'!H$32="NO TRANSECT","NO TRANSECT",SUMIF('Data Entry'!$BC$4:$BC$192,A30,'Data Entry'!$BI$4:$BI$192)/('Site Description'!H$32*100))</f>
        <v>NO TRANSECT</v>
      </c>
      <c r="BL30" s="192" t="str">
        <f>IF('Site Description'!I$32="NO TRANSECT","NO TRANSECT",SUMIF('Data Entry'!$BL$4:$BL$192,A30,'Data Entry'!$BR$4:$BR$192)/('Site Description'!I$32*100))</f>
        <v>NO TRANSECT</v>
      </c>
      <c r="BM30" s="36" t="e">
        <f t="shared" si="58"/>
        <v>#DIV/0!</v>
      </c>
      <c r="BN30" s="37" t="e">
        <f t="shared" si="59"/>
        <v>#DIV/0!</v>
      </c>
      <c r="BO30" s="190" t="str">
        <f>IF('Site Description'!B$32="NO TRANSECT","NO TRANSECT",SUMIF('Data Entry'!$A$4:$A$192,A30,'Data Entry'!$H$4:$H$192)/('Site Description'!B$32*100))</f>
        <v>NO TRANSECT</v>
      </c>
      <c r="BP30" s="191" t="str">
        <f>IF('Site Description'!C$32="NO TRANSECT","NO TRANSECT",SUMIF('Data Entry'!$J$4:$J$192,A30,'Data Entry'!$Q$4:$Q$192)/('Site Description'!C$32*100))</f>
        <v>NO TRANSECT</v>
      </c>
      <c r="BQ30" s="191" t="str">
        <f>IF('Site Description'!D$32="NO TRANSECT","NO TRANSECT",SUMIF('Data Entry'!$S$4:$S$192,A30,'Data Entry'!$Z$4:$Z$192)/('Site Description'!D$32*100))</f>
        <v>NO TRANSECT</v>
      </c>
      <c r="BR30" s="191" t="str">
        <f>IF('Site Description'!E$32="NO TRANSECT","NO TRANSECT",SUMIF('Data Entry'!$AB$4:$AB$192,A30,'Data Entry'!$AI$4:$AI$192)/('Site Description'!E$32*100))</f>
        <v>NO TRANSECT</v>
      </c>
      <c r="BS30" s="191" t="str">
        <f>IF('Site Description'!F$32="NO TRANSECT","NO TRANSECT",SUMIF('Data Entry'!$AK$4:$AK$192,A30,'Data Entry'!$AR$4:$AR$192)/('Site Description'!F$32*100))</f>
        <v>NO TRANSECT</v>
      </c>
      <c r="BT30" s="192" t="str">
        <f>IF('Site Description'!G$32="NO TRANSECT","NO TRANSECT",SUMIF('Data Entry'!$AT$4:$AT$192,A30,'Data Entry'!$BA$4:$BA$192)/('Site Description'!G$32*100))</f>
        <v>NO TRANSECT</v>
      </c>
      <c r="BU30" s="191" t="str">
        <f>IF('Site Description'!H$32="NO TRANSECT","NO TRANSECT",SUMIF('Data Entry'!$BC$4:$BC$192,A30,'Data Entry'!$BJ$4:$BJ$192)/('Site Description'!H$32*100))</f>
        <v>NO TRANSECT</v>
      </c>
      <c r="BV30" s="211" t="str">
        <f>IF('Site Description'!I$32="NO TRANSECT","NO TRANSECT",SUMIF('Data Entry'!$BL$4:$BL$192,A30,'Data Entry'!$BS$4:$BS$192)/('Site Description'!I$32*100))</f>
        <v>NO TRANSECT</v>
      </c>
      <c r="BW30" s="36" t="e">
        <f t="shared" si="60"/>
        <v>#DIV/0!</v>
      </c>
      <c r="BX30" s="37" t="e">
        <f t="shared" si="61"/>
        <v>#DIV/0!</v>
      </c>
      <c r="BY30" s="198" t="str">
        <f>IF('Site Description'!B$32="NO TRANSECT","NO TRANSECT",SUMIF('Data Entry'!$A$4:$A$192,A30,'Data Entry'!$I$4:$I$192)/('Site Description'!B$32*100))</f>
        <v>NO TRANSECT</v>
      </c>
      <c r="BZ30" s="191" t="str">
        <f>IF('Site Description'!C$32="NO TRANSECT","NO TRANSECT",SUMIF('Data Entry'!$J$4:$J$192,A30,'Data Entry'!$R$4:$R$192)/('Site Description'!C$32*100))</f>
        <v>NO TRANSECT</v>
      </c>
      <c r="CA30" s="191" t="str">
        <f>IF('Site Description'!D$32="NO TRANSECT","NO TRANSECT",SUMIF('Data Entry'!$S$4:$S$192,A30,'Data Entry'!$AA$4:$AA$192)/('Site Description'!D$32*100))</f>
        <v>NO TRANSECT</v>
      </c>
      <c r="CB30" s="191" t="str">
        <f>IF('Site Description'!E$32="NO TRANSECT","NO TRANSECT",SUMIF('Data Entry'!$AB$4:$AB$192,A30,'Data Entry'!$AJ$4:$AJ$192)/('Site Description'!E$32*100))</f>
        <v>NO TRANSECT</v>
      </c>
      <c r="CC30" s="191" t="str">
        <f>IF('Site Description'!F$32="NO TRANSECT","NO TRANSECT",SUMIF('Data Entry'!$AK$4:$AK$192,A30,'Data Entry'!$AS$4:$AS$192)/('Site Description'!F$32*100))</f>
        <v>NO TRANSECT</v>
      </c>
      <c r="CD30" s="192" t="str">
        <f>IF('Site Description'!G$32="NO TRANSECT","NO TRANSECT",SUMIF('Data Entry'!$AT$4:$AT$192,A30,'Data Entry'!$BB$4:$BB$192)/('Site Description'!G$32*100))</f>
        <v>NO TRANSECT</v>
      </c>
      <c r="CE30" s="191" t="str">
        <f>IF('Site Description'!H$32="NO TRANSECT","NO TRANSECT",SUMIF('Data Entry'!$BC$4:$BC$192,A30,'Data Entry'!$BK$4:$BK$192)/('Site Description'!H$32*100))</f>
        <v>NO TRANSECT</v>
      </c>
      <c r="CF30" s="211" t="str">
        <f>IF('Site Description'!I$32="NO TRANSECT","NO TRANSECT",SUMIF('Data Entry'!$BL$4:$BL$192,A30,'Data Entry'!$BT$4:$BT$192)/('Site Description'!I$32*100))</f>
        <v>NO TRANSECT</v>
      </c>
      <c r="CG30" s="36" t="e">
        <f t="shared" si="62"/>
        <v>#DIV/0!</v>
      </c>
      <c r="CH30" s="37" t="e">
        <f t="shared" si="63"/>
        <v>#DIV/0!</v>
      </c>
    </row>
    <row r="31" spans="1:86" x14ac:dyDescent="0.25">
      <c r="A31" s="210" t="s">
        <v>233</v>
      </c>
      <c r="B31" s="212" t="s">
        <v>106</v>
      </c>
      <c r="C31" s="212" t="s">
        <v>197</v>
      </c>
      <c r="D31" s="210" t="s">
        <v>87</v>
      </c>
      <c r="E31" s="180" t="s">
        <v>40</v>
      </c>
      <c r="F31" s="213">
        <v>4</v>
      </c>
      <c r="G31" s="194" t="str">
        <f>IF('Site Description'!B$32="NO TRANSECT","NO TRANSECT",SUMIF('Data Entry'!$A$4:$A$192,A31,'Data Entry'!$D$4:$D$192))</f>
        <v>NO TRANSECT</v>
      </c>
      <c r="H31" s="195" t="str">
        <f>IF('Site Description'!C$32="NO TRANSECT","NO TRANSECT",SUMIF('Data Entry'!$J$4:$J$192,A31,'Data Entry'!$M$4:$M$192))</f>
        <v>NO TRANSECT</v>
      </c>
      <c r="I31" s="195" t="str">
        <f>IF('Site Description'!D$32="NO TRANSECT","NO TRANSECT",SUMIF('Data Entry'!$S$4:$S$192,A31,'Data Entry'!$V$4:$V$192))</f>
        <v>NO TRANSECT</v>
      </c>
      <c r="J31" s="195" t="str">
        <f>IF('Site Description'!E$32="NO TRANSECT","NO TRANSECT",SUMIF('Data Entry'!$AB$4:$AB$192,A31,'Data Entry'!$AE$4:$AE$192))</f>
        <v>NO TRANSECT</v>
      </c>
      <c r="K31" s="195" t="str">
        <f>IF('Site Description'!F$32="NO TRANSECT","NO TRANSECT",SUMIF('Data Entry'!$AK$4:$AK$192,A31,'Data Entry'!$AN$4:$AN$192))</f>
        <v>NO TRANSECT</v>
      </c>
      <c r="L31" s="196" t="str">
        <f>IF('Site Description'!G$32="NO TRANSECT","NO TRANSECT",SUMIF('Data Entry'!$AT$4:$AT$192,A31,'Data Entry'!$AW$4:$AW$192))</f>
        <v>NO TRANSECT</v>
      </c>
      <c r="M31" s="196" t="str">
        <f>IF('Site Description'!H$32="NO TRANSECT","NO TRANSECT",SUMIF('Data Entry'!$BC$4:$BC$192,A31,'Data Entry'!$BF$4:$BF$192))</f>
        <v>NO TRANSECT</v>
      </c>
      <c r="N31" s="197" t="str">
        <f>IF('Site Description'!I$32="NO TRANSECT","NO TRANSECT",SUMIF('Data Entry'!$BL$4:$BL$192,A31,'Data Entry'!$BO$4:$BO$192))</f>
        <v>NO TRANSECT</v>
      </c>
      <c r="O31" s="36" t="e">
        <f t="shared" si="48"/>
        <v>#DIV/0!</v>
      </c>
      <c r="P31" s="37" t="e">
        <f t="shared" si="49"/>
        <v>#DIV/0!</v>
      </c>
      <c r="Q31" s="190" t="str">
        <f>IF('Site Description'!B$33="NO TRANSECT", "NO TRANSECT", G31/'Site Description'!B$33)</f>
        <v>NO TRANSECT</v>
      </c>
      <c r="R31" s="191" t="str">
        <f>IF('Site Description'!C$33="NO TRANSECT", "NO TRANSECT", H31/'Site Description'!C$33)</f>
        <v>NO TRANSECT</v>
      </c>
      <c r="S31" s="191" t="str">
        <f>IF('Site Description'!D$33="NO TRANSECT", "NO TRANSECT", I31/'Site Description'!D$33)</f>
        <v>NO TRANSECT</v>
      </c>
      <c r="T31" s="191" t="str">
        <f>IF('Site Description'!E$33="NO TRANSECT", "NO TRANSECT", J31/'Site Description'!E$33)</f>
        <v>NO TRANSECT</v>
      </c>
      <c r="U31" s="191" t="str">
        <f>IF('Site Description'!F$33="NO TRANSECT", "NO TRANSECT", K31/'Site Description'!F$33)</f>
        <v>NO TRANSECT</v>
      </c>
      <c r="V31" s="192" t="str">
        <f>IF('Site Description'!G$33="NO TRANSECT", "NO TRANSECT", L31/'Site Description'!G$33)</f>
        <v>NO TRANSECT</v>
      </c>
      <c r="W31" s="191" t="str">
        <f>IF('Site Description'!H$33="NO TRANSECT", "NO TRANSECT", M31/'Site Description'!H$33)</f>
        <v>NO TRANSECT</v>
      </c>
      <c r="X31" s="211" t="str">
        <f>IF('Site Description'!$I$33="NO TRANSECT", "NO TRANSECT", N31/'Site Description'!$I$33)</f>
        <v>NO TRANSECT</v>
      </c>
      <c r="Y31" s="36" t="e">
        <f t="shared" si="50"/>
        <v>#DIV/0!</v>
      </c>
      <c r="Z31" s="37" t="e">
        <f t="shared" si="51"/>
        <v>#DIV/0!</v>
      </c>
      <c r="AA31" s="190" t="str">
        <f>IF('Site Description'!B$33="NO TRANSECT", "NO TRANSECT",BE31*10)</f>
        <v>NO TRANSECT</v>
      </c>
      <c r="AB31" s="191" t="str">
        <f>IF('Site Description'!C$33="NO TRANSECT", "NO TRANSECT",BF31*10)</f>
        <v>NO TRANSECT</v>
      </c>
      <c r="AC31" s="191" t="str">
        <f>IF('Site Description'!D$33="NO TRANSECT", "NO TRANSECT",BG31*10)</f>
        <v>NO TRANSECT</v>
      </c>
      <c r="AD31" s="191" t="str">
        <f>IF('Site Description'!E$33="NO TRANSECT", "NO TRANSECT",BH31*10)</f>
        <v>NO TRANSECT</v>
      </c>
      <c r="AE31" s="191" t="str">
        <f>IF('Site Description'!F$33="NO TRANSECT", "NO TRANSECT",BI31*10)</f>
        <v>NO TRANSECT</v>
      </c>
      <c r="AF31" s="192" t="str">
        <f>IF('Site Description'!G$33="NO TRANSECT", "NO TRANSECT",BJ31*10)</f>
        <v>NO TRANSECT</v>
      </c>
      <c r="AG31" s="191" t="str">
        <f>IF('Site Description'!H$33="NO TRANSECT", "NO TRANSECT",BK31*10)</f>
        <v>NO TRANSECT</v>
      </c>
      <c r="AH31" s="211" t="str">
        <f>IF('Site Description'!I$33="NO TRANSECT", "NO TRANSECT",BL31*10)</f>
        <v>NO TRANSECT</v>
      </c>
      <c r="AI31" s="36" t="e">
        <f t="shared" si="52"/>
        <v>#DIV/0!</v>
      </c>
      <c r="AJ31" s="37" t="e">
        <f t="shared" si="53"/>
        <v>#DIV/0!</v>
      </c>
      <c r="AK31" s="190" t="str">
        <f>IF('Site Description'!B$33="NO TRANSECT", "NO TRANSECT",BO31*10)</f>
        <v>NO TRANSECT</v>
      </c>
      <c r="AL31" s="191" t="str">
        <f>IF('Site Description'!C$33="NO TRANSECT", "NO TRANSECT",BP31*10)</f>
        <v>NO TRANSECT</v>
      </c>
      <c r="AM31" s="191" t="str">
        <f>IF('Site Description'!D$33="NO TRANSECT", "NO TRANSECT",BQ31*10)</f>
        <v>NO TRANSECT</v>
      </c>
      <c r="AN31" s="191" t="str">
        <f>IF('Site Description'!E$33="NO TRANSECT", "NO TRANSECT",BR31*10)</f>
        <v>NO TRANSECT</v>
      </c>
      <c r="AO31" s="191" t="str">
        <f>IF('Site Description'!F$33="NO TRANSECT", "NO TRANSECT",BS31*10)</f>
        <v>NO TRANSECT</v>
      </c>
      <c r="AP31" s="192" t="str">
        <f>IF('Site Description'!G$33="NO TRANSECT", "NO TRANSECT",BT31*10)</f>
        <v>NO TRANSECT</v>
      </c>
      <c r="AQ31" s="192" t="str">
        <f>IF('Site Description'!H$33="NO TRANSECT", "NO TRANSECT",BU31*10)</f>
        <v>NO TRANSECT</v>
      </c>
      <c r="AR31" s="192" t="str">
        <f>IF('Site Description'!I$33="NO TRANSECT", "NO TRANSECT",BV31*10)</f>
        <v>NO TRANSECT</v>
      </c>
      <c r="AS31" s="36" t="e">
        <f t="shared" si="54"/>
        <v>#DIV/0!</v>
      </c>
      <c r="AT31" s="37" t="e">
        <f t="shared" si="55"/>
        <v>#DIV/0!</v>
      </c>
      <c r="AU31" s="190" t="str">
        <f>IF('Site Description'!B$33="NO TRANSECT","NO TRANSECT",BY31*10)</f>
        <v>NO TRANSECT</v>
      </c>
      <c r="AV31" s="191" t="str">
        <f>IF('Site Description'!C$33="NO TRANSECT","NO TRANSECT",BZ31*10)</f>
        <v>NO TRANSECT</v>
      </c>
      <c r="AW31" s="191" t="str">
        <f>IF('Site Description'!D$33="NO TRANSECT","NO TRANSECT",CA31*10)</f>
        <v>NO TRANSECT</v>
      </c>
      <c r="AX31" s="191" t="str">
        <f>IF('Site Description'!E$33="NO TRANSECT","NO TRANSECT",CB31*10)</f>
        <v>NO TRANSECT</v>
      </c>
      <c r="AY31" s="191" t="str">
        <f>IF('Site Description'!F$33="NO TRANSECT","NO TRANSECT",CC31*10)</f>
        <v>NO TRANSECT</v>
      </c>
      <c r="AZ31" s="192" t="str">
        <f>IF('Site Description'!G$33="NO TRANSECT","NO TRANSECT",CD31*10)</f>
        <v>NO TRANSECT</v>
      </c>
      <c r="BA31" s="192" t="str">
        <f>IF('Site Description'!H$33="NO TRANSECT","NO TRANSECT",CE31*10)</f>
        <v>NO TRANSECT</v>
      </c>
      <c r="BB31" s="192" t="str">
        <f>IF('Site Description'!I$33="NO TRANSECT","NO TRANSECT",CF31*10)</f>
        <v>NO TRANSECT</v>
      </c>
      <c r="BC31" s="36" t="e">
        <f t="shared" si="56"/>
        <v>#DIV/0!</v>
      </c>
      <c r="BD31" s="37" t="e">
        <f t="shared" si="57"/>
        <v>#DIV/0!</v>
      </c>
      <c r="BE31" s="190" t="str">
        <f>IF('Site Description'!B$32="NO TRANSECT","NO TRANSECT",SUMIF('Data Entry'!$A$4:$A$192,A31,'Data Entry'!$G$4:$G$192)/('Site Description'!B$32*100))</f>
        <v>NO TRANSECT</v>
      </c>
      <c r="BF31" s="191" t="str">
        <f>IF('Site Description'!C$32="NO TRANSECT","NO TRANSECT",SUMIF('Data Entry'!$J$4:$J$192,A31,'Data Entry'!$P$4:$P$192)/('Site Description'!C$32*100))</f>
        <v>NO TRANSECT</v>
      </c>
      <c r="BG31" s="191" t="str">
        <f>IF('Site Description'!D$32="NO TRANSECT","NO TRANSECT",SUMIF('Data Entry'!$S$4:$S$192,A31,'Data Entry'!$Y$4:$Y$192)/('Site Description'!D$32*100))</f>
        <v>NO TRANSECT</v>
      </c>
      <c r="BH31" s="191" t="str">
        <f>IF('Site Description'!E$32="NO TRANSECT","NO TRANSECT",SUMIF('Data Entry'!$AB$4:$AB$192,A31,'Data Entry'!$AH$4:$AH$192)/('Site Description'!E$32*100))</f>
        <v>NO TRANSECT</v>
      </c>
      <c r="BI31" s="191" t="str">
        <f>IF('Site Description'!F$32="NO TRANSECT","NO TRANSECT",SUMIF('Data Entry'!$AK$4:$AK$192,A31,'Data Entry'!$AQ$4:$AQ$192)/('Site Description'!F$32*100))</f>
        <v>NO TRANSECT</v>
      </c>
      <c r="BJ31" s="192" t="str">
        <f>IF('Site Description'!G$32="NO TRANSECT","NO TRANSECT",SUMIF('Data Entry'!$AT$4:$AT$192,A31,'Data Entry'!$AZ$4:$AZ$192)/('Site Description'!G$32*100))</f>
        <v>NO TRANSECT</v>
      </c>
      <c r="BK31" s="192" t="str">
        <f>IF('Site Description'!H$32="NO TRANSECT","NO TRANSECT",SUMIF('Data Entry'!$BC$4:$BC$192,A31,'Data Entry'!$BI$4:$BI$192)/('Site Description'!H$32*100))</f>
        <v>NO TRANSECT</v>
      </c>
      <c r="BL31" s="192" t="str">
        <f>IF('Site Description'!I$32="NO TRANSECT","NO TRANSECT",SUMIF('Data Entry'!$BL$4:$BL$192,A31,'Data Entry'!$BR$4:$BR$192)/('Site Description'!I$32*100))</f>
        <v>NO TRANSECT</v>
      </c>
      <c r="BM31" s="36" t="e">
        <f t="shared" si="58"/>
        <v>#DIV/0!</v>
      </c>
      <c r="BN31" s="37" t="e">
        <f t="shared" si="59"/>
        <v>#DIV/0!</v>
      </c>
      <c r="BO31" s="190" t="str">
        <f>IF('Site Description'!B$32="NO TRANSECT","NO TRANSECT",SUMIF('Data Entry'!$A$4:$A$192,A31,'Data Entry'!$H$4:$H$192)/('Site Description'!B$32*100))</f>
        <v>NO TRANSECT</v>
      </c>
      <c r="BP31" s="191" t="str">
        <f>IF('Site Description'!C$32="NO TRANSECT","NO TRANSECT",SUMIF('Data Entry'!$J$4:$J$192,A31,'Data Entry'!$Q$4:$Q$192)/('Site Description'!C$32*100))</f>
        <v>NO TRANSECT</v>
      </c>
      <c r="BQ31" s="191" t="str">
        <f>IF('Site Description'!D$32="NO TRANSECT","NO TRANSECT",SUMIF('Data Entry'!$S$4:$S$192,A31,'Data Entry'!$Z$4:$Z$192)/('Site Description'!D$32*100))</f>
        <v>NO TRANSECT</v>
      </c>
      <c r="BR31" s="191" t="str">
        <f>IF('Site Description'!E$32="NO TRANSECT","NO TRANSECT",SUMIF('Data Entry'!$AB$4:$AB$192,A31,'Data Entry'!$AI$4:$AI$192)/('Site Description'!E$32*100))</f>
        <v>NO TRANSECT</v>
      </c>
      <c r="BS31" s="191" t="str">
        <f>IF('Site Description'!F$32="NO TRANSECT","NO TRANSECT",SUMIF('Data Entry'!$AK$4:$AK$192,A31,'Data Entry'!$AR$4:$AR$192)/('Site Description'!F$32*100))</f>
        <v>NO TRANSECT</v>
      </c>
      <c r="BT31" s="192" t="str">
        <f>IF('Site Description'!G$32="NO TRANSECT","NO TRANSECT",SUMIF('Data Entry'!$AT$4:$AT$192,A31,'Data Entry'!$BA$4:$BA$192)/('Site Description'!G$32*100))</f>
        <v>NO TRANSECT</v>
      </c>
      <c r="BU31" s="191" t="str">
        <f>IF('Site Description'!H$32="NO TRANSECT","NO TRANSECT",SUMIF('Data Entry'!$BC$4:$BC$192,A31,'Data Entry'!$BJ$4:$BJ$192)/('Site Description'!H$32*100))</f>
        <v>NO TRANSECT</v>
      </c>
      <c r="BV31" s="211" t="str">
        <f>IF('Site Description'!I$32="NO TRANSECT","NO TRANSECT",SUMIF('Data Entry'!$BL$4:$BL$192,A31,'Data Entry'!$BS$4:$BS$192)/('Site Description'!I$32*100))</f>
        <v>NO TRANSECT</v>
      </c>
      <c r="BW31" s="36" t="e">
        <f t="shared" si="60"/>
        <v>#DIV/0!</v>
      </c>
      <c r="BX31" s="37" t="e">
        <f t="shared" si="61"/>
        <v>#DIV/0!</v>
      </c>
      <c r="BY31" s="198" t="str">
        <f>IF('Site Description'!B$32="NO TRANSECT","NO TRANSECT",SUMIF('Data Entry'!$A$4:$A$192,A31,'Data Entry'!$I$4:$I$192)/('Site Description'!B$32*100))</f>
        <v>NO TRANSECT</v>
      </c>
      <c r="BZ31" s="191" t="str">
        <f>IF('Site Description'!C$32="NO TRANSECT","NO TRANSECT",SUMIF('Data Entry'!$J$4:$J$192,A31,'Data Entry'!$R$4:$R$192)/('Site Description'!C$32*100))</f>
        <v>NO TRANSECT</v>
      </c>
      <c r="CA31" s="191" t="str">
        <f>IF('Site Description'!D$32="NO TRANSECT","NO TRANSECT",SUMIF('Data Entry'!$S$4:$S$192,A31,'Data Entry'!$AA$4:$AA$192)/('Site Description'!D$32*100))</f>
        <v>NO TRANSECT</v>
      </c>
      <c r="CB31" s="191" t="str">
        <f>IF('Site Description'!E$32="NO TRANSECT","NO TRANSECT",SUMIF('Data Entry'!$AB$4:$AB$192,A31,'Data Entry'!$AJ$4:$AJ$192)/('Site Description'!E$32*100))</f>
        <v>NO TRANSECT</v>
      </c>
      <c r="CC31" s="191" t="str">
        <f>IF('Site Description'!F$32="NO TRANSECT","NO TRANSECT",SUMIF('Data Entry'!$AK$4:$AK$192,A31,'Data Entry'!$AS$4:$AS$192)/('Site Description'!F$32*100))</f>
        <v>NO TRANSECT</v>
      </c>
      <c r="CD31" s="192" t="str">
        <f>IF('Site Description'!G$32="NO TRANSECT","NO TRANSECT",SUMIF('Data Entry'!$AT$4:$AT$192,A31,'Data Entry'!$BB$4:$BB$192)/('Site Description'!G$32*100))</f>
        <v>NO TRANSECT</v>
      </c>
      <c r="CE31" s="191" t="str">
        <f>IF('Site Description'!H$32="NO TRANSECT","NO TRANSECT",SUMIF('Data Entry'!$BC$4:$BC$192,A31,'Data Entry'!$BK$4:$BK$192)/('Site Description'!H$32*100))</f>
        <v>NO TRANSECT</v>
      </c>
      <c r="CF31" s="211" t="str">
        <f>IF('Site Description'!I$32="NO TRANSECT","NO TRANSECT",SUMIF('Data Entry'!$BL$4:$BL$192,A31,'Data Entry'!$BT$4:$BT$192)/('Site Description'!I$32*100))</f>
        <v>NO TRANSECT</v>
      </c>
      <c r="CG31" s="36" t="e">
        <f t="shared" si="62"/>
        <v>#DIV/0!</v>
      </c>
      <c r="CH31" s="37" t="e">
        <f t="shared" si="63"/>
        <v>#DIV/0!</v>
      </c>
    </row>
    <row r="32" spans="1:86" x14ac:dyDescent="0.25">
      <c r="A32" s="210" t="s">
        <v>234</v>
      </c>
      <c r="B32" s="212" t="s">
        <v>106</v>
      </c>
      <c r="C32" s="212" t="s">
        <v>197</v>
      </c>
      <c r="D32" s="210" t="s">
        <v>88</v>
      </c>
      <c r="E32" s="180" t="s">
        <v>40</v>
      </c>
      <c r="F32" s="213">
        <v>4</v>
      </c>
      <c r="G32" s="194" t="str">
        <f>IF('Site Description'!B$32="NO TRANSECT","NO TRANSECT",SUMIF('Data Entry'!$A$4:$A$192,A32,'Data Entry'!$D$4:$D$192))</f>
        <v>NO TRANSECT</v>
      </c>
      <c r="H32" s="195" t="str">
        <f>IF('Site Description'!C$32="NO TRANSECT","NO TRANSECT",SUMIF('Data Entry'!$J$4:$J$192,A32,'Data Entry'!$M$4:$M$192))</f>
        <v>NO TRANSECT</v>
      </c>
      <c r="I32" s="195" t="str">
        <f>IF('Site Description'!D$32="NO TRANSECT","NO TRANSECT",SUMIF('Data Entry'!$S$4:$S$192,A32,'Data Entry'!$V$4:$V$192))</f>
        <v>NO TRANSECT</v>
      </c>
      <c r="J32" s="195" t="str">
        <f>IF('Site Description'!E$32="NO TRANSECT","NO TRANSECT",SUMIF('Data Entry'!$AB$4:$AB$192,A32,'Data Entry'!$AE$4:$AE$192))</f>
        <v>NO TRANSECT</v>
      </c>
      <c r="K32" s="195" t="str">
        <f>IF('Site Description'!F$32="NO TRANSECT","NO TRANSECT",SUMIF('Data Entry'!$AK$4:$AK$192,A32,'Data Entry'!$AN$4:$AN$192))</f>
        <v>NO TRANSECT</v>
      </c>
      <c r="L32" s="196" t="str">
        <f>IF('Site Description'!G$32="NO TRANSECT","NO TRANSECT",SUMIF('Data Entry'!$AT$4:$AT$192,A32,'Data Entry'!$AW$4:$AW$192))</f>
        <v>NO TRANSECT</v>
      </c>
      <c r="M32" s="196" t="str">
        <f>IF('Site Description'!H$32="NO TRANSECT","NO TRANSECT",SUMIF('Data Entry'!$BC$4:$BC$192,A32,'Data Entry'!$BF$4:$BF$192))</f>
        <v>NO TRANSECT</v>
      </c>
      <c r="N32" s="197" t="str">
        <f>IF('Site Description'!I$32="NO TRANSECT","NO TRANSECT",SUMIF('Data Entry'!$BL$4:$BL$192,A32,'Data Entry'!$BO$4:$BO$192))</f>
        <v>NO TRANSECT</v>
      </c>
      <c r="O32" s="36" t="e">
        <f t="shared" si="48"/>
        <v>#DIV/0!</v>
      </c>
      <c r="P32" s="37" t="e">
        <f t="shared" si="49"/>
        <v>#DIV/0!</v>
      </c>
      <c r="Q32" s="190" t="str">
        <f>IF('Site Description'!B$33="NO TRANSECT", "NO TRANSECT", G32/'Site Description'!B$33)</f>
        <v>NO TRANSECT</v>
      </c>
      <c r="R32" s="191" t="str">
        <f>IF('Site Description'!C$33="NO TRANSECT", "NO TRANSECT", H32/'Site Description'!C$33)</f>
        <v>NO TRANSECT</v>
      </c>
      <c r="S32" s="191" t="str">
        <f>IF('Site Description'!D$33="NO TRANSECT", "NO TRANSECT", I32/'Site Description'!D$33)</f>
        <v>NO TRANSECT</v>
      </c>
      <c r="T32" s="191" t="str">
        <f>IF('Site Description'!E$33="NO TRANSECT", "NO TRANSECT", J32/'Site Description'!E$33)</f>
        <v>NO TRANSECT</v>
      </c>
      <c r="U32" s="191" t="str">
        <f>IF('Site Description'!F$33="NO TRANSECT", "NO TRANSECT", K32/'Site Description'!F$33)</f>
        <v>NO TRANSECT</v>
      </c>
      <c r="V32" s="192" t="str">
        <f>IF('Site Description'!G$33="NO TRANSECT", "NO TRANSECT", L32/'Site Description'!G$33)</f>
        <v>NO TRANSECT</v>
      </c>
      <c r="W32" s="191" t="str">
        <f>IF('Site Description'!H$33="NO TRANSECT", "NO TRANSECT", M32/'Site Description'!H$33)</f>
        <v>NO TRANSECT</v>
      </c>
      <c r="X32" s="211" t="str">
        <f>IF('Site Description'!$I$33="NO TRANSECT", "NO TRANSECT", N32/'Site Description'!$I$33)</f>
        <v>NO TRANSECT</v>
      </c>
      <c r="Y32" s="36" t="e">
        <f t="shared" si="50"/>
        <v>#DIV/0!</v>
      </c>
      <c r="Z32" s="37" t="e">
        <f t="shared" si="51"/>
        <v>#DIV/0!</v>
      </c>
      <c r="AA32" s="190" t="str">
        <f>IF('Site Description'!B$33="NO TRANSECT", "NO TRANSECT",BE32*10)</f>
        <v>NO TRANSECT</v>
      </c>
      <c r="AB32" s="191" t="str">
        <f>IF('Site Description'!C$33="NO TRANSECT", "NO TRANSECT",BF32*10)</f>
        <v>NO TRANSECT</v>
      </c>
      <c r="AC32" s="191" t="str">
        <f>IF('Site Description'!D$33="NO TRANSECT", "NO TRANSECT",BG32*10)</f>
        <v>NO TRANSECT</v>
      </c>
      <c r="AD32" s="191" t="str">
        <f>IF('Site Description'!E$33="NO TRANSECT", "NO TRANSECT",BH32*10)</f>
        <v>NO TRANSECT</v>
      </c>
      <c r="AE32" s="191" t="str">
        <f>IF('Site Description'!F$33="NO TRANSECT", "NO TRANSECT",BI32*10)</f>
        <v>NO TRANSECT</v>
      </c>
      <c r="AF32" s="192" t="str">
        <f>IF('Site Description'!G$33="NO TRANSECT", "NO TRANSECT",BJ32*10)</f>
        <v>NO TRANSECT</v>
      </c>
      <c r="AG32" s="191" t="str">
        <f>IF('Site Description'!H$33="NO TRANSECT", "NO TRANSECT",BK32*10)</f>
        <v>NO TRANSECT</v>
      </c>
      <c r="AH32" s="211" t="str">
        <f>IF('Site Description'!I$33="NO TRANSECT", "NO TRANSECT",BL32*10)</f>
        <v>NO TRANSECT</v>
      </c>
      <c r="AI32" s="36" t="e">
        <f t="shared" si="52"/>
        <v>#DIV/0!</v>
      </c>
      <c r="AJ32" s="37" t="e">
        <f t="shared" si="53"/>
        <v>#DIV/0!</v>
      </c>
      <c r="AK32" s="190" t="str">
        <f>IF('Site Description'!B$33="NO TRANSECT", "NO TRANSECT",BO32*10)</f>
        <v>NO TRANSECT</v>
      </c>
      <c r="AL32" s="191" t="str">
        <f>IF('Site Description'!C$33="NO TRANSECT", "NO TRANSECT",BP32*10)</f>
        <v>NO TRANSECT</v>
      </c>
      <c r="AM32" s="191" t="str">
        <f>IF('Site Description'!D$33="NO TRANSECT", "NO TRANSECT",BQ32*10)</f>
        <v>NO TRANSECT</v>
      </c>
      <c r="AN32" s="191" t="str">
        <f>IF('Site Description'!E$33="NO TRANSECT", "NO TRANSECT",BR32*10)</f>
        <v>NO TRANSECT</v>
      </c>
      <c r="AO32" s="191" t="str">
        <f>IF('Site Description'!F$33="NO TRANSECT", "NO TRANSECT",BS32*10)</f>
        <v>NO TRANSECT</v>
      </c>
      <c r="AP32" s="192" t="str">
        <f>IF('Site Description'!G$33="NO TRANSECT", "NO TRANSECT",BT32*10)</f>
        <v>NO TRANSECT</v>
      </c>
      <c r="AQ32" s="192" t="str">
        <f>IF('Site Description'!H$33="NO TRANSECT", "NO TRANSECT",BU32*10)</f>
        <v>NO TRANSECT</v>
      </c>
      <c r="AR32" s="192" t="str">
        <f>IF('Site Description'!I$33="NO TRANSECT", "NO TRANSECT",BV32*10)</f>
        <v>NO TRANSECT</v>
      </c>
      <c r="AS32" s="36" t="e">
        <f t="shared" si="54"/>
        <v>#DIV/0!</v>
      </c>
      <c r="AT32" s="37" t="e">
        <f t="shared" si="55"/>
        <v>#DIV/0!</v>
      </c>
      <c r="AU32" s="190" t="str">
        <f>IF('Site Description'!B$33="NO TRANSECT","NO TRANSECT",BY32*10)</f>
        <v>NO TRANSECT</v>
      </c>
      <c r="AV32" s="191" t="str">
        <f>IF('Site Description'!C$33="NO TRANSECT","NO TRANSECT",BZ32*10)</f>
        <v>NO TRANSECT</v>
      </c>
      <c r="AW32" s="191" t="str">
        <f>IF('Site Description'!D$33="NO TRANSECT","NO TRANSECT",CA32*10)</f>
        <v>NO TRANSECT</v>
      </c>
      <c r="AX32" s="191" t="str">
        <f>IF('Site Description'!E$33="NO TRANSECT","NO TRANSECT",CB32*10)</f>
        <v>NO TRANSECT</v>
      </c>
      <c r="AY32" s="191" t="str">
        <f>IF('Site Description'!F$33="NO TRANSECT","NO TRANSECT",CC32*10)</f>
        <v>NO TRANSECT</v>
      </c>
      <c r="AZ32" s="192" t="str">
        <f>IF('Site Description'!G$33="NO TRANSECT","NO TRANSECT",CD32*10)</f>
        <v>NO TRANSECT</v>
      </c>
      <c r="BA32" s="192" t="str">
        <f>IF('Site Description'!H$33="NO TRANSECT","NO TRANSECT",CE32*10)</f>
        <v>NO TRANSECT</v>
      </c>
      <c r="BB32" s="192" t="str">
        <f>IF('Site Description'!I$33="NO TRANSECT","NO TRANSECT",CF32*10)</f>
        <v>NO TRANSECT</v>
      </c>
      <c r="BC32" s="36" t="e">
        <f t="shared" si="56"/>
        <v>#DIV/0!</v>
      </c>
      <c r="BD32" s="37" t="e">
        <f t="shared" si="57"/>
        <v>#DIV/0!</v>
      </c>
      <c r="BE32" s="190" t="str">
        <f>IF('Site Description'!B$32="NO TRANSECT","NO TRANSECT",SUMIF('Data Entry'!$A$4:$A$192,A32,'Data Entry'!$G$4:$G$192)/('Site Description'!B$32*100))</f>
        <v>NO TRANSECT</v>
      </c>
      <c r="BF32" s="191" t="str">
        <f>IF('Site Description'!C$32="NO TRANSECT","NO TRANSECT",SUMIF('Data Entry'!$J$4:$J$192,A32,'Data Entry'!$P$4:$P$192)/('Site Description'!C$32*100))</f>
        <v>NO TRANSECT</v>
      </c>
      <c r="BG32" s="191" t="str">
        <f>IF('Site Description'!D$32="NO TRANSECT","NO TRANSECT",SUMIF('Data Entry'!$S$4:$S$192,A32,'Data Entry'!$Y$4:$Y$192)/('Site Description'!D$32*100))</f>
        <v>NO TRANSECT</v>
      </c>
      <c r="BH32" s="191" t="str">
        <f>IF('Site Description'!E$32="NO TRANSECT","NO TRANSECT",SUMIF('Data Entry'!$AB$4:$AB$192,A32,'Data Entry'!$AH$4:$AH$192)/('Site Description'!E$32*100))</f>
        <v>NO TRANSECT</v>
      </c>
      <c r="BI32" s="191" t="str">
        <f>IF('Site Description'!F$32="NO TRANSECT","NO TRANSECT",SUMIF('Data Entry'!$AK$4:$AK$192,A32,'Data Entry'!$AQ$4:$AQ$192)/('Site Description'!F$32*100))</f>
        <v>NO TRANSECT</v>
      </c>
      <c r="BJ32" s="192" t="str">
        <f>IF('Site Description'!G$32="NO TRANSECT","NO TRANSECT",SUMIF('Data Entry'!$AT$4:$AT$192,A32,'Data Entry'!$AZ$4:$AZ$192)/('Site Description'!G$32*100))</f>
        <v>NO TRANSECT</v>
      </c>
      <c r="BK32" s="192" t="str">
        <f>IF('Site Description'!H$32="NO TRANSECT","NO TRANSECT",SUMIF('Data Entry'!$BC$4:$BC$192,A32,'Data Entry'!$BI$4:$BI$192)/('Site Description'!H$32*100))</f>
        <v>NO TRANSECT</v>
      </c>
      <c r="BL32" s="192" t="str">
        <f>IF('Site Description'!I$32="NO TRANSECT","NO TRANSECT",SUMIF('Data Entry'!$BL$4:$BL$192,A32,'Data Entry'!$BR$4:$BR$192)/('Site Description'!I$32*100))</f>
        <v>NO TRANSECT</v>
      </c>
      <c r="BM32" s="36" t="e">
        <f t="shared" si="58"/>
        <v>#DIV/0!</v>
      </c>
      <c r="BN32" s="37" t="e">
        <f t="shared" si="59"/>
        <v>#DIV/0!</v>
      </c>
      <c r="BO32" s="190" t="str">
        <f>IF('Site Description'!B$32="NO TRANSECT","NO TRANSECT",SUMIF('Data Entry'!$A$4:$A$192,A32,'Data Entry'!$H$4:$H$192)/('Site Description'!B$32*100))</f>
        <v>NO TRANSECT</v>
      </c>
      <c r="BP32" s="191" t="str">
        <f>IF('Site Description'!C$32="NO TRANSECT","NO TRANSECT",SUMIF('Data Entry'!$J$4:$J$192,A32,'Data Entry'!$Q$4:$Q$192)/('Site Description'!C$32*100))</f>
        <v>NO TRANSECT</v>
      </c>
      <c r="BQ32" s="191" t="str">
        <f>IF('Site Description'!D$32="NO TRANSECT","NO TRANSECT",SUMIF('Data Entry'!$S$4:$S$192,A32,'Data Entry'!$Z$4:$Z$192)/('Site Description'!D$32*100))</f>
        <v>NO TRANSECT</v>
      </c>
      <c r="BR32" s="191" t="str">
        <f>IF('Site Description'!E$32="NO TRANSECT","NO TRANSECT",SUMIF('Data Entry'!$AB$4:$AB$192,A32,'Data Entry'!$AI$4:$AI$192)/('Site Description'!E$32*100))</f>
        <v>NO TRANSECT</v>
      </c>
      <c r="BS32" s="191" t="str">
        <f>IF('Site Description'!F$32="NO TRANSECT","NO TRANSECT",SUMIF('Data Entry'!$AK$4:$AK$192,A32,'Data Entry'!$AR$4:$AR$192)/('Site Description'!F$32*100))</f>
        <v>NO TRANSECT</v>
      </c>
      <c r="BT32" s="192" t="str">
        <f>IF('Site Description'!G$32="NO TRANSECT","NO TRANSECT",SUMIF('Data Entry'!$AT$4:$AT$192,A32,'Data Entry'!$BA$4:$BA$192)/('Site Description'!G$32*100))</f>
        <v>NO TRANSECT</v>
      </c>
      <c r="BU32" s="191" t="str">
        <f>IF('Site Description'!H$32="NO TRANSECT","NO TRANSECT",SUMIF('Data Entry'!$BC$4:$BC$192,A32,'Data Entry'!$BJ$4:$BJ$192)/('Site Description'!H$32*100))</f>
        <v>NO TRANSECT</v>
      </c>
      <c r="BV32" s="211" t="str">
        <f>IF('Site Description'!I$32="NO TRANSECT","NO TRANSECT",SUMIF('Data Entry'!$BL$4:$BL$192,A32,'Data Entry'!$BS$4:$BS$192)/('Site Description'!I$32*100))</f>
        <v>NO TRANSECT</v>
      </c>
      <c r="BW32" s="36" t="e">
        <f t="shared" si="60"/>
        <v>#DIV/0!</v>
      </c>
      <c r="BX32" s="37" t="e">
        <f t="shared" si="61"/>
        <v>#DIV/0!</v>
      </c>
      <c r="BY32" s="198" t="str">
        <f>IF('Site Description'!B$32="NO TRANSECT","NO TRANSECT",SUMIF('Data Entry'!$A$4:$A$192,A32,'Data Entry'!$I$4:$I$192)/('Site Description'!B$32*100))</f>
        <v>NO TRANSECT</v>
      </c>
      <c r="BZ32" s="191" t="str">
        <f>IF('Site Description'!C$32="NO TRANSECT","NO TRANSECT",SUMIF('Data Entry'!$J$4:$J$192,A32,'Data Entry'!$R$4:$R$192)/('Site Description'!C$32*100))</f>
        <v>NO TRANSECT</v>
      </c>
      <c r="CA32" s="191" t="str">
        <f>IF('Site Description'!D$32="NO TRANSECT","NO TRANSECT",SUMIF('Data Entry'!$S$4:$S$192,A32,'Data Entry'!$AA$4:$AA$192)/('Site Description'!D$32*100))</f>
        <v>NO TRANSECT</v>
      </c>
      <c r="CB32" s="191" t="str">
        <f>IF('Site Description'!E$32="NO TRANSECT","NO TRANSECT",SUMIF('Data Entry'!$AB$4:$AB$192,A32,'Data Entry'!$AJ$4:$AJ$192)/('Site Description'!E$32*100))</f>
        <v>NO TRANSECT</v>
      </c>
      <c r="CC32" s="191" t="str">
        <f>IF('Site Description'!F$32="NO TRANSECT","NO TRANSECT",SUMIF('Data Entry'!$AK$4:$AK$192,A32,'Data Entry'!$AS$4:$AS$192)/('Site Description'!F$32*100))</f>
        <v>NO TRANSECT</v>
      </c>
      <c r="CD32" s="192" t="str">
        <f>IF('Site Description'!G$32="NO TRANSECT","NO TRANSECT",SUMIF('Data Entry'!$AT$4:$AT$192,A32,'Data Entry'!$BB$4:$BB$192)/('Site Description'!G$32*100))</f>
        <v>NO TRANSECT</v>
      </c>
      <c r="CE32" s="191" t="str">
        <f>IF('Site Description'!H$32="NO TRANSECT","NO TRANSECT",SUMIF('Data Entry'!$BC$4:$BC$192,A32,'Data Entry'!$BK$4:$BK$192)/('Site Description'!H$32*100))</f>
        <v>NO TRANSECT</v>
      </c>
      <c r="CF32" s="211" t="str">
        <f>IF('Site Description'!I$32="NO TRANSECT","NO TRANSECT",SUMIF('Data Entry'!$BL$4:$BL$192,A32,'Data Entry'!$BT$4:$BT$192)/('Site Description'!I$32*100))</f>
        <v>NO TRANSECT</v>
      </c>
      <c r="CG32" s="36" t="e">
        <f t="shared" si="62"/>
        <v>#DIV/0!</v>
      </c>
      <c r="CH32" s="37" t="e">
        <f t="shared" si="63"/>
        <v>#DIV/0!</v>
      </c>
    </row>
    <row r="33" spans="1:86" x14ac:dyDescent="0.25">
      <c r="A33" s="210" t="s">
        <v>235</v>
      </c>
      <c r="B33" s="212" t="s">
        <v>106</v>
      </c>
      <c r="C33" s="212" t="s">
        <v>198</v>
      </c>
      <c r="D33" s="210" t="s">
        <v>88</v>
      </c>
      <c r="E33" s="180" t="s">
        <v>40</v>
      </c>
      <c r="F33" s="180">
        <v>4</v>
      </c>
      <c r="G33" s="194" t="str">
        <f>IF('Site Description'!B$32="NO TRANSECT","NO TRANSECT",SUMIF('Data Entry'!$A$4:$A$192,A33,'Data Entry'!$D$4:$D$192))</f>
        <v>NO TRANSECT</v>
      </c>
      <c r="H33" s="195" t="str">
        <f>IF('Site Description'!C$32="NO TRANSECT","NO TRANSECT",SUMIF('Data Entry'!$J$4:$J$192,A33,'Data Entry'!$M$4:$M$192))</f>
        <v>NO TRANSECT</v>
      </c>
      <c r="I33" s="195" t="str">
        <f>IF('Site Description'!D$32="NO TRANSECT","NO TRANSECT",SUMIF('Data Entry'!$S$4:$S$192,A33,'Data Entry'!$V$4:$V$192))</f>
        <v>NO TRANSECT</v>
      </c>
      <c r="J33" s="195" t="str">
        <f>IF('Site Description'!E$32="NO TRANSECT","NO TRANSECT",SUMIF('Data Entry'!$AB$4:$AB$192,A33,'Data Entry'!$AE$4:$AE$192))</f>
        <v>NO TRANSECT</v>
      </c>
      <c r="K33" s="195" t="str">
        <f>IF('Site Description'!F$32="NO TRANSECT","NO TRANSECT",SUMIF('Data Entry'!$AK$4:$AK$192,A33,'Data Entry'!$AN$4:$AN$192))</f>
        <v>NO TRANSECT</v>
      </c>
      <c r="L33" s="196" t="str">
        <f>IF('Site Description'!G$32="NO TRANSECT","NO TRANSECT",SUMIF('Data Entry'!$AT$4:$AT$192,A33,'Data Entry'!$AW$4:$AW$192))</f>
        <v>NO TRANSECT</v>
      </c>
      <c r="M33" s="196" t="str">
        <f>IF('Site Description'!H$32="NO TRANSECT","NO TRANSECT",SUMIF('Data Entry'!$BC$4:$BC$192,A33,'Data Entry'!$BF$4:$BF$192))</f>
        <v>NO TRANSECT</v>
      </c>
      <c r="N33" s="197" t="str">
        <f>IF('Site Description'!I$32="NO TRANSECT","NO TRANSECT",SUMIF('Data Entry'!$BL$4:$BL$192,A33,'Data Entry'!$BO$4:$BO$192))</f>
        <v>NO TRANSECT</v>
      </c>
      <c r="O33" s="36" t="e">
        <f t="shared" si="48"/>
        <v>#DIV/0!</v>
      </c>
      <c r="P33" s="37" t="e">
        <f t="shared" si="49"/>
        <v>#DIV/0!</v>
      </c>
      <c r="Q33" s="190" t="str">
        <f>IF('Site Description'!B$33="NO TRANSECT", "NO TRANSECT", G33/'Site Description'!B$33)</f>
        <v>NO TRANSECT</v>
      </c>
      <c r="R33" s="191" t="str">
        <f>IF('Site Description'!C$33="NO TRANSECT", "NO TRANSECT", H33/'Site Description'!C$33)</f>
        <v>NO TRANSECT</v>
      </c>
      <c r="S33" s="191" t="str">
        <f>IF('Site Description'!D$33="NO TRANSECT", "NO TRANSECT", I33/'Site Description'!D$33)</f>
        <v>NO TRANSECT</v>
      </c>
      <c r="T33" s="191" t="str">
        <f>IF('Site Description'!E$33="NO TRANSECT", "NO TRANSECT", J33/'Site Description'!E$33)</f>
        <v>NO TRANSECT</v>
      </c>
      <c r="U33" s="191" t="str">
        <f>IF('Site Description'!F$33="NO TRANSECT", "NO TRANSECT", K33/'Site Description'!F$33)</f>
        <v>NO TRANSECT</v>
      </c>
      <c r="V33" s="192" t="str">
        <f>IF('Site Description'!G$33="NO TRANSECT", "NO TRANSECT", L33/'Site Description'!G$33)</f>
        <v>NO TRANSECT</v>
      </c>
      <c r="W33" s="191" t="str">
        <f>IF('Site Description'!H$33="NO TRANSECT", "NO TRANSECT", M33/'Site Description'!H$33)</f>
        <v>NO TRANSECT</v>
      </c>
      <c r="X33" s="211" t="str">
        <f>IF('Site Description'!$I$33="NO TRANSECT", "NO TRANSECT", N33/'Site Description'!$I$33)</f>
        <v>NO TRANSECT</v>
      </c>
      <c r="Y33" s="36" t="e">
        <f t="shared" si="50"/>
        <v>#DIV/0!</v>
      </c>
      <c r="Z33" s="37" t="e">
        <f t="shared" si="51"/>
        <v>#DIV/0!</v>
      </c>
      <c r="AA33" s="190" t="str">
        <f>IF('Site Description'!B$33="NO TRANSECT", "NO TRANSECT",BE33*10)</f>
        <v>NO TRANSECT</v>
      </c>
      <c r="AB33" s="191" t="str">
        <f>IF('Site Description'!C$33="NO TRANSECT", "NO TRANSECT",BF33*10)</f>
        <v>NO TRANSECT</v>
      </c>
      <c r="AC33" s="191" t="str">
        <f>IF('Site Description'!D$33="NO TRANSECT", "NO TRANSECT",BG33*10)</f>
        <v>NO TRANSECT</v>
      </c>
      <c r="AD33" s="191" t="str">
        <f>IF('Site Description'!E$33="NO TRANSECT", "NO TRANSECT",BH33*10)</f>
        <v>NO TRANSECT</v>
      </c>
      <c r="AE33" s="191" t="str">
        <f>IF('Site Description'!F$33="NO TRANSECT", "NO TRANSECT",BI33*10)</f>
        <v>NO TRANSECT</v>
      </c>
      <c r="AF33" s="192" t="str">
        <f>IF('Site Description'!G$33="NO TRANSECT", "NO TRANSECT",BJ33*10)</f>
        <v>NO TRANSECT</v>
      </c>
      <c r="AG33" s="191" t="str">
        <f>IF('Site Description'!H$33="NO TRANSECT", "NO TRANSECT",BK33*10)</f>
        <v>NO TRANSECT</v>
      </c>
      <c r="AH33" s="211" t="str">
        <f>IF('Site Description'!I$33="NO TRANSECT", "NO TRANSECT",BL33*10)</f>
        <v>NO TRANSECT</v>
      </c>
      <c r="AI33" s="36" t="e">
        <f t="shared" si="52"/>
        <v>#DIV/0!</v>
      </c>
      <c r="AJ33" s="37" t="e">
        <f t="shared" si="53"/>
        <v>#DIV/0!</v>
      </c>
      <c r="AK33" s="190" t="str">
        <f>IF('Site Description'!B$33="NO TRANSECT", "NO TRANSECT",BO33*10)</f>
        <v>NO TRANSECT</v>
      </c>
      <c r="AL33" s="191" t="str">
        <f>IF('Site Description'!C$33="NO TRANSECT", "NO TRANSECT",BP33*10)</f>
        <v>NO TRANSECT</v>
      </c>
      <c r="AM33" s="191" t="str">
        <f>IF('Site Description'!D$33="NO TRANSECT", "NO TRANSECT",BQ33*10)</f>
        <v>NO TRANSECT</v>
      </c>
      <c r="AN33" s="191" t="str">
        <f>IF('Site Description'!E$33="NO TRANSECT", "NO TRANSECT",BR33*10)</f>
        <v>NO TRANSECT</v>
      </c>
      <c r="AO33" s="191" t="str">
        <f>IF('Site Description'!F$33="NO TRANSECT", "NO TRANSECT",BS33*10)</f>
        <v>NO TRANSECT</v>
      </c>
      <c r="AP33" s="192" t="str">
        <f>IF('Site Description'!G$33="NO TRANSECT", "NO TRANSECT",BT33*10)</f>
        <v>NO TRANSECT</v>
      </c>
      <c r="AQ33" s="192" t="str">
        <f>IF('Site Description'!H$33="NO TRANSECT", "NO TRANSECT",BU33*10)</f>
        <v>NO TRANSECT</v>
      </c>
      <c r="AR33" s="192" t="str">
        <f>IF('Site Description'!I$33="NO TRANSECT", "NO TRANSECT",BV33*10)</f>
        <v>NO TRANSECT</v>
      </c>
      <c r="AS33" s="36" t="e">
        <f t="shared" si="54"/>
        <v>#DIV/0!</v>
      </c>
      <c r="AT33" s="37" t="e">
        <f t="shared" si="55"/>
        <v>#DIV/0!</v>
      </c>
      <c r="AU33" s="190" t="str">
        <f>IF('Site Description'!B$33="NO TRANSECT","NO TRANSECT",BY33*10)</f>
        <v>NO TRANSECT</v>
      </c>
      <c r="AV33" s="191" t="str">
        <f>IF('Site Description'!C$33="NO TRANSECT","NO TRANSECT",BZ33*10)</f>
        <v>NO TRANSECT</v>
      </c>
      <c r="AW33" s="191" t="str">
        <f>IF('Site Description'!D$33="NO TRANSECT","NO TRANSECT",CA33*10)</f>
        <v>NO TRANSECT</v>
      </c>
      <c r="AX33" s="191" t="str">
        <f>IF('Site Description'!E$33="NO TRANSECT","NO TRANSECT",CB33*10)</f>
        <v>NO TRANSECT</v>
      </c>
      <c r="AY33" s="191" t="str">
        <f>IF('Site Description'!F$33="NO TRANSECT","NO TRANSECT",CC33*10)</f>
        <v>NO TRANSECT</v>
      </c>
      <c r="AZ33" s="192" t="str">
        <f>IF('Site Description'!G$33="NO TRANSECT","NO TRANSECT",CD33*10)</f>
        <v>NO TRANSECT</v>
      </c>
      <c r="BA33" s="192" t="str">
        <f>IF('Site Description'!H$33="NO TRANSECT","NO TRANSECT",CE33*10)</f>
        <v>NO TRANSECT</v>
      </c>
      <c r="BB33" s="192" t="str">
        <f>IF('Site Description'!I$33="NO TRANSECT","NO TRANSECT",CF33*10)</f>
        <v>NO TRANSECT</v>
      </c>
      <c r="BC33" s="36" t="e">
        <f t="shared" si="56"/>
        <v>#DIV/0!</v>
      </c>
      <c r="BD33" s="37" t="e">
        <f t="shared" si="57"/>
        <v>#DIV/0!</v>
      </c>
      <c r="BE33" s="190" t="str">
        <f>IF('Site Description'!B$32="NO TRANSECT","NO TRANSECT",SUMIF('Data Entry'!$A$4:$A$192,A33,'Data Entry'!$G$4:$G$192)/('Site Description'!B$32*100))</f>
        <v>NO TRANSECT</v>
      </c>
      <c r="BF33" s="191" t="str">
        <f>IF('Site Description'!C$32="NO TRANSECT","NO TRANSECT",SUMIF('Data Entry'!$J$4:$J$192,A33,'Data Entry'!$P$4:$P$192)/('Site Description'!C$32*100))</f>
        <v>NO TRANSECT</v>
      </c>
      <c r="BG33" s="191" t="str">
        <f>IF('Site Description'!D$32="NO TRANSECT","NO TRANSECT",SUMIF('Data Entry'!$S$4:$S$192,A33,'Data Entry'!$Y$4:$Y$192)/('Site Description'!D$32*100))</f>
        <v>NO TRANSECT</v>
      </c>
      <c r="BH33" s="191" t="str">
        <f>IF('Site Description'!E$32="NO TRANSECT","NO TRANSECT",SUMIF('Data Entry'!$AB$4:$AB$192,A33,'Data Entry'!$AH$4:$AH$192)/('Site Description'!E$32*100))</f>
        <v>NO TRANSECT</v>
      </c>
      <c r="BI33" s="191" t="str">
        <f>IF('Site Description'!F$32="NO TRANSECT","NO TRANSECT",SUMIF('Data Entry'!$AK$4:$AK$192,A33,'Data Entry'!$AQ$4:$AQ$192)/('Site Description'!F$32*100))</f>
        <v>NO TRANSECT</v>
      </c>
      <c r="BJ33" s="192" t="str">
        <f>IF('Site Description'!G$32="NO TRANSECT","NO TRANSECT",SUMIF('Data Entry'!$AT$4:$AT$192,A33,'Data Entry'!$AZ$4:$AZ$192)/('Site Description'!G$32*100))</f>
        <v>NO TRANSECT</v>
      </c>
      <c r="BK33" s="192" t="str">
        <f>IF('Site Description'!H$32="NO TRANSECT","NO TRANSECT",SUMIF('Data Entry'!$BC$4:$BC$192,A33,'Data Entry'!$BI$4:$BI$192)/('Site Description'!H$32*100))</f>
        <v>NO TRANSECT</v>
      </c>
      <c r="BL33" s="192" t="str">
        <f>IF('Site Description'!I$32="NO TRANSECT","NO TRANSECT",SUMIF('Data Entry'!$BL$4:$BL$192,A33,'Data Entry'!$BR$4:$BR$192)/('Site Description'!I$32*100))</f>
        <v>NO TRANSECT</v>
      </c>
      <c r="BM33" s="36" t="e">
        <f t="shared" si="58"/>
        <v>#DIV/0!</v>
      </c>
      <c r="BN33" s="37" t="e">
        <f t="shared" si="59"/>
        <v>#DIV/0!</v>
      </c>
      <c r="BO33" s="190" t="str">
        <f>IF('Site Description'!B$32="NO TRANSECT","NO TRANSECT",SUMIF('Data Entry'!$A$4:$A$192,A33,'Data Entry'!$H$4:$H$192)/('Site Description'!B$32*100))</f>
        <v>NO TRANSECT</v>
      </c>
      <c r="BP33" s="191" t="str">
        <f>IF('Site Description'!C$32="NO TRANSECT","NO TRANSECT",SUMIF('Data Entry'!$J$4:$J$192,A33,'Data Entry'!$Q$4:$Q$192)/('Site Description'!C$32*100))</f>
        <v>NO TRANSECT</v>
      </c>
      <c r="BQ33" s="191" t="str">
        <f>IF('Site Description'!D$32="NO TRANSECT","NO TRANSECT",SUMIF('Data Entry'!$S$4:$S$192,A33,'Data Entry'!$Z$4:$Z$192)/('Site Description'!D$32*100))</f>
        <v>NO TRANSECT</v>
      </c>
      <c r="BR33" s="191" t="str">
        <f>IF('Site Description'!E$32="NO TRANSECT","NO TRANSECT",SUMIF('Data Entry'!$AB$4:$AB$192,A33,'Data Entry'!$AI$4:$AI$192)/('Site Description'!E$32*100))</f>
        <v>NO TRANSECT</v>
      </c>
      <c r="BS33" s="191" t="str">
        <f>IF('Site Description'!F$32="NO TRANSECT","NO TRANSECT",SUMIF('Data Entry'!$AK$4:$AK$192,A33,'Data Entry'!$AR$4:$AR$192)/('Site Description'!F$32*100))</f>
        <v>NO TRANSECT</v>
      </c>
      <c r="BT33" s="192" t="str">
        <f>IF('Site Description'!G$32="NO TRANSECT","NO TRANSECT",SUMIF('Data Entry'!$AT$4:$AT$192,A33,'Data Entry'!$BA$4:$BA$192)/('Site Description'!G$32*100))</f>
        <v>NO TRANSECT</v>
      </c>
      <c r="BU33" s="191" t="str">
        <f>IF('Site Description'!H$32="NO TRANSECT","NO TRANSECT",SUMIF('Data Entry'!$BC$4:$BC$192,A33,'Data Entry'!$BJ$4:$BJ$192)/('Site Description'!H$32*100))</f>
        <v>NO TRANSECT</v>
      </c>
      <c r="BV33" s="211" t="str">
        <f>IF('Site Description'!I$32="NO TRANSECT","NO TRANSECT",SUMIF('Data Entry'!$BL$4:$BL$192,A33,'Data Entry'!$BS$4:$BS$192)/('Site Description'!I$32*100))</f>
        <v>NO TRANSECT</v>
      </c>
      <c r="BW33" s="36" t="e">
        <f t="shared" si="60"/>
        <v>#DIV/0!</v>
      </c>
      <c r="BX33" s="37" t="e">
        <f t="shared" si="61"/>
        <v>#DIV/0!</v>
      </c>
      <c r="BY33" s="198" t="str">
        <f>IF('Site Description'!B$32="NO TRANSECT","NO TRANSECT",SUMIF('Data Entry'!$A$4:$A$192,A33,'Data Entry'!$I$4:$I$192)/('Site Description'!B$32*100))</f>
        <v>NO TRANSECT</v>
      </c>
      <c r="BZ33" s="191" t="str">
        <f>IF('Site Description'!C$32="NO TRANSECT","NO TRANSECT",SUMIF('Data Entry'!$J$4:$J$192,A33,'Data Entry'!$R$4:$R$192)/('Site Description'!C$32*100))</f>
        <v>NO TRANSECT</v>
      </c>
      <c r="CA33" s="191" t="str">
        <f>IF('Site Description'!D$32="NO TRANSECT","NO TRANSECT",SUMIF('Data Entry'!$S$4:$S$192,A33,'Data Entry'!$AA$4:$AA$192)/('Site Description'!D$32*100))</f>
        <v>NO TRANSECT</v>
      </c>
      <c r="CB33" s="191" t="str">
        <f>IF('Site Description'!E$32="NO TRANSECT","NO TRANSECT",SUMIF('Data Entry'!$AB$4:$AB$192,A33,'Data Entry'!$AJ$4:$AJ$192)/('Site Description'!E$32*100))</f>
        <v>NO TRANSECT</v>
      </c>
      <c r="CC33" s="191" t="str">
        <f>IF('Site Description'!F$32="NO TRANSECT","NO TRANSECT",SUMIF('Data Entry'!$AK$4:$AK$192,A33,'Data Entry'!$AS$4:$AS$192)/('Site Description'!F$32*100))</f>
        <v>NO TRANSECT</v>
      </c>
      <c r="CD33" s="192" t="str">
        <f>IF('Site Description'!G$32="NO TRANSECT","NO TRANSECT",SUMIF('Data Entry'!$AT$4:$AT$192,A33,'Data Entry'!$BB$4:$BB$192)/('Site Description'!G$32*100))</f>
        <v>NO TRANSECT</v>
      </c>
      <c r="CE33" s="191" t="str">
        <f>IF('Site Description'!H$32="NO TRANSECT","NO TRANSECT",SUMIF('Data Entry'!$BC$4:$BC$192,A33,'Data Entry'!$BK$4:$BK$192)/('Site Description'!H$32*100))</f>
        <v>NO TRANSECT</v>
      </c>
      <c r="CF33" s="211" t="str">
        <f>IF('Site Description'!I$32="NO TRANSECT","NO TRANSECT",SUMIF('Data Entry'!$BL$4:$BL$192,A33,'Data Entry'!$BT$4:$BT$192)/('Site Description'!I$32*100))</f>
        <v>NO TRANSECT</v>
      </c>
      <c r="CG33" s="36" t="e">
        <f t="shared" si="62"/>
        <v>#DIV/0!</v>
      </c>
      <c r="CH33" s="37" t="e">
        <f t="shared" si="63"/>
        <v>#DIV/0!</v>
      </c>
    </row>
    <row r="34" spans="1:86" x14ac:dyDescent="0.25">
      <c r="A34" s="210" t="s">
        <v>236</v>
      </c>
      <c r="B34" s="212" t="s">
        <v>106</v>
      </c>
      <c r="C34" s="212" t="s">
        <v>198</v>
      </c>
      <c r="D34" s="210" t="s">
        <v>96</v>
      </c>
      <c r="E34" s="180" t="s">
        <v>40</v>
      </c>
      <c r="F34" s="180">
        <v>4</v>
      </c>
      <c r="G34" s="194" t="str">
        <f>IF('Site Description'!B$32="NO TRANSECT","NO TRANSECT",SUMIF('Data Entry'!$A$4:$A$192,A34,'Data Entry'!$D$4:$D$192))</f>
        <v>NO TRANSECT</v>
      </c>
      <c r="H34" s="195" t="str">
        <f>IF('Site Description'!C$32="NO TRANSECT","NO TRANSECT",SUMIF('Data Entry'!$J$4:$J$192,A34,'Data Entry'!$M$4:$M$192))</f>
        <v>NO TRANSECT</v>
      </c>
      <c r="I34" s="195" t="str">
        <f>IF('Site Description'!D$32="NO TRANSECT","NO TRANSECT",SUMIF('Data Entry'!$S$4:$S$192,A34,'Data Entry'!$V$4:$V$192))</f>
        <v>NO TRANSECT</v>
      </c>
      <c r="J34" s="195" t="str">
        <f>IF('Site Description'!E$32="NO TRANSECT","NO TRANSECT",SUMIF('Data Entry'!$AB$4:$AB$192,A34,'Data Entry'!$AE$4:$AE$192))</f>
        <v>NO TRANSECT</v>
      </c>
      <c r="K34" s="195" t="str">
        <f>IF('Site Description'!F$32="NO TRANSECT","NO TRANSECT",SUMIF('Data Entry'!$AK$4:$AK$192,A34,'Data Entry'!$AN$4:$AN$192))</f>
        <v>NO TRANSECT</v>
      </c>
      <c r="L34" s="196" t="str">
        <f>IF('Site Description'!G$32="NO TRANSECT","NO TRANSECT",SUMIF('Data Entry'!$AT$4:$AT$192,A34,'Data Entry'!$AW$4:$AW$192))</f>
        <v>NO TRANSECT</v>
      </c>
      <c r="M34" s="196" t="str">
        <f>IF('Site Description'!H$32="NO TRANSECT","NO TRANSECT",SUMIF('Data Entry'!$BC$4:$BC$192,A34,'Data Entry'!$BF$4:$BF$192))</f>
        <v>NO TRANSECT</v>
      </c>
      <c r="N34" s="197" t="str">
        <f>IF('Site Description'!I$32="NO TRANSECT","NO TRANSECT",SUMIF('Data Entry'!$BL$4:$BL$192,A34,'Data Entry'!$BO$4:$BO$192))</f>
        <v>NO TRANSECT</v>
      </c>
      <c r="O34" s="36" t="e">
        <f t="shared" si="48"/>
        <v>#DIV/0!</v>
      </c>
      <c r="P34" s="37" t="e">
        <f t="shared" si="49"/>
        <v>#DIV/0!</v>
      </c>
      <c r="Q34" s="190" t="str">
        <f>IF('Site Description'!B$33="NO TRANSECT", "NO TRANSECT", G34/'Site Description'!B$33)</f>
        <v>NO TRANSECT</v>
      </c>
      <c r="R34" s="191" t="str">
        <f>IF('Site Description'!C$33="NO TRANSECT", "NO TRANSECT", H34/'Site Description'!C$33)</f>
        <v>NO TRANSECT</v>
      </c>
      <c r="S34" s="191" t="str">
        <f>IF('Site Description'!D$33="NO TRANSECT", "NO TRANSECT", I34/'Site Description'!D$33)</f>
        <v>NO TRANSECT</v>
      </c>
      <c r="T34" s="191" t="str">
        <f>IF('Site Description'!E$33="NO TRANSECT", "NO TRANSECT", J34/'Site Description'!E$33)</f>
        <v>NO TRANSECT</v>
      </c>
      <c r="U34" s="191" t="str">
        <f>IF('Site Description'!F$33="NO TRANSECT", "NO TRANSECT", K34/'Site Description'!F$33)</f>
        <v>NO TRANSECT</v>
      </c>
      <c r="V34" s="192" t="str">
        <f>IF('Site Description'!G$33="NO TRANSECT", "NO TRANSECT", L34/'Site Description'!G$33)</f>
        <v>NO TRANSECT</v>
      </c>
      <c r="W34" s="191" t="str">
        <f>IF('Site Description'!H$33="NO TRANSECT", "NO TRANSECT", M34/'Site Description'!H$33)</f>
        <v>NO TRANSECT</v>
      </c>
      <c r="X34" s="211" t="str">
        <f>IF('Site Description'!$I$33="NO TRANSECT", "NO TRANSECT", N34/'Site Description'!$I$33)</f>
        <v>NO TRANSECT</v>
      </c>
      <c r="Y34" s="36" t="e">
        <f t="shared" si="50"/>
        <v>#DIV/0!</v>
      </c>
      <c r="Z34" s="37" t="e">
        <f t="shared" si="51"/>
        <v>#DIV/0!</v>
      </c>
      <c r="AA34" s="190" t="str">
        <f>IF('Site Description'!B$33="NO TRANSECT", "NO TRANSECT",BE34*10)</f>
        <v>NO TRANSECT</v>
      </c>
      <c r="AB34" s="191" t="str">
        <f>IF('Site Description'!C$33="NO TRANSECT", "NO TRANSECT",BF34*10)</f>
        <v>NO TRANSECT</v>
      </c>
      <c r="AC34" s="191" t="str">
        <f>IF('Site Description'!D$33="NO TRANSECT", "NO TRANSECT",BG34*10)</f>
        <v>NO TRANSECT</v>
      </c>
      <c r="AD34" s="191" t="str">
        <f>IF('Site Description'!E$33="NO TRANSECT", "NO TRANSECT",BH34*10)</f>
        <v>NO TRANSECT</v>
      </c>
      <c r="AE34" s="191" t="str">
        <f>IF('Site Description'!F$33="NO TRANSECT", "NO TRANSECT",BI34*10)</f>
        <v>NO TRANSECT</v>
      </c>
      <c r="AF34" s="192" t="str">
        <f>IF('Site Description'!G$33="NO TRANSECT", "NO TRANSECT",BJ34*10)</f>
        <v>NO TRANSECT</v>
      </c>
      <c r="AG34" s="191" t="str">
        <f>IF('Site Description'!H$33="NO TRANSECT", "NO TRANSECT",BK34*10)</f>
        <v>NO TRANSECT</v>
      </c>
      <c r="AH34" s="211" t="str">
        <f>IF('Site Description'!I$33="NO TRANSECT", "NO TRANSECT",BL34*10)</f>
        <v>NO TRANSECT</v>
      </c>
      <c r="AI34" s="36" t="e">
        <f t="shared" si="52"/>
        <v>#DIV/0!</v>
      </c>
      <c r="AJ34" s="37" t="e">
        <f t="shared" si="53"/>
        <v>#DIV/0!</v>
      </c>
      <c r="AK34" s="190" t="str">
        <f>IF('Site Description'!B$33="NO TRANSECT", "NO TRANSECT",BO34*10)</f>
        <v>NO TRANSECT</v>
      </c>
      <c r="AL34" s="191" t="str">
        <f>IF('Site Description'!C$33="NO TRANSECT", "NO TRANSECT",BP34*10)</f>
        <v>NO TRANSECT</v>
      </c>
      <c r="AM34" s="191" t="str">
        <f>IF('Site Description'!D$33="NO TRANSECT", "NO TRANSECT",BQ34*10)</f>
        <v>NO TRANSECT</v>
      </c>
      <c r="AN34" s="191" t="str">
        <f>IF('Site Description'!E$33="NO TRANSECT", "NO TRANSECT",BR34*10)</f>
        <v>NO TRANSECT</v>
      </c>
      <c r="AO34" s="191" t="str">
        <f>IF('Site Description'!F$33="NO TRANSECT", "NO TRANSECT",BS34*10)</f>
        <v>NO TRANSECT</v>
      </c>
      <c r="AP34" s="192" t="str">
        <f>IF('Site Description'!G$33="NO TRANSECT", "NO TRANSECT",BT34*10)</f>
        <v>NO TRANSECT</v>
      </c>
      <c r="AQ34" s="192" t="str">
        <f>IF('Site Description'!H$33="NO TRANSECT", "NO TRANSECT",BU34*10)</f>
        <v>NO TRANSECT</v>
      </c>
      <c r="AR34" s="192" t="str">
        <f>IF('Site Description'!I$33="NO TRANSECT", "NO TRANSECT",BV34*10)</f>
        <v>NO TRANSECT</v>
      </c>
      <c r="AS34" s="36" t="e">
        <f t="shared" si="54"/>
        <v>#DIV/0!</v>
      </c>
      <c r="AT34" s="37" t="e">
        <f t="shared" si="55"/>
        <v>#DIV/0!</v>
      </c>
      <c r="AU34" s="190" t="str">
        <f>IF('Site Description'!B$33="NO TRANSECT","NO TRANSECT",BY34*10)</f>
        <v>NO TRANSECT</v>
      </c>
      <c r="AV34" s="191" t="str">
        <f>IF('Site Description'!C$33="NO TRANSECT","NO TRANSECT",BZ34*10)</f>
        <v>NO TRANSECT</v>
      </c>
      <c r="AW34" s="191" t="str">
        <f>IF('Site Description'!D$33="NO TRANSECT","NO TRANSECT",CA34*10)</f>
        <v>NO TRANSECT</v>
      </c>
      <c r="AX34" s="191" t="str">
        <f>IF('Site Description'!E$33="NO TRANSECT","NO TRANSECT",CB34*10)</f>
        <v>NO TRANSECT</v>
      </c>
      <c r="AY34" s="191" t="str">
        <f>IF('Site Description'!F$33="NO TRANSECT","NO TRANSECT",CC34*10)</f>
        <v>NO TRANSECT</v>
      </c>
      <c r="AZ34" s="192" t="str">
        <f>IF('Site Description'!G$33="NO TRANSECT","NO TRANSECT",CD34*10)</f>
        <v>NO TRANSECT</v>
      </c>
      <c r="BA34" s="192" t="str">
        <f>IF('Site Description'!H$33="NO TRANSECT","NO TRANSECT",CE34*10)</f>
        <v>NO TRANSECT</v>
      </c>
      <c r="BB34" s="192" t="str">
        <f>IF('Site Description'!I$33="NO TRANSECT","NO TRANSECT",CF34*10)</f>
        <v>NO TRANSECT</v>
      </c>
      <c r="BC34" s="36" t="e">
        <f t="shared" si="56"/>
        <v>#DIV/0!</v>
      </c>
      <c r="BD34" s="37" t="e">
        <f t="shared" si="57"/>
        <v>#DIV/0!</v>
      </c>
      <c r="BE34" s="190" t="str">
        <f>IF('Site Description'!B$32="NO TRANSECT","NO TRANSECT",SUMIF('Data Entry'!$A$4:$A$192,A34,'Data Entry'!$G$4:$G$192)/('Site Description'!B$32*100))</f>
        <v>NO TRANSECT</v>
      </c>
      <c r="BF34" s="191" t="str">
        <f>IF('Site Description'!C$32="NO TRANSECT","NO TRANSECT",SUMIF('Data Entry'!$J$4:$J$192,A34,'Data Entry'!$P$4:$P$192)/('Site Description'!C$32*100))</f>
        <v>NO TRANSECT</v>
      </c>
      <c r="BG34" s="191" t="str">
        <f>IF('Site Description'!D$32="NO TRANSECT","NO TRANSECT",SUMIF('Data Entry'!$S$4:$S$192,A34,'Data Entry'!$Y$4:$Y$192)/('Site Description'!D$32*100))</f>
        <v>NO TRANSECT</v>
      </c>
      <c r="BH34" s="191" t="str">
        <f>IF('Site Description'!E$32="NO TRANSECT","NO TRANSECT",SUMIF('Data Entry'!$AB$4:$AB$192,A34,'Data Entry'!$AH$4:$AH$192)/('Site Description'!E$32*100))</f>
        <v>NO TRANSECT</v>
      </c>
      <c r="BI34" s="191" t="str">
        <f>IF('Site Description'!F$32="NO TRANSECT","NO TRANSECT",SUMIF('Data Entry'!$AK$4:$AK$192,A34,'Data Entry'!$AQ$4:$AQ$192)/('Site Description'!F$32*100))</f>
        <v>NO TRANSECT</v>
      </c>
      <c r="BJ34" s="192" t="str">
        <f>IF('Site Description'!G$32="NO TRANSECT","NO TRANSECT",SUMIF('Data Entry'!$AT$4:$AT$192,A34,'Data Entry'!$AZ$4:$AZ$192)/('Site Description'!G$32*100))</f>
        <v>NO TRANSECT</v>
      </c>
      <c r="BK34" s="192" t="str">
        <f>IF('Site Description'!H$32="NO TRANSECT","NO TRANSECT",SUMIF('Data Entry'!$BC$4:$BC$192,A34,'Data Entry'!$BI$4:$BI$192)/('Site Description'!H$32*100))</f>
        <v>NO TRANSECT</v>
      </c>
      <c r="BL34" s="192" t="str">
        <f>IF('Site Description'!I$32="NO TRANSECT","NO TRANSECT",SUMIF('Data Entry'!$BL$4:$BL$192,A34,'Data Entry'!$BR$4:$BR$192)/('Site Description'!I$32*100))</f>
        <v>NO TRANSECT</v>
      </c>
      <c r="BM34" s="36" t="e">
        <f t="shared" si="58"/>
        <v>#DIV/0!</v>
      </c>
      <c r="BN34" s="37" t="e">
        <f t="shared" si="59"/>
        <v>#DIV/0!</v>
      </c>
      <c r="BO34" s="190" t="str">
        <f>IF('Site Description'!B$32="NO TRANSECT","NO TRANSECT",SUMIF('Data Entry'!$A$4:$A$192,A34,'Data Entry'!$H$4:$H$192)/('Site Description'!B$32*100))</f>
        <v>NO TRANSECT</v>
      </c>
      <c r="BP34" s="191" t="str">
        <f>IF('Site Description'!C$32="NO TRANSECT","NO TRANSECT",SUMIF('Data Entry'!$J$4:$J$192,A34,'Data Entry'!$Q$4:$Q$192)/('Site Description'!C$32*100))</f>
        <v>NO TRANSECT</v>
      </c>
      <c r="BQ34" s="191" t="str">
        <f>IF('Site Description'!D$32="NO TRANSECT","NO TRANSECT",SUMIF('Data Entry'!$S$4:$S$192,A34,'Data Entry'!$Z$4:$Z$192)/('Site Description'!D$32*100))</f>
        <v>NO TRANSECT</v>
      </c>
      <c r="BR34" s="191" t="str">
        <f>IF('Site Description'!E$32="NO TRANSECT","NO TRANSECT",SUMIF('Data Entry'!$AB$4:$AB$192,A34,'Data Entry'!$AI$4:$AI$192)/('Site Description'!E$32*100))</f>
        <v>NO TRANSECT</v>
      </c>
      <c r="BS34" s="191" t="str">
        <f>IF('Site Description'!F$32="NO TRANSECT","NO TRANSECT",SUMIF('Data Entry'!$AK$4:$AK$192,A34,'Data Entry'!$AR$4:$AR$192)/('Site Description'!F$32*100))</f>
        <v>NO TRANSECT</v>
      </c>
      <c r="BT34" s="192" t="str">
        <f>IF('Site Description'!G$32="NO TRANSECT","NO TRANSECT",SUMIF('Data Entry'!$AT$4:$AT$192,A34,'Data Entry'!$BA$4:$BA$192)/('Site Description'!G$32*100))</f>
        <v>NO TRANSECT</v>
      </c>
      <c r="BU34" s="191" t="str">
        <f>IF('Site Description'!H$32="NO TRANSECT","NO TRANSECT",SUMIF('Data Entry'!$BC$4:$BC$192,A34,'Data Entry'!$BJ$4:$BJ$192)/('Site Description'!H$32*100))</f>
        <v>NO TRANSECT</v>
      </c>
      <c r="BV34" s="211" t="str">
        <f>IF('Site Description'!I$32="NO TRANSECT","NO TRANSECT",SUMIF('Data Entry'!$BL$4:$BL$192,A34,'Data Entry'!$BS$4:$BS$192)/('Site Description'!I$32*100))</f>
        <v>NO TRANSECT</v>
      </c>
      <c r="BW34" s="36" t="e">
        <f t="shared" si="60"/>
        <v>#DIV/0!</v>
      </c>
      <c r="BX34" s="37" t="e">
        <f t="shared" si="61"/>
        <v>#DIV/0!</v>
      </c>
      <c r="BY34" s="198" t="str">
        <f>IF('Site Description'!B$32="NO TRANSECT","NO TRANSECT",SUMIF('Data Entry'!$A$4:$A$192,A34,'Data Entry'!$I$4:$I$192)/('Site Description'!B$32*100))</f>
        <v>NO TRANSECT</v>
      </c>
      <c r="BZ34" s="191" t="str">
        <f>IF('Site Description'!C$32="NO TRANSECT","NO TRANSECT",SUMIF('Data Entry'!$J$4:$J$192,A34,'Data Entry'!$R$4:$R$192)/('Site Description'!C$32*100))</f>
        <v>NO TRANSECT</v>
      </c>
      <c r="CA34" s="191" t="str">
        <f>IF('Site Description'!D$32="NO TRANSECT","NO TRANSECT",SUMIF('Data Entry'!$S$4:$S$192,A34,'Data Entry'!$AA$4:$AA$192)/('Site Description'!D$32*100))</f>
        <v>NO TRANSECT</v>
      </c>
      <c r="CB34" s="191" t="str">
        <f>IF('Site Description'!E$32="NO TRANSECT","NO TRANSECT",SUMIF('Data Entry'!$AB$4:$AB$192,A34,'Data Entry'!$AJ$4:$AJ$192)/('Site Description'!E$32*100))</f>
        <v>NO TRANSECT</v>
      </c>
      <c r="CC34" s="191" t="str">
        <f>IF('Site Description'!F$32="NO TRANSECT","NO TRANSECT",SUMIF('Data Entry'!$AK$4:$AK$192,A34,'Data Entry'!$AS$4:$AS$192)/('Site Description'!F$32*100))</f>
        <v>NO TRANSECT</v>
      </c>
      <c r="CD34" s="192" t="str">
        <f>IF('Site Description'!G$32="NO TRANSECT","NO TRANSECT",SUMIF('Data Entry'!$AT$4:$AT$192,A34,'Data Entry'!$BB$4:$BB$192)/('Site Description'!G$32*100))</f>
        <v>NO TRANSECT</v>
      </c>
      <c r="CE34" s="191" t="str">
        <f>IF('Site Description'!H$32="NO TRANSECT","NO TRANSECT",SUMIF('Data Entry'!$BC$4:$BC$192,A34,'Data Entry'!$BK$4:$BK$192)/('Site Description'!H$32*100))</f>
        <v>NO TRANSECT</v>
      </c>
      <c r="CF34" s="211" t="str">
        <f>IF('Site Description'!I$32="NO TRANSECT","NO TRANSECT",SUMIF('Data Entry'!$BL$4:$BL$192,A34,'Data Entry'!$BT$4:$BT$192)/('Site Description'!I$32*100))</f>
        <v>NO TRANSECT</v>
      </c>
      <c r="CG34" s="36" t="e">
        <f t="shared" si="62"/>
        <v>#DIV/0!</v>
      </c>
      <c r="CH34" s="37" t="e">
        <f t="shared" si="63"/>
        <v>#DIV/0!</v>
      </c>
    </row>
    <row r="35" spans="1:86" x14ac:dyDescent="0.25">
      <c r="A35" s="210" t="s">
        <v>237</v>
      </c>
      <c r="B35" s="212" t="s">
        <v>106</v>
      </c>
      <c r="C35" s="212" t="s">
        <v>199</v>
      </c>
      <c r="D35" s="210" t="s">
        <v>87</v>
      </c>
      <c r="E35" s="180" t="s">
        <v>40</v>
      </c>
      <c r="F35" s="213">
        <v>4</v>
      </c>
      <c r="G35" s="194" t="str">
        <f>IF('Site Description'!B$32="NO TRANSECT","NO TRANSECT",SUMIF('Data Entry'!$A$4:$A$192,A35,'Data Entry'!$D$4:$D$192))</f>
        <v>NO TRANSECT</v>
      </c>
      <c r="H35" s="195" t="str">
        <f>IF('Site Description'!C$32="NO TRANSECT","NO TRANSECT",SUMIF('Data Entry'!$J$4:$J$192,A35,'Data Entry'!$M$4:$M$192))</f>
        <v>NO TRANSECT</v>
      </c>
      <c r="I35" s="195" t="str">
        <f>IF('Site Description'!D$32="NO TRANSECT","NO TRANSECT",SUMIF('Data Entry'!$S$4:$S$192,A35,'Data Entry'!$V$4:$V$192))</f>
        <v>NO TRANSECT</v>
      </c>
      <c r="J35" s="195" t="str">
        <f>IF('Site Description'!E$32="NO TRANSECT","NO TRANSECT",SUMIF('Data Entry'!$AB$4:$AB$192,A35,'Data Entry'!$AE$4:$AE$192))</f>
        <v>NO TRANSECT</v>
      </c>
      <c r="K35" s="195" t="str">
        <f>IF('Site Description'!F$32="NO TRANSECT","NO TRANSECT",SUMIF('Data Entry'!$AK$4:$AK$192,A35,'Data Entry'!$AN$4:$AN$192))</f>
        <v>NO TRANSECT</v>
      </c>
      <c r="L35" s="196" t="str">
        <f>IF('Site Description'!G$32="NO TRANSECT","NO TRANSECT",SUMIF('Data Entry'!$AT$4:$AT$192,A35,'Data Entry'!$AW$4:$AW$192))</f>
        <v>NO TRANSECT</v>
      </c>
      <c r="M35" s="196" t="str">
        <f>IF('Site Description'!H$32="NO TRANSECT","NO TRANSECT",SUMIF('Data Entry'!$BC$4:$BC$192,A35,'Data Entry'!$BF$4:$BF$192))</f>
        <v>NO TRANSECT</v>
      </c>
      <c r="N35" s="197" t="str">
        <f>IF('Site Description'!I$32="NO TRANSECT","NO TRANSECT",SUMIF('Data Entry'!$BL$4:$BL$192,A35,'Data Entry'!$BO$4:$BO$192))</f>
        <v>NO TRANSECT</v>
      </c>
      <c r="O35" s="36" t="e">
        <f t="shared" si="48"/>
        <v>#DIV/0!</v>
      </c>
      <c r="P35" s="37" t="e">
        <f t="shared" si="49"/>
        <v>#DIV/0!</v>
      </c>
      <c r="Q35" s="190" t="str">
        <f>IF('Site Description'!B$33="NO TRANSECT", "NO TRANSECT", G35/'Site Description'!B$33)</f>
        <v>NO TRANSECT</v>
      </c>
      <c r="R35" s="191" t="str">
        <f>IF('Site Description'!C$33="NO TRANSECT", "NO TRANSECT", H35/'Site Description'!C$33)</f>
        <v>NO TRANSECT</v>
      </c>
      <c r="S35" s="191" t="str">
        <f>IF('Site Description'!D$33="NO TRANSECT", "NO TRANSECT", I35/'Site Description'!D$33)</f>
        <v>NO TRANSECT</v>
      </c>
      <c r="T35" s="191" t="str">
        <f>IF('Site Description'!E$33="NO TRANSECT", "NO TRANSECT", J35/'Site Description'!E$33)</f>
        <v>NO TRANSECT</v>
      </c>
      <c r="U35" s="191" t="str">
        <f>IF('Site Description'!F$33="NO TRANSECT", "NO TRANSECT", K35/'Site Description'!F$33)</f>
        <v>NO TRANSECT</v>
      </c>
      <c r="V35" s="192" t="str">
        <f>IF('Site Description'!G$33="NO TRANSECT", "NO TRANSECT", L35/'Site Description'!G$33)</f>
        <v>NO TRANSECT</v>
      </c>
      <c r="W35" s="191" t="str">
        <f>IF('Site Description'!H$33="NO TRANSECT", "NO TRANSECT", M35/'Site Description'!H$33)</f>
        <v>NO TRANSECT</v>
      </c>
      <c r="X35" s="211" t="str">
        <f>IF('Site Description'!$I$33="NO TRANSECT", "NO TRANSECT", N35/'Site Description'!$I$33)</f>
        <v>NO TRANSECT</v>
      </c>
      <c r="Y35" s="36" t="e">
        <f t="shared" si="50"/>
        <v>#DIV/0!</v>
      </c>
      <c r="Z35" s="37" t="e">
        <f t="shared" si="51"/>
        <v>#DIV/0!</v>
      </c>
      <c r="AA35" s="190" t="str">
        <f>IF('Site Description'!B$33="NO TRANSECT", "NO TRANSECT",BE35*10)</f>
        <v>NO TRANSECT</v>
      </c>
      <c r="AB35" s="191" t="str">
        <f>IF('Site Description'!C$33="NO TRANSECT", "NO TRANSECT",BF35*10)</f>
        <v>NO TRANSECT</v>
      </c>
      <c r="AC35" s="191" t="str">
        <f>IF('Site Description'!D$33="NO TRANSECT", "NO TRANSECT",BG35*10)</f>
        <v>NO TRANSECT</v>
      </c>
      <c r="AD35" s="191" t="str">
        <f>IF('Site Description'!E$33="NO TRANSECT", "NO TRANSECT",BH35*10)</f>
        <v>NO TRANSECT</v>
      </c>
      <c r="AE35" s="191" t="str">
        <f>IF('Site Description'!F$33="NO TRANSECT", "NO TRANSECT",BI35*10)</f>
        <v>NO TRANSECT</v>
      </c>
      <c r="AF35" s="192" t="str">
        <f>IF('Site Description'!G$33="NO TRANSECT", "NO TRANSECT",BJ35*10)</f>
        <v>NO TRANSECT</v>
      </c>
      <c r="AG35" s="191" t="str">
        <f>IF('Site Description'!H$33="NO TRANSECT", "NO TRANSECT",BK35*10)</f>
        <v>NO TRANSECT</v>
      </c>
      <c r="AH35" s="211" t="str">
        <f>IF('Site Description'!I$33="NO TRANSECT", "NO TRANSECT",BL35*10)</f>
        <v>NO TRANSECT</v>
      </c>
      <c r="AI35" s="36" t="e">
        <f t="shared" si="52"/>
        <v>#DIV/0!</v>
      </c>
      <c r="AJ35" s="37" t="e">
        <f t="shared" si="53"/>
        <v>#DIV/0!</v>
      </c>
      <c r="AK35" s="190" t="str">
        <f>IF('Site Description'!B$33="NO TRANSECT", "NO TRANSECT",BO35*10)</f>
        <v>NO TRANSECT</v>
      </c>
      <c r="AL35" s="191" t="str">
        <f>IF('Site Description'!C$33="NO TRANSECT", "NO TRANSECT",BP35*10)</f>
        <v>NO TRANSECT</v>
      </c>
      <c r="AM35" s="191" t="str">
        <f>IF('Site Description'!D$33="NO TRANSECT", "NO TRANSECT",BQ35*10)</f>
        <v>NO TRANSECT</v>
      </c>
      <c r="AN35" s="191" t="str">
        <f>IF('Site Description'!E$33="NO TRANSECT", "NO TRANSECT",BR35*10)</f>
        <v>NO TRANSECT</v>
      </c>
      <c r="AO35" s="191" t="str">
        <f>IF('Site Description'!F$33="NO TRANSECT", "NO TRANSECT",BS35*10)</f>
        <v>NO TRANSECT</v>
      </c>
      <c r="AP35" s="192" t="str">
        <f>IF('Site Description'!G$33="NO TRANSECT", "NO TRANSECT",BT35*10)</f>
        <v>NO TRANSECT</v>
      </c>
      <c r="AQ35" s="192" t="str">
        <f>IF('Site Description'!H$33="NO TRANSECT", "NO TRANSECT",BU35*10)</f>
        <v>NO TRANSECT</v>
      </c>
      <c r="AR35" s="192" t="str">
        <f>IF('Site Description'!I$33="NO TRANSECT", "NO TRANSECT",BV35*10)</f>
        <v>NO TRANSECT</v>
      </c>
      <c r="AS35" s="36" t="e">
        <f t="shared" si="54"/>
        <v>#DIV/0!</v>
      </c>
      <c r="AT35" s="37" t="e">
        <f t="shared" si="55"/>
        <v>#DIV/0!</v>
      </c>
      <c r="AU35" s="190" t="str">
        <f>IF('Site Description'!B$33="NO TRANSECT","NO TRANSECT",BY35*10)</f>
        <v>NO TRANSECT</v>
      </c>
      <c r="AV35" s="191" t="str">
        <f>IF('Site Description'!C$33="NO TRANSECT","NO TRANSECT",BZ35*10)</f>
        <v>NO TRANSECT</v>
      </c>
      <c r="AW35" s="191" t="str">
        <f>IF('Site Description'!D$33="NO TRANSECT","NO TRANSECT",CA35*10)</f>
        <v>NO TRANSECT</v>
      </c>
      <c r="AX35" s="191" t="str">
        <f>IF('Site Description'!E$33="NO TRANSECT","NO TRANSECT",CB35*10)</f>
        <v>NO TRANSECT</v>
      </c>
      <c r="AY35" s="191" t="str">
        <f>IF('Site Description'!F$33="NO TRANSECT","NO TRANSECT",CC35*10)</f>
        <v>NO TRANSECT</v>
      </c>
      <c r="AZ35" s="192" t="str">
        <f>IF('Site Description'!G$33="NO TRANSECT","NO TRANSECT",CD35*10)</f>
        <v>NO TRANSECT</v>
      </c>
      <c r="BA35" s="192" t="str">
        <f>IF('Site Description'!H$33="NO TRANSECT","NO TRANSECT",CE35*10)</f>
        <v>NO TRANSECT</v>
      </c>
      <c r="BB35" s="192" t="str">
        <f>IF('Site Description'!I$33="NO TRANSECT","NO TRANSECT",CF35*10)</f>
        <v>NO TRANSECT</v>
      </c>
      <c r="BC35" s="36" t="e">
        <f t="shared" si="56"/>
        <v>#DIV/0!</v>
      </c>
      <c r="BD35" s="37" t="e">
        <f t="shared" si="57"/>
        <v>#DIV/0!</v>
      </c>
      <c r="BE35" s="190" t="str">
        <f>IF('Site Description'!B$32="NO TRANSECT","NO TRANSECT",SUMIF('Data Entry'!$A$4:$A$192,A35,'Data Entry'!$G$4:$G$192)/('Site Description'!B$32*100))</f>
        <v>NO TRANSECT</v>
      </c>
      <c r="BF35" s="191" t="str">
        <f>IF('Site Description'!C$32="NO TRANSECT","NO TRANSECT",SUMIF('Data Entry'!$J$4:$J$192,A35,'Data Entry'!$P$4:$P$192)/('Site Description'!C$32*100))</f>
        <v>NO TRANSECT</v>
      </c>
      <c r="BG35" s="191" t="str">
        <f>IF('Site Description'!D$32="NO TRANSECT","NO TRANSECT",SUMIF('Data Entry'!$S$4:$S$192,A35,'Data Entry'!$Y$4:$Y$192)/('Site Description'!D$32*100))</f>
        <v>NO TRANSECT</v>
      </c>
      <c r="BH35" s="191" t="str">
        <f>IF('Site Description'!E$32="NO TRANSECT","NO TRANSECT",SUMIF('Data Entry'!$AB$4:$AB$192,A35,'Data Entry'!$AH$4:$AH$192)/('Site Description'!E$32*100))</f>
        <v>NO TRANSECT</v>
      </c>
      <c r="BI35" s="191" t="str">
        <f>IF('Site Description'!F$32="NO TRANSECT","NO TRANSECT",SUMIF('Data Entry'!$AK$4:$AK$192,A35,'Data Entry'!$AQ$4:$AQ$192)/('Site Description'!F$32*100))</f>
        <v>NO TRANSECT</v>
      </c>
      <c r="BJ35" s="192" t="str">
        <f>IF('Site Description'!G$32="NO TRANSECT","NO TRANSECT",SUMIF('Data Entry'!$AT$4:$AT$192,A35,'Data Entry'!$AZ$4:$AZ$192)/('Site Description'!G$32*100))</f>
        <v>NO TRANSECT</v>
      </c>
      <c r="BK35" s="192" t="str">
        <f>IF('Site Description'!H$32="NO TRANSECT","NO TRANSECT",SUMIF('Data Entry'!$BC$4:$BC$192,A35,'Data Entry'!$BI$4:$BI$192)/('Site Description'!H$32*100))</f>
        <v>NO TRANSECT</v>
      </c>
      <c r="BL35" s="192" t="str">
        <f>IF('Site Description'!I$32="NO TRANSECT","NO TRANSECT",SUMIF('Data Entry'!$BL$4:$BL$192,A35,'Data Entry'!$BR$4:$BR$192)/('Site Description'!I$32*100))</f>
        <v>NO TRANSECT</v>
      </c>
      <c r="BM35" s="36" t="e">
        <f t="shared" si="58"/>
        <v>#DIV/0!</v>
      </c>
      <c r="BN35" s="37" t="e">
        <f t="shared" si="59"/>
        <v>#DIV/0!</v>
      </c>
      <c r="BO35" s="190" t="str">
        <f>IF('Site Description'!B$32="NO TRANSECT","NO TRANSECT",SUMIF('Data Entry'!$A$4:$A$192,A35,'Data Entry'!$H$4:$H$192)/('Site Description'!B$32*100))</f>
        <v>NO TRANSECT</v>
      </c>
      <c r="BP35" s="191" t="str">
        <f>IF('Site Description'!C$32="NO TRANSECT","NO TRANSECT",SUMIF('Data Entry'!$J$4:$J$192,A35,'Data Entry'!$Q$4:$Q$192)/('Site Description'!C$32*100))</f>
        <v>NO TRANSECT</v>
      </c>
      <c r="BQ35" s="191" t="str">
        <f>IF('Site Description'!D$32="NO TRANSECT","NO TRANSECT",SUMIF('Data Entry'!$S$4:$S$192,A35,'Data Entry'!$Z$4:$Z$192)/('Site Description'!D$32*100))</f>
        <v>NO TRANSECT</v>
      </c>
      <c r="BR35" s="191" t="str">
        <f>IF('Site Description'!E$32="NO TRANSECT","NO TRANSECT",SUMIF('Data Entry'!$AB$4:$AB$192,A35,'Data Entry'!$AI$4:$AI$192)/('Site Description'!E$32*100))</f>
        <v>NO TRANSECT</v>
      </c>
      <c r="BS35" s="191" t="str">
        <f>IF('Site Description'!F$32="NO TRANSECT","NO TRANSECT",SUMIF('Data Entry'!$AK$4:$AK$192,A35,'Data Entry'!$AR$4:$AR$192)/('Site Description'!F$32*100))</f>
        <v>NO TRANSECT</v>
      </c>
      <c r="BT35" s="192" t="str">
        <f>IF('Site Description'!G$32="NO TRANSECT","NO TRANSECT",SUMIF('Data Entry'!$AT$4:$AT$192,A35,'Data Entry'!$BA$4:$BA$192)/('Site Description'!G$32*100))</f>
        <v>NO TRANSECT</v>
      </c>
      <c r="BU35" s="191" t="str">
        <f>IF('Site Description'!H$32="NO TRANSECT","NO TRANSECT",SUMIF('Data Entry'!$BC$4:$BC$192,A35,'Data Entry'!$BJ$4:$BJ$192)/('Site Description'!H$32*100))</f>
        <v>NO TRANSECT</v>
      </c>
      <c r="BV35" s="211" t="str">
        <f>IF('Site Description'!I$32="NO TRANSECT","NO TRANSECT",SUMIF('Data Entry'!$BL$4:$BL$192,A35,'Data Entry'!$BS$4:$BS$192)/('Site Description'!I$32*100))</f>
        <v>NO TRANSECT</v>
      </c>
      <c r="BW35" s="36" t="e">
        <f t="shared" si="60"/>
        <v>#DIV/0!</v>
      </c>
      <c r="BX35" s="37" t="e">
        <f t="shared" si="61"/>
        <v>#DIV/0!</v>
      </c>
      <c r="BY35" s="198" t="str">
        <f>IF('Site Description'!B$32="NO TRANSECT","NO TRANSECT",SUMIF('Data Entry'!$A$4:$A$192,A35,'Data Entry'!$I$4:$I$192)/('Site Description'!B$32*100))</f>
        <v>NO TRANSECT</v>
      </c>
      <c r="BZ35" s="191" t="str">
        <f>IF('Site Description'!C$32="NO TRANSECT","NO TRANSECT",SUMIF('Data Entry'!$J$4:$J$192,A35,'Data Entry'!$R$4:$R$192)/('Site Description'!C$32*100))</f>
        <v>NO TRANSECT</v>
      </c>
      <c r="CA35" s="191" t="str">
        <f>IF('Site Description'!D$32="NO TRANSECT","NO TRANSECT",SUMIF('Data Entry'!$S$4:$S$192,A35,'Data Entry'!$AA$4:$AA$192)/('Site Description'!D$32*100))</f>
        <v>NO TRANSECT</v>
      </c>
      <c r="CB35" s="191" t="str">
        <f>IF('Site Description'!E$32="NO TRANSECT","NO TRANSECT",SUMIF('Data Entry'!$AB$4:$AB$192,A35,'Data Entry'!$AJ$4:$AJ$192)/('Site Description'!E$32*100))</f>
        <v>NO TRANSECT</v>
      </c>
      <c r="CC35" s="191" t="str">
        <f>IF('Site Description'!F$32="NO TRANSECT","NO TRANSECT",SUMIF('Data Entry'!$AK$4:$AK$192,A35,'Data Entry'!$AS$4:$AS$192)/('Site Description'!F$32*100))</f>
        <v>NO TRANSECT</v>
      </c>
      <c r="CD35" s="192" t="str">
        <f>IF('Site Description'!G$32="NO TRANSECT","NO TRANSECT",SUMIF('Data Entry'!$AT$4:$AT$192,A35,'Data Entry'!$BB$4:$BB$192)/('Site Description'!G$32*100))</f>
        <v>NO TRANSECT</v>
      </c>
      <c r="CE35" s="191" t="str">
        <f>IF('Site Description'!H$32="NO TRANSECT","NO TRANSECT",SUMIF('Data Entry'!$BC$4:$BC$192,A35,'Data Entry'!$BK$4:$BK$192)/('Site Description'!H$32*100))</f>
        <v>NO TRANSECT</v>
      </c>
      <c r="CF35" s="211" t="str">
        <f>IF('Site Description'!I$32="NO TRANSECT","NO TRANSECT",SUMIF('Data Entry'!$BL$4:$BL$192,A35,'Data Entry'!$BT$4:$BT$192)/('Site Description'!I$32*100))</f>
        <v>NO TRANSECT</v>
      </c>
      <c r="CG35" s="36" t="e">
        <f t="shared" si="62"/>
        <v>#DIV/0!</v>
      </c>
      <c r="CH35" s="37" t="e">
        <f t="shared" si="63"/>
        <v>#DIV/0!</v>
      </c>
    </row>
    <row r="36" spans="1:86" x14ac:dyDescent="0.25">
      <c r="A36" s="210" t="s">
        <v>238</v>
      </c>
      <c r="B36" s="212" t="s">
        <v>106</v>
      </c>
      <c r="C36" s="212" t="s">
        <v>200</v>
      </c>
      <c r="D36" s="210" t="s">
        <v>87</v>
      </c>
      <c r="E36" s="180" t="s">
        <v>40</v>
      </c>
      <c r="F36" s="180">
        <v>4</v>
      </c>
      <c r="G36" s="194" t="str">
        <f>IF('Site Description'!B$32="NO TRANSECT","NO TRANSECT",SUMIF('Data Entry'!$A$4:$A$192,A36,'Data Entry'!$D$4:$D$192))</f>
        <v>NO TRANSECT</v>
      </c>
      <c r="H36" s="195" t="str">
        <f>IF('Site Description'!C$32="NO TRANSECT","NO TRANSECT",SUMIF('Data Entry'!$J$4:$J$192,A36,'Data Entry'!$M$4:$M$192))</f>
        <v>NO TRANSECT</v>
      </c>
      <c r="I36" s="195" t="str">
        <f>IF('Site Description'!D$32="NO TRANSECT","NO TRANSECT",SUMIF('Data Entry'!$S$4:$S$192,A36,'Data Entry'!$V$4:$V$192))</f>
        <v>NO TRANSECT</v>
      </c>
      <c r="J36" s="195" t="str">
        <f>IF('Site Description'!E$32="NO TRANSECT","NO TRANSECT",SUMIF('Data Entry'!$AB$4:$AB$192,A36,'Data Entry'!$AE$4:$AE$192))</f>
        <v>NO TRANSECT</v>
      </c>
      <c r="K36" s="195" t="str">
        <f>IF('Site Description'!F$32="NO TRANSECT","NO TRANSECT",SUMIF('Data Entry'!$AK$4:$AK$192,A36,'Data Entry'!$AN$4:$AN$192))</f>
        <v>NO TRANSECT</v>
      </c>
      <c r="L36" s="196" t="str">
        <f>IF('Site Description'!G$32="NO TRANSECT","NO TRANSECT",SUMIF('Data Entry'!$AT$4:$AT$192,A36,'Data Entry'!$AW$4:$AW$192))</f>
        <v>NO TRANSECT</v>
      </c>
      <c r="M36" s="196" t="str">
        <f>IF('Site Description'!H$32="NO TRANSECT","NO TRANSECT",SUMIF('Data Entry'!$BC$4:$BC$192,A36,'Data Entry'!$BF$4:$BF$192))</f>
        <v>NO TRANSECT</v>
      </c>
      <c r="N36" s="197" t="str">
        <f>IF('Site Description'!I$32="NO TRANSECT","NO TRANSECT",SUMIF('Data Entry'!$BL$4:$BL$192,A36,'Data Entry'!$BO$4:$BO$192))</f>
        <v>NO TRANSECT</v>
      </c>
      <c r="O36" s="36" t="e">
        <f t="shared" si="48"/>
        <v>#DIV/0!</v>
      </c>
      <c r="P36" s="37" t="e">
        <f t="shared" si="49"/>
        <v>#DIV/0!</v>
      </c>
      <c r="Q36" s="190" t="str">
        <f>IF('Site Description'!B$33="NO TRANSECT", "NO TRANSECT", G36/'Site Description'!B$33)</f>
        <v>NO TRANSECT</v>
      </c>
      <c r="R36" s="191" t="str">
        <f>IF('Site Description'!C$33="NO TRANSECT", "NO TRANSECT", H36/'Site Description'!C$33)</f>
        <v>NO TRANSECT</v>
      </c>
      <c r="S36" s="191" t="str">
        <f>IF('Site Description'!D$33="NO TRANSECT", "NO TRANSECT", I36/'Site Description'!D$33)</f>
        <v>NO TRANSECT</v>
      </c>
      <c r="T36" s="191" t="str">
        <f>IF('Site Description'!E$33="NO TRANSECT", "NO TRANSECT", J36/'Site Description'!E$33)</f>
        <v>NO TRANSECT</v>
      </c>
      <c r="U36" s="191" t="str">
        <f>IF('Site Description'!F$33="NO TRANSECT", "NO TRANSECT", K36/'Site Description'!F$33)</f>
        <v>NO TRANSECT</v>
      </c>
      <c r="V36" s="192" t="str">
        <f>IF('Site Description'!G$33="NO TRANSECT", "NO TRANSECT", L36/'Site Description'!G$33)</f>
        <v>NO TRANSECT</v>
      </c>
      <c r="W36" s="191" t="str">
        <f>IF('Site Description'!H$33="NO TRANSECT", "NO TRANSECT", M36/'Site Description'!H$33)</f>
        <v>NO TRANSECT</v>
      </c>
      <c r="X36" s="211" t="str">
        <f>IF('Site Description'!$I$33="NO TRANSECT", "NO TRANSECT", N36/'Site Description'!$I$33)</f>
        <v>NO TRANSECT</v>
      </c>
      <c r="Y36" s="36" t="e">
        <f t="shared" si="50"/>
        <v>#DIV/0!</v>
      </c>
      <c r="Z36" s="37" t="e">
        <f t="shared" si="51"/>
        <v>#DIV/0!</v>
      </c>
      <c r="AA36" s="190" t="str">
        <f>IF('Site Description'!B$33="NO TRANSECT", "NO TRANSECT",BE36*10)</f>
        <v>NO TRANSECT</v>
      </c>
      <c r="AB36" s="191" t="str">
        <f>IF('Site Description'!C$33="NO TRANSECT", "NO TRANSECT",BF36*10)</f>
        <v>NO TRANSECT</v>
      </c>
      <c r="AC36" s="191" t="str">
        <f>IF('Site Description'!D$33="NO TRANSECT", "NO TRANSECT",BG36*10)</f>
        <v>NO TRANSECT</v>
      </c>
      <c r="AD36" s="191" t="str">
        <f>IF('Site Description'!E$33="NO TRANSECT", "NO TRANSECT",BH36*10)</f>
        <v>NO TRANSECT</v>
      </c>
      <c r="AE36" s="191" t="str">
        <f>IF('Site Description'!F$33="NO TRANSECT", "NO TRANSECT",BI36*10)</f>
        <v>NO TRANSECT</v>
      </c>
      <c r="AF36" s="192" t="str">
        <f>IF('Site Description'!G$33="NO TRANSECT", "NO TRANSECT",BJ36*10)</f>
        <v>NO TRANSECT</v>
      </c>
      <c r="AG36" s="191" t="str">
        <f>IF('Site Description'!H$33="NO TRANSECT", "NO TRANSECT",BK36*10)</f>
        <v>NO TRANSECT</v>
      </c>
      <c r="AH36" s="211" t="str">
        <f>IF('Site Description'!I$33="NO TRANSECT", "NO TRANSECT",BL36*10)</f>
        <v>NO TRANSECT</v>
      </c>
      <c r="AI36" s="36" t="e">
        <f t="shared" si="52"/>
        <v>#DIV/0!</v>
      </c>
      <c r="AJ36" s="37" t="e">
        <f t="shared" si="53"/>
        <v>#DIV/0!</v>
      </c>
      <c r="AK36" s="190" t="str">
        <f>IF('Site Description'!B$33="NO TRANSECT", "NO TRANSECT",BO36*10)</f>
        <v>NO TRANSECT</v>
      </c>
      <c r="AL36" s="191" t="str">
        <f>IF('Site Description'!C$33="NO TRANSECT", "NO TRANSECT",BP36*10)</f>
        <v>NO TRANSECT</v>
      </c>
      <c r="AM36" s="191" t="str">
        <f>IF('Site Description'!D$33="NO TRANSECT", "NO TRANSECT",BQ36*10)</f>
        <v>NO TRANSECT</v>
      </c>
      <c r="AN36" s="191" t="str">
        <f>IF('Site Description'!E$33="NO TRANSECT", "NO TRANSECT",BR36*10)</f>
        <v>NO TRANSECT</v>
      </c>
      <c r="AO36" s="191" t="str">
        <f>IF('Site Description'!F$33="NO TRANSECT", "NO TRANSECT",BS36*10)</f>
        <v>NO TRANSECT</v>
      </c>
      <c r="AP36" s="192" t="str">
        <f>IF('Site Description'!G$33="NO TRANSECT", "NO TRANSECT",BT36*10)</f>
        <v>NO TRANSECT</v>
      </c>
      <c r="AQ36" s="192" t="str">
        <f>IF('Site Description'!H$33="NO TRANSECT", "NO TRANSECT",BU36*10)</f>
        <v>NO TRANSECT</v>
      </c>
      <c r="AR36" s="192" t="str">
        <f>IF('Site Description'!I$33="NO TRANSECT", "NO TRANSECT",BV36*10)</f>
        <v>NO TRANSECT</v>
      </c>
      <c r="AS36" s="36" t="e">
        <f t="shared" si="54"/>
        <v>#DIV/0!</v>
      </c>
      <c r="AT36" s="37" t="e">
        <f t="shared" si="55"/>
        <v>#DIV/0!</v>
      </c>
      <c r="AU36" s="190" t="str">
        <f>IF('Site Description'!B$33="NO TRANSECT","NO TRANSECT",BY36*10)</f>
        <v>NO TRANSECT</v>
      </c>
      <c r="AV36" s="191" t="str">
        <f>IF('Site Description'!C$33="NO TRANSECT","NO TRANSECT",BZ36*10)</f>
        <v>NO TRANSECT</v>
      </c>
      <c r="AW36" s="191" t="str">
        <f>IF('Site Description'!D$33="NO TRANSECT","NO TRANSECT",CA36*10)</f>
        <v>NO TRANSECT</v>
      </c>
      <c r="AX36" s="191" t="str">
        <f>IF('Site Description'!E$33="NO TRANSECT","NO TRANSECT",CB36*10)</f>
        <v>NO TRANSECT</v>
      </c>
      <c r="AY36" s="191" t="str">
        <f>IF('Site Description'!F$33="NO TRANSECT","NO TRANSECT",CC36*10)</f>
        <v>NO TRANSECT</v>
      </c>
      <c r="AZ36" s="192" t="str">
        <f>IF('Site Description'!G$33="NO TRANSECT","NO TRANSECT",CD36*10)</f>
        <v>NO TRANSECT</v>
      </c>
      <c r="BA36" s="192" t="str">
        <f>IF('Site Description'!H$33="NO TRANSECT","NO TRANSECT",CE36*10)</f>
        <v>NO TRANSECT</v>
      </c>
      <c r="BB36" s="192" t="str">
        <f>IF('Site Description'!I$33="NO TRANSECT","NO TRANSECT",CF36*10)</f>
        <v>NO TRANSECT</v>
      </c>
      <c r="BC36" s="36" t="e">
        <f t="shared" si="56"/>
        <v>#DIV/0!</v>
      </c>
      <c r="BD36" s="37" t="e">
        <f t="shared" si="57"/>
        <v>#DIV/0!</v>
      </c>
      <c r="BE36" s="190" t="str">
        <f>IF('Site Description'!B$32="NO TRANSECT","NO TRANSECT",SUMIF('Data Entry'!$A$4:$A$192,A36,'Data Entry'!$G$4:$G$192)/('Site Description'!B$32*100))</f>
        <v>NO TRANSECT</v>
      </c>
      <c r="BF36" s="191" t="str">
        <f>IF('Site Description'!C$32="NO TRANSECT","NO TRANSECT",SUMIF('Data Entry'!$J$4:$J$192,A36,'Data Entry'!$P$4:$P$192)/('Site Description'!C$32*100))</f>
        <v>NO TRANSECT</v>
      </c>
      <c r="BG36" s="191" t="str">
        <f>IF('Site Description'!D$32="NO TRANSECT","NO TRANSECT",SUMIF('Data Entry'!$S$4:$S$192,A36,'Data Entry'!$Y$4:$Y$192)/('Site Description'!D$32*100))</f>
        <v>NO TRANSECT</v>
      </c>
      <c r="BH36" s="191" t="str">
        <f>IF('Site Description'!E$32="NO TRANSECT","NO TRANSECT",SUMIF('Data Entry'!$AB$4:$AB$192,A36,'Data Entry'!$AH$4:$AH$192)/('Site Description'!E$32*100))</f>
        <v>NO TRANSECT</v>
      </c>
      <c r="BI36" s="191" t="str">
        <f>IF('Site Description'!F$32="NO TRANSECT","NO TRANSECT",SUMIF('Data Entry'!$AK$4:$AK$192,A36,'Data Entry'!$AQ$4:$AQ$192)/('Site Description'!F$32*100))</f>
        <v>NO TRANSECT</v>
      </c>
      <c r="BJ36" s="192" t="str">
        <f>IF('Site Description'!G$32="NO TRANSECT","NO TRANSECT",SUMIF('Data Entry'!$AT$4:$AT$192,A36,'Data Entry'!$AZ$4:$AZ$192)/('Site Description'!G$32*100))</f>
        <v>NO TRANSECT</v>
      </c>
      <c r="BK36" s="192" t="str">
        <f>IF('Site Description'!H$32="NO TRANSECT","NO TRANSECT",SUMIF('Data Entry'!$BC$4:$BC$192,A36,'Data Entry'!$BI$4:$BI$192)/('Site Description'!H$32*100))</f>
        <v>NO TRANSECT</v>
      </c>
      <c r="BL36" s="192" t="str">
        <f>IF('Site Description'!I$32="NO TRANSECT","NO TRANSECT",SUMIF('Data Entry'!$BL$4:$BL$192,A36,'Data Entry'!$BR$4:$BR$192)/('Site Description'!I$32*100))</f>
        <v>NO TRANSECT</v>
      </c>
      <c r="BM36" s="36" t="e">
        <f t="shared" si="58"/>
        <v>#DIV/0!</v>
      </c>
      <c r="BN36" s="37" t="e">
        <f t="shared" si="59"/>
        <v>#DIV/0!</v>
      </c>
      <c r="BO36" s="190" t="str">
        <f>IF('Site Description'!B$32="NO TRANSECT","NO TRANSECT",SUMIF('Data Entry'!$A$4:$A$192,A36,'Data Entry'!$H$4:$H$192)/('Site Description'!B$32*100))</f>
        <v>NO TRANSECT</v>
      </c>
      <c r="BP36" s="191" t="str">
        <f>IF('Site Description'!C$32="NO TRANSECT","NO TRANSECT",SUMIF('Data Entry'!$J$4:$J$192,A36,'Data Entry'!$Q$4:$Q$192)/('Site Description'!C$32*100))</f>
        <v>NO TRANSECT</v>
      </c>
      <c r="BQ36" s="191" t="str">
        <f>IF('Site Description'!D$32="NO TRANSECT","NO TRANSECT",SUMIF('Data Entry'!$S$4:$S$192,A36,'Data Entry'!$Z$4:$Z$192)/('Site Description'!D$32*100))</f>
        <v>NO TRANSECT</v>
      </c>
      <c r="BR36" s="191" t="str">
        <f>IF('Site Description'!E$32="NO TRANSECT","NO TRANSECT",SUMIF('Data Entry'!$AB$4:$AB$192,A36,'Data Entry'!$AI$4:$AI$192)/('Site Description'!E$32*100))</f>
        <v>NO TRANSECT</v>
      </c>
      <c r="BS36" s="191" t="str">
        <f>IF('Site Description'!F$32="NO TRANSECT","NO TRANSECT",SUMIF('Data Entry'!$AK$4:$AK$192,A36,'Data Entry'!$AR$4:$AR$192)/('Site Description'!F$32*100))</f>
        <v>NO TRANSECT</v>
      </c>
      <c r="BT36" s="192" t="str">
        <f>IF('Site Description'!G$32="NO TRANSECT","NO TRANSECT",SUMIF('Data Entry'!$AT$4:$AT$192,A36,'Data Entry'!$BA$4:$BA$192)/('Site Description'!G$32*100))</f>
        <v>NO TRANSECT</v>
      </c>
      <c r="BU36" s="191" t="str">
        <f>IF('Site Description'!H$32="NO TRANSECT","NO TRANSECT",SUMIF('Data Entry'!$BC$4:$BC$192,A36,'Data Entry'!$BJ$4:$BJ$192)/('Site Description'!H$32*100))</f>
        <v>NO TRANSECT</v>
      </c>
      <c r="BV36" s="211" t="str">
        <f>IF('Site Description'!I$32="NO TRANSECT","NO TRANSECT",SUMIF('Data Entry'!$BL$4:$BL$192,A36,'Data Entry'!$BS$4:$BS$192)/('Site Description'!I$32*100))</f>
        <v>NO TRANSECT</v>
      </c>
      <c r="BW36" s="36" t="e">
        <f t="shared" si="60"/>
        <v>#DIV/0!</v>
      </c>
      <c r="BX36" s="37" t="e">
        <f t="shared" si="61"/>
        <v>#DIV/0!</v>
      </c>
      <c r="BY36" s="198" t="str">
        <f>IF('Site Description'!B$32="NO TRANSECT","NO TRANSECT",SUMIF('Data Entry'!$A$4:$A$192,A36,'Data Entry'!$I$4:$I$192)/('Site Description'!B$32*100))</f>
        <v>NO TRANSECT</v>
      </c>
      <c r="BZ36" s="191" t="str">
        <f>IF('Site Description'!C$32="NO TRANSECT","NO TRANSECT",SUMIF('Data Entry'!$J$4:$J$192,A36,'Data Entry'!$R$4:$R$192)/('Site Description'!C$32*100))</f>
        <v>NO TRANSECT</v>
      </c>
      <c r="CA36" s="191" t="str">
        <f>IF('Site Description'!D$32="NO TRANSECT","NO TRANSECT",SUMIF('Data Entry'!$S$4:$S$192,A36,'Data Entry'!$AA$4:$AA$192)/('Site Description'!D$32*100))</f>
        <v>NO TRANSECT</v>
      </c>
      <c r="CB36" s="191" t="str">
        <f>IF('Site Description'!E$32="NO TRANSECT","NO TRANSECT",SUMIF('Data Entry'!$AB$4:$AB$192,A36,'Data Entry'!$AJ$4:$AJ$192)/('Site Description'!E$32*100))</f>
        <v>NO TRANSECT</v>
      </c>
      <c r="CC36" s="191" t="str">
        <f>IF('Site Description'!F$32="NO TRANSECT","NO TRANSECT",SUMIF('Data Entry'!$AK$4:$AK$192,A36,'Data Entry'!$AS$4:$AS$192)/('Site Description'!F$32*100))</f>
        <v>NO TRANSECT</v>
      </c>
      <c r="CD36" s="192" t="str">
        <f>IF('Site Description'!G$32="NO TRANSECT","NO TRANSECT",SUMIF('Data Entry'!$AT$4:$AT$192,A36,'Data Entry'!$BB$4:$BB$192)/('Site Description'!G$32*100))</f>
        <v>NO TRANSECT</v>
      </c>
      <c r="CE36" s="191" t="str">
        <f>IF('Site Description'!H$32="NO TRANSECT","NO TRANSECT",SUMIF('Data Entry'!$BC$4:$BC$192,A36,'Data Entry'!$BK$4:$BK$192)/('Site Description'!H$32*100))</f>
        <v>NO TRANSECT</v>
      </c>
      <c r="CF36" s="211" t="str">
        <f>IF('Site Description'!I$32="NO TRANSECT","NO TRANSECT",SUMIF('Data Entry'!$BL$4:$BL$192,A36,'Data Entry'!$BT$4:$BT$192)/('Site Description'!I$32*100))</f>
        <v>NO TRANSECT</v>
      </c>
      <c r="CG36" s="36" t="e">
        <f t="shared" si="62"/>
        <v>#DIV/0!</v>
      </c>
      <c r="CH36" s="37" t="e">
        <f t="shared" si="63"/>
        <v>#DIV/0!</v>
      </c>
    </row>
    <row r="37" spans="1:86" x14ac:dyDescent="0.25">
      <c r="A37" s="210" t="s">
        <v>239</v>
      </c>
      <c r="B37" s="212" t="s">
        <v>106</v>
      </c>
      <c r="C37" s="212" t="s">
        <v>201</v>
      </c>
      <c r="D37" s="210" t="s">
        <v>95</v>
      </c>
      <c r="E37" s="180" t="s">
        <v>40</v>
      </c>
      <c r="F37" s="213">
        <v>4</v>
      </c>
      <c r="G37" s="194" t="str">
        <f>IF('Site Description'!B$32="NO TRANSECT","NO TRANSECT",SUMIF('Data Entry'!$A$4:$A$192,A37,'Data Entry'!$D$4:$D$192))</f>
        <v>NO TRANSECT</v>
      </c>
      <c r="H37" s="195" t="str">
        <f>IF('Site Description'!C$32="NO TRANSECT","NO TRANSECT",SUMIF('Data Entry'!$J$4:$J$192,A37,'Data Entry'!$M$4:$M$192))</f>
        <v>NO TRANSECT</v>
      </c>
      <c r="I37" s="195" t="str">
        <f>IF('Site Description'!D$32="NO TRANSECT","NO TRANSECT",SUMIF('Data Entry'!$S$4:$S$192,A37,'Data Entry'!$V$4:$V$192))</f>
        <v>NO TRANSECT</v>
      </c>
      <c r="J37" s="195" t="str">
        <f>IF('Site Description'!E$32="NO TRANSECT","NO TRANSECT",SUMIF('Data Entry'!$AB$4:$AB$192,A37,'Data Entry'!$AE$4:$AE$192))</f>
        <v>NO TRANSECT</v>
      </c>
      <c r="K37" s="195" t="str">
        <f>IF('Site Description'!F$32="NO TRANSECT","NO TRANSECT",SUMIF('Data Entry'!$AK$4:$AK$192,A37,'Data Entry'!$AN$4:$AN$192))</f>
        <v>NO TRANSECT</v>
      </c>
      <c r="L37" s="196" t="str">
        <f>IF('Site Description'!G$32="NO TRANSECT","NO TRANSECT",SUMIF('Data Entry'!$AT$4:$AT$192,A37,'Data Entry'!$AW$4:$AW$192))</f>
        <v>NO TRANSECT</v>
      </c>
      <c r="M37" s="196" t="str">
        <f>IF('Site Description'!H$32="NO TRANSECT","NO TRANSECT",SUMIF('Data Entry'!$BC$4:$BC$192,A37,'Data Entry'!$BF$4:$BF$192))</f>
        <v>NO TRANSECT</v>
      </c>
      <c r="N37" s="197" t="str">
        <f>IF('Site Description'!I$32="NO TRANSECT","NO TRANSECT",SUMIF('Data Entry'!$BL$4:$BL$192,A37,'Data Entry'!$BO$4:$BO$192))</f>
        <v>NO TRANSECT</v>
      </c>
      <c r="O37" s="36" t="e">
        <f t="shared" si="48"/>
        <v>#DIV/0!</v>
      </c>
      <c r="P37" s="37" t="e">
        <f t="shared" si="49"/>
        <v>#DIV/0!</v>
      </c>
      <c r="Q37" s="190" t="str">
        <f>IF('Site Description'!B$33="NO TRANSECT", "NO TRANSECT", G37/'Site Description'!B$33)</f>
        <v>NO TRANSECT</v>
      </c>
      <c r="R37" s="191" t="str">
        <f>IF('Site Description'!C$33="NO TRANSECT", "NO TRANSECT", H37/'Site Description'!C$33)</f>
        <v>NO TRANSECT</v>
      </c>
      <c r="S37" s="191" t="str">
        <f>IF('Site Description'!D$33="NO TRANSECT", "NO TRANSECT", I37/'Site Description'!D$33)</f>
        <v>NO TRANSECT</v>
      </c>
      <c r="T37" s="191" t="str">
        <f>IF('Site Description'!E$33="NO TRANSECT", "NO TRANSECT", J37/'Site Description'!E$33)</f>
        <v>NO TRANSECT</v>
      </c>
      <c r="U37" s="191" t="str">
        <f>IF('Site Description'!F$33="NO TRANSECT", "NO TRANSECT", K37/'Site Description'!F$33)</f>
        <v>NO TRANSECT</v>
      </c>
      <c r="V37" s="192" t="str">
        <f>IF('Site Description'!G$33="NO TRANSECT", "NO TRANSECT", L37/'Site Description'!G$33)</f>
        <v>NO TRANSECT</v>
      </c>
      <c r="W37" s="191" t="str">
        <f>IF('Site Description'!H$33="NO TRANSECT", "NO TRANSECT", M37/'Site Description'!H$33)</f>
        <v>NO TRANSECT</v>
      </c>
      <c r="X37" s="211" t="str">
        <f>IF('Site Description'!$I$33="NO TRANSECT", "NO TRANSECT", N37/'Site Description'!$I$33)</f>
        <v>NO TRANSECT</v>
      </c>
      <c r="Y37" s="36" t="e">
        <f t="shared" si="50"/>
        <v>#DIV/0!</v>
      </c>
      <c r="Z37" s="37" t="e">
        <f t="shared" si="51"/>
        <v>#DIV/0!</v>
      </c>
      <c r="AA37" s="190" t="str">
        <f>IF('Site Description'!B$33="NO TRANSECT", "NO TRANSECT",BE37*10)</f>
        <v>NO TRANSECT</v>
      </c>
      <c r="AB37" s="191" t="str">
        <f>IF('Site Description'!C$33="NO TRANSECT", "NO TRANSECT",BF37*10)</f>
        <v>NO TRANSECT</v>
      </c>
      <c r="AC37" s="191" t="str">
        <f>IF('Site Description'!D$33="NO TRANSECT", "NO TRANSECT",BG37*10)</f>
        <v>NO TRANSECT</v>
      </c>
      <c r="AD37" s="191" t="str">
        <f>IF('Site Description'!E$33="NO TRANSECT", "NO TRANSECT",BH37*10)</f>
        <v>NO TRANSECT</v>
      </c>
      <c r="AE37" s="191" t="str">
        <f>IF('Site Description'!F$33="NO TRANSECT", "NO TRANSECT",BI37*10)</f>
        <v>NO TRANSECT</v>
      </c>
      <c r="AF37" s="192" t="str">
        <f>IF('Site Description'!G$33="NO TRANSECT", "NO TRANSECT",BJ37*10)</f>
        <v>NO TRANSECT</v>
      </c>
      <c r="AG37" s="191" t="str">
        <f>IF('Site Description'!H$33="NO TRANSECT", "NO TRANSECT",BK37*10)</f>
        <v>NO TRANSECT</v>
      </c>
      <c r="AH37" s="211" t="str">
        <f>IF('Site Description'!I$33="NO TRANSECT", "NO TRANSECT",BL37*10)</f>
        <v>NO TRANSECT</v>
      </c>
      <c r="AI37" s="36" t="e">
        <f t="shared" si="52"/>
        <v>#DIV/0!</v>
      </c>
      <c r="AJ37" s="37" t="e">
        <f t="shared" si="53"/>
        <v>#DIV/0!</v>
      </c>
      <c r="AK37" s="190" t="str">
        <f>IF('Site Description'!B$33="NO TRANSECT", "NO TRANSECT",BO37*10)</f>
        <v>NO TRANSECT</v>
      </c>
      <c r="AL37" s="191" t="str">
        <f>IF('Site Description'!C$33="NO TRANSECT", "NO TRANSECT",BP37*10)</f>
        <v>NO TRANSECT</v>
      </c>
      <c r="AM37" s="191" t="str">
        <f>IF('Site Description'!D$33="NO TRANSECT", "NO TRANSECT",BQ37*10)</f>
        <v>NO TRANSECT</v>
      </c>
      <c r="AN37" s="191" t="str">
        <f>IF('Site Description'!E$33="NO TRANSECT", "NO TRANSECT",BR37*10)</f>
        <v>NO TRANSECT</v>
      </c>
      <c r="AO37" s="191" t="str">
        <f>IF('Site Description'!F$33="NO TRANSECT", "NO TRANSECT",BS37*10)</f>
        <v>NO TRANSECT</v>
      </c>
      <c r="AP37" s="192" t="str">
        <f>IF('Site Description'!G$33="NO TRANSECT", "NO TRANSECT",BT37*10)</f>
        <v>NO TRANSECT</v>
      </c>
      <c r="AQ37" s="192" t="str">
        <f>IF('Site Description'!H$33="NO TRANSECT", "NO TRANSECT",BU37*10)</f>
        <v>NO TRANSECT</v>
      </c>
      <c r="AR37" s="192" t="str">
        <f>IF('Site Description'!I$33="NO TRANSECT", "NO TRANSECT",BV37*10)</f>
        <v>NO TRANSECT</v>
      </c>
      <c r="AS37" s="36" t="e">
        <f t="shared" si="54"/>
        <v>#DIV/0!</v>
      </c>
      <c r="AT37" s="37" t="e">
        <f t="shared" si="55"/>
        <v>#DIV/0!</v>
      </c>
      <c r="AU37" s="190" t="str">
        <f>IF('Site Description'!B$33="NO TRANSECT","NO TRANSECT",BY37*10)</f>
        <v>NO TRANSECT</v>
      </c>
      <c r="AV37" s="191" t="str">
        <f>IF('Site Description'!C$33="NO TRANSECT","NO TRANSECT",BZ37*10)</f>
        <v>NO TRANSECT</v>
      </c>
      <c r="AW37" s="191" t="str">
        <f>IF('Site Description'!D$33="NO TRANSECT","NO TRANSECT",CA37*10)</f>
        <v>NO TRANSECT</v>
      </c>
      <c r="AX37" s="191" t="str">
        <f>IF('Site Description'!E$33="NO TRANSECT","NO TRANSECT",CB37*10)</f>
        <v>NO TRANSECT</v>
      </c>
      <c r="AY37" s="191" t="str">
        <f>IF('Site Description'!F$33="NO TRANSECT","NO TRANSECT",CC37*10)</f>
        <v>NO TRANSECT</v>
      </c>
      <c r="AZ37" s="192" t="str">
        <f>IF('Site Description'!G$33="NO TRANSECT","NO TRANSECT",CD37*10)</f>
        <v>NO TRANSECT</v>
      </c>
      <c r="BA37" s="192" t="str">
        <f>IF('Site Description'!H$33="NO TRANSECT","NO TRANSECT",CE37*10)</f>
        <v>NO TRANSECT</v>
      </c>
      <c r="BB37" s="192" t="str">
        <f>IF('Site Description'!I$33="NO TRANSECT","NO TRANSECT",CF37*10)</f>
        <v>NO TRANSECT</v>
      </c>
      <c r="BC37" s="36" t="e">
        <f t="shared" si="56"/>
        <v>#DIV/0!</v>
      </c>
      <c r="BD37" s="37" t="e">
        <f t="shared" si="57"/>
        <v>#DIV/0!</v>
      </c>
      <c r="BE37" s="190" t="str">
        <f>IF('Site Description'!B$32="NO TRANSECT","NO TRANSECT",SUMIF('Data Entry'!$A$4:$A$192,A37,'Data Entry'!$G$4:$G$192)/('Site Description'!B$32*100))</f>
        <v>NO TRANSECT</v>
      </c>
      <c r="BF37" s="191" t="str">
        <f>IF('Site Description'!C$32="NO TRANSECT","NO TRANSECT",SUMIF('Data Entry'!$J$4:$J$192,A37,'Data Entry'!$P$4:$P$192)/('Site Description'!C$32*100))</f>
        <v>NO TRANSECT</v>
      </c>
      <c r="BG37" s="191" t="str">
        <f>IF('Site Description'!D$32="NO TRANSECT","NO TRANSECT",SUMIF('Data Entry'!$S$4:$S$192,A37,'Data Entry'!$Y$4:$Y$192)/('Site Description'!D$32*100))</f>
        <v>NO TRANSECT</v>
      </c>
      <c r="BH37" s="191" t="str">
        <f>IF('Site Description'!E$32="NO TRANSECT","NO TRANSECT",SUMIF('Data Entry'!$AB$4:$AB$192,A37,'Data Entry'!$AH$4:$AH$192)/('Site Description'!E$32*100))</f>
        <v>NO TRANSECT</v>
      </c>
      <c r="BI37" s="191" t="str">
        <f>IF('Site Description'!F$32="NO TRANSECT","NO TRANSECT",SUMIF('Data Entry'!$AK$4:$AK$192,A37,'Data Entry'!$AQ$4:$AQ$192)/('Site Description'!F$32*100))</f>
        <v>NO TRANSECT</v>
      </c>
      <c r="BJ37" s="192" t="str">
        <f>IF('Site Description'!G$32="NO TRANSECT","NO TRANSECT",SUMIF('Data Entry'!$AT$4:$AT$192,A37,'Data Entry'!$AZ$4:$AZ$192)/('Site Description'!G$32*100))</f>
        <v>NO TRANSECT</v>
      </c>
      <c r="BK37" s="192" t="str">
        <f>IF('Site Description'!H$32="NO TRANSECT","NO TRANSECT",SUMIF('Data Entry'!$BC$4:$BC$192,A37,'Data Entry'!$BI$4:$BI$192)/('Site Description'!H$32*100))</f>
        <v>NO TRANSECT</v>
      </c>
      <c r="BL37" s="192" t="str">
        <f>IF('Site Description'!I$32="NO TRANSECT","NO TRANSECT",SUMIF('Data Entry'!$BL$4:$BL$192,A37,'Data Entry'!$BR$4:$BR$192)/('Site Description'!I$32*100))</f>
        <v>NO TRANSECT</v>
      </c>
      <c r="BM37" s="36" t="e">
        <f t="shared" si="58"/>
        <v>#DIV/0!</v>
      </c>
      <c r="BN37" s="37" t="e">
        <f t="shared" si="59"/>
        <v>#DIV/0!</v>
      </c>
      <c r="BO37" s="190" t="str">
        <f>IF('Site Description'!B$32="NO TRANSECT","NO TRANSECT",SUMIF('Data Entry'!$A$4:$A$192,A37,'Data Entry'!$H$4:$H$192)/('Site Description'!B$32*100))</f>
        <v>NO TRANSECT</v>
      </c>
      <c r="BP37" s="191" t="str">
        <f>IF('Site Description'!C$32="NO TRANSECT","NO TRANSECT",SUMIF('Data Entry'!$J$4:$J$192,A37,'Data Entry'!$Q$4:$Q$192)/('Site Description'!C$32*100))</f>
        <v>NO TRANSECT</v>
      </c>
      <c r="BQ37" s="191" t="str">
        <f>IF('Site Description'!D$32="NO TRANSECT","NO TRANSECT",SUMIF('Data Entry'!$S$4:$S$192,A37,'Data Entry'!$Z$4:$Z$192)/('Site Description'!D$32*100))</f>
        <v>NO TRANSECT</v>
      </c>
      <c r="BR37" s="191" t="str">
        <f>IF('Site Description'!E$32="NO TRANSECT","NO TRANSECT",SUMIF('Data Entry'!$AB$4:$AB$192,A37,'Data Entry'!$AI$4:$AI$192)/('Site Description'!E$32*100))</f>
        <v>NO TRANSECT</v>
      </c>
      <c r="BS37" s="191" t="str">
        <f>IF('Site Description'!F$32="NO TRANSECT","NO TRANSECT",SUMIF('Data Entry'!$AK$4:$AK$192,A37,'Data Entry'!$AR$4:$AR$192)/('Site Description'!F$32*100))</f>
        <v>NO TRANSECT</v>
      </c>
      <c r="BT37" s="192" t="str">
        <f>IF('Site Description'!G$32="NO TRANSECT","NO TRANSECT",SUMIF('Data Entry'!$AT$4:$AT$192,A37,'Data Entry'!$BA$4:$BA$192)/('Site Description'!G$32*100))</f>
        <v>NO TRANSECT</v>
      </c>
      <c r="BU37" s="191" t="str">
        <f>IF('Site Description'!H$32="NO TRANSECT","NO TRANSECT",SUMIF('Data Entry'!$BC$4:$BC$192,A37,'Data Entry'!$BJ$4:$BJ$192)/('Site Description'!H$32*100))</f>
        <v>NO TRANSECT</v>
      </c>
      <c r="BV37" s="211" t="str">
        <f>IF('Site Description'!I$32="NO TRANSECT","NO TRANSECT",SUMIF('Data Entry'!$BL$4:$BL$192,A37,'Data Entry'!$BS$4:$BS$192)/('Site Description'!I$32*100))</f>
        <v>NO TRANSECT</v>
      </c>
      <c r="BW37" s="36" t="e">
        <f t="shared" si="60"/>
        <v>#DIV/0!</v>
      </c>
      <c r="BX37" s="37" t="e">
        <f t="shared" si="61"/>
        <v>#DIV/0!</v>
      </c>
      <c r="BY37" s="198" t="str">
        <f>IF('Site Description'!B$32="NO TRANSECT","NO TRANSECT",SUMIF('Data Entry'!$A$4:$A$192,A37,'Data Entry'!$I$4:$I$192)/('Site Description'!B$32*100))</f>
        <v>NO TRANSECT</v>
      </c>
      <c r="BZ37" s="191" t="str">
        <f>IF('Site Description'!C$32="NO TRANSECT","NO TRANSECT",SUMIF('Data Entry'!$J$4:$J$192,A37,'Data Entry'!$R$4:$R$192)/('Site Description'!C$32*100))</f>
        <v>NO TRANSECT</v>
      </c>
      <c r="CA37" s="191" t="str">
        <f>IF('Site Description'!D$32="NO TRANSECT","NO TRANSECT",SUMIF('Data Entry'!$S$4:$S$192,A37,'Data Entry'!$AA$4:$AA$192)/('Site Description'!D$32*100))</f>
        <v>NO TRANSECT</v>
      </c>
      <c r="CB37" s="191" t="str">
        <f>IF('Site Description'!E$32="NO TRANSECT","NO TRANSECT",SUMIF('Data Entry'!$AB$4:$AB$192,A37,'Data Entry'!$AJ$4:$AJ$192)/('Site Description'!E$32*100))</f>
        <v>NO TRANSECT</v>
      </c>
      <c r="CC37" s="191" t="str">
        <f>IF('Site Description'!F$32="NO TRANSECT","NO TRANSECT",SUMIF('Data Entry'!$AK$4:$AK$192,A37,'Data Entry'!$AS$4:$AS$192)/('Site Description'!F$32*100))</f>
        <v>NO TRANSECT</v>
      </c>
      <c r="CD37" s="192" t="str">
        <f>IF('Site Description'!G$32="NO TRANSECT","NO TRANSECT",SUMIF('Data Entry'!$AT$4:$AT$192,A37,'Data Entry'!$BB$4:$BB$192)/('Site Description'!G$32*100))</f>
        <v>NO TRANSECT</v>
      </c>
      <c r="CE37" s="191" t="str">
        <f>IF('Site Description'!H$32="NO TRANSECT","NO TRANSECT",SUMIF('Data Entry'!$BC$4:$BC$192,A37,'Data Entry'!$BK$4:$BK$192)/('Site Description'!H$32*100))</f>
        <v>NO TRANSECT</v>
      </c>
      <c r="CF37" s="211" t="str">
        <f>IF('Site Description'!I$32="NO TRANSECT","NO TRANSECT",SUMIF('Data Entry'!$BL$4:$BL$192,A37,'Data Entry'!$BT$4:$BT$192)/('Site Description'!I$32*100))</f>
        <v>NO TRANSECT</v>
      </c>
      <c r="CG37" s="36" t="e">
        <f t="shared" si="62"/>
        <v>#DIV/0!</v>
      </c>
      <c r="CH37" s="37" t="e">
        <f t="shared" si="63"/>
        <v>#DIV/0!</v>
      </c>
    </row>
    <row r="38" spans="1:86" x14ac:dyDescent="0.25">
      <c r="A38" s="210" t="s">
        <v>240</v>
      </c>
      <c r="B38" s="212" t="s">
        <v>106</v>
      </c>
      <c r="C38" s="212" t="s">
        <v>201</v>
      </c>
      <c r="D38" s="210" t="s">
        <v>86</v>
      </c>
      <c r="E38" s="180" t="s">
        <v>40</v>
      </c>
      <c r="F38" s="213">
        <v>4</v>
      </c>
      <c r="G38" s="194" t="str">
        <f>IF('Site Description'!B$32="NO TRANSECT","NO TRANSECT",SUMIF('Data Entry'!$A$4:$A$192,A38,'Data Entry'!$D$4:$D$192))</f>
        <v>NO TRANSECT</v>
      </c>
      <c r="H38" s="195" t="str">
        <f>IF('Site Description'!C$32="NO TRANSECT","NO TRANSECT",SUMIF('Data Entry'!$J$4:$J$192,A38,'Data Entry'!$M$4:$M$192))</f>
        <v>NO TRANSECT</v>
      </c>
      <c r="I38" s="195" t="str">
        <f>IF('Site Description'!D$32="NO TRANSECT","NO TRANSECT",SUMIF('Data Entry'!$S$4:$S$192,A38,'Data Entry'!$V$4:$V$192))</f>
        <v>NO TRANSECT</v>
      </c>
      <c r="J38" s="195" t="str">
        <f>IF('Site Description'!E$32="NO TRANSECT","NO TRANSECT",SUMIF('Data Entry'!$AB$4:$AB$192,A38,'Data Entry'!$AE$4:$AE$192))</f>
        <v>NO TRANSECT</v>
      </c>
      <c r="K38" s="195" t="str">
        <f>IF('Site Description'!F$32="NO TRANSECT","NO TRANSECT",SUMIF('Data Entry'!$AK$4:$AK$192,A38,'Data Entry'!$AN$4:$AN$192))</f>
        <v>NO TRANSECT</v>
      </c>
      <c r="L38" s="196" t="str">
        <f>IF('Site Description'!G$32="NO TRANSECT","NO TRANSECT",SUMIF('Data Entry'!$AT$4:$AT$192,A38,'Data Entry'!$AW$4:$AW$192))</f>
        <v>NO TRANSECT</v>
      </c>
      <c r="M38" s="196" t="str">
        <f>IF('Site Description'!H$32="NO TRANSECT","NO TRANSECT",SUMIF('Data Entry'!$BC$4:$BC$192,A38,'Data Entry'!$BF$4:$BF$192))</f>
        <v>NO TRANSECT</v>
      </c>
      <c r="N38" s="197" t="str">
        <f>IF('Site Description'!I$32="NO TRANSECT","NO TRANSECT",SUMIF('Data Entry'!$BL$4:$BL$192,A38,'Data Entry'!$BO$4:$BO$192))</f>
        <v>NO TRANSECT</v>
      </c>
      <c r="O38" s="36" t="e">
        <f t="shared" si="48"/>
        <v>#DIV/0!</v>
      </c>
      <c r="P38" s="37" t="e">
        <f t="shared" si="49"/>
        <v>#DIV/0!</v>
      </c>
      <c r="Q38" s="190" t="str">
        <f>IF('Site Description'!B$33="NO TRANSECT", "NO TRANSECT", G38/'Site Description'!B$33)</f>
        <v>NO TRANSECT</v>
      </c>
      <c r="R38" s="191" t="str">
        <f>IF('Site Description'!C$33="NO TRANSECT", "NO TRANSECT", H38/'Site Description'!C$33)</f>
        <v>NO TRANSECT</v>
      </c>
      <c r="S38" s="191" t="str">
        <f>IF('Site Description'!D$33="NO TRANSECT", "NO TRANSECT", I38/'Site Description'!D$33)</f>
        <v>NO TRANSECT</v>
      </c>
      <c r="T38" s="191" t="str">
        <f>IF('Site Description'!E$33="NO TRANSECT", "NO TRANSECT", J38/'Site Description'!E$33)</f>
        <v>NO TRANSECT</v>
      </c>
      <c r="U38" s="191" t="str">
        <f>IF('Site Description'!F$33="NO TRANSECT", "NO TRANSECT", K38/'Site Description'!F$33)</f>
        <v>NO TRANSECT</v>
      </c>
      <c r="V38" s="192" t="str">
        <f>IF('Site Description'!G$33="NO TRANSECT", "NO TRANSECT", L38/'Site Description'!G$33)</f>
        <v>NO TRANSECT</v>
      </c>
      <c r="W38" s="191" t="str">
        <f>IF('Site Description'!H$33="NO TRANSECT", "NO TRANSECT", M38/'Site Description'!H$33)</f>
        <v>NO TRANSECT</v>
      </c>
      <c r="X38" s="211" t="str">
        <f>IF('Site Description'!$I$33="NO TRANSECT", "NO TRANSECT", N38/'Site Description'!$I$33)</f>
        <v>NO TRANSECT</v>
      </c>
      <c r="Y38" s="36" t="e">
        <f t="shared" si="50"/>
        <v>#DIV/0!</v>
      </c>
      <c r="Z38" s="37" t="e">
        <f t="shared" si="51"/>
        <v>#DIV/0!</v>
      </c>
      <c r="AA38" s="190" t="str">
        <f>IF('Site Description'!B$33="NO TRANSECT", "NO TRANSECT",BE38*10)</f>
        <v>NO TRANSECT</v>
      </c>
      <c r="AB38" s="191" t="str">
        <f>IF('Site Description'!C$33="NO TRANSECT", "NO TRANSECT",BF38*10)</f>
        <v>NO TRANSECT</v>
      </c>
      <c r="AC38" s="191" t="str">
        <f>IF('Site Description'!D$33="NO TRANSECT", "NO TRANSECT",BG38*10)</f>
        <v>NO TRANSECT</v>
      </c>
      <c r="AD38" s="191" t="str">
        <f>IF('Site Description'!E$33="NO TRANSECT", "NO TRANSECT",BH38*10)</f>
        <v>NO TRANSECT</v>
      </c>
      <c r="AE38" s="191" t="str">
        <f>IF('Site Description'!F$33="NO TRANSECT", "NO TRANSECT",BI38*10)</f>
        <v>NO TRANSECT</v>
      </c>
      <c r="AF38" s="192" t="str">
        <f>IF('Site Description'!G$33="NO TRANSECT", "NO TRANSECT",BJ38*10)</f>
        <v>NO TRANSECT</v>
      </c>
      <c r="AG38" s="191" t="str">
        <f>IF('Site Description'!H$33="NO TRANSECT", "NO TRANSECT",BK38*10)</f>
        <v>NO TRANSECT</v>
      </c>
      <c r="AH38" s="211" t="str">
        <f>IF('Site Description'!I$33="NO TRANSECT", "NO TRANSECT",BL38*10)</f>
        <v>NO TRANSECT</v>
      </c>
      <c r="AI38" s="36" t="e">
        <f t="shared" si="52"/>
        <v>#DIV/0!</v>
      </c>
      <c r="AJ38" s="37" t="e">
        <f t="shared" si="53"/>
        <v>#DIV/0!</v>
      </c>
      <c r="AK38" s="190" t="str">
        <f>IF('Site Description'!B$33="NO TRANSECT", "NO TRANSECT",BO38*10)</f>
        <v>NO TRANSECT</v>
      </c>
      <c r="AL38" s="191" t="str">
        <f>IF('Site Description'!C$33="NO TRANSECT", "NO TRANSECT",BP38*10)</f>
        <v>NO TRANSECT</v>
      </c>
      <c r="AM38" s="191" t="str">
        <f>IF('Site Description'!D$33="NO TRANSECT", "NO TRANSECT",BQ38*10)</f>
        <v>NO TRANSECT</v>
      </c>
      <c r="AN38" s="191" t="str">
        <f>IF('Site Description'!E$33="NO TRANSECT", "NO TRANSECT",BR38*10)</f>
        <v>NO TRANSECT</v>
      </c>
      <c r="AO38" s="191" t="str">
        <f>IF('Site Description'!F$33="NO TRANSECT", "NO TRANSECT",BS38*10)</f>
        <v>NO TRANSECT</v>
      </c>
      <c r="AP38" s="192" t="str">
        <f>IF('Site Description'!G$33="NO TRANSECT", "NO TRANSECT",BT38*10)</f>
        <v>NO TRANSECT</v>
      </c>
      <c r="AQ38" s="192" t="str">
        <f>IF('Site Description'!H$33="NO TRANSECT", "NO TRANSECT",BU38*10)</f>
        <v>NO TRANSECT</v>
      </c>
      <c r="AR38" s="192" t="str">
        <f>IF('Site Description'!I$33="NO TRANSECT", "NO TRANSECT",BV38*10)</f>
        <v>NO TRANSECT</v>
      </c>
      <c r="AS38" s="36" t="e">
        <f t="shared" si="54"/>
        <v>#DIV/0!</v>
      </c>
      <c r="AT38" s="37" t="e">
        <f t="shared" si="55"/>
        <v>#DIV/0!</v>
      </c>
      <c r="AU38" s="190" t="str">
        <f>IF('Site Description'!B$33="NO TRANSECT","NO TRANSECT",BY38*10)</f>
        <v>NO TRANSECT</v>
      </c>
      <c r="AV38" s="191" t="str">
        <f>IF('Site Description'!C$33="NO TRANSECT","NO TRANSECT",BZ38*10)</f>
        <v>NO TRANSECT</v>
      </c>
      <c r="AW38" s="191" t="str">
        <f>IF('Site Description'!D$33="NO TRANSECT","NO TRANSECT",CA38*10)</f>
        <v>NO TRANSECT</v>
      </c>
      <c r="AX38" s="191" t="str">
        <f>IF('Site Description'!E$33="NO TRANSECT","NO TRANSECT",CB38*10)</f>
        <v>NO TRANSECT</v>
      </c>
      <c r="AY38" s="191" t="str">
        <f>IF('Site Description'!F$33="NO TRANSECT","NO TRANSECT",CC38*10)</f>
        <v>NO TRANSECT</v>
      </c>
      <c r="AZ38" s="192" t="str">
        <f>IF('Site Description'!G$33="NO TRANSECT","NO TRANSECT",CD38*10)</f>
        <v>NO TRANSECT</v>
      </c>
      <c r="BA38" s="192" t="str">
        <f>IF('Site Description'!H$33="NO TRANSECT","NO TRANSECT",CE38*10)</f>
        <v>NO TRANSECT</v>
      </c>
      <c r="BB38" s="192" t="str">
        <f>IF('Site Description'!I$33="NO TRANSECT","NO TRANSECT",CF38*10)</f>
        <v>NO TRANSECT</v>
      </c>
      <c r="BC38" s="36" t="e">
        <f t="shared" si="56"/>
        <v>#DIV/0!</v>
      </c>
      <c r="BD38" s="37" t="e">
        <f t="shared" si="57"/>
        <v>#DIV/0!</v>
      </c>
      <c r="BE38" s="190" t="str">
        <f>IF('Site Description'!B$32="NO TRANSECT","NO TRANSECT",SUMIF('Data Entry'!$A$4:$A$192,A38,'Data Entry'!$G$4:$G$192)/('Site Description'!B$32*100))</f>
        <v>NO TRANSECT</v>
      </c>
      <c r="BF38" s="191" t="str">
        <f>IF('Site Description'!C$32="NO TRANSECT","NO TRANSECT",SUMIF('Data Entry'!$J$4:$J$192,A38,'Data Entry'!$P$4:$P$192)/('Site Description'!C$32*100))</f>
        <v>NO TRANSECT</v>
      </c>
      <c r="BG38" s="191" t="str">
        <f>IF('Site Description'!D$32="NO TRANSECT","NO TRANSECT",SUMIF('Data Entry'!$S$4:$S$192,A38,'Data Entry'!$Y$4:$Y$192)/('Site Description'!D$32*100))</f>
        <v>NO TRANSECT</v>
      </c>
      <c r="BH38" s="191" t="str">
        <f>IF('Site Description'!E$32="NO TRANSECT","NO TRANSECT",SUMIF('Data Entry'!$AB$4:$AB$192,A38,'Data Entry'!$AH$4:$AH$192)/('Site Description'!E$32*100))</f>
        <v>NO TRANSECT</v>
      </c>
      <c r="BI38" s="191" t="str">
        <f>IF('Site Description'!F$32="NO TRANSECT","NO TRANSECT",SUMIF('Data Entry'!$AK$4:$AK$192,A38,'Data Entry'!$AQ$4:$AQ$192)/('Site Description'!F$32*100))</f>
        <v>NO TRANSECT</v>
      </c>
      <c r="BJ38" s="192" t="str">
        <f>IF('Site Description'!G$32="NO TRANSECT","NO TRANSECT",SUMIF('Data Entry'!$AT$4:$AT$192,A38,'Data Entry'!$AZ$4:$AZ$192)/('Site Description'!G$32*100))</f>
        <v>NO TRANSECT</v>
      </c>
      <c r="BK38" s="192" t="str">
        <f>IF('Site Description'!H$32="NO TRANSECT","NO TRANSECT",SUMIF('Data Entry'!$BC$4:$BC$192,A38,'Data Entry'!$BI$4:$BI$192)/('Site Description'!H$32*100))</f>
        <v>NO TRANSECT</v>
      </c>
      <c r="BL38" s="192" t="str">
        <f>IF('Site Description'!I$32="NO TRANSECT","NO TRANSECT",SUMIF('Data Entry'!$BL$4:$BL$192,A38,'Data Entry'!$BR$4:$BR$192)/('Site Description'!I$32*100))</f>
        <v>NO TRANSECT</v>
      </c>
      <c r="BM38" s="36" t="e">
        <f t="shared" si="58"/>
        <v>#DIV/0!</v>
      </c>
      <c r="BN38" s="37" t="e">
        <f t="shared" si="59"/>
        <v>#DIV/0!</v>
      </c>
      <c r="BO38" s="190" t="str">
        <f>IF('Site Description'!B$32="NO TRANSECT","NO TRANSECT",SUMIF('Data Entry'!$A$4:$A$192,A38,'Data Entry'!$H$4:$H$192)/('Site Description'!B$32*100))</f>
        <v>NO TRANSECT</v>
      </c>
      <c r="BP38" s="191" t="str">
        <f>IF('Site Description'!C$32="NO TRANSECT","NO TRANSECT",SUMIF('Data Entry'!$J$4:$J$192,A38,'Data Entry'!$Q$4:$Q$192)/('Site Description'!C$32*100))</f>
        <v>NO TRANSECT</v>
      </c>
      <c r="BQ38" s="191" t="str">
        <f>IF('Site Description'!D$32="NO TRANSECT","NO TRANSECT",SUMIF('Data Entry'!$S$4:$S$192,A38,'Data Entry'!$Z$4:$Z$192)/('Site Description'!D$32*100))</f>
        <v>NO TRANSECT</v>
      </c>
      <c r="BR38" s="191" t="str">
        <f>IF('Site Description'!E$32="NO TRANSECT","NO TRANSECT",SUMIF('Data Entry'!$AB$4:$AB$192,A38,'Data Entry'!$AI$4:$AI$192)/('Site Description'!E$32*100))</f>
        <v>NO TRANSECT</v>
      </c>
      <c r="BS38" s="191" t="str">
        <f>IF('Site Description'!F$32="NO TRANSECT","NO TRANSECT",SUMIF('Data Entry'!$AK$4:$AK$192,A38,'Data Entry'!$AR$4:$AR$192)/('Site Description'!F$32*100))</f>
        <v>NO TRANSECT</v>
      </c>
      <c r="BT38" s="192" t="str">
        <f>IF('Site Description'!G$32="NO TRANSECT","NO TRANSECT",SUMIF('Data Entry'!$AT$4:$AT$192,A38,'Data Entry'!$BA$4:$BA$192)/('Site Description'!G$32*100))</f>
        <v>NO TRANSECT</v>
      </c>
      <c r="BU38" s="191" t="str">
        <f>IF('Site Description'!H$32="NO TRANSECT","NO TRANSECT",SUMIF('Data Entry'!$BC$4:$BC$192,A38,'Data Entry'!$BJ$4:$BJ$192)/('Site Description'!H$32*100))</f>
        <v>NO TRANSECT</v>
      </c>
      <c r="BV38" s="211" t="str">
        <f>IF('Site Description'!I$32="NO TRANSECT","NO TRANSECT",SUMIF('Data Entry'!$BL$4:$BL$192,A38,'Data Entry'!$BS$4:$BS$192)/('Site Description'!I$32*100))</f>
        <v>NO TRANSECT</v>
      </c>
      <c r="BW38" s="36" t="e">
        <f t="shared" si="60"/>
        <v>#DIV/0!</v>
      </c>
      <c r="BX38" s="37" t="e">
        <f t="shared" si="61"/>
        <v>#DIV/0!</v>
      </c>
      <c r="BY38" s="198" t="str">
        <f>IF('Site Description'!B$32="NO TRANSECT","NO TRANSECT",SUMIF('Data Entry'!$A$4:$A$192,A38,'Data Entry'!$I$4:$I$192)/('Site Description'!B$32*100))</f>
        <v>NO TRANSECT</v>
      </c>
      <c r="BZ38" s="191" t="str">
        <f>IF('Site Description'!C$32="NO TRANSECT","NO TRANSECT",SUMIF('Data Entry'!$J$4:$J$192,A38,'Data Entry'!$R$4:$R$192)/('Site Description'!C$32*100))</f>
        <v>NO TRANSECT</v>
      </c>
      <c r="CA38" s="191" t="str">
        <f>IF('Site Description'!D$32="NO TRANSECT","NO TRANSECT",SUMIF('Data Entry'!$S$4:$S$192,A38,'Data Entry'!$AA$4:$AA$192)/('Site Description'!D$32*100))</f>
        <v>NO TRANSECT</v>
      </c>
      <c r="CB38" s="191" t="str">
        <f>IF('Site Description'!E$32="NO TRANSECT","NO TRANSECT",SUMIF('Data Entry'!$AB$4:$AB$192,A38,'Data Entry'!$AJ$4:$AJ$192)/('Site Description'!E$32*100))</f>
        <v>NO TRANSECT</v>
      </c>
      <c r="CC38" s="191" t="str">
        <f>IF('Site Description'!F$32="NO TRANSECT","NO TRANSECT",SUMIF('Data Entry'!$AK$4:$AK$192,A38,'Data Entry'!$AS$4:$AS$192)/('Site Description'!F$32*100))</f>
        <v>NO TRANSECT</v>
      </c>
      <c r="CD38" s="192" t="str">
        <f>IF('Site Description'!G$32="NO TRANSECT","NO TRANSECT",SUMIF('Data Entry'!$AT$4:$AT$192,A38,'Data Entry'!$BB$4:$BB$192)/('Site Description'!G$32*100))</f>
        <v>NO TRANSECT</v>
      </c>
      <c r="CE38" s="191" t="str">
        <f>IF('Site Description'!H$32="NO TRANSECT","NO TRANSECT",SUMIF('Data Entry'!$BC$4:$BC$192,A38,'Data Entry'!$BK$4:$BK$192)/('Site Description'!H$32*100))</f>
        <v>NO TRANSECT</v>
      </c>
      <c r="CF38" s="211" t="str">
        <f>IF('Site Description'!I$32="NO TRANSECT","NO TRANSECT",SUMIF('Data Entry'!$BL$4:$BL$192,A38,'Data Entry'!$BT$4:$BT$192)/('Site Description'!I$32*100))</f>
        <v>NO TRANSECT</v>
      </c>
      <c r="CG38" s="36" t="e">
        <f t="shared" si="62"/>
        <v>#DIV/0!</v>
      </c>
      <c r="CH38" s="37" t="e">
        <f t="shared" si="63"/>
        <v>#DIV/0!</v>
      </c>
    </row>
    <row r="39" spans="1:86" x14ac:dyDescent="0.25">
      <c r="A39" s="210" t="s">
        <v>241</v>
      </c>
      <c r="B39" s="212" t="s">
        <v>106</v>
      </c>
      <c r="C39" s="212" t="s">
        <v>202</v>
      </c>
      <c r="D39" s="210" t="s">
        <v>88</v>
      </c>
      <c r="E39" s="180" t="s">
        <v>40</v>
      </c>
      <c r="F39" s="213">
        <v>4</v>
      </c>
      <c r="G39" s="194" t="str">
        <f>IF('Site Description'!B$32="NO TRANSECT","NO TRANSECT",SUMIF('Data Entry'!$A$4:$A$192,A39,'Data Entry'!$D$4:$D$192))</f>
        <v>NO TRANSECT</v>
      </c>
      <c r="H39" s="195" t="str">
        <f>IF('Site Description'!C$32="NO TRANSECT","NO TRANSECT",SUMIF('Data Entry'!$J$4:$J$192,A39,'Data Entry'!$M$4:$M$192))</f>
        <v>NO TRANSECT</v>
      </c>
      <c r="I39" s="195" t="str">
        <f>IF('Site Description'!D$32="NO TRANSECT","NO TRANSECT",SUMIF('Data Entry'!$S$4:$S$192,A39,'Data Entry'!$V$4:$V$192))</f>
        <v>NO TRANSECT</v>
      </c>
      <c r="J39" s="195" t="str">
        <f>IF('Site Description'!E$32="NO TRANSECT","NO TRANSECT",SUMIF('Data Entry'!$AB$4:$AB$192,A39,'Data Entry'!$AE$4:$AE$192))</f>
        <v>NO TRANSECT</v>
      </c>
      <c r="K39" s="195" t="str">
        <f>IF('Site Description'!F$32="NO TRANSECT","NO TRANSECT",SUMIF('Data Entry'!$AK$4:$AK$192,A39,'Data Entry'!$AN$4:$AN$192))</f>
        <v>NO TRANSECT</v>
      </c>
      <c r="L39" s="196" t="str">
        <f>IF('Site Description'!G$32="NO TRANSECT","NO TRANSECT",SUMIF('Data Entry'!$AT$4:$AT$192,A39,'Data Entry'!$AW$4:$AW$192))</f>
        <v>NO TRANSECT</v>
      </c>
      <c r="M39" s="196" t="str">
        <f>IF('Site Description'!H$32="NO TRANSECT","NO TRANSECT",SUMIF('Data Entry'!$BC$4:$BC$192,A39,'Data Entry'!$BF$4:$BF$192))</f>
        <v>NO TRANSECT</v>
      </c>
      <c r="N39" s="197" t="str">
        <f>IF('Site Description'!I$32="NO TRANSECT","NO TRANSECT",SUMIF('Data Entry'!$BL$4:$BL$192,A39,'Data Entry'!$BO$4:$BO$192))</f>
        <v>NO TRANSECT</v>
      </c>
      <c r="O39" s="36" t="e">
        <f t="shared" si="48"/>
        <v>#DIV/0!</v>
      </c>
      <c r="P39" s="37" t="e">
        <f t="shared" si="49"/>
        <v>#DIV/0!</v>
      </c>
      <c r="Q39" s="190" t="str">
        <f>IF('Site Description'!B$33="NO TRANSECT", "NO TRANSECT", G39/'Site Description'!B$33)</f>
        <v>NO TRANSECT</v>
      </c>
      <c r="R39" s="191" t="str">
        <f>IF('Site Description'!C$33="NO TRANSECT", "NO TRANSECT", H39/'Site Description'!C$33)</f>
        <v>NO TRANSECT</v>
      </c>
      <c r="S39" s="191" t="str">
        <f>IF('Site Description'!D$33="NO TRANSECT", "NO TRANSECT", I39/'Site Description'!D$33)</f>
        <v>NO TRANSECT</v>
      </c>
      <c r="T39" s="191" t="str">
        <f>IF('Site Description'!E$33="NO TRANSECT", "NO TRANSECT", J39/'Site Description'!E$33)</f>
        <v>NO TRANSECT</v>
      </c>
      <c r="U39" s="191" t="str">
        <f>IF('Site Description'!F$33="NO TRANSECT", "NO TRANSECT", K39/'Site Description'!F$33)</f>
        <v>NO TRANSECT</v>
      </c>
      <c r="V39" s="192" t="str">
        <f>IF('Site Description'!G$33="NO TRANSECT", "NO TRANSECT", L39/'Site Description'!G$33)</f>
        <v>NO TRANSECT</v>
      </c>
      <c r="W39" s="191" t="str">
        <f>IF('Site Description'!H$33="NO TRANSECT", "NO TRANSECT", M39/'Site Description'!H$33)</f>
        <v>NO TRANSECT</v>
      </c>
      <c r="X39" s="211" t="str">
        <f>IF('Site Description'!$I$33="NO TRANSECT", "NO TRANSECT", N39/'Site Description'!$I$33)</f>
        <v>NO TRANSECT</v>
      </c>
      <c r="Y39" s="36" t="e">
        <f t="shared" si="50"/>
        <v>#DIV/0!</v>
      </c>
      <c r="Z39" s="37" t="e">
        <f t="shared" si="51"/>
        <v>#DIV/0!</v>
      </c>
      <c r="AA39" s="190" t="str">
        <f>IF('Site Description'!B$33="NO TRANSECT", "NO TRANSECT",BE39*10)</f>
        <v>NO TRANSECT</v>
      </c>
      <c r="AB39" s="191" t="str">
        <f>IF('Site Description'!C$33="NO TRANSECT", "NO TRANSECT",BF39*10)</f>
        <v>NO TRANSECT</v>
      </c>
      <c r="AC39" s="191" t="str">
        <f>IF('Site Description'!D$33="NO TRANSECT", "NO TRANSECT",BG39*10)</f>
        <v>NO TRANSECT</v>
      </c>
      <c r="AD39" s="191" t="str">
        <f>IF('Site Description'!E$33="NO TRANSECT", "NO TRANSECT",BH39*10)</f>
        <v>NO TRANSECT</v>
      </c>
      <c r="AE39" s="191" t="str">
        <f>IF('Site Description'!F$33="NO TRANSECT", "NO TRANSECT",BI39*10)</f>
        <v>NO TRANSECT</v>
      </c>
      <c r="AF39" s="192" t="str">
        <f>IF('Site Description'!G$33="NO TRANSECT", "NO TRANSECT",BJ39*10)</f>
        <v>NO TRANSECT</v>
      </c>
      <c r="AG39" s="191" t="str">
        <f>IF('Site Description'!H$33="NO TRANSECT", "NO TRANSECT",BK39*10)</f>
        <v>NO TRANSECT</v>
      </c>
      <c r="AH39" s="211" t="str">
        <f>IF('Site Description'!I$33="NO TRANSECT", "NO TRANSECT",BL39*10)</f>
        <v>NO TRANSECT</v>
      </c>
      <c r="AI39" s="36" t="e">
        <f t="shared" si="52"/>
        <v>#DIV/0!</v>
      </c>
      <c r="AJ39" s="37" t="e">
        <f t="shared" si="53"/>
        <v>#DIV/0!</v>
      </c>
      <c r="AK39" s="190" t="str">
        <f>IF('Site Description'!B$33="NO TRANSECT", "NO TRANSECT",BO39*10)</f>
        <v>NO TRANSECT</v>
      </c>
      <c r="AL39" s="191" t="str">
        <f>IF('Site Description'!C$33="NO TRANSECT", "NO TRANSECT",BP39*10)</f>
        <v>NO TRANSECT</v>
      </c>
      <c r="AM39" s="191" t="str">
        <f>IF('Site Description'!D$33="NO TRANSECT", "NO TRANSECT",BQ39*10)</f>
        <v>NO TRANSECT</v>
      </c>
      <c r="AN39" s="191" t="str">
        <f>IF('Site Description'!E$33="NO TRANSECT", "NO TRANSECT",BR39*10)</f>
        <v>NO TRANSECT</v>
      </c>
      <c r="AO39" s="191" t="str">
        <f>IF('Site Description'!F$33="NO TRANSECT", "NO TRANSECT",BS39*10)</f>
        <v>NO TRANSECT</v>
      </c>
      <c r="AP39" s="192" t="str">
        <f>IF('Site Description'!G$33="NO TRANSECT", "NO TRANSECT",BT39*10)</f>
        <v>NO TRANSECT</v>
      </c>
      <c r="AQ39" s="192" t="str">
        <f>IF('Site Description'!H$33="NO TRANSECT", "NO TRANSECT",BU39*10)</f>
        <v>NO TRANSECT</v>
      </c>
      <c r="AR39" s="192" t="str">
        <f>IF('Site Description'!I$33="NO TRANSECT", "NO TRANSECT",BV39*10)</f>
        <v>NO TRANSECT</v>
      </c>
      <c r="AS39" s="36" t="e">
        <f t="shared" si="54"/>
        <v>#DIV/0!</v>
      </c>
      <c r="AT39" s="37" t="e">
        <f t="shared" si="55"/>
        <v>#DIV/0!</v>
      </c>
      <c r="AU39" s="190" t="str">
        <f>IF('Site Description'!B$33="NO TRANSECT","NO TRANSECT",BY39*10)</f>
        <v>NO TRANSECT</v>
      </c>
      <c r="AV39" s="191" t="str">
        <f>IF('Site Description'!C$33="NO TRANSECT","NO TRANSECT",BZ39*10)</f>
        <v>NO TRANSECT</v>
      </c>
      <c r="AW39" s="191" t="str">
        <f>IF('Site Description'!D$33="NO TRANSECT","NO TRANSECT",CA39*10)</f>
        <v>NO TRANSECT</v>
      </c>
      <c r="AX39" s="191" t="str">
        <f>IF('Site Description'!E$33="NO TRANSECT","NO TRANSECT",CB39*10)</f>
        <v>NO TRANSECT</v>
      </c>
      <c r="AY39" s="191" t="str">
        <f>IF('Site Description'!F$33="NO TRANSECT","NO TRANSECT",CC39*10)</f>
        <v>NO TRANSECT</v>
      </c>
      <c r="AZ39" s="192" t="str">
        <f>IF('Site Description'!G$33="NO TRANSECT","NO TRANSECT",CD39*10)</f>
        <v>NO TRANSECT</v>
      </c>
      <c r="BA39" s="192" t="str">
        <f>IF('Site Description'!H$33="NO TRANSECT","NO TRANSECT",CE39*10)</f>
        <v>NO TRANSECT</v>
      </c>
      <c r="BB39" s="192" t="str">
        <f>IF('Site Description'!I$33="NO TRANSECT","NO TRANSECT",CF39*10)</f>
        <v>NO TRANSECT</v>
      </c>
      <c r="BC39" s="36" t="e">
        <f t="shared" si="56"/>
        <v>#DIV/0!</v>
      </c>
      <c r="BD39" s="37" t="e">
        <f t="shared" si="57"/>
        <v>#DIV/0!</v>
      </c>
      <c r="BE39" s="190" t="str">
        <f>IF('Site Description'!B$32="NO TRANSECT","NO TRANSECT",SUMIF('Data Entry'!$A$4:$A$192,A39,'Data Entry'!$G$4:$G$192)/('Site Description'!B$32*100))</f>
        <v>NO TRANSECT</v>
      </c>
      <c r="BF39" s="191" t="str">
        <f>IF('Site Description'!C$32="NO TRANSECT","NO TRANSECT",SUMIF('Data Entry'!$J$4:$J$192,A39,'Data Entry'!$P$4:$P$192)/('Site Description'!C$32*100))</f>
        <v>NO TRANSECT</v>
      </c>
      <c r="BG39" s="191" t="str">
        <f>IF('Site Description'!D$32="NO TRANSECT","NO TRANSECT",SUMIF('Data Entry'!$S$4:$S$192,A39,'Data Entry'!$Y$4:$Y$192)/('Site Description'!D$32*100))</f>
        <v>NO TRANSECT</v>
      </c>
      <c r="BH39" s="191" t="str">
        <f>IF('Site Description'!E$32="NO TRANSECT","NO TRANSECT",SUMIF('Data Entry'!$AB$4:$AB$192,A39,'Data Entry'!$AH$4:$AH$192)/('Site Description'!E$32*100))</f>
        <v>NO TRANSECT</v>
      </c>
      <c r="BI39" s="191" t="str">
        <f>IF('Site Description'!F$32="NO TRANSECT","NO TRANSECT",SUMIF('Data Entry'!$AK$4:$AK$192,A39,'Data Entry'!$AQ$4:$AQ$192)/('Site Description'!F$32*100))</f>
        <v>NO TRANSECT</v>
      </c>
      <c r="BJ39" s="192" t="str">
        <f>IF('Site Description'!G$32="NO TRANSECT","NO TRANSECT",SUMIF('Data Entry'!$AT$4:$AT$192,A39,'Data Entry'!$AZ$4:$AZ$192)/('Site Description'!G$32*100))</f>
        <v>NO TRANSECT</v>
      </c>
      <c r="BK39" s="192" t="str">
        <f>IF('Site Description'!H$32="NO TRANSECT","NO TRANSECT",SUMIF('Data Entry'!$BC$4:$BC$192,A39,'Data Entry'!$BI$4:$BI$192)/('Site Description'!H$32*100))</f>
        <v>NO TRANSECT</v>
      </c>
      <c r="BL39" s="192" t="str">
        <f>IF('Site Description'!I$32="NO TRANSECT","NO TRANSECT",SUMIF('Data Entry'!$BL$4:$BL$192,A39,'Data Entry'!$BR$4:$BR$192)/('Site Description'!I$32*100))</f>
        <v>NO TRANSECT</v>
      </c>
      <c r="BM39" s="36" t="e">
        <f t="shared" si="58"/>
        <v>#DIV/0!</v>
      </c>
      <c r="BN39" s="37" t="e">
        <f t="shared" si="59"/>
        <v>#DIV/0!</v>
      </c>
      <c r="BO39" s="190" t="str">
        <f>IF('Site Description'!B$32="NO TRANSECT","NO TRANSECT",SUMIF('Data Entry'!$A$4:$A$192,A39,'Data Entry'!$H$4:$H$192)/('Site Description'!B$32*100))</f>
        <v>NO TRANSECT</v>
      </c>
      <c r="BP39" s="191" t="str">
        <f>IF('Site Description'!C$32="NO TRANSECT","NO TRANSECT",SUMIF('Data Entry'!$J$4:$J$192,A39,'Data Entry'!$Q$4:$Q$192)/('Site Description'!C$32*100))</f>
        <v>NO TRANSECT</v>
      </c>
      <c r="BQ39" s="191" t="str">
        <f>IF('Site Description'!D$32="NO TRANSECT","NO TRANSECT",SUMIF('Data Entry'!$S$4:$S$192,A39,'Data Entry'!$Z$4:$Z$192)/('Site Description'!D$32*100))</f>
        <v>NO TRANSECT</v>
      </c>
      <c r="BR39" s="191" t="str">
        <f>IF('Site Description'!E$32="NO TRANSECT","NO TRANSECT",SUMIF('Data Entry'!$AB$4:$AB$192,A39,'Data Entry'!$AI$4:$AI$192)/('Site Description'!E$32*100))</f>
        <v>NO TRANSECT</v>
      </c>
      <c r="BS39" s="191" t="str">
        <f>IF('Site Description'!F$32="NO TRANSECT","NO TRANSECT",SUMIF('Data Entry'!$AK$4:$AK$192,A39,'Data Entry'!$AR$4:$AR$192)/('Site Description'!F$32*100))</f>
        <v>NO TRANSECT</v>
      </c>
      <c r="BT39" s="192" t="str">
        <f>IF('Site Description'!G$32="NO TRANSECT","NO TRANSECT",SUMIF('Data Entry'!$AT$4:$AT$192,A39,'Data Entry'!$BA$4:$BA$192)/('Site Description'!G$32*100))</f>
        <v>NO TRANSECT</v>
      </c>
      <c r="BU39" s="191" t="str">
        <f>IF('Site Description'!H$32="NO TRANSECT","NO TRANSECT",SUMIF('Data Entry'!$BC$4:$BC$192,A39,'Data Entry'!$BJ$4:$BJ$192)/('Site Description'!H$32*100))</f>
        <v>NO TRANSECT</v>
      </c>
      <c r="BV39" s="211" t="str">
        <f>IF('Site Description'!I$32="NO TRANSECT","NO TRANSECT",SUMIF('Data Entry'!$BL$4:$BL$192,A39,'Data Entry'!$BS$4:$BS$192)/('Site Description'!I$32*100))</f>
        <v>NO TRANSECT</v>
      </c>
      <c r="BW39" s="36" t="e">
        <f t="shared" si="60"/>
        <v>#DIV/0!</v>
      </c>
      <c r="BX39" s="37" t="e">
        <f t="shared" si="61"/>
        <v>#DIV/0!</v>
      </c>
      <c r="BY39" s="198" t="str">
        <f>IF('Site Description'!B$32="NO TRANSECT","NO TRANSECT",SUMIF('Data Entry'!$A$4:$A$192,A39,'Data Entry'!$I$4:$I$192)/('Site Description'!B$32*100))</f>
        <v>NO TRANSECT</v>
      </c>
      <c r="BZ39" s="191" t="str">
        <f>IF('Site Description'!C$32="NO TRANSECT","NO TRANSECT",SUMIF('Data Entry'!$J$4:$J$192,A39,'Data Entry'!$R$4:$R$192)/('Site Description'!C$32*100))</f>
        <v>NO TRANSECT</v>
      </c>
      <c r="CA39" s="191" t="str">
        <f>IF('Site Description'!D$32="NO TRANSECT","NO TRANSECT",SUMIF('Data Entry'!$S$4:$S$192,A39,'Data Entry'!$AA$4:$AA$192)/('Site Description'!D$32*100))</f>
        <v>NO TRANSECT</v>
      </c>
      <c r="CB39" s="191" t="str">
        <f>IF('Site Description'!E$32="NO TRANSECT","NO TRANSECT",SUMIF('Data Entry'!$AB$4:$AB$192,A39,'Data Entry'!$AJ$4:$AJ$192)/('Site Description'!E$32*100))</f>
        <v>NO TRANSECT</v>
      </c>
      <c r="CC39" s="191" t="str">
        <f>IF('Site Description'!F$32="NO TRANSECT","NO TRANSECT",SUMIF('Data Entry'!$AK$4:$AK$192,A39,'Data Entry'!$AS$4:$AS$192)/('Site Description'!F$32*100))</f>
        <v>NO TRANSECT</v>
      </c>
      <c r="CD39" s="192" t="str">
        <f>IF('Site Description'!G$32="NO TRANSECT","NO TRANSECT",SUMIF('Data Entry'!$AT$4:$AT$192,A39,'Data Entry'!$BB$4:$BB$192)/('Site Description'!G$32*100))</f>
        <v>NO TRANSECT</v>
      </c>
      <c r="CE39" s="191" t="str">
        <f>IF('Site Description'!H$32="NO TRANSECT","NO TRANSECT",SUMIF('Data Entry'!$BC$4:$BC$192,A39,'Data Entry'!$BK$4:$BK$192)/('Site Description'!H$32*100))</f>
        <v>NO TRANSECT</v>
      </c>
      <c r="CF39" s="211" t="str">
        <f>IF('Site Description'!I$32="NO TRANSECT","NO TRANSECT",SUMIF('Data Entry'!$BL$4:$BL$192,A39,'Data Entry'!$BT$4:$BT$192)/('Site Description'!I$32*100))</f>
        <v>NO TRANSECT</v>
      </c>
      <c r="CG39" s="36" t="e">
        <f t="shared" si="62"/>
        <v>#DIV/0!</v>
      </c>
      <c r="CH39" s="37" t="e">
        <f t="shared" si="63"/>
        <v>#DIV/0!</v>
      </c>
    </row>
    <row r="40" spans="1:86" x14ac:dyDescent="0.25">
      <c r="A40" s="210" t="s">
        <v>242</v>
      </c>
      <c r="B40" s="212" t="s">
        <v>106</v>
      </c>
      <c r="C40" s="212" t="s">
        <v>202</v>
      </c>
      <c r="D40" s="210" t="s">
        <v>86</v>
      </c>
      <c r="E40" s="180" t="s">
        <v>40</v>
      </c>
      <c r="F40" s="213">
        <v>4</v>
      </c>
      <c r="G40" s="194" t="str">
        <f>IF('Site Description'!B$32="NO TRANSECT","NO TRANSECT",SUMIF('Data Entry'!$A$4:$A$192,A40,'Data Entry'!$D$4:$D$192))</f>
        <v>NO TRANSECT</v>
      </c>
      <c r="H40" s="195" t="str">
        <f>IF('Site Description'!C$32="NO TRANSECT","NO TRANSECT",SUMIF('Data Entry'!$J$4:$J$192,A40,'Data Entry'!$M$4:$M$192))</f>
        <v>NO TRANSECT</v>
      </c>
      <c r="I40" s="195" t="str">
        <f>IF('Site Description'!D$32="NO TRANSECT","NO TRANSECT",SUMIF('Data Entry'!$S$4:$S$192,A40,'Data Entry'!$V$4:$V$192))</f>
        <v>NO TRANSECT</v>
      </c>
      <c r="J40" s="195" t="str">
        <f>IF('Site Description'!E$32="NO TRANSECT","NO TRANSECT",SUMIF('Data Entry'!$AB$4:$AB$192,A40,'Data Entry'!$AE$4:$AE$192))</f>
        <v>NO TRANSECT</v>
      </c>
      <c r="K40" s="195" t="str">
        <f>IF('Site Description'!F$32="NO TRANSECT","NO TRANSECT",SUMIF('Data Entry'!$AK$4:$AK$192,A40,'Data Entry'!$AN$4:$AN$192))</f>
        <v>NO TRANSECT</v>
      </c>
      <c r="L40" s="196" t="str">
        <f>IF('Site Description'!G$32="NO TRANSECT","NO TRANSECT",SUMIF('Data Entry'!$AT$4:$AT$192,A40,'Data Entry'!$AW$4:$AW$192))</f>
        <v>NO TRANSECT</v>
      </c>
      <c r="M40" s="196" t="str">
        <f>IF('Site Description'!H$32="NO TRANSECT","NO TRANSECT",SUMIF('Data Entry'!$BC$4:$BC$192,A40,'Data Entry'!$BF$4:$BF$192))</f>
        <v>NO TRANSECT</v>
      </c>
      <c r="N40" s="197" t="str">
        <f>IF('Site Description'!I$32="NO TRANSECT","NO TRANSECT",SUMIF('Data Entry'!$BL$4:$BL$192,A40,'Data Entry'!$BO$4:$BO$192))</f>
        <v>NO TRANSECT</v>
      </c>
      <c r="O40" s="36" t="e">
        <f t="shared" si="48"/>
        <v>#DIV/0!</v>
      </c>
      <c r="P40" s="37" t="e">
        <f t="shared" si="49"/>
        <v>#DIV/0!</v>
      </c>
      <c r="Q40" s="190" t="str">
        <f>IF('Site Description'!B$33="NO TRANSECT", "NO TRANSECT", G40/'Site Description'!B$33)</f>
        <v>NO TRANSECT</v>
      </c>
      <c r="R40" s="191" t="str">
        <f>IF('Site Description'!C$33="NO TRANSECT", "NO TRANSECT", H40/'Site Description'!C$33)</f>
        <v>NO TRANSECT</v>
      </c>
      <c r="S40" s="191" t="str">
        <f>IF('Site Description'!D$33="NO TRANSECT", "NO TRANSECT", I40/'Site Description'!D$33)</f>
        <v>NO TRANSECT</v>
      </c>
      <c r="T40" s="191" t="str">
        <f>IF('Site Description'!E$33="NO TRANSECT", "NO TRANSECT", J40/'Site Description'!E$33)</f>
        <v>NO TRANSECT</v>
      </c>
      <c r="U40" s="191" t="str">
        <f>IF('Site Description'!F$33="NO TRANSECT", "NO TRANSECT", K40/'Site Description'!F$33)</f>
        <v>NO TRANSECT</v>
      </c>
      <c r="V40" s="192" t="str">
        <f>IF('Site Description'!G$33="NO TRANSECT", "NO TRANSECT", L40/'Site Description'!G$33)</f>
        <v>NO TRANSECT</v>
      </c>
      <c r="W40" s="191" t="str">
        <f>IF('Site Description'!H$33="NO TRANSECT", "NO TRANSECT", M40/'Site Description'!H$33)</f>
        <v>NO TRANSECT</v>
      </c>
      <c r="X40" s="211" t="str">
        <f>IF('Site Description'!$I$33="NO TRANSECT", "NO TRANSECT", N40/'Site Description'!$I$33)</f>
        <v>NO TRANSECT</v>
      </c>
      <c r="Y40" s="36" t="e">
        <f t="shared" si="50"/>
        <v>#DIV/0!</v>
      </c>
      <c r="Z40" s="37" t="e">
        <f t="shared" si="51"/>
        <v>#DIV/0!</v>
      </c>
      <c r="AA40" s="190" t="str">
        <f>IF('Site Description'!B$33="NO TRANSECT", "NO TRANSECT",BE40*10)</f>
        <v>NO TRANSECT</v>
      </c>
      <c r="AB40" s="191" t="str">
        <f>IF('Site Description'!C$33="NO TRANSECT", "NO TRANSECT",BF40*10)</f>
        <v>NO TRANSECT</v>
      </c>
      <c r="AC40" s="191" t="str">
        <f>IF('Site Description'!D$33="NO TRANSECT", "NO TRANSECT",BG40*10)</f>
        <v>NO TRANSECT</v>
      </c>
      <c r="AD40" s="191" t="str">
        <f>IF('Site Description'!E$33="NO TRANSECT", "NO TRANSECT",BH40*10)</f>
        <v>NO TRANSECT</v>
      </c>
      <c r="AE40" s="191" t="str">
        <f>IF('Site Description'!F$33="NO TRANSECT", "NO TRANSECT",BI40*10)</f>
        <v>NO TRANSECT</v>
      </c>
      <c r="AF40" s="192" t="str">
        <f>IF('Site Description'!G$33="NO TRANSECT", "NO TRANSECT",BJ40*10)</f>
        <v>NO TRANSECT</v>
      </c>
      <c r="AG40" s="191" t="str">
        <f>IF('Site Description'!H$33="NO TRANSECT", "NO TRANSECT",BK40*10)</f>
        <v>NO TRANSECT</v>
      </c>
      <c r="AH40" s="211" t="str">
        <f>IF('Site Description'!I$33="NO TRANSECT", "NO TRANSECT",BL40*10)</f>
        <v>NO TRANSECT</v>
      </c>
      <c r="AI40" s="36" t="e">
        <f t="shared" si="52"/>
        <v>#DIV/0!</v>
      </c>
      <c r="AJ40" s="37" t="e">
        <f t="shared" si="53"/>
        <v>#DIV/0!</v>
      </c>
      <c r="AK40" s="190" t="str">
        <f>IF('Site Description'!B$33="NO TRANSECT", "NO TRANSECT",BO40*10)</f>
        <v>NO TRANSECT</v>
      </c>
      <c r="AL40" s="191" t="str">
        <f>IF('Site Description'!C$33="NO TRANSECT", "NO TRANSECT",BP40*10)</f>
        <v>NO TRANSECT</v>
      </c>
      <c r="AM40" s="191" t="str">
        <f>IF('Site Description'!D$33="NO TRANSECT", "NO TRANSECT",BQ40*10)</f>
        <v>NO TRANSECT</v>
      </c>
      <c r="AN40" s="191" t="str">
        <f>IF('Site Description'!E$33="NO TRANSECT", "NO TRANSECT",BR40*10)</f>
        <v>NO TRANSECT</v>
      </c>
      <c r="AO40" s="191" t="str">
        <f>IF('Site Description'!F$33="NO TRANSECT", "NO TRANSECT",BS40*10)</f>
        <v>NO TRANSECT</v>
      </c>
      <c r="AP40" s="192" t="str">
        <f>IF('Site Description'!G$33="NO TRANSECT", "NO TRANSECT",BT40*10)</f>
        <v>NO TRANSECT</v>
      </c>
      <c r="AQ40" s="192" t="str">
        <f>IF('Site Description'!H$33="NO TRANSECT", "NO TRANSECT",BU40*10)</f>
        <v>NO TRANSECT</v>
      </c>
      <c r="AR40" s="192" t="str">
        <f>IF('Site Description'!I$33="NO TRANSECT", "NO TRANSECT",BV40*10)</f>
        <v>NO TRANSECT</v>
      </c>
      <c r="AS40" s="36" t="e">
        <f t="shared" si="54"/>
        <v>#DIV/0!</v>
      </c>
      <c r="AT40" s="37" t="e">
        <f t="shared" si="55"/>
        <v>#DIV/0!</v>
      </c>
      <c r="AU40" s="190" t="str">
        <f>IF('Site Description'!B$33="NO TRANSECT","NO TRANSECT",BY40*10)</f>
        <v>NO TRANSECT</v>
      </c>
      <c r="AV40" s="191" t="str">
        <f>IF('Site Description'!C$33="NO TRANSECT","NO TRANSECT",BZ40*10)</f>
        <v>NO TRANSECT</v>
      </c>
      <c r="AW40" s="191" t="str">
        <f>IF('Site Description'!D$33="NO TRANSECT","NO TRANSECT",CA40*10)</f>
        <v>NO TRANSECT</v>
      </c>
      <c r="AX40" s="191" t="str">
        <f>IF('Site Description'!E$33="NO TRANSECT","NO TRANSECT",CB40*10)</f>
        <v>NO TRANSECT</v>
      </c>
      <c r="AY40" s="191" t="str">
        <f>IF('Site Description'!F$33="NO TRANSECT","NO TRANSECT",CC40*10)</f>
        <v>NO TRANSECT</v>
      </c>
      <c r="AZ40" s="192" t="str">
        <f>IF('Site Description'!G$33="NO TRANSECT","NO TRANSECT",CD40*10)</f>
        <v>NO TRANSECT</v>
      </c>
      <c r="BA40" s="192" t="str">
        <f>IF('Site Description'!H$33="NO TRANSECT","NO TRANSECT",CE40*10)</f>
        <v>NO TRANSECT</v>
      </c>
      <c r="BB40" s="192" t="str">
        <f>IF('Site Description'!I$33="NO TRANSECT","NO TRANSECT",CF40*10)</f>
        <v>NO TRANSECT</v>
      </c>
      <c r="BC40" s="36" t="e">
        <f t="shared" si="56"/>
        <v>#DIV/0!</v>
      </c>
      <c r="BD40" s="37" t="e">
        <f t="shared" si="57"/>
        <v>#DIV/0!</v>
      </c>
      <c r="BE40" s="190" t="str">
        <f>IF('Site Description'!B$32="NO TRANSECT","NO TRANSECT",SUMIF('Data Entry'!$A$4:$A$192,A40,'Data Entry'!$G$4:$G$192)/('Site Description'!B$32*100))</f>
        <v>NO TRANSECT</v>
      </c>
      <c r="BF40" s="191" t="str">
        <f>IF('Site Description'!C$32="NO TRANSECT","NO TRANSECT",SUMIF('Data Entry'!$J$4:$J$192,A40,'Data Entry'!$P$4:$P$192)/('Site Description'!C$32*100))</f>
        <v>NO TRANSECT</v>
      </c>
      <c r="BG40" s="191" t="str">
        <f>IF('Site Description'!D$32="NO TRANSECT","NO TRANSECT",SUMIF('Data Entry'!$S$4:$S$192,A40,'Data Entry'!$Y$4:$Y$192)/('Site Description'!D$32*100))</f>
        <v>NO TRANSECT</v>
      </c>
      <c r="BH40" s="191" t="str">
        <f>IF('Site Description'!E$32="NO TRANSECT","NO TRANSECT",SUMIF('Data Entry'!$AB$4:$AB$192,A40,'Data Entry'!$AH$4:$AH$192)/('Site Description'!E$32*100))</f>
        <v>NO TRANSECT</v>
      </c>
      <c r="BI40" s="191" t="str">
        <f>IF('Site Description'!F$32="NO TRANSECT","NO TRANSECT",SUMIF('Data Entry'!$AK$4:$AK$192,A40,'Data Entry'!$AQ$4:$AQ$192)/('Site Description'!F$32*100))</f>
        <v>NO TRANSECT</v>
      </c>
      <c r="BJ40" s="192" t="str">
        <f>IF('Site Description'!G$32="NO TRANSECT","NO TRANSECT",SUMIF('Data Entry'!$AT$4:$AT$192,A40,'Data Entry'!$AZ$4:$AZ$192)/('Site Description'!G$32*100))</f>
        <v>NO TRANSECT</v>
      </c>
      <c r="BK40" s="192" t="str">
        <f>IF('Site Description'!H$32="NO TRANSECT","NO TRANSECT",SUMIF('Data Entry'!$BC$4:$BC$192,A40,'Data Entry'!$BI$4:$BI$192)/('Site Description'!H$32*100))</f>
        <v>NO TRANSECT</v>
      </c>
      <c r="BL40" s="192" t="str">
        <f>IF('Site Description'!I$32="NO TRANSECT","NO TRANSECT",SUMIF('Data Entry'!$BL$4:$BL$192,A40,'Data Entry'!$BR$4:$BR$192)/('Site Description'!I$32*100))</f>
        <v>NO TRANSECT</v>
      </c>
      <c r="BM40" s="36" t="e">
        <f t="shared" si="58"/>
        <v>#DIV/0!</v>
      </c>
      <c r="BN40" s="37" t="e">
        <f t="shared" si="59"/>
        <v>#DIV/0!</v>
      </c>
      <c r="BO40" s="190" t="str">
        <f>IF('Site Description'!B$32="NO TRANSECT","NO TRANSECT",SUMIF('Data Entry'!$A$4:$A$192,A40,'Data Entry'!$H$4:$H$192)/('Site Description'!B$32*100))</f>
        <v>NO TRANSECT</v>
      </c>
      <c r="BP40" s="191" t="str">
        <f>IF('Site Description'!C$32="NO TRANSECT","NO TRANSECT",SUMIF('Data Entry'!$J$4:$J$192,A40,'Data Entry'!$Q$4:$Q$192)/('Site Description'!C$32*100))</f>
        <v>NO TRANSECT</v>
      </c>
      <c r="BQ40" s="191" t="str">
        <f>IF('Site Description'!D$32="NO TRANSECT","NO TRANSECT",SUMIF('Data Entry'!$S$4:$S$192,A40,'Data Entry'!$Z$4:$Z$192)/('Site Description'!D$32*100))</f>
        <v>NO TRANSECT</v>
      </c>
      <c r="BR40" s="191" t="str">
        <f>IF('Site Description'!E$32="NO TRANSECT","NO TRANSECT",SUMIF('Data Entry'!$AB$4:$AB$192,A40,'Data Entry'!$AI$4:$AI$192)/('Site Description'!E$32*100))</f>
        <v>NO TRANSECT</v>
      </c>
      <c r="BS40" s="191" t="str">
        <f>IF('Site Description'!F$32="NO TRANSECT","NO TRANSECT",SUMIF('Data Entry'!$AK$4:$AK$192,A40,'Data Entry'!$AR$4:$AR$192)/('Site Description'!F$32*100))</f>
        <v>NO TRANSECT</v>
      </c>
      <c r="BT40" s="192" t="str">
        <f>IF('Site Description'!G$32="NO TRANSECT","NO TRANSECT",SUMIF('Data Entry'!$AT$4:$AT$192,A40,'Data Entry'!$BA$4:$BA$192)/('Site Description'!G$32*100))</f>
        <v>NO TRANSECT</v>
      </c>
      <c r="BU40" s="191" t="str">
        <f>IF('Site Description'!H$32="NO TRANSECT","NO TRANSECT",SUMIF('Data Entry'!$BC$4:$BC$192,A40,'Data Entry'!$BJ$4:$BJ$192)/('Site Description'!H$32*100))</f>
        <v>NO TRANSECT</v>
      </c>
      <c r="BV40" s="211" t="str">
        <f>IF('Site Description'!I$32="NO TRANSECT","NO TRANSECT",SUMIF('Data Entry'!$BL$4:$BL$192,A40,'Data Entry'!$BS$4:$BS$192)/('Site Description'!I$32*100))</f>
        <v>NO TRANSECT</v>
      </c>
      <c r="BW40" s="36" t="e">
        <f t="shared" si="60"/>
        <v>#DIV/0!</v>
      </c>
      <c r="BX40" s="37" t="e">
        <f t="shared" si="61"/>
        <v>#DIV/0!</v>
      </c>
      <c r="BY40" s="198" t="str">
        <f>IF('Site Description'!B$32="NO TRANSECT","NO TRANSECT",SUMIF('Data Entry'!$A$4:$A$192,A40,'Data Entry'!$I$4:$I$192)/('Site Description'!B$32*100))</f>
        <v>NO TRANSECT</v>
      </c>
      <c r="BZ40" s="191" t="str">
        <f>IF('Site Description'!C$32="NO TRANSECT","NO TRANSECT",SUMIF('Data Entry'!$J$4:$J$192,A40,'Data Entry'!$R$4:$R$192)/('Site Description'!C$32*100))</f>
        <v>NO TRANSECT</v>
      </c>
      <c r="CA40" s="191" t="str">
        <f>IF('Site Description'!D$32="NO TRANSECT","NO TRANSECT",SUMIF('Data Entry'!$S$4:$S$192,A40,'Data Entry'!$AA$4:$AA$192)/('Site Description'!D$32*100))</f>
        <v>NO TRANSECT</v>
      </c>
      <c r="CB40" s="191" t="str">
        <f>IF('Site Description'!E$32="NO TRANSECT","NO TRANSECT",SUMIF('Data Entry'!$AB$4:$AB$192,A40,'Data Entry'!$AJ$4:$AJ$192)/('Site Description'!E$32*100))</f>
        <v>NO TRANSECT</v>
      </c>
      <c r="CC40" s="191" t="str">
        <f>IF('Site Description'!F$32="NO TRANSECT","NO TRANSECT",SUMIF('Data Entry'!$AK$4:$AK$192,A40,'Data Entry'!$AS$4:$AS$192)/('Site Description'!F$32*100))</f>
        <v>NO TRANSECT</v>
      </c>
      <c r="CD40" s="192" t="str">
        <f>IF('Site Description'!G$32="NO TRANSECT","NO TRANSECT",SUMIF('Data Entry'!$AT$4:$AT$192,A40,'Data Entry'!$BB$4:$BB$192)/('Site Description'!G$32*100))</f>
        <v>NO TRANSECT</v>
      </c>
      <c r="CE40" s="191" t="str">
        <f>IF('Site Description'!H$32="NO TRANSECT","NO TRANSECT",SUMIF('Data Entry'!$BC$4:$BC$192,A40,'Data Entry'!$BK$4:$BK$192)/('Site Description'!H$32*100))</f>
        <v>NO TRANSECT</v>
      </c>
      <c r="CF40" s="211" t="str">
        <f>IF('Site Description'!I$32="NO TRANSECT","NO TRANSECT",SUMIF('Data Entry'!$BL$4:$BL$192,A40,'Data Entry'!$BT$4:$BT$192)/('Site Description'!I$32*100))</f>
        <v>NO TRANSECT</v>
      </c>
      <c r="CG40" s="36" t="e">
        <f t="shared" si="62"/>
        <v>#DIV/0!</v>
      </c>
      <c r="CH40" s="37" t="e">
        <f t="shared" si="63"/>
        <v>#DIV/0!</v>
      </c>
    </row>
    <row r="41" spans="1:86" x14ac:dyDescent="0.25">
      <c r="A41" s="210" t="s">
        <v>243</v>
      </c>
      <c r="B41" s="212" t="s">
        <v>106</v>
      </c>
      <c r="C41" s="212" t="s">
        <v>203</v>
      </c>
      <c r="D41" s="210" t="s">
        <v>88</v>
      </c>
      <c r="E41" s="180" t="s">
        <v>40</v>
      </c>
      <c r="F41" s="213">
        <v>4</v>
      </c>
      <c r="G41" s="194" t="str">
        <f>IF('Site Description'!B$32="NO TRANSECT","NO TRANSECT",SUMIF('Data Entry'!$A$4:$A$192,A41,'Data Entry'!$D$4:$D$192))</f>
        <v>NO TRANSECT</v>
      </c>
      <c r="H41" s="195" t="str">
        <f>IF('Site Description'!C$32="NO TRANSECT","NO TRANSECT",SUMIF('Data Entry'!$J$4:$J$192,A41,'Data Entry'!$M$4:$M$192))</f>
        <v>NO TRANSECT</v>
      </c>
      <c r="I41" s="195" t="str">
        <f>IF('Site Description'!D$32="NO TRANSECT","NO TRANSECT",SUMIF('Data Entry'!$S$4:$S$192,A41,'Data Entry'!$V$4:$V$192))</f>
        <v>NO TRANSECT</v>
      </c>
      <c r="J41" s="195" t="str">
        <f>IF('Site Description'!E$32="NO TRANSECT","NO TRANSECT",SUMIF('Data Entry'!$AB$4:$AB$192,A41,'Data Entry'!$AE$4:$AE$192))</f>
        <v>NO TRANSECT</v>
      </c>
      <c r="K41" s="195" t="str">
        <f>IF('Site Description'!F$32="NO TRANSECT","NO TRANSECT",SUMIF('Data Entry'!$AK$4:$AK$192,A41,'Data Entry'!$AN$4:$AN$192))</f>
        <v>NO TRANSECT</v>
      </c>
      <c r="L41" s="196" t="str">
        <f>IF('Site Description'!G$32="NO TRANSECT","NO TRANSECT",SUMIF('Data Entry'!$AT$4:$AT$192,A41,'Data Entry'!$AW$4:$AW$192))</f>
        <v>NO TRANSECT</v>
      </c>
      <c r="M41" s="196" t="str">
        <f>IF('Site Description'!H$32="NO TRANSECT","NO TRANSECT",SUMIF('Data Entry'!$BC$4:$BC$192,A41,'Data Entry'!$BF$4:$BF$192))</f>
        <v>NO TRANSECT</v>
      </c>
      <c r="N41" s="197" t="str">
        <f>IF('Site Description'!I$32="NO TRANSECT","NO TRANSECT",SUMIF('Data Entry'!$BL$4:$BL$192,A41,'Data Entry'!$BO$4:$BO$192))</f>
        <v>NO TRANSECT</v>
      </c>
      <c r="O41" s="36" t="e">
        <f t="shared" si="48"/>
        <v>#DIV/0!</v>
      </c>
      <c r="P41" s="37" t="e">
        <f t="shared" si="49"/>
        <v>#DIV/0!</v>
      </c>
      <c r="Q41" s="190" t="str">
        <f>IF('Site Description'!B$33="NO TRANSECT", "NO TRANSECT", G41/'Site Description'!B$33)</f>
        <v>NO TRANSECT</v>
      </c>
      <c r="R41" s="191" t="str">
        <f>IF('Site Description'!C$33="NO TRANSECT", "NO TRANSECT", H41/'Site Description'!C$33)</f>
        <v>NO TRANSECT</v>
      </c>
      <c r="S41" s="191" t="str">
        <f>IF('Site Description'!D$33="NO TRANSECT", "NO TRANSECT", I41/'Site Description'!D$33)</f>
        <v>NO TRANSECT</v>
      </c>
      <c r="T41" s="191" t="str">
        <f>IF('Site Description'!E$33="NO TRANSECT", "NO TRANSECT", J41/'Site Description'!E$33)</f>
        <v>NO TRANSECT</v>
      </c>
      <c r="U41" s="191" t="str">
        <f>IF('Site Description'!F$33="NO TRANSECT", "NO TRANSECT", K41/'Site Description'!F$33)</f>
        <v>NO TRANSECT</v>
      </c>
      <c r="V41" s="192" t="str">
        <f>IF('Site Description'!G$33="NO TRANSECT", "NO TRANSECT", L41/'Site Description'!G$33)</f>
        <v>NO TRANSECT</v>
      </c>
      <c r="W41" s="191" t="str">
        <f>IF('Site Description'!H$33="NO TRANSECT", "NO TRANSECT", M41/'Site Description'!H$33)</f>
        <v>NO TRANSECT</v>
      </c>
      <c r="X41" s="211" t="str">
        <f>IF('Site Description'!$I$33="NO TRANSECT", "NO TRANSECT", N41/'Site Description'!$I$33)</f>
        <v>NO TRANSECT</v>
      </c>
      <c r="Y41" s="36" t="e">
        <f t="shared" si="50"/>
        <v>#DIV/0!</v>
      </c>
      <c r="Z41" s="37" t="e">
        <f t="shared" si="51"/>
        <v>#DIV/0!</v>
      </c>
      <c r="AA41" s="190" t="str">
        <f>IF('Site Description'!B$33="NO TRANSECT", "NO TRANSECT",BE41*10)</f>
        <v>NO TRANSECT</v>
      </c>
      <c r="AB41" s="191" t="str">
        <f>IF('Site Description'!C$33="NO TRANSECT", "NO TRANSECT",BF41*10)</f>
        <v>NO TRANSECT</v>
      </c>
      <c r="AC41" s="191" t="str">
        <f>IF('Site Description'!D$33="NO TRANSECT", "NO TRANSECT",BG41*10)</f>
        <v>NO TRANSECT</v>
      </c>
      <c r="AD41" s="191" t="str">
        <f>IF('Site Description'!E$33="NO TRANSECT", "NO TRANSECT",BH41*10)</f>
        <v>NO TRANSECT</v>
      </c>
      <c r="AE41" s="191" t="str">
        <f>IF('Site Description'!F$33="NO TRANSECT", "NO TRANSECT",BI41*10)</f>
        <v>NO TRANSECT</v>
      </c>
      <c r="AF41" s="192" t="str">
        <f>IF('Site Description'!G$33="NO TRANSECT", "NO TRANSECT",BJ41*10)</f>
        <v>NO TRANSECT</v>
      </c>
      <c r="AG41" s="191" t="str">
        <f>IF('Site Description'!H$33="NO TRANSECT", "NO TRANSECT",BK41*10)</f>
        <v>NO TRANSECT</v>
      </c>
      <c r="AH41" s="211" t="str">
        <f>IF('Site Description'!I$33="NO TRANSECT", "NO TRANSECT",BL41*10)</f>
        <v>NO TRANSECT</v>
      </c>
      <c r="AI41" s="36" t="e">
        <f t="shared" si="52"/>
        <v>#DIV/0!</v>
      </c>
      <c r="AJ41" s="37" t="e">
        <f t="shared" si="53"/>
        <v>#DIV/0!</v>
      </c>
      <c r="AK41" s="190" t="str">
        <f>IF('Site Description'!B$33="NO TRANSECT", "NO TRANSECT",BO41*10)</f>
        <v>NO TRANSECT</v>
      </c>
      <c r="AL41" s="191" t="str">
        <f>IF('Site Description'!C$33="NO TRANSECT", "NO TRANSECT",BP41*10)</f>
        <v>NO TRANSECT</v>
      </c>
      <c r="AM41" s="191" t="str">
        <f>IF('Site Description'!D$33="NO TRANSECT", "NO TRANSECT",BQ41*10)</f>
        <v>NO TRANSECT</v>
      </c>
      <c r="AN41" s="191" t="str">
        <f>IF('Site Description'!E$33="NO TRANSECT", "NO TRANSECT",BR41*10)</f>
        <v>NO TRANSECT</v>
      </c>
      <c r="AO41" s="191" t="str">
        <f>IF('Site Description'!F$33="NO TRANSECT", "NO TRANSECT",BS41*10)</f>
        <v>NO TRANSECT</v>
      </c>
      <c r="AP41" s="192" t="str">
        <f>IF('Site Description'!G$33="NO TRANSECT", "NO TRANSECT",BT41*10)</f>
        <v>NO TRANSECT</v>
      </c>
      <c r="AQ41" s="192" t="str">
        <f>IF('Site Description'!H$33="NO TRANSECT", "NO TRANSECT",BU41*10)</f>
        <v>NO TRANSECT</v>
      </c>
      <c r="AR41" s="192" t="str">
        <f>IF('Site Description'!I$33="NO TRANSECT", "NO TRANSECT",BV41*10)</f>
        <v>NO TRANSECT</v>
      </c>
      <c r="AS41" s="36" t="e">
        <f t="shared" si="54"/>
        <v>#DIV/0!</v>
      </c>
      <c r="AT41" s="37" t="e">
        <f t="shared" si="55"/>
        <v>#DIV/0!</v>
      </c>
      <c r="AU41" s="190" t="str">
        <f>IF('Site Description'!B$33="NO TRANSECT","NO TRANSECT",BY41*10)</f>
        <v>NO TRANSECT</v>
      </c>
      <c r="AV41" s="191" t="str">
        <f>IF('Site Description'!C$33="NO TRANSECT","NO TRANSECT",BZ41*10)</f>
        <v>NO TRANSECT</v>
      </c>
      <c r="AW41" s="191" t="str">
        <f>IF('Site Description'!D$33="NO TRANSECT","NO TRANSECT",CA41*10)</f>
        <v>NO TRANSECT</v>
      </c>
      <c r="AX41" s="191" t="str">
        <f>IF('Site Description'!E$33="NO TRANSECT","NO TRANSECT",CB41*10)</f>
        <v>NO TRANSECT</v>
      </c>
      <c r="AY41" s="191" t="str">
        <f>IF('Site Description'!F$33="NO TRANSECT","NO TRANSECT",CC41*10)</f>
        <v>NO TRANSECT</v>
      </c>
      <c r="AZ41" s="192" t="str">
        <f>IF('Site Description'!G$33="NO TRANSECT","NO TRANSECT",CD41*10)</f>
        <v>NO TRANSECT</v>
      </c>
      <c r="BA41" s="192" t="str">
        <f>IF('Site Description'!H$33="NO TRANSECT","NO TRANSECT",CE41*10)</f>
        <v>NO TRANSECT</v>
      </c>
      <c r="BB41" s="192" t="str">
        <f>IF('Site Description'!I$33="NO TRANSECT","NO TRANSECT",CF41*10)</f>
        <v>NO TRANSECT</v>
      </c>
      <c r="BC41" s="36" t="e">
        <f t="shared" si="56"/>
        <v>#DIV/0!</v>
      </c>
      <c r="BD41" s="37" t="e">
        <f t="shared" si="57"/>
        <v>#DIV/0!</v>
      </c>
      <c r="BE41" s="190" t="str">
        <f>IF('Site Description'!B$32="NO TRANSECT","NO TRANSECT",SUMIF('Data Entry'!$A$4:$A$192,A41,'Data Entry'!$G$4:$G$192)/('Site Description'!B$32*100))</f>
        <v>NO TRANSECT</v>
      </c>
      <c r="BF41" s="191" t="str">
        <f>IF('Site Description'!C$32="NO TRANSECT","NO TRANSECT",SUMIF('Data Entry'!$J$4:$J$192,A41,'Data Entry'!$P$4:$P$192)/('Site Description'!C$32*100))</f>
        <v>NO TRANSECT</v>
      </c>
      <c r="BG41" s="191" t="str">
        <f>IF('Site Description'!D$32="NO TRANSECT","NO TRANSECT",SUMIF('Data Entry'!$S$4:$S$192,A41,'Data Entry'!$Y$4:$Y$192)/('Site Description'!D$32*100))</f>
        <v>NO TRANSECT</v>
      </c>
      <c r="BH41" s="191" t="str">
        <f>IF('Site Description'!E$32="NO TRANSECT","NO TRANSECT",SUMIF('Data Entry'!$AB$4:$AB$192,A41,'Data Entry'!$AH$4:$AH$192)/('Site Description'!E$32*100))</f>
        <v>NO TRANSECT</v>
      </c>
      <c r="BI41" s="191" t="str">
        <f>IF('Site Description'!F$32="NO TRANSECT","NO TRANSECT",SUMIF('Data Entry'!$AK$4:$AK$192,A41,'Data Entry'!$AQ$4:$AQ$192)/('Site Description'!F$32*100))</f>
        <v>NO TRANSECT</v>
      </c>
      <c r="BJ41" s="192" t="str">
        <f>IF('Site Description'!G$32="NO TRANSECT","NO TRANSECT",SUMIF('Data Entry'!$AT$4:$AT$192,A41,'Data Entry'!$AZ$4:$AZ$192)/('Site Description'!G$32*100))</f>
        <v>NO TRANSECT</v>
      </c>
      <c r="BK41" s="192" t="str">
        <f>IF('Site Description'!H$32="NO TRANSECT","NO TRANSECT",SUMIF('Data Entry'!$BC$4:$BC$192,A41,'Data Entry'!$BI$4:$BI$192)/('Site Description'!H$32*100))</f>
        <v>NO TRANSECT</v>
      </c>
      <c r="BL41" s="192" t="str">
        <f>IF('Site Description'!I$32="NO TRANSECT","NO TRANSECT",SUMIF('Data Entry'!$BL$4:$BL$192,A41,'Data Entry'!$BR$4:$BR$192)/('Site Description'!I$32*100))</f>
        <v>NO TRANSECT</v>
      </c>
      <c r="BM41" s="36" t="e">
        <f t="shared" si="58"/>
        <v>#DIV/0!</v>
      </c>
      <c r="BN41" s="37" t="e">
        <f t="shared" si="59"/>
        <v>#DIV/0!</v>
      </c>
      <c r="BO41" s="190" t="str">
        <f>IF('Site Description'!B$32="NO TRANSECT","NO TRANSECT",SUMIF('Data Entry'!$A$4:$A$192,A41,'Data Entry'!$H$4:$H$192)/('Site Description'!B$32*100))</f>
        <v>NO TRANSECT</v>
      </c>
      <c r="BP41" s="191" t="str">
        <f>IF('Site Description'!C$32="NO TRANSECT","NO TRANSECT",SUMIF('Data Entry'!$J$4:$J$192,A41,'Data Entry'!$Q$4:$Q$192)/('Site Description'!C$32*100))</f>
        <v>NO TRANSECT</v>
      </c>
      <c r="BQ41" s="191" t="str">
        <f>IF('Site Description'!D$32="NO TRANSECT","NO TRANSECT",SUMIF('Data Entry'!$S$4:$S$192,A41,'Data Entry'!$Z$4:$Z$192)/('Site Description'!D$32*100))</f>
        <v>NO TRANSECT</v>
      </c>
      <c r="BR41" s="191" t="str">
        <f>IF('Site Description'!E$32="NO TRANSECT","NO TRANSECT",SUMIF('Data Entry'!$AB$4:$AB$192,A41,'Data Entry'!$AI$4:$AI$192)/('Site Description'!E$32*100))</f>
        <v>NO TRANSECT</v>
      </c>
      <c r="BS41" s="191" t="str">
        <f>IF('Site Description'!F$32="NO TRANSECT","NO TRANSECT",SUMIF('Data Entry'!$AK$4:$AK$192,A41,'Data Entry'!$AR$4:$AR$192)/('Site Description'!F$32*100))</f>
        <v>NO TRANSECT</v>
      </c>
      <c r="BT41" s="192" t="str">
        <f>IF('Site Description'!G$32="NO TRANSECT","NO TRANSECT",SUMIF('Data Entry'!$AT$4:$AT$192,A41,'Data Entry'!$BA$4:$BA$192)/('Site Description'!G$32*100))</f>
        <v>NO TRANSECT</v>
      </c>
      <c r="BU41" s="191" t="str">
        <f>IF('Site Description'!H$32="NO TRANSECT","NO TRANSECT",SUMIF('Data Entry'!$BC$4:$BC$192,A41,'Data Entry'!$BJ$4:$BJ$192)/('Site Description'!H$32*100))</f>
        <v>NO TRANSECT</v>
      </c>
      <c r="BV41" s="211" t="str">
        <f>IF('Site Description'!I$32="NO TRANSECT","NO TRANSECT",SUMIF('Data Entry'!$BL$4:$BL$192,A41,'Data Entry'!$BS$4:$BS$192)/('Site Description'!I$32*100))</f>
        <v>NO TRANSECT</v>
      </c>
      <c r="BW41" s="36" t="e">
        <f t="shared" si="60"/>
        <v>#DIV/0!</v>
      </c>
      <c r="BX41" s="37" t="e">
        <f t="shared" si="61"/>
        <v>#DIV/0!</v>
      </c>
      <c r="BY41" s="198" t="str">
        <f>IF('Site Description'!B$32="NO TRANSECT","NO TRANSECT",SUMIF('Data Entry'!$A$4:$A$192,A41,'Data Entry'!$I$4:$I$192)/('Site Description'!B$32*100))</f>
        <v>NO TRANSECT</v>
      </c>
      <c r="BZ41" s="191" t="str">
        <f>IF('Site Description'!C$32="NO TRANSECT","NO TRANSECT",SUMIF('Data Entry'!$J$4:$J$192,A41,'Data Entry'!$R$4:$R$192)/('Site Description'!C$32*100))</f>
        <v>NO TRANSECT</v>
      </c>
      <c r="CA41" s="191" t="str">
        <f>IF('Site Description'!D$32="NO TRANSECT","NO TRANSECT",SUMIF('Data Entry'!$S$4:$S$192,A41,'Data Entry'!$AA$4:$AA$192)/('Site Description'!D$32*100))</f>
        <v>NO TRANSECT</v>
      </c>
      <c r="CB41" s="191" t="str">
        <f>IF('Site Description'!E$32="NO TRANSECT","NO TRANSECT",SUMIF('Data Entry'!$AB$4:$AB$192,A41,'Data Entry'!$AJ$4:$AJ$192)/('Site Description'!E$32*100))</f>
        <v>NO TRANSECT</v>
      </c>
      <c r="CC41" s="191" t="str">
        <f>IF('Site Description'!F$32="NO TRANSECT","NO TRANSECT",SUMIF('Data Entry'!$AK$4:$AK$192,A41,'Data Entry'!$AS$4:$AS$192)/('Site Description'!F$32*100))</f>
        <v>NO TRANSECT</v>
      </c>
      <c r="CD41" s="192" t="str">
        <f>IF('Site Description'!G$32="NO TRANSECT","NO TRANSECT",SUMIF('Data Entry'!$AT$4:$AT$192,A41,'Data Entry'!$BB$4:$BB$192)/('Site Description'!G$32*100))</f>
        <v>NO TRANSECT</v>
      </c>
      <c r="CE41" s="191" t="str">
        <f>IF('Site Description'!H$32="NO TRANSECT","NO TRANSECT",SUMIF('Data Entry'!$BC$4:$BC$192,A41,'Data Entry'!$BK$4:$BK$192)/('Site Description'!H$32*100))</f>
        <v>NO TRANSECT</v>
      </c>
      <c r="CF41" s="211" t="str">
        <f>IF('Site Description'!I$32="NO TRANSECT","NO TRANSECT",SUMIF('Data Entry'!$BL$4:$BL$192,A41,'Data Entry'!$BT$4:$BT$192)/('Site Description'!I$32*100))</f>
        <v>NO TRANSECT</v>
      </c>
      <c r="CG41" s="36" t="e">
        <f t="shared" si="62"/>
        <v>#DIV/0!</v>
      </c>
      <c r="CH41" s="37" t="e">
        <f t="shared" si="63"/>
        <v>#DIV/0!</v>
      </c>
    </row>
    <row r="42" spans="1:86" x14ac:dyDescent="0.25">
      <c r="A42" s="210" t="s">
        <v>244</v>
      </c>
      <c r="B42" s="212" t="s">
        <v>106</v>
      </c>
      <c r="C42" s="212" t="s">
        <v>203</v>
      </c>
      <c r="D42" s="210" t="s">
        <v>96</v>
      </c>
      <c r="E42" s="180" t="s">
        <v>40</v>
      </c>
      <c r="F42" s="180">
        <v>4</v>
      </c>
      <c r="G42" s="194" t="str">
        <f>IF('Site Description'!B$32="NO TRANSECT","NO TRANSECT",SUMIF('Data Entry'!$A$4:$A$192,A42,'Data Entry'!$D$4:$D$192))</f>
        <v>NO TRANSECT</v>
      </c>
      <c r="H42" s="195" t="str">
        <f>IF('Site Description'!C$32="NO TRANSECT","NO TRANSECT",SUMIF('Data Entry'!$J$4:$J$192,A42,'Data Entry'!$M$4:$M$192))</f>
        <v>NO TRANSECT</v>
      </c>
      <c r="I42" s="195" t="str">
        <f>IF('Site Description'!D$32="NO TRANSECT","NO TRANSECT",SUMIF('Data Entry'!$S$4:$S$192,A42,'Data Entry'!$V$4:$V$192))</f>
        <v>NO TRANSECT</v>
      </c>
      <c r="J42" s="195" t="str">
        <f>IF('Site Description'!E$32="NO TRANSECT","NO TRANSECT",SUMIF('Data Entry'!$AB$4:$AB$192,A42,'Data Entry'!$AE$4:$AE$192))</f>
        <v>NO TRANSECT</v>
      </c>
      <c r="K42" s="195" t="str">
        <f>IF('Site Description'!F$32="NO TRANSECT","NO TRANSECT",SUMIF('Data Entry'!$AK$4:$AK$192,A42,'Data Entry'!$AN$4:$AN$192))</f>
        <v>NO TRANSECT</v>
      </c>
      <c r="L42" s="196" t="str">
        <f>IF('Site Description'!G$32="NO TRANSECT","NO TRANSECT",SUMIF('Data Entry'!$AT$4:$AT$192,A42,'Data Entry'!$AW$4:$AW$192))</f>
        <v>NO TRANSECT</v>
      </c>
      <c r="M42" s="196" t="str">
        <f>IF('Site Description'!H$32="NO TRANSECT","NO TRANSECT",SUMIF('Data Entry'!$BC$4:$BC$192,A42,'Data Entry'!$BF$4:$BF$192))</f>
        <v>NO TRANSECT</v>
      </c>
      <c r="N42" s="197" t="str">
        <f>IF('Site Description'!I$32="NO TRANSECT","NO TRANSECT",SUMIF('Data Entry'!$BL$4:$BL$192,A42,'Data Entry'!$BO$4:$BO$192))</f>
        <v>NO TRANSECT</v>
      </c>
      <c r="O42" s="36" t="e">
        <f t="shared" si="48"/>
        <v>#DIV/0!</v>
      </c>
      <c r="P42" s="37" t="e">
        <f t="shared" si="49"/>
        <v>#DIV/0!</v>
      </c>
      <c r="Q42" s="190" t="str">
        <f>IF('Site Description'!B$33="NO TRANSECT", "NO TRANSECT", G42/'Site Description'!B$33)</f>
        <v>NO TRANSECT</v>
      </c>
      <c r="R42" s="191" t="str">
        <f>IF('Site Description'!C$33="NO TRANSECT", "NO TRANSECT", H42/'Site Description'!C$33)</f>
        <v>NO TRANSECT</v>
      </c>
      <c r="S42" s="191" t="str">
        <f>IF('Site Description'!D$33="NO TRANSECT", "NO TRANSECT", I42/'Site Description'!D$33)</f>
        <v>NO TRANSECT</v>
      </c>
      <c r="T42" s="191" t="str">
        <f>IF('Site Description'!E$33="NO TRANSECT", "NO TRANSECT", J42/'Site Description'!E$33)</f>
        <v>NO TRANSECT</v>
      </c>
      <c r="U42" s="191" t="str">
        <f>IF('Site Description'!F$33="NO TRANSECT", "NO TRANSECT", K42/'Site Description'!F$33)</f>
        <v>NO TRANSECT</v>
      </c>
      <c r="V42" s="192" t="str">
        <f>IF('Site Description'!G$33="NO TRANSECT", "NO TRANSECT", L42/'Site Description'!G$33)</f>
        <v>NO TRANSECT</v>
      </c>
      <c r="W42" s="191" t="str">
        <f>IF('Site Description'!H$33="NO TRANSECT", "NO TRANSECT", M42/'Site Description'!H$33)</f>
        <v>NO TRANSECT</v>
      </c>
      <c r="X42" s="211" t="str">
        <f>IF('Site Description'!$I$33="NO TRANSECT", "NO TRANSECT", N42/'Site Description'!$I$33)</f>
        <v>NO TRANSECT</v>
      </c>
      <c r="Y42" s="36" t="e">
        <f t="shared" si="50"/>
        <v>#DIV/0!</v>
      </c>
      <c r="Z42" s="37" t="e">
        <f t="shared" si="51"/>
        <v>#DIV/0!</v>
      </c>
      <c r="AA42" s="190" t="str">
        <f>IF('Site Description'!B$33="NO TRANSECT", "NO TRANSECT",BE42*10)</f>
        <v>NO TRANSECT</v>
      </c>
      <c r="AB42" s="191" t="str">
        <f>IF('Site Description'!C$33="NO TRANSECT", "NO TRANSECT",BF42*10)</f>
        <v>NO TRANSECT</v>
      </c>
      <c r="AC42" s="191" t="str">
        <f>IF('Site Description'!D$33="NO TRANSECT", "NO TRANSECT",BG42*10)</f>
        <v>NO TRANSECT</v>
      </c>
      <c r="AD42" s="191" t="str">
        <f>IF('Site Description'!E$33="NO TRANSECT", "NO TRANSECT",BH42*10)</f>
        <v>NO TRANSECT</v>
      </c>
      <c r="AE42" s="191" t="str">
        <f>IF('Site Description'!F$33="NO TRANSECT", "NO TRANSECT",BI42*10)</f>
        <v>NO TRANSECT</v>
      </c>
      <c r="AF42" s="192" t="str">
        <f>IF('Site Description'!G$33="NO TRANSECT", "NO TRANSECT",BJ42*10)</f>
        <v>NO TRANSECT</v>
      </c>
      <c r="AG42" s="191" t="str">
        <f>IF('Site Description'!H$33="NO TRANSECT", "NO TRANSECT",BK42*10)</f>
        <v>NO TRANSECT</v>
      </c>
      <c r="AH42" s="211" t="str">
        <f>IF('Site Description'!I$33="NO TRANSECT", "NO TRANSECT",BL42*10)</f>
        <v>NO TRANSECT</v>
      </c>
      <c r="AI42" s="36" t="e">
        <f t="shared" si="52"/>
        <v>#DIV/0!</v>
      </c>
      <c r="AJ42" s="37" t="e">
        <f t="shared" si="53"/>
        <v>#DIV/0!</v>
      </c>
      <c r="AK42" s="190" t="str">
        <f>IF('Site Description'!B$33="NO TRANSECT", "NO TRANSECT",BO42*10)</f>
        <v>NO TRANSECT</v>
      </c>
      <c r="AL42" s="191" t="str">
        <f>IF('Site Description'!C$33="NO TRANSECT", "NO TRANSECT",BP42*10)</f>
        <v>NO TRANSECT</v>
      </c>
      <c r="AM42" s="191" t="str">
        <f>IF('Site Description'!D$33="NO TRANSECT", "NO TRANSECT",BQ42*10)</f>
        <v>NO TRANSECT</v>
      </c>
      <c r="AN42" s="191" t="str">
        <f>IF('Site Description'!E$33="NO TRANSECT", "NO TRANSECT",BR42*10)</f>
        <v>NO TRANSECT</v>
      </c>
      <c r="AO42" s="191" t="str">
        <f>IF('Site Description'!F$33="NO TRANSECT", "NO TRANSECT",BS42*10)</f>
        <v>NO TRANSECT</v>
      </c>
      <c r="AP42" s="192" t="str">
        <f>IF('Site Description'!G$33="NO TRANSECT", "NO TRANSECT",BT42*10)</f>
        <v>NO TRANSECT</v>
      </c>
      <c r="AQ42" s="192" t="str">
        <f>IF('Site Description'!H$33="NO TRANSECT", "NO TRANSECT",BU42*10)</f>
        <v>NO TRANSECT</v>
      </c>
      <c r="AR42" s="192" t="str">
        <f>IF('Site Description'!I$33="NO TRANSECT", "NO TRANSECT",BV42*10)</f>
        <v>NO TRANSECT</v>
      </c>
      <c r="AS42" s="36" t="e">
        <f t="shared" si="54"/>
        <v>#DIV/0!</v>
      </c>
      <c r="AT42" s="37" t="e">
        <f t="shared" si="55"/>
        <v>#DIV/0!</v>
      </c>
      <c r="AU42" s="190" t="str">
        <f>IF('Site Description'!B$33="NO TRANSECT","NO TRANSECT",BY42*10)</f>
        <v>NO TRANSECT</v>
      </c>
      <c r="AV42" s="191" t="str">
        <f>IF('Site Description'!C$33="NO TRANSECT","NO TRANSECT",BZ42*10)</f>
        <v>NO TRANSECT</v>
      </c>
      <c r="AW42" s="191" t="str">
        <f>IF('Site Description'!D$33="NO TRANSECT","NO TRANSECT",CA42*10)</f>
        <v>NO TRANSECT</v>
      </c>
      <c r="AX42" s="191" t="str">
        <f>IF('Site Description'!E$33="NO TRANSECT","NO TRANSECT",CB42*10)</f>
        <v>NO TRANSECT</v>
      </c>
      <c r="AY42" s="191" t="str">
        <f>IF('Site Description'!F$33="NO TRANSECT","NO TRANSECT",CC42*10)</f>
        <v>NO TRANSECT</v>
      </c>
      <c r="AZ42" s="192" t="str">
        <f>IF('Site Description'!G$33="NO TRANSECT","NO TRANSECT",CD42*10)</f>
        <v>NO TRANSECT</v>
      </c>
      <c r="BA42" s="192" t="str">
        <f>IF('Site Description'!H$33="NO TRANSECT","NO TRANSECT",CE42*10)</f>
        <v>NO TRANSECT</v>
      </c>
      <c r="BB42" s="192" t="str">
        <f>IF('Site Description'!I$33="NO TRANSECT","NO TRANSECT",CF42*10)</f>
        <v>NO TRANSECT</v>
      </c>
      <c r="BC42" s="36" t="e">
        <f t="shared" si="56"/>
        <v>#DIV/0!</v>
      </c>
      <c r="BD42" s="37" t="e">
        <f t="shared" si="57"/>
        <v>#DIV/0!</v>
      </c>
      <c r="BE42" s="190" t="str">
        <f>IF('Site Description'!B$32="NO TRANSECT","NO TRANSECT",SUMIF('Data Entry'!$A$4:$A$192,A42,'Data Entry'!$G$4:$G$192)/('Site Description'!B$32*100))</f>
        <v>NO TRANSECT</v>
      </c>
      <c r="BF42" s="191" t="str">
        <f>IF('Site Description'!C$32="NO TRANSECT","NO TRANSECT",SUMIF('Data Entry'!$J$4:$J$192,A42,'Data Entry'!$P$4:$P$192)/('Site Description'!C$32*100))</f>
        <v>NO TRANSECT</v>
      </c>
      <c r="BG42" s="191" t="str">
        <f>IF('Site Description'!D$32="NO TRANSECT","NO TRANSECT",SUMIF('Data Entry'!$S$4:$S$192,A42,'Data Entry'!$Y$4:$Y$192)/('Site Description'!D$32*100))</f>
        <v>NO TRANSECT</v>
      </c>
      <c r="BH42" s="191" t="str">
        <f>IF('Site Description'!E$32="NO TRANSECT","NO TRANSECT",SUMIF('Data Entry'!$AB$4:$AB$192,A42,'Data Entry'!$AH$4:$AH$192)/('Site Description'!E$32*100))</f>
        <v>NO TRANSECT</v>
      </c>
      <c r="BI42" s="191" t="str">
        <f>IF('Site Description'!F$32="NO TRANSECT","NO TRANSECT",SUMIF('Data Entry'!$AK$4:$AK$192,A42,'Data Entry'!$AQ$4:$AQ$192)/('Site Description'!F$32*100))</f>
        <v>NO TRANSECT</v>
      </c>
      <c r="BJ42" s="192" t="str">
        <f>IF('Site Description'!G$32="NO TRANSECT","NO TRANSECT",SUMIF('Data Entry'!$AT$4:$AT$192,A42,'Data Entry'!$AZ$4:$AZ$192)/('Site Description'!G$32*100))</f>
        <v>NO TRANSECT</v>
      </c>
      <c r="BK42" s="192" t="str">
        <f>IF('Site Description'!H$32="NO TRANSECT","NO TRANSECT",SUMIF('Data Entry'!$BC$4:$BC$192,A42,'Data Entry'!$BI$4:$BI$192)/('Site Description'!H$32*100))</f>
        <v>NO TRANSECT</v>
      </c>
      <c r="BL42" s="192" t="str">
        <f>IF('Site Description'!I$32="NO TRANSECT","NO TRANSECT",SUMIF('Data Entry'!$BL$4:$BL$192,A42,'Data Entry'!$BR$4:$BR$192)/('Site Description'!I$32*100))</f>
        <v>NO TRANSECT</v>
      </c>
      <c r="BM42" s="36" t="e">
        <f t="shared" si="58"/>
        <v>#DIV/0!</v>
      </c>
      <c r="BN42" s="37" t="e">
        <f t="shared" si="59"/>
        <v>#DIV/0!</v>
      </c>
      <c r="BO42" s="190" t="str">
        <f>IF('Site Description'!B$32="NO TRANSECT","NO TRANSECT",SUMIF('Data Entry'!$A$4:$A$192,A42,'Data Entry'!$H$4:$H$192)/('Site Description'!B$32*100))</f>
        <v>NO TRANSECT</v>
      </c>
      <c r="BP42" s="191" t="str">
        <f>IF('Site Description'!C$32="NO TRANSECT","NO TRANSECT",SUMIF('Data Entry'!$J$4:$J$192,A42,'Data Entry'!$Q$4:$Q$192)/('Site Description'!C$32*100))</f>
        <v>NO TRANSECT</v>
      </c>
      <c r="BQ42" s="191" t="str">
        <f>IF('Site Description'!D$32="NO TRANSECT","NO TRANSECT",SUMIF('Data Entry'!$S$4:$S$192,A42,'Data Entry'!$Z$4:$Z$192)/('Site Description'!D$32*100))</f>
        <v>NO TRANSECT</v>
      </c>
      <c r="BR42" s="191" t="str">
        <f>IF('Site Description'!E$32="NO TRANSECT","NO TRANSECT",SUMIF('Data Entry'!$AB$4:$AB$192,A42,'Data Entry'!$AI$4:$AI$192)/('Site Description'!E$32*100))</f>
        <v>NO TRANSECT</v>
      </c>
      <c r="BS42" s="191" t="str">
        <f>IF('Site Description'!F$32="NO TRANSECT","NO TRANSECT",SUMIF('Data Entry'!$AK$4:$AK$192,A42,'Data Entry'!$AR$4:$AR$192)/('Site Description'!F$32*100))</f>
        <v>NO TRANSECT</v>
      </c>
      <c r="BT42" s="192" t="str">
        <f>IF('Site Description'!G$32="NO TRANSECT","NO TRANSECT",SUMIF('Data Entry'!$AT$4:$AT$192,A42,'Data Entry'!$BA$4:$BA$192)/('Site Description'!G$32*100))</f>
        <v>NO TRANSECT</v>
      </c>
      <c r="BU42" s="191" t="str">
        <f>IF('Site Description'!H$32="NO TRANSECT","NO TRANSECT",SUMIF('Data Entry'!$BC$4:$BC$192,A42,'Data Entry'!$BJ$4:$BJ$192)/('Site Description'!H$32*100))</f>
        <v>NO TRANSECT</v>
      </c>
      <c r="BV42" s="211" t="str">
        <f>IF('Site Description'!I$32="NO TRANSECT","NO TRANSECT",SUMIF('Data Entry'!$BL$4:$BL$192,A42,'Data Entry'!$BS$4:$BS$192)/('Site Description'!I$32*100))</f>
        <v>NO TRANSECT</v>
      </c>
      <c r="BW42" s="36" t="e">
        <f t="shared" si="60"/>
        <v>#DIV/0!</v>
      </c>
      <c r="BX42" s="37" t="e">
        <f t="shared" si="61"/>
        <v>#DIV/0!</v>
      </c>
      <c r="BY42" s="198" t="str">
        <f>IF('Site Description'!B$32="NO TRANSECT","NO TRANSECT",SUMIF('Data Entry'!$A$4:$A$192,A42,'Data Entry'!$I$4:$I$192)/('Site Description'!B$32*100))</f>
        <v>NO TRANSECT</v>
      </c>
      <c r="BZ42" s="191" t="str">
        <f>IF('Site Description'!C$32="NO TRANSECT","NO TRANSECT",SUMIF('Data Entry'!$J$4:$J$192,A42,'Data Entry'!$R$4:$R$192)/('Site Description'!C$32*100))</f>
        <v>NO TRANSECT</v>
      </c>
      <c r="CA42" s="191" t="str">
        <f>IF('Site Description'!D$32="NO TRANSECT","NO TRANSECT",SUMIF('Data Entry'!$S$4:$S$192,A42,'Data Entry'!$AA$4:$AA$192)/('Site Description'!D$32*100))</f>
        <v>NO TRANSECT</v>
      </c>
      <c r="CB42" s="191" t="str">
        <f>IF('Site Description'!E$32="NO TRANSECT","NO TRANSECT",SUMIF('Data Entry'!$AB$4:$AB$192,A42,'Data Entry'!$AJ$4:$AJ$192)/('Site Description'!E$32*100))</f>
        <v>NO TRANSECT</v>
      </c>
      <c r="CC42" s="191" t="str">
        <f>IF('Site Description'!F$32="NO TRANSECT","NO TRANSECT",SUMIF('Data Entry'!$AK$4:$AK$192,A42,'Data Entry'!$AS$4:$AS$192)/('Site Description'!F$32*100))</f>
        <v>NO TRANSECT</v>
      </c>
      <c r="CD42" s="192" t="str">
        <f>IF('Site Description'!G$32="NO TRANSECT","NO TRANSECT",SUMIF('Data Entry'!$AT$4:$AT$192,A42,'Data Entry'!$BB$4:$BB$192)/('Site Description'!G$32*100))</f>
        <v>NO TRANSECT</v>
      </c>
      <c r="CE42" s="191" t="str">
        <f>IF('Site Description'!H$32="NO TRANSECT","NO TRANSECT",SUMIF('Data Entry'!$BC$4:$BC$192,A42,'Data Entry'!$BK$4:$BK$192)/('Site Description'!H$32*100))</f>
        <v>NO TRANSECT</v>
      </c>
      <c r="CF42" s="211" t="str">
        <f>IF('Site Description'!I$32="NO TRANSECT","NO TRANSECT",SUMIF('Data Entry'!$BL$4:$BL$192,A42,'Data Entry'!$BT$4:$BT$192)/('Site Description'!I$32*100))</f>
        <v>NO TRANSECT</v>
      </c>
      <c r="CG42" s="36" t="e">
        <f t="shared" si="62"/>
        <v>#DIV/0!</v>
      </c>
      <c r="CH42" s="37" t="e">
        <f t="shared" si="63"/>
        <v>#DIV/0!</v>
      </c>
    </row>
    <row r="43" spans="1:86" x14ac:dyDescent="0.25">
      <c r="A43" s="210" t="s">
        <v>245</v>
      </c>
      <c r="B43" s="212" t="s">
        <v>106</v>
      </c>
      <c r="C43" s="212" t="s">
        <v>203</v>
      </c>
      <c r="D43" s="210" t="s">
        <v>86</v>
      </c>
      <c r="E43" s="180" t="s">
        <v>40</v>
      </c>
      <c r="F43" s="180">
        <v>4</v>
      </c>
      <c r="G43" s="194" t="str">
        <f>IF('Site Description'!B$32="NO TRANSECT","NO TRANSECT",SUMIF('Data Entry'!$A$4:$A$192,A43,'Data Entry'!$D$4:$D$192))</f>
        <v>NO TRANSECT</v>
      </c>
      <c r="H43" s="195" t="str">
        <f>IF('Site Description'!C$32="NO TRANSECT","NO TRANSECT",SUMIF('Data Entry'!$J$4:$J$192,A43,'Data Entry'!$M$4:$M$192))</f>
        <v>NO TRANSECT</v>
      </c>
      <c r="I43" s="195" t="str">
        <f>IF('Site Description'!D$32="NO TRANSECT","NO TRANSECT",SUMIF('Data Entry'!$S$4:$S$192,A43,'Data Entry'!$V$4:$V$192))</f>
        <v>NO TRANSECT</v>
      </c>
      <c r="J43" s="195" t="str">
        <f>IF('Site Description'!E$32="NO TRANSECT","NO TRANSECT",SUMIF('Data Entry'!$AB$4:$AB$192,A43,'Data Entry'!$AE$4:$AE$192))</f>
        <v>NO TRANSECT</v>
      </c>
      <c r="K43" s="195" t="str">
        <f>IF('Site Description'!F$32="NO TRANSECT","NO TRANSECT",SUMIF('Data Entry'!$AK$4:$AK$192,A43,'Data Entry'!$AN$4:$AN$192))</f>
        <v>NO TRANSECT</v>
      </c>
      <c r="L43" s="196" t="str">
        <f>IF('Site Description'!G$32="NO TRANSECT","NO TRANSECT",SUMIF('Data Entry'!$AT$4:$AT$192,A43,'Data Entry'!$AW$4:$AW$192))</f>
        <v>NO TRANSECT</v>
      </c>
      <c r="M43" s="196" t="str">
        <f>IF('Site Description'!H$32="NO TRANSECT","NO TRANSECT",SUMIF('Data Entry'!$BC$4:$BC$192,A43,'Data Entry'!$BF$4:$BF$192))</f>
        <v>NO TRANSECT</v>
      </c>
      <c r="N43" s="197" t="str">
        <f>IF('Site Description'!I$32="NO TRANSECT","NO TRANSECT",SUMIF('Data Entry'!$BL$4:$BL$192,A43,'Data Entry'!$BO$4:$BO$192))</f>
        <v>NO TRANSECT</v>
      </c>
      <c r="O43" s="36" t="e">
        <f t="shared" si="48"/>
        <v>#DIV/0!</v>
      </c>
      <c r="P43" s="37" t="e">
        <f t="shared" si="49"/>
        <v>#DIV/0!</v>
      </c>
      <c r="Q43" s="190" t="str">
        <f>IF('Site Description'!B$33="NO TRANSECT", "NO TRANSECT", G43/'Site Description'!B$33)</f>
        <v>NO TRANSECT</v>
      </c>
      <c r="R43" s="191" t="str">
        <f>IF('Site Description'!C$33="NO TRANSECT", "NO TRANSECT", H43/'Site Description'!C$33)</f>
        <v>NO TRANSECT</v>
      </c>
      <c r="S43" s="191" t="str">
        <f>IF('Site Description'!D$33="NO TRANSECT", "NO TRANSECT", I43/'Site Description'!D$33)</f>
        <v>NO TRANSECT</v>
      </c>
      <c r="T43" s="191" t="str">
        <f>IF('Site Description'!E$33="NO TRANSECT", "NO TRANSECT", J43/'Site Description'!E$33)</f>
        <v>NO TRANSECT</v>
      </c>
      <c r="U43" s="191" t="str">
        <f>IF('Site Description'!F$33="NO TRANSECT", "NO TRANSECT", K43/'Site Description'!F$33)</f>
        <v>NO TRANSECT</v>
      </c>
      <c r="V43" s="192" t="str">
        <f>IF('Site Description'!G$33="NO TRANSECT", "NO TRANSECT", L43/'Site Description'!G$33)</f>
        <v>NO TRANSECT</v>
      </c>
      <c r="W43" s="191" t="str">
        <f>IF('Site Description'!H$33="NO TRANSECT", "NO TRANSECT", M43/'Site Description'!H$33)</f>
        <v>NO TRANSECT</v>
      </c>
      <c r="X43" s="211" t="str">
        <f>IF('Site Description'!$I$33="NO TRANSECT", "NO TRANSECT", N43/'Site Description'!$I$33)</f>
        <v>NO TRANSECT</v>
      </c>
      <c r="Y43" s="36" t="e">
        <f t="shared" si="50"/>
        <v>#DIV/0!</v>
      </c>
      <c r="Z43" s="37" t="e">
        <f t="shared" si="51"/>
        <v>#DIV/0!</v>
      </c>
      <c r="AA43" s="190" t="str">
        <f>IF('Site Description'!B$33="NO TRANSECT", "NO TRANSECT",BE43*10)</f>
        <v>NO TRANSECT</v>
      </c>
      <c r="AB43" s="191" t="str">
        <f>IF('Site Description'!C$33="NO TRANSECT", "NO TRANSECT",BF43*10)</f>
        <v>NO TRANSECT</v>
      </c>
      <c r="AC43" s="191" t="str">
        <f>IF('Site Description'!D$33="NO TRANSECT", "NO TRANSECT",BG43*10)</f>
        <v>NO TRANSECT</v>
      </c>
      <c r="AD43" s="191" t="str">
        <f>IF('Site Description'!E$33="NO TRANSECT", "NO TRANSECT",BH43*10)</f>
        <v>NO TRANSECT</v>
      </c>
      <c r="AE43" s="191" t="str">
        <f>IF('Site Description'!F$33="NO TRANSECT", "NO TRANSECT",BI43*10)</f>
        <v>NO TRANSECT</v>
      </c>
      <c r="AF43" s="192" t="str">
        <f>IF('Site Description'!G$33="NO TRANSECT", "NO TRANSECT",BJ43*10)</f>
        <v>NO TRANSECT</v>
      </c>
      <c r="AG43" s="191" t="str">
        <f>IF('Site Description'!H$33="NO TRANSECT", "NO TRANSECT",BK43*10)</f>
        <v>NO TRANSECT</v>
      </c>
      <c r="AH43" s="211" t="str">
        <f>IF('Site Description'!I$33="NO TRANSECT", "NO TRANSECT",BL43*10)</f>
        <v>NO TRANSECT</v>
      </c>
      <c r="AI43" s="36" t="e">
        <f t="shared" si="52"/>
        <v>#DIV/0!</v>
      </c>
      <c r="AJ43" s="37" t="e">
        <f t="shared" si="53"/>
        <v>#DIV/0!</v>
      </c>
      <c r="AK43" s="190" t="str">
        <f>IF('Site Description'!B$33="NO TRANSECT", "NO TRANSECT",BO43*10)</f>
        <v>NO TRANSECT</v>
      </c>
      <c r="AL43" s="191" t="str">
        <f>IF('Site Description'!C$33="NO TRANSECT", "NO TRANSECT",BP43*10)</f>
        <v>NO TRANSECT</v>
      </c>
      <c r="AM43" s="191" t="str">
        <f>IF('Site Description'!D$33="NO TRANSECT", "NO TRANSECT",BQ43*10)</f>
        <v>NO TRANSECT</v>
      </c>
      <c r="AN43" s="191" t="str">
        <f>IF('Site Description'!E$33="NO TRANSECT", "NO TRANSECT",BR43*10)</f>
        <v>NO TRANSECT</v>
      </c>
      <c r="AO43" s="191" t="str">
        <f>IF('Site Description'!F$33="NO TRANSECT", "NO TRANSECT",BS43*10)</f>
        <v>NO TRANSECT</v>
      </c>
      <c r="AP43" s="192" t="str">
        <f>IF('Site Description'!G$33="NO TRANSECT", "NO TRANSECT",BT43*10)</f>
        <v>NO TRANSECT</v>
      </c>
      <c r="AQ43" s="192" t="str">
        <f>IF('Site Description'!H$33="NO TRANSECT", "NO TRANSECT",BU43*10)</f>
        <v>NO TRANSECT</v>
      </c>
      <c r="AR43" s="192" t="str">
        <f>IF('Site Description'!I$33="NO TRANSECT", "NO TRANSECT",BV43*10)</f>
        <v>NO TRANSECT</v>
      </c>
      <c r="AS43" s="36" t="e">
        <f t="shared" si="54"/>
        <v>#DIV/0!</v>
      </c>
      <c r="AT43" s="37" t="e">
        <f t="shared" si="55"/>
        <v>#DIV/0!</v>
      </c>
      <c r="AU43" s="190" t="str">
        <f>IF('Site Description'!B$33="NO TRANSECT","NO TRANSECT",BY43*10)</f>
        <v>NO TRANSECT</v>
      </c>
      <c r="AV43" s="191" t="str">
        <f>IF('Site Description'!C$33="NO TRANSECT","NO TRANSECT",BZ43*10)</f>
        <v>NO TRANSECT</v>
      </c>
      <c r="AW43" s="191" t="str">
        <f>IF('Site Description'!D$33="NO TRANSECT","NO TRANSECT",CA43*10)</f>
        <v>NO TRANSECT</v>
      </c>
      <c r="AX43" s="191" t="str">
        <f>IF('Site Description'!E$33="NO TRANSECT","NO TRANSECT",CB43*10)</f>
        <v>NO TRANSECT</v>
      </c>
      <c r="AY43" s="191" t="str">
        <f>IF('Site Description'!F$33="NO TRANSECT","NO TRANSECT",CC43*10)</f>
        <v>NO TRANSECT</v>
      </c>
      <c r="AZ43" s="192" t="str">
        <f>IF('Site Description'!G$33="NO TRANSECT","NO TRANSECT",CD43*10)</f>
        <v>NO TRANSECT</v>
      </c>
      <c r="BA43" s="192" t="str">
        <f>IF('Site Description'!H$33="NO TRANSECT","NO TRANSECT",CE43*10)</f>
        <v>NO TRANSECT</v>
      </c>
      <c r="BB43" s="192" t="str">
        <f>IF('Site Description'!I$33="NO TRANSECT","NO TRANSECT",CF43*10)</f>
        <v>NO TRANSECT</v>
      </c>
      <c r="BC43" s="36" t="e">
        <f t="shared" si="56"/>
        <v>#DIV/0!</v>
      </c>
      <c r="BD43" s="37" t="e">
        <f t="shared" si="57"/>
        <v>#DIV/0!</v>
      </c>
      <c r="BE43" s="190" t="str">
        <f>IF('Site Description'!B$32="NO TRANSECT","NO TRANSECT",SUMIF('Data Entry'!$A$4:$A$192,A43,'Data Entry'!$G$4:$G$192)/('Site Description'!B$32*100))</f>
        <v>NO TRANSECT</v>
      </c>
      <c r="BF43" s="191" t="str">
        <f>IF('Site Description'!C$32="NO TRANSECT","NO TRANSECT",SUMIF('Data Entry'!$J$4:$J$192,A43,'Data Entry'!$P$4:$P$192)/('Site Description'!C$32*100))</f>
        <v>NO TRANSECT</v>
      </c>
      <c r="BG43" s="191" t="str">
        <f>IF('Site Description'!D$32="NO TRANSECT","NO TRANSECT",SUMIF('Data Entry'!$S$4:$S$192,A43,'Data Entry'!$Y$4:$Y$192)/('Site Description'!D$32*100))</f>
        <v>NO TRANSECT</v>
      </c>
      <c r="BH43" s="191" t="str">
        <f>IF('Site Description'!E$32="NO TRANSECT","NO TRANSECT",SUMIF('Data Entry'!$AB$4:$AB$192,A43,'Data Entry'!$AH$4:$AH$192)/('Site Description'!E$32*100))</f>
        <v>NO TRANSECT</v>
      </c>
      <c r="BI43" s="191" t="str">
        <f>IF('Site Description'!F$32="NO TRANSECT","NO TRANSECT",SUMIF('Data Entry'!$AK$4:$AK$192,A43,'Data Entry'!$AQ$4:$AQ$192)/('Site Description'!F$32*100))</f>
        <v>NO TRANSECT</v>
      </c>
      <c r="BJ43" s="192" t="str">
        <f>IF('Site Description'!G$32="NO TRANSECT","NO TRANSECT",SUMIF('Data Entry'!$AT$4:$AT$192,A43,'Data Entry'!$AZ$4:$AZ$192)/('Site Description'!G$32*100))</f>
        <v>NO TRANSECT</v>
      </c>
      <c r="BK43" s="192" t="str">
        <f>IF('Site Description'!H$32="NO TRANSECT","NO TRANSECT",SUMIF('Data Entry'!$BC$4:$BC$192,A43,'Data Entry'!$BI$4:$BI$192)/('Site Description'!H$32*100))</f>
        <v>NO TRANSECT</v>
      </c>
      <c r="BL43" s="192" t="str">
        <f>IF('Site Description'!I$32="NO TRANSECT","NO TRANSECT",SUMIF('Data Entry'!$BL$4:$BL$192,A43,'Data Entry'!$BR$4:$BR$192)/('Site Description'!I$32*100))</f>
        <v>NO TRANSECT</v>
      </c>
      <c r="BM43" s="36" t="e">
        <f t="shared" si="58"/>
        <v>#DIV/0!</v>
      </c>
      <c r="BN43" s="37" t="e">
        <f t="shared" si="59"/>
        <v>#DIV/0!</v>
      </c>
      <c r="BO43" s="190" t="str">
        <f>IF('Site Description'!B$32="NO TRANSECT","NO TRANSECT",SUMIF('Data Entry'!$A$4:$A$192,A43,'Data Entry'!$H$4:$H$192)/('Site Description'!B$32*100))</f>
        <v>NO TRANSECT</v>
      </c>
      <c r="BP43" s="191" t="str">
        <f>IF('Site Description'!C$32="NO TRANSECT","NO TRANSECT",SUMIF('Data Entry'!$J$4:$J$192,A43,'Data Entry'!$Q$4:$Q$192)/('Site Description'!C$32*100))</f>
        <v>NO TRANSECT</v>
      </c>
      <c r="BQ43" s="191" t="str">
        <f>IF('Site Description'!D$32="NO TRANSECT","NO TRANSECT",SUMIF('Data Entry'!$S$4:$S$192,A43,'Data Entry'!$Z$4:$Z$192)/('Site Description'!D$32*100))</f>
        <v>NO TRANSECT</v>
      </c>
      <c r="BR43" s="191" t="str">
        <f>IF('Site Description'!E$32="NO TRANSECT","NO TRANSECT",SUMIF('Data Entry'!$AB$4:$AB$192,A43,'Data Entry'!$AI$4:$AI$192)/('Site Description'!E$32*100))</f>
        <v>NO TRANSECT</v>
      </c>
      <c r="BS43" s="191" t="str">
        <f>IF('Site Description'!F$32="NO TRANSECT","NO TRANSECT",SUMIF('Data Entry'!$AK$4:$AK$192,A43,'Data Entry'!$AR$4:$AR$192)/('Site Description'!F$32*100))</f>
        <v>NO TRANSECT</v>
      </c>
      <c r="BT43" s="192" t="str">
        <f>IF('Site Description'!G$32="NO TRANSECT","NO TRANSECT",SUMIF('Data Entry'!$AT$4:$AT$192,A43,'Data Entry'!$BA$4:$BA$192)/('Site Description'!G$32*100))</f>
        <v>NO TRANSECT</v>
      </c>
      <c r="BU43" s="191" t="str">
        <f>IF('Site Description'!H$32="NO TRANSECT","NO TRANSECT",SUMIF('Data Entry'!$BC$4:$BC$192,A43,'Data Entry'!$BJ$4:$BJ$192)/('Site Description'!H$32*100))</f>
        <v>NO TRANSECT</v>
      </c>
      <c r="BV43" s="211" t="str">
        <f>IF('Site Description'!I$32="NO TRANSECT","NO TRANSECT",SUMIF('Data Entry'!$BL$4:$BL$192,A43,'Data Entry'!$BS$4:$BS$192)/('Site Description'!I$32*100))</f>
        <v>NO TRANSECT</v>
      </c>
      <c r="BW43" s="36" t="e">
        <f t="shared" si="60"/>
        <v>#DIV/0!</v>
      </c>
      <c r="BX43" s="37" t="e">
        <f t="shared" si="61"/>
        <v>#DIV/0!</v>
      </c>
      <c r="BY43" s="198" t="str">
        <f>IF('Site Description'!B$32="NO TRANSECT","NO TRANSECT",SUMIF('Data Entry'!$A$4:$A$192,A43,'Data Entry'!$I$4:$I$192)/('Site Description'!B$32*100))</f>
        <v>NO TRANSECT</v>
      </c>
      <c r="BZ43" s="191" t="str">
        <f>IF('Site Description'!C$32="NO TRANSECT","NO TRANSECT",SUMIF('Data Entry'!$J$4:$J$192,A43,'Data Entry'!$R$4:$R$192)/('Site Description'!C$32*100))</f>
        <v>NO TRANSECT</v>
      </c>
      <c r="CA43" s="191" t="str">
        <f>IF('Site Description'!D$32="NO TRANSECT","NO TRANSECT",SUMIF('Data Entry'!$S$4:$S$192,A43,'Data Entry'!$AA$4:$AA$192)/('Site Description'!D$32*100))</f>
        <v>NO TRANSECT</v>
      </c>
      <c r="CB43" s="191" t="str">
        <f>IF('Site Description'!E$32="NO TRANSECT","NO TRANSECT",SUMIF('Data Entry'!$AB$4:$AB$192,A43,'Data Entry'!$AJ$4:$AJ$192)/('Site Description'!E$32*100))</f>
        <v>NO TRANSECT</v>
      </c>
      <c r="CC43" s="191" t="str">
        <f>IF('Site Description'!F$32="NO TRANSECT","NO TRANSECT",SUMIF('Data Entry'!$AK$4:$AK$192,A43,'Data Entry'!$AS$4:$AS$192)/('Site Description'!F$32*100))</f>
        <v>NO TRANSECT</v>
      </c>
      <c r="CD43" s="192" t="str">
        <f>IF('Site Description'!G$32="NO TRANSECT","NO TRANSECT",SUMIF('Data Entry'!$AT$4:$AT$192,A43,'Data Entry'!$BB$4:$BB$192)/('Site Description'!G$32*100))</f>
        <v>NO TRANSECT</v>
      </c>
      <c r="CE43" s="191" t="str">
        <f>IF('Site Description'!H$32="NO TRANSECT","NO TRANSECT",SUMIF('Data Entry'!$BC$4:$BC$192,A43,'Data Entry'!$BK$4:$BK$192)/('Site Description'!H$32*100))</f>
        <v>NO TRANSECT</v>
      </c>
      <c r="CF43" s="211" t="str">
        <f>IF('Site Description'!I$32="NO TRANSECT","NO TRANSECT",SUMIF('Data Entry'!$BL$4:$BL$192,A43,'Data Entry'!$BT$4:$BT$192)/('Site Description'!I$32*100))</f>
        <v>NO TRANSECT</v>
      </c>
      <c r="CG43" s="36" t="e">
        <f t="shared" si="62"/>
        <v>#DIV/0!</v>
      </c>
      <c r="CH43" s="37" t="e">
        <f t="shared" si="63"/>
        <v>#DIV/0!</v>
      </c>
    </row>
    <row r="44" spans="1:86" x14ac:dyDescent="0.25">
      <c r="A44" s="210" t="s">
        <v>11</v>
      </c>
      <c r="B44" s="210" t="s">
        <v>103</v>
      </c>
      <c r="C44" s="210"/>
      <c r="D44" s="210" t="s">
        <v>90</v>
      </c>
      <c r="E44" s="180" t="s">
        <v>64</v>
      </c>
      <c r="F44" s="180"/>
      <c r="G44" s="194" t="str">
        <f>IF('Site Description'!B$32="NO TRANSECT","NO TRANSECT",SUMIF('Data Entry'!$A$4:$A$192,A44,'Data Entry'!$D$4:$D$192))</f>
        <v>NO TRANSECT</v>
      </c>
      <c r="H44" s="195" t="str">
        <f>IF('Site Description'!C$32="NO TRANSECT","NO TRANSECT",SUMIF('Data Entry'!$J$4:$J$192,A44,'Data Entry'!$M$4:$M$192))</f>
        <v>NO TRANSECT</v>
      </c>
      <c r="I44" s="195" t="str">
        <f>IF('Site Description'!D$32="NO TRANSECT","NO TRANSECT",SUMIF('Data Entry'!$S$4:$S$192,A44,'Data Entry'!$V$4:$V$192))</f>
        <v>NO TRANSECT</v>
      </c>
      <c r="J44" s="195" t="str">
        <f>IF('Site Description'!E$32="NO TRANSECT","NO TRANSECT",SUMIF('Data Entry'!$AB$4:$AB$192,A44,'Data Entry'!$AE$4:$AE$192))</f>
        <v>NO TRANSECT</v>
      </c>
      <c r="K44" s="195" t="str">
        <f>IF('Site Description'!F$32="NO TRANSECT","NO TRANSECT",SUMIF('Data Entry'!$AK$4:$AK$192,A44,'Data Entry'!$AN$4:$AN$192))</f>
        <v>NO TRANSECT</v>
      </c>
      <c r="L44" s="196" t="str">
        <f>IF('Site Description'!G$32="NO TRANSECT","NO TRANSECT",SUMIF('Data Entry'!$AT$4:$AT$192,A44,'Data Entry'!$AW$4:$AW$192))</f>
        <v>NO TRANSECT</v>
      </c>
      <c r="M44" s="196" t="str">
        <f>IF('Site Description'!H$32="NO TRANSECT","NO TRANSECT",SUMIF('Data Entry'!$BC$4:$BC$192,A44,'Data Entry'!$BF$4:$BF$192))</f>
        <v>NO TRANSECT</v>
      </c>
      <c r="N44" s="197" t="str">
        <f>IF('Site Description'!I$32="NO TRANSECT","NO TRANSECT",SUMIF('Data Entry'!$BL$4:$BL$192,A44,'Data Entry'!$BO$4:$BO$192))</f>
        <v>NO TRANSECT</v>
      </c>
      <c r="O44" s="36" t="e">
        <f t="shared" si="48"/>
        <v>#DIV/0!</v>
      </c>
      <c r="P44" s="37" t="e">
        <f t="shared" si="49"/>
        <v>#DIV/0!</v>
      </c>
      <c r="Q44" s="190" t="str">
        <f>IF('Site Description'!B$33="NO TRANSECT", "NO TRANSECT", G44/'Site Description'!B$33)</f>
        <v>NO TRANSECT</v>
      </c>
      <c r="R44" s="191" t="str">
        <f>IF('Site Description'!C$33="NO TRANSECT", "NO TRANSECT", H44/'Site Description'!C$33)</f>
        <v>NO TRANSECT</v>
      </c>
      <c r="S44" s="191" t="str">
        <f>IF('Site Description'!D$33="NO TRANSECT", "NO TRANSECT", I44/'Site Description'!D$33)</f>
        <v>NO TRANSECT</v>
      </c>
      <c r="T44" s="191" t="str">
        <f>IF('Site Description'!E$33="NO TRANSECT", "NO TRANSECT", J44/'Site Description'!E$33)</f>
        <v>NO TRANSECT</v>
      </c>
      <c r="U44" s="191" t="str">
        <f>IF('Site Description'!F$33="NO TRANSECT", "NO TRANSECT", K44/'Site Description'!F$33)</f>
        <v>NO TRANSECT</v>
      </c>
      <c r="V44" s="192" t="str">
        <f>IF('Site Description'!G$33="NO TRANSECT", "NO TRANSECT", L44/'Site Description'!G$33)</f>
        <v>NO TRANSECT</v>
      </c>
      <c r="W44" s="191" t="str">
        <f>IF('Site Description'!H$33="NO TRANSECT", "NO TRANSECT", M44/'Site Description'!H$33)</f>
        <v>NO TRANSECT</v>
      </c>
      <c r="X44" s="211" t="str">
        <f>IF('Site Description'!$I$33="NO TRANSECT", "NO TRANSECT", N44/'Site Description'!$I$33)</f>
        <v>NO TRANSECT</v>
      </c>
      <c r="Y44" s="36" t="e">
        <f t="shared" si="50"/>
        <v>#DIV/0!</v>
      </c>
      <c r="Z44" s="37" t="e">
        <f t="shared" si="51"/>
        <v>#DIV/0!</v>
      </c>
      <c r="AA44" s="190" t="str">
        <f>IF('Site Description'!B$33="NO TRANSECT", "NO TRANSECT",BE44*10)</f>
        <v>NO TRANSECT</v>
      </c>
      <c r="AB44" s="191" t="str">
        <f>IF('Site Description'!C$33="NO TRANSECT", "NO TRANSECT",BF44*10)</f>
        <v>NO TRANSECT</v>
      </c>
      <c r="AC44" s="191" t="str">
        <f>IF('Site Description'!D$33="NO TRANSECT", "NO TRANSECT",BG44*10)</f>
        <v>NO TRANSECT</v>
      </c>
      <c r="AD44" s="191" t="str">
        <f>IF('Site Description'!E$33="NO TRANSECT", "NO TRANSECT",BH44*10)</f>
        <v>NO TRANSECT</v>
      </c>
      <c r="AE44" s="191" t="str">
        <f>IF('Site Description'!F$33="NO TRANSECT", "NO TRANSECT",BI44*10)</f>
        <v>NO TRANSECT</v>
      </c>
      <c r="AF44" s="192" t="str">
        <f>IF('Site Description'!G$33="NO TRANSECT", "NO TRANSECT",BJ44*10)</f>
        <v>NO TRANSECT</v>
      </c>
      <c r="AG44" s="191" t="str">
        <f>IF('Site Description'!H$33="NO TRANSECT", "NO TRANSECT",BK44*10)</f>
        <v>NO TRANSECT</v>
      </c>
      <c r="AH44" s="211" t="str">
        <f>IF('Site Description'!I$33="NO TRANSECT", "NO TRANSECT",BL44*10)</f>
        <v>NO TRANSECT</v>
      </c>
      <c r="AI44" s="36" t="e">
        <f t="shared" si="52"/>
        <v>#DIV/0!</v>
      </c>
      <c r="AJ44" s="37" t="e">
        <f t="shared" si="53"/>
        <v>#DIV/0!</v>
      </c>
      <c r="AK44" s="190" t="str">
        <f>IF('Site Description'!B$33="NO TRANSECT", "NO TRANSECT",BO44*10)</f>
        <v>NO TRANSECT</v>
      </c>
      <c r="AL44" s="191" t="str">
        <f>IF('Site Description'!C$33="NO TRANSECT", "NO TRANSECT",BP44*10)</f>
        <v>NO TRANSECT</v>
      </c>
      <c r="AM44" s="191" t="str">
        <f>IF('Site Description'!D$33="NO TRANSECT", "NO TRANSECT",BQ44*10)</f>
        <v>NO TRANSECT</v>
      </c>
      <c r="AN44" s="191" t="str">
        <f>IF('Site Description'!E$33="NO TRANSECT", "NO TRANSECT",BR44*10)</f>
        <v>NO TRANSECT</v>
      </c>
      <c r="AO44" s="191" t="str">
        <f>IF('Site Description'!F$33="NO TRANSECT", "NO TRANSECT",BS44*10)</f>
        <v>NO TRANSECT</v>
      </c>
      <c r="AP44" s="192" t="str">
        <f>IF('Site Description'!G$33="NO TRANSECT", "NO TRANSECT",BT44*10)</f>
        <v>NO TRANSECT</v>
      </c>
      <c r="AQ44" s="192" t="str">
        <f>IF('Site Description'!H$33="NO TRANSECT", "NO TRANSECT",BU44*10)</f>
        <v>NO TRANSECT</v>
      </c>
      <c r="AR44" s="192" t="str">
        <f>IF('Site Description'!I$33="NO TRANSECT", "NO TRANSECT",BV44*10)</f>
        <v>NO TRANSECT</v>
      </c>
      <c r="AS44" s="36" t="e">
        <f t="shared" si="54"/>
        <v>#DIV/0!</v>
      </c>
      <c r="AT44" s="37" t="e">
        <f t="shared" si="55"/>
        <v>#DIV/0!</v>
      </c>
      <c r="AU44" s="190" t="str">
        <f>IF('Site Description'!B$33="NO TRANSECT","NO TRANSECT",BY44*10)</f>
        <v>NO TRANSECT</v>
      </c>
      <c r="AV44" s="191" t="str">
        <f>IF('Site Description'!C$33="NO TRANSECT","NO TRANSECT",BZ44*10)</f>
        <v>NO TRANSECT</v>
      </c>
      <c r="AW44" s="191" t="str">
        <f>IF('Site Description'!D$33="NO TRANSECT","NO TRANSECT",CA44*10)</f>
        <v>NO TRANSECT</v>
      </c>
      <c r="AX44" s="191" t="str">
        <f>IF('Site Description'!E$33="NO TRANSECT","NO TRANSECT",CB44*10)</f>
        <v>NO TRANSECT</v>
      </c>
      <c r="AY44" s="191" t="str">
        <f>IF('Site Description'!F$33="NO TRANSECT","NO TRANSECT",CC44*10)</f>
        <v>NO TRANSECT</v>
      </c>
      <c r="AZ44" s="192" t="str">
        <f>IF('Site Description'!G$33="NO TRANSECT","NO TRANSECT",CD44*10)</f>
        <v>NO TRANSECT</v>
      </c>
      <c r="BA44" s="192" t="str">
        <f>IF('Site Description'!H$33="NO TRANSECT","NO TRANSECT",CE44*10)</f>
        <v>NO TRANSECT</v>
      </c>
      <c r="BB44" s="192" t="str">
        <f>IF('Site Description'!I$33="NO TRANSECT","NO TRANSECT",CF44*10)</f>
        <v>NO TRANSECT</v>
      </c>
      <c r="BC44" s="36" t="e">
        <f t="shared" si="56"/>
        <v>#DIV/0!</v>
      </c>
      <c r="BD44" s="37" t="e">
        <f t="shared" si="57"/>
        <v>#DIV/0!</v>
      </c>
      <c r="BE44" s="190" t="str">
        <f>IF('Site Description'!B$32="NO TRANSECT","NO TRANSECT",SUMIF('Data Entry'!$A$4:$A$192,A44,'Data Entry'!$G$4:$G$192)/('Site Description'!B$32*100))</f>
        <v>NO TRANSECT</v>
      </c>
      <c r="BF44" s="191" t="str">
        <f>IF('Site Description'!C$32="NO TRANSECT","NO TRANSECT",SUMIF('Data Entry'!$J$4:$J$192,A44,'Data Entry'!$P$4:$P$192)/('Site Description'!C$32*100))</f>
        <v>NO TRANSECT</v>
      </c>
      <c r="BG44" s="191" t="str">
        <f>IF('Site Description'!D$32="NO TRANSECT","NO TRANSECT",SUMIF('Data Entry'!$S$4:$S$192,A44,'Data Entry'!$Y$4:$Y$192)/('Site Description'!D$32*100))</f>
        <v>NO TRANSECT</v>
      </c>
      <c r="BH44" s="191" t="str">
        <f>IF('Site Description'!E$32="NO TRANSECT","NO TRANSECT",SUMIF('Data Entry'!$AB$4:$AB$192,A44,'Data Entry'!$AH$4:$AH$192)/('Site Description'!E$32*100))</f>
        <v>NO TRANSECT</v>
      </c>
      <c r="BI44" s="191" t="str">
        <f>IF('Site Description'!F$32="NO TRANSECT","NO TRANSECT",SUMIF('Data Entry'!$AK$4:$AK$192,A44,'Data Entry'!$AQ$4:$AQ$192)/('Site Description'!F$32*100))</f>
        <v>NO TRANSECT</v>
      </c>
      <c r="BJ44" s="192" t="str">
        <f>IF('Site Description'!G$32="NO TRANSECT","NO TRANSECT",SUMIF('Data Entry'!$AT$4:$AT$192,A44,'Data Entry'!$AZ$4:$AZ$192)/('Site Description'!G$32*100))</f>
        <v>NO TRANSECT</v>
      </c>
      <c r="BK44" s="192" t="str">
        <f>IF('Site Description'!H$32="NO TRANSECT","NO TRANSECT",SUMIF('Data Entry'!$BC$4:$BC$192,A44,'Data Entry'!$BI$4:$BI$192)/('Site Description'!H$32*100))</f>
        <v>NO TRANSECT</v>
      </c>
      <c r="BL44" s="192" t="str">
        <f>IF('Site Description'!I$32="NO TRANSECT","NO TRANSECT",SUMIF('Data Entry'!$BL$4:$BL$192,A44,'Data Entry'!$BR$4:$BR$192)/('Site Description'!I$32*100))</f>
        <v>NO TRANSECT</v>
      </c>
      <c r="BM44" s="36" t="e">
        <f t="shared" si="58"/>
        <v>#DIV/0!</v>
      </c>
      <c r="BN44" s="37" t="e">
        <f t="shared" si="59"/>
        <v>#DIV/0!</v>
      </c>
      <c r="BO44" s="190" t="str">
        <f>IF('Site Description'!B$32="NO TRANSECT","NO TRANSECT",SUMIF('Data Entry'!$A$4:$A$192,A44,'Data Entry'!$H$4:$H$192)/('Site Description'!B$32*100))</f>
        <v>NO TRANSECT</v>
      </c>
      <c r="BP44" s="191" t="str">
        <f>IF('Site Description'!C$32="NO TRANSECT","NO TRANSECT",SUMIF('Data Entry'!$J$4:$J$192,A44,'Data Entry'!$Q$4:$Q$192)/('Site Description'!C$32*100))</f>
        <v>NO TRANSECT</v>
      </c>
      <c r="BQ44" s="191" t="str">
        <f>IF('Site Description'!D$32="NO TRANSECT","NO TRANSECT",SUMIF('Data Entry'!$S$4:$S$192,A44,'Data Entry'!$Z$4:$Z$192)/('Site Description'!D$32*100))</f>
        <v>NO TRANSECT</v>
      </c>
      <c r="BR44" s="191" t="str">
        <f>IF('Site Description'!E$32="NO TRANSECT","NO TRANSECT",SUMIF('Data Entry'!$AB$4:$AB$192,A44,'Data Entry'!$AI$4:$AI$192)/('Site Description'!E$32*100))</f>
        <v>NO TRANSECT</v>
      </c>
      <c r="BS44" s="191" t="str">
        <f>IF('Site Description'!F$32="NO TRANSECT","NO TRANSECT",SUMIF('Data Entry'!$AK$4:$AK$192,A44,'Data Entry'!$AR$4:$AR$192)/('Site Description'!F$32*100))</f>
        <v>NO TRANSECT</v>
      </c>
      <c r="BT44" s="192" t="str">
        <f>IF('Site Description'!G$32="NO TRANSECT","NO TRANSECT",SUMIF('Data Entry'!$AT$4:$AT$192,A44,'Data Entry'!$BA$4:$BA$192)/('Site Description'!G$32*100))</f>
        <v>NO TRANSECT</v>
      </c>
      <c r="BU44" s="191" t="str">
        <f>IF('Site Description'!H$32="NO TRANSECT","NO TRANSECT",SUMIF('Data Entry'!$BC$4:$BC$192,A44,'Data Entry'!$BJ$4:$BJ$192)/('Site Description'!H$32*100))</f>
        <v>NO TRANSECT</v>
      </c>
      <c r="BV44" s="211" t="str">
        <f>IF('Site Description'!I$32="NO TRANSECT","NO TRANSECT",SUMIF('Data Entry'!$BL$4:$BL$192,A44,'Data Entry'!$BS$4:$BS$192)/('Site Description'!I$32*100))</f>
        <v>NO TRANSECT</v>
      </c>
      <c r="BW44" s="36" t="e">
        <f t="shared" si="60"/>
        <v>#DIV/0!</v>
      </c>
      <c r="BX44" s="37" t="e">
        <f t="shared" si="61"/>
        <v>#DIV/0!</v>
      </c>
      <c r="BY44" s="198" t="str">
        <f>IF('Site Description'!B$32="NO TRANSECT","NO TRANSECT",SUMIF('Data Entry'!$A$4:$A$192,A44,'Data Entry'!$I$4:$I$192)/('Site Description'!B$32*100))</f>
        <v>NO TRANSECT</v>
      </c>
      <c r="BZ44" s="191" t="str">
        <f>IF('Site Description'!C$32="NO TRANSECT","NO TRANSECT",SUMIF('Data Entry'!$J$4:$J$192,A44,'Data Entry'!$R$4:$R$192)/('Site Description'!C$32*100))</f>
        <v>NO TRANSECT</v>
      </c>
      <c r="CA44" s="191" t="str">
        <f>IF('Site Description'!D$32="NO TRANSECT","NO TRANSECT",SUMIF('Data Entry'!$S$4:$S$192,A44,'Data Entry'!$AA$4:$AA$192)/('Site Description'!D$32*100))</f>
        <v>NO TRANSECT</v>
      </c>
      <c r="CB44" s="191" t="str">
        <f>IF('Site Description'!E$32="NO TRANSECT","NO TRANSECT",SUMIF('Data Entry'!$AB$4:$AB$192,A44,'Data Entry'!$AJ$4:$AJ$192)/('Site Description'!E$32*100))</f>
        <v>NO TRANSECT</v>
      </c>
      <c r="CC44" s="191" t="str">
        <f>IF('Site Description'!F$32="NO TRANSECT","NO TRANSECT",SUMIF('Data Entry'!$AK$4:$AK$192,A44,'Data Entry'!$AS$4:$AS$192)/('Site Description'!F$32*100))</f>
        <v>NO TRANSECT</v>
      </c>
      <c r="CD44" s="192" t="str">
        <f>IF('Site Description'!G$32="NO TRANSECT","NO TRANSECT",SUMIF('Data Entry'!$AT$4:$AT$192,A44,'Data Entry'!$BB$4:$BB$192)/('Site Description'!G$32*100))</f>
        <v>NO TRANSECT</v>
      </c>
      <c r="CE44" s="191" t="str">
        <f>IF('Site Description'!H$32="NO TRANSECT","NO TRANSECT",SUMIF('Data Entry'!$BC$4:$BC$192,A44,'Data Entry'!$BK$4:$BK$192)/('Site Description'!H$32*100))</f>
        <v>NO TRANSECT</v>
      </c>
      <c r="CF44" s="211" t="str">
        <f>IF('Site Description'!I$32="NO TRANSECT","NO TRANSECT",SUMIF('Data Entry'!$BL$4:$BL$192,A44,'Data Entry'!$BT$4:$BT$192)/('Site Description'!I$32*100))</f>
        <v>NO TRANSECT</v>
      </c>
      <c r="CG44" s="36" t="e">
        <f t="shared" si="62"/>
        <v>#DIV/0!</v>
      </c>
      <c r="CH44" s="37" t="e">
        <f t="shared" si="63"/>
        <v>#DIV/0!</v>
      </c>
    </row>
    <row r="45" spans="1:86" x14ac:dyDescent="0.25">
      <c r="A45" s="210" t="s">
        <v>12</v>
      </c>
      <c r="B45" s="210" t="s">
        <v>104</v>
      </c>
      <c r="C45" s="210"/>
      <c r="D45" s="210" t="s">
        <v>90</v>
      </c>
      <c r="E45" s="180" t="s">
        <v>12</v>
      </c>
      <c r="F45" s="180"/>
      <c r="G45" s="194" t="str">
        <f>IF('Site Description'!B$32="NO TRANSECT","NO TRANSECT",SUMIF('Data Entry'!$A$4:$A$192,A45,'Data Entry'!$D$4:$D$192))</f>
        <v>NO TRANSECT</v>
      </c>
      <c r="H45" s="195" t="str">
        <f>IF('Site Description'!C$32="NO TRANSECT","NO TRANSECT",SUMIF('Data Entry'!$J$4:$J$192,A45,'Data Entry'!$M$4:$M$192))</f>
        <v>NO TRANSECT</v>
      </c>
      <c r="I45" s="195" t="str">
        <f>IF('Site Description'!D$32="NO TRANSECT","NO TRANSECT",SUMIF('Data Entry'!$S$4:$S$192,A45,'Data Entry'!$V$4:$V$192))</f>
        <v>NO TRANSECT</v>
      </c>
      <c r="J45" s="195" t="str">
        <f>IF('Site Description'!E$32="NO TRANSECT","NO TRANSECT",SUMIF('Data Entry'!$AB$4:$AB$192,A45,'Data Entry'!$AE$4:$AE$192))</f>
        <v>NO TRANSECT</v>
      </c>
      <c r="K45" s="195" t="str">
        <f>IF('Site Description'!F$32="NO TRANSECT","NO TRANSECT",SUMIF('Data Entry'!$AK$4:$AK$192,A45,'Data Entry'!$AN$4:$AN$192))</f>
        <v>NO TRANSECT</v>
      </c>
      <c r="L45" s="196" t="str">
        <f>IF('Site Description'!G$32="NO TRANSECT","NO TRANSECT",SUMIF('Data Entry'!$AT$4:$AT$192,A45,'Data Entry'!$AW$4:$AW$192))</f>
        <v>NO TRANSECT</v>
      </c>
      <c r="M45" s="196" t="str">
        <f>IF('Site Description'!H$32="NO TRANSECT","NO TRANSECT",SUMIF('Data Entry'!$BC$4:$BC$192,A45,'Data Entry'!$BF$4:$BF$192))</f>
        <v>NO TRANSECT</v>
      </c>
      <c r="N45" s="197" t="str">
        <f>IF('Site Description'!I$32="NO TRANSECT","NO TRANSECT",SUMIF('Data Entry'!$BL$4:$BL$192,A45,'Data Entry'!$BO$4:$BO$192))</f>
        <v>NO TRANSECT</v>
      </c>
      <c r="O45" s="36" t="e">
        <f t="shared" si="48"/>
        <v>#DIV/0!</v>
      </c>
      <c r="P45" s="37" t="e">
        <f t="shared" si="49"/>
        <v>#DIV/0!</v>
      </c>
      <c r="Q45" s="190" t="str">
        <f>IF('Site Description'!B$33="NO TRANSECT", "NO TRANSECT", G45/'Site Description'!B$33)</f>
        <v>NO TRANSECT</v>
      </c>
      <c r="R45" s="191" t="str">
        <f>IF('Site Description'!C$33="NO TRANSECT", "NO TRANSECT", H45/'Site Description'!C$33)</f>
        <v>NO TRANSECT</v>
      </c>
      <c r="S45" s="191" t="str">
        <f>IF('Site Description'!D$33="NO TRANSECT", "NO TRANSECT", I45/'Site Description'!D$33)</f>
        <v>NO TRANSECT</v>
      </c>
      <c r="T45" s="191" t="str">
        <f>IF('Site Description'!E$33="NO TRANSECT", "NO TRANSECT", J45/'Site Description'!E$33)</f>
        <v>NO TRANSECT</v>
      </c>
      <c r="U45" s="191" t="str">
        <f>IF('Site Description'!F$33="NO TRANSECT", "NO TRANSECT", K45/'Site Description'!F$33)</f>
        <v>NO TRANSECT</v>
      </c>
      <c r="V45" s="192" t="str">
        <f>IF('Site Description'!G$33="NO TRANSECT", "NO TRANSECT", L45/'Site Description'!G$33)</f>
        <v>NO TRANSECT</v>
      </c>
      <c r="W45" s="191" t="str">
        <f>IF('Site Description'!H$33="NO TRANSECT", "NO TRANSECT", M45/'Site Description'!H$33)</f>
        <v>NO TRANSECT</v>
      </c>
      <c r="X45" s="211" t="str">
        <f>IF('Site Description'!$I$33="NO TRANSECT", "NO TRANSECT", N45/'Site Description'!$I$33)</f>
        <v>NO TRANSECT</v>
      </c>
      <c r="Y45" s="36" t="e">
        <f t="shared" si="50"/>
        <v>#DIV/0!</v>
      </c>
      <c r="Z45" s="37" t="e">
        <f t="shared" si="51"/>
        <v>#DIV/0!</v>
      </c>
      <c r="AA45" s="190" t="str">
        <f>IF('Site Description'!B$33="NO TRANSECT", "NO TRANSECT",BE45*10)</f>
        <v>NO TRANSECT</v>
      </c>
      <c r="AB45" s="191" t="str">
        <f>IF('Site Description'!C$33="NO TRANSECT", "NO TRANSECT",BF45*10)</f>
        <v>NO TRANSECT</v>
      </c>
      <c r="AC45" s="191" t="str">
        <f>IF('Site Description'!D$33="NO TRANSECT", "NO TRANSECT",BG45*10)</f>
        <v>NO TRANSECT</v>
      </c>
      <c r="AD45" s="191" t="str">
        <f>IF('Site Description'!E$33="NO TRANSECT", "NO TRANSECT",BH45*10)</f>
        <v>NO TRANSECT</v>
      </c>
      <c r="AE45" s="191" t="str">
        <f>IF('Site Description'!F$33="NO TRANSECT", "NO TRANSECT",BI45*10)</f>
        <v>NO TRANSECT</v>
      </c>
      <c r="AF45" s="192" t="str">
        <f>IF('Site Description'!G$33="NO TRANSECT", "NO TRANSECT",BJ45*10)</f>
        <v>NO TRANSECT</v>
      </c>
      <c r="AG45" s="191" t="str">
        <f>IF('Site Description'!H$33="NO TRANSECT", "NO TRANSECT",BK45*10)</f>
        <v>NO TRANSECT</v>
      </c>
      <c r="AH45" s="211" t="str">
        <f>IF('Site Description'!I$33="NO TRANSECT", "NO TRANSECT",BL45*10)</f>
        <v>NO TRANSECT</v>
      </c>
      <c r="AI45" s="36" t="e">
        <f t="shared" si="52"/>
        <v>#DIV/0!</v>
      </c>
      <c r="AJ45" s="37" t="e">
        <f t="shared" si="53"/>
        <v>#DIV/0!</v>
      </c>
      <c r="AK45" s="190" t="str">
        <f>IF('Site Description'!B$33="NO TRANSECT", "NO TRANSECT",BO45*10)</f>
        <v>NO TRANSECT</v>
      </c>
      <c r="AL45" s="191" t="str">
        <f>IF('Site Description'!C$33="NO TRANSECT", "NO TRANSECT",BP45*10)</f>
        <v>NO TRANSECT</v>
      </c>
      <c r="AM45" s="191" t="str">
        <f>IF('Site Description'!D$33="NO TRANSECT", "NO TRANSECT",BQ45*10)</f>
        <v>NO TRANSECT</v>
      </c>
      <c r="AN45" s="191" t="str">
        <f>IF('Site Description'!E$33="NO TRANSECT", "NO TRANSECT",BR45*10)</f>
        <v>NO TRANSECT</v>
      </c>
      <c r="AO45" s="191" t="str">
        <f>IF('Site Description'!F$33="NO TRANSECT", "NO TRANSECT",BS45*10)</f>
        <v>NO TRANSECT</v>
      </c>
      <c r="AP45" s="192" t="str">
        <f>IF('Site Description'!G$33="NO TRANSECT", "NO TRANSECT",BT45*10)</f>
        <v>NO TRANSECT</v>
      </c>
      <c r="AQ45" s="192" t="str">
        <f>IF('Site Description'!H$33="NO TRANSECT", "NO TRANSECT",BU45*10)</f>
        <v>NO TRANSECT</v>
      </c>
      <c r="AR45" s="192" t="str">
        <f>IF('Site Description'!I$33="NO TRANSECT", "NO TRANSECT",BV45*10)</f>
        <v>NO TRANSECT</v>
      </c>
      <c r="AS45" s="36" t="e">
        <f t="shared" si="54"/>
        <v>#DIV/0!</v>
      </c>
      <c r="AT45" s="37" t="e">
        <f t="shared" si="55"/>
        <v>#DIV/0!</v>
      </c>
      <c r="AU45" s="190" t="str">
        <f>IF('Site Description'!B$33="NO TRANSECT","NO TRANSECT",BY45*10)</f>
        <v>NO TRANSECT</v>
      </c>
      <c r="AV45" s="191" t="str">
        <f>IF('Site Description'!C$33="NO TRANSECT","NO TRANSECT",BZ45*10)</f>
        <v>NO TRANSECT</v>
      </c>
      <c r="AW45" s="191" t="str">
        <f>IF('Site Description'!D$33="NO TRANSECT","NO TRANSECT",CA45*10)</f>
        <v>NO TRANSECT</v>
      </c>
      <c r="AX45" s="191" t="str">
        <f>IF('Site Description'!E$33="NO TRANSECT","NO TRANSECT",CB45*10)</f>
        <v>NO TRANSECT</v>
      </c>
      <c r="AY45" s="191" t="str">
        <f>IF('Site Description'!F$33="NO TRANSECT","NO TRANSECT",CC45*10)</f>
        <v>NO TRANSECT</v>
      </c>
      <c r="AZ45" s="192" t="str">
        <f>IF('Site Description'!G$33="NO TRANSECT","NO TRANSECT",CD45*10)</f>
        <v>NO TRANSECT</v>
      </c>
      <c r="BA45" s="192" t="str">
        <f>IF('Site Description'!H$33="NO TRANSECT","NO TRANSECT",CE45*10)</f>
        <v>NO TRANSECT</v>
      </c>
      <c r="BB45" s="192" t="str">
        <f>IF('Site Description'!I$33="NO TRANSECT","NO TRANSECT",CF45*10)</f>
        <v>NO TRANSECT</v>
      </c>
      <c r="BC45" s="36" t="e">
        <f t="shared" si="56"/>
        <v>#DIV/0!</v>
      </c>
      <c r="BD45" s="37" t="e">
        <f t="shared" si="57"/>
        <v>#DIV/0!</v>
      </c>
      <c r="BE45" s="190" t="str">
        <f>IF('Site Description'!B$32="NO TRANSECT","NO TRANSECT",SUMIF('Data Entry'!$A$4:$A$192,A45,'Data Entry'!$G$4:$G$192)/('Site Description'!B$32*100))</f>
        <v>NO TRANSECT</v>
      </c>
      <c r="BF45" s="191" t="str">
        <f>IF('Site Description'!C$32="NO TRANSECT","NO TRANSECT",SUMIF('Data Entry'!$J$4:$J$192,A45,'Data Entry'!$P$4:$P$192)/('Site Description'!C$32*100))</f>
        <v>NO TRANSECT</v>
      </c>
      <c r="BG45" s="191" t="str">
        <f>IF('Site Description'!D$32="NO TRANSECT","NO TRANSECT",SUMIF('Data Entry'!$S$4:$S$192,A45,'Data Entry'!$Y$4:$Y$192)/('Site Description'!D$32*100))</f>
        <v>NO TRANSECT</v>
      </c>
      <c r="BH45" s="191" t="str">
        <f>IF('Site Description'!E$32="NO TRANSECT","NO TRANSECT",SUMIF('Data Entry'!$AB$4:$AB$192,A45,'Data Entry'!$AH$4:$AH$192)/('Site Description'!E$32*100))</f>
        <v>NO TRANSECT</v>
      </c>
      <c r="BI45" s="191" t="str">
        <f>IF('Site Description'!F$32="NO TRANSECT","NO TRANSECT",SUMIF('Data Entry'!$AK$4:$AK$192,A45,'Data Entry'!$AQ$4:$AQ$192)/('Site Description'!F$32*100))</f>
        <v>NO TRANSECT</v>
      </c>
      <c r="BJ45" s="192" t="str">
        <f>IF('Site Description'!G$32="NO TRANSECT","NO TRANSECT",SUMIF('Data Entry'!$AT$4:$AT$192,A45,'Data Entry'!$AZ$4:$AZ$192)/('Site Description'!G$32*100))</f>
        <v>NO TRANSECT</v>
      </c>
      <c r="BK45" s="192" t="str">
        <f>IF('Site Description'!H$32="NO TRANSECT","NO TRANSECT",SUMIF('Data Entry'!$BC$4:$BC$192,A45,'Data Entry'!$BI$4:$BI$192)/('Site Description'!H$32*100))</f>
        <v>NO TRANSECT</v>
      </c>
      <c r="BL45" s="192" t="str">
        <f>IF('Site Description'!I$32="NO TRANSECT","NO TRANSECT",SUMIF('Data Entry'!$BL$4:$BL$192,A45,'Data Entry'!$BR$4:$BR$192)/('Site Description'!I$32*100))</f>
        <v>NO TRANSECT</v>
      </c>
      <c r="BM45" s="36" t="e">
        <f t="shared" si="58"/>
        <v>#DIV/0!</v>
      </c>
      <c r="BN45" s="37" t="e">
        <f t="shared" si="59"/>
        <v>#DIV/0!</v>
      </c>
      <c r="BO45" s="190" t="str">
        <f>IF('Site Description'!B$32="NO TRANSECT","NO TRANSECT",SUMIF('Data Entry'!$A$4:$A$192,A45,'Data Entry'!$H$4:$H$192)/('Site Description'!B$32*100))</f>
        <v>NO TRANSECT</v>
      </c>
      <c r="BP45" s="191" t="str">
        <f>IF('Site Description'!C$32="NO TRANSECT","NO TRANSECT",SUMIF('Data Entry'!$J$4:$J$192,A45,'Data Entry'!$Q$4:$Q$192)/('Site Description'!C$32*100))</f>
        <v>NO TRANSECT</v>
      </c>
      <c r="BQ45" s="191" t="str">
        <f>IF('Site Description'!D$32="NO TRANSECT","NO TRANSECT",SUMIF('Data Entry'!$S$4:$S$192,A45,'Data Entry'!$Z$4:$Z$192)/('Site Description'!D$32*100))</f>
        <v>NO TRANSECT</v>
      </c>
      <c r="BR45" s="191" t="str">
        <f>IF('Site Description'!E$32="NO TRANSECT","NO TRANSECT",SUMIF('Data Entry'!$AB$4:$AB$192,A45,'Data Entry'!$AI$4:$AI$192)/('Site Description'!E$32*100))</f>
        <v>NO TRANSECT</v>
      </c>
      <c r="BS45" s="191" t="str">
        <f>IF('Site Description'!F$32="NO TRANSECT","NO TRANSECT",SUMIF('Data Entry'!$AK$4:$AK$192,A45,'Data Entry'!$AR$4:$AR$192)/('Site Description'!F$32*100))</f>
        <v>NO TRANSECT</v>
      </c>
      <c r="BT45" s="192" t="str">
        <f>IF('Site Description'!G$32="NO TRANSECT","NO TRANSECT",SUMIF('Data Entry'!$AT$4:$AT$192,A45,'Data Entry'!$BA$4:$BA$192)/('Site Description'!G$32*100))</f>
        <v>NO TRANSECT</v>
      </c>
      <c r="BU45" s="191" t="str">
        <f>IF('Site Description'!H$32="NO TRANSECT","NO TRANSECT",SUMIF('Data Entry'!$BC$4:$BC$192,A45,'Data Entry'!$BJ$4:$BJ$192)/('Site Description'!H$32*100))</f>
        <v>NO TRANSECT</v>
      </c>
      <c r="BV45" s="211" t="str">
        <f>IF('Site Description'!I$32="NO TRANSECT","NO TRANSECT",SUMIF('Data Entry'!$BL$4:$BL$192,A45,'Data Entry'!$BS$4:$BS$192)/('Site Description'!I$32*100))</f>
        <v>NO TRANSECT</v>
      </c>
      <c r="BW45" s="36" t="e">
        <f t="shared" si="60"/>
        <v>#DIV/0!</v>
      </c>
      <c r="BX45" s="37" t="e">
        <f t="shared" si="61"/>
        <v>#DIV/0!</v>
      </c>
      <c r="BY45" s="198" t="str">
        <f>IF('Site Description'!B$32="NO TRANSECT","NO TRANSECT",SUMIF('Data Entry'!$A$4:$A$192,A45,'Data Entry'!$I$4:$I$192)/('Site Description'!B$32*100))</f>
        <v>NO TRANSECT</v>
      </c>
      <c r="BZ45" s="191" t="str">
        <f>IF('Site Description'!C$32="NO TRANSECT","NO TRANSECT",SUMIF('Data Entry'!$J$4:$J$192,A45,'Data Entry'!$R$4:$R$192)/('Site Description'!C$32*100))</f>
        <v>NO TRANSECT</v>
      </c>
      <c r="CA45" s="191" t="str">
        <f>IF('Site Description'!D$32="NO TRANSECT","NO TRANSECT",SUMIF('Data Entry'!$S$4:$S$192,A45,'Data Entry'!$AA$4:$AA$192)/('Site Description'!D$32*100))</f>
        <v>NO TRANSECT</v>
      </c>
      <c r="CB45" s="191" t="str">
        <f>IF('Site Description'!E$32="NO TRANSECT","NO TRANSECT",SUMIF('Data Entry'!$AB$4:$AB$192,A45,'Data Entry'!$AJ$4:$AJ$192)/('Site Description'!E$32*100))</f>
        <v>NO TRANSECT</v>
      </c>
      <c r="CC45" s="191" t="str">
        <f>IF('Site Description'!F$32="NO TRANSECT","NO TRANSECT",SUMIF('Data Entry'!$AK$4:$AK$192,A45,'Data Entry'!$AS$4:$AS$192)/('Site Description'!F$32*100))</f>
        <v>NO TRANSECT</v>
      </c>
      <c r="CD45" s="192" t="str">
        <f>IF('Site Description'!G$32="NO TRANSECT","NO TRANSECT",SUMIF('Data Entry'!$AT$4:$AT$192,A45,'Data Entry'!$BB$4:$BB$192)/('Site Description'!G$32*100))</f>
        <v>NO TRANSECT</v>
      </c>
      <c r="CE45" s="191" t="str">
        <f>IF('Site Description'!H$32="NO TRANSECT","NO TRANSECT",SUMIF('Data Entry'!$BC$4:$BC$192,A45,'Data Entry'!$BK$4:$BK$192)/('Site Description'!H$32*100))</f>
        <v>NO TRANSECT</v>
      </c>
      <c r="CF45" s="211" t="str">
        <f>IF('Site Description'!I$32="NO TRANSECT","NO TRANSECT",SUMIF('Data Entry'!$BL$4:$BL$192,A45,'Data Entry'!$BT$4:$BT$192)/('Site Description'!I$32*100))</f>
        <v>NO TRANSECT</v>
      </c>
      <c r="CG45" s="36" t="e">
        <f t="shared" si="62"/>
        <v>#DIV/0!</v>
      </c>
      <c r="CH45" s="37" t="e">
        <f t="shared" si="63"/>
        <v>#DIV/0!</v>
      </c>
    </row>
    <row r="46" spans="1:86" x14ac:dyDescent="0.25">
      <c r="A46" s="210" t="s">
        <v>13</v>
      </c>
      <c r="B46" s="210" t="s">
        <v>105</v>
      </c>
      <c r="C46" s="210"/>
      <c r="D46" s="210" t="s">
        <v>90</v>
      </c>
      <c r="E46" s="180" t="s">
        <v>41</v>
      </c>
      <c r="F46" s="180"/>
      <c r="G46" s="194" t="str">
        <f>IF('Site Description'!B$32="NO TRANSECT","NO TRANSECT",SUMIF('Data Entry'!$A$4:$A$192,A46,'Data Entry'!$D$4:$D$192))</f>
        <v>NO TRANSECT</v>
      </c>
      <c r="H46" s="195" t="str">
        <f>IF('Site Description'!C$32="NO TRANSECT","NO TRANSECT",SUMIF('Data Entry'!$J$4:$J$192,A46,'Data Entry'!$M$4:$M$192))</f>
        <v>NO TRANSECT</v>
      </c>
      <c r="I46" s="195" t="str">
        <f>IF('Site Description'!D$32="NO TRANSECT","NO TRANSECT",SUMIF('Data Entry'!$S$4:$S$192,A46,'Data Entry'!$V$4:$V$192))</f>
        <v>NO TRANSECT</v>
      </c>
      <c r="J46" s="195" t="str">
        <f>IF('Site Description'!E$32="NO TRANSECT","NO TRANSECT",SUMIF('Data Entry'!$AB$4:$AB$192,A46,'Data Entry'!$AE$4:$AE$192))</f>
        <v>NO TRANSECT</v>
      </c>
      <c r="K46" s="195" t="str">
        <f>IF('Site Description'!F$32="NO TRANSECT","NO TRANSECT",SUMIF('Data Entry'!$AK$4:$AK$192,A46,'Data Entry'!$AN$4:$AN$192))</f>
        <v>NO TRANSECT</v>
      </c>
      <c r="L46" s="196" t="str">
        <f>IF('Site Description'!G$32="NO TRANSECT","NO TRANSECT",SUMIF('Data Entry'!$AT$4:$AT$192,A46,'Data Entry'!$AW$4:$AW$192))</f>
        <v>NO TRANSECT</v>
      </c>
      <c r="M46" s="196" t="str">
        <f>IF('Site Description'!H$32="NO TRANSECT","NO TRANSECT",SUMIF('Data Entry'!$BC$4:$BC$192,A46,'Data Entry'!$BF$4:$BF$192))</f>
        <v>NO TRANSECT</v>
      </c>
      <c r="N46" s="197" t="str">
        <f>IF('Site Description'!I$32="NO TRANSECT","NO TRANSECT",SUMIF('Data Entry'!$BL$4:$BL$192,A46,'Data Entry'!$BO$4:$BO$192))</f>
        <v>NO TRANSECT</v>
      </c>
      <c r="O46" s="36" t="e">
        <f t="shared" si="48"/>
        <v>#DIV/0!</v>
      </c>
      <c r="P46" s="37" t="e">
        <f t="shared" si="49"/>
        <v>#DIV/0!</v>
      </c>
      <c r="Q46" s="190" t="str">
        <f>IF('Site Description'!B$33="NO TRANSECT", "NO TRANSECT", G46/'Site Description'!B$33)</f>
        <v>NO TRANSECT</v>
      </c>
      <c r="R46" s="191" t="str">
        <f>IF('Site Description'!C$33="NO TRANSECT", "NO TRANSECT", H46/'Site Description'!C$33)</f>
        <v>NO TRANSECT</v>
      </c>
      <c r="S46" s="191" t="str">
        <f>IF('Site Description'!D$33="NO TRANSECT", "NO TRANSECT", I46/'Site Description'!D$33)</f>
        <v>NO TRANSECT</v>
      </c>
      <c r="T46" s="191" t="str">
        <f>IF('Site Description'!E$33="NO TRANSECT", "NO TRANSECT", J46/'Site Description'!E$33)</f>
        <v>NO TRANSECT</v>
      </c>
      <c r="U46" s="191" t="str">
        <f>IF('Site Description'!F$33="NO TRANSECT", "NO TRANSECT", K46/'Site Description'!F$33)</f>
        <v>NO TRANSECT</v>
      </c>
      <c r="V46" s="192" t="str">
        <f>IF('Site Description'!G$33="NO TRANSECT", "NO TRANSECT", L46/'Site Description'!G$33)</f>
        <v>NO TRANSECT</v>
      </c>
      <c r="W46" s="191" t="str">
        <f>IF('Site Description'!H$33="NO TRANSECT", "NO TRANSECT", M46/'Site Description'!H$33)</f>
        <v>NO TRANSECT</v>
      </c>
      <c r="X46" s="211" t="str">
        <f>IF('Site Description'!$I$33="NO TRANSECT", "NO TRANSECT", N46/'Site Description'!$I$33)</f>
        <v>NO TRANSECT</v>
      </c>
      <c r="Y46" s="36" t="e">
        <f t="shared" si="50"/>
        <v>#DIV/0!</v>
      </c>
      <c r="Z46" s="37" t="e">
        <f t="shared" si="51"/>
        <v>#DIV/0!</v>
      </c>
      <c r="AA46" s="190" t="str">
        <f>IF('Site Description'!B$33="NO TRANSECT", "NO TRANSECT",BE46*10)</f>
        <v>NO TRANSECT</v>
      </c>
      <c r="AB46" s="191" t="str">
        <f>IF('Site Description'!C$33="NO TRANSECT", "NO TRANSECT",BF46*10)</f>
        <v>NO TRANSECT</v>
      </c>
      <c r="AC46" s="191" t="str">
        <f>IF('Site Description'!D$33="NO TRANSECT", "NO TRANSECT",BG46*10)</f>
        <v>NO TRANSECT</v>
      </c>
      <c r="AD46" s="191" t="str">
        <f>IF('Site Description'!E$33="NO TRANSECT", "NO TRANSECT",BH46*10)</f>
        <v>NO TRANSECT</v>
      </c>
      <c r="AE46" s="191" t="str">
        <f>IF('Site Description'!F$33="NO TRANSECT", "NO TRANSECT",BI46*10)</f>
        <v>NO TRANSECT</v>
      </c>
      <c r="AF46" s="192" t="str">
        <f>IF('Site Description'!G$33="NO TRANSECT", "NO TRANSECT",BJ46*10)</f>
        <v>NO TRANSECT</v>
      </c>
      <c r="AG46" s="191" t="str">
        <f>IF('Site Description'!H$33="NO TRANSECT", "NO TRANSECT",BK46*10)</f>
        <v>NO TRANSECT</v>
      </c>
      <c r="AH46" s="211" t="str">
        <f>IF('Site Description'!I$33="NO TRANSECT", "NO TRANSECT",BL46*10)</f>
        <v>NO TRANSECT</v>
      </c>
      <c r="AI46" s="36" t="e">
        <f t="shared" si="52"/>
        <v>#DIV/0!</v>
      </c>
      <c r="AJ46" s="37" t="e">
        <f t="shared" si="53"/>
        <v>#DIV/0!</v>
      </c>
      <c r="AK46" s="190" t="str">
        <f>IF('Site Description'!B$33="NO TRANSECT", "NO TRANSECT",BO46*10)</f>
        <v>NO TRANSECT</v>
      </c>
      <c r="AL46" s="191" t="str">
        <f>IF('Site Description'!C$33="NO TRANSECT", "NO TRANSECT",BP46*10)</f>
        <v>NO TRANSECT</v>
      </c>
      <c r="AM46" s="191" t="str">
        <f>IF('Site Description'!D$33="NO TRANSECT", "NO TRANSECT",BQ46*10)</f>
        <v>NO TRANSECT</v>
      </c>
      <c r="AN46" s="191" t="str">
        <f>IF('Site Description'!E$33="NO TRANSECT", "NO TRANSECT",BR46*10)</f>
        <v>NO TRANSECT</v>
      </c>
      <c r="AO46" s="191" t="str">
        <f>IF('Site Description'!F$33="NO TRANSECT", "NO TRANSECT",BS46*10)</f>
        <v>NO TRANSECT</v>
      </c>
      <c r="AP46" s="192" t="str">
        <f>IF('Site Description'!G$33="NO TRANSECT", "NO TRANSECT",BT46*10)</f>
        <v>NO TRANSECT</v>
      </c>
      <c r="AQ46" s="192" t="str">
        <f>IF('Site Description'!H$33="NO TRANSECT", "NO TRANSECT",BU46*10)</f>
        <v>NO TRANSECT</v>
      </c>
      <c r="AR46" s="192" t="str">
        <f>IF('Site Description'!I$33="NO TRANSECT", "NO TRANSECT",BV46*10)</f>
        <v>NO TRANSECT</v>
      </c>
      <c r="AS46" s="36" t="e">
        <f t="shared" si="54"/>
        <v>#DIV/0!</v>
      </c>
      <c r="AT46" s="37" t="e">
        <f t="shared" si="55"/>
        <v>#DIV/0!</v>
      </c>
      <c r="AU46" s="190" t="str">
        <f>IF('Site Description'!B$33="NO TRANSECT","NO TRANSECT",BY46*10)</f>
        <v>NO TRANSECT</v>
      </c>
      <c r="AV46" s="191" t="str">
        <f>IF('Site Description'!C$33="NO TRANSECT","NO TRANSECT",BZ46*10)</f>
        <v>NO TRANSECT</v>
      </c>
      <c r="AW46" s="191" t="str">
        <f>IF('Site Description'!D$33="NO TRANSECT","NO TRANSECT",CA46*10)</f>
        <v>NO TRANSECT</v>
      </c>
      <c r="AX46" s="191" t="str">
        <f>IF('Site Description'!E$33="NO TRANSECT","NO TRANSECT",CB46*10)</f>
        <v>NO TRANSECT</v>
      </c>
      <c r="AY46" s="191" t="str">
        <f>IF('Site Description'!F$33="NO TRANSECT","NO TRANSECT",CC46*10)</f>
        <v>NO TRANSECT</v>
      </c>
      <c r="AZ46" s="192" t="str">
        <f>IF('Site Description'!G$33="NO TRANSECT","NO TRANSECT",CD46*10)</f>
        <v>NO TRANSECT</v>
      </c>
      <c r="BA46" s="192" t="str">
        <f>IF('Site Description'!H$33="NO TRANSECT","NO TRANSECT",CE46*10)</f>
        <v>NO TRANSECT</v>
      </c>
      <c r="BB46" s="192" t="str">
        <f>IF('Site Description'!I$33="NO TRANSECT","NO TRANSECT",CF46*10)</f>
        <v>NO TRANSECT</v>
      </c>
      <c r="BC46" s="36" t="e">
        <f t="shared" si="56"/>
        <v>#DIV/0!</v>
      </c>
      <c r="BD46" s="37" t="e">
        <f t="shared" si="57"/>
        <v>#DIV/0!</v>
      </c>
      <c r="BE46" s="190" t="str">
        <f>IF('Site Description'!B$32="NO TRANSECT","NO TRANSECT",SUMIF('Data Entry'!$A$4:$A$192,A46,'Data Entry'!$G$4:$G$192)/('Site Description'!B$32*100))</f>
        <v>NO TRANSECT</v>
      </c>
      <c r="BF46" s="191" t="str">
        <f>IF('Site Description'!C$32="NO TRANSECT","NO TRANSECT",SUMIF('Data Entry'!$J$4:$J$192,A46,'Data Entry'!$P$4:$P$192)/('Site Description'!C$32*100))</f>
        <v>NO TRANSECT</v>
      </c>
      <c r="BG46" s="191" t="str">
        <f>IF('Site Description'!D$32="NO TRANSECT","NO TRANSECT",SUMIF('Data Entry'!$S$4:$S$192,A46,'Data Entry'!$Y$4:$Y$192)/('Site Description'!D$32*100))</f>
        <v>NO TRANSECT</v>
      </c>
      <c r="BH46" s="191" t="str">
        <f>IF('Site Description'!E$32="NO TRANSECT","NO TRANSECT",SUMIF('Data Entry'!$AB$4:$AB$192,A46,'Data Entry'!$AH$4:$AH$192)/('Site Description'!E$32*100))</f>
        <v>NO TRANSECT</v>
      </c>
      <c r="BI46" s="191" t="str">
        <f>IF('Site Description'!F$32="NO TRANSECT","NO TRANSECT",SUMIF('Data Entry'!$AK$4:$AK$192,A46,'Data Entry'!$AQ$4:$AQ$192)/('Site Description'!F$32*100))</f>
        <v>NO TRANSECT</v>
      </c>
      <c r="BJ46" s="192" t="str">
        <f>IF('Site Description'!G$32="NO TRANSECT","NO TRANSECT",SUMIF('Data Entry'!$AT$4:$AT$192,A46,'Data Entry'!$AZ$4:$AZ$192)/('Site Description'!G$32*100))</f>
        <v>NO TRANSECT</v>
      </c>
      <c r="BK46" s="192" t="str">
        <f>IF('Site Description'!H$32="NO TRANSECT","NO TRANSECT",SUMIF('Data Entry'!$BC$4:$BC$192,A46,'Data Entry'!$BI$4:$BI$192)/('Site Description'!H$32*100))</f>
        <v>NO TRANSECT</v>
      </c>
      <c r="BL46" s="192" t="str">
        <f>IF('Site Description'!I$32="NO TRANSECT","NO TRANSECT",SUMIF('Data Entry'!$BL$4:$BL$192,A46,'Data Entry'!$BR$4:$BR$192)/('Site Description'!I$32*100))</f>
        <v>NO TRANSECT</v>
      </c>
      <c r="BM46" s="36" t="e">
        <f t="shared" si="58"/>
        <v>#DIV/0!</v>
      </c>
      <c r="BN46" s="37" t="e">
        <f t="shared" si="59"/>
        <v>#DIV/0!</v>
      </c>
      <c r="BO46" s="190" t="str">
        <f>IF('Site Description'!B$32="NO TRANSECT","NO TRANSECT",SUMIF('Data Entry'!$A$4:$A$192,A46,'Data Entry'!$H$4:$H$192)/('Site Description'!B$32*100))</f>
        <v>NO TRANSECT</v>
      </c>
      <c r="BP46" s="191" t="str">
        <f>IF('Site Description'!C$32="NO TRANSECT","NO TRANSECT",SUMIF('Data Entry'!$J$4:$J$192,A46,'Data Entry'!$Q$4:$Q$192)/('Site Description'!C$32*100))</f>
        <v>NO TRANSECT</v>
      </c>
      <c r="BQ46" s="191" t="str">
        <f>IF('Site Description'!D$32="NO TRANSECT","NO TRANSECT",SUMIF('Data Entry'!$S$4:$S$192,A46,'Data Entry'!$Z$4:$Z$192)/('Site Description'!D$32*100))</f>
        <v>NO TRANSECT</v>
      </c>
      <c r="BR46" s="191" t="str">
        <f>IF('Site Description'!E$32="NO TRANSECT","NO TRANSECT",SUMIF('Data Entry'!$AB$4:$AB$192,A46,'Data Entry'!$AI$4:$AI$192)/('Site Description'!E$32*100))</f>
        <v>NO TRANSECT</v>
      </c>
      <c r="BS46" s="191" t="str">
        <f>IF('Site Description'!F$32="NO TRANSECT","NO TRANSECT",SUMIF('Data Entry'!$AK$4:$AK$192,A46,'Data Entry'!$AR$4:$AR$192)/('Site Description'!F$32*100))</f>
        <v>NO TRANSECT</v>
      </c>
      <c r="BT46" s="192" t="str">
        <f>IF('Site Description'!G$32="NO TRANSECT","NO TRANSECT",SUMIF('Data Entry'!$AT$4:$AT$192,A46,'Data Entry'!$BA$4:$BA$192)/('Site Description'!G$32*100))</f>
        <v>NO TRANSECT</v>
      </c>
      <c r="BU46" s="191" t="str">
        <f>IF('Site Description'!H$32="NO TRANSECT","NO TRANSECT",SUMIF('Data Entry'!$BC$4:$BC$192,A46,'Data Entry'!$BJ$4:$BJ$192)/('Site Description'!H$32*100))</f>
        <v>NO TRANSECT</v>
      </c>
      <c r="BV46" s="211" t="str">
        <f>IF('Site Description'!I$32="NO TRANSECT","NO TRANSECT",SUMIF('Data Entry'!$BL$4:$BL$192,A46,'Data Entry'!$BS$4:$BS$192)/('Site Description'!I$32*100))</f>
        <v>NO TRANSECT</v>
      </c>
      <c r="BW46" s="36" t="e">
        <f t="shared" si="60"/>
        <v>#DIV/0!</v>
      </c>
      <c r="BX46" s="37" t="e">
        <f t="shared" si="61"/>
        <v>#DIV/0!</v>
      </c>
      <c r="BY46" s="198" t="str">
        <f>IF('Site Description'!B$32="NO TRANSECT","NO TRANSECT",SUMIF('Data Entry'!$A$4:$A$192,A46,'Data Entry'!$I$4:$I$192)/('Site Description'!B$32*100))</f>
        <v>NO TRANSECT</v>
      </c>
      <c r="BZ46" s="191" t="str">
        <f>IF('Site Description'!C$32="NO TRANSECT","NO TRANSECT",SUMIF('Data Entry'!$J$4:$J$192,A46,'Data Entry'!$R$4:$R$192)/('Site Description'!C$32*100))</f>
        <v>NO TRANSECT</v>
      </c>
      <c r="CA46" s="191" t="str">
        <f>IF('Site Description'!D$32="NO TRANSECT","NO TRANSECT",SUMIF('Data Entry'!$S$4:$S$192,A46,'Data Entry'!$AA$4:$AA$192)/('Site Description'!D$32*100))</f>
        <v>NO TRANSECT</v>
      </c>
      <c r="CB46" s="191" t="str">
        <f>IF('Site Description'!E$32="NO TRANSECT","NO TRANSECT",SUMIF('Data Entry'!$AB$4:$AB$192,A46,'Data Entry'!$AJ$4:$AJ$192)/('Site Description'!E$32*100))</f>
        <v>NO TRANSECT</v>
      </c>
      <c r="CC46" s="191" t="str">
        <f>IF('Site Description'!F$32="NO TRANSECT","NO TRANSECT",SUMIF('Data Entry'!$AK$4:$AK$192,A46,'Data Entry'!$AS$4:$AS$192)/('Site Description'!F$32*100))</f>
        <v>NO TRANSECT</v>
      </c>
      <c r="CD46" s="192" t="str">
        <f>IF('Site Description'!G$32="NO TRANSECT","NO TRANSECT",SUMIF('Data Entry'!$AT$4:$AT$192,A46,'Data Entry'!$BB$4:$BB$192)/('Site Description'!G$32*100))</f>
        <v>NO TRANSECT</v>
      </c>
      <c r="CE46" s="191" t="str">
        <f>IF('Site Description'!H$32="NO TRANSECT","NO TRANSECT",SUMIF('Data Entry'!$BC$4:$BC$192,A46,'Data Entry'!$BK$4:$BK$192)/('Site Description'!H$32*100))</f>
        <v>NO TRANSECT</v>
      </c>
      <c r="CF46" s="211" t="str">
        <f>IF('Site Description'!I$32="NO TRANSECT","NO TRANSECT",SUMIF('Data Entry'!$BL$4:$BL$192,A46,'Data Entry'!$BT$4:$BT$192)/('Site Description'!I$32*100))</f>
        <v>NO TRANSECT</v>
      </c>
      <c r="CG46" s="36" t="e">
        <f t="shared" si="62"/>
        <v>#DIV/0!</v>
      </c>
      <c r="CH46" s="37" t="e">
        <f t="shared" si="63"/>
        <v>#DIV/0!</v>
      </c>
    </row>
    <row r="47" spans="1:86" x14ac:dyDescent="0.25">
      <c r="A47" s="210" t="s">
        <v>252</v>
      </c>
      <c r="B47" s="212" t="s">
        <v>107</v>
      </c>
      <c r="C47" s="212" t="s">
        <v>210</v>
      </c>
      <c r="D47" s="210" t="s">
        <v>1</v>
      </c>
      <c r="E47" s="180" t="s">
        <v>40</v>
      </c>
      <c r="F47" s="213">
        <v>1</v>
      </c>
      <c r="G47" s="194" t="str">
        <f>IF('Site Description'!B$32="NO TRANSECT","NO TRANSECT",SUMIF('Data Entry'!$A$4:$A$192,A47,'Data Entry'!$D$4:$D$192))</f>
        <v>NO TRANSECT</v>
      </c>
      <c r="H47" s="195" t="str">
        <f>IF('Site Description'!C$32="NO TRANSECT","NO TRANSECT",SUMIF('Data Entry'!$J$4:$J$192,A47,'Data Entry'!$M$4:$M$192))</f>
        <v>NO TRANSECT</v>
      </c>
      <c r="I47" s="195" t="str">
        <f>IF('Site Description'!D$32="NO TRANSECT","NO TRANSECT",SUMIF('Data Entry'!$S$4:$S$192,A47,'Data Entry'!$V$4:$V$192))</f>
        <v>NO TRANSECT</v>
      </c>
      <c r="J47" s="195" t="str">
        <f>IF('Site Description'!E$32="NO TRANSECT","NO TRANSECT",SUMIF('Data Entry'!$AB$4:$AB$192,A47,'Data Entry'!$AE$4:$AE$192))</f>
        <v>NO TRANSECT</v>
      </c>
      <c r="K47" s="195" t="str">
        <f>IF('Site Description'!F$32="NO TRANSECT","NO TRANSECT",SUMIF('Data Entry'!$AK$4:$AK$192,A47,'Data Entry'!$AN$4:$AN$192))</f>
        <v>NO TRANSECT</v>
      </c>
      <c r="L47" s="196" t="str">
        <f>IF('Site Description'!G$32="NO TRANSECT","NO TRANSECT",SUMIF('Data Entry'!$AT$4:$AT$192,A47,'Data Entry'!$AW$4:$AW$192))</f>
        <v>NO TRANSECT</v>
      </c>
      <c r="M47" s="196" t="str">
        <f>IF('Site Description'!H$32="NO TRANSECT","NO TRANSECT",SUMIF('Data Entry'!$BC$4:$BC$192,A47,'Data Entry'!$BF$4:$BF$192))</f>
        <v>NO TRANSECT</v>
      </c>
      <c r="N47" s="197" t="str">
        <f>IF('Site Description'!I$32="NO TRANSECT","NO TRANSECT",SUMIF('Data Entry'!$BL$4:$BL$192,A47,'Data Entry'!$BO$4:$BO$192))</f>
        <v>NO TRANSECT</v>
      </c>
      <c r="O47" s="36" t="e">
        <f t="shared" si="48"/>
        <v>#DIV/0!</v>
      </c>
      <c r="P47" s="37" t="e">
        <f t="shared" si="49"/>
        <v>#DIV/0!</v>
      </c>
      <c r="Q47" s="190" t="str">
        <f>IF('Site Description'!B$33="NO TRANSECT", "NO TRANSECT", G47/'Site Description'!B$33)</f>
        <v>NO TRANSECT</v>
      </c>
      <c r="R47" s="191" t="str">
        <f>IF('Site Description'!C$33="NO TRANSECT", "NO TRANSECT", H47/'Site Description'!C$33)</f>
        <v>NO TRANSECT</v>
      </c>
      <c r="S47" s="191" t="str">
        <f>IF('Site Description'!D$33="NO TRANSECT", "NO TRANSECT", I47/'Site Description'!D$33)</f>
        <v>NO TRANSECT</v>
      </c>
      <c r="T47" s="191" t="str">
        <f>IF('Site Description'!E$33="NO TRANSECT", "NO TRANSECT", J47/'Site Description'!E$33)</f>
        <v>NO TRANSECT</v>
      </c>
      <c r="U47" s="191" t="str">
        <f>IF('Site Description'!F$33="NO TRANSECT", "NO TRANSECT", K47/'Site Description'!F$33)</f>
        <v>NO TRANSECT</v>
      </c>
      <c r="V47" s="192" t="str">
        <f>IF('Site Description'!G$33="NO TRANSECT", "NO TRANSECT", L47/'Site Description'!G$33)</f>
        <v>NO TRANSECT</v>
      </c>
      <c r="W47" s="191" t="str">
        <f>IF('Site Description'!H$33="NO TRANSECT", "NO TRANSECT", M47/'Site Description'!H$33)</f>
        <v>NO TRANSECT</v>
      </c>
      <c r="X47" s="211" t="str">
        <f>IF('Site Description'!$I$33="NO TRANSECT", "NO TRANSECT", N47/'Site Description'!$I$33)</f>
        <v>NO TRANSECT</v>
      </c>
      <c r="Y47" s="36" t="e">
        <f t="shared" si="50"/>
        <v>#DIV/0!</v>
      </c>
      <c r="Z47" s="37" t="e">
        <f t="shared" si="51"/>
        <v>#DIV/0!</v>
      </c>
      <c r="AA47" s="190" t="str">
        <f>IF('Site Description'!B$33="NO TRANSECT", "NO TRANSECT",BE47*10)</f>
        <v>NO TRANSECT</v>
      </c>
      <c r="AB47" s="191" t="str">
        <f>IF('Site Description'!C$33="NO TRANSECT", "NO TRANSECT",BF47*10)</f>
        <v>NO TRANSECT</v>
      </c>
      <c r="AC47" s="191" t="str">
        <f>IF('Site Description'!D$33="NO TRANSECT", "NO TRANSECT",BG47*10)</f>
        <v>NO TRANSECT</v>
      </c>
      <c r="AD47" s="191" t="str">
        <f>IF('Site Description'!E$33="NO TRANSECT", "NO TRANSECT",BH47*10)</f>
        <v>NO TRANSECT</v>
      </c>
      <c r="AE47" s="191" t="str">
        <f>IF('Site Description'!F$33="NO TRANSECT", "NO TRANSECT",BI47*10)</f>
        <v>NO TRANSECT</v>
      </c>
      <c r="AF47" s="192" t="str">
        <f>IF('Site Description'!G$33="NO TRANSECT", "NO TRANSECT",BJ47*10)</f>
        <v>NO TRANSECT</v>
      </c>
      <c r="AG47" s="191" t="str">
        <f>IF('Site Description'!H$33="NO TRANSECT", "NO TRANSECT",BK47*10)</f>
        <v>NO TRANSECT</v>
      </c>
      <c r="AH47" s="211" t="str">
        <f>IF('Site Description'!I$33="NO TRANSECT", "NO TRANSECT",BL47*10)</f>
        <v>NO TRANSECT</v>
      </c>
      <c r="AI47" s="36" t="e">
        <f t="shared" si="52"/>
        <v>#DIV/0!</v>
      </c>
      <c r="AJ47" s="37" t="e">
        <f t="shared" si="53"/>
        <v>#DIV/0!</v>
      </c>
      <c r="AK47" s="190" t="str">
        <f>IF('Site Description'!B$33="NO TRANSECT", "NO TRANSECT",BO47*10)</f>
        <v>NO TRANSECT</v>
      </c>
      <c r="AL47" s="191" t="str">
        <f>IF('Site Description'!C$33="NO TRANSECT", "NO TRANSECT",BP47*10)</f>
        <v>NO TRANSECT</v>
      </c>
      <c r="AM47" s="191" t="str">
        <f>IF('Site Description'!D$33="NO TRANSECT", "NO TRANSECT",BQ47*10)</f>
        <v>NO TRANSECT</v>
      </c>
      <c r="AN47" s="191" t="str">
        <f>IF('Site Description'!E$33="NO TRANSECT", "NO TRANSECT",BR47*10)</f>
        <v>NO TRANSECT</v>
      </c>
      <c r="AO47" s="191" t="str">
        <f>IF('Site Description'!F$33="NO TRANSECT", "NO TRANSECT",BS47*10)</f>
        <v>NO TRANSECT</v>
      </c>
      <c r="AP47" s="192" t="str">
        <f>IF('Site Description'!G$33="NO TRANSECT", "NO TRANSECT",BT47*10)</f>
        <v>NO TRANSECT</v>
      </c>
      <c r="AQ47" s="192" t="str">
        <f>IF('Site Description'!H$33="NO TRANSECT", "NO TRANSECT",BU47*10)</f>
        <v>NO TRANSECT</v>
      </c>
      <c r="AR47" s="192" t="str">
        <f>IF('Site Description'!I$33="NO TRANSECT", "NO TRANSECT",BV47*10)</f>
        <v>NO TRANSECT</v>
      </c>
      <c r="AS47" s="36" t="e">
        <f t="shared" si="54"/>
        <v>#DIV/0!</v>
      </c>
      <c r="AT47" s="37" t="e">
        <f t="shared" si="55"/>
        <v>#DIV/0!</v>
      </c>
      <c r="AU47" s="190" t="str">
        <f>IF('Site Description'!B$33="NO TRANSECT","NO TRANSECT",BY47*10)</f>
        <v>NO TRANSECT</v>
      </c>
      <c r="AV47" s="191" t="str">
        <f>IF('Site Description'!C$33="NO TRANSECT","NO TRANSECT",BZ47*10)</f>
        <v>NO TRANSECT</v>
      </c>
      <c r="AW47" s="191" t="str">
        <f>IF('Site Description'!D$33="NO TRANSECT","NO TRANSECT",CA47*10)</f>
        <v>NO TRANSECT</v>
      </c>
      <c r="AX47" s="191" t="str">
        <f>IF('Site Description'!E$33="NO TRANSECT","NO TRANSECT",CB47*10)</f>
        <v>NO TRANSECT</v>
      </c>
      <c r="AY47" s="191" t="str">
        <f>IF('Site Description'!F$33="NO TRANSECT","NO TRANSECT",CC47*10)</f>
        <v>NO TRANSECT</v>
      </c>
      <c r="AZ47" s="192" t="str">
        <f>IF('Site Description'!G$33="NO TRANSECT","NO TRANSECT",CD47*10)</f>
        <v>NO TRANSECT</v>
      </c>
      <c r="BA47" s="192" t="str">
        <f>IF('Site Description'!H$33="NO TRANSECT","NO TRANSECT",CE47*10)</f>
        <v>NO TRANSECT</v>
      </c>
      <c r="BB47" s="192" t="str">
        <f>IF('Site Description'!I$33="NO TRANSECT","NO TRANSECT",CF47*10)</f>
        <v>NO TRANSECT</v>
      </c>
      <c r="BC47" s="36" t="e">
        <f t="shared" si="56"/>
        <v>#DIV/0!</v>
      </c>
      <c r="BD47" s="37" t="e">
        <f t="shared" si="57"/>
        <v>#DIV/0!</v>
      </c>
      <c r="BE47" s="190" t="str">
        <f>IF('Site Description'!B$32="NO TRANSECT","NO TRANSECT",SUMIF('Data Entry'!$A$4:$A$192,A47,'Data Entry'!$G$4:$G$192)/('Site Description'!B$32*100))</f>
        <v>NO TRANSECT</v>
      </c>
      <c r="BF47" s="191" t="str">
        <f>IF('Site Description'!C$32="NO TRANSECT","NO TRANSECT",SUMIF('Data Entry'!$J$4:$J$192,A47,'Data Entry'!$P$4:$P$192)/('Site Description'!C$32*100))</f>
        <v>NO TRANSECT</v>
      </c>
      <c r="BG47" s="191" t="str">
        <f>IF('Site Description'!D$32="NO TRANSECT","NO TRANSECT",SUMIF('Data Entry'!$S$4:$S$192,A47,'Data Entry'!$Y$4:$Y$192)/('Site Description'!D$32*100))</f>
        <v>NO TRANSECT</v>
      </c>
      <c r="BH47" s="191" t="str">
        <f>IF('Site Description'!E$32="NO TRANSECT","NO TRANSECT",SUMIF('Data Entry'!$AB$4:$AB$192,A47,'Data Entry'!$AH$4:$AH$192)/('Site Description'!E$32*100))</f>
        <v>NO TRANSECT</v>
      </c>
      <c r="BI47" s="191" t="str">
        <f>IF('Site Description'!F$32="NO TRANSECT","NO TRANSECT",SUMIF('Data Entry'!$AK$4:$AK$192,A47,'Data Entry'!$AQ$4:$AQ$192)/('Site Description'!F$32*100))</f>
        <v>NO TRANSECT</v>
      </c>
      <c r="BJ47" s="192" t="str">
        <f>IF('Site Description'!G$32="NO TRANSECT","NO TRANSECT",SUMIF('Data Entry'!$AT$4:$AT$192,A47,'Data Entry'!$AZ$4:$AZ$192)/('Site Description'!G$32*100))</f>
        <v>NO TRANSECT</v>
      </c>
      <c r="BK47" s="192" t="str">
        <f>IF('Site Description'!H$32="NO TRANSECT","NO TRANSECT",SUMIF('Data Entry'!$BC$4:$BC$192,A47,'Data Entry'!$BI$4:$BI$192)/('Site Description'!H$32*100))</f>
        <v>NO TRANSECT</v>
      </c>
      <c r="BL47" s="192" t="str">
        <f>IF('Site Description'!I$32="NO TRANSECT","NO TRANSECT",SUMIF('Data Entry'!$BL$4:$BL$192,A47,'Data Entry'!$BR$4:$BR$192)/('Site Description'!I$32*100))</f>
        <v>NO TRANSECT</v>
      </c>
      <c r="BM47" s="36" t="e">
        <f t="shared" si="58"/>
        <v>#DIV/0!</v>
      </c>
      <c r="BN47" s="37" t="e">
        <f t="shared" si="59"/>
        <v>#DIV/0!</v>
      </c>
      <c r="BO47" s="190" t="str">
        <f>IF('Site Description'!B$32="NO TRANSECT","NO TRANSECT",SUMIF('Data Entry'!$A$4:$A$192,A47,'Data Entry'!$H$4:$H$192)/('Site Description'!B$32*100))</f>
        <v>NO TRANSECT</v>
      </c>
      <c r="BP47" s="191" t="str">
        <f>IF('Site Description'!C$32="NO TRANSECT","NO TRANSECT",SUMIF('Data Entry'!$J$4:$J$192,A47,'Data Entry'!$Q$4:$Q$192)/('Site Description'!C$32*100))</f>
        <v>NO TRANSECT</v>
      </c>
      <c r="BQ47" s="191" t="str">
        <f>IF('Site Description'!D$32="NO TRANSECT","NO TRANSECT",SUMIF('Data Entry'!$S$4:$S$192,A47,'Data Entry'!$Z$4:$Z$192)/('Site Description'!D$32*100))</f>
        <v>NO TRANSECT</v>
      </c>
      <c r="BR47" s="191" t="str">
        <f>IF('Site Description'!E$32="NO TRANSECT","NO TRANSECT",SUMIF('Data Entry'!$AB$4:$AB$192,A47,'Data Entry'!$AI$4:$AI$192)/('Site Description'!E$32*100))</f>
        <v>NO TRANSECT</v>
      </c>
      <c r="BS47" s="191" t="str">
        <f>IF('Site Description'!F$32="NO TRANSECT","NO TRANSECT",SUMIF('Data Entry'!$AK$4:$AK$192,A47,'Data Entry'!$AR$4:$AR$192)/('Site Description'!F$32*100))</f>
        <v>NO TRANSECT</v>
      </c>
      <c r="BT47" s="192" t="str">
        <f>IF('Site Description'!G$32="NO TRANSECT","NO TRANSECT",SUMIF('Data Entry'!$AT$4:$AT$192,A47,'Data Entry'!$BA$4:$BA$192)/('Site Description'!G$32*100))</f>
        <v>NO TRANSECT</v>
      </c>
      <c r="BU47" s="191" t="str">
        <f>IF('Site Description'!H$32="NO TRANSECT","NO TRANSECT",SUMIF('Data Entry'!$BC$4:$BC$192,A47,'Data Entry'!$BJ$4:$BJ$192)/('Site Description'!H$32*100))</f>
        <v>NO TRANSECT</v>
      </c>
      <c r="BV47" s="211" t="str">
        <f>IF('Site Description'!I$32="NO TRANSECT","NO TRANSECT",SUMIF('Data Entry'!$BL$4:$BL$192,A47,'Data Entry'!$BS$4:$BS$192)/('Site Description'!I$32*100))</f>
        <v>NO TRANSECT</v>
      </c>
      <c r="BW47" s="36" t="e">
        <f t="shared" si="60"/>
        <v>#DIV/0!</v>
      </c>
      <c r="BX47" s="37" t="e">
        <f t="shared" si="61"/>
        <v>#DIV/0!</v>
      </c>
      <c r="BY47" s="198" t="str">
        <f>IF('Site Description'!B$32="NO TRANSECT","NO TRANSECT",SUMIF('Data Entry'!$A$4:$A$192,A47,'Data Entry'!$I$4:$I$192)/('Site Description'!B$32*100))</f>
        <v>NO TRANSECT</v>
      </c>
      <c r="BZ47" s="191" t="str">
        <f>IF('Site Description'!C$32="NO TRANSECT","NO TRANSECT",SUMIF('Data Entry'!$J$4:$J$192,A47,'Data Entry'!$R$4:$R$192)/('Site Description'!C$32*100))</f>
        <v>NO TRANSECT</v>
      </c>
      <c r="CA47" s="191" t="str">
        <f>IF('Site Description'!D$32="NO TRANSECT","NO TRANSECT",SUMIF('Data Entry'!$S$4:$S$192,A47,'Data Entry'!$AA$4:$AA$192)/('Site Description'!D$32*100))</f>
        <v>NO TRANSECT</v>
      </c>
      <c r="CB47" s="191" t="str">
        <f>IF('Site Description'!E$32="NO TRANSECT","NO TRANSECT",SUMIF('Data Entry'!$AB$4:$AB$192,A47,'Data Entry'!$AJ$4:$AJ$192)/('Site Description'!E$32*100))</f>
        <v>NO TRANSECT</v>
      </c>
      <c r="CC47" s="191" t="str">
        <f>IF('Site Description'!F$32="NO TRANSECT","NO TRANSECT",SUMIF('Data Entry'!$AK$4:$AK$192,A47,'Data Entry'!$AS$4:$AS$192)/('Site Description'!F$32*100))</f>
        <v>NO TRANSECT</v>
      </c>
      <c r="CD47" s="192" t="str">
        <f>IF('Site Description'!G$32="NO TRANSECT","NO TRANSECT",SUMIF('Data Entry'!$AT$4:$AT$192,A47,'Data Entry'!$BB$4:$BB$192)/('Site Description'!G$32*100))</f>
        <v>NO TRANSECT</v>
      </c>
      <c r="CE47" s="191" t="str">
        <f>IF('Site Description'!H$32="NO TRANSECT","NO TRANSECT",SUMIF('Data Entry'!$BC$4:$BC$192,A47,'Data Entry'!$BK$4:$BK$192)/('Site Description'!H$32*100))</f>
        <v>NO TRANSECT</v>
      </c>
      <c r="CF47" s="211" t="str">
        <f>IF('Site Description'!I$32="NO TRANSECT","NO TRANSECT",SUMIF('Data Entry'!$BL$4:$BL$192,A47,'Data Entry'!$BT$4:$BT$192)/('Site Description'!I$32*100))</f>
        <v>NO TRANSECT</v>
      </c>
      <c r="CG47" s="36" t="e">
        <f t="shared" si="62"/>
        <v>#DIV/0!</v>
      </c>
      <c r="CH47" s="37" t="e">
        <f t="shared" si="63"/>
        <v>#DIV/0!</v>
      </c>
    </row>
    <row r="48" spans="1:86" x14ac:dyDescent="0.25">
      <c r="A48" s="210" t="s">
        <v>246</v>
      </c>
      <c r="B48" s="212" t="s">
        <v>107</v>
      </c>
      <c r="C48" s="212" t="s">
        <v>204</v>
      </c>
      <c r="D48" s="210" t="s">
        <v>1</v>
      </c>
      <c r="E48" s="180" t="s">
        <v>40</v>
      </c>
      <c r="F48" s="213">
        <v>1</v>
      </c>
      <c r="G48" s="194" t="str">
        <f>IF('Site Description'!B$32="NO TRANSECT","NO TRANSECT",SUMIF('Data Entry'!$A$4:$A$192,A48,'Data Entry'!$D$4:$D$192))</f>
        <v>NO TRANSECT</v>
      </c>
      <c r="H48" s="195" t="str">
        <f>IF('Site Description'!C$32="NO TRANSECT","NO TRANSECT",SUMIF('Data Entry'!$J$4:$J$192,A48,'Data Entry'!$M$4:$M$192))</f>
        <v>NO TRANSECT</v>
      </c>
      <c r="I48" s="195" t="str">
        <f>IF('Site Description'!D$32="NO TRANSECT","NO TRANSECT",SUMIF('Data Entry'!$S$4:$S$192,A48,'Data Entry'!$V$4:$V$192))</f>
        <v>NO TRANSECT</v>
      </c>
      <c r="J48" s="195" t="str">
        <f>IF('Site Description'!E$32="NO TRANSECT","NO TRANSECT",SUMIF('Data Entry'!$AB$4:$AB$192,A48,'Data Entry'!$AE$4:$AE$192))</f>
        <v>NO TRANSECT</v>
      </c>
      <c r="K48" s="195" t="str">
        <f>IF('Site Description'!F$32="NO TRANSECT","NO TRANSECT",SUMIF('Data Entry'!$AK$4:$AK$192,A48,'Data Entry'!$AN$4:$AN$192))</f>
        <v>NO TRANSECT</v>
      </c>
      <c r="L48" s="196" t="str">
        <f>IF('Site Description'!G$32="NO TRANSECT","NO TRANSECT",SUMIF('Data Entry'!$AT$4:$AT$192,A48,'Data Entry'!$AW$4:$AW$192))</f>
        <v>NO TRANSECT</v>
      </c>
      <c r="M48" s="196" t="str">
        <f>IF('Site Description'!H$32="NO TRANSECT","NO TRANSECT",SUMIF('Data Entry'!$BC$4:$BC$192,A48,'Data Entry'!$BF$4:$BF$192))</f>
        <v>NO TRANSECT</v>
      </c>
      <c r="N48" s="197" t="str">
        <f>IF('Site Description'!I$32="NO TRANSECT","NO TRANSECT",SUMIF('Data Entry'!$BL$4:$BL$192,A48,'Data Entry'!$BO$4:$BO$192))</f>
        <v>NO TRANSECT</v>
      </c>
      <c r="O48" s="36" t="e">
        <f t="shared" si="48"/>
        <v>#DIV/0!</v>
      </c>
      <c r="P48" s="37" t="e">
        <f t="shared" si="49"/>
        <v>#DIV/0!</v>
      </c>
      <c r="Q48" s="190" t="str">
        <f>IF('Site Description'!B$33="NO TRANSECT", "NO TRANSECT", G48/'Site Description'!B$33)</f>
        <v>NO TRANSECT</v>
      </c>
      <c r="R48" s="191" t="str">
        <f>IF('Site Description'!C$33="NO TRANSECT", "NO TRANSECT", H48/'Site Description'!C$33)</f>
        <v>NO TRANSECT</v>
      </c>
      <c r="S48" s="191" t="str">
        <f>IF('Site Description'!D$33="NO TRANSECT", "NO TRANSECT", I48/'Site Description'!D$33)</f>
        <v>NO TRANSECT</v>
      </c>
      <c r="T48" s="191" t="str">
        <f>IF('Site Description'!E$33="NO TRANSECT", "NO TRANSECT", J48/'Site Description'!E$33)</f>
        <v>NO TRANSECT</v>
      </c>
      <c r="U48" s="191" t="str">
        <f>IF('Site Description'!F$33="NO TRANSECT", "NO TRANSECT", K48/'Site Description'!F$33)</f>
        <v>NO TRANSECT</v>
      </c>
      <c r="V48" s="192" t="str">
        <f>IF('Site Description'!G$33="NO TRANSECT", "NO TRANSECT", L48/'Site Description'!G$33)</f>
        <v>NO TRANSECT</v>
      </c>
      <c r="W48" s="191" t="str">
        <f>IF('Site Description'!H$33="NO TRANSECT", "NO TRANSECT", M48/'Site Description'!H$33)</f>
        <v>NO TRANSECT</v>
      </c>
      <c r="X48" s="211" t="str">
        <f>IF('Site Description'!$I$33="NO TRANSECT", "NO TRANSECT", N48/'Site Description'!$I$33)</f>
        <v>NO TRANSECT</v>
      </c>
      <c r="Y48" s="36" t="e">
        <f t="shared" si="50"/>
        <v>#DIV/0!</v>
      </c>
      <c r="Z48" s="37" t="e">
        <f t="shared" si="51"/>
        <v>#DIV/0!</v>
      </c>
      <c r="AA48" s="190" t="str">
        <f>IF('Site Description'!B$33="NO TRANSECT", "NO TRANSECT",BE48*10)</f>
        <v>NO TRANSECT</v>
      </c>
      <c r="AB48" s="191" t="str">
        <f>IF('Site Description'!C$33="NO TRANSECT", "NO TRANSECT",BF48*10)</f>
        <v>NO TRANSECT</v>
      </c>
      <c r="AC48" s="191" t="str">
        <f>IF('Site Description'!D$33="NO TRANSECT", "NO TRANSECT",BG48*10)</f>
        <v>NO TRANSECT</v>
      </c>
      <c r="AD48" s="191" t="str">
        <f>IF('Site Description'!E$33="NO TRANSECT", "NO TRANSECT",BH48*10)</f>
        <v>NO TRANSECT</v>
      </c>
      <c r="AE48" s="191" t="str">
        <f>IF('Site Description'!F$33="NO TRANSECT", "NO TRANSECT",BI48*10)</f>
        <v>NO TRANSECT</v>
      </c>
      <c r="AF48" s="192" t="str">
        <f>IF('Site Description'!G$33="NO TRANSECT", "NO TRANSECT",BJ48*10)</f>
        <v>NO TRANSECT</v>
      </c>
      <c r="AG48" s="191" t="str">
        <f>IF('Site Description'!H$33="NO TRANSECT", "NO TRANSECT",BK48*10)</f>
        <v>NO TRANSECT</v>
      </c>
      <c r="AH48" s="211" t="str">
        <f>IF('Site Description'!I$33="NO TRANSECT", "NO TRANSECT",BL48*10)</f>
        <v>NO TRANSECT</v>
      </c>
      <c r="AI48" s="36" t="e">
        <f t="shared" si="52"/>
        <v>#DIV/0!</v>
      </c>
      <c r="AJ48" s="37" t="e">
        <f t="shared" si="53"/>
        <v>#DIV/0!</v>
      </c>
      <c r="AK48" s="190" t="str">
        <f>IF('Site Description'!B$33="NO TRANSECT", "NO TRANSECT",BO48*10)</f>
        <v>NO TRANSECT</v>
      </c>
      <c r="AL48" s="191" t="str">
        <f>IF('Site Description'!C$33="NO TRANSECT", "NO TRANSECT",BP48*10)</f>
        <v>NO TRANSECT</v>
      </c>
      <c r="AM48" s="191" t="str">
        <f>IF('Site Description'!D$33="NO TRANSECT", "NO TRANSECT",BQ48*10)</f>
        <v>NO TRANSECT</v>
      </c>
      <c r="AN48" s="191" t="str">
        <f>IF('Site Description'!E$33="NO TRANSECT", "NO TRANSECT",BR48*10)</f>
        <v>NO TRANSECT</v>
      </c>
      <c r="AO48" s="191" t="str">
        <f>IF('Site Description'!F$33="NO TRANSECT", "NO TRANSECT",BS48*10)</f>
        <v>NO TRANSECT</v>
      </c>
      <c r="AP48" s="192" t="str">
        <f>IF('Site Description'!G$33="NO TRANSECT", "NO TRANSECT",BT48*10)</f>
        <v>NO TRANSECT</v>
      </c>
      <c r="AQ48" s="192" t="str">
        <f>IF('Site Description'!H$33="NO TRANSECT", "NO TRANSECT",BU48*10)</f>
        <v>NO TRANSECT</v>
      </c>
      <c r="AR48" s="192" t="str">
        <f>IF('Site Description'!I$33="NO TRANSECT", "NO TRANSECT",BV48*10)</f>
        <v>NO TRANSECT</v>
      </c>
      <c r="AS48" s="36" t="e">
        <f t="shared" si="54"/>
        <v>#DIV/0!</v>
      </c>
      <c r="AT48" s="37" t="e">
        <f t="shared" si="55"/>
        <v>#DIV/0!</v>
      </c>
      <c r="AU48" s="190" t="str">
        <f>IF('Site Description'!B$33="NO TRANSECT","NO TRANSECT",BY48*10)</f>
        <v>NO TRANSECT</v>
      </c>
      <c r="AV48" s="191" t="str">
        <f>IF('Site Description'!C$33="NO TRANSECT","NO TRANSECT",BZ48*10)</f>
        <v>NO TRANSECT</v>
      </c>
      <c r="AW48" s="191" t="str">
        <f>IF('Site Description'!D$33="NO TRANSECT","NO TRANSECT",CA48*10)</f>
        <v>NO TRANSECT</v>
      </c>
      <c r="AX48" s="191" t="str">
        <f>IF('Site Description'!E$33="NO TRANSECT","NO TRANSECT",CB48*10)</f>
        <v>NO TRANSECT</v>
      </c>
      <c r="AY48" s="191" t="str">
        <f>IF('Site Description'!F$33="NO TRANSECT","NO TRANSECT",CC48*10)</f>
        <v>NO TRANSECT</v>
      </c>
      <c r="AZ48" s="192" t="str">
        <f>IF('Site Description'!G$33="NO TRANSECT","NO TRANSECT",CD48*10)</f>
        <v>NO TRANSECT</v>
      </c>
      <c r="BA48" s="192" t="str">
        <f>IF('Site Description'!H$33="NO TRANSECT","NO TRANSECT",CE48*10)</f>
        <v>NO TRANSECT</v>
      </c>
      <c r="BB48" s="192" t="str">
        <f>IF('Site Description'!I$33="NO TRANSECT","NO TRANSECT",CF48*10)</f>
        <v>NO TRANSECT</v>
      </c>
      <c r="BC48" s="36" t="e">
        <f t="shared" si="56"/>
        <v>#DIV/0!</v>
      </c>
      <c r="BD48" s="37" t="e">
        <f t="shared" si="57"/>
        <v>#DIV/0!</v>
      </c>
      <c r="BE48" s="190" t="str">
        <f>IF('Site Description'!B$32="NO TRANSECT","NO TRANSECT",SUMIF('Data Entry'!$A$4:$A$192,A48,'Data Entry'!$G$4:$G$192)/('Site Description'!B$32*100))</f>
        <v>NO TRANSECT</v>
      </c>
      <c r="BF48" s="191" t="str">
        <f>IF('Site Description'!C$32="NO TRANSECT","NO TRANSECT",SUMIF('Data Entry'!$J$4:$J$192,A48,'Data Entry'!$P$4:$P$192)/('Site Description'!C$32*100))</f>
        <v>NO TRANSECT</v>
      </c>
      <c r="BG48" s="191" t="str">
        <f>IF('Site Description'!D$32="NO TRANSECT","NO TRANSECT",SUMIF('Data Entry'!$S$4:$S$192,A48,'Data Entry'!$Y$4:$Y$192)/('Site Description'!D$32*100))</f>
        <v>NO TRANSECT</v>
      </c>
      <c r="BH48" s="191" t="str">
        <f>IF('Site Description'!E$32="NO TRANSECT","NO TRANSECT",SUMIF('Data Entry'!$AB$4:$AB$192,A48,'Data Entry'!$AH$4:$AH$192)/('Site Description'!E$32*100))</f>
        <v>NO TRANSECT</v>
      </c>
      <c r="BI48" s="191" t="str">
        <f>IF('Site Description'!F$32="NO TRANSECT","NO TRANSECT",SUMIF('Data Entry'!$AK$4:$AK$192,A48,'Data Entry'!$AQ$4:$AQ$192)/('Site Description'!F$32*100))</f>
        <v>NO TRANSECT</v>
      </c>
      <c r="BJ48" s="192" t="str">
        <f>IF('Site Description'!G$32="NO TRANSECT","NO TRANSECT",SUMIF('Data Entry'!$AT$4:$AT$192,A48,'Data Entry'!$AZ$4:$AZ$192)/('Site Description'!G$32*100))</f>
        <v>NO TRANSECT</v>
      </c>
      <c r="BK48" s="192" t="str">
        <f>IF('Site Description'!H$32="NO TRANSECT","NO TRANSECT",SUMIF('Data Entry'!$BC$4:$BC$192,A48,'Data Entry'!$BI$4:$BI$192)/('Site Description'!H$32*100))</f>
        <v>NO TRANSECT</v>
      </c>
      <c r="BL48" s="192" t="str">
        <f>IF('Site Description'!I$32="NO TRANSECT","NO TRANSECT",SUMIF('Data Entry'!$BL$4:$BL$192,A48,'Data Entry'!$BR$4:$BR$192)/('Site Description'!I$32*100))</f>
        <v>NO TRANSECT</v>
      </c>
      <c r="BM48" s="36" t="e">
        <f t="shared" si="58"/>
        <v>#DIV/0!</v>
      </c>
      <c r="BN48" s="37" t="e">
        <f t="shared" si="59"/>
        <v>#DIV/0!</v>
      </c>
      <c r="BO48" s="190" t="str">
        <f>IF('Site Description'!B$32="NO TRANSECT","NO TRANSECT",SUMIF('Data Entry'!$A$4:$A$192,A48,'Data Entry'!$H$4:$H$192)/('Site Description'!B$32*100))</f>
        <v>NO TRANSECT</v>
      </c>
      <c r="BP48" s="191" t="str">
        <f>IF('Site Description'!C$32="NO TRANSECT","NO TRANSECT",SUMIF('Data Entry'!$J$4:$J$192,A48,'Data Entry'!$Q$4:$Q$192)/('Site Description'!C$32*100))</f>
        <v>NO TRANSECT</v>
      </c>
      <c r="BQ48" s="191" t="str">
        <f>IF('Site Description'!D$32="NO TRANSECT","NO TRANSECT",SUMIF('Data Entry'!$S$4:$S$192,A48,'Data Entry'!$Z$4:$Z$192)/('Site Description'!D$32*100))</f>
        <v>NO TRANSECT</v>
      </c>
      <c r="BR48" s="191" t="str">
        <f>IF('Site Description'!E$32="NO TRANSECT","NO TRANSECT",SUMIF('Data Entry'!$AB$4:$AB$192,A48,'Data Entry'!$AI$4:$AI$192)/('Site Description'!E$32*100))</f>
        <v>NO TRANSECT</v>
      </c>
      <c r="BS48" s="191" t="str">
        <f>IF('Site Description'!F$32="NO TRANSECT","NO TRANSECT",SUMIF('Data Entry'!$AK$4:$AK$192,A48,'Data Entry'!$AR$4:$AR$192)/('Site Description'!F$32*100))</f>
        <v>NO TRANSECT</v>
      </c>
      <c r="BT48" s="192" t="str">
        <f>IF('Site Description'!G$32="NO TRANSECT","NO TRANSECT",SUMIF('Data Entry'!$AT$4:$AT$192,A48,'Data Entry'!$BA$4:$BA$192)/('Site Description'!G$32*100))</f>
        <v>NO TRANSECT</v>
      </c>
      <c r="BU48" s="191" t="str">
        <f>IF('Site Description'!H$32="NO TRANSECT","NO TRANSECT",SUMIF('Data Entry'!$BC$4:$BC$192,A48,'Data Entry'!$BJ$4:$BJ$192)/('Site Description'!H$32*100))</f>
        <v>NO TRANSECT</v>
      </c>
      <c r="BV48" s="211" t="str">
        <f>IF('Site Description'!I$32="NO TRANSECT","NO TRANSECT",SUMIF('Data Entry'!$BL$4:$BL$192,A48,'Data Entry'!$BS$4:$BS$192)/('Site Description'!I$32*100))</f>
        <v>NO TRANSECT</v>
      </c>
      <c r="BW48" s="36" t="e">
        <f t="shared" si="60"/>
        <v>#DIV/0!</v>
      </c>
      <c r="BX48" s="37" t="e">
        <f t="shared" si="61"/>
        <v>#DIV/0!</v>
      </c>
      <c r="BY48" s="198" t="str">
        <f>IF('Site Description'!B$32="NO TRANSECT","NO TRANSECT",SUMIF('Data Entry'!$A$4:$A$192,A48,'Data Entry'!$I$4:$I$192)/('Site Description'!B$32*100))</f>
        <v>NO TRANSECT</v>
      </c>
      <c r="BZ48" s="191" t="str">
        <f>IF('Site Description'!C$32="NO TRANSECT","NO TRANSECT",SUMIF('Data Entry'!$J$4:$J$192,A48,'Data Entry'!$R$4:$R$192)/('Site Description'!C$32*100))</f>
        <v>NO TRANSECT</v>
      </c>
      <c r="CA48" s="191" t="str">
        <f>IF('Site Description'!D$32="NO TRANSECT","NO TRANSECT",SUMIF('Data Entry'!$S$4:$S$192,A48,'Data Entry'!$AA$4:$AA$192)/('Site Description'!D$32*100))</f>
        <v>NO TRANSECT</v>
      </c>
      <c r="CB48" s="191" t="str">
        <f>IF('Site Description'!E$32="NO TRANSECT","NO TRANSECT",SUMIF('Data Entry'!$AB$4:$AB$192,A48,'Data Entry'!$AJ$4:$AJ$192)/('Site Description'!E$32*100))</f>
        <v>NO TRANSECT</v>
      </c>
      <c r="CC48" s="191" t="str">
        <f>IF('Site Description'!F$32="NO TRANSECT","NO TRANSECT",SUMIF('Data Entry'!$AK$4:$AK$192,A48,'Data Entry'!$AS$4:$AS$192)/('Site Description'!F$32*100))</f>
        <v>NO TRANSECT</v>
      </c>
      <c r="CD48" s="192" t="str">
        <f>IF('Site Description'!G$32="NO TRANSECT","NO TRANSECT",SUMIF('Data Entry'!$AT$4:$AT$192,A48,'Data Entry'!$BB$4:$BB$192)/('Site Description'!G$32*100))</f>
        <v>NO TRANSECT</v>
      </c>
      <c r="CE48" s="191" t="str">
        <f>IF('Site Description'!H$32="NO TRANSECT","NO TRANSECT",SUMIF('Data Entry'!$BC$4:$BC$192,A48,'Data Entry'!$BK$4:$BK$192)/('Site Description'!H$32*100))</f>
        <v>NO TRANSECT</v>
      </c>
      <c r="CF48" s="211" t="str">
        <f>IF('Site Description'!I$32="NO TRANSECT","NO TRANSECT",SUMIF('Data Entry'!$BL$4:$BL$192,A48,'Data Entry'!$BT$4:$BT$192)/('Site Description'!I$32*100))</f>
        <v>NO TRANSECT</v>
      </c>
      <c r="CG48" s="36" t="e">
        <f t="shared" si="62"/>
        <v>#DIV/0!</v>
      </c>
      <c r="CH48" s="37" t="e">
        <f t="shared" si="63"/>
        <v>#DIV/0!</v>
      </c>
    </row>
    <row r="49" spans="1:86" x14ac:dyDescent="0.25">
      <c r="A49" s="210" t="s">
        <v>247</v>
      </c>
      <c r="B49" s="212" t="s">
        <v>107</v>
      </c>
      <c r="C49" s="212" t="s">
        <v>205</v>
      </c>
      <c r="D49" s="210" t="s">
        <v>1</v>
      </c>
      <c r="E49" s="180" t="s">
        <v>40</v>
      </c>
      <c r="F49" s="213">
        <v>1</v>
      </c>
      <c r="G49" s="194" t="str">
        <f>IF('Site Description'!B$32="NO TRANSECT","NO TRANSECT",SUMIF('Data Entry'!$A$4:$A$192,A49,'Data Entry'!$D$4:$D$192))</f>
        <v>NO TRANSECT</v>
      </c>
      <c r="H49" s="195" t="str">
        <f>IF('Site Description'!C$32="NO TRANSECT","NO TRANSECT",SUMIF('Data Entry'!$J$4:$J$192,A49,'Data Entry'!$M$4:$M$192))</f>
        <v>NO TRANSECT</v>
      </c>
      <c r="I49" s="195" t="str">
        <f>IF('Site Description'!D$32="NO TRANSECT","NO TRANSECT",SUMIF('Data Entry'!$S$4:$S$192,A49,'Data Entry'!$V$4:$V$192))</f>
        <v>NO TRANSECT</v>
      </c>
      <c r="J49" s="195" t="str">
        <f>IF('Site Description'!E$32="NO TRANSECT","NO TRANSECT",SUMIF('Data Entry'!$AB$4:$AB$192,A49,'Data Entry'!$AE$4:$AE$192))</f>
        <v>NO TRANSECT</v>
      </c>
      <c r="K49" s="195" t="str">
        <f>IF('Site Description'!F$32="NO TRANSECT","NO TRANSECT",SUMIF('Data Entry'!$AK$4:$AK$192,A49,'Data Entry'!$AN$4:$AN$192))</f>
        <v>NO TRANSECT</v>
      </c>
      <c r="L49" s="196" t="str">
        <f>IF('Site Description'!G$32="NO TRANSECT","NO TRANSECT",SUMIF('Data Entry'!$AT$4:$AT$192,A49,'Data Entry'!$AW$4:$AW$192))</f>
        <v>NO TRANSECT</v>
      </c>
      <c r="M49" s="196" t="str">
        <f>IF('Site Description'!H$32="NO TRANSECT","NO TRANSECT",SUMIF('Data Entry'!$BC$4:$BC$192,A49,'Data Entry'!$BF$4:$BF$192))</f>
        <v>NO TRANSECT</v>
      </c>
      <c r="N49" s="197" t="str">
        <f>IF('Site Description'!I$32="NO TRANSECT","NO TRANSECT",SUMIF('Data Entry'!$BL$4:$BL$192,A49,'Data Entry'!$BO$4:$BO$192))</f>
        <v>NO TRANSECT</v>
      </c>
      <c r="O49" s="36" t="e">
        <f t="shared" si="48"/>
        <v>#DIV/0!</v>
      </c>
      <c r="P49" s="37" t="e">
        <f t="shared" si="49"/>
        <v>#DIV/0!</v>
      </c>
      <c r="Q49" s="190" t="str">
        <f>IF('Site Description'!B$33="NO TRANSECT", "NO TRANSECT", G49/'Site Description'!B$33)</f>
        <v>NO TRANSECT</v>
      </c>
      <c r="R49" s="191" t="str">
        <f>IF('Site Description'!C$33="NO TRANSECT", "NO TRANSECT", H49/'Site Description'!C$33)</f>
        <v>NO TRANSECT</v>
      </c>
      <c r="S49" s="191" t="str">
        <f>IF('Site Description'!D$33="NO TRANSECT", "NO TRANSECT", I49/'Site Description'!D$33)</f>
        <v>NO TRANSECT</v>
      </c>
      <c r="T49" s="191" t="str">
        <f>IF('Site Description'!E$33="NO TRANSECT", "NO TRANSECT", J49/'Site Description'!E$33)</f>
        <v>NO TRANSECT</v>
      </c>
      <c r="U49" s="191" t="str">
        <f>IF('Site Description'!F$33="NO TRANSECT", "NO TRANSECT", K49/'Site Description'!F$33)</f>
        <v>NO TRANSECT</v>
      </c>
      <c r="V49" s="192" t="str">
        <f>IF('Site Description'!G$33="NO TRANSECT", "NO TRANSECT", L49/'Site Description'!G$33)</f>
        <v>NO TRANSECT</v>
      </c>
      <c r="W49" s="191" t="str">
        <f>IF('Site Description'!H$33="NO TRANSECT", "NO TRANSECT", M49/'Site Description'!H$33)</f>
        <v>NO TRANSECT</v>
      </c>
      <c r="X49" s="211" t="str">
        <f>IF('Site Description'!$I$33="NO TRANSECT", "NO TRANSECT", N49/'Site Description'!$I$33)</f>
        <v>NO TRANSECT</v>
      </c>
      <c r="Y49" s="36" t="e">
        <f t="shared" si="50"/>
        <v>#DIV/0!</v>
      </c>
      <c r="Z49" s="37" t="e">
        <f t="shared" si="51"/>
        <v>#DIV/0!</v>
      </c>
      <c r="AA49" s="190" t="str">
        <f>IF('Site Description'!B$33="NO TRANSECT", "NO TRANSECT",BE49*10)</f>
        <v>NO TRANSECT</v>
      </c>
      <c r="AB49" s="191" t="str">
        <f>IF('Site Description'!C$33="NO TRANSECT", "NO TRANSECT",BF49*10)</f>
        <v>NO TRANSECT</v>
      </c>
      <c r="AC49" s="191" t="str">
        <f>IF('Site Description'!D$33="NO TRANSECT", "NO TRANSECT",BG49*10)</f>
        <v>NO TRANSECT</v>
      </c>
      <c r="AD49" s="191" t="str">
        <f>IF('Site Description'!E$33="NO TRANSECT", "NO TRANSECT",BH49*10)</f>
        <v>NO TRANSECT</v>
      </c>
      <c r="AE49" s="191" t="str">
        <f>IF('Site Description'!F$33="NO TRANSECT", "NO TRANSECT",BI49*10)</f>
        <v>NO TRANSECT</v>
      </c>
      <c r="AF49" s="192" t="str">
        <f>IF('Site Description'!G$33="NO TRANSECT", "NO TRANSECT",BJ49*10)</f>
        <v>NO TRANSECT</v>
      </c>
      <c r="AG49" s="191" t="str">
        <f>IF('Site Description'!H$33="NO TRANSECT", "NO TRANSECT",BK49*10)</f>
        <v>NO TRANSECT</v>
      </c>
      <c r="AH49" s="211" t="str">
        <f>IF('Site Description'!I$33="NO TRANSECT", "NO TRANSECT",BL49*10)</f>
        <v>NO TRANSECT</v>
      </c>
      <c r="AI49" s="36" t="e">
        <f t="shared" si="52"/>
        <v>#DIV/0!</v>
      </c>
      <c r="AJ49" s="37" t="e">
        <f t="shared" si="53"/>
        <v>#DIV/0!</v>
      </c>
      <c r="AK49" s="190" t="str">
        <f>IF('Site Description'!B$33="NO TRANSECT", "NO TRANSECT",BO49*10)</f>
        <v>NO TRANSECT</v>
      </c>
      <c r="AL49" s="191" t="str">
        <f>IF('Site Description'!C$33="NO TRANSECT", "NO TRANSECT",BP49*10)</f>
        <v>NO TRANSECT</v>
      </c>
      <c r="AM49" s="191" t="str">
        <f>IF('Site Description'!D$33="NO TRANSECT", "NO TRANSECT",BQ49*10)</f>
        <v>NO TRANSECT</v>
      </c>
      <c r="AN49" s="191" t="str">
        <f>IF('Site Description'!E$33="NO TRANSECT", "NO TRANSECT",BR49*10)</f>
        <v>NO TRANSECT</v>
      </c>
      <c r="AO49" s="191" t="str">
        <f>IF('Site Description'!F$33="NO TRANSECT", "NO TRANSECT",BS49*10)</f>
        <v>NO TRANSECT</v>
      </c>
      <c r="AP49" s="192" t="str">
        <f>IF('Site Description'!G$33="NO TRANSECT", "NO TRANSECT",BT49*10)</f>
        <v>NO TRANSECT</v>
      </c>
      <c r="AQ49" s="192" t="str">
        <f>IF('Site Description'!H$33="NO TRANSECT", "NO TRANSECT",BU49*10)</f>
        <v>NO TRANSECT</v>
      </c>
      <c r="AR49" s="192" t="str">
        <f>IF('Site Description'!I$33="NO TRANSECT", "NO TRANSECT",BV49*10)</f>
        <v>NO TRANSECT</v>
      </c>
      <c r="AS49" s="36" t="e">
        <f t="shared" si="54"/>
        <v>#DIV/0!</v>
      </c>
      <c r="AT49" s="37" t="e">
        <f t="shared" si="55"/>
        <v>#DIV/0!</v>
      </c>
      <c r="AU49" s="190" t="str">
        <f>IF('Site Description'!B$33="NO TRANSECT","NO TRANSECT",BY49*10)</f>
        <v>NO TRANSECT</v>
      </c>
      <c r="AV49" s="191" t="str">
        <f>IF('Site Description'!C$33="NO TRANSECT","NO TRANSECT",BZ49*10)</f>
        <v>NO TRANSECT</v>
      </c>
      <c r="AW49" s="191" t="str">
        <f>IF('Site Description'!D$33="NO TRANSECT","NO TRANSECT",CA49*10)</f>
        <v>NO TRANSECT</v>
      </c>
      <c r="AX49" s="191" t="str">
        <f>IF('Site Description'!E$33="NO TRANSECT","NO TRANSECT",CB49*10)</f>
        <v>NO TRANSECT</v>
      </c>
      <c r="AY49" s="191" t="str">
        <f>IF('Site Description'!F$33="NO TRANSECT","NO TRANSECT",CC49*10)</f>
        <v>NO TRANSECT</v>
      </c>
      <c r="AZ49" s="192" t="str">
        <f>IF('Site Description'!G$33="NO TRANSECT","NO TRANSECT",CD49*10)</f>
        <v>NO TRANSECT</v>
      </c>
      <c r="BA49" s="192" t="str">
        <f>IF('Site Description'!H$33="NO TRANSECT","NO TRANSECT",CE49*10)</f>
        <v>NO TRANSECT</v>
      </c>
      <c r="BB49" s="192" t="str">
        <f>IF('Site Description'!I$33="NO TRANSECT","NO TRANSECT",CF49*10)</f>
        <v>NO TRANSECT</v>
      </c>
      <c r="BC49" s="36" t="e">
        <f t="shared" si="56"/>
        <v>#DIV/0!</v>
      </c>
      <c r="BD49" s="37" t="e">
        <f t="shared" si="57"/>
        <v>#DIV/0!</v>
      </c>
      <c r="BE49" s="190" t="str">
        <f>IF('Site Description'!B$32="NO TRANSECT","NO TRANSECT",SUMIF('Data Entry'!$A$4:$A$192,A49,'Data Entry'!$G$4:$G$192)/('Site Description'!B$32*100))</f>
        <v>NO TRANSECT</v>
      </c>
      <c r="BF49" s="191" t="str">
        <f>IF('Site Description'!C$32="NO TRANSECT","NO TRANSECT",SUMIF('Data Entry'!$J$4:$J$192,A49,'Data Entry'!$P$4:$P$192)/('Site Description'!C$32*100))</f>
        <v>NO TRANSECT</v>
      </c>
      <c r="BG49" s="191" t="str">
        <f>IF('Site Description'!D$32="NO TRANSECT","NO TRANSECT",SUMIF('Data Entry'!$S$4:$S$192,A49,'Data Entry'!$Y$4:$Y$192)/('Site Description'!D$32*100))</f>
        <v>NO TRANSECT</v>
      </c>
      <c r="BH49" s="191" t="str">
        <f>IF('Site Description'!E$32="NO TRANSECT","NO TRANSECT",SUMIF('Data Entry'!$AB$4:$AB$192,A49,'Data Entry'!$AH$4:$AH$192)/('Site Description'!E$32*100))</f>
        <v>NO TRANSECT</v>
      </c>
      <c r="BI49" s="191" t="str">
        <f>IF('Site Description'!F$32="NO TRANSECT","NO TRANSECT",SUMIF('Data Entry'!$AK$4:$AK$192,A49,'Data Entry'!$AQ$4:$AQ$192)/('Site Description'!F$32*100))</f>
        <v>NO TRANSECT</v>
      </c>
      <c r="BJ49" s="192" t="str">
        <f>IF('Site Description'!G$32="NO TRANSECT","NO TRANSECT",SUMIF('Data Entry'!$AT$4:$AT$192,A49,'Data Entry'!$AZ$4:$AZ$192)/('Site Description'!G$32*100))</f>
        <v>NO TRANSECT</v>
      </c>
      <c r="BK49" s="192" t="str">
        <f>IF('Site Description'!H$32="NO TRANSECT","NO TRANSECT",SUMIF('Data Entry'!$BC$4:$BC$192,A49,'Data Entry'!$BI$4:$BI$192)/('Site Description'!H$32*100))</f>
        <v>NO TRANSECT</v>
      </c>
      <c r="BL49" s="192" t="str">
        <f>IF('Site Description'!I$32="NO TRANSECT","NO TRANSECT",SUMIF('Data Entry'!$BL$4:$BL$192,A49,'Data Entry'!$BR$4:$BR$192)/('Site Description'!I$32*100))</f>
        <v>NO TRANSECT</v>
      </c>
      <c r="BM49" s="36" t="e">
        <f t="shared" si="58"/>
        <v>#DIV/0!</v>
      </c>
      <c r="BN49" s="37" t="e">
        <f t="shared" si="59"/>
        <v>#DIV/0!</v>
      </c>
      <c r="BO49" s="190" t="str">
        <f>IF('Site Description'!B$32="NO TRANSECT","NO TRANSECT",SUMIF('Data Entry'!$A$4:$A$192,A49,'Data Entry'!$H$4:$H$192)/('Site Description'!B$32*100))</f>
        <v>NO TRANSECT</v>
      </c>
      <c r="BP49" s="191" t="str">
        <f>IF('Site Description'!C$32="NO TRANSECT","NO TRANSECT",SUMIF('Data Entry'!$J$4:$J$192,A49,'Data Entry'!$Q$4:$Q$192)/('Site Description'!C$32*100))</f>
        <v>NO TRANSECT</v>
      </c>
      <c r="BQ49" s="191" t="str">
        <f>IF('Site Description'!D$32="NO TRANSECT","NO TRANSECT",SUMIF('Data Entry'!$S$4:$S$192,A49,'Data Entry'!$Z$4:$Z$192)/('Site Description'!D$32*100))</f>
        <v>NO TRANSECT</v>
      </c>
      <c r="BR49" s="191" t="str">
        <f>IF('Site Description'!E$32="NO TRANSECT","NO TRANSECT",SUMIF('Data Entry'!$AB$4:$AB$192,A49,'Data Entry'!$AI$4:$AI$192)/('Site Description'!E$32*100))</f>
        <v>NO TRANSECT</v>
      </c>
      <c r="BS49" s="191" t="str">
        <f>IF('Site Description'!F$32="NO TRANSECT","NO TRANSECT",SUMIF('Data Entry'!$AK$4:$AK$192,A49,'Data Entry'!$AR$4:$AR$192)/('Site Description'!F$32*100))</f>
        <v>NO TRANSECT</v>
      </c>
      <c r="BT49" s="192" t="str">
        <f>IF('Site Description'!G$32="NO TRANSECT","NO TRANSECT",SUMIF('Data Entry'!$AT$4:$AT$192,A49,'Data Entry'!$BA$4:$BA$192)/('Site Description'!G$32*100))</f>
        <v>NO TRANSECT</v>
      </c>
      <c r="BU49" s="191" t="str">
        <f>IF('Site Description'!H$32="NO TRANSECT","NO TRANSECT",SUMIF('Data Entry'!$BC$4:$BC$192,A49,'Data Entry'!$BJ$4:$BJ$192)/('Site Description'!H$32*100))</f>
        <v>NO TRANSECT</v>
      </c>
      <c r="BV49" s="211" t="str">
        <f>IF('Site Description'!I$32="NO TRANSECT","NO TRANSECT",SUMIF('Data Entry'!$BL$4:$BL$192,A49,'Data Entry'!$BS$4:$BS$192)/('Site Description'!I$32*100))</f>
        <v>NO TRANSECT</v>
      </c>
      <c r="BW49" s="36" t="e">
        <f t="shared" si="60"/>
        <v>#DIV/0!</v>
      </c>
      <c r="BX49" s="37" t="e">
        <f t="shared" si="61"/>
        <v>#DIV/0!</v>
      </c>
      <c r="BY49" s="198" t="str">
        <f>IF('Site Description'!B$32="NO TRANSECT","NO TRANSECT",SUMIF('Data Entry'!$A$4:$A$192,A49,'Data Entry'!$I$4:$I$192)/('Site Description'!B$32*100))</f>
        <v>NO TRANSECT</v>
      </c>
      <c r="BZ49" s="191" t="str">
        <f>IF('Site Description'!C$32="NO TRANSECT","NO TRANSECT",SUMIF('Data Entry'!$J$4:$J$192,A49,'Data Entry'!$R$4:$R$192)/('Site Description'!C$32*100))</f>
        <v>NO TRANSECT</v>
      </c>
      <c r="CA49" s="191" t="str">
        <f>IF('Site Description'!D$32="NO TRANSECT","NO TRANSECT",SUMIF('Data Entry'!$S$4:$S$192,A49,'Data Entry'!$AA$4:$AA$192)/('Site Description'!D$32*100))</f>
        <v>NO TRANSECT</v>
      </c>
      <c r="CB49" s="191" t="str">
        <f>IF('Site Description'!E$32="NO TRANSECT","NO TRANSECT",SUMIF('Data Entry'!$AB$4:$AB$192,A49,'Data Entry'!$AJ$4:$AJ$192)/('Site Description'!E$32*100))</f>
        <v>NO TRANSECT</v>
      </c>
      <c r="CC49" s="191" t="str">
        <f>IF('Site Description'!F$32="NO TRANSECT","NO TRANSECT",SUMIF('Data Entry'!$AK$4:$AK$192,A49,'Data Entry'!$AS$4:$AS$192)/('Site Description'!F$32*100))</f>
        <v>NO TRANSECT</v>
      </c>
      <c r="CD49" s="192" t="str">
        <f>IF('Site Description'!G$32="NO TRANSECT","NO TRANSECT",SUMIF('Data Entry'!$AT$4:$AT$192,A49,'Data Entry'!$BB$4:$BB$192)/('Site Description'!G$32*100))</f>
        <v>NO TRANSECT</v>
      </c>
      <c r="CE49" s="191" t="str">
        <f>IF('Site Description'!H$32="NO TRANSECT","NO TRANSECT",SUMIF('Data Entry'!$BC$4:$BC$192,A49,'Data Entry'!$BK$4:$BK$192)/('Site Description'!H$32*100))</f>
        <v>NO TRANSECT</v>
      </c>
      <c r="CF49" s="211" t="str">
        <f>IF('Site Description'!I$32="NO TRANSECT","NO TRANSECT",SUMIF('Data Entry'!$BL$4:$BL$192,A49,'Data Entry'!$BT$4:$BT$192)/('Site Description'!I$32*100))</f>
        <v>NO TRANSECT</v>
      </c>
      <c r="CG49" s="36" t="e">
        <f t="shared" si="62"/>
        <v>#DIV/0!</v>
      </c>
      <c r="CH49" s="37" t="e">
        <f t="shared" si="63"/>
        <v>#DIV/0!</v>
      </c>
    </row>
    <row r="50" spans="1:86" x14ac:dyDescent="0.25">
      <c r="A50" s="210" t="s">
        <v>248</v>
      </c>
      <c r="B50" s="212" t="s">
        <v>107</v>
      </c>
      <c r="C50" s="212" t="s">
        <v>206</v>
      </c>
      <c r="D50" s="210" t="s">
        <v>1</v>
      </c>
      <c r="E50" s="180" t="s">
        <v>40</v>
      </c>
      <c r="F50" s="180">
        <v>1</v>
      </c>
      <c r="G50" s="194" t="str">
        <f>IF('Site Description'!B$32="NO TRANSECT","NO TRANSECT",SUMIF('Data Entry'!$A$4:$A$192,A50,'Data Entry'!$D$4:$D$192))</f>
        <v>NO TRANSECT</v>
      </c>
      <c r="H50" s="195" t="str">
        <f>IF('Site Description'!C$32="NO TRANSECT","NO TRANSECT",SUMIF('Data Entry'!$J$4:$J$192,A50,'Data Entry'!$M$4:$M$192))</f>
        <v>NO TRANSECT</v>
      </c>
      <c r="I50" s="195" t="str">
        <f>IF('Site Description'!D$32="NO TRANSECT","NO TRANSECT",SUMIF('Data Entry'!$S$4:$S$192,A50,'Data Entry'!$V$4:$V$192))</f>
        <v>NO TRANSECT</v>
      </c>
      <c r="J50" s="195" t="str">
        <f>IF('Site Description'!E$32="NO TRANSECT","NO TRANSECT",SUMIF('Data Entry'!$AB$4:$AB$192,A50,'Data Entry'!$AE$4:$AE$192))</f>
        <v>NO TRANSECT</v>
      </c>
      <c r="K50" s="195" t="str">
        <f>IF('Site Description'!F$32="NO TRANSECT","NO TRANSECT",SUMIF('Data Entry'!$AK$4:$AK$192,A50,'Data Entry'!$AN$4:$AN$192))</f>
        <v>NO TRANSECT</v>
      </c>
      <c r="L50" s="196" t="str">
        <f>IF('Site Description'!G$32="NO TRANSECT","NO TRANSECT",SUMIF('Data Entry'!$AT$4:$AT$192,A50,'Data Entry'!$AW$4:$AW$192))</f>
        <v>NO TRANSECT</v>
      </c>
      <c r="M50" s="196" t="str">
        <f>IF('Site Description'!H$32="NO TRANSECT","NO TRANSECT",SUMIF('Data Entry'!$BC$4:$BC$192,A50,'Data Entry'!$BF$4:$BF$192))</f>
        <v>NO TRANSECT</v>
      </c>
      <c r="N50" s="197" t="str">
        <f>IF('Site Description'!I$32="NO TRANSECT","NO TRANSECT",SUMIF('Data Entry'!$BL$4:$BL$192,A50,'Data Entry'!$BO$4:$BO$192))</f>
        <v>NO TRANSECT</v>
      </c>
      <c r="O50" s="36" t="e">
        <f t="shared" si="48"/>
        <v>#DIV/0!</v>
      </c>
      <c r="P50" s="37" t="e">
        <f t="shared" si="49"/>
        <v>#DIV/0!</v>
      </c>
      <c r="Q50" s="190" t="str">
        <f>IF('Site Description'!B$33="NO TRANSECT", "NO TRANSECT", G50/'Site Description'!B$33)</f>
        <v>NO TRANSECT</v>
      </c>
      <c r="R50" s="191" t="str">
        <f>IF('Site Description'!C$33="NO TRANSECT", "NO TRANSECT", H50/'Site Description'!C$33)</f>
        <v>NO TRANSECT</v>
      </c>
      <c r="S50" s="191" t="str">
        <f>IF('Site Description'!D$33="NO TRANSECT", "NO TRANSECT", I50/'Site Description'!D$33)</f>
        <v>NO TRANSECT</v>
      </c>
      <c r="T50" s="191" t="str">
        <f>IF('Site Description'!E$33="NO TRANSECT", "NO TRANSECT", J50/'Site Description'!E$33)</f>
        <v>NO TRANSECT</v>
      </c>
      <c r="U50" s="191" t="str">
        <f>IF('Site Description'!F$33="NO TRANSECT", "NO TRANSECT", K50/'Site Description'!F$33)</f>
        <v>NO TRANSECT</v>
      </c>
      <c r="V50" s="192" t="str">
        <f>IF('Site Description'!G$33="NO TRANSECT", "NO TRANSECT", L50/'Site Description'!G$33)</f>
        <v>NO TRANSECT</v>
      </c>
      <c r="W50" s="191" t="str">
        <f>IF('Site Description'!H$33="NO TRANSECT", "NO TRANSECT", M50/'Site Description'!H$33)</f>
        <v>NO TRANSECT</v>
      </c>
      <c r="X50" s="211" t="str">
        <f>IF('Site Description'!$I$33="NO TRANSECT", "NO TRANSECT", N50/'Site Description'!$I$33)</f>
        <v>NO TRANSECT</v>
      </c>
      <c r="Y50" s="36" t="e">
        <f t="shared" si="50"/>
        <v>#DIV/0!</v>
      </c>
      <c r="Z50" s="37" t="e">
        <f t="shared" si="51"/>
        <v>#DIV/0!</v>
      </c>
      <c r="AA50" s="190" t="str">
        <f>IF('Site Description'!B$33="NO TRANSECT", "NO TRANSECT",BE50*10)</f>
        <v>NO TRANSECT</v>
      </c>
      <c r="AB50" s="191" t="str">
        <f>IF('Site Description'!C$33="NO TRANSECT", "NO TRANSECT",BF50*10)</f>
        <v>NO TRANSECT</v>
      </c>
      <c r="AC50" s="191" t="str">
        <f>IF('Site Description'!D$33="NO TRANSECT", "NO TRANSECT",BG50*10)</f>
        <v>NO TRANSECT</v>
      </c>
      <c r="AD50" s="191" t="str">
        <f>IF('Site Description'!E$33="NO TRANSECT", "NO TRANSECT",BH50*10)</f>
        <v>NO TRANSECT</v>
      </c>
      <c r="AE50" s="191" t="str">
        <f>IF('Site Description'!F$33="NO TRANSECT", "NO TRANSECT",BI50*10)</f>
        <v>NO TRANSECT</v>
      </c>
      <c r="AF50" s="192" t="str">
        <f>IF('Site Description'!G$33="NO TRANSECT", "NO TRANSECT",BJ50*10)</f>
        <v>NO TRANSECT</v>
      </c>
      <c r="AG50" s="191" t="str">
        <f>IF('Site Description'!H$33="NO TRANSECT", "NO TRANSECT",BK50*10)</f>
        <v>NO TRANSECT</v>
      </c>
      <c r="AH50" s="211" t="str">
        <f>IF('Site Description'!I$33="NO TRANSECT", "NO TRANSECT",BL50*10)</f>
        <v>NO TRANSECT</v>
      </c>
      <c r="AI50" s="36" t="e">
        <f t="shared" si="52"/>
        <v>#DIV/0!</v>
      </c>
      <c r="AJ50" s="37" t="e">
        <f t="shared" si="53"/>
        <v>#DIV/0!</v>
      </c>
      <c r="AK50" s="190" t="str">
        <f>IF('Site Description'!B$33="NO TRANSECT", "NO TRANSECT",BO50*10)</f>
        <v>NO TRANSECT</v>
      </c>
      <c r="AL50" s="191" t="str">
        <f>IF('Site Description'!C$33="NO TRANSECT", "NO TRANSECT",BP50*10)</f>
        <v>NO TRANSECT</v>
      </c>
      <c r="AM50" s="191" t="str">
        <f>IF('Site Description'!D$33="NO TRANSECT", "NO TRANSECT",BQ50*10)</f>
        <v>NO TRANSECT</v>
      </c>
      <c r="AN50" s="191" t="str">
        <f>IF('Site Description'!E$33="NO TRANSECT", "NO TRANSECT",BR50*10)</f>
        <v>NO TRANSECT</v>
      </c>
      <c r="AO50" s="191" t="str">
        <f>IF('Site Description'!F$33="NO TRANSECT", "NO TRANSECT",BS50*10)</f>
        <v>NO TRANSECT</v>
      </c>
      <c r="AP50" s="192" t="str">
        <f>IF('Site Description'!G$33="NO TRANSECT", "NO TRANSECT",BT50*10)</f>
        <v>NO TRANSECT</v>
      </c>
      <c r="AQ50" s="192" t="str">
        <f>IF('Site Description'!H$33="NO TRANSECT", "NO TRANSECT",BU50*10)</f>
        <v>NO TRANSECT</v>
      </c>
      <c r="AR50" s="192" t="str">
        <f>IF('Site Description'!I$33="NO TRANSECT", "NO TRANSECT",BV50*10)</f>
        <v>NO TRANSECT</v>
      </c>
      <c r="AS50" s="36" t="e">
        <f t="shared" si="54"/>
        <v>#DIV/0!</v>
      </c>
      <c r="AT50" s="37" t="e">
        <f t="shared" si="55"/>
        <v>#DIV/0!</v>
      </c>
      <c r="AU50" s="190" t="str">
        <f>IF('Site Description'!B$33="NO TRANSECT","NO TRANSECT",BY50*10)</f>
        <v>NO TRANSECT</v>
      </c>
      <c r="AV50" s="191" t="str">
        <f>IF('Site Description'!C$33="NO TRANSECT","NO TRANSECT",BZ50*10)</f>
        <v>NO TRANSECT</v>
      </c>
      <c r="AW50" s="191" t="str">
        <f>IF('Site Description'!D$33="NO TRANSECT","NO TRANSECT",CA50*10)</f>
        <v>NO TRANSECT</v>
      </c>
      <c r="AX50" s="191" t="str">
        <f>IF('Site Description'!E$33="NO TRANSECT","NO TRANSECT",CB50*10)</f>
        <v>NO TRANSECT</v>
      </c>
      <c r="AY50" s="191" t="str">
        <f>IF('Site Description'!F$33="NO TRANSECT","NO TRANSECT",CC50*10)</f>
        <v>NO TRANSECT</v>
      </c>
      <c r="AZ50" s="192" t="str">
        <f>IF('Site Description'!G$33="NO TRANSECT","NO TRANSECT",CD50*10)</f>
        <v>NO TRANSECT</v>
      </c>
      <c r="BA50" s="192" t="str">
        <f>IF('Site Description'!H$33="NO TRANSECT","NO TRANSECT",CE50*10)</f>
        <v>NO TRANSECT</v>
      </c>
      <c r="BB50" s="192" t="str">
        <f>IF('Site Description'!I$33="NO TRANSECT","NO TRANSECT",CF50*10)</f>
        <v>NO TRANSECT</v>
      </c>
      <c r="BC50" s="36" t="e">
        <f t="shared" si="56"/>
        <v>#DIV/0!</v>
      </c>
      <c r="BD50" s="37" t="e">
        <f t="shared" si="57"/>
        <v>#DIV/0!</v>
      </c>
      <c r="BE50" s="190" t="str">
        <f>IF('Site Description'!B$32="NO TRANSECT","NO TRANSECT",SUMIF('Data Entry'!$A$4:$A$192,A50,'Data Entry'!$G$4:$G$192)/('Site Description'!B$32*100))</f>
        <v>NO TRANSECT</v>
      </c>
      <c r="BF50" s="191" t="str">
        <f>IF('Site Description'!C$32="NO TRANSECT","NO TRANSECT",SUMIF('Data Entry'!$J$4:$J$192,A50,'Data Entry'!$P$4:$P$192)/('Site Description'!C$32*100))</f>
        <v>NO TRANSECT</v>
      </c>
      <c r="BG50" s="191" t="str">
        <f>IF('Site Description'!D$32="NO TRANSECT","NO TRANSECT",SUMIF('Data Entry'!$S$4:$S$192,A50,'Data Entry'!$Y$4:$Y$192)/('Site Description'!D$32*100))</f>
        <v>NO TRANSECT</v>
      </c>
      <c r="BH50" s="191" t="str">
        <f>IF('Site Description'!E$32="NO TRANSECT","NO TRANSECT",SUMIF('Data Entry'!$AB$4:$AB$192,A50,'Data Entry'!$AH$4:$AH$192)/('Site Description'!E$32*100))</f>
        <v>NO TRANSECT</v>
      </c>
      <c r="BI50" s="191" t="str">
        <f>IF('Site Description'!F$32="NO TRANSECT","NO TRANSECT",SUMIF('Data Entry'!$AK$4:$AK$192,A50,'Data Entry'!$AQ$4:$AQ$192)/('Site Description'!F$32*100))</f>
        <v>NO TRANSECT</v>
      </c>
      <c r="BJ50" s="192" t="str">
        <f>IF('Site Description'!G$32="NO TRANSECT","NO TRANSECT",SUMIF('Data Entry'!$AT$4:$AT$192,A50,'Data Entry'!$AZ$4:$AZ$192)/('Site Description'!G$32*100))</f>
        <v>NO TRANSECT</v>
      </c>
      <c r="BK50" s="192" t="str">
        <f>IF('Site Description'!H$32="NO TRANSECT","NO TRANSECT",SUMIF('Data Entry'!$BC$4:$BC$192,A50,'Data Entry'!$BI$4:$BI$192)/('Site Description'!H$32*100))</f>
        <v>NO TRANSECT</v>
      </c>
      <c r="BL50" s="192" t="str">
        <f>IF('Site Description'!I$32="NO TRANSECT","NO TRANSECT",SUMIF('Data Entry'!$BL$4:$BL$192,A50,'Data Entry'!$BR$4:$BR$192)/('Site Description'!I$32*100))</f>
        <v>NO TRANSECT</v>
      </c>
      <c r="BM50" s="36" t="e">
        <f t="shared" si="58"/>
        <v>#DIV/0!</v>
      </c>
      <c r="BN50" s="37" t="e">
        <f t="shared" si="59"/>
        <v>#DIV/0!</v>
      </c>
      <c r="BO50" s="190" t="str">
        <f>IF('Site Description'!B$32="NO TRANSECT","NO TRANSECT",SUMIF('Data Entry'!$A$4:$A$192,A50,'Data Entry'!$H$4:$H$192)/('Site Description'!B$32*100))</f>
        <v>NO TRANSECT</v>
      </c>
      <c r="BP50" s="191" t="str">
        <f>IF('Site Description'!C$32="NO TRANSECT","NO TRANSECT",SUMIF('Data Entry'!$J$4:$J$192,A50,'Data Entry'!$Q$4:$Q$192)/('Site Description'!C$32*100))</f>
        <v>NO TRANSECT</v>
      </c>
      <c r="BQ50" s="191" t="str">
        <f>IF('Site Description'!D$32="NO TRANSECT","NO TRANSECT",SUMIF('Data Entry'!$S$4:$S$192,A50,'Data Entry'!$Z$4:$Z$192)/('Site Description'!D$32*100))</f>
        <v>NO TRANSECT</v>
      </c>
      <c r="BR50" s="191" t="str">
        <f>IF('Site Description'!E$32="NO TRANSECT","NO TRANSECT",SUMIF('Data Entry'!$AB$4:$AB$192,A50,'Data Entry'!$AI$4:$AI$192)/('Site Description'!E$32*100))</f>
        <v>NO TRANSECT</v>
      </c>
      <c r="BS50" s="191" t="str">
        <f>IF('Site Description'!F$32="NO TRANSECT","NO TRANSECT",SUMIF('Data Entry'!$AK$4:$AK$192,A50,'Data Entry'!$AR$4:$AR$192)/('Site Description'!F$32*100))</f>
        <v>NO TRANSECT</v>
      </c>
      <c r="BT50" s="192" t="str">
        <f>IF('Site Description'!G$32="NO TRANSECT","NO TRANSECT",SUMIF('Data Entry'!$AT$4:$AT$192,A50,'Data Entry'!$BA$4:$BA$192)/('Site Description'!G$32*100))</f>
        <v>NO TRANSECT</v>
      </c>
      <c r="BU50" s="191" t="str">
        <f>IF('Site Description'!H$32="NO TRANSECT","NO TRANSECT",SUMIF('Data Entry'!$BC$4:$BC$192,A50,'Data Entry'!$BJ$4:$BJ$192)/('Site Description'!H$32*100))</f>
        <v>NO TRANSECT</v>
      </c>
      <c r="BV50" s="211" t="str">
        <f>IF('Site Description'!I$32="NO TRANSECT","NO TRANSECT",SUMIF('Data Entry'!$BL$4:$BL$192,A50,'Data Entry'!$BS$4:$BS$192)/('Site Description'!I$32*100))</f>
        <v>NO TRANSECT</v>
      </c>
      <c r="BW50" s="36" t="e">
        <f t="shared" si="60"/>
        <v>#DIV/0!</v>
      </c>
      <c r="BX50" s="37" t="e">
        <f t="shared" si="61"/>
        <v>#DIV/0!</v>
      </c>
      <c r="BY50" s="198" t="str">
        <f>IF('Site Description'!B$32="NO TRANSECT","NO TRANSECT",SUMIF('Data Entry'!$A$4:$A$192,A50,'Data Entry'!$I$4:$I$192)/('Site Description'!B$32*100))</f>
        <v>NO TRANSECT</v>
      </c>
      <c r="BZ50" s="191" t="str">
        <f>IF('Site Description'!C$32="NO TRANSECT","NO TRANSECT",SUMIF('Data Entry'!$J$4:$J$192,A50,'Data Entry'!$R$4:$R$192)/('Site Description'!C$32*100))</f>
        <v>NO TRANSECT</v>
      </c>
      <c r="CA50" s="191" t="str">
        <f>IF('Site Description'!D$32="NO TRANSECT","NO TRANSECT",SUMIF('Data Entry'!$S$4:$S$192,A50,'Data Entry'!$AA$4:$AA$192)/('Site Description'!D$32*100))</f>
        <v>NO TRANSECT</v>
      </c>
      <c r="CB50" s="191" t="str">
        <f>IF('Site Description'!E$32="NO TRANSECT","NO TRANSECT",SUMIF('Data Entry'!$AB$4:$AB$192,A50,'Data Entry'!$AJ$4:$AJ$192)/('Site Description'!E$32*100))</f>
        <v>NO TRANSECT</v>
      </c>
      <c r="CC50" s="191" t="str">
        <f>IF('Site Description'!F$32="NO TRANSECT","NO TRANSECT",SUMIF('Data Entry'!$AK$4:$AK$192,A50,'Data Entry'!$AS$4:$AS$192)/('Site Description'!F$32*100))</f>
        <v>NO TRANSECT</v>
      </c>
      <c r="CD50" s="192" t="str">
        <f>IF('Site Description'!G$32="NO TRANSECT","NO TRANSECT",SUMIF('Data Entry'!$AT$4:$AT$192,A50,'Data Entry'!$BB$4:$BB$192)/('Site Description'!G$32*100))</f>
        <v>NO TRANSECT</v>
      </c>
      <c r="CE50" s="191" t="str">
        <f>IF('Site Description'!H$32="NO TRANSECT","NO TRANSECT",SUMIF('Data Entry'!$BC$4:$BC$192,A50,'Data Entry'!$BK$4:$BK$192)/('Site Description'!H$32*100))</f>
        <v>NO TRANSECT</v>
      </c>
      <c r="CF50" s="211" t="str">
        <f>IF('Site Description'!I$32="NO TRANSECT","NO TRANSECT",SUMIF('Data Entry'!$BL$4:$BL$192,A50,'Data Entry'!$BT$4:$BT$192)/('Site Description'!I$32*100))</f>
        <v>NO TRANSECT</v>
      </c>
      <c r="CG50" s="36" t="e">
        <f t="shared" si="62"/>
        <v>#DIV/0!</v>
      </c>
      <c r="CH50" s="37" t="e">
        <f t="shared" si="63"/>
        <v>#DIV/0!</v>
      </c>
    </row>
    <row r="51" spans="1:86" x14ac:dyDescent="0.25">
      <c r="A51" s="210" t="s">
        <v>249</v>
      </c>
      <c r="B51" s="212" t="s">
        <v>107</v>
      </c>
      <c r="C51" s="212" t="s">
        <v>207</v>
      </c>
      <c r="D51" s="210" t="s">
        <v>1</v>
      </c>
      <c r="E51" s="180" t="s">
        <v>40</v>
      </c>
      <c r="F51" s="180">
        <v>1</v>
      </c>
      <c r="G51" s="194" t="str">
        <f>IF('Site Description'!B$32="NO TRANSECT","NO TRANSECT",SUMIF('Data Entry'!$A$4:$A$192,A51,'Data Entry'!$D$4:$D$192))</f>
        <v>NO TRANSECT</v>
      </c>
      <c r="H51" s="195" t="str">
        <f>IF('Site Description'!C$32="NO TRANSECT","NO TRANSECT",SUMIF('Data Entry'!$J$4:$J$192,A51,'Data Entry'!$M$4:$M$192))</f>
        <v>NO TRANSECT</v>
      </c>
      <c r="I51" s="195" t="str">
        <f>IF('Site Description'!D$32="NO TRANSECT","NO TRANSECT",SUMIF('Data Entry'!$S$4:$S$192,A51,'Data Entry'!$V$4:$V$192))</f>
        <v>NO TRANSECT</v>
      </c>
      <c r="J51" s="195" t="str">
        <f>IF('Site Description'!E$32="NO TRANSECT","NO TRANSECT",SUMIF('Data Entry'!$AB$4:$AB$192,A51,'Data Entry'!$AE$4:$AE$192))</f>
        <v>NO TRANSECT</v>
      </c>
      <c r="K51" s="195" t="str">
        <f>IF('Site Description'!F$32="NO TRANSECT","NO TRANSECT",SUMIF('Data Entry'!$AK$4:$AK$192,A51,'Data Entry'!$AN$4:$AN$192))</f>
        <v>NO TRANSECT</v>
      </c>
      <c r="L51" s="196" t="str">
        <f>IF('Site Description'!G$32="NO TRANSECT","NO TRANSECT",SUMIF('Data Entry'!$AT$4:$AT$192,A51,'Data Entry'!$AW$4:$AW$192))</f>
        <v>NO TRANSECT</v>
      </c>
      <c r="M51" s="196" t="str">
        <f>IF('Site Description'!H$32="NO TRANSECT","NO TRANSECT",SUMIF('Data Entry'!$BC$4:$BC$192,A51,'Data Entry'!$BF$4:$BF$192))</f>
        <v>NO TRANSECT</v>
      </c>
      <c r="N51" s="197" t="str">
        <f>IF('Site Description'!I$32="NO TRANSECT","NO TRANSECT",SUMIF('Data Entry'!$BL$4:$BL$192,A51,'Data Entry'!$BO$4:$BO$192))</f>
        <v>NO TRANSECT</v>
      </c>
      <c r="O51" s="36" t="e">
        <f t="shared" si="48"/>
        <v>#DIV/0!</v>
      </c>
      <c r="P51" s="37" t="e">
        <f t="shared" si="49"/>
        <v>#DIV/0!</v>
      </c>
      <c r="Q51" s="190" t="str">
        <f>IF('Site Description'!B$33="NO TRANSECT", "NO TRANSECT", G51/'Site Description'!B$33)</f>
        <v>NO TRANSECT</v>
      </c>
      <c r="R51" s="191" t="str">
        <f>IF('Site Description'!C$33="NO TRANSECT", "NO TRANSECT", H51/'Site Description'!C$33)</f>
        <v>NO TRANSECT</v>
      </c>
      <c r="S51" s="191" t="str">
        <f>IF('Site Description'!D$33="NO TRANSECT", "NO TRANSECT", I51/'Site Description'!D$33)</f>
        <v>NO TRANSECT</v>
      </c>
      <c r="T51" s="191" t="str">
        <f>IF('Site Description'!E$33="NO TRANSECT", "NO TRANSECT", J51/'Site Description'!E$33)</f>
        <v>NO TRANSECT</v>
      </c>
      <c r="U51" s="191" t="str">
        <f>IF('Site Description'!F$33="NO TRANSECT", "NO TRANSECT", K51/'Site Description'!F$33)</f>
        <v>NO TRANSECT</v>
      </c>
      <c r="V51" s="192" t="str">
        <f>IF('Site Description'!G$33="NO TRANSECT", "NO TRANSECT", L51/'Site Description'!G$33)</f>
        <v>NO TRANSECT</v>
      </c>
      <c r="W51" s="191" t="str">
        <f>IF('Site Description'!H$33="NO TRANSECT", "NO TRANSECT", M51/'Site Description'!H$33)</f>
        <v>NO TRANSECT</v>
      </c>
      <c r="X51" s="211" t="str">
        <f>IF('Site Description'!$I$33="NO TRANSECT", "NO TRANSECT", N51/'Site Description'!$I$33)</f>
        <v>NO TRANSECT</v>
      </c>
      <c r="Y51" s="36" t="e">
        <f t="shared" si="50"/>
        <v>#DIV/0!</v>
      </c>
      <c r="Z51" s="37" t="e">
        <f t="shared" si="51"/>
        <v>#DIV/0!</v>
      </c>
      <c r="AA51" s="190" t="str">
        <f>IF('Site Description'!B$33="NO TRANSECT", "NO TRANSECT",BE51*10)</f>
        <v>NO TRANSECT</v>
      </c>
      <c r="AB51" s="191" t="str">
        <f>IF('Site Description'!C$33="NO TRANSECT", "NO TRANSECT",BF51*10)</f>
        <v>NO TRANSECT</v>
      </c>
      <c r="AC51" s="191" t="str">
        <f>IF('Site Description'!D$33="NO TRANSECT", "NO TRANSECT",BG51*10)</f>
        <v>NO TRANSECT</v>
      </c>
      <c r="AD51" s="191" t="str">
        <f>IF('Site Description'!E$33="NO TRANSECT", "NO TRANSECT",BH51*10)</f>
        <v>NO TRANSECT</v>
      </c>
      <c r="AE51" s="191" t="str">
        <f>IF('Site Description'!F$33="NO TRANSECT", "NO TRANSECT",BI51*10)</f>
        <v>NO TRANSECT</v>
      </c>
      <c r="AF51" s="192" t="str">
        <f>IF('Site Description'!G$33="NO TRANSECT", "NO TRANSECT",BJ51*10)</f>
        <v>NO TRANSECT</v>
      </c>
      <c r="AG51" s="191" t="str">
        <f>IF('Site Description'!H$33="NO TRANSECT", "NO TRANSECT",BK51*10)</f>
        <v>NO TRANSECT</v>
      </c>
      <c r="AH51" s="211" t="str">
        <f>IF('Site Description'!I$33="NO TRANSECT", "NO TRANSECT",BL51*10)</f>
        <v>NO TRANSECT</v>
      </c>
      <c r="AI51" s="36" t="e">
        <f t="shared" si="52"/>
        <v>#DIV/0!</v>
      </c>
      <c r="AJ51" s="37" t="e">
        <f t="shared" si="53"/>
        <v>#DIV/0!</v>
      </c>
      <c r="AK51" s="190" t="str">
        <f>IF('Site Description'!B$33="NO TRANSECT", "NO TRANSECT",BO51*10)</f>
        <v>NO TRANSECT</v>
      </c>
      <c r="AL51" s="191" t="str">
        <f>IF('Site Description'!C$33="NO TRANSECT", "NO TRANSECT",BP51*10)</f>
        <v>NO TRANSECT</v>
      </c>
      <c r="AM51" s="191" t="str">
        <f>IF('Site Description'!D$33="NO TRANSECT", "NO TRANSECT",BQ51*10)</f>
        <v>NO TRANSECT</v>
      </c>
      <c r="AN51" s="191" t="str">
        <f>IF('Site Description'!E$33="NO TRANSECT", "NO TRANSECT",BR51*10)</f>
        <v>NO TRANSECT</v>
      </c>
      <c r="AO51" s="191" t="str">
        <f>IF('Site Description'!F$33="NO TRANSECT", "NO TRANSECT",BS51*10)</f>
        <v>NO TRANSECT</v>
      </c>
      <c r="AP51" s="192" t="str">
        <f>IF('Site Description'!G$33="NO TRANSECT", "NO TRANSECT",BT51*10)</f>
        <v>NO TRANSECT</v>
      </c>
      <c r="AQ51" s="192" t="str">
        <f>IF('Site Description'!H$33="NO TRANSECT", "NO TRANSECT",BU51*10)</f>
        <v>NO TRANSECT</v>
      </c>
      <c r="AR51" s="192" t="str">
        <f>IF('Site Description'!I$33="NO TRANSECT", "NO TRANSECT",BV51*10)</f>
        <v>NO TRANSECT</v>
      </c>
      <c r="AS51" s="36" t="e">
        <f t="shared" si="54"/>
        <v>#DIV/0!</v>
      </c>
      <c r="AT51" s="37" t="e">
        <f t="shared" si="55"/>
        <v>#DIV/0!</v>
      </c>
      <c r="AU51" s="190" t="str">
        <f>IF('Site Description'!B$33="NO TRANSECT","NO TRANSECT",BY51*10)</f>
        <v>NO TRANSECT</v>
      </c>
      <c r="AV51" s="191" t="str">
        <f>IF('Site Description'!C$33="NO TRANSECT","NO TRANSECT",BZ51*10)</f>
        <v>NO TRANSECT</v>
      </c>
      <c r="AW51" s="191" t="str">
        <f>IF('Site Description'!D$33="NO TRANSECT","NO TRANSECT",CA51*10)</f>
        <v>NO TRANSECT</v>
      </c>
      <c r="AX51" s="191" t="str">
        <f>IF('Site Description'!E$33="NO TRANSECT","NO TRANSECT",CB51*10)</f>
        <v>NO TRANSECT</v>
      </c>
      <c r="AY51" s="191" t="str">
        <f>IF('Site Description'!F$33="NO TRANSECT","NO TRANSECT",CC51*10)</f>
        <v>NO TRANSECT</v>
      </c>
      <c r="AZ51" s="192" t="str">
        <f>IF('Site Description'!G$33="NO TRANSECT","NO TRANSECT",CD51*10)</f>
        <v>NO TRANSECT</v>
      </c>
      <c r="BA51" s="192" t="str">
        <f>IF('Site Description'!H$33="NO TRANSECT","NO TRANSECT",CE51*10)</f>
        <v>NO TRANSECT</v>
      </c>
      <c r="BB51" s="192" t="str">
        <f>IF('Site Description'!I$33="NO TRANSECT","NO TRANSECT",CF51*10)</f>
        <v>NO TRANSECT</v>
      </c>
      <c r="BC51" s="36" t="e">
        <f t="shared" si="56"/>
        <v>#DIV/0!</v>
      </c>
      <c r="BD51" s="37" t="e">
        <f t="shared" si="57"/>
        <v>#DIV/0!</v>
      </c>
      <c r="BE51" s="190" t="str">
        <f>IF('Site Description'!B$32="NO TRANSECT","NO TRANSECT",SUMIF('Data Entry'!$A$4:$A$192,A51,'Data Entry'!$G$4:$G$192)/('Site Description'!B$32*100))</f>
        <v>NO TRANSECT</v>
      </c>
      <c r="BF51" s="191" t="str">
        <f>IF('Site Description'!C$32="NO TRANSECT","NO TRANSECT",SUMIF('Data Entry'!$J$4:$J$192,A51,'Data Entry'!$P$4:$P$192)/('Site Description'!C$32*100))</f>
        <v>NO TRANSECT</v>
      </c>
      <c r="BG51" s="191" t="str">
        <f>IF('Site Description'!D$32="NO TRANSECT","NO TRANSECT",SUMIF('Data Entry'!$S$4:$S$192,A51,'Data Entry'!$Y$4:$Y$192)/('Site Description'!D$32*100))</f>
        <v>NO TRANSECT</v>
      </c>
      <c r="BH51" s="191" t="str">
        <f>IF('Site Description'!E$32="NO TRANSECT","NO TRANSECT",SUMIF('Data Entry'!$AB$4:$AB$192,A51,'Data Entry'!$AH$4:$AH$192)/('Site Description'!E$32*100))</f>
        <v>NO TRANSECT</v>
      </c>
      <c r="BI51" s="191" t="str">
        <f>IF('Site Description'!F$32="NO TRANSECT","NO TRANSECT",SUMIF('Data Entry'!$AK$4:$AK$192,A51,'Data Entry'!$AQ$4:$AQ$192)/('Site Description'!F$32*100))</f>
        <v>NO TRANSECT</v>
      </c>
      <c r="BJ51" s="192" t="str">
        <f>IF('Site Description'!G$32="NO TRANSECT","NO TRANSECT",SUMIF('Data Entry'!$AT$4:$AT$192,A51,'Data Entry'!$AZ$4:$AZ$192)/('Site Description'!G$32*100))</f>
        <v>NO TRANSECT</v>
      </c>
      <c r="BK51" s="192" t="str">
        <f>IF('Site Description'!H$32="NO TRANSECT","NO TRANSECT",SUMIF('Data Entry'!$BC$4:$BC$192,A51,'Data Entry'!$BI$4:$BI$192)/('Site Description'!H$32*100))</f>
        <v>NO TRANSECT</v>
      </c>
      <c r="BL51" s="192" t="str">
        <f>IF('Site Description'!I$32="NO TRANSECT","NO TRANSECT",SUMIF('Data Entry'!$BL$4:$BL$192,A51,'Data Entry'!$BR$4:$BR$192)/('Site Description'!I$32*100))</f>
        <v>NO TRANSECT</v>
      </c>
      <c r="BM51" s="36" t="e">
        <f t="shared" si="58"/>
        <v>#DIV/0!</v>
      </c>
      <c r="BN51" s="37" t="e">
        <f t="shared" si="59"/>
        <v>#DIV/0!</v>
      </c>
      <c r="BO51" s="190" t="str">
        <f>IF('Site Description'!B$32="NO TRANSECT","NO TRANSECT",SUMIF('Data Entry'!$A$4:$A$192,A51,'Data Entry'!$H$4:$H$192)/('Site Description'!B$32*100))</f>
        <v>NO TRANSECT</v>
      </c>
      <c r="BP51" s="191" t="str">
        <f>IF('Site Description'!C$32="NO TRANSECT","NO TRANSECT",SUMIF('Data Entry'!$J$4:$J$192,A51,'Data Entry'!$Q$4:$Q$192)/('Site Description'!C$32*100))</f>
        <v>NO TRANSECT</v>
      </c>
      <c r="BQ51" s="191" t="str">
        <f>IF('Site Description'!D$32="NO TRANSECT","NO TRANSECT",SUMIF('Data Entry'!$S$4:$S$192,A51,'Data Entry'!$Z$4:$Z$192)/('Site Description'!D$32*100))</f>
        <v>NO TRANSECT</v>
      </c>
      <c r="BR51" s="191" t="str">
        <f>IF('Site Description'!E$32="NO TRANSECT","NO TRANSECT",SUMIF('Data Entry'!$AB$4:$AB$192,A51,'Data Entry'!$AI$4:$AI$192)/('Site Description'!E$32*100))</f>
        <v>NO TRANSECT</v>
      </c>
      <c r="BS51" s="191" t="str">
        <f>IF('Site Description'!F$32="NO TRANSECT","NO TRANSECT",SUMIF('Data Entry'!$AK$4:$AK$192,A51,'Data Entry'!$AR$4:$AR$192)/('Site Description'!F$32*100))</f>
        <v>NO TRANSECT</v>
      </c>
      <c r="BT51" s="192" t="str">
        <f>IF('Site Description'!G$32="NO TRANSECT","NO TRANSECT",SUMIF('Data Entry'!$AT$4:$AT$192,A51,'Data Entry'!$BA$4:$BA$192)/('Site Description'!G$32*100))</f>
        <v>NO TRANSECT</v>
      </c>
      <c r="BU51" s="191" t="str">
        <f>IF('Site Description'!H$32="NO TRANSECT","NO TRANSECT",SUMIF('Data Entry'!$BC$4:$BC$192,A51,'Data Entry'!$BJ$4:$BJ$192)/('Site Description'!H$32*100))</f>
        <v>NO TRANSECT</v>
      </c>
      <c r="BV51" s="211" t="str">
        <f>IF('Site Description'!I$32="NO TRANSECT","NO TRANSECT",SUMIF('Data Entry'!$BL$4:$BL$192,A51,'Data Entry'!$BS$4:$BS$192)/('Site Description'!I$32*100))</f>
        <v>NO TRANSECT</v>
      </c>
      <c r="BW51" s="36" t="e">
        <f t="shared" si="60"/>
        <v>#DIV/0!</v>
      </c>
      <c r="BX51" s="37" t="e">
        <f t="shared" si="61"/>
        <v>#DIV/0!</v>
      </c>
      <c r="BY51" s="198" t="str">
        <f>IF('Site Description'!B$32="NO TRANSECT","NO TRANSECT",SUMIF('Data Entry'!$A$4:$A$192,A51,'Data Entry'!$I$4:$I$192)/('Site Description'!B$32*100))</f>
        <v>NO TRANSECT</v>
      </c>
      <c r="BZ51" s="191" t="str">
        <f>IF('Site Description'!C$32="NO TRANSECT","NO TRANSECT",SUMIF('Data Entry'!$J$4:$J$192,A51,'Data Entry'!$R$4:$R$192)/('Site Description'!C$32*100))</f>
        <v>NO TRANSECT</v>
      </c>
      <c r="CA51" s="191" t="str">
        <f>IF('Site Description'!D$32="NO TRANSECT","NO TRANSECT",SUMIF('Data Entry'!$S$4:$S$192,A51,'Data Entry'!$AA$4:$AA$192)/('Site Description'!D$32*100))</f>
        <v>NO TRANSECT</v>
      </c>
      <c r="CB51" s="191" t="str">
        <f>IF('Site Description'!E$32="NO TRANSECT","NO TRANSECT",SUMIF('Data Entry'!$AB$4:$AB$192,A51,'Data Entry'!$AJ$4:$AJ$192)/('Site Description'!E$32*100))</f>
        <v>NO TRANSECT</v>
      </c>
      <c r="CC51" s="191" t="str">
        <f>IF('Site Description'!F$32="NO TRANSECT","NO TRANSECT",SUMIF('Data Entry'!$AK$4:$AK$192,A51,'Data Entry'!$AS$4:$AS$192)/('Site Description'!F$32*100))</f>
        <v>NO TRANSECT</v>
      </c>
      <c r="CD51" s="192" t="str">
        <f>IF('Site Description'!G$32="NO TRANSECT","NO TRANSECT",SUMIF('Data Entry'!$AT$4:$AT$192,A51,'Data Entry'!$BB$4:$BB$192)/('Site Description'!G$32*100))</f>
        <v>NO TRANSECT</v>
      </c>
      <c r="CE51" s="191" t="str">
        <f>IF('Site Description'!H$32="NO TRANSECT","NO TRANSECT",SUMIF('Data Entry'!$BC$4:$BC$192,A51,'Data Entry'!$BK$4:$BK$192)/('Site Description'!H$32*100))</f>
        <v>NO TRANSECT</v>
      </c>
      <c r="CF51" s="211" t="str">
        <f>IF('Site Description'!I$32="NO TRANSECT","NO TRANSECT",SUMIF('Data Entry'!$BL$4:$BL$192,A51,'Data Entry'!$BT$4:$BT$192)/('Site Description'!I$32*100))</f>
        <v>NO TRANSECT</v>
      </c>
      <c r="CG51" s="36" t="e">
        <f t="shared" si="62"/>
        <v>#DIV/0!</v>
      </c>
      <c r="CH51" s="37" t="e">
        <f t="shared" si="63"/>
        <v>#DIV/0!</v>
      </c>
    </row>
    <row r="52" spans="1:86" x14ac:dyDescent="0.25">
      <c r="A52" s="210" t="s">
        <v>250</v>
      </c>
      <c r="B52" s="212" t="s">
        <v>107</v>
      </c>
      <c r="C52" s="212" t="s">
        <v>208</v>
      </c>
      <c r="D52" s="210" t="s">
        <v>1</v>
      </c>
      <c r="E52" s="180" t="s">
        <v>40</v>
      </c>
      <c r="F52" s="213">
        <v>1</v>
      </c>
      <c r="G52" s="194" t="str">
        <f>IF('Site Description'!B$32="NO TRANSECT","NO TRANSECT",SUMIF('Data Entry'!$A$4:$A$192,A52,'Data Entry'!$D$4:$D$192))</f>
        <v>NO TRANSECT</v>
      </c>
      <c r="H52" s="195" t="str">
        <f>IF('Site Description'!C$32="NO TRANSECT","NO TRANSECT",SUMIF('Data Entry'!$J$4:$J$192,A52,'Data Entry'!$M$4:$M$192))</f>
        <v>NO TRANSECT</v>
      </c>
      <c r="I52" s="195" t="str">
        <f>IF('Site Description'!D$32="NO TRANSECT","NO TRANSECT",SUMIF('Data Entry'!$S$4:$S$192,A52,'Data Entry'!$V$4:$V$192))</f>
        <v>NO TRANSECT</v>
      </c>
      <c r="J52" s="195" t="str">
        <f>IF('Site Description'!E$32="NO TRANSECT","NO TRANSECT",SUMIF('Data Entry'!$AB$4:$AB$192,A52,'Data Entry'!$AE$4:$AE$192))</f>
        <v>NO TRANSECT</v>
      </c>
      <c r="K52" s="195" t="str">
        <f>IF('Site Description'!F$32="NO TRANSECT","NO TRANSECT",SUMIF('Data Entry'!$AK$4:$AK$192,A52,'Data Entry'!$AN$4:$AN$192))</f>
        <v>NO TRANSECT</v>
      </c>
      <c r="L52" s="196" t="str">
        <f>IF('Site Description'!G$32="NO TRANSECT","NO TRANSECT",SUMIF('Data Entry'!$AT$4:$AT$192,A52,'Data Entry'!$AW$4:$AW$192))</f>
        <v>NO TRANSECT</v>
      </c>
      <c r="M52" s="196" t="str">
        <f>IF('Site Description'!H$32="NO TRANSECT","NO TRANSECT",SUMIF('Data Entry'!$BC$4:$BC$192,A52,'Data Entry'!$BF$4:$BF$192))</f>
        <v>NO TRANSECT</v>
      </c>
      <c r="N52" s="197" t="str">
        <f>IF('Site Description'!I$32="NO TRANSECT","NO TRANSECT",SUMIF('Data Entry'!$BL$4:$BL$192,A52,'Data Entry'!$BO$4:$BO$192))</f>
        <v>NO TRANSECT</v>
      </c>
      <c r="O52" s="36" t="e">
        <f t="shared" si="48"/>
        <v>#DIV/0!</v>
      </c>
      <c r="P52" s="37" t="e">
        <f t="shared" si="49"/>
        <v>#DIV/0!</v>
      </c>
      <c r="Q52" s="190" t="str">
        <f>IF('Site Description'!B$33="NO TRANSECT", "NO TRANSECT", G52/'Site Description'!B$33)</f>
        <v>NO TRANSECT</v>
      </c>
      <c r="R52" s="191" t="str">
        <f>IF('Site Description'!C$33="NO TRANSECT", "NO TRANSECT", H52/'Site Description'!C$33)</f>
        <v>NO TRANSECT</v>
      </c>
      <c r="S52" s="191" t="str">
        <f>IF('Site Description'!D$33="NO TRANSECT", "NO TRANSECT", I52/'Site Description'!D$33)</f>
        <v>NO TRANSECT</v>
      </c>
      <c r="T52" s="191" t="str">
        <f>IF('Site Description'!E$33="NO TRANSECT", "NO TRANSECT", J52/'Site Description'!E$33)</f>
        <v>NO TRANSECT</v>
      </c>
      <c r="U52" s="191" t="str">
        <f>IF('Site Description'!F$33="NO TRANSECT", "NO TRANSECT", K52/'Site Description'!F$33)</f>
        <v>NO TRANSECT</v>
      </c>
      <c r="V52" s="192" t="str">
        <f>IF('Site Description'!G$33="NO TRANSECT", "NO TRANSECT", L52/'Site Description'!G$33)</f>
        <v>NO TRANSECT</v>
      </c>
      <c r="W52" s="191" t="str">
        <f>IF('Site Description'!H$33="NO TRANSECT", "NO TRANSECT", M52/'Site Description'!H$33)</f>
        <v>NO TRANSECT</v>
      </c>
      <c r="X52" s="211" t="str">
        <f>IF('Site Description'!$I$33="NO TRANSECT", "NO TRANSECT", N52/'Site Description'!$I$33)</f>
        <v>NO TRANSECT</v>
      </c>
      <c r="Y52" s="36" t="e">
        <f t="shared" si="50"/>
        <v>#DIV/0!</v>
      </c>
      <c r="Z52" s="37" t="e">
        <f t="shared" si="51"/>
        <v>#DIV/0!</v>
      </c>
      <c r="AA52" s="190" t="str">
        <f>IF('Site Description'!B$33="NO TRANSECT", "NO TRANSECT",BE52*10)</f>
        <v>NO TRANSECT</v>
      </c>
      <c r="AB52" s="191" t="str">
        <f>IF('Site Description'!C$33="NO TRANSECT", "NO TRANSECT",BF52*10)</f>
        <v>NO TRANSECT</v>
      </c>
      <c r="AC52" s="191" t="str">
        <f>IF('Site Description'!D$33="NO TRANSECT", "NO TRANSECT",BG52*10)</f>
        <v>NO TRANSECT</v>
      </c>
      <c r="AD52" s="191" t="str">
        <f>IF('Site Description'!E$33="NO TRANSECT", "NO TRANSECT",BH52*10)</f>
        <v>NO TRANSECT</v>
      </c>
      <c r="AE52" s="191" t="str">
        <f>IF('Site Description'!F$33="NO TRANSECT", "NO TRANSECT",BI52*10)</f>
        <v>NO TRANSECT</v>
      </c>
      <c r="AF52" s="192" t="str">
        <f>IF('Site Description'!G$33="NO TRANSECT", "NO TRANSECT",BJ52*10)</f>
        <v>NO TRANSECT</v>
      </c>
      <c r="AG52" s="191" t="str">
        <f>IF('Site Description'!H$33="NO TRANSECT", "NO TRANSECT",BK52*10)</f>
        <v>NO TRANSECT</v>
      </c>
      <c r="AH52" s="211" t="str">
        <f>IF('Site Description'!I$33="NO TRANSECT", "NO TRANSECT",BL52*10)</f>
        <v>NO TRANSECT</v>
      </c>
      <c r="AI52" s="36" t="e">
        <f t="shared" si="52"/>
        <v>#DIV/0!</v>
      </c>
      <c r="AJ52" s="37" t="e">
        <f t="shared" si="53"/>
        <v>#DIV/0!</v>
      </c>
      <c r="AK52" s="190" t="str">
        <f>IF('Site Description'!B$33="NO TRANSECT", "NO TRANSECT",BO52*10)</f>
        <v>NO TRANSECT</v>
      </c>
      <c r="AL52" s="191" t="str">
        <f>IF('Site Description'!C$33="NO TRANSECT", "NO TRANSECT",BP52*10)</f>
        <v>NO TRANSECT</v>
      </c>
      <c r="AM52" s="191" t="str">
        <f>IF('Site Description'!D$33="NO TRANSECT", "NO TRANSECT",BQ52*10)</f>
        <v>NO TRANSECT</v>
      </c>
      <c r="AN52" s="191" t="str">
        <f>IF('Site Description'!E$33="NO TRANSECT", "NO TRANSECT",BR52*10)</f>
        <v>NO TRANSECT</v>
      </c>
      <c r="AO52" s="191" t="str">
        <f>IF('Site Description'!F$33="NO TRANSECT", "NO TRANSECT",BS52*10)</f>
        <v>NO TRANSECT</v>
      </c>
      <c r="AP52" s="192" t="str">
        <f>IF('Site Description'!G$33="NO TRANSECT", "NO TRANSECT",BT52*10)</f>
        <v>NO TRANSECT</v>
      </c>
      <c r="AQ52" s="192" t="str">
        <f>IF('Site Description'!H$33="NO TRANSECT", "NO TRANSECT",BU52*10)</f>
        <v>NO TRANSECT</v>
      </c>
      <c r="AR52" s="192" t="str">
        <f>IF('Site Description'!I$33="NO TRANSECT", "NO TRANSECT",BV52*10)</f>
        <v>NO TRANSECT</v>
      </c>
      <c r="AS52" s="36" t="e">
        <f t="shared" si="54"/>
        <v>#DIV/0!</v>
      </c>
      <c r="AT52" s="37" t="e">
        <f t="shared" si="55"/>
        <v>#DIV/0!</v>
      </c>
      <c r="AU52" s="190" t="str">
        <f>IF('Site Description'!B$33="NO TRANSECT","NO TRANSECT",BY52*10)</f>
        <v>NO TRANSECT</v>
      </c>
      <c r="AV52" s="191" t="str">
        <f>IF('Site Description'!C$33="NO TRANSECT","NO TRANSECT",BZ52*10)</f>
        <v>NO TRANSECT</v>
      </c>
      <c r="AW52" s="191" t="str">
        <f>IF('Site Description'!D$33="NO TRANSECT","NO TRANSECT",CA52*10)</f>
        <v>NO TRANSECT</v>
      </c>
      <c r="AX52" s="191" t="str">
        <f>IF('Site Description'!E$33="NO TRANSECT","NO TRANSECT",CB52*10)</f>
        <v>NO TRANSECT</v>
      </c>
      <c r="AY52" s="191" t="str">
        <f>IF('Site Description'!F$33="NO TRANSECT","NO TRANSECT",CC52*10)</f>
        <v>NO TRANSECT</v>
      </c>
      <c r="AZ52" s="192" t="str">
        <f>IF('Site Description'!G$33="NO TRANSECT","NO TRANSECT",CD52*10)</f>
        <v>NO TRANSECT</v>
      </c>
      <c r="BA52" s="192" t="str">
        <f>IF('Site Description'!H$33="NO TRANSECT","NO TRANSECT",CE52*10)</f>
        <v>NO TRANSECT</v>
      </c>
      <c r="BB52" s="192" t="str">
        <f>IF('Site Description'!I$33="NO TRANSECT","NO TRANSECT",CF52*10)</f>
        <v>NO TRANSECT</v>
      </c>
      <c r="BC52" s="36" t="e">
        <f t="shared" si="56"/>
        <v>#DIV/0!</v>
      </c>
      <c r="BD52" s="37" t="e">
        <f t="shared" si="57"/>
        <v>#DIV/0!</v>
      </c>
      <c r="BE52" s="190" t="str">
        <f>IF('Site Description'!B$32="NO TRANSECT","NO TRANSECT",SUMIF('Data Entry'!$A$4:$A$192,A52,'Data Entry'!$G$4:$G$192)/('Site Description'!B$32*100))</f>
        <v>NO TRANSECT</v>
      </c>
      <c r="BF52" s="191" t="str">
        <f>IF('Site Description'!C$32="NO TRANSECT","NO TRANSECT",SUMIF('Data Entry'!$J$4:$J$192,A52,'Data Entry'!$P$4:$P$192)/('Site Description'!C$32*100))</f>
        <v>NO TRANSECT</v>
      </c>
      <c r="BG52" s="191" t="str">
        <f>IF('Site Description'!D$32="NO TRANSECT","NO TRANSECT",SUMIF('Data Entry'!$S$4:$S$192,A52,'Data Entry'!$Y$4:$Y$192)/('Site Description'!D$32*100))</f>
        <v>NO TRANSECT</v>
      </c>
      <c r="BH52" s="191" t="str">
        <f>IF('Site Description'!E$32="NO TRANSECT","NO TRANSECT",SUMIF('Data Entry'!$AB$4:$AB$192,A52,'Data Entry'!$AH$4:$AH$192)/('Site Description'!E$32*100))</f>
        <v>NO TRANSECT</v>
      </c>
      <c r="BI52" s="191" t="str">
        <f>IF('Site Description'!F$32="NO TRANSECT","NO TRANSECT",SUMIF('Data Entry'!$AK$4:$AK$192,A52,'Data Entry'!$AQ$4:$AQ$192)/('Site Description'!F$32*100))</f>
        <v>NO TRANSECT</v>
      </c>
      <c r="BJ52" s="192" t="str">
        <f>IF('Site Description'!G$32="NO TRANSECT","NO TRANSECT",SUMIF('Data Entry'!$AT$4:$AT$192,A52,'Data Entry'!$AZ$4:$AZ$192)/('Site Description'!G$32*100))</f>
        <v>NO TRANSECT</v>
      </c>
      <c r="BK52" s="192" t="str">
        <f>IF('Site Description'!H$32="NO TRANSECT","NO TRANSECT",SUMIF('Data Entry'!$BC$4:$BC$192,A52,'Data Entry'!$BI$4:$BI$192)/('Site Description'!H$32*100))</f>
        <v>NO TRANSECT</v>
      </c>
      <c r="BL52" s="192" t="str">
        <f>IF('Site Description'!I$32="NO TRANSECT","NO TRANSECT",SUMIF('Data Entry'!$BL$4:$BL$192,A52,'Data Entry'!$BR$4:$BR$192)/('Site Description'!I$32*100))</f>
        <v>NO TRANSECT</v>
      </c>
      <c r="BM52" s="36" t="e">
        <f t="shared" si="58"/>
        <v>#DIV/0!</v>
      </c>
      <c r="BN52" s="37" t="e">
        <f t="shared" si="59"/>
        <v>#DIV/0!</v>
      </c>
      <c r="BO52" s="190" t="str">
        <f>IF('Site Description'!B$32="NO TRANSECT","NO TRANSECT",SUMIF('Data Entry'!$A$4:$A$192,A52,'Data Entry'!$H$4:$H$192)/('Site Description'!B$32*100))</f>
        <v>NO TRANSECT</v>
      </c>
      <c r="BP52" s="191" t="str">
        <f>IF('Site Description'!C$32="NO TRANSECT","NO TRANSECT",SUMIF('Data Entry'!$J$4:$J$192,A52,'Data Entry'!$Q$4:$Q$192)/('Site Description'!C$32*100))</f>
        <v>NO TRANSECT</v>
      </c>
      <c r="BQ52" s="191" t="str">
        <f>IF('Site Description'!D$32="NO TRANSECT","NO TRANSECT",SUMIF('Data Entry'!$S$4:$S$192,A52,'Data Entry'!$Z$4:$Z$192)/('Site Description'!D$32*100))</f>
        <v>NO TRANSECT</v>
      </c>
      <c r="BR52" s="191" t="str">
        <f>IF('Site Description'!E$32="NO TRANSECT","NO TRANSECT",SUMIF('Data Entry'!$AB$4:$AB$192,A52,'Data Entry'!$AI$4:$AI$192)/('Site Description'!E$32*100))</f>
        <v>NO TRANSECT</v>
      </c>
      <c r="BS52" s="191" t="str">
        <f>IF('Site Description'!F$32="NO TRANSECT","NO TRANSECT",SUMIF('Data Entry'!$AK$4:$AK$192,A52,'Data Entry'!$AR$4:$AR$192)/('Site Description'!F$32*100))</f>
        <v>NO TRANSECT</v>
      </c>
      <c r="BT52" s="192" t="str">
        <f>IF('Site Description'!G$32="NO TRANSECT","NO TRANSECT",SUMIF('Data Entry'!$AT$4:$AT$192,A52,'Data Entry'!$BA$4:$BA$192)/('Site Description'!G$32*100))</f>
        <v>NO TRANSECT</v>
      </c>
      <c r="BU52" s="191" t="str">
        <f>IF('Site Description'!H$32="NO TRANSECT","NO TRANSECT",SUMIF('Data Entry'!$BC$4:$BC$192,A52,'Data Entry'!$BJ$4:$BJ$192)/('Site Description'!H$32*100))</f>
        <v>NO TRANSECT</v>
      </c>
      <c r="BV52" s="211" t="str">
        <f>IF('Site Description'!I$32="NO TRANSECT","NO TRANSECT",SUMIF('Data Entry'!$BL$4:$BL$192,A52,'Data Entry'!$BS$4:$BS$192)/('Site Description'!I$32*100))</f>
        <v>NO TRANSECT</v>
      </c>
      <c r="BW52" s="36" t="e">
        <f t="shared" si="60"/>
        <v>#DIV/0!</v>
      </c>
      <c r="BX52" s="37" t="e">
        <f t="shared" si="61"/>
        <v>#DIV/0!</v>
      </c>
      <c r="BY52" s="198" t="str">
        <f>IF('Site Description'!B$32="NO TRANSECT","NO TRANSECT",SUMIF('Data Entry'!$A$4:$A$192,A52,'Data Entry'!$I$4:$I$192)/('Site Description'!B$32*100))</f>
        <v>NO TRANSECT</v>
      </c>
      <c r="BZ52" s="191" t="str">
        <f>IF('Site Description'!C$32="NO TRANSECT","NO TRANSECT",SUMIF('Data Entry'!$J$4:$J$192,A52,'Data Entry'!$R$4:$R$192)/('Site Description'!C$32*100))</f>
        <v>NO TRANSECT</v>
      </c>
      <c r="CA52" s="191" t="str">
        <f>IF('Site Description'!D$32="NO TRANSECT","NO TRANSECT",SUMIF('Data Entry'!$S$4:$S$192,A52,'Data Entry'!$AA$4:$AA$192)/('Site Description'!D$32*100))</f>
        <v>NO TRANSECT</v>
      </c>
      <c r="CB52" s="191" t="str">
        <f>IF('Site Description'!E$32="NO TRANSECT","NO TRANSECT",SUMIF('Data Entry'!$AB$4:$AB$192,A52,'Data Entry'!$AJ$4:$AJ$192)/('Site Description'!E$32*100))</f>
        <v>NO TRANSECT</v>
      </c>
      <c r="CC52" s="191" t="str">
        <f>IF('Site Description'!F$32="NO TRANSECT","NO TRANSECT",SUMIF('Data Entry'!$AK$4:$AK$192,A52,'Data Entry'!$AS$4:$AS$192)/('Site Description'!F$32*100))</f>
        <v>NO TRANSECT</v>
      </c>
      <c r="CD52" s="192" t="str">
        <f>IF('Site Description'!G$32="NO TRANSECT","NO TRANSECT",SUMIF('Data Entry'!$AT$4:$AT$192,A52,'Data Entry'!$BB$4:$BB$192)/('Site Description'!G$32*100))</f>
        <v>NO TRANSECT</v>
      </c>
      <c r="CE52" s="191" t="str">
        <f>IF('Site Description'!H$32="NO TRANSECT","NO TRANSECT",SUMIF('Data Entry'!$BC$4:$BC$192,A52,'Data Entry'!$BK$4:$BK$192)/('Site Description'!H$32*100))</f>
        <v>NO TRANSECT</v>
      </c>
      <c r="CF52" s="211" t="str">
        <f>IF('Site Description'!I$32="NO TRANSECT","NO TRANSECT",SUMIF('Data Entry'!$BL$4:$BL$192,A52,'Data Entry'!$BT$4:$BT$192)/('Site Description'!I$32*100))</f>
        <v>NO TRANSECT</v>
      </c>
      <c r="CG52" s="36" t="e">
        <f t="shared" si="62"/>
        <v>#DIV/0!</v>
      </c>
      <c r="CH52" s="37" t="e">
        <f t="shared" si="63"/>
        <v>#DIV/0!</v>
      </c>
    </row>
    <row r="53" spans="1:86" x14ac:dyDescent="0.25">
      <c r="A53" s="210" t="s">
        <v>255</v>
      </c>
      <c r="B53" s="212" t="s">
        <v>107</v>
      </c>
      <c r="C53" s="212" t="s">
        <v>213</v>
      </c>
      <c r="D53" s="210" t="s">
        <v>1</v>
      </c>
      <c r="E53" s="180" t="s">
        <v>40</v>
      </c>
      <c r="F53" s="213">
        <v>1</v>
      </c>
      <c r="G53" s="194" t="str">
        <f>IF('Site Description'!B$32="NO TRANSECT","NO TRANSECT",SUMIF('Data Entry'!$A$4:$A$192,A53,'Data Entry'!$D$4:$D$192))</f>
        <v>NO TRANSECT</v>
      </c>
      <c r="H53" s="195" t="str">
        <f>IF('Site Description'!C$32="NO TRANSECT","NO TRANSECT",SUMIF('Data Entry'!$J$4:$J$192,A53,'Data Entry'!$M$4:$M$192))</f>
        <v>NO TRANSECT</v>
      </c>
      <c r="I53" s="195" t="str">
        <f>IF('Site Description'!D$32="NO TRANSECT","NO TRANSECT",SUMIF('Data Entry'!$S$4:$S$192,A53,'Data Entry'!$V$4:$V$192))</f>
        <v>NO TRANSECT</v>
      </c>
      <c r="J53" s="195" t="str">
        <f>IF('Site Description'!E$32="NO TRANSECT","NO TRANSECT",SUMIF('Data Entry'!$AB$4:$AB$192,A53,'Data Entry'!$AE$4:$AE$192))</f>
        <v>NO TRANSECT</v>
      </c>
      <c r="K53" s="195" t="str">
        <f>IF('Site Description'!F$32="NO TRANSECT","NO TRANSECT",SUMIF('Data Entry'!$AK$4:$AK$192,A53,'Data Entry'!$AN$4:$AN$192))</f>
        <v>NO TRANSECT</v>
      </c>
      <c r="L53" s="196" t="str">
        <f>IF('Site Description'!G$32="NO TRANSECT","NO TRANSECT",SUMIF('Data Entry'!$AT$4:$AT$192,A53,'Data Entry'!$AW$4:$AW$192))</f>
        <v>NO TRANSECT</v>
      </c>
      <c r="M53" s="196" t="str">
        <f>IF('Site Description'!H$32="NO TRANSECT","NO TRANSECT",SUMIF('Data Entry'!$BC$4:$BC$192,A53,'Data Entry'!$BF$4:$BF$192))</f>
        <v>NO TRANSECT</v>
      </c>
      <c r="N53" s="197" t="str">
        <f>IF('Site Description'!I$32="NO TRANSECT","NO TRANSECT",SUMIF('Data Entry'!$BL$4:$BL$192,A53,'Data Entry'!$BO$4:$BO$192))</f>
        <v>NO TRANSECT</v>
      </c>
      <c r="O53" s="36" t="e">
        <f t="shared" si="48"/>
        <v>#DIV/0!</v>
      </c>
      <c r="P53" s="37" t="e">
        <f t="shared" si="49"/>
        <v>#DIV/0!</v>
      </c>
      <c r="Q53" s="190" t="str">
        <f>IF('Site Description'!B$33="NO TRANSECT", "NO TRANSECT", G53/'Site Description'!B$33)</f>
        <v>NO TRANSECT</v>
      </c>
      <c r="R53" s="191" t="str">
        <f>IF('Site Description'!C$33="NO TRANSECT", "NO TRANSECT", H53/'Site Description'!C$33)</f>
        <v>NO TRANSECT</v>
      </c>
      <c r="S53" s="191" t="str">
        <f>IF('Site Description'!D$33="NO TRANSECT", "NO TRANSECT", I53/'Site Description'!D$33)</f>
        <v>NO TRANSECT</v>
      </c>
      <c r="T53" s="191" t="str">
        <f>IF('Site Description'!E$33="NO TRANSECT", "NO TRANSECT", J53/'Site Description'!E$33)</f>
        <v>NO TRANSECT</v>
      </c>
      <c r="U53" s="191" t="str">
        <f>IF('Site Description'!F$33="NO TRANSECT", "NO TRANSECT", K53/'Site Description'!F$33)</f>
        <v>NO TRANSECT</v>
      </c>
      <c r="V53" s="192" t="str">
        <f>IF('Site Description'!G$33="NO TRANSECT", "NO TRANSECT", L53/'Site Description'!G$33)</f>
        <v>NO TRANSECT</v>
      </c>
      <c r="W53" s="191" t="str">
        <f>IF('Site Description'!H$33="NO TRANSECT", "NO TRANSECT", M53/'Site Description'!H$33)</f>
        <v>NO TRANSECT</v>
      </c>
      <c r="X53" s="211" t="str">
        <f>IF('Site Description'!$I$33="NO TRANSECT", "NO TRANSECT", N53/'Site Description'!$I$33)</f>
        <v>NO TRANSECT</v>
      </c>
      <c r="Y53" s="36" t="e">
        <f t="shared" si="50"/>
        <v>#DIV/0!</v>
      </c>
      <c r="Z53" s="37" t="e">
        <f t="shared" si="51"/>
        <v>#DIV/0!</v>
      </c>
      <c r="AA53" s="190" t="str">
        <f>IF('Site Description'!B$33="NO TRANSECT", "NO TRANSECT",BE53*10)</f>
        <v>NO TRANSECT</v>
      </c>
      <c r="AB53" s="191" t="str">
        <f>IF('Site Description'!C$33="NO TRANSECT", "NO TRANSECT",BF53*10)</f>
        <v>NO TRANSECT</v>
      </c>
      <c r="AC53" s="191" t="str">
        <f>IF('Site Description'!D$33="NO TRANSECT", "NO TRANSECT",BG53*10)</f>
        <v>NO TRANSECT</v>
      </c>
      <c r="AD53" s="191" t="str">
        <f>IF('Site Description'!E$33="NO TRANSECT", "NO TRANSECT",BH53*10)</f>
        <v>NO TRANSECT</v>
      </c>
      <c r="AE53" s="191" t="str">
        <f>IF('Site Description'!F$33="NO TRANSECT", "NO TRANSECT",BI53*10)</f>
        <v>NO TRANSECT</v>
      </c>
      <c r="AF53" s="192" t="str">
        <f>IF('Site Description'!G$33="NO TRANSECT", "NO TRANSECT",BJ53*10)</f>
        <v>NO TRANSECT</v>
      </c>
      <c r="AG53" s="191" t="str">
        <f>IF('Site Description'!H$33="NO TRANSECT", "NO TRANSECT",BK53*10)</f>
        <v>NO TRANSECT</v>
      </c>
      <c r="AH53" s="211" t="str">
        <f>IF('Site Description'!I$33="NO TRANSECT", "NO TRANSECT",BL53*10)</f>
        <v>NO TRANSECT</v>
      </c>
      <c r="AI53" s="36" t="e">
        <f t="shared" ref="AI53:AI75" si="80">AVERAGE(AA53:AH53)</f>
        <v>#DIV/0!</v>
      </c>
      <c r="AJ53" s="37" t="e">
        <f t="shared" ref="AJ53:AJ75" si="81">STDEV(AA53:AH53)</f>
        <v>#DIV/0!</v>
      </c>
      <c r="AK53" s="190" t="str">
        <f>IF('Site Description'!B$33="NO TRANSECT", "NO TRANSECT",BO53*10)</f>
        <v>NO TRANSECT</v>
      </c>
      <c r="AL53" s="191" t="str">
        <f>IF('Site Description'!C$33="NO TRANSECT", "NO TRANSECT",BP53*10)</f>
        <v>NO TRANSECT</v>
      </c>
      <c r="AM53" s="191" t="str">
        <f>IF('Site Description'!D$33="NO TRANSECT", "NO TRANSECT",BQ53*10)</f>
        <v>NO TRANSECT</v>
      </c>
      <c r="AN53" s="191" t="str">
        <f>IF('Site Description'!E$33="NO TRANSECT", "NO TRANSECT",BR53*10)</f>
        <v>NO TRANSECT</v>
      </c>
      <c r="AO53" s="191" t="str">
        <f>IF('Site Description'!F$33="NO TRANSECT", "NO TRANSECT",BS53*10)</f>
        <v>NO TRANSECT</v>
      </c>
      <c r="AP53" s="192" t="str">
        <f>IF('Site Description'!G$33="NO TRANSECT", "NO TRANSECT",BT53*10)</f>
        <v>NO TRANSECT</v>
      </c>
      <c r="AQ53" s="192" t="str">
        <f>IF('Site Description'!H$33="NO TRANSECT", "NO TRANSECT",BU53*10)</f>
        <v>NO TRANSECT</v>
      </c>
      <c r="AR53" s="192" t="str">
        <f>IF('Site Description'!I$33="NO TRANSECT", "NO TRANSECT",BV53*10)</f>
        <v>NO TRANSECT</v>
      </c>
      <c r="AS53" s="36" t="e">
        <f t="shared" si="54"/>
        <v>#DIV/0!</v>
      </c>
      <c r="AT53" s="37" t="e">
        <f t="shared" si="55"/>
        <v>#DIV/0!</v>
      </c>
      <c r="AU53" s="190" t="str">
        <f>IF('Site Description'!B$33="NO TRANSECT","NO TRANSECT",BY53*10)</f>
        <v>NO TRANSECT</v>
      </c>
      <c r="AV53" s="191" t="str">
        <f>IF('Site Description'!C$33="NO TRANSECT","NO TRANSECT",BZ53*10)</f>
        <v>NO TRANSECT</v>
      </c>
      <c r="AW53" s="191" t="str">
        <f>IF('Site Description'!D$33="NO TRANSECT","NO TRANSECT",CA53*10)</f>
        <v>NO TRANSECT</v>
      </c>
      <c r="AX53" s="191" t="str">
        <f>IF('Site Description'!E$33="NO TRANSECT","NO TRANSECT",CB53*10)</f>
        <v>NO TRANSECT</v>
      </c>
      <c r="AY53" s="191" t="str">
        <f>IF('Site Description'!F$33="NO TRANSECT","NO TRANSECT",CC53*10)</f>
        <v>NO TRANSECT</v>
      </c>
      <c r="AZ53" s="192" t="str">
        <f>IF('Site Description'!G$33="NO TRANSECT","NO TRANSECT",CD53*10)</f>
        <v>NO TRANSECT</v>
      </c>
      <c r="BA53" s="192" t="str">
        <f>IF('Site Description'!H$33="NO TRANSECT","NO TRANSECT",CE53*10)</f>
        <v>NO TRANSECT</v>
      </c>
      <c r="BB53" s="192" t="str">
        <f>IF('Site Description'!I$33="NO TRANSECT","NO TRANSECT",CF53*10)</f>
        <v>NO TRANSECT</v>
      </c>
      <c r="BC53" s="36" t="e">
        <f t="shared" si="56"/>
        <v>#DIV/0!</v>
      </c>
      <c r="BD53" s="37" t="e">
        <f t="shared" si="57"/>
        <v>#DIV/0!</v>
      </c>
      <c r="BE53" s="190" t="str">
        <f>IF('Site Description'!B$32="NO TRANSECT","NO TRANSECT",SUMIF('Data Entry'!$A$4:$A$192,A53,'Data Entry'!$G$4:$G$192)/('Site Description'!B$32*100))</f>
        <v>NO TRANSECT</v>
      </c>
      <c r="BF53" s="191" t="str">
        <f>IF('Site Description'!C$32="NO TRANSECT","NO TRANSECT",SUMIF('Data Entry'!$J$4:$J$192,A53,'Data Entry'!$P$4:$P$192)/('Site Description'!C$32*100))</f>
        <v>NO TRANSECT</v>
      </c>
      <c r="BG53" s="191" t="str">
        <f>IF('Site Description'!D$32="NO TRANSECT","NO TRANSECT",SUMIF('Data Entry'!$S$4:$S$192,A53,'Data Entry'!$Y$4:$Y$192)/('Site Description'!D$32*100))</f>
        <v>NO TRANSECT</v>
      </c>
      <c r="BH53" s="191" t="str">
        <f>IF('Site Description'!E$32="NO TRANSECT","NO TRANSECT",SUMIF('Data Entry'!$AB$4:$AB$192,A53,'Data Entry'!$AH$4:$AH$192)/('Site Description'!E$32*100))</f>
        <v>NO TRANSECT</v>
      </c>
      <c r="BI53" s="191" t="str">
        <f>IF('Site Description'!F$32="NO TRANSECT","NO TRANSECT",SUMIF('Data Entry'!$AK$4:$AK$192,A53,'Data Entry'!$AQ$4:$AQ$192)/('Site Description'!F$32*100))</f>
        <v>NO TRANSECT</v>
      </c>
      <c r="BJ53" s="192" t="str">
        <f>IF('Site Description'!G$32="NO TRANSECT","NO TRANSECT",SUMIF('Data Entry'!$AT$4:$AT$192,A53,'Data Entry'!$AZ$4:$AZ$192)/('Site Description'!G$32*100))</f>
        <v>NO TRANSECT</v>
      </c>
      <c r="BK53" s="192" t="str">
        <f>IF('Site Description'!H$32="NO TRANSECT","NO TRANSECT",SUMIF('Data Entry'!$BC$4:$BC$192,A53,'Data Entry'!$BI$4:$BI$192)/('Site Description'!H$32*100))</f>
        <v>NO TRANSECT</v>
      </c>
      <c r="BL53" s="192" t="str">
        <f>IF('Site Description'!I$32="NO TRANSECT","NO TRANSECT",SUMIF('Data Entry'!$BL$4:$BL$192,A53,'Data Entry'!$BR$4:$BR$192)/('Site Description'!I$32*100))</f>
        <v>NO TRANSECT</v>
      </c>
      <c r="BM53" s="36" t="e">
        <f t="shared" si="58"/>
        <v>#DIV/0!</v>
      </c>
      <c r="BN53" s="37" t="e">
        <f t="shared" si="59"/>
        <v>#DIV/0!</v>
      </c>
      <c r="BO53" s="190" t="str">
        <f>IF('Site Description'!B$32="NO TRANSECT","NO TRANSECT",SUMIF('Data Entry'!$A$4:$A$192,A53,'Data Entry'!$H$4:$H$192)/('Site Description'!B$32*100))</f>
        <v>NO TRANSECT</v>
      </c>
      <c r="BP53" s="191" t="str">
        <f>IF('Site Description'!C$32="NO TRANSECT","NO TRANSECT",SUMIF('Data Entry'!$J$4:$J$192,A53,'Data Entry'!$Q$4:$Q$192)/('Site Description'!C$32*100))</f>
        <v>NO TRANSECT</v>
      </c>
      <c r="BQ53" s="191" t="str">
        <f>IF('Site Description'!D$32="NO TRANSECT","NO TRANSECT",SUMIF('Data Entry'!$S$4:$S$192,A53,'Data Entry'!$Z$4:$Z$192)/('Site Description'!D$32*100))</f>
        <v>NO TRANSECT</v>
      </c>
      <c r="BR53" s="191" t="str">
        <f>IF('Site Description'!E$32="NO TRANSECT","NO TRANSECT",SUMIF('Data Entry'!$AB$4:$AB$192,A53,'Data Entry'!$AI$4:$AI$192)/('Site Description'!E$32*100))</f>
        <v>NO TRANSECT</v>
      </c>
      <c r="BS53" s="191" t="str">
        <f>IF('Site Description'!F$32="NO TRANSECT","NO TRANSECT",SUMIF('Data Entry'!$AK$4:$AK$192,A53,'Data Entry'!$AR$4:$AR$192)/('Site Description'!F$32*100))</f>
        <v>NO TRANSECT</v>
      </c>
      <c r="BT53" s="192" t="str">
        <f>IF('Site Description'!G$32="NO TRANSECT","NO TRANSECT",SUMIF('Data Entry'!$AT$4:$AT$192,A53,'Data Entry'!$BA$4:$BA$192)/('Site Description'!G$32*100))</f>
        <v>NO TRANSECT</v>
      </c>
      <c r="BU53" s="191" t="str">
        <f>IF('Site Description'!H$32="NO TRANSECT","NO TRANSECT",SUMIF('Data Entry'!$BC$4:$BC$192,A53,'Data Entry'!$BJ$4:$BJ$192)/('Site Description'!H$32*100))</f>
        <v>NO TRANSECT</v>
      </c>
      <c r="BV53" s="211" t="str">
        <f>IF('Site Description'!I$32="NO TRANSECT","NO TRANSECT",SUMIF('Data Entry'!$BL$4:$BL$192,A53,'Data Entry'!$BS$4:$BS$192)/('Site Description'!I$32*100))</f>
        <v>NO TRANSECT</v>
      </c>
      <c r="BW53" s="36" t="e">
        <f t="shared" si="60"/>
        <v>#DIV/0!</v>
      </c>
      <c r="BX53" s="37" t="e">
        <f t="shared" si="61"/>
        <v>#DIV/0!</v>
      </c>
      <c r="BY53" s="198" t="str">
        <f>IF('Site Description'!B$32="NO TRANSECT","NO TRANSECT",SUMIF('Data Entry'!$A$4:$A$192,A53,'Data Entry'!$I$4:$I$192)/('Site Description'!B$32*100))</f>
        <v>NO TRANSECT</v>
      </c>
      <c r="BZ53" s="191" t="str">
        <f>IF('Site Description'!C$32="NO TRANSECT","NO TRANSECT",SUMIF('Data Entry'!$J$4:$J$192,A53,'Data Entry'!$R$4:$R$192)/('Site Description'!C$32*100))</f>
        <v>NO TRANSECT</v>
      </c>
      <c r="CA53" s="191" t="str">
        <f>IF('Site Description'!D$32="NO TRANSECT","NO TRANSECT",SUMIF('Data Entry'!$S$4:$S$192,A53,'Data Entry'!$AA$4:$AA$192)/('Site Description'!D$32*100))</f>
        <v>NO TRANSECT</v>
      </c>
      <c r="CB53" s="191" t="str">
        <f>IF('Site Description'!E$32="NO TRANSECT","NO TRANSECT",SUMIF('Data Entry'!$AB$4:$AB$192,A53,'Data Entry'!$AJ$4:$AJ$192)/('Site Description'!E$32*100))</f>
        <v>NO TRANSECT</v>
      </c>
      <c r="CC53" s="191" t="str">
        <f>IF('Site Description'!F$32="NO TRANSECT","NO TRANSECT",SUMIF('Data Entry'!$AK$4:$AK$192,A53,'Data Entry'!$AS$4:$AS$192)/('Site Description'!F$32*100))</f>
        <v>NO TRANSECT</v>
      </c>
      <c r="CD53" s="192" t="str">
        <f>IF('Site Description'!G$32="NO TRANSECT","NO TRANSECT",SUMIF('Data Entry'!$AT$4:$AT$192,A53,'Data Entry'!$BB$4:$BB$192)/('Site Description'!G$32*100))</f>
        <v>NO TRANSECT</v>
      </c>
      <c r="CE53" s="191" t="str">
        <f>IF('Site Description'!H$32="NO TRANSECT","NO TRANSECT",SUMIF('Data Entry'!$BC$4:$BC$192,A53,'Data Entry'!$BK$4:$BK$192)/('Site Description'!H$32*100))</f>
        <v>NO TRANSECT</v>
      </c>
      <c r="CF53" s="211" t="str">
        <f>IF('Site Description'!I$32="NO TRANSECT","NO TRANSECT",SUMIF('Data Entry'!$BL$4:$BL$192,A53,'Data Entry'!$BT$4:$BT$192)/('Site Description'!I$32*100))</f>
        <v>NO TRANSECT</v>
      </c>
      <c r="CG53" s="36" t="e">
        <f t="shared" si="62"/>
        <v>#DIV/0!</v>
      </c>
      <c r="CH53" s="37" t="e">
        <f t="shared" si="63"/>
        <v>#DIV/0!</v>
      </c>
    </row>
    <row r="54" spans="1:86" x14ac:dyDescent="0.25">
      <c r="A54" s="210" t="s">
        <v>251</v>
      </c>
      <c r="B54" s="212" t="s">
        <v>107</v>
      </c>
      <c r="C54" s="212" t="s">
        <v>209</v>
      </c>
      <c r="D54" s="210" t="s">
        <v>1</v>
      </c>
      <c r="E54" s="180" t="s">
        <v>40</v>
      </c>
      <c r="F54" s="180">
        <v>1</v>
      </c>
      <c r="G54" s="194" t="str">
        <f>IF('Site Description'!B$32="NO TRANSECT","NO TRANSECT",SUMIF('Data Entry'!$A$4:$A$192,A54,'Data Entry'!$D$4:$D$192))</f>
        <v>NO TRANSECT</v>
      </c>
      <c r="H54" s="195" t="str">
        <f>IF('Site Description'!C$32="NO TRANSECT","NO TRANSECT",SUMIF('Data Entry'!$J$4:$J$192,A54,'Data Entry'!$M$4:$M$192))</f>
        <v>NO TRANSECT</v>
      </c>
      <c r="I54" s="195" t="str">
        <f>IF('Site Description'!D$32="NO TRANSECT","NO TRANSECT",SUMIF('Data Entry'!$S$4:$S$192,A54,'Data Entry'!$V$4:$V$192))</f>
        <v>NO TRANSECT</v>
      </c>
      <c r="J54" s="195" t="str">
        <f>IF('Site Description'!E$32="NO TRANSECT","NO TRANSECT",SUMIF('Data Entry'!$AB$4:$AB$192,A54,'Data Entry'!$AE$4:$AE$192))</f>
        <v>NO TRANSECT</v>
      </c>
      <c r="K54" s="195" t="str">
        <f>IF('Site Description'!F$32="NO TRANSECT","NO TRANSECT",SUMIF('Data Entry'!$AK$4:$AK$192,A54,'Data Entry'!$AN$4:$AN$192))</f>
        <v>NO TRANSECT</v>
      </c>
      <c r="L54" s="196" t="str">
        <f>IF('Site Description'!G$32="NO TRANSECT","NO TRANSECT",SUMIF('Data Entry'!$AT$4:$AT$192,A54,'Data Entry'!$AW$4:$AW$192))</f>
        <v>NO TRANSECT</v>
      </c>
      <c r="M54" s="196" t="str">
        <f>IF('Site Description'!H$32="NO TRANSECT","NO TRANSECT",SUMIF('Data Entry'!$BC$4:$BC$192,A54,'Data Entry'!$BF$4:$BF$192))</f>
        <v>NO TRANSECT</v>
      </c>
      <c r="N54" s="197" t="str">
        <f>IF('Site Description'!I$32="NO TRANSECT","NO TRANSECT",SUMIF('Data Entry'!$BL$4:$BL$192,A54,'Data Entry'!$BO$4:$BO$192))</f>
        <v>NO TRANSECT</v>
      </c>
      <c r="O54" s="36" t="e">
        <f t="shared" ref="O54:O76" si="82">AVERAGE(G54:N54)</f>
        <v>#DIV/0!</v>
      </c>
      <c r="P54" s="37" t="e">
        <f t="shared" ref="P54:P76" si="83">STDEV(G54:N54)</f>
        <v>#DIV/0!</v>
      </c>
      <c r="Q54" s="190" t="str">
        <f>IF('Site Description'!B$33="NO TRANSECT", "NO TRANSECT", G54/'Site Description'!B$33)</f>
        <v>NO TRANSECT</v>
      </c>
      <c r="R54" s="191" t="str">
        <f>IF('Site Description'!C$33="NO TRANSECT", "NO TRANSECT", H54/'Site Description'!C$33)</f>
        <v>NO TRANSECT</v>
      </c>
      <c r="S54" s="191" t="str">
        <f>IF('Site Description'!D$33="NO TRANSECT", "NO TRANSECT", I54/'Site Description'!D$33)</f>
        <v>NO TRANSECT</v>
      </c>
      <c r="T54" s="191" t="str">
        <f>IF('Site Description'!E$33="NO TRANSECT", "NO TRANSECT", J54/'Site Description'!E$33)</f>
        <v>NO TRANSECT</v>
      </c>
      <c r="U54" s="191" t="str">
        <f>IF('Site Description'!F$33="NO TRANSECT", "NO TRANSECT", K54/'Site Description'!F$33)</f>
        <v>NO TRANSECT</v>
      </c>
      <c r="V54" s="192" t="str">
        <f>IF('Site Description'!G$33="NO TRANSECT", "NO TRANSECT", L54/'Site Description'!G$33)</f>
        <v>NO TRANSECT</v>
      </c>
      <c r="W54" s="191" t="str">
        <f>IF('Site Description'!H$33="NO TRANSECT", "NO TRANSECT", M54/'Site Description'!H$33)</f>
        <v>NO TRANSECT</v>
      </c>
      <c r="X54" s="211" t="str">
        <f>IF('Site Description'!$I$33="NO TRANSECT", "NO TRANSECT", N54/'Site Description'!$I$33)</f>
        <v>NO TRANSECT</v>
      </c>
      <c r="Y54" s="36" t="e">
        <f t="shared" ref="Y54:Y76" si="84">AVERAGE(Q54:X54)</f>
        <v>#DIV/0!</v>
      </c>
      <c r="Z54" s="37" t="e">
        <f t="shared" ref="Z54:Z76" si="85">STDEV(Q54:X54)</f>
        <v>#DIV/0!</v>
      </c>
      <c r="AA54" s="190" t="str">
        <f>IF('Site Description'!B$33="NO TRANSECT", "NO TRANSECT",BE54*10)</f>
        <v>NO TRANSECT</v>
      </c>
      <c r="AB54" s="191" t="str">
        <f>IF('Site Description'!C$33="NO TRANSECT", "NO TRANSECT",BF54*10)</f>
        <v>NO TRANSECT</v>
      </c>
      <c r="AC54" s="191" t="str">
        <f>IF('Site Description'!D$33="NO TRANSECT", "NO TRANSECT",BG54*10)</f>
        <v>NO TRANSECT</v>
      </c>
      <c r="AD54" s="191" t="str">
        <f>IF('Site Description'!E$33="NO TRANSECT", "NO TRANSECT",BH54*10)</f>
        <v>NO TRANSECT</v>
      </c>
      <c r="AE54" s="191" t="str">
        <f>IF('Site Description'!F$33="NO TRANSECT", "NO TRANSECT",BI54*10)</f>
        <v>NO TRANSECT</v>
      </c>
      <c r="AF54" s="192" t="str">
        <f>IF('Site Description'!G$33="NO TRANSECT", "NO TRANSECT",BJ54*10)</f>
        <v>NO TRANSECT</v>
      </c>
      <c r="AG54" s="191" t="str">
        <f>IF('Site Description'!H$33="NO TRANSECT", "NO TRANSECT",BK54*10)</f>
        <v>NO TRANSECT</v>
      </c>
      <c r="AH54" s="211" t="str">
        <f>IF('Site Description'!I$33="NO TRANSECT", "NO TRANSECT",BL54*10)</f>
        <v>NO TRANSECT</v>
      </c>
      <c r="AI54" s="36" t="e">
        <f t="shared" si="80"/>
        <v>#DIV/0!</v>
      </c>
      <c r="AJ54" s="37" t="e">
        <f t="shared" si="81"/>
        <v>#DIV/0!</v>
      </c>
      <c r="AK54" s="190" t="str">
        <f>IF('Site Description'!B$33="NO TRANSECT", "NO TRANSECT",BO54*10)</f>
        <v>NO TRANSECT</v>
      </c>
      <c r="AL54" s="191" t="str">
        <f>IF('Site Description'!C$33="NO TRANSECT", "NO TRANSECT",BP54*10)</f>
        <v>NO TRANSECT</v>
      </c>
      <c r="AM54" s="191" t="str">
        <f>IF('Site Description'!D$33="NO TRANSECT", "NO TRANSECT",BQ54*10)</f>
        <v>NO TRANSECT</v>
      </c>
      <c r="AN54" s="191" t="str">
        <f>IF('Site Description'!E$33="NO TRANSECT", "NO TRANSECT",BR54*10)</f>
        <v>NO TRANSECT</v>
      </c>
      <c r="AO54" s="191" t="str">
        <f>IF('Site Description'!F$33="NO TRANSECT", "NO TRANSECT",BS54*10)</f>
        <v>NO TRANSECT</v>
      </c>
      <c r="AP54" s="192" t="str">
        <f>IF('Site Description'!G$33="NO TRANSECT", "NO TRANSECT",BT54*10)</f>
        <v>NO TRANSECT</v>
      </c>
      <c r="AQ54" s="192" t="str">
        <f>IF('Site Description'!H$33="NO TRANSECT", "NO TRANSECT",BU54*10)</f>
        <v>NO TRANSECT</v>
      </c>
      <c r="AR54" s="192" t="str">
        <f>IF('Site Description'!I$33="NO TRANSECT", "NO TRANSECT",BV54*10)</f>
        <v>NO TRANSECT</v>
      </c>
      <c r="AS54" s="36" t="e">
        <f t="shared" ref="AS54:AS76" si="86">AVERAGE(AK54:AR54)</f>
        <v>#DIV/0!</v>
      </c>
      <c r="AT54" s="37" t="e">
        <f t="shared" ref="AT54:AT76" si="87">STDEV(AK54:AR54)</f>
        <v>#DIV/0!</v>
      </c>
      <c r="AU54" s="190" t="str">
        <f>IF('Site Description'!B$33="NO TRANSECT","NO TRANSECT",BY54*10)</f>
        <v>NO TRANSECT</v>
      </c>
      <c r="AV54" s="191" t="str">
        <f>IF('Site Description'!C$33="NO TRANSECT","NO TRANSECT",BZ54*10)</f>
        <v>NO TRANSECT</v>
      </c>
      <c r="AW54" s="191" t="str">
        <f>IF('Site Description'!D$33="NO TRANSECT","NO TRANSECT",CA54*10)</f>
        <v>NO TRANSECT</v>
      </c>
      <c r="AX54" s="191" t="str">
        <f>IF('Site Description'!E$33="NO TRANSECT","NO TRANSECT",CB54*10)</f>
        <v>NO TRANSECT</v>
      </c>
      <c r="AY54" s="191" t="str">
        <f>IF('Site Description'!F$33="NO TRANSECT","NO TRANSECT",CC54*10)</f>
        <v>NO TRANSECT</v>
      </c>
      <c r="AZ54" s="192" t="str">
        <f>IF('Site Description'!G$33="NO TRANSECT","NO TRANSECT",CD54*10)</f>
        <v>NO TRANSECT</v>
      </c>
      <c r="BA54" s="192" t="str">
        <f>IF('Site Description'!H$33="NO TRANSECT","NO TRANSECT",CE54*10)</f>
        <v>NO TRANSECT</v>
      </c>
      <c r="BB54" s="192" t="str">
        <f>IF('Site Description'!I$33="NO TRANSECT","NO TRANSECT",CF54*10)</f>
        <v>NO TRANSECT</v>
      </c>
      <c r="BC54" s="36" t="e">
        <f t="shared" ref="BC54:BC76" si="88">AVERAGE(AU54:AZ54)</f>
        <v>#DIV/0!</v>
      </c>
      <c r="BD54" s="37" t="e">
        <f t="shared" ref="BD54:BD76" si="89">STDEV(AU54:AZ54)</f>
        <v>#DIV/0!</v>
      </c>
      <c r="BE54" s="190" t="str">
        <f>IF('Site Description'!B$32="NO TRANSECT","NO TRANSECT",SUMIF('Data Entry'!$A$4:$A$192,A54,'Data Entry'!$G$4:$G$192)/('Site Description'!B$32*100))</f>
        <v>NO TRANSECT</v>
      </c>
      <c r="BF54" s="191" t="str">
        <f>IF('Site Description'!C$32="NO TRANSECT","NO TRANSECT",SUMIF('Data Entry'!$J$4:$J$192,A54,'Data Entry'!$P$4:$P$192)/('Site Description'!C$32*100))</f>
        <v>NO TRANSECT</v>
      </c>
      <c r="BG54" s="191" t="str">
        <f>IF('Site Description'!D$32="NO TRANSECT","NO TRANSECT",SUMIF('Data Entry'!$S$4:$S$192,A54,'Data Entry'!$Y$4:$Y$192)/('Site Description'!D$32*100))</f>
        <v>NO TRANSECT</v>
      </c>
      <c r="BH54" s="191" t="str">
        <f>IF('Site Description'!E$32="NO TRANSECT","NO TRANSECT",SUMIF('Data Entry'!$AB$4:$AB$192,A54,'Data Entry'!$AH$4:$AH$192)/('Site Description'!E$32*100))</f>
        <v>NO TRANSECT</v>
      </c>
      <c r="BI54" s="191" t="str">
        <f>IF('Site Description'!F$32="NO TRANSECT","NO TRANSECT",SUMIF('Data Entry'!$AK$4:$AK$192,A54,'Data Entry'!$AQ$4:$AQ$192)/('Site Description'!F$32*100))</f>
        <v>NO TRANSECT</v>
      </c>
      <c r="BJ54" s="192" t="str">
        <f>IF('Site Description'!G$32="NO TRANSECT","NO TRANSECT",SUMIF('Data Entry'!$AT$4:$AT$192,A54,'Data Entry'!$AZ$4:$AZ$192)/('Site Description'!G$32*100))</f>
        <v>NO TRANSECT</v>
      </c>
      <c r="BK54" s="192" t="str">
        <f>IF('Site Description'!H$32="NO TRANSECT","NO TRANSECT",SUMIF('Data Entry'!$BC$4:$BC$192,A54,'Data Entry'!$BI$4:$BI$192)/('Site Description'!H$32*100))</f>
        <v>NO TRANSECT</v>
      </c>
      <c r="BL54" s="192" t="str">
        <f>IF('Site Description'!I$32="NO TRANSECT","NO TRANSECT",SUMIF('Data Entry'!$BL$4:$BL$192,A54,'Data Entry'!$BR$4:$BR$192)/('Site Description'!I$32*100))</f>
        <v>NO TRANSECT</v>
      </c>
      <c r="BM54" s="36" t="e">
        <f t="shared" ref="BM54:BM76" si="90">AVERAGE(BE54:BL54)</f>
        <v>#DIV/0!</v>
      </c>
      <c r="BN54" s="37" t="e">
        <f t="shared" ref="BN54:BN76" si="91">STDEV(BE54:BL54)</f>
        <v>#DIV/0!</v>
      </c>
      <c r="BO54" s="190" t="str">
        <f>IF('Site Description'!B$32="NO TRANSECT","NO TRANSECT",SUMIF('Data Entry'!$A$4:$A$192,A54,'Data Entry'!$H$4:$H$192)/('Site Description'!B$32*100))</f>
        <v>NO TRANSECT</v>
      </c>
      <c r="BP54" s="191" t="str">
        <f>IF('Site Description'!C$32="NO TRANSECT","NO TRANSECT",SUMIF('Data Entry'!$J$4:$J$192,A54,'Data Entry'!$Q$4:$Q$192)/('Site Description'!C$32*100))</f>
        <v>NO TRANSECT</v>
      </c>
      <c r="BQ54" s="191" t="str">
        <f>IF('Site Description'!D$32="NO TRANSECT","NO TRANSECT",SUMIF('Data Entry'!$S$4:$S$192,A54,'Data Entry'!$Z$4:$Z$192)/('Site Description'!D$32*100))</f>
        <v>NO TRANSECT</v>
      </c>
      <c r="BR54" s="191" t="str">
        <f>IF('Site Description'!E$32="NO TRANSECT","NO TRANSECT",SUMIF('Data Entry'!$AB$4:$AB$192,A54,'Data Entry'!$AI$4:$AI$192)/('Site Description'!E$32*100))</f>
        <v>NO TRANSECT</v>
      </c>
      <c r="BS54" s="191" t="str">
        <f>IF('Site Description'!F$32="NO TRANSECT","NO TRANSECT",SUMIF('Data Entry'!$AK$4:$AK$192,A54,'Data Entry'!$AR$4:$AR$192)/('Site Description'!F$32*100))</f>
        <v>NO TRANSECT</v>
      </c>
      <c r="BT54" s="192" t="str">
        <f>IF('Site Description'!G$32="NO TRANSECT","NO TRANSECT",SUMIF('Data Entry'!$AT$4:$AT$192,A54,'Data Entry'!$BA$4:$BA$192)/('Site Description'!G$32*100))</f>
        <v>NO TRANSECT</v>
      </c>
      <c r="BU54" s="191" t="str">
        <f>IF('Site Description'!H$32="NO TRANSECT","NO TRANSECT",SUMIF('Data Entry'!$BC$4:$BC$192,A54,'Data Entry'!$BJ$4:$BJ$192)/('Site Description'!H$32*100))</f>
        <v>NO TRANSECT</v>
      </c>
      <c r="BV54" s="211" t="str">
        <f>IF('Site Description'!I$32="NO TRANSECT","NO TRANSECT",SUMIF('Data Entry'!$BL$4:$BL$192,A54,'Data Entry'!$BS$4:$BS$192)/('Site Description'!I$32*100))</f>
        <v>NO TRANSECT</v>
      </c>
      <c r="BW54" s="36" t="e">
        <f t="shared" ref="BW54:BW76" si="92">AVERAGE(BO54:BT54)</f>
        <v>#DIV/0!</v>
      </c>
      <c r="BX54" s="37" t="e">
        <f t="shared" ref="BX54:BX76" si="93">STDEV(BO54:BT54)</f>
        <v>#DIV/0!</v>
      </c>
      <c r="BY54" s="198" t="str">
        <f>IF('Site Description'!B$32="NO TRANSECT","NO TRANSECT",SUMIF('Data Entry'!$A$4:$A$192,A54,'Data Entry'!$I$4:$I$192)/('Site Description'!B$32*100))</f>
        <v>NO TRANSECT</v>
      </c>
      <c r="BZ54" s="191" t="str">
        <f>IF('Site Description'!C$32="NO TRANSECT","NO TRANSECT",SUMIF('Data Entry'!$J$4:$J$192,A54,'Data Entry'!$R$4:$R$192)/('Site Description'!C$32*100))</f>
        <v>NO TRANSECT</v>
      </c>
      <c r="CA54" s="191" t="str">
        <f>IF('Site Description'!D$32="NO TRANSECT","NO TRANSECT",SUMIF('Data Entry'!$S$4:$S$192,A54,'Data Entry'!$AA$4:$AA$192)/('Site Description'!D$32*100))</f>
        <v>NO TRANSECT</v>
      </c>
      <c r="CB54" s="191" t="str">
        <f>IF('Site Description'!E$32="NO TRANSECT","NO TRANSECT",SUMIF('Data Entry'!$AB$4:$AB$192,A54,'Data Entry'!$AJ$4:$AJ$192)/('Site Description'!E$32*100))</f>
        <v>NO TRANSECT</v>
      </c>
      <c r="CC54" s="191" t="str">
        <f>IF('Site Description'!F$32="NO TRANSECT","NO TRANSECT",SUMIF('Data Entry'!$AK$4:$AK$192,A54,'Data Entry'!$AS$4:$AS$192)/('Site Description'!F$32*100))</f>
        <v>NO TRANSECT</v>
      </c>
      <c r="CD54" s="192" t="str">
        <f>IF('Site Description'!G$32="NO TRANSECT","NO TRANSECT",SUMIF('Data Entry'!$AT$4:$AT$192,A54,'Data Entry'!$BB$4:$BB$192)/('Site Description'!G$32*100))</f>
        <v>NO TRANSECT</v>
      </c>
      <c r="CE54" s="191" t="str">
        <f>IF('Site Description'!H$32="NO TRANSECT","NO TRANSECT",SUMIF('Data Entry'!$BC$4:$BC$192,A54,'Data Entry'!$BK$4:$BK$192)/('Site Description'!H$32*100))</f>
        <v>NO TRANSECT</v>
      </c>
      <c r="CF54" s="211" t="str">
        <f>IF('Site Description'!I$32="NO TRANSECT","NO TRANSECT",SUMIF('Data Entry'!$BL$4:$BL$192,A54,'Data Entry'!$BT$4:$BT$192)/('Site Description'!I$32*100))</f>
        <v>NO TRANSECT</v>
      </c>
      <c r="CG54" s="36" t="e">
        <f t="shared" ref="CG54:CG76" si="94">AVERAGE(BY54:CF54)</f>
        <v>#DIV/0!</v>
      </c>
      <c r="CH54" s="37" t="e">
        <f t="shared" ref="CH54:CH76" si="95">STDEV(BY54:CF54)</f>
        <v>#DIV/0!</v>
      </c>
    </row>
    <row r="55" spans="1:86" x14ac:dyDescent="0.25">
      <c r="A55" s="210" t="s">
        <v>253</v>
      </c>
      <c r="B55" s="212" t="s">
        <v>107</v>
      </c>
      <c r="C55" s="212" t="s">
        <v>211</v>
      </c>
      <c r="D55" s="210" t="s">
        <v>1</v>
      </c>
      <c r="E55" s="180" t="s">
        <v>40</v>
      </c>
      <c r="F55" s="180">
        <v>1</v>
      </c>
      <c r="G55" s="194" t="str">
        <f>IF('Site Description'!B$32="NO TRANSECT","NO TRANSECT",SUMIF('Data Entry'!$A$4:$A$192,A55,'Data Entry'!$D$4:$D$192))</f>
        <v>NO TRANSECT</v>
      </c>
      <c r="H55" s="195" t="str">
        <f>IF('Site Description'!C$32="NO TRANSECT","NO TRANSECT",SUMIF('Data Entry'!$J$4:$J$192,A55,'Data Entry'!$M$4:$M$192))</f>
        <v>NO TRANSECT</v>
      </c>
      <c r="I55" s="195" t="str">
        <f>IF('Site Description'!D$32="NO TRANSECT","NO TRANSECT",SUMIF('Data Entry'!$S$4:$S$192,A55,'Data Entry'!$V$4:$V$192))</f>
        <v>NO TRANSECT</v>
      </c>
      <c r="J55" s="195" t="str">
        <f>IF('Site Description'!E$32="NO TRANSECT","NO TRANSECT",SUMIF('Data Entry'!$AB$4:$AB$192,A55,'Data Entry'!$AE$4:$AE$192))</f>
        <v>NO TRANSECT</v>
      </c>
      <c r="K55" s="195" t="str">
        <f>IF('Site Description'!F$32="NO TRANSECT","NO TRANSECT",SUMIF('Data Entry'!$AK$4:$AK$192,A55,'Data Entry'!$AN$4:$AN$192))</f>
        <v>NO TRANSECT</v>
      </c>
      <c r="L55" s="196" t="str">
        <f>IF('Site Description'!G$32="NO TRANSECT","NO TRANSECT",SUMIF('Data Entry'!$AT$4:$AT$192,A55,'Data Entry'!$AW$4:$AW$192))</f>
        <v>NO TRANSECT</v>
      </c>
      <c r="M55" s="196" t="str">
        <f>IF('Site Description'!H$32="NO TRANSECT","NO TRANSECT",SUMIF('Data Entry'!$BC$4:$BC$192,A55,'Data Entry'!$BF$4:$BF$192))</f>
        <v>NO TRANSECT</v>
      </c>
      <c r="N55" s="197" t="str">
        <f>IF('Site Description'!I$32="NO TRANSECT","NO TRANSECT",SUMIF('Data Entry'!$BL$4:$BL$192,A55,'Data Entry'!$BO$4:$BO$192))</f>
        <v>NO TRANSECT</v>
      </c>
      <c r="O55" s="36" t="e">
        <f t="shared" si="82"/>
        <v>#DIV/0!</v>
      </c>
      <c r="P55" s="37" t="e">
        <f t="shared" si="83"/>
        <v>#DIV/0!</v>
      </c>
      <c r="Q55" s="190" t="str">
        <f>IF('Site Description'!B$33="NO TRANSECT", "NO TRANSECT", G55/'Site Description'!B$33)</f>
        <v>NO TRANSECT</v>
      </c>
      <c r="R55" s="191" t="str">
        <f>IF('Site Description'!C$33="NO TRANSECT", "NO TRANSECT", H55/'Site Description'!C$33)</f>
        <v>NO TRANSECT</v>
      </c>
      <c r="S55" s="191" t="str">
        <f>IF('Site Description'!D$33="NO TRANSECT", "NO TRANSECT", I55/'Site Description'!D$33)</f>
        <v>NO TRANSECT</v>
      </c>
      <c r="T55" s="191" t="str">
        <f>IF('Site Description'!E$33="NO TRANSECT", "NO TRANSECT", J55/'Site Description'!E$33)</f>
        <v>NO TRANSECT</v>
      </c>
      <c r="U55" s="191" t="str">
        <f>IF('Site Description'!F$33="NO TRANSECT", "NO TRANSECT", K55/'Site Description'!F$33)</f>
        <v>NO TRANSECT</v>
      </c>
      <c r="V55" s="192" t="str">
        <f>IF('Site Description'!G$33="NO TRANSECT", "NO TRANSECT", L55/'Site Description'!G$33)</f>
        <v>NO TRANSECT</v>
      </c>
      <c r="W55" s="191" t="str">
        <f>IF('Site Description'!H$33="NO TRANSECT", "NO TRANSECT", M55/'Site Description'!H$33)</f>
        <v>NO TRANSECT</v>
      </c>
      <c r="X55" s="211" t="str">
        <f>IF('Site Description'!$I$33="NO TRANSECT", "NO TRANSECT", N55/'Site Description'!$I$33)</f>
        <v>NO TRANSECT</v>
      </c>
      <c r="Y55" s="36" t="e">
        <f t="shared" si="84"/>
        <v>#DIV/0!</v>
      </c>
      <c r="Z55" s="37" t="e">
        <f t="shared" si="85"/>
        <v>#DIV/0!</v>
      </c>
      <c r="AA55" s="190" t="str">
        <f>IF('Site Description'!B$33="NO TRANSECT", "NO TRANSECT",BE55*10)</f>
        <v>NO TRANSECT</v>
      </c>
      <c r="AB55" s="191" t="str">
        <f>IF('Site Description'!C$33="NO TRANSECT", "NO TRANSECT",BF55*10)</f>
        <v>NO TRANSECT</v>
      </c>
      <c r="AC55" s="191" t="str">
        <f>IF('Site Description'!D$33="NO TRANSECT", "NO TRANSECT",BG55*10)</f>
        <v>NO TRANSECT</v>
      </c>
      <c r="AD55" s="191" t="str">
        <f>IF('Site Description'!E$33="NO TRANSECT", "NO TRANSECT",BH55*10)</f>
        <v>NO TRANSECT</v>
      </c>
      <c r="AE55" s="191" t="str">
        <f>IF('Site Description'!F$33="NO TRANSECT", "NO TRANSECT",BI55*10)</f>
        <v>NO TRANSECT</v>
      </c>
      <c r="AF55" s="192" t="str">
        <f>IF('Site Description'!G$33="NO TRANSECT", "NO TRANSECT",BJ55*10)</f>
        <v>NO TRANSECT</v>
      </c>
      <c r="AG55" s="191" t="str">
        <f>IF('Site Description'!H$33="NO TRANSECT", "NO TRANSECT",BK55*10)</f>
        <v>NO TRANSECT</v>
      </c>
      <c r="AH55" s="211" t="str">
        <f>IF('Site Description'!I$33="NO TRANSECT", "NO TRANSECT",BL55*10)</f>
        <v>NO TRANSECT</v>
      </c>
      <c r="AI55" s="36" t="e">
        <f t="shared" si="80"/>
        <v>#DIV/0!</v>
      </c>
      <c r="AJ55" s="37" t="e">
        <f t="shared" si="81"/>
        <v>#DIV/0!</v>
      </c>
      <c r="AK55" s="190" t="str">
        <f>IF('Site Description'!B$33="NO TRANSECT", "NO TRANSECT",BO55*10)</f>
        <v>NO TRANSECT</v>
      </c>
      <c r="AL55" s="191" t="str">
        <f>IF('Site Description'!C$33="NO TRANSECT", "NO TRANSECT",BP55*10)</f>
        <v>NO TRANSECT</v>
      </c>
      <c r="AM55" s="191" t="str">
        <f>IF('Site Description'!D$33="NO TRANSECT", "NO TRANSECT",BQ55*10)</f>
        <v>NO TRANSECT</v>
      </c>
      <c r="AN55" s="191" t="str">
        <f>IF('Site Description'!E$33="NO TRANSECT", "NO TRANSECT",BR55*10)</f>
        <v>NO TRANSECT</v>
      </c>
      <c r="AO55" s="191" t="str">
        <f>IF('Site Description'!F$33="NO TRANSECT", "NO TRANSECT",BS55*10)</f>
        <v>NO TRANSECT</v>
      </c>
      <c r="AP55" s="192" t="str">
        <f>IF('Site Description'!G$33="NO TRANSECT", "NO TRANSECT",BT55*10)</f>
        <v>NO TRANSECT</v>
      </c>
      <c r="AQ55" s="192" t="str">
        <f>IF('Site Description'!H$33="NO TRANSECT", "NO TRANSECT",BU55*10)</f>
        <v>NO TRANSECT</v>
      </c>
      <c r="AR55" s="192" t="str">
        <f>IF('Site Description'!I$33="NO TRANSECT", "NO TRANSECT",BV55*10)</f>
        <v>NO TRANSECT</v>
      </c>
      <c r="AS55" s="36" t="e">
        <f t="shared" si="86"/>
        <v>#DIV/0!</v>
      </c>
      <c r="AT55" s="37" t="e">
        <f t="shared" si="87"/>
        <v>#DIV/0!</v>
      </c>
      <c r="AU55" s="190" t="str">
        <f>IF('Site Description'!B$33="NO TRANSECT","NO TRANSECT",BY55*10)</f>
        <v>NO TRANSECT</v>
      </c>
      <c r="AV55" s="191" t="str">
        <f>IF('Site Description'!C$33="NO TRANSECT","NO TRANSECT",BZ55*10)</f>
        <v>NO TRANSECT</v>
      </c>
      <c r="AW55" s="191" t="str">
        <f>IF('Site Description'!D$33="NO TRANSECT","NO TRANSECT",CA55*10)</f>
        <v>NO TRANSECT</v>
      </c>
      <c r="AX55" s="191" t="str">
        <f>IF('Site Description'!E$33="NO TRANSECT","NO TRANSECT",CB55*10)</f>
        <v>NO TRANSECT</v>
      </c>
      <c r="AY55" s="191" t="str">
        <f>IF('Site Description'!F$33="NO TRANSECT","NO TRANSECT",CC55*10)</f>
        <v>NO TRANSECT</v>
      </c>
      <c r="AZ55" s="192" t="str">
        <f>IF('Site Description'!G$33="NO TRANSECT","NO TRANSECT",CD55*10)</f>
        <v>NO TRANSECT</v>
      </c>
      <c r="BA55" s="192" t="str">
        <f>IF('Site Description'!H$33="NO TRANSECT","NO TRANSECT",CE55*10)</f>
        <v>NO TRANSECT</v>
      </c>
      <c r="BB55" s="192" t="str">
        <f>IF('Site Description'!I$33="NO TRANSECT","NO TRANSECT",CF55*10)</f>
        <v>NO TRANSECT</v>
      </c>
      <c r="BC55" s="36" t="e">
        <f t="shared" si="88"/>
        <v>#DIV/0!</v>
      </c>
      <c r="BD55" s="37" t="e">
        <f t="shared" si="89"/>
        <v>#DIV/0!</v>
      </c>
      <c r="BE55" s="190" t="str">
        <f>IF('Site Description'!B$32="NO TRANSECT","NO TRANSECT",SUMIF('Data Entry'!$A$4:$A$192,A55,'Data Entry'!$G$4:$G$192)/('Site Description'!B$32*100))</f>
        <v>NO TRANSECT</v>
      </c>
      <c r="BF55" s="191" t="str">
        <f>IF('Site Description'!C$32="NO TRANSECT","NO TRANSECT",SUMIF('Data Entry'!$J$4:$J$192,A55,'Data Entry'!$P$4:$P$192)/('Site Description'!C$32*100))</f>
        <v>NO TRANSECT</v>
      </c>
      <c r="BG55" s="191" t="str">
        <f>IF('Site Description'!D$32="NO TRANSECT","NO TRANSECT",SUMIF('Data Entry'!$S$4:$S$192,A55,'Data Entry'!$Y$4:$Y$192)/('Site Description'!D$32*100))</f>
        <v>NO TRANSECT</v>
      </c>
      <c r="BH55" s="191" t="str">
        <f>IF('Site Description'!E$32="NO TRANSECT","NO TRANSECT",SUMIF('Data Entry'!$AB$4:$AB$192,A55,'Data Entry'!$AH$4:$AH$192)/('Site Description'!E$32*100))</f>
        <v>NO TRANSECT</v>
      </c>
      <c r="BI55" s="191" t="str">
        <f>IF('Site Description'!F$32="NO TRANSECT","NO TRANSECT",SUMIF('Data Entry'!$AK$4:$AK$192,A55,'Data Entry'!$AQ$4:$AQ$192)/('Site Description'!F$32*100))</f>
        <v>NO TRANSECT</v>
      </c>
      <c r="BJ55" s="192" t="str">
        <f>IF('Site Description'!G$32="NO TRANSECT","NO TRANSECT",SUMIF('Data Entry'!$AT$4:$AT$192,A55,'Data Entry'!$AZ$4:$AZ$192)/('Site Description'!G$32*100))</f>
        <v>NO TRANSECT</v>
      </c>
      <c r="BK55" s="192" t="str">
        <f>IF('Site Description'!H$32="NO TRANSECT","NO TRANSECT",SUMIF('Data Entry'!$BC$4:$BC$192,A55,'Data Entry'!$BI$4:$BI$192)/('Site Description'!H$32*100))</f>
        <v>NO TRANSECT</v>
      </c>
      <c r="BL55" s="192" t="str">
        <f>IF('Site Description'!I$32="NO TRANSECT","NO TRANSECT",SUMIF('Data Entry'!$BL$4:$BL$192,A55,'Data Entry'!$BR$4:$BR$192)/('Site Description'!I$32*100))</f>
        <v>NO TRANSECT</v>
      </c>
      <c r="BM55" s="36" t="e">
        <f t="shared" si="90"/>
        <v>#DIV/0!</v>
      </c>
      <c r="BN55" s="37" t="e">
        <f t="shared" si="91"/>
        <v>#DIV/0!</v>
      </c>
      <c r="BO55" s="190" t="str">
        <f>IF('Site Description'!B$32="NO TRANSECT","NO TRANSECT",SUMIF('Data Entry'!$A$4:$A$192,A55,'Data Entry'!$H$4:$H$192)/('Site Description'!B$32*100))</f>
        <v>NO TRANSECT</v>
      </c>
      <c r="BP55" s="191" t="str">
        <f>IF('Site Description'!C$32="NO TRANSECT","NO TRANSECT",SUMIF('Data Entry'!$J$4:$J$192,A55,'Data Entry'!$Q$4:$Q$192)/('Site Description'!C$32*100))</f>
        <v>NO TRANSECT</v>
      </c>
      <c r="BQ55" s="191" t="str">
        <f>IF('Site Description'!D$32="NO TRANSECT","NO TRANSECT",SUMIF('Data Entry'!$S$4:$S$192,A55,'Data Entry'!$Z$4:$Z$192)/('Site Description'!D$32*100))</f>
        <v>NO TRANSECT</v>
      </c>
      <c r="BR55" s="191" t="str">
        <f>IF('Site Description'!E$32="NO TRANSECT","NO TRANSECT",SUMIF('Data Entry'!$AB$4:$AB$192,A55,'Data Entry'!$AI$4:$AI$192)/('Site Description'!E$32*100))</f>
        <v>NO TRANSECT</v>
      </c>
      <c r="BS55" s="191" t="str">
        <f>IF('Site Description'!F$32="NO TRANSECT","NO TRANSECT",SUMIF('Data Entry'!$AK$4:$AK$192,A55,'Data Entry'!$AR$4:$AR$192)/('Site Description'!F$32*100))</f>
        <v>NO TRANSECT</v>
      </c>
      <c r="BT55" s="192" t="str">
        <f>IF('Site Description'!G$32="NO TRANSECT","NO TRANSECT",SUMIF('Data Entry'!$AT$4:$AT$192,A55,'Data Entry'!$BA$4:$BA$192)/('Site Description'!G$32*100))</f>
        <v>NO TRANSECT</v>
      </c>
      <c r="BU55" s="191" t="str">
        <f>IF('Site Description'!H$32="NO TRANSECT","NO TRANSECT",SUMIF('Data Entry'!$BC$4:$BC$192,A55,'Data Entry'!$BJ$4:$BJ$192)/('Site Description'!H$32*100))</f>
        <v>NO TRANSECT</v>
      </c>
      <c r="BV55" s="211" t="str">
        <f>IF('Site Description'!I$32="NO TRANSECT","NO TRANSECT",SUMIF('Data Entry'!$BL$4:$BL$192,A55,'Data Entry'!$BS$4:$BS$192)/('Site Description'!I$32*100))</f>
        <v>NO TRANSECT</v>
      </c>
      <c r="BW55" s="36" t="e">
        <f t="shared" si="92"/>
        <v>#DIV/0!</v>
      </c>
      <c r="BX55" s="37" t="e">
        <f t="shared" si="93"/>
        <v>#DIV/0!</v>
      </c>
      <c r="BY55" s="198" t="str">
        <f>IF('Site Description'!B$32="NO TRANSECT","NO TRANSECT",SUMIF('Data Entry'!$A$4:$A$192,A55,'Data Entry'!$I$4:$I$192)/('Site Description'!B$32*100))</f>
        <v>NO TRANSECT</v>
      </c>
      <c r="BZ55" s="191" t="str">
        <f>IF('Site Description'!C$32="NO TRANSECT","NO TRANSECT",SUMIF('Data Entry'!$J$4:$J$192,A55,'Data Entry'!$R$4:$R$192)/('Site Description'!C$32*100))</f>
        <v>NO TRANSECT</v>
      </c>
      <c r="CA55" s="191" t="str">
        <f>IF('Site Description'!D$32="NO TRANSECT","NO TRANSECT",SUMIF('Data Entry'!$S$4:$S$192,A55,'Data Entry'!$AA$4:$AA$192)/('Site Description'!D$32*100))</f>
        <v>NO TRANSECT</v>
      </c>
      <c r="CB55" s="191" t="str">
        <f>IF('Site Description'!E$32="NO TRANSECT","NO TRANSECT",SUMIF('Data Entry'!$AB$4:$AB$192,A55,'Data Entry'!$AJ$4:$AJ$192)/('Site Description'!E$32*100))</f>
        <v>NO TRANSECT</v>
      </c>
      <c r="CC55" s="191" t="str">
        <f>IF('Site Description'!F$32="NO TRANSECT","NO TRANSECT",SUMIF('Data Entry'!$AK$4:$AK$192,A55,'Data Entry'!$AS$4:$AS$192)/('Site Description'!F$32*100))</f>
        <v>NO TRANSECT</v>
      </c>
      <c r="CD55" s="192" t="str">
        <f>IF('Site Description'!G$32="NO TRANSECT","NO TRANSECT",SUMIF('Data Entry'!$AT$4:$AT$192,A55,'Data Entry'!$BB$4:$BB$192)/('Site Description'!G$32*100))</f>
        <v>NO TRANSECT</v>
      </c>
      <c r="CE55" s="191" t="str">
        <f>IF('Site Description'!H$32="NO TRANSECT","NO TRANSECT",SUMIF('Data Entry'!$BC$4:$BC$192,A55,'Data Entry'!$BK$4:$BK$192)/('Site Description'!H$32*100))</f>
        <v>NO TRANSECT</v>
      </c>
      <c r="CF55" s="211" t="str">
        <f>IF('Site Description'!I$32="NO TRANSECT","NO TRANSECT",SUMIF('Data Entry'!$BL$4:$BL$192,A55,'Data Entry'!$BT$4:$BT$192)/('Site Description'!I$32*100))</f>
        <v>NO TRANSECT</v>
      </c>
      <c r="CG55" s="36" t="e">
        <f t="shared" si="94"/>
        <v>#DIV/0!</v>
      </c>
      <c r="CH55" s="37" t="e">
        <f t="shared" si="95"/>
        <v>#DIV/0!</v>
      </c>
    </row>
    <row r="56" spans="1:86" x14ac:dyDescent="0.25">
      <c r="A56" s="210" t="s">
        <v>254</v>
      </c>
      <c r="B56" s="212" t="s">
        <v>107</v>
      </c>
      <c r="C56" s="212" t="s">
        <v>212</v>
      </c>
      <c r="D56" s="210" t="s">
        <v>1</v>
      </c>
      <c r="E56" s="180" t="s">
        <v>40</v>
      </c>
      <c r="F56" s="213">
        <v>1</v>
      </c>
      <c r="G56" s="194" t="str">
        <f>IF('Site Description'!B$32="NO TRANSECT","NO TRANSECT",SUMIF('Data Entry'!$A$4:$A$192,A56,'Data Entry'!$D$4:$D$192))</f>
        <v>NO TRANSECT</v>
      </c>
      <c r="H56" s="195" t="str">
        <f>IF('Site Description'!C$32="NO TRANSECT","NO TRANSECT",SUMIF('Data Entry'!$J$4:$J$192,A56,'Data Entry'!$M$4:$M$192))</f>
        <v>NO TRANSECT</v>
      </c>
      <c r="I56" s="195" t="str">
        <f>IF('Site Description'!D$32="NO TRANSECT","NO TRANSECT",SUMIF('Data Entry'!$S$4:$S$192,A56,'Data Entry'!$V$4:$V$192))</f>
        <v>NO TRANSECT</v>
      </c>
      <c r="J56" s="195" t="str">
        <f>IF('Site Description'!E$32="NO TRANSECT","NO TRANSECT",SUMIF('Data Entry'!$AB$4:$AB$192,A56,'Data Entry'!$AE$4:$AE$192))</f>
        <v>NO TRANSECT</v>
      </c>
      <c r="K56" s="195" t="str">
        <f>IF('Site Description'!F$32="NO TRANSECT","NO TRANSECT",SUMIF('Data Entry'!$AK$4:$AK$192,A56,'Data Entry'!$AN$4:$AN$192))</f>
        <v>NO TRANSECT</v>
      </c>
      <c r="L56" s="196" t="str">
        <f>IF('Site Description'!G$32="NO TRANSECT","NO TRANSECT",SUMIF('Data Entry'!$AT$4:$AT$192,A56,'Data Entry'!$AW$4:$AW$192))</f>
        <v>NO TRANSECT</v>
      </c>
      <c r="M56" s="196" t="str">
        <f>IF('Site Description'!H$32="NO TRANSECT","NO TRANSECT",SUMIF('Data Entry'!$BC$4:$BC$192,A56,'Data Entry'!$BF$4:$BF$192))</f>
        <v>NO TRANSECT</v>
      </c>
      <c r="N56" s="197" t="str">
        <f>IF('Site Description'!I$32="NO TRANSECT","NO TRANSECT",SUMIF('Data Entry'!$BL$4:$BL$192,A56,'Data Entry'!$BO$4:$BO$192))</f>
        <v>NO TRANSECT</v>
      </c>
      <c r="O56" s="36" t="e">
        <f t="shared" si="82"/>
        <v>#DIV/0!</v>
      </c>
      <c r="P56" s="37" t="e">
        <f t="shared" si="83"/>
        <v>#DIV/0!</v>
      </c>
      <c r="Q56" s="190" t="str">
        <f>IF('Site Description'!B$33="NO TRANSECT", "NO TRANSECT", G56/'Site Description'!B$33)</f>
        <v>NO TRANSECT</v>
      </c>
      <c r="R56" s="191" t="str">
        <f>IF('Site Description'!C$33="NO TRANSECT", "NO TRANSECT", H56/'Site Description'!C$33)</f>
        <v>NO TRANSECT</v>
      </c>
      <c r="S56" s="191" t="str">
        <f>IF('Site Description'!D$33="NO TRANSECT", "NO TRANSECT", I56/'Site Description'!D$33)</f>
        <v>NO TRANSECT</v>
      </c>
      <c r="T56" s="191" t="str">
        <f>IF('Site Description'!E$33="NO TRANSECT", "NO TRANSECT", J56/'Site Description'!E$33)</f>
        <v>NO TRANSECT</v>
      </c>
      <c r="U56" s="191" t="str">
        <f>IF('Site Description'!F$33="NO TRANSECT", "NO TRANSECT", K56/'Site Description'!F$33)</f>
        <v>NO TRANSECT</v>
      </c>
      <c r="V56" s="192" t="str">
        <f>IF('Site Description'!G$33="NO TRANSECT", "NO TRANSECT", L56/'Site Description'!G$33)</f>
        <v>NO TRANSECT</v>
      </c>
      <c r="W56" s="191" t="str">
        <f>IF('Site Description'!H$33="NO TRANSECT", "NO TRANSECT", M56/'Site Description'!H$33)</f>
        <v>NO TRANSECT</v>
      </c>
      <c r="X56" s="211" t="str">
        <f>IF('Site Description'!$I$33="NO TRANSECT", "NO TRANSECT", N56/'Site Description'!$I$33)</f>
        <v>NO TRANSECT</v>
      </c>
      <c r="Y56" s="36" t="e">
        <f t="shared" si="84"/>
        <v>#DIV/0!</v>
      </c>
      <c r="Z56" s="37" t="e">
        <f t="shared" si="85"/>
        <v>#DIV/0!</v>
      </c>
      <c r="AA56" s="190" t="str">
        <f>IF('Site Description'!B$33="NO TRANSECT", "NO TRANSECT",BE56*10)</f>
        <v>NO TRANSECT</v>
      </c>
      <c r="AB56" s="191" t="str">
        <f>IF('Site Description'!C$33="NO TRANSECT", "NO TRANSECT",BF56*10)</f>
        <v>NO TRANSECT</v>
      </c>
      <c r="AC56" s="191" t="str">
        <f>IF('Site Description'!D$33="NO TRANSECT", "NO TRANSECT",BG56*10)</f>
        <v>NO TRANSECT</v>
      </c>
      <c r="AD56" s="191" t="str">
        <f>IF('Site Description'!E$33="NO TRANSECT", "NO TRANSECT",BH56*10)</f>
        <v>NO TRANSECT</v>
      </c>
      <c r="AE56" s="191" t="str">
        <f>IF('Site Description'!F$33="NO TRANSECT", "NO TRANSECT",BI56*10)</f>
        <v>NO TRANSECT</v>
      </c>
      <c r="AF56" s="192" t="str">
        <f>IF('Site Description'!G$33="NO TRANSECT", "NO TRANSECT",BJ56*10)</f>
        <v>NO TRANSECT</v>
      </c>
      <c r="AG56" s="191" t="str">
        <f>IF('Site Description'!H$33="NO TRANSECT", "NO TRANSECT",BK56*10)</f>
        <v>NO TRANSECT</v>
      </c>
      <c r="AH56" s="211" t="str">
        <f>IF('Site Description'!I$33="NO TRANSECT", "NO TRANSECT",BL56*10)</f>
        <v>NO TRANSECT</v>
      </c>
      <c r="AI56" s="36" t="e">
        <f t="shared" si="80"/>
        <v>#DIV/0!</v>
      </c>
      <c r="AJ56" s="37" t="e">
        <f t="shared" si="81"/>
        <v>#DIV/0!</v>
      </c>
      <c r="AK56" s="190" t="str">
        <f>IF('Site Description'!B$33="NO TRANSECT", "NO TRANSECT",BO56*10)</f>
        <v>NO TRANSECT</v>
      </c>
      <c r="AL56" s="191" t="str">
        <f>IF('Site Description'!C$33="NO TRANSECT", "NO TRANSECT",BP56*10)</f>
        <v>NO TRANSECT</v>
      </c>
      <c r="AM56" s="191" t="str">
        <f>IF('Site Description'!D$33="NO TRANSECT", "NO TRANSECT",BQ56*10)</f>
        <v>NO TRANSECT</v>
      </c>
      <c r="AN56" s="191" t="str">
        <f>IF('Site Description'!E$33="NO TRANSECT", "NO TRANSECT",BR56*10)</f>
        <v>NO TRANSECT</v>
      </c>
      <c r="AO56" s="191" t="str">
        <f>IF('Site Description'!F$33="NO TRANSECT", "NO TRANSECT",BS56*10)</f>
        <v>NO TRANSECT</v>
      </c>
      <c r="AP56" s="192" t="str">
        <f>IF('Site Description'!G$33="NO TRANSECT", "NO TRANSECT",BT56*10)</f>
        <v>NO TRANSECT</v>
      </c>
      <c r="AQ56" s="192" t="str">
        <f>IF('Site Description'!H$33="NO TRANSECT", "NO TRANSECT",BU56*10)</f>
        <v>NO TRANSECT</v>
      </c>
      <c r="AR56" s="192" t="str">
        <f>IF('Site Description'!I$33="NO TRANSECT", "NO TRANSECT",BV56*10)</f>
        <v>NO TRANSECT</v>
      </c>
      <c r="AS56" s="36" t="e">
        <f t="shared" si="86"/>
        <v>#DIV/0!</v>
      </c>
      <c r="AT56" s="37" t="e">
        <f t="shared" si="87"/>
        <v>#DIV/0!</v>
      </c>
      <c r="AU56" s="190" t="str">
        <f>IF('Site Description'!B$33="NO TRANSECT","NO TRANSECT",BY56*10)</f>
        <v>NO TRANSECT</v>
      </c>
      <c r="AV56" s="191" t="str">
        <f>IF('Site Description'!C$33="NO TRANSECT","NO TRANSECT",BZ56*10)</f>
        <v>NO TRANSECT</v>
      </c>
      <c r="AW56" s="191" t="str">
        <f>IF('Site Description'!D$33="NO TRANSECT","NO TRANSECT",CA56*10)</f>
        <v>NO TRANSECT</v>
      </c>
      <c r="AX56" s="191" t="str">
        <f>IF('Site Description'!E$33="NO TRANSECT","NO TRANSECT",CB56*10)</f>
        <v>NO TRANSECT</v>
      </c>
      <c r="AY56" s="191" t="str">
        <f>IF('Site Description'!F$33="NO TRANSECT","NO TRANSECT",CC56*10)</f>
        <v>NO TRANSECT</v>
      </c>
      <c r="AZ56" s="192" t="str">
        <f>IF('Site Description'!G$33="NO TRANSECT","NO TRANSECT",CD56*10)</f>
        <v>NO TRANSECT</v>
      </c>
      <c r="BA56" s="192" t="str">
        <f>IF('Site Description'!H$33="NO TRANSECT","NO TRANSECT",CE56*10)</f>
        <v>NO TRANSECT</v>
      </c>
      <c r="BB56" s="192" t="str">
        <f>IF('Site Description'!I$33="NO TRANSECT","NO TRANSECT",CF56*10)</f>
        <v>NO TRANSECT</v>
      </c>
      <c r="BC56" s="36" t="e">
        <f t="shared" si="88"/>
        <v>#DIV/0!</v>
      </c>
      <c r="BD56" s="37" t="e">
        <f t="shared" si="89"/>
        <v>#DIV/0!</v>
      </c>
      <c r="BE56" s="190" t="str">
        <f>IF('Site Description'!B$32="NO TRANSECT","NO TRANSECT",SUMIF('Data Entry'!$A$4:$A$192,A56,'Data Entry'!$G$4:$G$192)/('Site Description'!B$32*100))</f>
        <v>NO TRANSECT</v>
      </c>
      <c r="BF56" s="191" t="str">
        <f>IF('Site Description'!C$32="NO TRANSECT","NO TRANSECT",SUMIF('Data Entry'!$J$4:$J$192,A56,'Data Entry'!$P$4:$P$192)/('Site Description'!C$32*100))</f>
        <v>NO TRANSECT</v>
      </c>
      <c r="BG56" s="191" t="str">
        <f>IF('Site Description'!D$32="NO TRANSECT","NO TRANSECT",SUMIF('Data Entry'!$S$4:$S$192,A56,'Data Entry'!$Y$4:$Y$192)/('Site Description'!D$32*100))</f>
        <v>NO TRANSECT</v>
      </c>
      <c r="BH56" s="191" t="str">
        <f>IF('Site Description'!E$32="NO TRANSECT","NO TRANSECT",SUMIF('Data Entry'!$AB$4:$AB$192,A56,'Data Entry'!$AH$4:$AH$192)/('Site Description'!E$32*100))</f>
        <v>NO TRANSECT</v>
      </c>
      <c r="BI56" s="191" t="str">
        <f>IF('Site Description'!F$32="NO TRANSECT","NO TRANSECT",SUMIF('Data Entry'!$AK$4:$AK$192,A56,'Data Entry'!$AQ$4:$AQ$192)/('Site Description'!F$32*100))</f>
        <v>NO TRANSECT</v>
      </c>
      <c r="BJ56" s="192" t="str">
        <f>IF('Site Description'!G$32="NO TRANSECT","NO TRANSECT",SUMIF('Data Entry'!$AT$4:$AT$192,A56,'Data Entry'!$AZ$4:$AZ$192)/('Site Description'!G$32*100))</f>
        <v>NO TRANSECT</v>
      </c>
      <c r="BK56" s="192" t="str">
        <f>IF('Site Description'!H$32="NO TRANSECT","NO TRANSECT",SUMIF('Data Entry'!$BC$4:$BC$192,A56,'Data Entry'!$BI$4:$BI$192)/('Site Description'!H$32*100))</f>
        <v>NO TRANSECT</v>
      </c>
      <c r="BL56" s="192" t="str">
        <f>IF('Site Description'!I$32="NO TRANSECT","NO TRANSECT",SUMIF('Data Entry'!$BL$4:$BL$192,A56,'Data Entry'!$BR$4:$BR$192)/('Site Description'!I$32*100))</f>
        <v>NO TRANSECT</v>
      </c>
      <c r="BM56" s="36" t="e">
        <f t="shared" si="90"/>
        <v>#DIV/0!</v>
      </c>
      <c r="BN56" s="37" t="e">
        <f t="shared" si="91"/>
        <v>#DIV/0!</v>
      </c>
      <c r="BO56" s="190" t="str">
        <f>IF('Site Description'!B$32="NO TRANSECT","NO TRANSECT",SUMIF('Data Entry'!$A$4:$A$192,A56,'Data Entry'!$H$4:$H$192)/('Site Description'!B$32*100))</f>
        <v>NO TRANSECT</v>
      </c>
      <c r="BP56" s="191" t="str">
        <f>IF('Site Description'!C$32="NO TRANSECT","NO TRANSECT",SUMIF('Data Entry'!$J$4:$J$192,A56,'Data Entry'!$Q$4:$Q$192)/('Site Description'!C$32*100))</f>
        <v>NO TRANSECT</v>
      </c>
      <c r="BQ56" s="191" t="str">
        <f>IF('Site Description'!D$32="NO TRANSECT","NO TRANSECT",SUMIF('Data Entry'!$S$4:$S$192,A56,'Data Entry'!$Z$4:$Z$192)/('Site Description'!D$32*100))</f>
        <v>NO TRANSECT</v>
      </c>
      <c r="BR56" s="191" t="str">
        <f>IF('Site Description'!E$32="NO TRANSECT","NO TRANSECT",SUMIF('Data Entry'!$AB$4:$AB$192,A56,'Data Entry'!$AI$4:$AI$192)/('Site Description'!E$32*100))</f>
        <v>NO TRANSECT</v>
      </c>
      <c r="BS56" s="191" t="str">
        <f>IF('Site Description'!F$32="NO TRANSECT","NO TRANSECT",SUMIF('Data Entry'!$AK$4:$AK$192,A56,'Data Entry'!$AR$4:$AR$192)/('Site Description'!F$32*100))</f>
        <v>NO TRANSECT</v>
      </c>
      <c r="BT56" s="192" t="str">
        <f>IF('Site Description'!G$32="NO TRANSECT","NO TRANSECT",SUMIF('Data Entry'!$AT$4:$AT$192,A56,'Data Entry'!$BA$4:$BA$192)/('Site Description'!G$32*100))</f>
        <v>NO TRANSECT</v>
      </c>
      <c r="BU56" s="191" t="str">
        <f>IF('Site Description'!H$32="NO TRANSECT","NO TRANSECT",SUMIF('Data Entry'!$BC$4:$BC$192,A56,'Data Entry'!$BJ$4:$BJ$192)/('Site Description'!H$32*100))</f>
        <v>NO TRANSECT</v>
      </c>
      <c r="BV56" s="211" t="str">
        <f>IF('Site Description'!I$32="NO TRANSECT","NO TRANSECT",SUMIF('Data Entry'!$BL$4:$BL$192,A56,'Data Entry'!$BS$4:$BS$192)/('Site Description'!I$32*100))</f>
        <v>NO TRANSECT</v>
      </c>
      <c r="BW56" s="36" t="e">
        <f t="shared" si="92"/>
        <v>#DIV/0!</v>
      </c>
      <c r="BX56" s="37" t="e">
        <f t="shared" si="93"/>
        <v>#DIV/0!</v>
      </c>
      <c r="BY56" s="198" t="str">
        <f>IF('Site Description'!B$32="NO TRANSECT","NO TRANSECT",SUMIF('Data Entry'!$A$4:$A$192,A56,'Data Entry'!$I$4:$I$192)/('Site Description'!B$32*100))</f>
        <v>NO TRANSECT</v>
      </c>
      <c r="BZ56" s="191" t="str">
        <f>IF('Site Description'!C$32="NO TRANSECT","NO TRANSECT",SUMIF('Data Entry'!$J$4:$J$192,A56,'Data Entry'!$R$4:$R$192)/('Site Description'!C$32*100))</f>
        <v>NO TRANSECT</v>
      </c>
      <c r="CA56" s="191" t="str">
        <f>IF('Site Description'!D$32="NO TRANSECT","NO TRANSECT",SUMIF('Data Entry'!$S$4:$S$192,A56,'Data Entry'!$AA$4:$AA$192)/('Site Description'!D$32*100))</f>
        <v>NO TRANSECT</v>
      </c>
      <c r="CB56" s="191" t="str">
        <f>IF('Site Description'!E$32="NO TRANSECT","NO TRANSECT",SUMIF('Data Entry'!$AB$4:$AB$192,A56,'Data Entry'!$AJ$4:$AJ$192)/('Site Description'!E$32*100))</f>
        <v>NO TRANSECT</v>
      </c>
      <c r="CC56" s="191" t="str">
        <f>IF('Site Description'!F$32="NO TRANSECT","NO TRANSECT",SUMIF('Data Entry'!$AK$4:$AK$192,A56,'Data Entry'!$AS$4:$AS$192)/('Site Description'!F$32*100))</f>
        <v>NO TRANSECT</v>
      </c>
      <c r="CD56" s="192" t="str">
        <f>IF('Site Description'!G$32="NO TRANSECT","NO TRANSECT",SUMIF('Data Entry'!$AT$4:$AT$192,A56,'Data Entry'!$BB$4:$BB$192)/('Site Description'!G$32*100))</f>
        <v>NO TRANSECT</v>
      </c>
      <c r="CE56" s="191" t="str">
        <f>IF('Site Description'!H$32="NO TRANSECT","NO TRANSECT",SUMIF('Data Entry'!$BC$4:$BC$192,A56,'Data Entry'!$BK$4:$BK$192)/('Site Description'!H$32*100))</f>
        <v>NO TRANSECT</v>
      </c>
      <c r="CF56" s="211" t="str">
        <f>IF('Site Description'!I$32="NO TRANSECT","NO TRANSECT",SUMIF('Data Entry'!$BL$4:$BL$192,A56,'Data Entry'!$BT$4:$BT$192)/('Site Description'!I$32*100))</f>
        <v>NO TRANSECT</v>
      </c>
      <c r="CG56" s="36" t="e">
        <f t="shared" si="94"/>
        <v>#DIV/0!</v>
      </c>
      <c r="CH56" s="37" t="e">
        <f t="shared" si="95"/>
        <v>#DIV/0!</v>
      </c>
    </row>
    <row r="57" spans="1:86" x14ac:dyDescent="0.25">
      <c r="A57" s="210" t="s">
        <v>256</v>
      </c>
      <c r="B57" s="212" t="s">
        <v>108</v>
      </c>
      <c r="C57" s="212" t="s">
        <v>214</v>
      </c>
      <c r="D57" s="210" t="s">
        <v>96</v>
      </c>
      <c r="E57" s="180" t="s">
        <v>40</v>
      </c>
      <c r="F57" s="213">
        <v>2</v>
      </c>
      <c r="G57" s="194" t="str">
        <f>IF('Site Description'!B$32="NO TRANSECT","NO TRANSECT",SUMIF('Data Entry'!$A$4:$A$192,A57,'Data Entry'!$D$4:$D$192))</f>
        <v>NO TRANSECT</v>
      </c>
      <c r="H57" s="195" t="str">
        <f>IF('Site Description'!C$32="NO TRANSECT","NO TRANSECT",SUMIF('Data Entry'!$J$4:$J$192,A57,'Data Entry'!$M$4:$M$192))</f>
        <v>NO TRANSECT</v>
      </c>
      <c r="I57" s="195" t="str">
        <f>IF('Site Description'!D$32="NO TRANSECT","NO TRANSECT",SUMIF('Data Entry'!$S$4:$S$192,A57,'Data Entry'!$V$4:$V$192))</f>
        <v>NO TRANSECT</v>
      </c>
      <c r="J57" s="195" t="str">
        <f>IF('Site Description'!E$32="NO TRANSECT","NO TRANSECT",SUMIF('Data Entry'!$AB$4:$AB$192,A57,'Data Entry'!$AE$4:$AE$192))</f>
        <v>NO TRANSECT</v>
      </c>
      <c r="K57" s="195" t="str">
        <f>IF('Site Description'!F$32="NO TRANSECT","NO TRANSECT",SUMIF('Data Entry'!$AK$4:$AK$192,A57,'Data Entry'!$AN$4:$AN$192))</f>
        <v>NO TRANSECT</v>
      </c>
      <c r="L57" s="196" t="str">
        <f>IF('Site Description'!G$32="NO TRANSECT","NO TRANSECT",SUMIF('Data Entry'!$AT$4:$AT$192,A57,'Data Entry'!$AW$4:$AW$192))</f>
        <v>NO TRANSECT</v>
      </c>
      <c r="M57" s="196" t="str">
        <f>IF('Site Description'!H$32="NO TRANSECT","NO TRANSECT",SUMIF('Data Entry'!$BC$4:$BC$192,A57,'Data Entry'!$BF$4:$BF$192))</f>
        <v>NO TRANSECT</v>
      </c>
      <c r="N57" s="197" t="str">
        <f>IF('Site Description'!I$32="NO TRANSECT","NO TRANSECT",SUMIF('Data Entry'!$BL$4:$BL$192,A57,'Data Entry'!$BO$4:$BO$192))</f>
        <v>NO TRANSECT</v>
      </c>
      <c r="O57" s="36" t="e">
        <f t="shared" si="82"/>
        <v>#DIV/0!</v>
      </c>
      <c r="P57" s="37" t="e">
        <f t="shared" si="83"/>
        <v>#DIV/0!</v>
      </c>
      <c r="Q57" s="190" t="str">
        <f>IF('Site Description'!B$33="NO TRANSECT", "NO TRANSECT", G57/'Site Description'!B$33)</f>
        <v>NO TRANSECT</v>
      </c>
      <c r="R57" s="191" t="str">
        <f>IF('Site Description'!C$33="NO TRANSECT", "NO TRANSECT", H57/'Site Description'!C$33)</f>
        <v>NO TRANSECT</v>
      </c>
      <c r="S57" s="191" t="str">
        <f>IF('Site Description'!D$33="NO TRANSECT", "NO TRANSECT", I57/'Site Description'!D$33)</f>
        <v>NO TRANSECT</v>
      </c>
      <c r="T57" s="191" t="str">
        <f>IF('Site Description'!E$33="NO TRANSECT", "NO TRANSECT", J57/'Site Description'!E$33)</f>
        <v>NO TRANSECT</v>
      </c>
      <c r="U57" s="191" t="str">
        <f>IF('Site Description'!F$33="NO TRANSECT", "NO TRANSECT", K57/'Site Description'!F$33)</f>
        <v>NO TRANSECT</v>
      </c>
      <c r="V57" s="192" t="str">
        <f>IF('Site Description'!G$33="NO TRANSECT", "NO TRANSECT", L57/'Site Description'!G$33)</f>
        <v>NO TRANSECT</v>
      </c>
      <c r="W57" s="191" t="str">
        <f>IF('Site Description'!H$33="NO TRANSECT", "NO TRANSECT", M57/'Site Description'!H$33)</f>
        <v>NO TRANSECT</v>
      </c>
      <c r="X57" s="211" t="str">
        <f>IF('Site Description'!$I$33="NO TRANSECT", "NO TRANSECT", N57/'Site Description'!$I$33)</f>
        <v>NO TRANSECT</v>
      </c>
      <c r="Y57" s="36" t="e">
        <f t="shared" si="84"/>
        <v>#DIV/0!</v>
      </c>
      <c r="Z57" s="37" t="e">
        <f t="shared" si="85"/>
        <v>#DIV/0!</v>
      </c>
      <c r="AA57" s="190" t="str">
        <f>IF('Site Description'!B$33="NO TRANSECT", "NO TRANSECT",BE57*10)</f>
        <v>NO TRANSECT</v>
      </c>
      <c r="AB57" s="191" t="str">
        <f>IF('Site Description'!C$33="NO TRANSECT", "NO TRANSECT",BF57*10)</f>
        <v>NO TRANSECT</v>
      </c>
      <c r="AC57" s="191" t="str">
        <f>IF('Site Description'!D$33="NO TRANSECT", "NO TRANSECT",BG57*10)</f>
        <v>NO TRANSECT</v>
      </c>
      <c r="AD57" s="191" t="str">
        <f>IF('Site Description'!E$33="NO TRANSECT", "NO TRANSECT",BH57*10)</f>
        <v>NO TRANSECT</v>
      </c>
      <c r="AE57" s="191" t="str">
        <f>IF('Site Description'!F$33="NO TRANSECT", "NO TRANSECT",BI57*10)</f>
        <v>NO TRANSECT</v>
      </c>
      <c r="AF57" s="192" t="str">
        <f>IF('Site Description'!G$33="NO TRANSECT", "NO TRANSECT",BJ57*10)</f>
        <v>NO TRANSECT</v>
      </c>
      <c r="AG57" s="191" t="str">
        <f>IF('Site Description'!H$33="NO TRANSECT", "NO TRANSECT",BK57*10)</f>
        <v>NO TRANSECT</v>
      </c>
      <c r="AH57" s="211" t="str">
        <f>IF('Site Description'!I$33="NO TRANSECT", "NO TRANSECT",BL57*10)</f>
        <v>NO TRANSECT</v>
      </c>
      <c r="AI57" s="36" t="e">
        <f t="shared" si="80"/>
        <v>#DIV/0!</v>
      </c>
      <c r="AJ57" s="37" t="e">
        <f t="shared" si="81"/>
        <v>#DIV/0!</v>
      </c>
      <c r="AK57" s="190" t="str">
        <f>IF('Site Description'!B$33="NO TRANSECT", "NO TRANSECT",BO57*10)</f>
        <v>NO TRANSECT</v>
      </c>
      <c r="AL57" s="191" t="str">
        <f>IF('Site Description'!C$33="NO TRANSECT", "NO TRANSECT",BP57*10)</f>
        <v>NO TRANSECT</v>
      </c>
      <c r="AM57" s="191" t="str">
        <f>IF('Site Description'!D$33="NO TRANSECT", "NO TRANSECT",BQ57*10)</f>
        <v>NO TRANSECT</v>
      </c>
      <c r="AN57" s="191" t="str">
        <f>IF('Site Description'!E$33="NO TRANSECT", "NO TRANSECT",BR57*10)</f>
        <v>NO TRANSECT</v>
      </c>
      <c r="AO57" s="191" t="str">
        <f>IF('Site Description'!F$33="NO TRANSECT", "NO TRANSECT",BS57*10)</f>
        <v>NO TRANSECT</v>
      </c>
      <c r="AP57" s="192" t="str">
        <f>IF('Site Description'!G$33="NO TRANSECT", "NO TRANSECT",BT57*10)</f>
        <v>NO TRANSECT</v>
      </c>
      <c r="AQ57" s="192" t="str">
        <f>IF('Site Description'!H$33="NO TRANSECT", "NO TRANSECT",BU57*10)</f>
        <v>NO TRANSECT</v>
      </c>
      <c r="AR57" s="192" t="str">
        <f>IF('Site Description'!I$33="NO TRANSECT", "NO TRANSECT",BV57*10)</f>
        <v>NO TRANSECT</v>
      </c>
      <c r="AS57" s="36" t="e">
        <f t="shared" si="86"/>
        <v>#DIV/0!</v>
      </c>
      <c r="AT57" s="37" t="e">
        <f t="shared" si="87"/>
        <v>#DIV/0!</v>
      </c>
      <c r="AU57" s="190" t="str">
        <f>IF('Site Description'!B$33="NO TRANSECT","NO TRANSECT",BY57*10)</f>
        <v>NO TRANSECT</v>
      </c>
      <c r="AV57" s="191" t="str">
        <f>IF('Site Description'!C$33="NO TRANSECT","NO TRANSECT",BZ57*10)</f>
        <v>NO TRANSECT</v>
      </c>
      <c r="AW57" s="191" t="str">
        <f>IF('Site Description'!D$33="NO TRANSECT","NO TRANSECT",CA57*10)</f>
        <v>NO TRANSECT</v>
      </c>
      <c r="AX57" s="191" t="str">
        <f>IF('Site Description'!E$33="NO TRANSECT","NO TRANSECT",CB57*10)</f>
        <v>NO TRANSECT</v>
      </c>
      <c r="AY57" s="191" t="str">
        <f>IF('Site Description'!F$33="NO TRANSECT","NO TRANSECT",CC57*10)</f>
        <v>NO TRANSECT</v>
      </c>
      <c r="AZ57" s="192" t="str">
        <f>IF('Site Description'!G$33="NO TRANSECT","NO TRANSECT",CD57*10)</f>
        <v>NO TRANSECT</v>
      </c>
      <c r="BA57" s="192" t="str">
        <f>IF('Site Description'!H$33="NO TRANSECT","NO TRANSECT",CE57*10)</f>
        <v>NO TRANSECT</v>
      </c>
      <c r="BB57" s="192" t="str">
        <f>IF('Site Description'!I$33="NO TRANSECT","NO TRANSECT",CF57*10)</f>
        <v>NO TRANSECT</v>
      </c>
      <c r="BC57" s="36" t="e">
        <f t="shared" si="88"/>
        <v>#DIV/0!</v>
      </c>
      <c r="BD57" s="37" t="e">
        <f t="shared" si="89"/>
        <v>#DIV/0!</v>
      </c>
      <c r="BE57" s="190" t="str">
        <f>IF('Site Description'!B$32="NO TRANSECT","NO TRANSECT",SUMIF('Data Entry'!$A$4:$A$192,A57,'Data Entry'!$G$4:$G$192)/('Site Description'!B$32*100))</f>
        <v>NO TRANSECT</v>
      </c>
      <c r="BF57" s="191" t="str">
        <f>IF('Site Description'!C$32="NO TRANSECT","NO TRANSECT",SUMIF('Data Entry'!$J$4:$J$192,A57,'Data Entry'!$P$4:$P$192)/('Site Description'!C$32*100))</f>
        <v>NO TRANSECT</v>
      </c>
      <c r="BG57" s="191" t="str">
        <f>IF('Site Description'!D$32="NO TRANSECT","NO TRANSECT",SUMIF('Data Entry'!$S$4:$S$192,A57,'Data Entry'!$Y$4:$Y$192)/('Site Description'!D$32*100))</f>
        <v>NO TRANSECT</v>
      </c>
      <c r="BH57" s="191" t="str">
        <f>IF('Site Description'!E$32="NO TRANSECT","NO TRANSECT",SUMIF('Data Entry'!$AB$4:$AB$192,A57,'Data Entry'!$AH$4:$AH$192)/('Site Description'!E$32*100))</f>
        <v>NO TRANSECT</v>
      </c>
      <c r="BI57" s="191" t="str">
        <f>IF('Site Description'!F$32="NO TRANSECT","NO TRANSECT",SUMIF('Data Entry'!$AK$4:$AK$192,A57,'Data Entry'!$AQ$4:$AQ$192)/('Site Description'!F$32*100))</f>
        <v>NO TRANSECT</v>
      </c>
      <c r="BJ57" s="192" t="str">
        <f>IF('Site Description'!G$32="NO TRANSECT","NO TRANSECT",SUMIF('Data Entry'!$AT$4:$AT$192,A57,'Data Entry'!$AZ$4:$AZ$192)/('Site Description'!G$32*100))</f>
        <v>NO TRANSECT</v>
      </c>
      <c r="BK57" s="192" t="str">
        <f>IF('Site Description'!H$32="NO TRANSECT","NO TRANSECT",SUMIF('Data Entry'!$BC$4:$BC$192,A57,'Data Entry'!$BI$4:$BI$192)/('Site Description'!H$32*100))</f>
        <v>NO TRANSECT</v>
      </c>
      <c r="BL57" s="192" t="str">
        <f>IF('Site Description'!I$32="NO TRANSECT","NO TRANSECT",SUMIF('Data Entry'!$BL$4:$BL$192,A57,'Data Entry'!$BR$4:$BR$192)/('Site Description'!I$32*100))</f>
        <v>NO TRANSECT</v>
      </c>
      <c r="BM57" s="36" t="e">
        <f t="shared" si="90"/>
        <v>#DIV/0!</v>
      </c>
      <c r="BN57" s="37" t="e">
        <f t="shared" si="91"/>
        <v>#DIV/0!</v>
      </c>
      <c r="BO57" s="190" t="str">
        <f>IF('Site Description'!B$32="NO TRANSECT","NO TRANSECT",SUMIF('Data Entry'!$A$4:$A$192,A57,'Data Entry'!$H$4:$H$192)/('Site Description'!B$32*100))</f>
        <v>NO TRANSECT</v>
      </c>
      <c r="BP57" s="191" t="str">
        <f>IF('Site Description'!C$32="NO TRANSECT","NO TRANSECT",SUMIF('Data Entry'!$J$4:$J$192,A57,'Data Entry'!$Q$4:$Q$192)/('Site Description'!C$32*100))</f>
        <v>NO TRANSECT</v>
      </c>
      <c r="BQ57" s="191" t="str">
        <f>IF('Site Description'!D$32="NO TRANSECT","NO TRANSECT",SUMIF('Data Entry'!$S$4:$S$192,A57,'Data Entry'!$Z$4:$Z$192)/('Site Description'!D$32*100))</f>
        <v>NO TRANSECT</v>
      </c>
      <c r="BR57" s="191" t="str">
        <f>IF('Site Description'!E$32="NO TRANSECT","NO TRANSECT",SUMIF('Data Entry'!$AB$4:$AB$192,A57,'Data Entry'!$AI$4:$AI$192)/('Site Description'!E$32*100))</f>
        <v>NO TRANSECT</v>
      </c>
      <c r="BS57" s="191" t="str">
        <f>IF('Site Description'!F$32="NO TRANSECT","NO TRANSECT",SUMIF('Data Entry'!$AK$4:$AK$192,A57,'Data Entry'!$AR$4:$AR$192)/('Site Description'!F$32*100))</f>
        <v>NO TRANSECT</v>
      </c>
      <c r="BT57" s="192" t="str">
        <f>IF('Site Description'!G$32="NO TRANSECT","NO TRANSECT",SUMIF('Data Entry'!$AT$4:$AT$192,A57,'Data Entry'!$BA$4:$BA$192)/('Site Description'!G$32*100))</f>
        <v>NO TRANSECT</v>
      </c>
      <c r="BU57" s="191" t="str">
        <f>IF('Site Description'!H$32="NO TRANSECT","NO TRANSECT",SUMIF('Data Entry'!$BC$4:$BC$192,A57,'Data Entry'!$BJ$4:$BJ$192)/('Site Description'!H$32*100))</f>
        <v>NO TRANSECT</v>
      </c>
      <c r="BV57" s="211" t="str">
        <f>IF('Site Description'!I$32="NO TRANSECT","NO TRANSECT",SUMIF('Data Entry'!$BL$4:$BL$192,A57,'Data Entry'!$BS$4:$BS$192)/('Site Description'!I$32*100))</f>
        <v>NO TRANSECT</v>
      </c>
      <c r="BW57" s="36" t="e">
        <f t="shared" si="92"/>
        <v>#DIV/0!</v>
      </c>
      <c r="BX57" s="37" t="e">
        <f t="shared" si="93"/>
        <v>#DIV/0!</v>
      </c>
      <c r="BY57" s="198" t="str">
        <f>IF('Site Description'!B$32="NO TRANSECT","NO TRANSECT",SUMIF('Data Entry'!$A$4:$A$192,A57,'Data Entry'!$I$4:$I$192)/('Site Description'!B$32*100))</f>
        <v>NO TRANSECT</v>
      </c>
      <c r="BZ57" s="191" t="str">
        <f>IF('Site Description'!C$32="NO TRANSECT","NO TRANSECT",SUMIF('Data Entry'!$J$4:$J$192,A57,'Data Entry'!$R$4:$R$192)/('Site Description'!C$32*100))</f>
        <v>NO TRANSECT</v>
      </c>
      <c r="CA57" s="191" t="str">
        <f>IF('Site Description'!D$32="NO TRANSECT","NO TRANSECT",SUMIF('Data Entry'!$S$4:$S$192,A57,'Data Entry'!$AA$4:$AA$192)/('Site Description'!D$32*100))</f>
        <v>NO TRANSECT</v>
      </c>
      <c r="CB57" s="191" t="str">
        <f>IF('Site Description'!E$32="NO TRANSECT","NO TRANSECT",SUMIF('Data Entry'!$AB$4:$AB$192,A57,'Data Entry'!$AJ$4:$AJ$192)/('Site Description'!E$32*100))</f>
        <v>NO TRANSECT</v>
      </c>
      <c r="CC57" s="191" t="str">
        <f>IF('Site Description'!F$32="NO TRANSECT","NO TRANSECT",SUMIF('Data Entry'!$AK$4:$AK$192,A57,'Data Entry'!$AS$4:$AS$192)/('Site Description'!F$32*100))</f>
        <v>NO TRANSECT</v>
      </c>
      <c r="CD57" s="192" t="str">
        <f>IF('Site Description'!G$32="NO TRANSECT","NO TRANSECT",SUMIF('Data Entry'!$AT$4:$AT$192,A57,'Data Entry'!$BB$4:$BB$192)/('Site Description'!G$32*100))</f>
        <v>NO TRANSECT</v>
      </c>
      <c r="CE57" s="191" t="str">
        <f>IF('Site Description'!H$32="NO TRANSECT","NO TRANSECT",SUMIF('Data Entry'!$BC$4:$BC$192,A57,'Data Entry'!$BK$4:$BK$192)/('Site Description'!H$32*100))</f>
        <v>NO TRANSECT</v>
      </c>
      <c r="CF57" s="211" t="str">
        <f>IF('Site Description'!I$32="NO TRANSECT","NO TRANSECT",SUMIF('Data Entry'!$BL$4:$BL$192,A57,'Data Entry'!$BT$4:$BT$192)/('Site Description'!I$32*100))</f>
        <v>NO TRANSECT</v>
      </c>
      <c r="CG57" s="36" t="e">
        <f t="shared" si="94"/>
        <v>#DIV/0!</v>
      </c>
      <c r="CH57" s="37" t="e">
        <f t="shared" si="95"/>
        <v>#DIV/0!</v>
      </c>
    </row>
    <row r="58" spans="1:86" x14ac:dyDescent="0.25">
      <c r="A58" s="210" t="s">
        <v>257</v>
      </c>
      <c r="B58" s="212" t="s">
        <v>108</v>
      </c>
      <c r="C58" s="212" t="s">
        <v>215</v>
      </c>
      <c r="D58" s="210" t="s">
        <v>87</v>
      </c>
      <c r="E58" s="180" t="s">
        <v>40</v>
      </c>
      <c r="F58" s="180">
        <v>4</v>
      </c>
      <c r="G58" s="194" t="str">
        <f>IF('Site Description'!B$32="NO TRANSECT","NO TRANSECT",SUMIF('Data Entry'!$A$4:$A$192,A58,'Data Entry'!$D$4:$D$192))</f>
        <v>NO TRANSECT</v>
      </c>
      <c r="H58" s="195" t="str">
        <f>IF('Site Description'!C$32="NO TRANSECT","NO TRANSECT",SUMIF('Data Entry'!$J$4:$J$192,A58,'Data Entry'!$M$4:$M$192))</f>
        <v>NO TRANSECT</v>
      </c>
      <c r="I58" s="195" t="str">
        <f>IF('Site Description'!D$32="NO TRANSECT","NO TRANSECT",SUMIF('Data Entry'!$S$4:$S$192,A58,'Data Entry'!$V$4:$V$192))</f>
        <v>NO TRANSECT</v>
      </c>
      <c r="J58" s="195" t="str">
        <f>IF('Site Description'!E$32="NO TRANSECT","NO TRANSECT",SUMIF('Data Entry'!$AB$4:$AB$192,A58,'Data Entry'!$AE$4:$AE$192))</f>
        <v>NO TRANSECT</v>
      </c>
      <c r="K58" s="195" t="str">
        <f>IF('Site Description'!F$32="NO TRANSECT","NO TRANSECT",SUMIF('Data Entry'!$AK$4:$AK$192,A58,'Data Entry'!$AN$4:$AN$192))</f>
        <v>NO TRANSECT</v>
      </c>
      <c r="L58" s="196" t="str">
        <f>IF('Site Description'!G$32="NO TRANSECT","NO TRANSECT",SUMIF('Data Entry'!$AT$4:$AT$192,A58,'Data Entry'!$AW$4:$AW$192))</f>
        <v>NO TRANSECT</v>
      </c>
      <c r="M58" s="196" t="str">
        <f>IF('Site Description'!H$32="NO TRANSECT","NO TRANSECT",SUMIF('Data Entry'!$BC$4:$BC$192,A58,'Data Entry'!$BF$4:$BF$192))</f>
        <v>NO TRANSECT</v>
      </c>
      <c r="N58" s="197" t="str">
        <f>IF('Site Description'!I$32="NO TRANSECT","NO TRANSECT",SUMIF('Data Entry'!$BL$4:$BL$192,A58,'Data Entry'!$BO$4:$BO$192))</f>
        <v>NO TRANSECT</v>
      </c>
      <c r="O58" s="36" t="e">
        <f t="shared" si="82"/>
        <v>#DIV/0!</v>
      </c>
      <c r="P58" s="37" t="e">
        <f t="shared" si="83"/>
        <v>#DIV/0!</v>
      </c>
      <c r="Q58" s="190" t="str">
        <f>IF('Site Description'!B$33="NO TRANSECT", "NO TRANSECT", G58/'Site Description'!B$33)</f>
        <v>NO TRANSECT</v>
      </c>
      <c r="R58" s="191" t="str">
        <f>IF('Site Description'!C$33="NO TRANSECT", "NO TRANSECT", H58/'Site Description'!C$33)</f>
        <v>NO TRANSECT</v>
      </c>
      <c r="S58" s="191" t="str">
        <f>IF('Site Description'!D$33="NO TRANSECT", "NO TRANSECT", I58/'Site Description'!D$33)</f>
        <v>NO TRANSECT</v>
      </c>
      <c r="T58" s="191" t="str">
        <f>IF('Site Description'!E$33="NO TRANSECT", "NO TRANSECT", J58/'Site Description'!E$33)</f>
        <v>NO TRANSECT</v>
      </c>
      <c r="U58" s="191" t="str">
        <f>IF('Site Description'!F$33="NO TRANSECT", "NO TRANSECT", K58/'Site Description'!F$33)</f>
        <v>NO TRANSECT</v>
      </c>
      <c r="V58" s="192" t="str">
        <f>IF('Site Description'!G$33="NO TRANSECT", "NO TRANSECT", L58/'Site Description'!G$33)</f>
        <v>NO TRANSECT</v>
      </c>
      <c r="W58" s="191" t="str">
        <f>IF('Site Description'!H$33="NO TRANSECT", "NO TRANSECT", M58/'Site Description'!H$33)</f>
        <v>NO TRANSECT</v>
      </c>
      <c r="X58" s="211" t="str">
        <f>IF('Site Description'!$I$33="NO TRANSECT", "NO TRANSECT", N58/'Site Description'!$I$33)</f>
        <v>NO TRANSECT</v>
      </c>
      <c r="Y58" s="36" t="e">
        <f t="shared" si="84"/>
        <v>#DIV/0!</v>
      </c>
      <c r="Z58" s="37" t="e">
        <f t="shared" si="85"/>
        <v>#DIV/0!</v>
      </c>
      <c r="AA58" s="190" t="str">
        <f>IF('Site Description'!B$33="NO TRANSECT", "NO TRANSECT",BE58*10)</f>
        <v>NO TRANSECT</v>
      </c>
      <c r="AB58" s="191" t="str">
        <f>IF('Site Description'!C$33="NO TRANSECT", "NO TRANSECT",BF58*10)</f>
        <v>NO TRANSECT</v>
      </c>
      <c r="AC58" s="191" t="str">
        <f>IF('Site Description'!D$33="NO TRANSECT", "NO TRANSECT",BG58*10)</f>
        <v>NO TRANSECT</v>
      </c>
      <c r="AD58" s="191" t="str">
        <f>IF('Site Description'!E$33="NO TRANSECT", "NO TRANSECT",BH58*10)</f>
        <v>NO TRANSECT</v>
      </c>
      <c r="AE58" s="191" t="str">
        <f>IF('Site Description'!F$33="NO TRANSECT", "NO TRANSECT",BI58*10)</f>
        <v>NO TRANSECT</v>
      </c>
      <c r="AF58" s="192" t="str">
        <f>IF('Site Description'!G$33="NO TRANSECT", "NO TRANSECT",BJ58*10)</f>
        <v>NO TRANSECT</v>
      </c>
      <c r="AG58" s="191" t="str">
        <f>IF('Site Description'!H$33="NO TRANSECT", "NO TRANSECT",BK58*10)</f>
        <v>NO TRANSECT</v>
      </c>
      <c r="AH58" s="211" t="str">
        <f>IF('Site Description'!I$33="NO TRANSECT", "NO TRANSECT",BL58*10)</f>
        <v>NO TRANSECT</v>
      </c>
      <c r="AI58" s="36" t="e">
        <f t="shared" si="80"/>
        <v>#DIV/0!</v>
      </c>
      <c r="AJ58" s="37" t="e">
        <f t="shared" si="81"/>
        <v>#DIV/0!</v>
      </c>
      <c r="AK58" s="190" t="str">
        <f>IF('Site Description'!B$33="NO TRANSECT", "NO TRANSECT",BO58*10)</f>
        <v>NO TRANSECT</v>
      </c>
      <c r="AL58" s="191" t="str">
        <f>IF('Site Description'!C$33="NO TRANSECT", "NO TRANSECT",BP58*10)</f>
        <v>NO TRANSECT</v>
      </c>
      <c r="AM58" s="191" t="str">
        <f>IF('Site Description'!D$33="NO TRANSECT", "NO TRANSECT",BQ58*10)</f>
        <v>NO TRANSECT</v>
      </c>
      <c r="AN58" s="191" t="str">
        <f>IF('Site Description'!E$33="NO TRANSECT", "NO TRANSECT",BR58*10)</f>
        <v>NO TRANSECT</v>
      </c>
      <c r="AO58" s="191" t="str">
        <f>IF('Site Description'!F$33="NO TRANSECT", "NO TRANSECT",BS58*10)</f>
        <v>NO TRANSECT</v>
      </c>
      <c r="AP58" s="192" t="str">
        <f>IF('Site Description'!G$33="NO TRANSECT", "NO TRANSECT",BT58*10)</f>
        <v>NO TRANSECT</v>
      </c>
      <c r="AQ58" s="192" t="str">
        <f>IF('Site Description'!H$33="NO TRANSECT", "NO TRANSECT",BU58*10)</f>
        <v>NO TRANSECT</v>
      </c>
      <c r="AR58" s="192" t="str">
        <f>IF('Site Description'!I$33="NO TRANSECT", "NO TRANSECT",BV58*10)</f>
        <v>NO TRANSECT</v>
      </c>
      <c r="AS58" s="36" t="e">
        <f t="shared" si="86"/>
        <v>#DIV/0!</v>
      </c>
      <c r="AT58" s="37" t="e">
        <f t="shared" si="87"/>
        <v>#DIV/0!</v>
      </c>
      <c r="AU58" s="190" t="str">
        <f>IF('Site Description'!B$33="NO TRANSECT","NO TRANSECT",BY58*10)</f>
        <v>NO TRANSECT</v>
      </c>
      <c r="AV58" s="191" t="str">
        <f>IF('Site Description'!C$33="NO TRANSECT","NO TRANSECT",BZ58*10)</f>
        <v>NO TRANSECT</v>
      </c>
      <c r="AW58" s="191" t="str">
        <f>IF('Site Description'!D$33="NO TRANSECT","NO TRANSECT",CA58*10)</f>
        <v>NO TRANSECT</v>
      </c>
      <c r="AX58" s="191" t="str">
        <f>IF('Site Description'!E$33="NO TRANSECT","NO TRANSECT",CB58*10)</f>
        <v>NO TRANSECT</v>
      </c>
      <c r="AY58" s="191" t="str">
        <f>IF('Site Description'!F$33="NO TRANSECT","NO TRANSECT",CC58*10)</f>
        <v>NO TRANSECT</v>
      </c>
      <c r="AZ58" s="192" t="str">
        <f>IF('Site Description'!G$33="NO TRANSECT","NO TRANSECT",CD58*10)</f>
        <v>NO TRANSECT</v>
      </c>
      <c r="BA58" s="192" t="str">
        <f>IF('Site Description'!H$33="NO TRANSECT","NO TRANSECT",CE58*10)</f>
        <v>NO TRANSECT</v>
      </c>
      <c r="BB58" s="192" t="str">
        <f>IF('Site Description'!I$33="NO TRANSECT","NO TRANSECT",CF58*10)</f>
        <v>NO TRANSECT</v>
      </c>
      <c r="BC58" s="36" t="e">
        <f t="shared" si="88"/>
        <v>#DIV/0!</v>
      </c>
      <c r="BD58" s="37" t="e">
        <f t="shared" si="89"/>
        <v>#DIV/0!</v>
      </c>
      <c r="BE58" s="190" t="str">
        <f>IF('Site Description'!B$32="NO TRANSECT","NO TRANSECT",SUMIF('Data Entry'!$A$4:$A$192,A58,'Data Entry'!$G$4:$G$192)/('Site Description'!B$32*100))</f>
        <v>NO TRANSECT</v>
      </c>
      <c r="BF58" s="191" t="str">
        <f>IF('Site Description'!C$32="NO TRANSECT","NO TRANSECT",SUMIF('Data Entry'!$J$4:$J$192,A58,'Data Entry'!$P$4:$P$192)/('Site Description'!C$32*100))</f>
        <v>NO TRANSECT</v>
      </c>
      <c r="BG58" s="191" t="str">
        <f>IF('Site Description'!D$32="NO TRANSECT","NO TRANSECT",SUMIF('Data Entry'!$S$4:$S$192,A58,'Data Entry'!$Y$4:$Y$192)/('Site Description'!D$32*100))</f>
        <v>NO TRANSECT</v>
      </c>
      <c r="BH58" s="191" t="str">
        <f>IF('Site Description'!E$32="NO TRANSECT","NO TRANSECT",SUMIF('Data Entry'!$AB$4:$AB$192,A58,'Data Entry'!$AH$4:$AH$192)/('Site Description'!E$32*100))</f>
        <v>NO TRANSECT</v>
      </c>
      <c r="BI58" s="191" t="str">
        <f>IF('Site Description'!F$32="NO TRANSECT","NO TRANSECT",SUMIF('Data Entry'!$AK$4:$AK$192,A58,'Data Entry'!$AQ$4:$AQ$192)/('Site Description'!F$32*100))</f>
        <v>NO TRANSECT</v>
      </c>
      <c r="BJ58" s="192" t="str">
        <f>IF('Site Description'!G$32="NO TRANSECT","NO TRANSECT",SUMIF('Data Entry'!$AT$4:$AT$192,A58,'Data Entry'!$AZ$4:$AZ$192)/('Site Description'!G$32*100))</f>
        <v>NO TRANSECT</v>
      </c>
      <c r="BK58" s="192" t="str">
        <f>IF('Site Description'!H$32="NO TRANSECT","NO TRANSECT",SUMIF('Data Entry'!$BC$4:$BC$192,A58,'Data Entry'!$BI$4:$BI$192)/('Site Description'!H$32*100))</f>
        <v>NO TRANSECT</v>
      </c>
      <c r="BL58" s="192" t="str">
        <f>IF('Site Description'!I$32="NO TRANSECT","NO TRANSECT",SUMIF('Data Entry'!$BL$4:$BL$192,A58,'Data Entry'!$BR$4:$BR$192)/('Site Description'!I$32*100))</f>
        <v>NO TRANSECT</v>
      </c>
      <c r="BM58" s="36" t="e">
        <f t="shared" si="90"/>
        <v>#DIV/0!</v>
      </c>
      <c r="BN58" s="37" t="e">
        <f t="shared" si="91"/>
        <v>#DIV/0!</v>
      </c>
      <c r="BO58" s="190" t="str">
        <f>IF('Site Description'!B$32="NO TRANSECT","NO TRANSECT",SUMIF('Data Entry'!$A$4:$A$192,A58,'Data Entry'!$H$4:$H$192)/('Site Description'!B$32*100))</f>
        <v>NO TRANSECT</v>
      </c>
      <c r="BP58" s="191" t="str">
        <f>IF('Site Description'!C$32="NO TRANSECT","NO TRANSECT",SUMIF('Data Entry'!$J$4:$J$192,A58,'Data Entry'!$Q$4:$Q$192)/('Site Description'!C$32*100))</f>
        <v>NO TRANSECT</v>
      </c>
      <c r="BQ58" s="191" t="str">
        <f>IF('Site Description'!D$32="NO TRANSECT","NO TRANSECT",SUMIF('Data Entry'!$S$4:$S$192,A58,'Data Entry'!$Z$4:$Z$192)/('Site Description'!D$32*100))</f>
        <v>NO TRANSECT</v>
      </c>
      <c r="BR58" s="191" t="str">
        <f>IF('Site Description'!E$32="NO TRANSECT","NO TRANSECT",SUMIF('Data Entry'!$AB$4:$AB$192,A58,'Data Entry'!$AI$4:$AI$192)/('Site Description'!E$32*100))</f>
        <v>NO TRANSECT</v>
      </c>
      <c r="BS58" s="191" t="str">
        <f>IF('Site Description'!F$32="NO TRANSECT","NO TRANSECT",SUMIF('Data Entry'!$AK$4:$AK$192,A58,'Data Entry'!$AR$4:$AR$192)/('Site Description'!F$32*100))</f>
        <v>NO TRANSECT</v>
      </c>
      <c r="BT58" s="192" t="str">
        <f>IF('Site Description'!G$32="NO TRANSECT","NO TRANSECT",SUMIF('Data Entry'!$AT$4:$AT$192,A58,'Data Entry'!$BA$4:$BA$192)/('Site Description'!G$32*100))</f>
        <v>NO TRANSECT</v>
      </c>
      <c r="BU58" s="191" t="str">
        <f>IF('Site Description'!H$32="NO TRANSECT","NO TRANSECT",SUMIF('Data Entry'!$BC$4:$BC$192,A58,'Data Entry'!$BJ$4:$BJ$192)/('Site Description'!H$32*100))</f>
        <v>NO TRANSECT</v>
      </c>
      <c r="BV58" s="211" t="str">
        <f>IF('Site Description'!I$32="NO TRANSECT","NO TRANSECT",SUMIF('Data Entry'!$BL$4:$BL$192,A58,'Data Entry'!$BS$4:$BS$192)/('Site Description'!I$32*100))</f>
        <v>NO TRANSECT</v>
      </c>
      <c r="BW58" s="36" t="e">
        <f t="shared" si="92"/>
        <v>#DIV/0!</v>
      </c>
      <c r="BX58" s="37" t="e">
        <f t="shared" si="93"/>
        <v>#DIV/0!</v>
      </c>
      <c r="BY58" s="198" t="str">
        <f>IF('Site Description'!B$32="NO TRANSECT","NO TRANSECT",SUMIF('Data Entry'!$A$4:$A$192,A58,'Data Entry'!$I$4:$I$192)/('Site Description'!B$32*100))</f>
        <v>NO TRANSECT</v>
      </c>
      <c r="BZ58" s="191" t="str">
        <f>IF('Site Description'!C$32="NO TRANSECT","NO TRANSECT",SUMIF('Data Entry'!$J$4:$J$192,A58,'Data Entry'!$R$4:$R$192)/('Site Description'!C$32*100))</f>
        <v>NO TRANSECT</v>
      </c>
      <c r="CA58" s="191" t="str">
        <f>IF('Site Description'!D$32="NO TRANSECT","NO TRANSECT",SUMIF('Data Entry'!$S$4:$S$192,A58,'Data Entry'!$AA$4:$AA$192)/('Site Description'!D$32*100))</f>
        <v>NO TRANSECT</v>
      </c>
      <c r="CB58" s="191" t="str">
        <f>IF('Site Description'!E$32="NO TRANSECT","NO TRANSECT",SUMIF('Data Entry'!$AB$4:$AB$192,A58,'Data Entry'!$AJ$4:$AJ$192)/('Site Description'!E$32*100))</f>
        <v>NO TRANSECT</v>
      </c>
      <c r="CC58" s="191" t="str">
        <f>IF('Site Description'!F$32="NO TRANSECT","NO TRANSECT",SUMIF('Data Entry'!$AK$4:$AK$192,A58,'Data Entry'!$AS$4:$AS$192)/('Site Description'!F$32*100))</f>
        <v>NO TRANSECT</v>
      </c>
      <c r="CD58" s="192" t="str">
        <f>IF('Site Description'!G$32="NO TRANSECT","NO TRANSECT",SUMIF('Data Entry'!$AT$4:$AT$192,A58,'Data Entry'!$BB$4:$BB$192)/('Site Description'!G$32*100))</f>
        <v>NO TRANSECT</v>
      </c>
      <c r="CE58" s="191" t="str">
        <f>IF('Site Description'!H$32="NO TRANSECT","NO TRANSECT",SUMIF('Data Entry'!$BC$4:$BC$192,A58,'Data Entry'!$BK$4:$BK$192)/('Site Description'!H$32*100))</f>
        <v>NO TRANSECT</v>
      </c>
      <c r="CF58" s="211" t="str">
        <f>IF('Site Description'!I$32="NO TRANSECT","NO TRANSECT",SUMIF('Data Entry'!$BL$4:$BL$192,A58,'Data Entry'!$BT$4:$BT$192)/('Site Description'!I$32*100))</f>
        <v>NO TRANSECT</v>
      </c>
      <c r="CG58" s="36" t="e">
        <f t="shared" si="94"/>
        <v>#DIV/0!</v>
      </c>
      <c r="CH58" s="37" t="e">
        <f t="shared" si="95"/>
        <v>#DIV/0!</v>
      </c>
    </row>
    <row r="59" spans="1:86" x14ac:dyDescent="0.25">
      <c r="A59" s="210" t="s">
        <v>258</v>
      </c>
      <c r="B59" s="212" t="s">
        <v>108</v>
      </c>
      <c r="C59" s="212" t="s">
        <v>216</v>
      </c>
      <c r="D59" s="210" t="s">
        <v>86</v>
      </c>
      <c r="E59" s="180" t="s">
        <v>40</v>
      </c>
      <c r="F59" s="213">
        <v>2</v>
      </c>
      <c r="G59" s="194" t="str">
        <f>IF('Site Description'!B$32="NO TRANSECT","NO TRANSECT",SUMIF('Data Entry'!$A$4:$A$192,A59,'Data Entry'!$D$4:$D$192))</f>
        <v>NO TRANSECT</v>
      </c>
      <c r="H59" s="195" t="str">
        <f>IF('Site Description'!C$32="NO TRANSECT","NO TRANSECT",SUMIF('Data Entry'!$J$4:$J$192,A59,'Data Entry'!$M$4:$M$192))</f>
        <v>NO TRANSECT</v>
      </c>
      <c r="I59" s="195" t="str">
        <f>IF('Site Description'!D$32="NO TRANSECT","NO TRANSECT",SUMIF('Data Entry'!$S$4:$S$192,A59,'Data Entry'!$V$4:$V$192))</f>
        <v>NO TRANSECT</v>
      </c>
      <c r="J59" s="195" t="str">
        <f>IF('Site Description'!E$32="NO TRANSECT","NO TRANSECT",SUMIF('Data Entry'!$AB$4:$AB$192,A59,'Data Entry'!$AE$4:$AE$192))</f>
        <v>NO TRANSECT</v>
      </c>
      <c r="K59" s="195" t="str">
        <f>IF('Site Description'!F$32="NO TRANSECT","NO TRANSECT",SUMIF('Data Entry'!$AK$4:$AK$192,A59,'Data Entry'!$AN$4:$AN$192))</f>
        <v>NO TRANSECT</v>
      </c>
      <c r="L59" s="196" t="str">
        <f>IF('Site Description'!G$32="NO TRANSECT","NO TRANSECT",SUMIF('Data Entry'!$AT$4:$AT$192,A59,'Data Entry'!$AW$4:$AW$192))</f>
        <v>NO TRANSECT</v>
      </c>
      <c r="M59" s="196" t="str">
        <f>IF('Site Description'!H$32="NO TRANSECT","NO TRANSECT",SUMIF('Data Entry'!$BC$4:$BC$192,A59,'Data Entry'!$BF$4:$BF$192))</f>
        <v>NO TRANSECT</v>
      </c>
      <c r="N59" s="197" t="str">
        <f>IF('Site Description'!I$32="NO TRANSECT","NO TRANSECT",SUMIF('Data Entry'!$BL$4:$BL$192,A59,'Data Entry'!$BO$4:$BO$192))</f>
        <v>NO TRANSECT</v>
      </c>
      <c r="O59" s="36" t="e">
        <f t="shared" si="82"/>
        <v>#DIV/0!</v>
      </c>
      <c r="P59" s="37" t="e">
        <f t="shared" si="83"/>
        <v>#DIV/0!</v>
      </c>
      <c r="Q59" s="190" t="str">
        <f>IF('Site Description'!B$33="NO TRANSECT", "NO TRANSECT", G59/'Site Description'!B$33)</f>
        <v>NO TRANSECT</v>
      </c>
      <c r="R59" s="191" t="str">
        <f>IF('Site Description'!C$33="NO TRANSECT", "NO TRANSECT", H59/'Site Description'!C$33)</f>
        <v>NO TRANSECT</v>
      </c>
      <c r="S59" s="191" t="str">
        <f>IF('Site Description'!D$33="NO TRANSECT", "NO TRANSECT", I59/'Site Description'!D$33)</f>
        <v>NO TRANSECT</v>
      </c>
      <c r="T59" s="191" t="str">
        <f>IF('Site Description'!E$33="NO TRANSECT", "NO TRANSECT", J59/'Site Description'!E$33)</f>
        <v>NO TRANSECT</v>
      </c>
      <c r="U59" s="191" t="str">
        <f>IF('Site Description'!F$33="NO TRANSECT", "NO TRANSECT", K59/'Site Description'!F$33)</f>
        <v>NO TRANSECT</v>
      </c>
      <c r="V59" s="192" t="str">
        <f>IF('Site Description'!G$33="NO TRANSECT", "NO TRANSECT", L59/'Site Description'!G$33)</f>
        <v>NO TRANSECT</v>
      </c>
      <c r="W59" s="191" t="str">
        <f>IF('Site Description'!H$33="NO TRANSECT", "NO TRANSECT", M59/'Site Description'!H$33)</f>
        <v>NO TRANSECT</v>
      </c>
      <c r="X59" s="211" t="str">
        <f>IF('Site Description'!$I$33="NO TRANSECT", "NO TRANSECT", N59/'Site Description'!$I$33)</f>
        <v>NO TRANSECT</v>
      </c>
      <c r="Y59" s="36" t="e">
        <f t="shared" si="84"/>
        <v>#DIV/0!</v>
      </c>
      <c r="Z59" s="37" t="e">
        <f t="shared" si="85"/>
        <v>#DIV/0!</v>
      </c>
      <c r="AA59" s="190" t="str">
        <f>IF('Site Description'!B$33="NO TRANSECT", "NO TRANSECT",BE59*10)</f>
        <v>NO TRANSECT</v>
      </c>
      <c r="AB59" s="191" t="str">
        <f>IF('Site Description'!C$33="NO TRANSECT", "NO TRANSECT",BF59*10)</f>
        <v>NO TRANSECT</v>
      </c>
      <c r="AC59" s="191" t="str">
        <f>IF('Site Description'!D$33="NO TRANSECT", "NO TRANSECT",BG59*10)</f>
        <v>NO TRANSECT</v>
      </c>
      <c r="AD59" s="191" t="str">
        <f>IF('Site Description'!E$33="NO TRANSECT", "NO TRANSECT",BH59*10)</f>
        <v>NO TRANSECT</v>
      </c>
      <c r="AE59" s="191" t="str">
        <f>IF('Site Description'!F$33="NO TRANSECT", "NO TRANSECT",BI59*10)</f>
        <v>NO TRANSECT</v>
      </c>
      <c r="AF59" s="192" t="str">
        <f>IF('Site Description'!G$33="NO TRANSECT", "NO TRANSECT",BJ59*10)</f>
        <v>NO TRANSECT</v>
      </c>
      <c r="AG59" s="191" t="str">
        <f>IF('Site Description'!H$33="NO TRANSECT", "NO TRANSECT",BK59*10)</f>
        <v>NO TRANSECT</v>
      </c>
      <c r="AH59" s="211" t="str">
        <f>IF('Site Description'!I$33="NO TRANSECT", "NO TRANSECT",BL59*10)</f>
        <v>NO TRANSECT</v>
      </c>
      <c r="AI59" s="36" t="e">
        <f t="shared" si="80"/>
        <v>#DIV/0!</v>
      </c>
      <c r="AJ59" s="37" t="e">
        <f t="shared" si="81"/>
        <v>#DIV/0!</v>
      </c>
      <c r="AK59" s="190" t="str">
        <f>IF('Site Description'!B$33="NO TRANSECT", "NO TRANSECT",BO59*10)</f>
        <v>NO TRANSECT</v>
      </c>
      <c r="AL59" s="191" t="str">
        <f>IF('Site Description'!C$33="NO TRANSECT", "NO TRANSECT",BP59*10)</f>
        <v>NO TRANSECT</v>
      </c>
      <c r="AM59" s="191" t="str">
        <f>IF('Site Description'!D$33="NO TRANSECT", "NO TRANSECT",BQ59*10)</f>
        <v>NO TRANSECT</v>
      </c>
      <c r="AN59" s="191" t="str">
        <f>IF('Site Description'!E$33="NO TRANSECT", "NO TRANSECT",BR59*10)</f>
        <v>NO TRANSECT</v>
      </c>
      <c r="AO59" s="191" t="str">
        <f>IF('Site Description'!F$33="NO TRANSECT", "NO TRANSECT",BS59*10)</f>
        <v>NO TRANSECT</v>
      </c>
      <c r="AP59" s="192" t="str">
        <f>IF('Site Description'!G$33="NO TRANSECT", "NO TRANSECT",BT59*10)</f>
        <v>NO TRANSECT</v>
      </c>
      <c r="AQ59" s="192" t="str">
        <f>IF('Site Description'!H$33="NO TRANSECT", "NO TRANSECT",BU59*10)</f>
        <v>NO TRANSECT</v>
      </c>
      <c r="AR59" s="192" t="str">
        <f>IF('Site Description'!I$33="NO TRANSECT", "NO TRANSECT",BV59*10)</f>
        <v>NO TRANSECT</v>
      </c>
      <c r="AS59" s="36" t="e">
        <f t="shared" si="86"/>
        <v>#DIV/0!</v>
      </c>
      <c r="AT59" s="37" t="e">
        <f t="shared" si="87"/>
        <v>#DIV/0!</v>
      </c>
      <c r="AU59" s="190" t="str">
        <f>IF('Site Description'!B$33="NO TRANSECT","NO TRANSECT",BY59*10)</f>
        <v>NO TRANSECT</v>
      </c>
      <c r="AV59" s="191" t="str">
        <f>IF('Site Description'!C$33="NO TRANSECT","NO TRANSECT",BZ59*10)</f>
        <v>NO TRANSECT</v>
      </c>
      <c r="AW59" s="191" t="str">
        <f>IF('Site Description'!D$33="NO TRANSECT","NO TRANSECT",CA59*10)</f>
        <v>NO TRANSECT</v>
      </c>
      <c r="AX59" s="191" t="str">
        <f>IF('Site Description'!E$33="NO TRANSECT","NO TRANSECT",CB59*10)</f>
        <v>NO TRANSECT</v>
      </c>
      <c r="AY59" s="191" t="str">
        <f>IF('Site Description'!F$33="NO TRANSECT","NO TRANSECT",CC59*10)</f>
        <v>NO TRANSECT</v>
      </c>
      <c r="AZ59" s="192" t="str">
        <f>IF('Site Description'!G$33="NO TRANSECT","NO TRANSECT",CD59*10)</f>
        <v>NO TRANSECT</v>
      </c>
      <c r="BA59" s="192" t="str">
        <f>IF('Site Description'!H$33="NO TRANSECT","NO TRANSECT",CE59*10)</f>
        <v>NO TRANSECT</v>
      </c>
      <c r="BB59" s="192" t="str">
        <f>IF('Site Description'!I$33="NO TRANSECT","NO TRANSECT",CF59*10)</f>
        <v>NO TRANSECT</v>
      </c>
      <c r="BC59" s="36" t="e">
        <f t="shared" si="88"/>
        <v>#DIV/0!</v>
      </c>
      <c r="BD59" s="37" t="e">
        <f t="shared" si="89"/>
        <v>#DIV/0!</v>
      </c>
      <c r="BE59" s="190" t="str">
        <f>IF('Site Description'!B$32="NO TRANSECT","NO TRANSECT",SUMIF('Data Entry'!$A$4:$A$192,A59,'Data Entry'!$G$4:$G$192)/('Site Description'!B$32*100))</f>
        <v>NO TRANSECT</v>
      </c>
      <c r="BF59" s="191" t="str">
        <f>IF('Site Description'!C$32="NO TRANSECT","NO TRANSECT",SUMIF('Data Entry'!$J$4:$J$192,A59,'Data Entry'!$P$4:$P$192)/('Site Description'!C$32*100))</f>
        <v>NO TRANSECT</v>
      </c>
      <c r="BG59" s="191" t="str">
        <f>IF('Site Description'!D$32="NO TRANSECT","NO TRANSECT",SUMIF('Data Entry'!$S$4:$S$192,A59,'Data Entry'!$Y$4:$Y$192)/('Site Description'!D$32*100))</f>
        <v>NO TRANSECT</v>
      </c>
      <c r="BH59" s="191" t="str">
        <f>IF('Site Description'!E$32="NO TRANSECT","NO TRANSECT",SUMIF('Data Entry'!$AB$4:$AB$192,A59,'Data Entry'!$AH$4:$AH$192)/('Site Description'!E$32*100))</f>
        <v>NO TRANSECT</v>
      </c>
      <c r="BI59" s="191" t="str">
        <f>IF('Site Description'!F$32="NO TRANSECT","NO TRANSECT",SUMIF('Data Entry'!$AK$4:$AK$192,A59,'Data Entry'!$AQ$4:$AQ$192)/('Site Description'!F$32*100))</f>
        <v>NO TRANSECT</v>
      </c>
      <c r="BJ59" s="192" t="str">
        <f>IF('Site Description'!G$32="NO TRANSECT","NO TRANSECT",SUMIF('Data Entry'!$AT$4:$AT$192,A59,'Data Entry'!$AZ$4:$AZ$192)/('Site Description'!G$32*100))</f>
        <v>NO TRANSECT</v>
      </c>
      <c r="BK59" s="192" t="str">
        <f>IF('Site Description'!H$32="NO TRANSECT","NO TRANSECT",SUMIF('Data Entry'!$BC$4:$BC$192,A59,'Data Entry'!$BI$4:$BI$192)/('Site Description'!H$32*100))</f>
        <v>NO TRANSECT</v>
      </c>
      <c r="BL59" s="192" t="str">
        <f>IF('Site Description'!I$32="NO TRANSECT","NO TRANSECT",SUMIF('Data Entry'!$BL$4:$BL$192,A59,'Data Entry'!$BR$4:$BR$192)/('Site Description'!I$32*100))</f>
        <v>NO TRANSECT</v>
      </c>
      <c r="BM59" s="36" t="e">
        <f t="shared" si="90"/>
        <v>#DIV/0!</v>
      </c>
      <c r="BN59" s="37" t="e">
        <f t="shared" si="91"/>
        <v>#DIV/0!</v>
      </c>
      <c r="BO59" s="190" t="str">
        <f>IF('Site Description'!B$32="NO TRANSECT","NO TRANSECT",SUMIF('Data Entry'!$A$4:$A$192,A59,'Data Entry'!$H$4:$H$192)/('Site Description'!B$32*100))</f>
        <v>NO TRANSECT</v>
      </c>
      <c r="BP59" s="191" t="str">
        <f>IF('Site Description'!C$32="NO TRANSECT","NO TRANSECT",SUMIF('Data Entry'!$J$4:$J$192,A59,'Data Entry'!$Q$4:$Q$192)/('Site Description'!C$32*100))</f>
        <v>NO TRANSECT</v>
      </c>
      <c r="BQ59" s="191" t="str">
        <f>IF('Site Description'!D$32="NO TRANSECT","NO TRANSECT",SUMIF('Data Entry'!$S$4:$S$192,A59,'Data Entry'!$Z$4:$Z$192)/('Site Description'!D$32*100))</f>
        <v>NO TRANSECT</v>
      </c>
      <c r="BR59" s="191" t="str">
        <f>IF('Site Description'!E$32="NO TRANSECT","NO TRANSECT",SUMIF('Data Entry'!$AB$4:$AB$192,A59,'Data Entry'!$AI$4:$AI$192)/('Site Description'!E$32*100))</f>
        <v>NO TRANSECT</v>
      </c>
      <c r="BS59" s="191" t="str">
        <f>IF('Site Description'!F$32="NO TRANSECT","NO TRANSECT",SUMIF('Data Entry'!$AK$4:$AK$192,A59,'Data Entry'!$AR$4:$AR$192)/('Site Description'!F$32*100))</f>
        <v>NO TRANSECT</v>
      </c>
      <c r="BT59" s="192" t="str">
        <f>IF('Site Description'!G$32="NO TRANSECT","NO TRANSECT",SUMIF('Data Entry'!$AT$4:$AT$192,A59,'Data Entry'!$BA$4:$BA$192)/('Site Description'!G$32*100))</f>
        <v>NO TRANSECT</v>
      </c>
      <c r="BU59" s="191" t="str">
        <f>IF('Site Description'!H$32="NO TRANSECT","NO TRANSECT",SUMIF('Data Entry'!$BC$4:$BC$192,A59,'Data Entry'!$BJ$4:$BJ$192)/('Site Description'!H$32*100))</f>
        <v>NO TRANSECT</v>
      </c>
      <c r="BV59" s="211" t="str">
        <f>IF('Site Description'!I$32="NO TRANSECT","NO TRANSECT",SUMIF('Data Entry'!$BL$4:$BL$192,A59,'Data Entry'!$BS$4:$BS$192)/('Site Description'!I$32*100))</f>
        <v>NO TRANSECT</v>
      </c>
      <c r="BW59" s="36" t="e">
        <f t="shared" si="92"/>
        <v>#DIV/0!</v>
      </c>
      <c r="BX59" s="37" t="e">
        <f t="shared" si="93"/>
        <v>#DIV/0!</v>
      </c>
      <c r="BY59" s="198" t="str">
        <f>IF('Site Description'!B$32="NO TRANSECT","NO TRANSECT",SUMIF('Data Entry'!$A$4:$A$192,A59,'Data Entry'!$I$4:$I$192)/('Site Description'!B$32*100))</f>
        <v>NO TRANSECT</v>
      </c>
      <c r="BZ59" s="191" t="str">
        <f>IF('Site Description'!C$32="NO TRANSECT","NO TRANSECT",SUMIF('Data Entry'!$J$4:$J$192,A59,'Data Entry'!$R$4:$R$192)/('Site Description'!C$32*100))</f>
        <v>NO TRANSECT</v>
      </c>
      <c r="CA59" s="191" t="str">
        <f>IF('Site Description'!D$32="NO TRANSECT","NO TRANSECT",SUMIF('Data Entry'!$S$4:$S$192,A59,'Data Entry'!$AA$4:$AA$192)/('Site Description'!D$32*100))</f>
        <v>NO TRANSECT</v>
      </c>
      <c r="CB59" s="191" t="str">
        <f>IF('Site Description'!E$32="NO TRANSECT","NO TRANSECT",SUMIF('Data Entry'!$AB$4:$AB$192,A59,'Data Entry'!$AJ$4:$AJ$192)/('Site Description'!E$32*100))</f>
        <v>NO TRANSECT</v>
      </c>
      <c r="CC59" s="191" t="str">
        <f>IF('Site Description'!F$32="NO TRANSECT","NO TRANSECT",SUMIF('Data Entry'!$AK$4:$AK$192,A59,'Data Entry'!$AS$4:$AS$192)/('Site Description'!F$32*100))</f>
        <v>NO TRANSECT</v>
      </c>
      <c r="CD59" s="192" t="str">
        <f>IF('Site Description'!G$32="NO TRANSECT","NO TRANSECT",SUMIF('Data Entry'!$AT$4:$AT$192,A59,'Data Entry'!$BB$4:$BB$192)/('Site Description'!G$32*100))</f>
        <v>NO TRANSECT</v>
      </c>
      <c r="CE59" s="191" t="str">
        <f>IF('Site Description'!H$32="NO TRANSECT","NO TRANSECT",SUMIF('Data Entry'!$BC$4:$BC$192,A59,'Data Entry'!$BK$4:$BK$192)/('Site Description'!H$32*100))</f>
        <v>NO TRANSECT</v>
      </c>
      <c r="CF59" s="211" t="str">
        <f>IF('Site Description'!I$32="NO TRANSECT","NO TRANSECT",SUMIF('Data Entry'!$BL$4:$BL$192,A59,'Data Entry'!$BT$4:$BT$192)/('Site Description'!I$32*100))</f>
        <v>NO TRANSECT</v>
      </c>
      <c r="CG59" s="36" t="e">
        <f t="shared" si="94"/>
        <v>#DIV/0!</v>
      </c>
      <c r="CH59" s="37" t="e">
        <f t="shared" si="95"/>
        <v>#DIV/0!</v>
      </c>
    </row>
    <row r="60" spans="1:86" x14ac:dyDescent="0.25">
      <c r="A60" s="210" t="s">
        <v>259</v>
      </c>
      <c r="B60" s="212" t="s">
        <v>108</v>
      </c>
      <c r="C60" s="212" t="s">
        <v>217</v>
      </c>
      <c r="D60" s="210" t="s">
        <v>87</v>
      </c>
      <c r="E60" s="180" t="s">
        <v>40</v>
      </c>
      <c r="F60" s="213">
        <v>4</v>
      </c>
      <c r="G60" s="194" t="str">
        <f>IF('Site Description'!B$32="NO TRANSECT","NO TRANSECT",SUMIF('Data Entry'!$A$4:$A$192,A60,'Data Entry'!$D$4:$D$192))</f>
        <v>NO TRANSECT</v>
      </c>
      <c r="H60" s="195" t="str">
        <f>IF('Site Description'!C$32="NO TRANSECT","NO TRANSECT",SUMIF('Data Entry'!$J$4:$J$192,A60,'Data Entry'!$M$4:$M$192))</f>
        <v>NO TRANSECT</v>
      </c>
      <c r="I60" s="195" t="str">
        <f>IF('Site Description'!D$32="NO TRANSECT","NO TRANSECT",SUMIF('Data Entry'!$S$4:$S$192,A60,'Data Entry'!$V$4:$V$192))</f>
        <v>NO TRANSECT</v>
      </c>
      <c r="J60" s="195" t="str">
        <f>IF('Site Description'!E$32="NO TRANSECT","NO TRANSECT",SUMIF('Data Entry'!$AB$4:$AB$192,A60,'Data Entry'!$AE$4:$AE$192))</f>
        <v>NO TRANSECT</v>
      </c>
      <c r="K60" s="195" t="str">
        <f>IF('Site Description'!F$32="NO TRANSECT","NO TRANSECT",SUMIF('Data Entry'!$AK$4:$AK$192,A60,'Data Entry'!$AN$4:$AN$192))</f>
        <v>NO TRANSECT</v>
      </c>
      <c r="L60" s="196" t="str">
        <f>IF('Site Description'!G$32="NO TRANSECT","NO TRANSECT",SUMIF('Data Entry'!$AT$4:$AT$192,A60,'Data Entry'!$AW$4:$AW$192))</f>
        <v>NO TRANSECT</v>
      </c>
      <c r="M60" s="196" t="str">
        <f>IF('Site Description'!H$32="NO TRANSECT","NO TRANSECT",SUMIF('Data Entry'!$BC$4:$BC$192,A60,'Data Entry'!$BF$4:$BF$192))</f>
        <v>NO TRANSECT</v>
      </c>
      <c r="N60" s="197" t="str">
        <f>IF('Site Description'!I$32="NO TRANSECT","NO TRANSECT",SUMIF('Data Entry'!$BL$4:$BL$192,A60,'Data Entry'!$BO$4:$BO$192))</f>
        <v>NO TRANSECT</v>
      </c>
      <c r="O60" s="36" t="e">
        <f t="shared" si="82"/>
        <v>#DIV/0!</v>
      </c>
      <c r="P60" s="37" t="e">
        <f t="shared" si="83"/>
        <v>#DIV/0!</v>
      </c>
      <c r="Q60" s="190" t="str">
        <f>IF('Site Description'!B$33="NO TRANSECT", "NO TRANSECT", G60/'Site Description'!B$33)</f>
        <v>NO TRANSECT</v>
      </c>
      <c r="R60" s="191" t="str">
        <f>IF('Site Description'!C$33="NO TRANSECT", "NO TRANSECT", H60/'Site Description'!C$33)</f>
        <v>NO TRANSECT</v>
      </c>
      <c r="S60" s="191" t="str">
        <f>IF('Site Description'!D$33="NO TRANSECT", "NO TRANSECT", I60/'Site Description'!D$33)</f>
        <v>NO TRANSECT</v>
      </c>
      <c r="T60" s="191" t="str">
        <f>IF('Site Description'!E$33="NO TRANSECT", "NO TRANSECT", J60/'Site Description'!E$33)</f>
        <v>NO TRANSECT</v>
      </c>
      <c r="U60" s="191" t="str">
        <f>IF('Site Description'!F$33="NO TRANSECT", "NO TRANSECT", K60/'Site Description'!F$33)</f>
        <v>NO TRANSECT</v>
      </c>
      <c r="V60" s="192" t="str">
        <f>IF('Site Description'!G$33="NO TRANSECT", "NO TRANSECT", L60/'Site Description'!G$33)</f>
        <v>NO TRANSECT</v>
      </c>
      <c r="W60" s="191" t="str">
        <f>IF('Site Description'!H$33="NO TRANSECT", "NO TRANSECT", M60/'Site Description'!H$33)</f>
        <v>NO TRANSECT</v>
      </c>
      <c r="X60" s="211" t="str">
        <f>IF('Site Description'!$I$33="NO TRANSECT", "NO TRANSECT", N60/'Site Description'!$I$33)</f>
        <v>NO TRANSECT</v>
      </c>
      <c r="Y60" s="36" t="e">
        <f t="shared" si="84"/>
        <v>#DIV/0!</v>
      </c>
      <c r="Z60" s="37" t="e">
        <f t="shared" si="85"/>
        <v>#DIV/0!</v>
      </c>
      <c r="AA60" s="190" t="str">
        <f>IF('Site Description'!B$33="NO TRANSECT", "NO TRANSECT",BE60*10)</f>
        <v>NO TRANSECT</v>
      </c>
      <c r="AB60" s="191" t="str">
        <f>IF('Site Description'!C$33="NO TRANSECT", "NO TRANSECT",BF60*10)</f>
        <v>NO TRANSECT</v>
      </c>
      <c r="AC60" s="191" t="str">
        <f>IF('Site Description'!D$33="NO TRANSECT", "NO TRANSECT",BG60*10)</f>
        <v>NO TRANSECT</v>
      </c>
      <c r="AD60" s="191" t="str">
        <f>IF('Site Description'!E$33="NO TRANSECT", "NO TRANSECT",BH60*10)</f>
        <v>NO TRANSECT</v>
      </c>
      <c r="AE60" s="191" t="str">
        <f>IF('Site Description'!F$33="NO TRANSECT", "NO TRANSECT",BI60*10)</f>
        <v>NO TRANSECT</v>
      </c>
      <c r="AF60" s="192" t="str">
        <f>IF('Site Description'!G$33="NO TRANSECT", "NO TRANSECT",BJ60*10)</f>
        <v>NO TRANSECT</v>
      </c>
      <c r="AG60" s="191" t="str">
        <f>IF('Site Description'!H$33="NO TRANSECT", "NO TRANSECT",BK60*10)</f>
        <v>NO TRANSECT</v>
      </c>
      <c r="AH60" s="211" t="str">
        <f>IF('Site Description'!I$33="NO TRANSECT", "NO TRANSECT",BL60*10)</f>
        <v>NO TRANSECT</v>
      </c>
      <c r="AI60" s="36" t="e">
        <f t="shared" si="80"/>
        <v>#DIV/0!</v>
      </c>
      <c r="AJ60" s="37" t="e">
        <f t="shared" si="81"/>
        <v>#DIV/0!</v>
      </c>
      <c r="AK60" s="190" t="str">
        <f>IF('Site Description'!B$33="NO TRANSECT", "NO TRANSECT",BO60*10)</f>
        <v>NO TRANSECT</v>
      </c>
      <c r="AL60" s="191" t="str">
        <f>IF('Site Description'!C$33="NO TRANSECT", "NO TRANSECT",BP60*10)</f>
        <v>NO TRANSECT</v>
      </c>
      <c r="AM60" s="191" t="str">
        <f>IF('Site Description'!D$33="NO TRANSECT", "NO TRANSECT",BQ60*10)</f>
        <v>NO TRANSECT</v>
      </c>
      <c r="AN60" s="191" t="str">
        <f>IF('Site Description'!E$33="NO TRANSECT", "NO TRANSECT",BR60*10)</f>
        <v>NO TRANSECT</v>
      </c>
      <c r="AO60" s="191" t="str">
        <f>IF('Site Description'!F$33="NO TRANSECT", "NO TRANSECT",BS60*10)</f>
        <v>NO TRANSECT</v>
      </c>
      <c r="AP60" s="192" t="str">
        <f>IF('Site Description'!G$33="NO TRANSECT", "NO TRANSECT",BT60*10)</f>
        <v>NO TRANSECT</v>
      </c>
      <c r="AQ60" s="192" t="str">
        <f>IF('Site Description'!H$33="NO TRANSECT", "NO TRANSECT",BU60*10)</f>
        <v>NO TRANSECT</v>
      </c>
      <c r="AR60" s="192" t="str">
        <f>IF('Site Description'!I$33="NO TRANSECT", "NO TRANSECT",BV60*10)</f>
        <v>NO TRANSECT</v>
      </c>
      <c r="AS60" s="36" t="e">
        <f t="shared" si="86"/>
        <v>#DIV/0!</v>
      </c>
      <c r="AT60" s="37" t="e">
        <f t="shared" si="87"/>
        <v>#DIV/0!</v>
      </c>
      <c r="AU60" s="190" t="str">
        <f>IF('Site Description'!B$33="NO TRANSECT","NO TRANSECT",BY60*10)</f>
        <v>NO TRANSECT</v>
      </c>
      <c r="AV60" s="191" t="str">
        <f>IF('Site Description'!C$33="NO TRANSECT","NO TRANSECT",BZ60*10)</f>
        <v>NO TRANSECT</v>
      </c>
      <c r="AW60" s="191" t="str">
        <f>IF('Site Description'!D$33="NO TRANSECT","NO TRANSECT",CA60*10)</f>
        <v>NO TRANSECT</v>
      </c>
      <c r="AX60" s="191" t="str">
        <f>IF('Site Description'!E$33="NO TRANSECT","NO TRANSECT",CB60*10)</f>
        <v>NO TRANSECT</v>
      </c>
      <c r="AY60" s="191" t="str">
        <f>IF('Site Description'!F$33="NO TRANSECT","NO TRANSECT",CC60*10)</f>
        <v>NO TRANSECT</v>
      </c>
      <c r="AZ60" s="192" t="str">
        <f>IF('Site Description'!G$33="NO TRANSECT","NO TRANSECT",CD60*10)</f>
        <v>NO TRANSECT</v>
      </c>
      <c r="BA60" s="192" t="str">
        <f>IF('Site Description'!H$33="NO TRANSECT","NO TRANSECT",CE60*10)</f>
        <v>NO TRANSECT</v>
      </c>
      <c r="BB60" s="192" t="str">
        <f>IF('Site Description'!I$33="NO TRANSECT","NO TRANSECT",CF60*10)</f>
        <v>NO TRANSECT</v>
      </c>
      <c r="BC60" s="36" t="e">
        <f t="shared" si="88"/>
        <v>#DIV/0!</v>
      </c>
      <c r="BD60" s="37" t="e">
        <f t="shared" si="89"/>
        <v>#DIV/0!</v>
      </c>
      <c r="BE60" s="190" t="str">
        <f>IF('Site Description'!B$32="NO TRANSECT","NO TRANSECT",SUMIF('Data Entry'!$A$4:$A$192,A60,'Data Entry'!$G$4:$G$192)/('Site Description'!B$32*100))</f>
        <v>NO TRANSECT</v>
      </c>
      <c r="BF60" s="191" t="str">
        <f>IF('Site Description'!C$32="NO TRANSECT","NO TRANSECT",SUMIF('Data Entry'!$J$4:$J$192,A60,'Data Entry'!$P$4:$P$192)/('Site Description'!C$32*100))</f>
        <v>NO TRANSECT</v>
      </c>
      <c r="BG60" s="191" t="str">
        <f>IF('Site Description'!D$32="NO TRANSECT","NO TRANSECT",SUMIF('Data Entry'!$S$4:$S$192,A60,'Data Entry'!$Y$4:$Y$192)/('Site Description'!D$32*100))</f>
        <v>NO TRANSECT</v>
      </c>
      <c r="BH60" s="191" t="str">
        <f>IF('Site Description'!E$32="NO TRANSECT","NO TRANSECT",SUMIF('Data Entry'!$AB$4:$AB$192,A60,'Data Entry'!$AH$4:$AH$192)/('Site Description'!E$32*100))</f>
        <v>NO TRANSECT</v>
      </c>
      <c r="BI60" s="191" t="str">
        <f>IF('Site Description'!F$32="NO TRANSECT","NO TRANSECT",SUMIF('Data Entry'!$AK$4:$AK$192,A60,'Data Entry'!$AQ$4:$AQ$192)/('Site Description'!F$32*100))</f>
        <v>NO TRANSECT</v>
      </c>
      <c r="BJ60" s="192" t="str">
        <f>IF('Site Description'!G$32="NO TRANSECT","NO TRANSECT",SUMIF('Data Entry'!$AT$4:$AT$192,A60,'Data Entry'!$AZ$4:$AZ$192)/('Site Description'!G$32*100))</f>
        <v>NO TRANSECT</v>
      </c>
      <c r="BK60" s="192" t="str">
        <f>IF('Site Description'!H$32="NO TRANSECT","NO TRANSECT",SUMIF('Data Entry'!$BC$4:$BC$192,A60,'Data Entry'!$BI$4:$BI$192)/('Site Description'!H$32*100))</f>
        <v>NO TRANSECT</v>
      </c>
      <c r="BL60" s="192" t="str">
        <f>IF('Site Description'!I$32="NO TRANSECT","NO TRANSECT",SUMIF('Data Entry'!$BL$4:$BL$192,A60,'Data Entry'!$BR$4:$BR$192)/('Site Description'!I$32*100))</f>
        <v>NO TRANSECT</v>
      </c>
      <c r="BM60" s="36" t="e">
        <f t="shared" si="90"/>
        <v>#DIV/0!</v>
      </c>
      <c r="BN60" s="37" t="e">
        <f t="shared" si="91"/>
        <v>#DIV/0!</v>
      </c>
      <c r="BO60" s="190" t="str">
        <f>IF('Site Description'!B$32="NO TRANSECT","NO TRANSECT",SUMIF('Data Entry'!$A$4:$A$192,A60,'Data Entry'!$H$4:$H$192)/('Site Description'!B$32*100))</f>
        <v>NO TRANSECT</v>
      </c>
      <c r="BP60" s="191" t="str">
        <f>IF('Site Description'!C$32="NO TRANSECT","NO TRANSECT",SUMIF('Data Entry'!$J$4:$J$192,A60,'Data Entry'!$Q$4:$Q$192)/('Site Description'!C$32*100))</f>
        <v>NO TRANSECT</v>
      </c>
      <c r="BQ60" s="191" t="str">
        <f>IF('Site Description'!D$32="NO TRANSECT","NO TRANSECT",SUMIF('Data Entry'!$S$4:$S$192,A60,'Data Entry'!$Z$4:$Z$192)/('Site Description'!D$32*100))</f>
        <v>NO TRANSECT</v>
      </c>
      <c r="BR60" s="191" t="str">
        <f>IF('Site Description'!E$32="NO TRANSECT","NO TRANSECT",SUMIF('Data Entry'!$AB$4:$AB$192,A60,'Data Entry'!$AI$4:$AI$192)/('Site Description'!E$32*100))</f>
        <v>NO TRANSECT</v>
      </c>
      <c r="BS60" s="191" t="str">
        <f>IF('Site Description'!F$32="NO TRANSECT","NO TRANSECT",SUMIF('Data Entry'!$AK$4:$AK$192,A60,'Data Entry'!$AR$4:$AR$192)/('Site Description'!F$32*100))</f>
        <v>NO TRANSECT</v>
      </c>
      <c r="BT60" s="192" t="str">
        <f>IF('Site Description'!G$32="NO TRANSECT","NO TRANSECT",SUMIF('Data Entry'!$AT$4:$AT$192,A60,'Data Entry'!$BA$4:$BA$192)/('Site Description'!G$32*100))</f>
        <v>NO TRANSECT</v>
      </c>
      <c r="BU60" s="191" t="str">
        <f>IF('Site Description'!H$32="NO TRANSECT","NO TRANSECT",SUMIF('Data Entry'!$BC$4:$BC$192,A60,'Data Entry'!$BJ$4:$BJ$192)/('Site Description'!H$32*100))</f>
        <v>NO TRANSECT</v>
      </c>
      <c r="BV60" s="211" t="str">
        <f>IF('Site Description'!I$32="NO TRANSECT","NO TRANSECT",SUMIF('Data Entry'!$BL$4:$BL$192,A60,'Data Entry'!$BS$4:$BS$192)/('Site Description'!I$32*100))</f>
        <v>NO TRANSECT</v>
      </c>
      <c r="BW60" s="36" t="e">
        <f t="shared" si="92"/>
        <v>#DIV/0!</v>
      </c>
      <c r="BX60" s="37" t="e">
        <f t="shared" si="93"/>
        <v>#DIV/0!</v>
      </c>
      <c r="BY60" s="198" t="str">
        <f>IF('Site Description'!B$32="NO TRANSECT","NO TRANSECT",SUMIF('Data Entry'!$A$4:$A$192,A60,'Data Entry'!$I$4:$I$192)/('Site Description'!B$32*100))</f>
        <v>NO TRANSECT</v>
      </c>
      <c r="BZ60" s="191" t="str">
        <f>IF('Site Description'!C$32="NO TRANSECT","NO TRANSECT",SUMIF('Data Entry'!$J$4:$J$192,A60,'Data Entry'!$R$4:$R$192)/('Site Description'!C$32*100))</f>
        <v>NO TRANSECT</v>
      </c>
      <c r="CA60" s="191" t="str">
        <f>IF('Site Description'!D$32="NO TRANSECT","NO TRANSECT",SUMIF('Data Entry'!$S$4:$S$192,A60,'Data Entry'!$AA$4:$AA$192)/('Site Description'!D$32*100))</f>
        <v>NO TRANSECT</v>
      </c>
      <c r="CB60" s="191" t="str">
        <f>IF('Site Description'!E$32="NO TRANSECT","NO TRANSECT",SUMIF('Data Entry'!$AB$4:$AB$192,A60,'Data Entry'!$AJ$4:$AJ$192)/('Site Description'!E$32*100))</f>
        <v>NO TRANSECT</v>
      </c>
      <c r="CC60" s="191" t="str">
        <f>IF('Site Description'!F$32="NO TRANSECT","NO TRANSECT",SUMIF('Data Entry'!$AK$4:$AK$192,A60,'Data Entry'!$AS$4:$AS$192)/('Site Description'!F$32*100))</f>
        <v>NO TRANSECT</v>
      </c>
      <c r="CD60" s="192" t="str">
        <f>IF('Site Description'!G$32="NO TRANSECT","NO TRANSECT",SUMIF('Data Entry'!$AT$4:$AT$192,A60,'Data Entry'!$BB$4:$BB$192)/('Site Description'!G$32*100))</f>
        <v>NO TRANSECT</v>
      </c>
      <c r="CE60" s="191" t="str">
        <f>IF('Site Description'!H$32="NO TRANSECT","NO TRANSECT",SUMIF('Data Entry'!$BC$4:$BC$192,A60,'Data Entry'!$BK$4:$BK$192)/('Site Description'!H$32*100))</f>
        <v>NO TRANSECT</v>
      </c>
      <c r="CF60" s="211" t="str">
        <f>IF('Site Description'!I$32="NO TRANSECT","NO TRANSECT",SUMIF('Data Entry'!$BL$4:$BL$192,A60,'Data Entry'!$BT$4:$BT$192)/('Site Description'!I$32*100))</f>
        <v>NO TRANSECT</v>
      </c>
      <c r="CG60" s="36" t="e">
        <f t="shared" si="94"/>
        <v>#DIV/0!</v>
      </c>
      <c r="CH60" s="37" t="e">
        <f t="shared" si="95"/>
        <v>#DIV/0!</v>
      </c>
    </row>
    <row r="61" spans="1:86" x14ac:dyDescent="0.25">
      <c r="A61" s="210" t="s">
        <v>260</v>
      </c>
      <c r="B61" s="212" t="s">
        <v>108</v>
      </c>
      <c r="C61" s="212" t="s">
        <v>218</v>
      </c>
      <c r="D61" s="210" t="s">
        <v>96</v>
      </c>
      <c r="E61" s="180" t="s">
        <v>40</v>
      </c>
      <c r="F61" s="213">
        <v>2</v>
      </c>
      <c r="G61" s="194" t="str">
        <f>IF('Site Description'!B$32="NO TRANSECT","NO TRANSECT",SUMIF('Data Entry'!$A$4:$A$192,A61,'Data Entry'!$D$4:$D$192))</f>
        <v>NO TRANSECT</v>
      </c>
      <c r="H61" s="195" t="str">
        <f>IF('Site Description'!C$32="NO TRANSECT","NO TRANSECT",SUMIF('Data Entry'!$J$4:$J$192,A61,'Data Entry'!$M$4:$M$192))</f>
        <v>NO TRANSECT</v>
      </c>
      <c r="I61" s="195" t="str">
        <f>IF('Site Description'!D$32="NO TRANSECT","NO TRANSECT",SUMIF('Data Entry'!$S$4:$S$192,A61,'Data Entry'!$V$4:$V$192))</f>
        <v>NO TRANSECT</v>
      </c>
      <c r="J61" s="195" t="str">
        <f>IF('Site Description'!E$32="NO TRANSECT","NO TRANSECT",SUMIF('Data Entry'!$AB$4:$AB$192,A61,'Data Entry'!$AE$4:$AE$192))</f>
        <v>NO TRANSECT</v>
      </c>
      <c r="K61" s="195" t="str">
        <f>IF('Site Description'!F$32="NO TRANSECT","NO TRANSECT",SUMIF('Data Entry'!$AK$4:$AK$192,A61,'Data Entry'!$AN$4:$AN$192))</f>
        <v>NO TRANSECT</v>
      </c>
      <c r="L61" s="196" t="str">
        <f>IF('Site Description'!G$32="NO TRANSECT","NO TRANSECT",SUMIF('Data Entry'!$AT$4:$AT$192,A61,'Data Entry'!$AW$4:$AW$192))</f>
        <v>NO TRANSECT</v>
      </c>
      <c r="M61" s="196" t="str">
        <f>IF('Site Description'!H$32="NO TRANSECT","NO TRANSECT",SUMIF('Data Entry'!$BC$4:$BC$192,A61,'Data Entry'!$BF$4:$BF$192))</f>
        <v>NO TRANSECT</v>
      </c>
      <c r="N61" s="197" t="str">
        <f>IF('Site Description'!I$32="NO TRANSECT","NO TRANSECT",SUMIF('Data Entry'!$BL$4:$BL$192,A61,'Data Entry'!$BO$4:$BO$192))</f>
        <v>NO TRANSECT</v>
      </c>
      <c r="O61" s="36" t="e">
        <f t="shared" si="82"/>
        <v>#DIV/0!</v>
      </c>
      <c r="P61" s="37" t="e">
        <f t="shared" si="83"/>
        <v>#DIV/0!</v>
      </c>
      <c r="Q61" s="190" t="str">
        <f>IF('Site Description'!B$33="NO TRANSECT", "NO TRANSECT", G61/'Site Description'!B$33)</f>
        <v>NO TRANSECT</v>
      </c>
      <c r="R61" s="191" t="str">
        <f>IF('Site Description'!C$33="NO TRANSECT", "NO TRANSECT", H61/'Site Description'!C$33)</f>
        <v>NO TRANSECT</v>
      </c>
      <c r="S61" s="191" t="str">
        <f>IF('Site Description'!D$33="NO TRANSECT", "NO TRANSECT", I61/'Site Description'!D$33)</f>
        <v>NO TRANSECT</v>
      </c>
      <c r="T61" s="191" t="str">
        <f>IF('Site Description'!E$33="NO TRANSECT", "NO TRANSECT", J61/'Site Description'!E$33)</f>
        <v>NO TRANSECT</v>
      </c>
      <c r="U61" s="191" t="str">
        <f>IF('Site Description'!F$33="NO TRANSECT", "NO TRANSECT", K61/'Site Description'!F$33)</f>
        <v>NO TRANSECT</v>
      </c>
      <c r="V61" s="192" t="str">
        <f>IF('Site Description'!G$33="NO TRANSECT", "NO TRANSECT", L61/'Site Description'!G$33)</f>
        <v>NO TRANSECT</v>
      </c>
      <c r="W61" s="191" t="str">
        <f>IF('Site Description'!H$33="NO TRANSECT", "NO TRANSECT", M61/'Site Description'!H$33)</f>
        <v>NO TRANSECT</v>
      </c>
      <c r="X61" s="211" t="str">
        <f>IF('Site Description'!$I$33="NO TRANSECT", "NO TRANSECT", N61/'Site Description'!$I$33)</f>
        <v>NO TRANSECT</v>
      </c>
      <c r="Y61" s="36" t="e">
        <f t="shared" si="84"/>
        <v>#DIV/0!</v>
      </c>
      <c r="Z61" s="37" t="e">
        <f t="shared" si="85"/>
        <v>#DIV/0!</v>
      </c>
      <c r="AA61" s="190" t="str">
        <f>IF('Site Description'!B$33="NO TRANSECT", "NO TRANSECT",BE61*10)</f>
        <v>NO TRANSECT</v>
      </c>
      <c r="AB61" s="191" t="str">
        <f>IF('Site Description'!C$33="NO TRANSECT", "NO TRANSECT",BF61*10)</f>
        <v>NO TRANSECT</v>
      </c>
      <c r="AC61" s="191" t="str">
        <f>IF('Site Description'!D$33="NO TRANSECT", "NO TRANSECT",BG61*10)</f>
        <v>NO TRANSECT</v>
      </c>
      <c r="AD61" s="191" t="str">
        <f>IF('Site Description'!E$33="NO TRANSECT", "NO TRANSECT",BH61*10)</f>
        <v>NO TRANSECT</v>
      </c>
      <c r="AE61" s="191" t="str">
        <f>IF('Site Description'!F$33="NO TRANSECT", "NO TRANSECT",BI61*10)</f>
        <v>NO TRANSECT</v>
      </c>
      <c r="AF61" s="192" t="str">
        <f>IF('Site Description'!G$33="NO TRANSECT", "NO TRANSECT",BJ61*10)</f>
        <v>NO TRANSECT</v>
      </c>
      <c r="AG61" s="191" t="str">
        <f>IF('Site Description'!H$33="NO TRANSECT", "NO TRANSECT",BK61*10)</f>
        <v>NO TRANSECT</v>
      </c>
      <c r="AH61" s="211" t="str">
        <f>IF('Site Description'!I$33="NO TRANSECT", "NO TRANSECT",BL61*10)</f>
        <v>NO TRANSECT</v>
      </c>
      <c r="AI61" s="36" t="e">
        <f t="shared" si="80"/>
        <v>#DIV/0!</v>
      </c>
      <c r="AJ61" s="37" t="e">
        <f t="shared" si="81"/>
        <v>#DIV/0!</v>
      </c>
      <c r="AK61" s="190" t="str">
        <f>IF('Site Description'!B$33="NO TRANSECT", "NO TRANSECT",BO61*10)</f>
        <v>NO TRANSECT</v>
      </c>
      <c r="AL61" s="191" t="str">
        <f>IF('Site Description'!C$33="NO TRANSECT", "NO TRANSECT",BP61*10)</f>
        <v>NO TRANSECT</v>
      </c>
      <c r="AM61" s="191" t="str">
        <f>IF('Site Description'!D$33="NO TRANSECT", "NO TRANSECT",BQ61*10)</f>
        <v>NO TRANSECT</v>
      </c>
      <c r="AN61" s="191" t="str">
        <f>IF('Site Description'!E$33="NO TRANSECT", "NO TRANSECT",BR61*10)</f>
        <v>NO TRANSECT</v>
      </c>
      <c r="AO61" s="191" t="str">
        <f>IF('Site Description'!F$33="NO TRANSECT", "NO TRANSECT",BS61*10)</f>
        <v>NO TRANSECT</v>
      </c>
      <c r="AP61" s="192" t="str">
        <f>IF('Site Description'!G$33="NO TRANSECT", "NO TRANSECT",BT61*10)</f>
        <v>NO TRANSECT</v>
      </c>
      <c r="AQ61" s="192" t="str">
        <f>IF('Site Description'!H$33="NO TRANSECT", "NO TRANSECT",BU61*10)</f>
        <v>NO TRANSECT</v>
      </c>
      <c r="AR61" s="192" t="str">
        <f>IF('Site Description'!I$33="NO TRANSECT", "NO TRANSECT",BV61*10)</f>
        <v>NO TRANSECT</v>
      </c>
      <c r="AS61" s="36" t="e">
        <f t="shared" si="86"/>
        <v>#DIV/0!</v>
      </c>
      <c r="AT61" s="37" t="e">
        <f t="shared" si="87"/>
        <v>#DIV/0!</v>
      </c>
      <c r="AU61" s="190" t="str">
        <f>IF('Site Description'!B$33="NO TRANSECT","NO TRANSECT",BY61*10)</f>
        <v>NO TRANSECT</v>
      </c>
      <c r="AV61" s="191" t="str">
        <f>IF('Site Description'!C$33="NO TRANSECT","NO TRANSECT",BZ61*10)</f>
        <v>NO TRANSECT</v>
      </c>
      <c r="AW61" s="191" t="str">
        <f>IF('Site Description'!D$33="NO TRANSECT","NO TRANSECT",CA61*10)</f>
        <v>NO TRANSECT</v>
      </c>
      <c r="AX61" s="191" t="str">
        <f>IF('Site Description'!E$33="NO TRANSECT","NO TRANSECT",CB61*10)</f>
        <v>NO TRANSECT</v>
      </c>
      <c r="AY61" s="191" t="str">
        <f>IF('Site Description'!F$33="NO TRANSECT","NO TRANSECT",CC61*10)</f>
        <v>NO TRANSECT</v>
      </c>
      <c r="AZ61" s="192" t="str">
        <f>IF('Site Description'!G$33="NO TRANSECT","NO TRANSECT",CD61*10)</f>
        <v>NO TRANSECT</v>
      </c>
      <c r="BA61" s="192" t="str">
        <f>IF('Site Description'!H$33="NO TRANSECT","NO TRANSECT",CE61*10)</f>
        <v>NO TRANSECT</v>
      </c>
      <c r="BB61" s="192" t="str">
        <f>IF('Site Description'!I$33="NO TRANSECT","NO TRANSECT",CF61*10)</f>
        <v>NO TRANSECT</v>
      </c>
      <c r="BC61" s="36" t="e">
        <f t="shared" si="88"/>
        <v>#DIV/0!</v>
      </c>
      <c r="BD61" s="37" t="e">
        <f t="shared" si="89"/>
        <v>#DIV/0!</v>
      </c>
      <c r="BE61" s="190" t="str">
        <f>IF('Site Description'!B$32="NO TRANSECT","NO TRANSECT",SUMIF('Data Entry'!$A$4:$A$192,A61,'Data Entry'!$G$4:$G$192)/('Site Description'!B$32*100))</f>
        <v>NO TRANSECT</v>
      </c>
      <c r="BF61" s="191" t="str">
        <f>IF('Site Description'!C$32="NO TRANSECT","NO TRANSECT",SUMIF('Data Entry'!$J$4:$J$192,A61,'Data Entry'!$P$4:$P$192)/('Site Description'!C$32*100))</f>
        <v>NO TRANSECT</v>
      </c>
      <c r="BG61" s="191" t="str">
        <f>IF('Site Description'!D$32="NO TRANSECT","NO TRANSECT",SUMIF('Data Entry'!$S$4:$S$192,A61,'Data Entry'!$Y$4:$Y$192)/('Site Description'!D$32*100))</f>
        <v>NO TRANSECT</v>
      </c>
      <c r="BH61" s="191" t="str">
        <f>IF('Site Description'!E$32="NO TRANSECT","NO TRANSECT",SUMIF('Data Entry'!$AB$4:$AB$192,A61,'Data Entry'!$AH$4:$AH$192)/('Site Description'!E$32*100))</f>
        <v>NO TRANSECT</v>
      </c>
      <c r="BI61" s="191" t="str">
        <f>IF('Site Description'!F$32="NO TRANSECT","NO TRANSECT",SUMIF('Data Entry'!$AK$4:$AK$192,A61,'Data Entry'!$AQ$4:$AQ$192)/('Site Description'!F$32*100))</f>
        <v>NO TRANSECT</v>
      </c>
      <c r="BJ61" s="192" t="str">
        <f>IF('Site Description'!G$32="NO TRANSECT","NO TRANSECT",SUMIF('Data Entry'!$AT$4:$AT$192,A61,'Data Entry'!$AZ$4:$AZ$192)/('Site Description'!G$32*100))</f>
        <v>NO TRANSECT</v>
      </c>
      <c r="BK61" s="192" t="str">
        <f>IF('Site Description'!H$32="NO TRANSECT","NO TRANSECT",SUMIF('Data Entry'!$BC$4:$BC$192,A61,'Data Entry'!$BI$4:$BI$192)/('Site Description'!H$32*100))</f>
        <v>NO TRANSECT</v>
      </c>
      <c r="BL61" s="192" t="str">
        <f>IF('Site Description'!I$32="NO TRANSECT","NO TRANSECT",SUMIF('Data Entry'!$BL$4:$BL$192,A61,'Data Entry'!$BR$4:$BR$192)/('Site Description'!I$32*100))</f>
        <v>NO TRANSECT</v>
      </c>
      <c r="BM61" s="36" t="e">
        <f t="shared" si="90"/>
        <v>#DIV/0!</v>
      </c>
      <c r="BN61" s="37" t="e">
        <f t="shared" si="91"/>
        <v>#DIV/0!</v>
      </c>
      <c r="BO61" s="190" t="str">
        <f>IF('Site Description'!B$32="NO TRANSECT","NO TRANSECT",SUMIF('Data Entry'!$A$4:$A$192,A61,'Data Entry'!$H$4:$H$192)/('Site Description'!B$32*100))</f>
        <v>NO TRANSECT</v>
      </c>
      <c r="BP61" s="191" t="str">
        <f>IF('Site Description'!C$32="NO TRANSECT","NO TRANSECT",SUMIF('Data Entry'!$J$4:$J$192,A61,'Data Entry'!$Q$4:$Q$192)/('Site Description'!C$32*100))</f>
        <v>NO TRANSECT</v>
      </c>
      <c r="BQ61" s="191" t="str">
        <f>IF('Site Description'!D$32="NO TRANSECT","NO TRANSECT",SUMIF('Data Entry'!$S$4:$S$192,A61,'Data Entry'!$Z$4:$Z$192)/('Site Description'!D$32*100))</f>
        <v>NO TRANSECT</v>
      </c>
      <c r="BR61" s="191" t="str">
        <f>IF('Site Description'!E$32="NO TRANSECT","NO TRANSECT",SUMIF('Data Entry'!$AB$4:$AB$192,A61,'Data Entry'!$AI$4:$AI$192)/('Site Description'!E$32*100))</f>
        <v>NO TRANSECT</v>
      </c>
      <c r="BS61" s="191" t="str">
        <f>IF('Site Description'!F$32="NO TRANSECT","NO TRANSECT",SUMIF('Data Entry'!$AK$4:$AK$192,A61,'Data Entry'!$AR$4:$AR$192)/('Site Description'!F$32*100))</f>
        <v>NO TRANSECT</v>
      </c>
      <c r="BT61" s="192" t="str">
        <f>IF('Site Description'!G$32="NO TRANSECT","NO TRANSECT",SUMIF('Data Entry'!$AT$4:$AT$192,A61,'Data Entry'!$BA$4:$BA$192)/('Site Description'!G$32*100))</f>
        <v>NO TRANSECT</v>
      </c>
      <c r="BU61" s="191" t="str">
        <f>IF('Site Description'!H$32="NO TRANSECT","NO TRANSECT",SUMIF('Data Entry'!$BC$4:$BC$192,A61,'Data Entry'!$BJ$4:$BJ$192)/('Site Description'!H$32*100))</f>
        <v>NO TRANSECT</v>
      </c>
      <c r="BV61" s="211" t="str">
        <f>IF('Site Description'!I$32="NO TRANSECT","NO TRANSECT",SUMIF('Data Entry'!$BL$4:$BL$192,A61,'Data Entry'!$BS$4:$BS$192)/('Site Description'!I$32*100))</f>
        <v>NO TRANSECT</v>
      </c>
      <c r="BW61" s="36" t="e">
        <f t="shared" si="92"/>
        <v>#DIV/0!</v>
      </c>
      <c r="BX61" s="37" t="e">
        <f t="shared" si="93"/>
        <v>#DIV/0!</v>
      </c>
      <c r="BY61" s="198" t="str">
        <f>IF('Site Description'!B$32="NO TRANSECT","NO TRANSECT",SUMIF('Data Entry'!$A$4:$A$192,A61,'Data Entry'!$I$4:$I$192)/('Site Description'!B$32*100))</f>
        <v>NO TRANSECT</v>
      </c>
      <c r="BZ61" s="191" t="str">
        <f>IF('Site Description'!C$32="NO TRANSECT","NO TRANSECT",SUMIF('Data Entry'!$J$4:$J$192,A61,'Data Entry'!$R$4:$R$192)/('Site Description'!C$32*100))</f>
        <v>NO TRANSECT</v>
      </c>
      <c r="CA61" s="191" t="str">
        <f>IF('Site Description'!D$32="NO TRANSECT","NO TRANSECT",SUMIF('Data Entry'!$S$4:$S$192,A61,'Data Entry'!$AA$4:$AA$192)/('Site Description'!D$32*100))</f>
        <v>NO TRANSECT</v>
      </c>
      <c r="CB61" s="191" t="str">
        <f>IF('Site Description'!E$32="NO TRANSECT","NO TRANSECT",SUMIF('Data Entry'!$AB$4:$AB$192,A61,'Data Entry'!$AJ$4:$AJ$192)/('Site Description'!E$32*100))</f>
        <v>NO TRANSECT</v>
      </c>
      <c r="CC61" s="191" t="str">
        <f>IF('Site Description'!F$32="NO TRANSECT","NO TRANSECT",SUMIF('Data Entry'!$AK$4:$AK$192,A61,'Data Entry'!$AS$4:$AS$192)/('Site Description'!F$32*100))</f>
        <v>NO TRANSECT</v>
      </c>
      <c r="CD61" s="192" t="str">
        <f>IF('Site Description'!G$32="NO TRANSECT","NO TRANSECT",SUMIF('Data Entry'!$AT$4:$AT$192,A61,'Data Entry'!$BB$4:$BB$192)/('Site Description'!G$32*100))</f>
        <v>NO TRANSECT</v>
      </c>
      <c r="CE61" s="191" t="str">
        <f>IF('Site Description'!H$32="NO TRANSECT","NO TRANSECT",SUMIF('Data Entry'!$BC$4:$BC$192,A61,'Data Entry'!$BK$4:$BK$192)/('Site Description'!H$32*100))</f>
        <v>NO TRANSECT</v>
      </c>
      <c r="CF61" s="211" t="str">
        <f>IF('Site Description'!I$32="NO TRANSECT","NO TRANSECT",SUMIF('Data Entry'!$BL$4:$BL$192,A61,'Data Entry'!$BT$4:$BT$192)/('Site Description'!I$32*100))</f>
        <v>NO TRANSECT</v>
      </c>
      <c r="CG61" s="36" t="e">
        <f t="shared" si="94"/>
        <v>#DIV/0!</v>
      </c>
      <c r="CH61" s="37" t="e">
        <f t="shared" si="95"/>
        <v>#DIV/0!</v>
      </c>
    </row>
    <row r="62" spans="1:86" x14ac:dyDescent="0.25">
      <c r="A62" s="210" t="s">
        <v>261</v>
      </c>
      <c r="B62" s="212" t="s">
        <v>108</v>
      </c>
      <c r="C62" s="212" t="s">
        <v>219</v>
      </c>
      <c r="D62" s="210" t="s">
        <v>87</v>
      </c>
      <c r="E62" s="180" t="s">
        <v>40</v>
      </c>
      <c r="F62" s="180">
        <v>4</v>
      </c>
      <c r="G62" s="194" t="str">
        <f>IF('Site Description'!B$32="NO TRANSECT","NO TRANSECT",SUMIF('Data Entry'!$A$4:$A$192,A62,'Data Entry'!$D$4:$D$192))</f>
        <v>NO TRANSECT</v>
      </c>
      <c r="H62" s="195" t="str">
        <f>IF('Site Description'!C$32="NO TRANSECT","NO TRANSECT",SUMIF('Data Entry'!$J$4:$J$192,A62,'Data Entry'!$M$4:$M$192))</f>
        <v>NO TRANSECT</v>
      </c>
      <c r="I62" s="195" t="str">
        <f>IF('Site Description'!D$32="NO TRANSECT","NO TRANSECT",SUMIF('Data Entry'!$S$4:$S$192,A62,'Data Entry'!$V$4:$V$192))</f>
        <v>NO TRANSECT</v>
      </c>
      <c r="J62" s="195" t="str">
        <f>IF('Site Description'!E$32="NO TRANSECT","NO TRANSECT",SUMIF('Data Entry'!$AB$4:$AB$192,A62,'Data Entry'!$AE$4:$AE$192))</f>
        <v>NO TRANSECT</v>
      </c>
      <c r="K62" s="195" t="str">
        <f>IF('Site Description'!F$32="NO TRANSECT","NO TRANSECT",SUMIF('Data Entry'!$AK$4:$AK$192,A62,'Data Entry'!$AN$4:$AN$192))</f>
        <v>NO TRANSECT</v>
      </c>
      <c r="L62" s="196" t="str">
        <f>IF('Site Description'!G$32="NO TRANSECT","NO TRANSECT",SUMIF('Data Entry'!$AT$4:$AT$192,A62,'Data Entry'!$AW$4:$AW$192))</f>
        <v>NO TRANSECT</v>
      </c>
      <c r="M62" s="196" t="str">
        <f>IF('Site Description'!H$32="NO TRANSECT","NO TRANSECT",SUMIF('Data Entry'!$BC$4:$BC$192,A62,'Data Entry'!$BF$4:$BF$192))</f>
        <v>NO TRANSECT</v>
      </c>
      <c r="N62" s="197" t="str">
        <f>IF('Site Description'!I$32="NO TRANSECT","NO TRANSECT",SUMIF('Data Entry'!$BL$4:$BL$192,A62,'Data Entry'!$BO$4:$BO$192))</f>
        <v>NO TRANSECT</v>
      </c>
      <c r="O62" s="36" t="e">
        <f t="shared" si="82"/>
        <v>#DIV/0!</v>
      </c>
      <c r="P62" s="37" t="e">
        <f t="shared" si="83"/>
        <v>#DIV/0!</v>
      </c>
      <c r="Q62" s="190" t="str">
        <f>IF('Site Description'!B$33="NO TRANSECT", "NO TRANSECT", G62/'Site Description'!B$33)</f>
        <v>NO TRANSECT</v>
      </c>
      <c r="R62" s="191" t="str">
        <f>IF('Site Description'!C$33="NO TRANSECT", "NO TRANSECT", H62/'Site Description'!C$33)</f>
        <v>NO TRANSECT</v>
      </c>
      <c r="S62" s="191" t="str">
        <f>IF('Site Description'!D$33="NO TRANSECT", "NO TRANSECT", I62/'Site Description'!D$33)</f>
        <v>NO TRANSECT</v>
      </c>
      <c r="T62" s="191" t="str">
        <f>IF('Site Description'!E$33="NO TRANSECT", "NO TRANSECT", J62/'Site Description'!E$33)</f>
        <v>NO TRANSECT</v>
      </c>
      <c r="U62" s="191" t="str">
        <f>IF('Site Description'!F$33="NO TRANSECT", "NO TRANSECT", K62/'Site Description'!F$33)</f>
        <v>NO TRANSECT</v>
      </c>
      <c r="V62" s="192" t="str">
        <f>IF('Site Description'!G$33="NO TRANSECT", "NO TRANSECT", L62/'Site Description'!G$33)</f>
        <v>NO TRANSECT</v>
      </c>
      <c r="W62" s="191" t="str">
        <f>IF('Site Description'!H$33="NO TRANSECT", "NO TRANSECT", M62/'Site Description'!H$33)</f>
        <v>NO TRANSECT</v>
      </c>
      <c r="X62" s="211" t="str">
        <f>IF('Site Description'!$I$33="NO TRANSECT", "NO TRANSECT", N62/'Site Description'!$I$33)</f>
        <v>NO TRANSECT</v>
      </c>
      <c r="Y62" s="36" t="e">
        <f t="shared" si="84"/>
        <v>#DIV/0!</v>
      </c>
      <c r="Z62" s="37" t="e">
        <f t="shared" si="85"/>
        <v>#DIV/0!</v>
      </c>
      <c r="AA62" s="190" t="str">
        <f>IF('Site Description'!B$33="NO TRANSECT", "NO TRANSECT",BE62*10)</f>
        <v>NO TRANSECT</v>
      </c>
      <c r="AB62" s="191" t="str">
        <f>IF('Site Description'!C$33="NO TRANSECT", "NO TRANSECT",BF62*10)</f>
        <v>NO TRANSECT</v>
      </c>
      <c r="AC62" s="191" t="str">
        <f>IF('Site Description'!D$33="NO TRANSECT", "NO TRANSECT",BG62*10)</f>
        <v>NO TRANSECT</v>
      </c>
      <c r="AD62" s="191" t="str">
        <f>IF('Site Description'!E$33="NO TRANSECT", "NO TRANSECT",BH62*10)</f>
        <v>NO TRANSECT</v>
      </c>
      <c r="AE62" s="191" t="str">
        <f>IF('Site Description'!F$33="NO TRANSECT", "NO TRANSECT",BI62*10)</f>
        <v>NO TRANSECT</v>
      </c>
      <c r="AF62" s="192" t="str">
        <f>IF('Site Description'!G$33="NO TRANSECT", "NO TRANSECT",BJ62*10)</f>
        <v>NO TRANSECT</v>
      </c>
      <c r="AG62" s="191" t="str">
        <f>IF('Site Description'!H$33="NO TRANSECT", "NO TRANSECT",BK62*10)</f>
        <v>NO TRANSECT</v>
      </c>
      <c r="AH62" s="211" t="str">
        <f>IF('Site Description'!I$33="NO TRANSECT", "NO TRANSECT",BL62*10)</f>
        <v>NO TRANSECT</v>
      </c>
      <c r="AI62" s="36" t="e">
        <f t="shared" si="80"/>
        <v>#DIV/0!</v>
      </c>
      <c r="AJ62" s="37" t="e">
        <f t="shared" si="81"/>
        <v>#DIV/0!</v>
      </c>
      <c r="AK62" s="190" t="str">
        <f>IF('Site Description'!B$33="NO TRANSECT", "NO TRANSECT",BO62*10)</f>
        <v>NO TRANSECT</v>
      </c>
      <c r="AL62" s="191" t="str">
        <f>IF('Site Description'!C$33="NO TRANSECT", "NO TRANSECT",BP62*10)</f>
        <v>NO TRANSECT</v>
      </c>
      <c r="AM62" s="191" t="str">
        <f>IF('Site Description'!D$33="NO TRANSECT", "NO TRANSECT",BQ62*10)</f>
        <v>NO TRANSECT</v>
      </c>
      <c r="AN62" s="191" t="str">
        <f>IF('Site Description'!E$33="NO TRANSECT", "NO TRANSECT",BR62*10)</f>
        <v>NO TRANSECT</v>
      </c>
      <c r="AO62" s="191" t="str">
        <f>IF('Site Description'!F$33="NO TRANSECT", "NO TRANSECT",BS62*10)</f>
        <v>NO TRANSECT</v>
      </c>
      <c r="AP62" s="192" t="str">
        <f>IF('Site Description'!G$33="NO TRANSECT", "NO TRANSECT",BT62*10)</f>
        <v>NO TRANSECT</v>
      </c>
      <c r="AQ62" s="192" t="str">
        <f>IF('Site Description'!H$33="NO TRANSECT", "NO TRANSECT",BU62*10)</f>
        <v>NO TRANSECT</v>
      </c>
      <c r="AR62" s="192" t="str">
        <f>IF('Site Description'!I$33="NO TRANSECT", "NO TRANSECT",BV62*10)</f>
        <v>NO TRANSECT</v>
      </c>
      <c r="AS62" s="36" t="e">
        <f t="shared" si="86"/>
        <v>#DIV/0!</v>
      </c>
      <c r="AT62" s="37" t="e">
        <f t="shared" si="87"/>
        <v>#DIV/0!</v>
      </c>
      <c r="AU62" s="190" t="str">
        <f>IF('Site Description'!B$33="NO TRANSECT","NO TRANSECT",BY62*10)</f>
        <v>NO TRANSECT</v>
      </c>
      <c r="AV62" s="191" t="str">
        <f>IF('Site Description'!C$33="NO TRANSECT","NO TRANSECT",BZ62*10)</f>
        <v>NO TRANSECT</v>
      </c>
      <c r="AW62" s="191" t="str">
        <f>IF('Site Description'!D$33="NO TRANSECT","NO TRANSECT",CA62*10)</f>
        <v>NO TRANSECT</v>
      </c>
      <c r="AX62" s="191" t="str">
        <f>IF('Site Description'!E$33="NO TRANSECT","NO TRANSECT",CB62*10)</f>
        <v>NO TRANSECT</v>
      </c>
      <c r="AY62" s="191" t="str">
        <f>IF('Site Description'!F$33="NO TRANSECT","NO TRANSECT",CC62*10)</f>
        <v>NO TRANSECT</v>
      </c>
      <c r="AZ62" s="192" t="str">
        <f>IF('Site Description'!G$33="NO TRANSECT","NO TRANSECT",CD62*10)</f>
        <v>NO TRANSECT</v>
      </c>
      <c r="BA62" s="192" t="str">
        <f>IF('Site Description'!H$33="NO TRANSECT","NO TRANSECT",CE62*10)</f>
        <v>NO TRANSECT</v>
      </c>
      <c r="BB62" s="192" t="str">
        <f>IF('Site Description'!I$33="NO TRANSECT","NO TRANSECT",CF62*10)</f>
        <v>NO TRANSECT</v>
      </c>
      <c r="BC62" s="36" t="e">
        <f t="shared" si="88"/>
        <v>#DIV/0!</v>
      </c>
      <c r="BD62" s="37" t="e">
        <f t="shared" si="89"/>
        <v>#DIV/0!</v>
      </c>
      <c r="BE62" s="190" t="str">
        <f>IF('Site Description'!B$32="NO TRANSECT","NO TRANSECT",SUMIF('Data Entry'!$A$4:$A$192,A62,'Data Entry'!$G$4:$G$192)/('Site Description'!B$32*100))</f>
        <v>NO TRANSECT</v>
      </c>
      <c r="BF62" s="191" t="str">
        <f>IF('Site Description'!C$32="NO TRANSECT","NO TRANSECT",SUMIF('Data Entry'!$J$4:$J$192,A62,'Data Entry'!$P$4:$P$192)/('Site Description'!C$32*100))</f>
        <v>NO TRANSECT</v>
      </c>
      <c r="BG62" s="191" t="str">
        <f>IF('Site Description'!D$32="NO TRANSECT","NO TRANSECT",SUMIF('Data Entry'!$S$4:$S$192,A62,'Data Entry'!$Y$4:$Y$192)/('Site Description'!D$32*100))</f>
        <v>NO TRANSECT</v>
      </c>
      <c r="BH62" s="191" t="str">
        <f>IF('Site Description'!E$32="NO TRANSECT","NO TRANSECT",SUMIF('Data Entry'!$AB$4:$AB$192,A62,'Data Entry'!$AH$4:$AH$192)/('Site Description'!E$32*100))</f>
        <v>NO TRANSECT</v>
      </c>
      <c r="BI62" s="191" t="str">
        <f>IF('Site Description'!F$32="NO TRANSECT","NO TRANSECT",SUMIF('Data Entry'!$AK$4:$AK$192,A62,'Data Entry'!$AQ$4:$AQ$192)/('Site Description'!F$32*100))</f>
        <v>NO TRANSECT</v>
      </c>
      <c r="BJ62" s="192" t="str">
        <f>IF('Site Description'!G$32="NO TRANSECT","NO TRANSECT",SUMIF('Data Entry'!$AT$4:$AT$192,A62,'Data Entry'!$AZ$4:$AZ$192)/('Site Description'!G$32*100))</f>
        <v>NO TRANSECT</v>
      </c>
      <c r="BK62" s="192" t="str">
        <f>IF('Site Description'!H$32="NO TRANSECT","NO TRANSECT",SUMIF('Data Entry'!$BC$4:$BC$192,A62,'Data Entry'!$BI$4:$BI$192)/('Site Description'!H$32*100))</f>
        <v>NO TRANSECT</v>
      </c>
      <c r="BL62" s="192" t="str">
        <f>IF('Site Description'!I$32="NO TRANSECT","NO TRANSECT",SUMIF('Data Entry'!$BL$4:$BL$192,A62,'Data Entry'!$BR$4:$BR$192)/('Site Description'!I$32*100))</f>
        <v>NO TRANSECT</v>
      </c>
      <c r="BM62" s="36" t="e">
        <f t="shared" si="90"/>
        <v>#DIV/0!</v>
      </c>
      <c r="BN62" s="37" t="e">
        <f t="shared" si="91"/>
        <v>#DIV/0!</v>
      </c>
      <c r="BO62" s="190" t="str">
        <f>IF('Site Description'!B$32="NO TRANSECT","NO TRANSECT",SUMIF('Data Entry'!$A$4:$A$192,A62,'Data Entry'!$H$4:$H$192)/('Site Description'!B$32*100))</f>
        <v>NO TRANSECT</v>
      </c>
      <c r="BP62" s="191" t="str">
        <f>IF('Site Description'!C$32="NO TRANSECT","NO TRANSECT",SUMIF('Data Entry'!$J$4:$J$192,A62,'Data Entry'!$Q$4:$Q$192)/('Site Description'!C$32*100))</f>
        <v>NO TRANSECT</v>
      </c>
      <c r="BQ62" s="191" t="str">
        <f>IF('Site Description'!D$32="NO TRANSECT","NO TRANSECT",SUMIF('Data Entry'!$S$4:$S$192,A62,'Data Entry'!$Z$4:$Z$192)/('Site Description'!D$32*100))</f>
        <v>NO TRANSECT</v>
      </c>
      <c r="BR62" s="191" t="str">
        <f>IF('Site Description'!E$32="NO TRANSECT","NO TRANSECT",SUMIF('Data Entry'!$AB$4:$AB$192,A62,'Data Entry'!$AI$4:$AI$192)/('Site Description'!E$32*100))</f>
        <v>NO TRANSECT</v>
      </c>
      <c r="BS62" s="191" t="str">
        <f>IF('Site Description'!F$32="NO TRANSECT","NO TRANSECT",SUMIF('Data Entry'!$AK$4:$AK$192,A62,'Data Entry'!$AR$4:$AR$192)/('Site Description'!F$32*100))</f>
        <v>NO TRANSECT</v>
      </c>
      <c r="BT62" s="192" t="str">
        <f>IF('Site Description'!G$32="NO TRANSECT","NO TRANSECT",SUMIF('Data Entry'!$AT$4:$AT$192,A62,'Data Entry'!$BA$4:$BA$192)/('Site Description'!G$32*100))</f>
        <v>NO TRANSECT</v>
      </c>
      <c r="BU62" s="191" t="str">
        <f>IF('Site Description'!H$32="NO TRANSECT","NO TRANSECT",SUMIF('Data Entry'!$BC$4:$BC$192,A62,'Data Entry'!$BJ$4:$BJ$192)/('Site Description'!H$32*100))</f>
        <v>NO TRANSECT</v>
      </c>
      <c r="BV62" s="211" t="str">
        <f>IF('Site Description'!I$32="NO TRANSECT","NO TRANSECT",SUMIF('Data Entry'!$BL$4:$BL$192,A62,'Data Entry'!$BS$4:$BS$192)/('Site Description'!I$32*100))</f>
        <v>NO TRANSECT</v>
      </c>
      <c r="BW62" s="36" t="e">
        <f t="shared" si="92"/>
        <v>#DIV/0!</v>
      </c>
      <c r="BX62" s="37" t="e">
        <f t="shared" si="93"/>
        <v>#DIV/0!</v>
      </c>
      <c r="BY62" s="198" t="str">
        <f>IF('Site Description'!B$32="NO TRANSECT","NO TRANSECT",SUMIF('Data Entry'!$A$4:$A$192,A62,'Data Entry'!$I$4:$I$192)/('Site Description'!B$32*100))</f>
        <v>NO TRANSECT</v>
      </c>
      <c r="BZ62" s="191" t="str">
        <f>IF('Site Description'!C$32="NO TRANSECT","NO TRANSECT",SUMIF('Data Entry'!$J$4:$J$192,A62,'Data Entry'!$R$4:$R$192)/('Site Description'!C$32*100))</f>
        <v>NO TRANSECT</v>
      </c>
      <c r="CA62" s="191" t="str">
        <f>IF('Site Description'!D$32="NO TRANSECT","NO TRANSECT",SUMIF('Data Entry'!$S$4:$S$192,A62,'Data Entry'!$AA$4:$AA$192)/('Site Description'!D$32*100))</f>
        <v>NO TRANSECT</v>
      </c>
      <c r="CB62" s="191" t="str">
        <f>IF('Site Description'!E$32="NO TRANSECT","NO TRANSECT",SUMIF('Data Entry'!$AB$4:$AB$192,A62,'Data Entry'!$AJ$4:$AJ$192)/('Site Description'!E$32*100))</f>
        <v>NO TRANSECT</v>
      </c>
      <c r="CC62" s="191" t="str">
        <f>IF('Site Description'!F$32="NO TRANSECT","NO TRANSECT",SUMIF('Data Entry'!$AK$4:$AK$192,A62,'Data Entry'!$AS$4:$AS$192)/('Site Description'!F$32*100))</f>
        <v>NO TRANSECT</v>
      </c>
      <c r="CD62" s="192" t="str">
        <f>IF('Site Description'!G$32="NO TRANSECT","NO TRANSECT",SUMIF('Data Entry'!$AT$4:$AT$192,A62,'Data Entry'!$BB$4:$BB$192)/('Site Description'!G$32*100))</f>
        <v>NO TRANSECT</v>
      </c>
      <c r="CE62" s="191" t="str">
        <f>IF('Site Description'!H$32="NO TRANSECT","NO TRANSECT",SUMIF('Data Entry'!$BC$4:$BC$192,A62,'Data Entry'!$BK$4:$BK$192)/('Site Description'!H$32*100))</f>
        <v>NO TRANSECT</v>
      </c>
      <c r="CF62" s="211" t="str">
        <f>IF('Site Description'!I$32="NO TRANSECT","NO TRANSECT",SUMIF('Data Entry'!$BL$4:$BL$192,A62,'Data Entry'!$BT$4:$BT$192)/('Site Description'!I$32*100))</f>
        <v>NO TRANSECT</v>
      </c>
      <c r="CG62" s="36" t="e">
        <f t="shared" si="94"/>
        <v>#DIV/0!</v>
      </c>
      <c r="CH62" s="37" t="e">
        <f t="shared" si="95"/>
        <v>#DIV/0!</v>
      </c>
    </row>
    <row r="63" spans="1:86" x14ac:dyDescent="0.25">
      <c r="A63" s="210" t="s">
        <v>262</v>
      </c>
      <c r="B63" s="212" t="s">
        <v>108</v>
      </c>
      <c r="C63" s="212" t="s">
        <v>220</v>
      </c>
      <c r="D63" s="210" t="s">
        <v>87</v>
      </c>
      <c r="E63" s="180" t="s">
        <v>40</v>
      </c>
      <c r="F63" s="180">
        <v>4</v>
      </c>
      <c r="G63" s="194" t="str">
        <f>IF('Site Description'!B$32="NO TRANSECT","NO TRANSECT",SUMIF('Data Entry'!$A$4:$A$192,A63,'Data Entry'!$D$4:$D$192))</f>
        <v>NO TRANSECT</v>
      </c>
      <c r="H63" s="195" t="str">
        <f>IF('Site Description'!C$32="NO TRANSECT","NO TRANSECT",SUMIF('Data Entry'!$J$4:$J$192,A63,'Data Entry'!$M$4:$M$192))</f>
        <v>NO TRANSECT</v>
      </c>
      <c r="I63" s="195" t="str">
        <f>IF('Site Description'!D$32="NO TRANSECT","NO TRANSECT",SUMIF('Data Entry'!$S$4:$S$192,A63,'Data Entry'!$V$4:$V$192))</f>
        <v>NO TRANSECT</v>
      </c>
      <c r="J63" s="195" t="str">
        <f>IF('Site Description'!E$32="NO TRANSECT","NO TRANSECT",SUMIF('Data Entry'!$AB$4:$AB$192,A63,'Data Entry'!$AE$4:$AE$192))</f>
        <v>NO TRANSECT</v>
      </c>
      <c r="K63" s="195" t="str">
        <f>IF('Site Description'!F$32="NO TRANSECT","NO TRANSECT",SUMIF('Data Entry'!$AK$4:$AK$192,A63,'Data Entry'!$AN$4:$AN$192))</f>
        <v>NO TRANSECT</v>
      </c>
      <c r="L63" s="196" t="str">
        <f>IF('Site Description'!G$32="NO TRANSECT","NO TRANSECT",SUMIF('Data Entry'!$AT$4:$AT$192,A63,'Data Entry'!$AW$4:$AW$192))</f>
        <v>NO TRANSECT</v>
      </c>
      <c r="M63" s="196" t="str">
        <f>IF('Site Description'!H$32="NO TRANSECT","NO TRANSECT",SUMIF('Data Entry'!$BC$4:$BC$192,A63,'Data Entry'!$BF$4:$BF$192))</f>
        <v>NO TRANSECT</v>
      </c>
      <c r="N63" s="197" t="str">
        <f>IF('Site Description'!I$32="NO TRANSECT","NO TRANSECT",SUMIF('Data Entry'!$BL$4:$BL$192,A63,'Data Entry'!$BO$4:$BO$192))</f>
        <v>NO TRANSECT</v>
      </c>
      <c r="O63" s="36" t="e">
        <f t="shared" si="82"/>
        <v>#DIV/0!</v>
      </c>
      <c r="P63" s="37" t="e">
        <f t="shared" si="83"/>
        <v>#DIV/0!</v>
      </c>
      <c r="Q63" s="190" t="str">
        <f>IF('Site Description'!B$33="NO TRANSECT", "NO TRANSECT", G63/'Site Description'!B$33)</f>
        <v>NO TRANSECT</v>
      </c>
      <c r="R63" s="191" t="str">
        <f>IF('Site Description'!C$33="NO TRANSECT", "NO TRANSECT", H63/'Site Description'!C$33)</f>
        <v>NO TRANSECT</v>
      </c>
      <c r="S63" s="191" t="str">
        <f>IF('Site Description'!D$33="NO TRANSECT", "NO TRANSECT", I63/'Site Description'!D$33)</f>
        <v>NO TRANSECT</v>
      </c>
      <c r="T63" s="191" t="str">
        <f>IF('Site Description'!E$33="NO TRANSECT", "NO TRANSECT", J63/'Site Description'!E$33)</f>
        <v>NO TRANSECT</v>
      </c>
      <c r="U63" s="191" t="str">
        <f>IF('Site Description'!F$33="NO TRANSECT", "NO TRANSECT", K63/'Site Description'!F$33)</f>
        <v>NO TRANSECT</v>
      </c>
      <c r="V63" s="192" t="str">
        <f>IF('Site Description'!G$33="NO TRANSECT", "NO TRANSECT", L63/'Site Description'!G$33)</f>
        <v>NO TRANSECT</v>
      </c>
      <c r="W63" s="191" t="str">
        <f>IF('Site Description'!H$33="NO TRANSECT", "NO TRANSECT", M63/'Site Description'!H$33)</f>
        <v>NO TRANSECT</v>
      </c>
      <c r="X63" s="211" t="str">
        <f>IF('Site Description'!$I$33="NO TRANSECT", "NO TRANSECT", N63/'Site Description'!$I$33)</f>
        <v>NO TRANSECT</v>
      </c>
      <c r="Y63" s="36" t="e">
        <f t="shared" si="84"/>
        <v>#DIV/0!</v>
      </c>
      <c r="Z63" s="37" t="e">
        <f t="shared" si="85"/>
        <v>#DIV/0!</v>
      </c>
      <c r="AA63" s="190" t="str">
        <f>IF('Site Description'!B$33="NO TRANSECT", "NO TRANSECT",BE63*10)</f>
        <v>NO TRANSECT</v>
      </c>
      <c r="AB63" s="191" t="str">
        <f>IF('Site Description'!C$33="NO TRANSECT", "NO TRANSECT",BF63*10)</f>
        <v>NO TRANSECT</v>
      </c>
      <c r="AC63" s="191" t="str">
        <f>IF('Site Description'!D$33="NO TRANSECT", "NO TRANSECT",BG63*10)</f>
        <v>NO TRANSECT</v>
      </c>
      <c r="AD63" s="191" t="str">
        <f>IF('Site Description'!E$33="NO TRANSECT", "NO TRANSECT",BH63*10)</f>
        <v>NO TRANSECT</v>
      </c>
      <c r="AE63" s="191" t="str">
        <f>IF('Site Description'!F$33="NO TRANSECT", "NO TRANSECT",BI63*10)</f>
        <v>NO TRANSECT</v>
      </c>
      <c r="AF63" s="192" t="str">
        <f>IF('Site Description'!G$33="NO TRANSECT", "NO TRANSECT",BJ63*10)</f>
        <v>NO TRANSECT</v>
      </c>
      <c r="AG63" s="191" t="str">
        <f>IF('Site Description'!H$33="NO TRANSECT", "NO TRANSECT",BK63*10)</f>
        <v>NO TRANSECT</v>
      </c>
      <c r="AH63" s="211" t="str">
        <f>IF('Site Description'!I$33="NO TRANSECT", "NO TRANSECT",BL63*10)</f>
        <v>NO TRANSECT</v>
      </c>
      <c r="AI63" s="36" t="e">
        <f t="shared" si="80"/>
        <v>#DIV/0!</v>
      </c>
      <c r="AJ63" s="37" t="e">
        <f t="shared" si="81"/>
        <v>#DIV/0!</v>
      </c>
      <c r="AK63" s="190" t="str">
        <f>IF('Site Description'!B$33="NO TRANSECT", "NO TRANSECT",BO63*10)</f>
        <v>NO TRANSECT</v>
      </c>
      <c r="AL63" s="191" t="str">
        <f>IF('Site Description'!C$33="NO TRANSECT", "NO TRANSECT",BP63*10)</f>
        <v>NO TRANSECT</v>
      </c>
      <c r="AM63" s="191" t="str">
        <f>IF('Site Description'!D$33="NO TRANSECT", "NO TRANSECT",BQ63*10)</f>
        <v>NO TRANSECT</v>
      </c>
      <c r="AN63" s="191" t="str">
        <f>IF('Site Description'!E$33="NO TRANSECT", "NO TRANSECT",BR63*10)</f>
        <v>NO TRANSECT</v>
      </c>
      <c r="AO63" s="191" t="str">
        <f>IF('Site Description'!F$33="NO TRANSECT", "NO TRANSECT",BS63*10)</f>
        <v>NO TRANSECT</v>
      </c>
      <c r="AP63" s="192" t="str">
        <f>IF('Site Description'!G$33="NO TRANSECT", "NO TRANSECT",BT63*10)</f>
        <v>NO TRANSECT</v>
      </c>
      <c r="AQ63" s="192" t="str">
        <f>IF('Site Description'!H$33="NO TRANSECT", "NO TRANSECT",BU63*10)</f>
        <v>NO TRANSECT</v>
      </c>
      <c r="AR63" s="192" t="str">
        <f>IF('Site Description'!I$33="NO TRANSECT", "NO TRANSECT",BV63*10)</f>
        <v>NO TRANSECT</v>
      </c>
      <c r="AS63" s="36" t="e">
        <f t="shared" si="86"/>
        <v>#DIV/0!</v>
      </c>
      <c r="AT63" s="37" t="e">
        <f t="shared" si="87"/>
        <v>#DIV/0!</v>
      </c>
      <c r="AU63" s="190" t="str">
        <f>IF('Site Description'!B$33="NO TRANSECT","NO TRANSECT",BY63*10)</f>
        <v>NO TRANSECT</v>
      </c>
      <c r="AV63" s="191" t="str">
        <f>IF('Site Description'!C$33="NO TRANSECT","NO TRANSECT",BZ63*10)</f>
        <v>NO TRANSECT</v>
      </c>
      <c r="AW63" s="191" t="str">
        <f>IF('Site Description'!D$33="NO TRANSECT","NO TRANSECT",CA63*10)</f>
        <v>NO TRANSECT</v>
      </c>
      <c r="AX63" s="191" t="str">
        <f>IF('Site Description'!E$33="NO TRANSECT","NO TRANSECT",CB63*10)</f>
        <v>NO TRANSECT</v>
      </c>
      <c r="AY63" s="191" t="str">
        <f>IF('Site Description'!F$33="NO TRANSECT","NO TRANSECT",CC63*10)</f>
        <v>NO TRANSECT</v>
      </c>
      <c r="AZ63" s="192" t="str">
        <f>IF('Site Description'!G$33="NO TRANSECT","NO TRANSECT",CD63*10)</f>
        <v>NO TRANSECT</v>
      </c>
      <c r="BA63" s="192" t="str">
        <f>IF('Site Description'!H$33="NO TRANSECT","NO TRANSECT",CE63*10)</f>
        <v>NO TRANSECT</v>
      </c>
      <c r="BB63" s="192" t="str">
        <f>IF('Site Description'!I$33="NO TRANSECT","NO TRANSECT",CF63*10)</f>
        <v>NO TRANSECT</v>
      </c>
      <c r="BC63" s="36" t="e">
        <f t="shared" si="88"/>
        <v>#DIV/0!</v>
      </c>
      <c r="BD63" s="37" t="e">
        <f t="shared" si="89"/>
        <v>#DIV/0!</v>
      </c>
      <c r="BE63" s="190" t="str">
        <f>IF('Site Description'!B$32="NO TRANSECT","NO TRANSECT",SUMIF('Data Entry'!$A$4:$A$192,A63,'Data Entry'!$G$4:$G$192)/('Site Description'!B$32*100))</f>
        <v>NO TRANSECT</v>
      </c>
      <c r="BF63" s="191" t="str">
        <f>IF('Site Description'!C$32="NO TRANSECT","NO TRANSECT",SUMIF('Data Entry'!$J$4:$J$192,A63,'Data Entry'!$P$4:$P$192)/('Site Description'!C$32*100))</f>
        <v>NO TRANSECT</v>
      </c>
      <c r="BG63" s="191" t="str">
        <f>IF('Site Description'!D$32="NO TRANSECT","NO TRANSECT",SUMIF('Data Entry'!$S$4:$S$192,A63,'Data Entry'!$Y$4:$Y$192)/('Site Description'!D$32*100))</f>
        <v>NO TRANSECT</v>
      </c>
      <c r="BH63" s="191" t="str">
        <f>IF('Site Description'!E$32="NO TRANSECT","NO TRANSECT",SUMIF('Data Entry'!$AB$4:$AB$192,A63,'Data Entry'!$AH$4:$AH$192)/('Site Description'!E$32*100))</f>
        <v>NO TRANSECT</v>
      </c>
      <c r="BI63" s="191" t="str">
        <f>IF('Site Description'!F$32="NO TRANSECT","NO TRANSECT",SUMIF('Data Entry'!$AK$4:$AK$192,A63,'Data Entry'!$AQ$4:$AQ$192)/('Site Description'!F$32*100))</f>
        <v>NO TRANSECT</v>
      </c>
      <c r="BJ63" s="192" t="str">
        <f>IF('Site Description'!G$32="NO TRANSECT","NO TRANSECT",SUMIF('Data Entry'!$AT$4:$AT$192,A63,'Data Entry'!$AZ$4:$AZ$192)/('Site Description'!G$32*100))</f>
        <v>NO TRANSECT</v>
      </c>
      <c r="BK63" s="192" t="str">
        <f>IF('Site Description'!H$32="NO TRANSECT","NO TRANSECT",SUMIF('Data Entry'!$BC$4:$BC$192,A63,'Data Entry'!$BI$4:$BI$192)/('Site Description'!H$32*100))</f>
        <v>NO TRANSECT</v>
      </c>
      <c r="BL63" s="192" t="str">
        <f>IF('Site Description'!I$32="NO TRANSECT","NO TRANSECT",SUMIF('Data Entry'!$BL$4:$BL$192,A63,'Data Entry'!$BR$4:$BR$192)/('Site Description'!I$32*100))</f>
        <v>NO TRANSECT</v>
      </c>
      <c r="BM63" s="36" t="e">
        <f t="shared" si="90"/>
        <v>#DIV/0!</v>
      </c>
      <c r="BN63" s="37" t="e">
        <f t="shared" si="91"/>
        <v>#DIV/0!</v>
      </c>
      <c r="BO63" s="190" t="str">
        <f>IF('Site Description'!B$32="NO TRANSECT","NO TRANSECT",SUMIF('Data Entry'!$A$4:$A$192,A63,'Data Entry'!$H$4:$H$192)/('Site Description'!B$32*100))</f>
        <v>NO TRANSECT</v>
      </c>
      <c r="BP63" s="191" t="str">
        <f>IF('Site Description'!C$32="NO TRANSECT","NO TRANSECT",SUMIF('Data Entry'!$J$4:$J$192,A63,'Data Entry'!$Q$4:$Q$192)/('Site Description'!C$32*100))</f>
        <v>NO TRANSECT</v>
      </c>
      <c r="BQ63" s="191" t="str">
        <f>IF('Site Description'!D$32="NO TRANSECT","NO TRANSECT",SUMIF('Data Entry'!$S$4:$S$192,A63,'Data Entry'!$Z$4:$Z$192)/('Site Description'!D$32*100))</f>
        <v>NO TRANSECT</v>
      </c>
      <c r="BR63" s="191" t="str">
        <f>IF('Site Description'!E$32="NO TRANSECT","NO TRANSECT",SUMIF('Data Entry'!$AB$4:$AB$192,A63,'Data Entry'!$AI$4:$AI$192)/('Site Description'!E$32*100))</f>
        <v>NO TRANSECT</v>
      </c>
      <c r="BS63" s="191" t="str">
        <f>IF('Site Description'!F$32="NO TRANSECT","NO TRANSECT",SUMIF('Data Entry'!$AK$4:$AK$192,A63,'Data Entry'!$AR$4:$AR$192)/('Site Description'!F$32*100))</f>
        <v>NO TRANSECT</v>
      </c>
      <c r="BT63" s="192" t="str">
        <f>IF('Site Description'!G$32="NO TRANSECT","NO TRANSECT",SUMIF('Data Entry'!$AT$4:$AT$192,A63,'Data Entry'!$BA$4:$BA$192)/('Site Description'!G$32*100))</f>
        <v>NO TRANSECT</v>
      </c>
      <c r="BU63" s="191" t="str">
        <f>IF('Site Description'!H$32="NO TRANSECT","NO TRANSECT",SUMIF('Data Entry'!$BC$4:$BC$192,A63,'Data Entry'!$BJ$4:$BJ$192)/('Site Description'!H$32*100))</f>
        <v>NO TRANSECT</v>
      </c>
      <c r="BV63" s="211" t="str">
        <f>IF('Site Description'!I$32="NO TRANSECT","NO TRANSECT",SUMIF('Data Entry'!$BL$4:$BL$192,A63,'Data Entry'!$BS$4:$BS$192)/('Site Description'!I$32*100))</f>
        <v>NO TRANSECT</v>
      </c>
      <c r="BW63" s="36" t="e">
        <f t="shared" si="92"/>
        <v>#DIV/0!</v>
      </c>
      <c r="BX63" s="37" t="e">
        <f t="shared" si="93"/>
        <v>#DIV/0!</v>
      </c>
      <c r="BY63" s="198" t="str">
        <f>IF('Site Description'!B$32="NO TRANSECT","NO TRANSECT",SUMIF('Data Entry'!$A$4:$A$192,A63,'Data Entry'!$I$4:$I$192)/('Site Description'!B$32*100))</f>
        <v>NO TRANSECT</v>
      </c>
      <c r="BZ63" s="191" t="str">
        <f>IF('Site Description'!C$32="NO TRANSECT","NO TRANSECT",SUMIF('Data Entry'!$J$4:$J$192,A63,'Data Entry'!$R$4:$R$192)/('Site Description'!C$32*100))</f>
        <v>NO TRANSECT</v>
      </c>
      <c r="CA63" s="191" t="str">
        <f>IF('Site Description'!D$32="NO TRANSECT","NO TRANSECT",SUMIF('Data Entry'!$S$4:$S$192,A63,'Data Entry'!$AA$4:$AA$192)/('Site Description'!D$32*100))</f>
        <v>NO TRANSECT</v>
      </c>
      <c r="CB63" s="191" t="str">
        <f>IF('Site Description'!E$32="NO TRANSECT","NO TRANSECT",SUMIF('Data Entry'!$AB$4:$AB$192,A63,'Data Entry'!$AJ$4:$AJ$192)/('Site Description'!E$32*100))</f>
        <v>NO TRANSECT</v>
      </c>
      <c r="CC63" s="191" t="str">
        <f>IF('Site Description'!F$32="NO TRANSECT","NO TRANSECT",SUMIF('Data Entry'!$AK$4:$AK$192,A63,'Data Entry'!$AS$4:$AS$192)/('Site Description'!F$32*100))</f>
        <v>NO TRANSECT</v>
      </c>
      <c r="CD63" s="192" t="str">
        <f>IF('Site Description'!G$32="NO TRANSECT","NO TRANSECT",SUMIF('Data Entry'!$AT$4:$AT$192,A63,'Data Entry'!$BB$4:$BB$192)/('Site Description'!G$32*100))</f>
        <v>NO TRANSECT</v>
      </c>
      <c r="CE63" s="191" t="str">
        <f>IF('Site Description'!H$32="NO TRANSECT","NO TRANSECT",SUMIF('Data Entry'!$BC$4:$BC$192,A63,'Data Entry'!$BK$4:$BK$192)/('Site Description'!H$32*100))</f>
        <v>NO TRANSECT</v>
      </c>
      <c r="CF63" s="211" t="str">
        <f>IF('Site Description'!I$32="NO TRANSECT","NO TRANSECT",SUMIF('Data Entry'!$BL$4:$BL$192,A63,'Data Entry'!$BT$4:$BT$192)/('Site Description'!I$32*100))</f>
        <v>NO TRANSECT</v>
      </c>
      <c r="CG63" s="36" t="e">
        <f t="shared" si="94"/>
        <v>#DIV/0!</v>
      </c>
      <c r="CH63" s="37" t="e">
        <f t="shared" si="95"/>
        <v>#DIV/0!</v>
      </c>
    </row>
    <row r="64" spans="1:86" x14ac:dyDescent="0.25">
      <c r="A64" s="210" t="s">
        <v>263</v>
      </c>
      <c r="B64" s="212" t="s">
        <v>108</v>
      </c>
      <c r="C64" s="212" t="s">
        <v>221</v>
      </c>
      <c r="D64" s="210" t="s">
        <v>95</v>
      </c>
      <c r="E64" s="180" t="s">
        <v>40</v>
      </c>
      <c r="F64" s="213">
        <v>4</v>
      </c>
      <c r="G64" s="194" t="str">
        <f>IF('Site Description'!B$32="NO TRANSECT","NO TRANSECT",SUMIF('Data Entry'!$A$4:$A$192,A64,'Data Entry'!$D$4:$D$192))</f>
        <v>NO TRANSECT</v>
      </c>
      <c r="H64" s="195" t="str">
        <f>IF('Site Description'!C$32="NO TRANSECT","NO TRANSECT",SUMIF('Data Entry'!$J$4:$J$192,A64,'Data Entry'!$M$4:$M$192))</f>
        <v>NO TRANSECT</v>
      </c>
      <c r="I64" s="195" t="str">
        <f>IF('Site Description'!D$32="NO TRANSECT","NO TRANSECT",SUMIF('Data Entry'!$S$4:$S$192,A64,'Data Entry'!$V$4:$V$192))</f>
        <v>NO TRANSECT</v>
      </c>
      <c r="J64" s="195" t="str">
        <f>IF('Site Description'!E$32="NO TRANSECT","NO TRANSECT",SUMIF('Data Entry'!$AB$4:$AB$192,A64,'Data Entry'!$AE$4:$AE$192))</f>
        <v>NO TRANSECT</v>
      </c>
      <c r="K64" s="195" t="str">
        <f>IF('Site Description'!F$32="NO TRANSECT","NO TRANSECT",SUMIF('Data Entry'!$AK$4:$AK$192,A64,'Data Entry'!$AN$4:$AN$192))</f>
        <v>NO TRANSECT</v>
      </c>
      <c r="L64" s="196" t="str">
        <f>IF('Site Description'!G$32="NO TRANSECT","NO TRANSECT",SUMIF('Data Entry'!$AT$4:$AT$192,A64,'Data Entry'!$AW$4:$AW$192))</f>
        <v>NO TRANSECT</v>
      </c>
      <c r="M64" s="196" t="str">
        <f>IF('Site Description'!H$32="NO TRANSECT","NO TRANSECT",SUMIF('Data Entry'!$BC$4:$BC$192,A64,'Data Entry'!$BF$4:$BF$192))</f>
        <v>NO TRANSECT</v>
      </c>
      <c r="N64" s="197" t="str">
        <f>IF('Site Description'!I$32="NO TRANSECT","NO TRANSECT",SUMIF('Data Entry'!$BL$4:$BL$192,A64,'Data Entry'!$BO$4:$BO$192))</f>
        <v>NO TRANSECT</v>
      </c>
      <c r="O64" s="36" t="e">
        <f t="shared" si="82"/>
        <v>#DIV/0!</v>
      </c>
      <c r="P64" s="37" t="e">
        <f t="shared" si="83"/>
        <v>#DIV/0!</v>
      </c>
      <c r="Q64" s="190" t="str">
        <f>IF('Site Description'!B$33="NO TRANSECT", "NO TRANSECT", G64/'Site Description'!B$33)</f>
        <v>NO TRANSECT</v>
      </c>
      <c r="R64" s="191" t="str">
        <f>IF('Site Description'!C$33="NO TRANSECT", "NO TRANSECT", H64/'Site Description'!C$33)</f>
        <v>NO TRANSECT</v>
      </c>
      <c r="S64" s="191" t="str">
        <f>IF('Site Description'!D$33="NO TRANSECT", "NO TRANSECT", I64/'Site Description'!D$33)</f>
        <v>NO TRANSECT</v>
      </c>
      <c r="T64" s="191" t="str">
        <f>IF('Site Description'!E$33="NO TRANSECT", "NO TRANSECT", J64/'Site Description'!E$33)</f>
        <v>NO TRANSECT</v>
      </c>
      <c r="U64" s="191" t="str">
        <f>IF('Site Description'!F$33="NO TRANSECT", "NO TRANSECT", K64/'Site Description'!F$33)</f>
        <v>NO TRANSECT</v>
      </c>
      <c r="V64" s="192" t="str">
        <f>IF('Site Description'!G$33="NO TRANSECT", "NO TRANSECT", L64/'Site Description'!G$33)</f>
        <v>NO TRANSECT</v>
      </c>
      <c r="W64" s="191" t="str">
        <f>IF('Site Description'!H$33="NO TRANSECT", "NO TRANSECT", M64/'Site Description'!H$33)</f>
        <v>NO TRANSECT</v>
      </c>
      <c r="X64" s="211" t="str">
        <f>IF('Site Description'!$I$33="NO TRANSECT", "NO TRANSECT", N64/'Site Description'!$I$33)</f>
        <v>NO TRANSECT</v>
      </c>
      <c r="Y64" s="36" t="e">
        <f t="shared" si="84"/>
        <v>#DIV/0!</v>
      </c>
      <c r="Z64" s="37" t="e">
        <f t="shared" si="85"/>
        <v>#DIV/0!</v>
      </c>
      <c r="AA64" s="190" t="str">
        <f>IF('Site Description'!B$33="NO TRANSECT", "NO TRANSECT",BE64*10)</f>
        <v>NO TRANSECT</v>
      </c>
      <c r="AB64" s="191" t="str">
        <f>IF('Site Description'!C$33="NO TRANSECT", "NO TRANSECT",BF64*10)</f>
        <v>NO TRANSECT</v>
      </c>
      <c r="AC64" s="191" t="str">
        <f>IF('Site Description'!D$33="NO TRANSECT", "NO TRANSECT",BG64*10)</f>
        <v>NO TRANSECT</v>
      </c>
      <c r="AD64" s="191" t="str">
        <f>IF('Site Description'!E$33="NO TRANSECT", "NO TRANSECT",BH64*10)</f>
        <v>NO TRANSECT</v>
      </c>
      <c r="AE64" s="191" t="str">
        <f>IF('Site Description'!F$33="NO TRANSECT", "NO TRANSECT",BI64*10)</f>
        <v>NO TRANSECT</v>
      </c>
      <c r="AF64" s="192" t="str">
        <f>IF('Site Description'!G$33="NO TRANSECT", "NO TRANSECT",BJ64*10)</f>
        <v>NO TRANSECT</v>
      </c>
      <c r="AG64" s="191" t="str">
        <f>IF('Site Description'!H$33="NO TRANSECT", "NO TRANSECT",BK64*10)</f>
        <v>NO TRANSECT</v>
      </c>
      <c r="AH64" s="211" t="str">
        <f>IF('Site Description'!I$33="NO TRANSECT", "NO TRANSECT",BL64*10)</f>
        <v>NO TRANSECT</v>
      </c>
      <c r="AI64" s="36" t="e">
        <f t="shared" si="80"/>
        <v>#DIV/0!</v>
      </c>
      <c r="AJ64" s="37" t="e">
        <f t="shared" si="81"/>
        <v>#DIV/0!</v>
      </c>
      <c r="AK64" s="190" t="str">
        <f>IF('Site Description'!B$33="NO TRANSECT", "NO TRANSECT",BO64*10)</f>
        <v>NO TRANSECT</v>
      </c>
      <c r="AL64" s="191" t="str">
        <f>IF('Site Description'!C$33="NO TRANSECT", "NO TRANSECT",BP64*10)</f>
        <v>NO TRANSECT</v>
      </c>
      <c r="AM64" s="191" t="str">
        <f>IF('Site Description'!D$33="NO TRANSECT", "NO TRANSECT",BQ64*10)</f>
        <v>NO TRANSECT</v>
      </c>
      <c r="AN64" s="191" t="str">
        <f>IF('Site Description'!E$33="NO TRANSECT", "NO TRANSECT",BR64*10)</f>
        <v>NO TRANSECT</v>
      </c>
      <c r="AO64" s="191" t="str">
        <f>IF('Site Description'!F$33="NO TRANSECT", "NO TRANSECT",BS64*10)</f>
        <v>NO TRANSECT</v>
      </c>
      <c r="AP64" s="192" t="str">
        <f>IF('Site Description'!G$33="NO TRANSECT", "NO TRANSECT",BT64*10)</f>
        <v>NO TRANSECT</v>
      </c>
      <c r="AQ64" s="192" t="str">
        <f>IF('Site Description'!H$33="NO TRANSECT", "NO TRANSECT",BU64*10)</f>
        <v>NO TRANSECT</v>
      </c>
      <c r="AR64" s="192" t="str">
        <f>IF('Site Description'!I$33="NO TRANSECT", "NO TRANSECT",BV64*10)</f>
        <v>NO TRANSECT</v>
      </c>
      <c r="AS64" s="36" t="e">
        <f t="shared" si="86"/>
        <v>#DIV/0!</v>
      </c>
      <c r="AT64" s="37" t="e">
        <f t="shared" si="87"/>
        <v>#DIV/0!</v>
      </c>
      <c r="AU64" s="190" t="str">
        <f>IF('Site Description'!B$33="NO TRANSECT","NO TRANSECT",BY64*10)</f>
        <v>NO TRANSECT</v>
      </c>
      <c r="AV64" s="191" t="str">
        <f>IF('Site Description'!C$33="NO TRANSECT","NO TRANSECT",BZ64*10)</f>
        <v>NO TRANSECT</v>
      </c>
      <c r="AW64" s="191" t="str">
        <f>IF('Site Description'!D$33="NO TRANSECT","NO TRANSECT",CA64*10)</f>
        <v>NO TRANSECT</v>
      </c>
      <c r="AX64" s="191" t="str">
        <f>IF('Site Description'!E$33="NO TRANSECT","NO TRANSECT",CB64*10)</f>
        <v>NO TRANSECT</v>
      </c>
      <c r="AY64" s="191" t="str">
        <f>IF('Site Description'!F$33="NO TRANSECT","NO TRANSECT",CC64*10)</f>
        <v>NO TRANSECT</v>
      </c>
      <c r="AZ64" s="192" t="str">
        <f>IF('Site Description'!G$33="NO TRANSECT","NO TRANSECT",CD64*10)</f>
        <v>NO TRANSECT</v>
      </c>
      <c r="BA64" s="192" t="str">
        <f>IF('Site Description'!H$33="NO TRANSECT","NO TRANSECT",CE64*10)</f>
        <v>NO TRANSECT</v>
      </c>
      <c r="BB64" s="192" t="str">
        <f>IF('Site Description'!I$33="NO TRANSECT","NO TRANSECT",CF64*10)</f>
        <v>NO TRANSECT</v>
      </c>
      <c r="BC64" s="36" t="e">
        <f t="shared" si="88"/>
        <v>#DIV/0!</v>
      </c>
      <c r="BD64" s="37" t="e">
        <f t="shared" si="89"/>
        <v>#DIV/0!</v>
      </c>
      <c r="BE64" s="190" t="str">
        <f>IF('Site Description'!B$32="NO TRANSECT","NO TRANSECT",SUMIF('Data Entry'!$A$4:$A$192,A64,'Data Entry'!$G$4:$G$192)/('Site Description'!B$32*100))</f>
        <v>NO TRANSECT</v>
      </c>
      <c r="BF64" s="191" t="str">
        <f>IF('Site Description'!C$32="NO TRANSECT","NO TRANSECT",SUMIF('Data Entry'!$J$4:$J$192,A64,'Data Entry'!$P$4:$P$192)/('Site Description'!C$32*100))</f>
        <v>NO TRANSECT</v>
      </c>
      <c r="BG64" s="191" t="str">
        <f>IF('Site Description'!D$32="NO TRANSECT","NO TRANSECT",SUMIF('Data Entry'!$S$4:$S$192,A64,'Data Entry'!$Y$4:$Y$192)/('Site Description'!D$32*100))</f>
        <v>NO TRANSECT</v>
      </c>
      <c r="BH64" s="191" t="str">
        <f>IF('Site Description'!E$32="NO TRANSECT","NO TRANSECT",SUMIF('Data Entry'!$AB$4:$AB$192,A64,'Data Entry'!$AH$4:$AH$192)/('Site Description'!E$32*100))</f>
        <v>NO TRANSECT</v>
      </c>
      <c r="BI64" s="191" t="str">
        <f>IF('Site Description'!F$32="NO TRANSECT","NO TRANSECT",SUMIF('Data Entry'!$AK$4:$AK$192,A64,'Data Entry'!$AQ$4:$AQ$192)/('Site Description'!F$32*100))</f>
        <v>NO TRANSECT</v>
      </c>
      <c r="BJ64" s="192" t="str">
        <f>IF('Site Description'!G$32="NO TRANSECT","NO TRANSECT",SUMIF('Data Entry'!$AT$4:$AT$192,A64,'Data Entry'!$AZ$4:$AZ$192)/('Site Description'!G$32*100))</f>
        <v>NO TRANSECT</v>
      </c>
      <c r="BK64" s="192" t="str">
        <f>IF('Site Description'!H$32="NO TRANSECT","NO TRANSECT",SUMIF('Data Entry'!$BC$4:$BC$192,A64,'Data Entry'!$BI$4:$BI$192)/('Site Description'!H$32*100))</f>
        <v>NO TRANSECT</v>
      </c>
      <c r="BL64" s="192" t="str">
        <f>IF('Site Description'!I$32="NO TRANSECT","NO TRANSECT",SUMIF('Data Entry'!$BL$4:$BL$192,A64,'Data Entry'!$BR$4:$BR$192)/('Site Description'!I$32*100))</f>
        <v>NO TRANSECT</v>
      </c>
      <c r="BM64" s="36" t="e">
        <f t="shared" si="90"/>
        <v>#DIV/0!</v>
      </c>
      <c r="BN64" s="37" t="e">
        <f t="shared" si="91"/>
        <v>#DIV/0!</v>
      </c>
      <c r="BO64" s="190" t="str">
        <f>IF('Site Description'!B$32="NO TRANSECT","NO TRANSECT",SUMIF('Data Entry'!$A$4:$A$192,A64,'Data Entry'!$H$4:$H$192)/('Site Description'!B$32*100))</f>
        <v>NO TRANSECT</v>
      </c>
      <c r="BP64" s="191" t="str">
        <f>IF('Site Description'!C$32="NO TRANSECT","NO TRANSECT",SUMIF('Data Entry'!$J$4:$J$192,A64,'Data Entry'!$Q$4:$Q$192)/('Site Description'!C$32*100))</f>
        <v>NO TRANSECT</v>
      </c>
      <c r="BQ64" s="191" t="str">
        <f>IF('Site Description'!D$32="NO TRANSECT","NO TRANSECT",SUMIF('Data Entry'!$S$4:$S$192,A64,'Data Entry'!$Z$4:$Z$192)/('Site Description'!D$32*100))</f>
        <v>NO TRANSECT</v>
      </c>
      <c r="BR64" s="191" t="str">
        <f>IF('Site Description'!E$32="NO TRANSECT","NO TRANSECT",SUMIF('Data Entry'!$AB$4:$AB$192,A64,'Data Entry'!$AI$4:$AI$192)/('Site Description'!E$32*100))</f>
        <v>NO TRANSECT</v>
      </c>
      <c r="BS64" s="191" t="str">
        <f>IF('Site Description'!F$32="NO TRANSECT","NO TRANSECT",SUMIF('Data Entry'!$AK$4:$AK$192,A64,'Data Entry'!$AR$4:$AR$192)/('Site Description'!F$32*100))</f>
        <v>NO TRANSECT</v>
      </c>
      <c r="BT64" s="192" t="str">
        <f>IF('Site Description'!G$32="NO TRANSECT","NO TRANSECT",SUMIF('Data Entry'!$AT$4:$AT$192,A64,'Data Entry'!$BA$4:$BA$192)/('Site Description'!G$32*100))</f>
        <v>NO TRANSECT</v>
      </c>
      <c r="BU64" s="191" t="str">
        <f>IF('Site Description'!H$32="NO TRANSECT","NO TRANSECT",SUMIF('Data Entry'!$BC$4:$BC$192,A64,'Data Entry'!$BJ$4:$BJ$192)/('Site Description'!H$32*100))</f>
        <v>NO TRANSECT</v>
      </c>
      <c r="BV64" s="211" t="str">
        <f>IF('Site Description'!I$32="NO TRANSECT","NO TRANSECT",SUMIF('Data Entry'!$BL$4:$BL$192,A64,'Data Entry'!$BS$4:$BS$192)/('Site Description'!I$32*100))</f>
        <v>NO TRANSECT</v>
      </c>
      <c r="BW64" s="36" t="e">
        <f t="shared" si="92"/>
        <v>#DIV/0!</v>
      </c>
      <c r="BX64" s="37" t="e">
        <f t="shared" si="93"/>
        <v>#DIV/0!</v>
      </c>
      <c r="BY64" s="198" t="str">
        <f>IF('Site Description'!B$32="NO TRANSECT","NO TRANSECT",SUMIF('Data Entry'!$A$4:$A$192,A64,'Data Entry'!$I$4:$I$192)/('Site Description'!B$32*100))</f>
        <v>NO TRANSECT</v>
      </c>
      <c r="BZ64" s="191" t="str">
        <f>IF('Site Description'!C$32="NO TRANSECT","NO TRANSECT",SUMIF('Data Entry'!$J$4:$J$192,A64,'Data Entry'!$R$4:$R$192)/('Site Description'!C$32*100))</f>
        <v>NO TRANSECT</v>
      </c>
      <c r="CA64" s="191" t="str">
        <f>IF('Site Description'!D$32="NO TRANSECT","NO TRANSECT",SUMIF('Data Entry'!$S$4:$S$192,A64,'Data Entry'!$AA$4:$AA$192)/('Site Description'!D$32*100))</f>
        <v>NO TRANSECT</v>
      </c>
      <c r="CB64" s="191" t="str">
        <f>IF('Site Description'!E$32="NO TRANSECT","NO TRANSECT",SUMIF('Data Entry'!$AB$4:$AB$192,A64,'Data Entry'!$AJ$4:$AJ$192)/('Site Description'!E$32*100))</f>
        <v>NO TRANSECT</v>
      </c>
      <c r="CC64" s="191" t="str">
        <f>IF('Site Description'!F$32="NO TRANSECT","NO TRANSECT",SUMIF('Data Entry'!$AK$4:$AK$192,A64,'Data Entry'!$AS$4:$AS$192)/('Site Description'!F$32*100))</f>
        <v>NO TRANSECT</v>
      </c>
      <c r="CD64" s="192" t="str">
        <f>IF('Site Description'!G$32="NO TRANSECT","NO TRANSECT",SUMIF('Data Entry'!$AT$4:$AT$192,A64,'Data Entry'!$BB$4:$BB$192)/('Site Description'!G$32*100))</f>
        <v>NO TRANSECT</v>
      </c>
      <c r="CE64" s="191" t="str">
        <f>IF('Site Description'!H$32="NO TRANSECT","NO TRANSECT",SUMIF('Data Entry'!$BC$4:$BC$192,A64,'Data Entry'!$BK$4:$BK$192)/('Site Description'!H$32*100))</f>
        <v>NO TRANSECT</v>
      </c>
      <c r="CF64" s="211" t="str">
        <f>IF('Site Description'!I$32="NO TRANSECT","NO TRANSECT",SUMIF('Data Entry'!$BL$4:$BL$192,A64,'Data Entry'!$BT$4:$BT$192)/('Site Description'!I$32*100))</f>
        <v>NO TRANSECT</v>
      </c>
      <c r="CG64" s="36" t="e">
        <f t="shared" si="94"/>
        <v>#DIV/0!</v>
      </c>
      <c r="CH64" s="37" t="e">
        <f t="shared" si="95"/>
        <v>#DIV/0!</v>
      </c>
    </row>
    <row r="65" spans="1:86" x14ac:dyDescent="0.25">
      <c r="A65" s="210" t="s">
        <v>265</v>
      </c>
      <c r="B65" s="212" t="s">
        <v>138</v>
      </c>
      <c r="C65" s="212" t="s">
        <v>223</v>
      </c>
      <c r="D65" s="210" t="s">
        <v>96</v>
      </c>
      <c r="E65" s="180" t="s">
        <v>40</v>
      </c>
      <c r="F65" s="180">
        <v>2</v>
      </c>
      <c r="G65" s="194" t="str">
        <f>IF('Site Description'!B$32="NO TRANSECT","NO TRANSECT",SUMIF('Data Entry'!$A$4:$A$192,A65,'Data Entry'!$D$4:$D$192))</f>
        <v>NO TRANSECT</v>
      </c>
      <c r="H65" s="195" t="str">
        <f>IF('Site Description'!C$32="NO TRANSECT","NO TRANSECT",SUMIF('Data Entry'!$J$4:$J$192,A65,'Data Entry'!$M$4:$M$192))</f>
        <v>NO TRANSECT</v>
      </c>
      <c r="I65" s="195" t="str">
        <f>IF('Site Description'!D$32="NO TRANSECT","NO TRANSECT",SUMIF('Data Entry'!$S$4:$S$192,A65,'Data Entry'!$V$4:$V$192))</f>
        <v>NO TRANSECT</v>
      </c>
      <c r="J65" s="195" t="str">
        <f>IF('Site Description'!E$32="NO TRANSECT","NO TRANSECT",SUMIF('Data Entry'!$AB$4:$AB$192,A65,'Data Entry'!$AE$4:$AE$192))</f>
        <v>NO TRANSECT</v>
      </c>
      <c r="K65" s="195" t="str">
        <f>IF('Site Description'!F$32="NO TRANSECT","NO TRANSECT",SUMIF('Data Entry'!$AK$4:$AK$192,A65,'Data Entry'!$AN$4:$AN$192))</f>
        <v>NO TRANSECT</v>
      </c>
      <c r="L65" s="196" t="str">
        <f>IF('Site Description'!G$32="NO TRANSECT","NO TRANSECT",SUMIF('Data Entry'!$AT$4:$AT$192,A65,'Data Entry'!$AW$4:$AW$192))</f>
        <v>NO TRANSECT</v>
      </c>
      <c r="M65" s="196" t="str">
        <f>IF('Site Description'!H$32="NO TRANSECT","NO TRANSECT",SUMIF('Data Entry'!$BC$4:$BC$192,A65,'Data Entry'!$BF$4:$BF$192))</f>
        <v>NO TRANSECT</v>
      </c>
      <c r="N65" s="197" t="str">
        <f>IF('Site Description'!I$32="NO TRANSECT","NO TRANSECT",SUMIF('Data Entry'!$BL$4:$BL$192,A65,'Data Entry'!$BO$4:$BO$192))</f>
        <v>NO TRANSECT</v>
      </c>
      <c r="O65" s="36" t="e">
        <f t="shared" si="82"/>
        <v>#DIV/0!</v>
      </c>
      <c r="P65" s="37" t="e">
        <f t="shared" si="83"/>
        <v>#DIV/0!</v>
      </c>
      <c r="Q65" s="190" t="str">
        <f>IF('Site Description'!B$33="NO TRANSECT", "NO TRANSECT", G65/'Site Description'!B$33)</f>
        <v>NO TRANSECT</v>
      </c>
      <c r="R65" s="191" t="str">
        <f>IF('Site Description'!C$33="NO TRANSECT", "NO TRANSECT", H65/'Site Description'!C$33)</f>
        <v>NO TRANSECT</v>
      </c>
      <c r="S65" s="191" t="str">
        <f>IF('Site Description'!D$33="NO TRANSECT", "NO TRANSECT", I65/'Site Description'!D$33)</f>
        <v>NO TRANSECT</v>
      </c>
      <c r="T65" s="191" t="str">
        <f>IF('Site Description'!E$33="NO TRANSECT", "NO TRANSECT", J65/'Site Description'!E$33)</f>
        <v>NO TRANSECT</v>
      </c>
      <c r="U65" s="191" t="str">
        <f>IF('Site Description'!F$33="NO TRANSECT", "NO TRANSECT", K65/'Site Description'!F$33)</f>
        <v>NO TRANSECT</v>
      </c>
      <c r="V65" s="192" t="str">
        <f>IF('Site Description'!G$33="NO TRANSECT", "NO TRANSECT", L65/'Site Description'!G$33)</f>
        <v>NO TRANSECT</v>
      </c>
      <c r="W65" s="191" t="str">
        <f>IF('Site Description'!H$33="NO TRANSECT", "NO TRANSECT", M65/'Site Description'!H$33)</f>
        <v>NO TRANSECT</v>
      </c>
      <c r="X65" s="211" t="str">
        <f>IF('Site Description'!$I$33="NO TRANSECT", "NO TRANSECT", N65/'Site Description'!$I$33)</f>
        <v>NO TRANSECT</v>
      </c>
      <c r="Y65" s="36" t="e">
        <f t="shared" si="84"/>
        <v>#DIV/0!</v>
      </c>
      <c r="Z65" s="37" t="e">
        <f t="shared" si="85"/>
        <v>#DIV/0!</v>
      </c>
      <c r="AA65" s="190" t="str">
        <f>IF('Site Description'!B$33="NO TRANSECT", "NO TRANSECT",BE65*10)</f>
        <v>NO TRANSECT</v>
      </c>
      <c r="AB65" s="191" t="str">
        <f>IF('Site Description'!C$33="NO TRANSECT", "NO TRANSECT",BF65*10)</f>
        <v>NO TRANSECT</v>
      </c>
      <c r="AC65" s="191" t="str">
        <f>IF('Site Description'!D$33="NO TRANSECT", "NO TRANSECT",BG65*10)</f>
        <v>NO TRANSECT</v>
      </c>
      <c r="AD65" s="191" t="str">
        <f>IF('Site Description'!E$33="NO TRANSECT", "NO TRANSECT",BH65*10)</f>
        <v>NO TRANSECT</v>
      </c>
      <c r="AE65" s="191" t="str">
        <f>IF('Site Description'!F$33="NO TRANSECT", "NO TRANSECT",BI65*10)</f>
        <v>NO TRANSECT</v>
      </c>
      <c r="AF65" s="192" t="str">
        <f>IF('Site Description'!G$33="NO TRANSECT", "NO TRANSECT",BJ65*10)</f>
        <v>NO TRANSECT</v>
      </c>
      <c r="AG65" s="191" t="str">
        <f>IF('Site Description'!H$33="NO TRANSECT", "NO TRANSECT",BK65*10)</f>
        <v>NO TRANSECT</v>
      </c>
      <c r="AH65" s="211" t="str">
        <f>IF('Site Description'!I$33="NO TRANSECT", "NO TRANSECT",BL65*10)</f>
        <v>NO TRANSECT</v>
      </c>
      <c r="AI65" s="36" t="e">
        <f t="shared" si="80"/>
        <v>#DIV/0!</v>
      </c>
      <c r="AJ65" s="37" t="e">
        <f t="shared" si="81"/>
        <v>#DIV/0!</v>
      </c>
      <c r="AK65" s="190" t="str">
        <f>IF('Site Description'!B$33="NO TRANSECT", "NO TRANSECT",BO65*10)</f>
        <v>NO TRANSECT</v>
      </c>
      <c r="AL65" s="191" t="str">
        <f>IF('Site Description'!C$33="NO TRANSECT", "NO TRANSECT",BP65*10)</f>
        <v>NO TRANSECT</v>
      </c>
      <c r="AM65" s="191" t="str">
        <f>IF('Site Description'!D$33="NO TRANSECT", "NO TRANSECT",BQ65*10)</f>
        <v>NO TRANSECT</v>
      </c>
      <c r="AN65" s="191" t="str">
        <f>IF('Site Description'!E$33="NO TRANSECT", "NO TRANSECT",BR65*10)</f>
        <v>NO TRANSECT</v>
      </c>
      <c r="AO65" s="191" t="str">
        <f>IF('Site Description'!F$33="NO TRANSECT", "NO TRANSECT",BS65*10)</f>
        <v>NO TRANSECT</v>
      </c>
      <c r="AP65" s="192" t="str">
        <f>IF('Site Description'!G$33="NO TRANSECT", "NO TRANSECT",BT65*10)</f>
        <v>NO TRANSECT</v>
      </c>
      <c r="AQ65" s="192" t="str">
        <f>IF('Site Description'!H$33="NO TRANSECT", "NO TRANSECT",BU65*10)</f>
        <v>NO TRANSECT</v>
      </c>
      <c r="AR65" s="192" t="str">
        <f>IF('Site Description'!I$33="NO TRANSECT", "NO TRANSECT",BV65*10)</f>
        <v>NO TRANSECT</v>
      </c>
      <c r="AS65" s="36" t="e">
        <f t="shared" si="86"/>
        <v>#DIV/0!</v>
      </c>
      <c r="AT65" s="37" t="e">
        <f t="shared" si="87"/>
        <v>#DIV/0!</v>
      </c>
      <c r="AU65" s="190" t="str">
        <f>IF('Site Description'!B$33="NO TRANSECT","NO TRANSECT",BY65*10)</f>
        <v>NO TRANSECT</v>
      </c>
      <c r="AV65" s="191" t="str">
        <f>IF('Site Description'!C$33="NO TRANSECT","NO TRANSECT",BZ65*10)</f>
        <v>NO TRANSECT</v>
      </c>
      <c r="AW65" s="191" t="str">
        <f>IF('Site Description'!D$33="NO TRANSECT","NO TRANSECT",CA65*10)</f>
        <v>NO TRANSECT</v>
      </c>
      <c r="AX65" s="191" t="str">
        <f>IF('Site Description'!E$33="NO TRANSECT","NO TRANSECT",CB65*10)</f>
        <v>NO TRANSECT</v>
      </c>
      <c r="AY65" s="191" t="str">
        <f>IF('Site Description'!F$33="NO TRANSECT","NO TRANSECT",CC65*10)</f>
        <v>NO TRANSECT</v>
      </c>
      <c r="AZ65" s="192" t="str">
        <f>IF('Site Description'!G$33="NO TRANSECT","NO TRANSECT",CD65*10)</f>
        <v>NO TRANSECT</v>
      </c>
      <c r="BA65" s="192" t="str">
        <f>IF('Site Description'!H$33="NO TRANSECT","NO TRANSECT",CE65*10)</f>
        <v>NO TRANSECT</v>
      </c>
      <c r="BB65" s="192" t="str">
        <f>IF('Site Description'!I$33="NO TRANSECT","NO TRANSECT",CF65*10)</f>
        <v>NO TRANSECT</v>
      </c>
      <c r="BC65" s="36" t="e">
        <f t="shared" si="88"/>
        <v>#DIV/0!</v>
      </c>
      <c r="BD65" s="37" t="e">
        <f t="shared" si="89"/>
        <v>#DIV/0!</v>
      </c>
      <c r="BE65" s="190" t="str">
        <f>IF('Site Description'!B$32="NO TRANSECT","NO TRANSECT",SUMIF('Data Entry'!$A$4:$A$192,A65,'Data Entry'!$G$4:$G$192)/('Site Description'!B$32*100))</f>
        <v>NO TRANSECT</v>
      </c>
      <c r="BF65" s="191" t="str">
        <f>IF('Site Description'!C$32="NO TRANSECT","NO TRANSECT",SUMIF('Data Entry'!$J$4:$J$192,A65,'Data Entry'!$P$4:$P$192)/('Site Description'!C$32*100))</f>
        <v>NO TRANSECT</v>
      </c>
      <c r="BG65" s="191" t="str">
        <f>IF('Site Description'!D$32="NO TRANSECT","NO TRANSECT",SUMIF('Data Entry'!$S$4:$S$192,A65,'Data Entry'!$Y$4:$Y$192)/('Site Description'!D$32*100))</f>
        <v>NO TRANSECT</v>
      </c>
      <c r="BH65" s="191" t="str">
        <f>IF('Site Description'!E$32="NO TRANSECT","NO TRANSECT",SUMIF('Data Entry'!$AB$4:$AB$192,A65,'Data Entry'!$AH$4:$AH$192)/('Site Description'!E$32*100))</f>
        <v>NO TRANSECT</v>
      </c>
      <c r="BI65" s="191" t="str">
        <f>IF('Site Description'!F$32="NO TRANSECT","NO TRANSECT",SUMIF('Data Entry'!$AK$4:$AK$192,A65,'Data Entry'!$AQ$4:$AQ$192)/('Site Description'!F$32*100))</f>
        <v>NO TRANSECT</v>
      </c>
      <c r="BJ65" s="192" t="str">
        <f>IF('Site Description'!G$32="NO TRANSECT","NO TRANSECT",SUMIF('Data Entry'!$AT$4:$AT$192,A65,'Data Entry'!$AZ$4:$AZ$192)/('Site Description'!G$32*100))</f>
        <v>NO TRANSECT</v>
      </c>
      <c r="BK65" s="192" t="str">
        <f>IF('Site Description'!H$32="NO TRANSECT","NO TRANSECT",SUMIF('Data Entry'!$BC$4:$BC$192,A65,'Data Entry'!$BI$4:$BI$192)/('Site Description'!H$32*100))</f>
        <v>NO TRANSECT</v>
      </c>
      <c r="BL65" s="192" t="str">
        <f>IF('Site Description'!I$32="NO TRANSECT","NO TRANSECT",SUMIF('Data Entry'!$BL$4:$BL$192,A65,'Data Entry'!$BR$4:$BR$192)/('Site Description'!I$32*100))</f>
        <v>NO TRANSECT</v>
      </c>
      <c r="BM65" s="36" t="e">
        <f t="shared" si="90"/>
        <v>#DIV/0!</v>
      </c>
      <c r="BN65" s="37" t="e">
        <f t="shared" si="91"/>
        <v>#DIV/0!</v>
      </c>
      <c r="BO65" s="190" t="str">
        <f>IF('Site Description'!B$32="NO TRANSECT","NO TRANSECT",SUMIF('Data Entry'!$A$4:$A$192,A65,'Data Entry'!$H$4:$H$192)/('Site Description'!B$32*100))</f>
        <v>NO TRANSECT</v>
      </c>
      <c r="BP65" s="191" t="str">
        <f>IF('Site Description'!C$32="NO TRANSECT","NO TRANSECT",SUMIF('Data Entry'!$J$4:$J$192,A65,'Data Entry'!$Q$4:$Q$192)/('Site Description'!C$32*100))</f>
        <v>NO TRANSECT</v>
      </c>
      <c r="BQ65" s="191" t="str">
        <f>IF('Site Description'!D$32="NO TRANSECT","NO TRANSECT",SUMIF('Data Entry'!$S$4:$S$192,A65,'Data Entry'!$Z$4:$Z$192)/('Site Description'!D$32*100))</f>
        <v>NO TRANSECT</v>
      </c>
      <c r="BR65" s="191" t="str">
        <f>IF('Site Description'!E$32="NO TRANSECT","NO TRANSECT",SUMIF('Data Entry'!$AB$4:$AB$192,A65,'Data Entry'!$AI$4:$AI$192)/('Site Description'!E$32*100))</f>
        <v>NO TRANSECT</v>
      </c>
      <c r="BS65" s="191" t="str">
        <f>IF('Site Description'!F$32="NO TRANSECT","NO TRANSECT",SUMIF('Data Entry'!$AK$4:$AK$192,A65,'Data Entry'!$AR$4:$AR$192)/('Site Description'!F$32*100))</f>
        <v>NO TRANSECT</v>
      </c>
      <c r="BT65" s="192" t="str">
        <f>IF('Site Description'!G$32="NO TRANSECT","NO TRANSECT",SUMIF('Data Entry'!$AT$4:$AT$192,A65,'Data Entry'!$BA$4:$BA$192)/('Site Description'!G$32*100))</f>
        <v>NO TRANSECT</v>
      </c>
      <c r="BU65" s="191" t="str">
        <f>IF('Site Description'!H$32="NO TRANSECT","NO TRANSECT",SUMIF('Data Entry'!$BC$4:$BC$192,A65,'Data Entry'!$BJ$4:$BJ$192)/('Site Description'!H$32*100))</f>
        <v>NO TRANSECT</v>
      </c>
      <c r="BV65" s="211" t="str">
        <f>IF('Site Description'!I$32="NO TRANSECT","NO TRANSECT",SUMIF('Data Entry'!$BL$4:$BL$192,A65,'Data Entry'!$BS$4:$BS$192)/('Site Description'!I$32*100))</f>
        <v>NO TRANSECT</v>
      </c>
      <c r="BW65" s="36" t="e">
        <f t="shared" si="92"/>
        <v>#DIV/0!</v>
      </c>
      <c r="BX65" s="37" t="e">
        <f t="shared" si="93"/>
        <v>#DIV/0!</v>
      </c>
      <c r="BY65" s="198" t="str">
        <f>IF('Site Description'!B$32="NO TRANSECT","NO TRANSECT",SUMIF('Data Entry'!$A$4:$A$192,A65,'Data Entry'!$I$4:$I$192)/('Site Description'!B$32*100))</f>
        <v>NO TRANSECT</v>
      </c>
      <c r="BZ65" s="191" t="str">
        <f>IF('Site Description'!C$32="NO TRANSECT","NO TRANSECT",SUMIF('Data Entry'!$J$4:$J$192,A65,'Data Entry'!$R$4:$R$192)/('Site Description'!C$32*100))</f>
        <v>NO TRANSECT</v>
      </c>
      <c r="CA65" s="191" t="str">
        <f>IF('Site Description'!D$32="NO TRANSECT","NO TRANSECT",SUMIF('Data Entry'!$S$4:$S$192,A65,'Data Entry'!$AA$4:$AA$192)/('Site Description'!D$32*100))</f>
        <v>NO TRANSECT</v>
      </c>
      <c r="CB65" s="191" t="str">
        <f>IF('Site Description'!E$32="NO TRANSECT","NO TRANSECT",SUMIF('Data Entry'!$AB$4:$AB$192,A65,'Data Entry'!$AJ$4:$AJ$192)/('Site Description'!E$32*100))</f>
        <v>NO TRANSECT</v>
      </c>
      <c r="CC65" s="191" t="str">
        <f>IF('Site Description'!F$32="NO TRANSECT","NO TRANSECT",SUMIF('Data Entry'!$AK$4:$AK$192,A65,'Data Entry'!$AS$4:$AS$192)/('Site Description'!F$32*100))</f>
        <v>NO TRANSECT</v>
      </c>
      <c r="CD65" s="192" t="str">
        <f>IF('Site Description'!G$32="NO TRANSECT","NO TRANSECT",SUMIF('Data Entry'!$AT$4:$AT$192,A65,'Data Entry'!$BB$4:$BB$192)/('Site Description'!G$32*100))</f>
        <v>NO TRANSECT</v>
      </c>
      <c r="CE65" s="191" t="str">
        <f>IF('Site Description'!H$32="NO TRANSECT","NO TRANSECT",SUMIF('Data Entry'!$BC$4:$BC$192,A65,'Data Entry'!$BK$4:$BK$192)/('Site Description'!H$32*100))</f>
        <v>NO TRANSECT</v>
      </c>
      <c r="CF65" s="211" t="str">
        <f>IF('Site Description'!I$32="NO TRANSECT","NO TRANSECT",SUMIF('Data Entry'!$BL$4:$BL$192,A65,'Data Entry'!$BT$4:$BT$192)/('Site Description'!I$32*100))</f>
        <v>NO TRANSECT</v>
      </c>
      <c r="CG65" s="36" t="e">
        <f t="shared" si="94"/>
        <v>#DIV/0!</v>
      </c>
      <c r="CH65" s="37" t="e">
        <f t="shared" si="95"/>
        <v>#DIV/0!</v>
      </c>
    </row>
    <row r="66" spans="1:86" x14ac:dyDescent="0.25">
      <c r="A66" s="210" t="s">
        <v>264</v>
      </c>
      <c r="B66" s="212" t="s">
        <v>108</v>
      </c>
      <c r="C66" s="212" t="s">
        <v>222</v>
      </c>
      <c r="D66" s="210" t="s">
        <v>1</v>
      </c>
      <c r="E66" s="180" t="s">
        <v>40</v>
      </c>
      <c r="F66" s="213">
        <v>2</v>
      </c>
      <c r="G66" s="194" t="str">
        <f>IF('Site Description'!B$32="NO TRANSECT","NO TRANSECT",SUMIF('Data Entry'!$A$4:$A$192,A66,'Data Entry'!$D$4:$D$192))</f>
        <v>NO TRANSECT</v>
      </c>
      <c r="H66" s="195" t="str">
        <f>IF('Site Description'!C$32="NO TRANSECT","NO TRANSECT",SUMIF('Data Entry'!$J$4:$J$192,A66,'Data Entry'!$M$4:$M$192))</f>
        <v>NO TRANSECT</v>
      </c>
      <c r="I66" s="195" t="str">
        <f>IF('Site Description'!D$32="NO TRANSECT","NO TRANSECT",SUMIF('Data Entry'!$S$4:$S$192,A66,'Data Entry'!$V$4:$V$192))</f>
        <v>NO TRANSECT</v>
      </c>
      <c r="J66" s="195" t="str">
        <f>IF('Site Description'!E$32="NO TRANSECT","NO TRANSECT",SUMIF('Data Entry'!$AB$4:$AB$192,A66,'Data Entry'!$AE$4:$AE$192))</f>
        <v>NO TRANSECT</v>
      </c>
      <c r="K66" s="195" t="str">
        <f>IF('Site Description'!F$32="NO TRANSECT","NO TRANSECT",SUMIF('Data Entry'!$AK$4:$AK$192,A66,'Data Entry'!$AN$4:$AN$192))</f>
        <v>NO TRANSECT</v>
      </c>
      <c r="L66" s="196" t="str">
        <f>IF('Site Description'!G$32="NO TRANSECT","NO TRANSECT",SUMIF('Data Entry'!$AT$4:$AT$192,A66,'Data Entry'!$AW$4:$AW$192))</f>
        <v>NO TRANSECT</v>
      </c>
      <c r="M66" s="196" t="str">
        <f>IF('Site Description'!H$32="NO TRANSECT","NO TRANSECT",SUMIF('Data Entry'!$BC$4:$BC$192,A66,'Data Entry'!$BF$4:$BF$192))</f>
        <v>NO TRANSECT</v>
      </c>
      <c r="N66" s="197" t="str">
        <f>IF('Site Description'!I$32="NO TRANSECT","NO TRANSECT",SUMIF('Data Entry'!$BL$4:$BL$192,A66,'Data Entry'!$BO$4:$BO$192))</f>
        <v>NO TRANSECT</v>
      </c>
      <c r="O66" s="36" t="e">
        <f t="shared" si="82"/>
        <v>#DIV/0!</v>
      </c>
      <c r="P66" s="37" t="e">
        <f t="shared" si="83"/>
        <v>#DIV/0!</v>
      </c>
      <c r="Q66" s="190" t="str">
        <f>IF('Site Description'!B$33="NO TRANSECT", "NO TRANSECT", G66/'Site Description'!B$33)</f>
        <v>NO TRANSECT</v>
      </c>
      <c r="R66" s="191" t="str">
        <f>IF('Site Description'!C$33="NO TRANSECT", "NO TRANSECT", H66/'Site Description'!C$33)</f>
        <v>NO TRANSECT</v>
      </c>
      <c r="S66" s="191" t="str">
        <f>IF('Site Description'!D$33="NO TRANSECT", "NO TRANSECT", I66/'Site Description'!D$33)</f>
        <v>NO TRANSECT</v>
      </c>
      <c r="T66" s="191" t="str">
        <f>IF('Site Description'!E$33="NO TRANSECT", "NO TRANSECT", J66/'Site Description'!E$33)</f>
        <v>NO TRANSECT</v>
      </c>
      <c r="U66" s="191" t="str">
        <f>IF('Site Description'!F$33="NO TRANSECT", "NO TRANSECT", K66/'Site Description'!F$33)</f>
        <v>NO TRANSECT</v>
      </c>
      <c r="V66" s="192" t="str">
        <f>IF('Site Description'!G$33="NO TRANSECT", "NO TRANSECT", L66/'Site Description'!G$33)</f>
        <v>NO TRANSECT</v>
      </c>
      <c r="W66" s="191" t="str">
        <f>IF('Site Description'!H$33="NO TRANSECT", "NO TRANSECT", M66/'Site Description'!H$33)</f>
        <v>NO TRANSECT</v>
      </c>
      <c r="X66" s="211" t="str">
        <f>IF('Site Description'!$I$33="NO TRANSECT", "NO TRANSECT", N66/'Site Description'!$I$33)</f>
        <v>NO TRANSECT</v>
      </c>
      <c r="Y66" s="36" t="e">
        <f t="shared" si="84"/>
        <v>#DIV/0!</v>
      </c>
      <c r="Z66" s="37" t="e">
        <f t="shared" si="85"/>
        <v>#DIV/0!</v>
      </c>
      <c r="AA66" s="190" t="str">
        <f>IF('Site Description'!B$33="NO TRANSECT", "NO TRANSECT",BE66*10)</f>
        <v>NO TRANSECT</v>
      </c>
      <c r="AB66" s="191" t="str">
        <f>IF('Site Description'!C$33="NO TRANSECT", "NO TRANSECT",BF66*10)</f>
        <v>NO TRANSECT</v>
      </c>
      <c r="AC66" s="191" t="str">
        <f>IF('Site Description'!D$33="NO TRANSECT", "NO TRANSECT",BG66*10)</f>
        <v>NO TRANSECT</v>
      </c>
      <c r="AD66" s="191" t="str">
        <f>IF('Site Description'!E$33="NO TRANSECT", "NO TRANSECT",BH66*10)</f>
        <v>NO TRANSECT</v>
      </c>
      <c r="AE66" s="191" t="str">
        <f>IF('Site Description'!F$33="NO TRANSECT", "NO TRANSECT",BI66*10)</f>
        <v>NO TRANSECT</v>
      </c>
      <c r="AF66" s="192" t="str">
        <f>IF('Site Description'!G$33="NO TRANSECT", "NO TRANSECT",BJ66*10)</f>
        <v>NO TRANSECT</v>
      </c>
      <c r="AG66" s="191" t="str">
        <f>IF('Site Description'!H$33="NO TRANSECT", "NO TRANSECT",BK66*10)</f>
        <v>NO TRANSECT</v>
      </c>
      <c r="AH66" s="211" t="str">
        <f>IF('Site Description'!I$33="NO TRANSECT", "NO TRANSECT",BL66*10)</f>
        <v>NO TRANSECT</v>
      </c>
      <c r="AI66" s="36" t="e">
        <f t="shared" si="80"/>
        <v>#DIV/0!</v>
      </c>
      <c r="AJ66" s="37" t="e">
        <f t="shared" si="81"/>
        <v>#DIV/0!</v>
      </c>
      <c r="AK66" s="190" t="str">
        <f>IF('Site Description'!B$33="NO TRANSECT", "NO TRANSECT",BO66*10)</f>
        <v>NO TRANSECT</v>
      </c>
      <c r="AL66" s="191" t="str">
        <f>IF('Site Description'!C$33="NO TRANSECT", "NO TRANSECT",BP66*10)</f>
        <v>NO TRANSECT</v>
      </c>
      <c r="AM66" s="191" t="str">
        <f>IF('Site Description'!D$33="NO TRANSECT", "NO TRANSECT",BQ66*10)</f>
        <v>NO TRANSECT</v>
      </c>
      <c r="AN66" s="191" t="str">
        <f>IF('Site Description'!E$33="NO TRANSECT", "NO TRANSECT",BR66*10)</f>
        <v>NO TRANSECT</v>
      </c>
      <c r="AO66" s="191" t="str">
        <f>IF('Site Description'!F$33="NO TRANSECT", "NO TRANSECT",BS66*10)</f>
        <v>NO TRANSECT</v>
      </c>
      <c r="AP66" s="192" t="str">
        <f>IF('Site Description'!G$33="NO TRANSECT", "NO TRANSECT",BT66*10)</f>
        <v>NO TRANSECT</v>
      </c>
      <c r="AQ66" s="192" t="str">
        <f>IF('Site Description'!H$33="NO TRANSECT", "NO TRANSECT",BU66*10)</f>
        <v>NO TRANSECT</v>
      </c>
      <c r="AR66" s="192" t="str">
        <f>IF('Site Description'!I$33="NO TRANSECT", "NO TRANSECT",BV66*10)</f>
        <v>NO TRANSECT</v>
      </c>
      <c r="AS66" s="36" t="e">
        <f t="shared" si="86"/>
        <v>#DIV/0!</v>
      </c>
      <c r="AT66" s="37" t="e">
        <f t="shared" si="87"/>
        <v>#DIV/0!</v>
      </c>
      <c r="AU66" s="190" t="str">
        <f>IF('Site Description'!B$33="NO TRANSECT","NO TRANSECT",BY66*10)</f>
        <v>NO TRANSECT</v>
      </c>
      <c r="AV66" s="191" t="str">
        <f>IF('Site Description'!C$33="NO TRANSECT","NO TRANSECT",BZ66*10)</f>
        <v>NO TRANSECT</v>
      </c>
      <c r="AW66" s="191" t="str">
        <f>IF('Site Description'!D$33="NO TRANSECT","NO TRANSECT",CA66*10)</f>
        <v>NO TRANSECT</v>
      </c>
      <c r="AX66" s="191" t="str">
        <f>IF('Site Description'!E$33="NO TRANSECT","NO TRANSECT",CB66*10)</f>
        <v>NO TRANSECT</v>
      </c>
      <c r="AY66" s="191" t="str">
        <f>IF('Site Description'!F$33="NO TRANSECT","NO TRANSECT",CC66*10)</f>
        <v>NO TRANSECT</v>
      </c>
      <c r="AZ66" s="192" t="str">
        <f>IF('Site Description'!G$33="NO TRANSECT","NO TRANSECT",CD66*10)</f>
        <v>NO TRANSECT</v>
      </c>
      <c r="BA66" s="192" t="str">
        <f>IF('Site Description'!H$33="NO TRANSECT","NO TRANSECT",CE66*10)</f>
        <v>NO TRANSECT</v>
      </c>
      <c r="BB66" s="192" t="str">
        <f>IF('Site Description'!I$33="NO TRANSECT","NO TRANSECT",CF66*10)</f>
        <v>NO TRANSECT</v>
      </c>
      <c r="BC66" s="36" t="e">
        <f t="shared" si="88"/>
        <v>#DIV/0!</v>
      </c>
      <c r="BD66" s="37" t="e">
        <f t="shared" si="89"/>
        <v>#DIV/0!</v>
      </c>
      <c r="BE66" s="190" t="str">
        <f>IF('Site Description'!B$32="NO TRANSECT","NO TRANSECT",SUMIF('Data Entry'!$A$4:$A$192,A66,'Data Entry'!$G$4:$G$192)/('Site Description'!B$32*100))</f>
        <v>NO TRANSECT</v>
      </c>
      <c r="BF66" s="191" t="str">
        <f>IF('Site Description'!C$32="NO TRANSECT","NO TRANSECT",SUMIF('Data Entry'!$J$4:$J$192,A66,'Data Entry'!$P$4:$P$192)/('Site Description'!C$32*100))</f>
        <v>NO TRANSECT</v>
      </c>
      <c r="BG66" s="191" t="str">
        <f>IF('Site Description'!D$32="NO TRANSECT","NO TRANSECT",SUMIF('Data Entry'!$S$4:$S$192,A66,'Data Entry'!$Y$4:$Y$192)/('Site Description'!D$32*100))</f>
        <v>NO TRANSECT</v>
      </c>
      <c r="BH66" s="191" t="str">
        <f>IF('Site Description'!E$32="NO TRANSECT","NO TRANSECT",SUMIF('Data Entry'!$AB$4:$AB$192,A66,'Data Entry'!$AH$4:$AH$192)/('Site Description'!E$32*100))</f>
        <v>NO TRANSECT</v>
      </c>
      <c r="BI66" s="191" t="str">
        <f>IF('Site Description'!F$32="NO TRANSECT","NO TRANSECT",SUMIF('Data Entry'!$AK$4:$AK$192,A66,'Data Entry'!$AQ$4:$AQ$192)/('Site Description'!F$32*100))</f>
        <v>NO TRANSECT</v>
      </c>
      <c r="BJ66" s="192" t="str">
        <f>IF('Site Description'!G$32="NO TRANSECT","NO TRANSECT",SUMIF('Data Entry'!$AT$4:$AT$192,A66,'Data Entry'!$AZ$4:$AZ$192)/('Site Description'!G$32*100))</f>
        <v>NO TRANSECT</v>
      </c>
      <c r="BK66" s="192" t="str">
        <f>IF('Site Description'!H$32="NO TRANSECT","NO TRANSECT",SUMIF('Data Entry'!$BC$4:$BC$192,A66,'Data Entry'!$BI$4:$BI$192)/('Site Description'!H$32*100))</f>
        <v>NO TRANSECT</v>
      </c>
      <c r="BL66" s="192" t="str">
        <f>IF('Site Description'!I$32="NO TRANSECT","NO TRANSECT",SUMIF('Data Entry'!$BL$4:$BL$192,A66,'Data Entry'!$BR$4:$BR$192)/('Site Description'!I$32*100))</f>
        <v>NO TRANSECT</v>
      </c>
      <c r="BM66" s="36" t="e">
        <f t="shared" si="90"/>
        <v>#DIV/0!</v>
      </c>
      <c r="BN66" s="37" t="e">
        <f t="shared" si="91"/>
        <v>#DIV/0!</v>
      </c>
      <c r="BO66" s="190" t="str">
        <f>IF('Site Description'!B$32="NO TRANSECT","NO TRANSECT",SUMIF('Data Entry'!$A$4:$A$192,A66,'Data Entry'!$H$4:$H$192)/('Site Description'!B$32*100))</f>
        <v>NO TRANSECT</v>
      </c>
      <c r="BP66" s="191" t="str">
        <f>IF('Site Description'!C$32="NO TRANSECT","NO TRANSECT",SUMIF('Data Entry'!$J$4:$J$192,A66,'Data Entry'!$Q$4:$Q$192)/('Site Description'!C$32*100))</f>
        <v>NO TRANSECT</v>
      </c>
      <c r="BQ66" s="191" t="str">
        <f>IF('Site Description'!D$32="NO TRANSECT","NO TRANSECT",SUMIF('Data Entry'!$S$4:$S$192,A66,'Data Entry'!$Z$4:$Z$192)/('Site Description'!D$32*100))</f>
        <v>NO TRANSECT</v>
      </c>
      <c r="BR66" s="191" t="str">
        <f>IF('Site Description'!E$32="NO TRANSECT","NO TRANSECT",SUMIF('Data Entry'!$AB$4:$AB$192,A66,'Data Entry'!$AI$4:$AI$192)/('Site Description'!E$32*100))</f>
        <v>NO TRANSECT</v>
      </c>
      <c r="BS66" s="191" t="str">
        <f>IF('Site Description'!F$32="NO TRANSECT","NO TRANSECT",SUMIF('Data Entry'!$AK$4:$AK$192,A66,'Data Entry'!$AR$4:$AR$192)/('Site Description'!F$32*100))</f>
        <v>NO TRANSECT</v>
      </c>
      <c r="BT66" s="192" t="str">
        <f>IF('Site Description'!G$32="NO TRANSECT","NO TRANSECT",SUMIF('Data Entry'!$AT$4:$AT$192,A66,'Data Entry'!$BA$4:$BA$192)/('Site Description'!G$32*100))</f>
        <v>NO TRANSECT</v>
      </c>
      <c r="BU66" s="191" t="str">
        <f>IF('Site Description'!H$32="NO TRANSECT","NO TRANSECT",SUMIF('Data Entry'!$BC$4:$BC$192,A66,'Data Entry'!$BJ$4:$BJ$192)/('Site Description'!H$32*100))</f>
        <v>NO TRANSECT</v>
      </c>
      <c r="BV66" s="211" t="str">
        <f>IF('Site Description'!I$32="NO TRANSECT","NO TRANSECT",SUMIF('Data Entry'!$BL$4:$BL$192,A66,'Data Entry'!$BS$4:$BS$192)/('Site Description'!I$32*100))</f>
        <v>NO TRANSECT</v>
      </c>
      <c r="BW66" s="36" t="e">
        <f t="shared" si="92"/>
        <v>#DIV/0!</v>
      </c>
      <c r="BX66" s="37" t="e">
        <f t="shared" si="93"/>
        <v>#DIV/0!</v>
      </c>
      <c r="BY66" s="198" t="str">
        <f>IF('Site Description'!B$32="NO TRANSECT","NO TRANSECT",SUMIF('Data Entry'!$A$4:$A$192,A66,'Data Entry'!$I$4:$I$192)/('Site Description'!B$32*100))</f>
        <v>NO TRANSECT</v>
      </c>
      <c r="BZ66" s="191" t="str">
        <f>IF('Site Description'!C$32="NO TRANSECT","NO TRANSECT",SUMIF('Data Entry'!$J$4:$J$192,A66,'Data Entry'!$R$4:$R$192)/('Site Description'!C$32*100))</f>
        <v>NO TRANSECT</v>
      </c>
      <c r="CA66" s="191" t="str">
        <f>IF('Site Description'!D$32="NO TRANSECT","NO TRANSECT",SUMIF('Data Entry'!$S$4:$S$192,A66,'Data Entry'!$AA$4:$AA$192)/('Site Description'!D$32*100))</f>
        <v>NO TRANSECT</v>
      </c>
      <c r="CB66" s="191" t="str">
        <f>IF('Site Description'!E$32="NO TRANSECT","NO TRANSECT",SUMIF('Data Entry'!$AB$4:$AB$192,A66,'Data Entry'!$AJ$4:$AJ$192)/('Site Description'!E$32*100))</f>
        <v>NO TRANSECT</v>
      </c>
      <c r="CC66" s="191" t="str">
        <f>IF('Site Description'!F$32="NO TRANSECT","NO TRANSECT",SUMIF('Data Entry'!$AK$4:$AK$192,A66,'Data Entry'!$AS$4:$AS$192)/('Site Description'!F$32*100))</f>
        <v>NO TRANSECT</v>
      </c>
      <c r="CD66" s="192" t="str">
        <f>IF('Site Description'!G$32="NO TRANSECT","NO TRANSECT",SUMIF('Data Entry'!$AT$4:$AT$192,A66,'Data Entry'!$BB$4:$BB$192)/('Site Description'!G$32*100))</f>
        <v>NO TRANSECT</v>
      </c>
      <c r="CE66" s="191" t="str">
        <f>IF('Site Description'!H$32="NO TRANSECT","NO TRANSECT",SUMIF('Data Entry'!$BC$4:$BC$192,A66,'Data Entry'!$BK$4:$BK$192)/('Site Description'!H$32*100))</f>
        <v>NO TRANSECT</v>
      </c>
      <c r="CF66" s="211" t="str">
        <f>IF('Site Description'!I$32="NO TRANSECT","NO TRANSECT",SUMIF('Data Entry'!$BL$4:$BL$192,A66,'Data Entry'!$BT$4:$BT$192)/('Site Description'!I$32*100))</f>
        <v>NO TRANSECT</v>
      </c>
      <c r="CG66" s="36" t="e">
        <f t="shared" si="94"/>
        <v>#DIV/0!</v>
      </c>
      <c r="CH66" s="37" t="e">
        <f t="shared" si="95"/>
        <v>#DIV/0!</v>
      </c>
    </row>
    <row r="67" spans="1:86" x14ac:dyDescent="0.25">
      <c r="A67" s="210" t="s">
        <v>266</v>
      </c>
      <c r="B67" s="212" t="s">
        <v>166</v>
      </c>
      <c r="C67" s="212" t="s">
        <v>224</v>
      </c>
      <c r="D67" s="210" t="s">
        <v>86</v>
      </c>
      <c r="E67" s="180" t="s">
        <v>40</v>
      </c>
      <c r="F67" s="213">
        <v>3</v>
      </c>
      <c r="G67" s="194" t="str">
        <f>IF('Site Description'!B$32="NO TRANSECT","NO TRANSECT",SUMIF('Data Entry'!$A$4:$A$192,A67,'Data Entry'!$D$4:$D$192))</f>
        <v>NO TRANSECT</v>
      </c>
      <c r="H67" s="195" t="str">
        <f>IF('Site Description'!C$32="NO TRANSECT","NO TRANSECT",SUMIF('Data Entry'!$J$4:$J$192,A67,'Data Entry'!$M$4:$M$192))</f>
        <v>NO TRANSECT</v>
      </c>
      <c r="I67" s="195" t="str">
        <f>IF('Site Description'!D$32="NO TRANSECT","NO TRANSECT",SUMIF('Data Entry'!$S$4:$S$192,A67,'Data Entry'!$V$4:$V$192))</f>
        <v>NO TRANSECT</v>
      </c>
      <c r="J67" s="195" t="str">
        <f>IF('Site Description'!E$32="NO TRANSECT","NO TRANSECT",SUMIF('Data Entry'!$AB$4:$AB$192,A67,'Data Entry'!$AE$4:$AE$192))</f>
        <v>NO TRANSECT</v>
      </c>
      <c r="K67" s="195" t="str">
        <f>IF('Site Description'!F$32="NO TRANSECT","NO TRANSECT",SUMIF('Data Entry'!$AK$4:$AK$192,A67,'Data Entry'!$AN$4:$AN$192))</f>
        <v>NO TRANSECT</v>
      </c>
      <c r="L67" s="196" t="str">
        <f>IF('Site Description'!G$32="NO TRANSECT","NO TRANSECT",SUMIF('Data Entry'!$AT$4:$AT$192,A67,'Data Entry'!$AW$4:$AW$192))</f>
        <v>NO TRANSECT</v>
      </c>
      <c r="M67" s="196" t="str">
        <f>IF('Site Description'!H$32="NO TRANSECT","NO TRANSECT",SUMIF('Data Entry'!$BC$4:$BC$192,A67,'Data Entry'!$BF$4:$BF$192))</f>
        <v>NO TRANSECT</v>
      </c>
      <c r="N67" s="197" t="str">
        <f>IF('Site Description'!I$32="NO TRANSECT","NO TRANSECT",SUMIF('Data Entry'!$BL$4:$BL$192,A67,'Data Entry'!$BO$4:$BO$192))</f>
        <v>NO TRANSECT</v>
      </c>
      <c r="O67" s="36" t="e">
        <f t="shared" si="82"/>
        <v>#DIV/0!</v>
      </c>
      <c r="P67" s="37" t="e">
        <f t="shared" si="83"/>
        <v>#DIV/0!</v>
      </c>
      <c r="Q67" s="190" t="str">
        <f>IF('Site Description'!B$33="NO TRANSECT", "NO TRANSECT", G67/'Site Description'!B$33)</f>
        <v>NO TRANSECT</v>
      </c>
      <c r="R67" s="191" t="str">
        <f>IF('Site Description'!C$33="NO TRANSECT", "NO TRANSECT", H67/'Site Description'!C$33)</f>
        <v>NO TRANSECT</v>
      </c>
      <c r="S67" s="191" t="str">
        <f>IF('Site Description'!D$33="NO TRANSECT", "NO TRANSECT", I67/'Site Description'!D$33)</f>
        <v>NO TRANSECT</v>
      </c>
      <c r="T67" s="191" t="str">
        <f>IF('Site Description'!E$33="NO TRANSECT", "NO TRANSECT", J67/'Site Description'!E$33)</f>
        <v>NO TRANSECT</v>
      </c>
      <c r="U67" s="191" t="str">
        <f>IF('Site Description'!F$33="NO TRANSECT", "NO TRANSECT", K67/'Site Description'!F$33)</f>
        <v>NO TRANSECT</v>
      </c>
      <c r="V67" s="192" t="str">
        <f>IF('Site Description'!G$33="NO TRANSECT", "NO TRANSECT", L67/'Site Description'!G$33)</f>
        <v>NO TRANSECT</v>
      </c>
      <c r="W67" s="191" t="str">
        <f>IF('Site Description'!H$33="NO TRANSECT", "NO TRANSECT", M67/'Site Description'!H$33)</f>
        <v>NO TRANSECT</v>
      </c>
      <c r="X67" s="211" t="str">
        <f>IF('Site Description'!$I$33="NO TRANSECT", "NO TRANSECT", N67/'Site Description'!$I$33)</f>
        <v>NO TRANSECT</v>
      </c>
      <c r="Y67" s="36" t="e">
        <f t="shared" si="84"/>
        <v>#DIV/0!</v>
      </c>
      <c r="Z67" s="37" t="e">
        <f t="shared" si="85"/>
        <v>#DIV/0!</v>
      </c>
      <c r="AA67" s="190" t="str">
        <f>IF('Site Description'!B$33="NO TRANSECT", "NO TRANSECT",BE67*10)</f>
        <v>NO TRANSECT</v>
      </c>
      <c r="AB67" s="191" t="str">
        <f>IF('Site Description'!C$33="NO TRANSECT", "NO TRANSECT",BF67*10)</f>
        <v>NO TRANSECT</v>
      </c>
      <c r="AC67" s="191" t="str">
        <f>IF('Site Description'!D$33="NO TRANSECT", "NO TRANSECT",BG67*10)</f>
        <v>NO TRANSECT</v>
      </c>
      <c r="AD67" s="191" t="str">
        <f>IF('Site Description'!E$33="NO TRANSECT", "NO TRANSECT",BH67*10)</f>
        <v>NO TRANSECT</v>
      </c>
      <c r="AE67" s="191" t="str">
        <f>IF('Site Description'!F$33="NO TRANSECT", "NO TRANSECT",BI67*10)</f>
        <v>NO TRANSECT</v>
      </c>
      <c r="AF67" s="192" t="str">
        <f>IF('Site Description'!G$33="NO TRANSECT", "NO TRANSECT",BJ67*10)</f>
        <v>NO TRANSECT</v>
      </c>
      <c r="AG67" s="191" t="str">
        <f>IF('Site Description'!H$33="NO TRANSECT", "NO TRANSECT",BK67*10)</f>
        <v>NO TRANSECT</v>
      </c>
      <c r="AH67" s="211" t="str">
        <f>IF('Site Description'!I$33="NO TRANSECT", "NO TRANSECT",BL67*10)</f>
        <v>NO TRANSECT</v>
      </c>
      <c r="AI67" s="36" t="e">
        <f t="shared" si="80"/>
        <v>#DIV/0!</v>
      </c>
      <c r="AJ67" s="37" t="e">
        <f t="shared" si="81"/>
        <v>#DIV/0!</v>
      </c>
      <c r="AK67" s="190" t="str">
        <f>IF('Site Description'!B$33="NO TRANSECT", "NO TRANSECT",BO67*10)</f>
        <v>NO TRANSECT</v>
      </c>
      <c r="AL67" s="191" t="str">
        <f>IF('Site Description'!C$33="NO TRANSECT", "NO TRANSECT",BP67*10)</f>
        <v>NO TRANSECT</v>
      </c>
      <c r="AM67" s="191" t="str">
        <f>IF('Site Description'!D$33="NO TRANSECT", "NO TRANSECT",BQ67*10)</f>
        <v>NO TRANSECT</v>
      </c>
      <c r="AN67" s="191" t="str">
        <f>IF('Site Description'!E$33="NO TRANSECT", "NO TRANSECT",BR67*10)</f>
        <v>NO TRANSECT</v>
      </c>
      <c r="AO67" s="191" t="str">
        <f>IF('Site Description'!F$33="NO TRANSECT", "NO TRANSECT",BS67*10)</f>
        <v>NO TRANSECT</v>
      </c>
      <c r="AP67" s="192" t="str">
        <f>IF('Site Description'!G$33="NO TRANSECT", "NO TRANSECT",BT67*10)</f>
        <v>NO TRANSECT</v>
      </c>
      <c r="AQ67" s="192" t="str">
        <f>IF('Site Description'!H$33="NO TRANSECT", "NO TRANSECT",BU67*10)</f>
        <v>NO TRANSECT</v>
      </c>
      <c r="AR67" s="192" t="str">
        <f>IF('Site Description'!I$33="NO TRANSECT", "NO TRANSECT",BV67*10)</f>
        <v>NO TRANSECT</v>
      </c>
      <c r="AS67" s="36" t="e">
        <f t="shared" si="86"/>
        <v>#DIV/0!</v>
      </c>
      <c r="AT67" s="37" t="e">
        <f t="shared" si="87"/>
        <v>#DIV/0!</v>
      </c>
      <c r="AU67" s="190" t="str">
        <f>IF('Site Description'!B$33="NO TRANSECT","NO TRANSECT",BY67*10)</f>
        <v>NO TRANSECT</v>
      </c>
      <c r="AV67" s="191" t="str">
        <f>IF('Site Description'!C$33="NO TRANSECT","NO TRANSECT",BZ67*10)</f>
        <v>NO TRANSECT</v>
      </c>
      <c r="AW67" s="191" t="str">
        <f>IF('Site Description'!D$33="NO TRANSECT","NO TRANSECT",CA67*10)</f>
        <v>NO TRANSECT</v>
      </c>
      <c r="AX67" s="191" t="str">
        <f>IF('Site Description'!E$33="NO TRANSECT","NO TRANSECT",CB67*10)</f>
        <v>NO TRANSECT</v>
      </c>
      <c r="AY67" s="191" t="str">
        <f>IF('Site Description'!F$33="NO TRANSECT","NO TRANSECT",CC67*10)</f>
        <v>NO TRANSECT</v>
      </c>
      <c r="AZ67" s="192" t="str">
        <f>IF('Site Description'!G$33="NO TRANSECT","NO TRANSECT",CD67*10)</f>
        <v>NO TRANSECT</v>
      </c>
      <c r="BA67" s="192" t="str">
        <f>IF('Site Description'!H$33="NO TRANSECT","NO TRANSECT",CE67*10)</f>
        <v>NO TRANSECT</v>
      </c>
      <c r="BB67" s="192" t="str">
        <f>IF('Site Description'!I$33="NO TRANSECT","NO TRANSECT",CF67*10)</f>
        <v>NO TRANSECT</v>
      </c>
      <c r="BC67" s="36" t="e">
        <f t="shared" si="88"/>
        <v>#DIV/0!</v>
      </c>
      <c r="BD67" s="37" t="e">
        <f t="shared" si="89"/>
        <v>#DIV/0!</v>
      </c>
      <c r="BE67" s="190" t="str">
        <f>IF('Site Description'!B$32="NO TRANSECT","NO TRANSECT",SUMIF('Data Entry'!$A$4:$A$192,A67,'Data Entry'!$G$4:$G$192)/('Site Description'!B$32*100))</f>
        <v>NO TRANSECT</v>
      </c>
      <c r="BF67" s="191" t="str">
        <f>IF('Site Description'!C$32="NO TRANSECT","NO TRANSECT",SUMIF('Data Entry'!$J$4:$J$192,A67,'Data Entry'!$P$4:$P$192)/('Site Description'!C$32*100))</f>
        <v>NO TRANSECT</v>
      </c>
      <c r="BG67" s="191" t="str">
        <f>IF('Site Description'!D$32="NO TRANSECT","NO TRANSECT",SUMIF('Data Entry'!$S$4:$S$192,A67,'Data Entry'!$Y$4:$Y$192)/('Site Description'!D$32*100))</f>
        <v>NO TRANSECT</v>
      </c>
      <c r="BH67" s="191" t="str">
        <f>IF('Site Description'!E$32="NO TRANSECT","NO TRANSECT",SUMIF('Data Entry'!$AB$4:$AB$192,A67,'Data Entry'!$AH$4:$AH$192)/('Site Description'!E$32*100))</f>
        <v>NO TRANSECT</v>
      </c>
      <c r="BI67" s="191" t="str">
        <f>IF('Site Description'!F$32="NO TRANSECT","NO TRANSECT",SUMIF('Data Entry'!$AK$4:$AK$192,A67,'Data Entry'!$AQ$4:$AQ$192)/('Site Description'!F$32*100))</f>
        <v>NO TRANSECT</v>
      </c>
      <c r="BJ67" s="192" t="str">
        <f>IF('Site Description'!G$32="NO TRANSECT","NO TRANSECT",SUMIF('Data Entry'!$AT$4:$AT$192,A67,'Data Entry'!$AZ$4:$AZ$192)/('Site Description'!G$32*100))</f>
        <v>NO TRANSECT</v>
      </c>
      <c r="BK67" s="192" t="str">
        <f>IF('Site Description'!H$32="NO TRANSECT","NO TRANSECT",SUMIF('Data Entry'!$BC$4:$BC$192,A67,'Data Entry'!$BI$4:$BI$192)/('Site Description'!H$32*100))</f>
        <v>NO TRANSECT</v>
      </c>
      <c r="BL67" s="192" t="str">
        <f>IF('Site Description'!I$32="NO TRANSECT","NO TRANSECT",SUMIF('Data Entry'!$BL$4:$BL$192,A67,'Data Entry'!$BR$4:$BR$192)/('Site Description'!I$32*100))</f>
        <v>NO TRANSECT</v>
      </c>
      <c r="BM67" s="36" t="e">
        <f t="shared" si="90"/>
        <v>#DIV/0!</v>
      </c>
      <c r="BN67" s="37" t="e">
        <f t="shared" si="91"/>
        <v>#DIV/0!</v>
      </c>
      <c r="BO67" s="190" t="str">
        <f>IF('Site Description'!B$32="NO TRANSECT","NO TRANSECT",SUMIF('Data Entry'!$A$4:$A$192,A67,'Data Entry'!$H$4:$H$192)/('Site Description'!B$32*100))</f>
        <v>NO TRANSECT</v>
      </c>
      <c r="BP67" s="191" t="str">
        <f>IF('Site Description'!C$32="NO TRANSECT","NO TRANSECT",SUMIF('Data Entry'!$J$4:$J$192,A67,'Data Entry'!$Q$4:$Q$192)/('Site Description'!C$32*100))</f>
        <v>NO TRANSECT</v>
      </c>
      <c r="BQ67" s="191" t="str">
        <f>IF('Site Description'!D$32="NO TRANSECT","NO TRANSECT",SUMIF('Data Entry'!$S$4:$S$192,A67,'Data Entry'!$Z$4:$Z$192)/('Site Description'!D$32*100))</f>
        <v>NO TRANSECT</v>
      </c>
      <c r="BR67" s="191" t="str">
        <f>IF('Site Description'!E$32="NO TRANSECT","NO TRANSECT",SUMIF('Data Entry'!$AB$4:$AB$192,A67,'Data Entry'!$AI$4:$AI$192)/('Site Description'!E$32*100))</f>
        <v>NO TRANSECT</v>
      </c>
      <c r="BS67" s="191" t="str">
        <f>IF('Site Description'!F$32="NO TRANSECT","NO TRANSECT",SUMIF('Data Entry'!$AK$4:$AK$192,A67,'Data Entry'!$AR$4:$AR$192)/('Site Description'!F$32*100))</f>
        <v>NO TRANSECT</v>
      </c>
      <c r="BT67" s="192" t="str">
        <f>IF('Site Description'!G$32="NO TRANSECT","NO TRANSECT",SUMIF('Data Entry'!$AT$4:$AT$192,A67,'Data Entry'!$BA$4:$BA$192)/('Site Description'!G$32*100))</f>
        <v>NO TRANSECT</v>
      </c>
      <c r="BU67" s="191" t="str">
        <f>IF('Site Description'!H$32="NO TRANSECT","NO TRANSECT",SUMIF('Data Entry'!$BC$4:$BC$192,A67,'Data Entry'!$BJ$4:$BJ$192)/('Site Description'!H$32*100))</f>
        <v>NO TRANSECT</v>
      </c>
      <c r="BV67" s="211" t="str">
        <f>IF('Site Description'!I$32="NO TRANSECT","NO TRANSECT",SUMIF('Data Entry'!$BL$4:$BL$192,A67,'Data Entry'!$BS$4:$BS$192)/('Site Description'!I$32*100))</f>
        <v>NO TRANSECT</v>
      </c>
      <c r="BW67" s="36" t="e">
        <f t="shared" si="92"/>
        <v>#DIV/0!</v>
      </c>
      <c r="BX67" s="37" t="e">
        <f t="shared" si="93"/>
        <v>#DIV/0!</v>
      </c>
      <c r="BY67" s="198" t="str">
        <f>IF('Site Description'!B$32="NO TRANSECT","NO TRANSECT",SUMIF('Data Entry'!$A$4:$A$192,A67,'Data Entry'!$I$4:$I$192)/('Site Description'!B$32*100))</f>
        <v>NO TRANSECT</v>
      </c>
      <c r="BZ67" s="191" t="str">
        <f>IF('Site Description'!C$32="NO TRANSECT","NO TRANSECT",SUMIF('Data Entry'!$J$4:$J$192,A67,'Data Entry'!$R$4:$R$192)/('Site Description'!C$32*100))</f>
        <v>NO TRANSECT</v>
      </c>
      <c r="CA67" s="191" t="str">
        <f>IF('Site Description'!D$32="NO TRANSECT","NO TRANSECT",SUMIF('Data Entry'!$S$4:$S$192,A67,'Data Entry'!$AA$4:$AA$192)/('Site Description'!D$32*100))</f>
        <v>NO TRANSECT</v>
      </c>
      <c r="CB67" s="191" t="str">
        <f>IF('Site Description'!E$32="NO TRANSECT","NO TRANSECT",SUMIF('Data Entry'!$AB$4:$AB$192,A67,'Data Entry'!$AJ$4:$AJ$192)/('Site Description'!E$32*100))</f>
        <v>NO TRANSECT</v>
      </c>
      <c r="CC67" s="191" t="str">
        <f>IF('Site Description'!F$32="NO TRANSECT","NO TRANSECT",SUMIF('Data Entry'!$AK$4:$AK$192,A67,'Data Entry'!$AS$4:$AS$192)/('Site Description'!F$32*100))</f>
        <v>NO TRANSECT</v>
      </c>
      <c r="CD67" s="192" t="str">
        <f>IF('Site Description'!G$32="NO TRANSECT","NO TRANSECT",SUMIF('Data Entry'!$AT$4:$AT$192,A67,'Data Entry'!$BB$4:$BB$192)/('Site Description'!G$32*100))</f>
        <v>NO TRANSECT</v>
      </c>
      <c r="CE67" s="191" t="str">
        <f>IF('Site Description'!H$32="NO TRANSECT","NO TRANSECT",SUMIF('Data Entry'!$BC$4:$BC$192,A67,'Data Entry'!$BK$4:$BK$192)/('Site Description'!H$32*100))</f>
        <v>NO TRANSECT</v>
      </c>
      <c r="CF67" s="211" t="str">
        <f>IF('Site Description'!I$32="NO TRANSECT","NO TRANSECT",SUMIF('Data Entry'!$BL$4:$BL$192,A67,'Data Entry'!$BT$4:$BT$192)/('Site Description'!I$32*100))</f>
        <v>NO TRANSECT</v>
      </c>
      <c r="CG67" s="36" t="e">
        <f t="shared" si="94"/>
        <v>#DIV/0!</v>
      </c>
      <c r="CH67" s="37" t="e">
        <f t="shared" si="95"/>
        <v>#DIV/0!</v>
      </c>
    </row>
    <row r="68" spans="1:86" x14ac:dyDescent="0.25">
      <c r="A68" s="210" t="s">
        <v>267</v>
      </c>
      <c r="B68" s="212" t="s">
        <v>166</v>
      </c>
      <c r="C68" s="212" t="s">
        <v>224</v>
      </c>
      <c r="D68" s="210" t="s">
        <v>88</v>
      </c>
      <c r="E68" s="180" t="s">
        <v>40</v>
      </c>
      <c r="F68" s="213">
        <v>3</v>
      </c>
      <c r="G68" s="194" t="str">
        <f>IF('Site Description'!B$32="NO TRANSECT","NO TRANSECT",SUMIF('Data Entry'!$A$4:$A$192,A68,'Data Entry'!$D$4:$D$192))</f>
        <v>NO TRANSECT</v>
      </c>
      <c r="H68" s="195" t="str">
        <f>IF('Site Description'!C$32="NO TRANSECT","NO TRANSECT",SUMIF('Data Entry'!$J$4:$J$192,A68,'Data Entry'!$M$4:$M$192))</f>
        <v>NO TRANSECT</v>
      </c>
      <c r="I68" s="195" t="str">
        <f>IF('Site Description'!D$32="NO TRANSECT","NO TRANSECT",SUMIF('Data Entry'!$S$4:$S$192,A68,'Data Entry'!$V$4:$V$192))</f>
        <v>NO TRANSECT</v>
      </c>
      <c r="J68" s="195" t="str">
        <f>IF('Site Description'!E$32="NO TRANSECT","NO TRANSECT",SUMIF('Data Entry'!$AB$4:$AB$192,A68,'Data Entry'!$AE$4:$AE$192))</f>
        <v>NO TRANSECT</v>
      </c>
      <c r="K68" s="195" t="str">
        <f>IF('Site Description'!F$32="NO TRANSECT","NO TRANSECT",SUMIF('Data Entry'!$AK$4:$AK$192,A68,'Data Entry'!$AN$4:$AN$192))</f>
        <v>NO TRANSECT</v>
      </c>
      <c r="L68" s="196" t="str">
        <f>IF('Site Description'!G$32="NO TRANSECT","NO TRANSECT",SUMIF('Data Entry'!$AT$4:$AT$192,A68,'Data Entry'!$AW$4:$AW$192))</f>
        <v>NO TRANSECT</v>
      </c>
      <c r="M68" s="196" t="str">
        <f>IF('Site Description'!H$32="NO TRANSECT","NO TRANSECT",SUMIF('Data Entry'!$BC$4:$BC$192,A68,'Data Entry'!$BF$4:$BF$192))</f>
        <v>NO TRANSECT</v>
      </c>
      <c r="N68" s="197" t="str">
        <f>IF('Site Description'!I$32="NO TRANSECT","NO TRANSECT",SUMIF('Data Entry'!$BL$4:$BL$192,A68,'Data Entry'!$BO$4:$BO$192))</f>
        <v>NO TRANSECT</v>
      </c>
      <c r="O68" s="36" t="e">
        <f t="shared" si="82"/>
        <v>#DIV/0!</v>
      </c>
      <c r="P68" s="37" t="e">
        <f t="shared" si="83"/>
        <v>#DIV/0!</v>
      </c>
      <c r="Q68" s="190" t="str">
        <f>IF('Site Description'!B$33="NO TRANSECT", "NO TRANSECT", G68/'Site Description'!B$33)</f>
        <v>NO TRANSECT</v>
      </c>
      <c r="R68" s="191" t="str">
        <f>IF('Site Description'!C$33="NO TRANSECT", "NO TRANSECT", H68/'Site Description'!C$33)</f>
        <v>NO TRANSECT</v>
      </c>
      <c r="S68" s="191" t="str">
        <f>IF('Site Description'!D$33="NO TRANSECT", "NO TRANSECT", I68/'Site Description'!D$33)</f>
        <v>NO TRANSECT</v>
      </c>
      <c r="T68" s="191" t="str">
        <f>IF('Site Description'!E$33="NO TRANSECT", "NO TRANSECT", J68/'Site Description'!E$33)</f>
        <v>NO TRANSECT</v>
      </c>
      <c r="U68" s="191" t="str">
        <f>IF('Site Description'!F$33="NO TRANSECT", "NO TRANSECT", K68/'Site Description'!F$33)</f>
        <v>NO TRANSECT</v>
      </c>
      <c r="V68" s="192" t="str">
        <f>IF('Site Description'!G$33="NO TRANSECT", "NO TRANSECT", L68/'Site Description'!G$33)</f>
        <v>NO TRANSECT</v>
      </c>
      <c r="W68" s="191" t="str">
        <f>IF('Site Description'!H$33="NO TRANSECT", "NO TRANSECT", M68/'Site Description'!H$33)</f>
        <v>NO TRANSECT</v>
      </c>
      <c r="X68" s="211" t="str">
        <f>IF('Site Description'!$I$33="NO TRANSECT", "NO TRANSECT", N68/'Site Description'!$I$33)</f>
        <v>NO TRANSECT</v>
      </c>
      <c r="Y68" s="36" t="e">
        <f t="shared" si="84"/>
        <v>#DIV/0!</v>
      </c>
      <c r="Z68" s="37" t="e">
        <f t="shared" si="85"/>
        <v>#DIV/0!</v>
      </c>
      <c r="AA68" s="190" t="str">
        <f>IF('Site Description'!B$33="NO TRANSECT", "NO TRANSECT",BE68*10)</f>
        <v>NO TRANSECT</v>
      </c>
      <c r="AB68" s="191" t="str">
        <f>IF('Site Description'!C$33="NO TRANSECT", "NO TRANSECT",BF68*10)</f>
        <v>NO TRANSECT</v>
      </c>
      <c r="AC68" s="191" t="str">
        <f>IF('Site Description'!D$33="NO TRANSECT", "NO TRANSECT",BG68*10)</f>
        <v>NO TRANSECT</v>
      </c>
      <c r="AD68" s="191" t="str">
        <f>IF('Site Description'!E$33="NO TRANSECT", "NO TRANSECT",BH68*10)</f>
        <v>NO TRANSECT</v>
      </c>
      <c r="AE68" s="191" t="str">
        <f>IF('Site Description'!F$33="NO TRANSECT", "NO TRANSECT",BI68*10)</f>
        <v>NO TRANSECT</v>
      </c>
      <c r="AF68" s="192" t="str">
        <f>IF('Site Description'!G$33="NO TRANSECT", "NO TRANSECT",BJ68*10)</f>
        <v>NO TRANSECT</v>
      </c>
      <c r="AG68" s="191" t="str">
        <f>IF('Site Description'!H$33="NO TRANSECT", "NO TRANSECT",BK68*10)</f>
        <v>NO TRANSECT</v>
      </c>
      <c r="AH68" s="211" t="str">
        <f>IF('Site Description'!I$33="NO TRANSECT", "NO TRANSECT",BL68*10)</f>
        <v>NO TRANSECT</v>
      </c>
      <c r="AI68" s="36" t="e">
        <f t="shared" si="80"/>
        <v>#DIV/0!</v>
      </c>
      <c r="AJ68" s="37" t="e">
        <f t="shared" si="81"/>
        <v>#DIV/0!</v>
      </c>
      <c r="AK68" s="190" t="str">
        <f>IF('Site Description'!B$33="NO TRANSECT", "NO TRANSECT",BO68*10)</f>
        <v>NO TRANSECT</v>
      </c>
      <c r="AL68" s="191" t="str">
        <f>IF('Site Description'!C$33="NO TRANSECT", "NO TRANSECT",BP68*10)</f>
        <v>NO TRANSECT</v>
      </c>
      <c r="AM68" s="191" t="str">
        <f>IF('Site Description'!D$33="NO TRANSECT", "NO TRANSECT",BQ68*10)</f>
        <v>NO TRANSECT</v>
      </c>
      <c r="AN68" s="191" t="str">
        <f>IF('Site Description'!E$33="NO TRANSECT", "NO TRANSECT",BR68*10)</f>
        <v>NO TRANSECT</v>
      </c>
      <c r="AO68" s="191" t="str">
        <f>IF('Site Description'!F$33="NO TRANSECT", "NO TRANSECT",BS68*10)</f>
        <v>NO TRANSECT</v>
      </c>
      <c r="AP68" s="192" t="str">
        <f>IF('Site Description'!G$33="NO TRANSECT", "NO TRANSECT",BT68*10)</f>
        <v>NO TRANSECT</v>
      </c>
      <c r="AQ68" s="192" t="str">
        <f>IF('Site Description'!H$33="NO TRANSECT", "NO TRANSECT",BU68*10)</f>
        <v>NO TRANSECT</v>
      </c>
      <c r="AR68" s="192" t="str">
        <f>IF('Site Description'!I$33="NO TRANSECT", "NO TRANSECT",BV68*10)</f>
        <v>NO TRANSECT</v>
      </c>
      <c r="AS68" s="36" t="e">
        <f t="shared" si="86"/>
        <v>#DIV/0!</v>
      </c>
      <c r="AT68" s="37" t="e">
        <f t="shared" si="87"/>
        <v>#DIV/0!</v>
      </c>
      <c r="AU68" s="190" t="str">
        <f>IF('Site Description'!B$33="NO TRANSECT","NO TRANSECT",BY68*10)</f>
        <v>NO TRANSECT</v>
      </c>
      <c r="AV68" s="191" t="str">
        <f>IF('Site Description'!C$33="NO TRANSECT","NO TRANSECT",BZ68*10)</f>
        <v>NO TRANSECT</v>
      </c>
      <c r="AW68" s="191" t="str">
        <f>IF('Site Description'!D$33="NO TRANSECT","NO TRANSECT",CA68*10)</f>
        <v>NO TRANSECT</v>
      </c>
      <c r="AX68" s="191" t="str">
        <f>IF('Site Description'!E$33="NO TRANSECT","NO TRANSECT",CB68*10)</f>
        <v>NO TRANSECT</v>
      </c>
      <c r="AY68" s="191" t="str">
        <f>IF('Site Description'!F$33="NO TRANSECT","NO TRANSECT",CC68*10)</f>
        <v>NO TRANSECT</v>
      </c>
      <c r="AZ68" s="192" t="str">
        <f>IF('Site Description'!G$33="NO TRANSECT","NO TRANSECT",CD68*10)</f>
        <v>NO TRANSECT</v>
      </c>
      <c r="BA68" s="192" t="str">
        <f>IF('Site Description'!H$33="NO TRANSECT","NO TRANSECT",CE68*10)</f>
        <v>NO TRANSECT</v>
      </c>
      <c r="BB68" s="192" t="str">
        <f>IF('Site Description'!I$33="NO TRANSECT","NO TRANSECT",CF68*10)</f>
        <v>NO TRANSECT</v>
      </c>
      <c r="BC68" s="36" t="e">
        <f t="shared" si="88"/>
        <v>#DIV/0!</v>
      </c>
      <c r="BD68" s="37" t="e">
        <f t="shared" si="89"/>
        <v>#DIV/0!</v>
      </c>
      <c r="BE68" s="190" t="str">
        <f>IF('Site Description'!B$32="NO TRANSECT","NO TRANSECT",SUMIF('Data Entry'!$A$4:$A$192,A68,'Data Entry'!$G$4:$G$192)/('Site Description'!B$32*100))</f>
        <v>NO TRANSECT</v>
      </c>
      <c r="BF68" s="191" t="str">
        <f>IF('Site Description'!C$32="NO TRANSECT","NO TRANSECT",SUMIF('Data Entry'!$J$4:$J$192,A68,'Data Entry'!$P$4:$P$192)/('Site Description'!C$32*100))</f>
        <v>NO TRANSECT</v>
      </c>
      <c r="BG68" s="191" t="str">
        <f>IF('Site Description'!D$32="NO TRANSECT","NO TRANSECT",SUMIF('Data Entry'!$S$4:$S$192,A68,'Data Entry'!$Y$4:$Y$192)/('Site Description'!D$32*100))</f>
        <v>NO TRANSECT</v>
      </c>
      <c r="BH68" s="191" t="str">
        <f>IF('Site Description'!E$32="NO TRANSECT","NO TRANSECT",SUMIF('Data Entry'!$AB$4:$AB$192,A68,'Data Entry'!$AH$4:$AH$192)/('Site Description'!E$32*100))</f>
        <v>NO TRANSECT</v>
      </c>
      <c r="BI68" s="191" t="str">
        <f>IF('Site Description'!F$32="NO TRANSECT","NO TRANSECT",SUMIF('Data Entry'!$AK$4:$AK$192,A68,'Data Entry'!$AQ$4:$AQ$192)/('Site Description'!F$32*100))</f>
        <v>NO TRANSECT</v>
      </c>
      <c r="BJ68" s="192" t="str">
        <f>IF('Site Description'!G$32="NO TRANSECT","NO TRANSECT",SUMIF('Data Entry'!$AT$4:$AT$192,A68,'Data Entry'!$AZ$4:$AZ$192)/('Site Description'!G$32*100))</f>
        <v>NO TRANSECT</v>
      </c>
      <c r="BK68" s="192" t="str">
        <f>IF('Site Description'!H$32="NO TRANSECT","NO TRANSECT",SUMIF('Data Entry'!$BC$4:$BC$192,A68,'Data Entry'!$BI$4:$BI$192)/('Site Description'!H$32*100))</f>
        <v>NO TRANSECT</v>
      </c>
      <c r="BL68" s="192" t="str">
        <f>IF('Site Description'!I$32="NO TRANSECT","NO TRANSECT",SUMIF('Data Entry'!$BL$4:$BL$192,A68,'Data Entry'!$BR$4:$BR$192)/('Site Description'!I$32*100))</f>
        <v>NO TRANSECT</v>
      </c>
      <c r="BM68" s="36" t="e">
        <f t="shared" si="90"/>
        <v>#DIV/0!</v>
      </c>
      <c r="BN68" s="37" t="e">
        <f t="shared" si="91"/>
        <v>#DIV/0!</v>
      </c>
      <c r="BO68" s="190" t="str">
        <f>IF('Site Description'!B$32="NO TRANSECT","NO TRANSECT",SUMIF('Data Entry'!$A$4:$A$192,A68,'Data Entry'!$H$4:$H$192)/('Site Description'!B$32*100))</f>
        <v>NO TRANSECT</v>
      </c>
      <c r="BP68" s="191" t="str">
        <f>IF('Site Description'!C$32="NO TRANSECT","NO TRANSECT",SUMIF('Data Entry'!$J$4:$J$192,A68,'Data Entry'!$Q$4:$Q$192)/('Site Description'!C$32*100))</f>
        <v>NO TRANSECT</v>
      </c>
      <c r="BQ68" s="191" t="str">
        <f>IF('Site Description'!D$32="NO TRANSECT","NO TRANSECT",SUMIF('Data Entry'!$S$4:$S$192,A68,'Data Entry'!$Z$4:$Z$192)/('Site Description'!D$32*100))</f>
        <v>NO TRANSECT</v>
      </c>
      <c r="BR68" s="191" t="str">
        <f>IF('Site Description'!E$32="NO TRANSECT","NO TRANSECT",SUMIF('Data Entry'!$AB$4:$AB$192,A68,'Data Entry'!$AI$4:$AI$192)/('Site Description'!E$32*100))</f>
        <v>NO TRANSECT</v>
      </c>
      <c r="BS68" s="191" t="str">
        <f>IF('Site Description'!F$32="NO TRANSECT","NO TRANSECT",SUMIF('Data Entry'!$AK$4:$AK$192,A68,'Data Entry'!$AR$4:$AR$192)/('Site Description'!F$32*100))</f>
        <v>NO TRANSECT</v>
      </c>
      <c r="BT68" s="192" t="str">
        <f>IF('Site Description'!G$32="NO TRANSECT","NO TRANSECT",SUMIF('Data Entry'!$AT$4:$AT$192,A68,'Data Entry'!$BA$4:$BA$192)/('Site Description'!G$32*100))</f>
        <v>NO TRANSECT</v>
      </c>
      <c r="BU68" s="191" t="str">
        <f>IF('Site Description'!H$32="NO TRANSECT","NO TRANSECT",SUMIF('Data Entry'!$BC$4:$BC$192,A68,'Data Entry'!$BJ$4:$BJ$192)/('Site Description'!H$32*100))</f>
        <v>NO TRANSECT</v>
      </c>
      <c r="BV68" s="211" t="str">
        <f>IF('Site Description'!I$32="NO TRANSECT","NO TRANSECT",SUMIF('Data Entry'!$BL$4:$BL$192,A68,'Data Entry'!$BS$4:$BS$192)/('Site Description'!I$32*100))</f>
        <v>NO TRANSECT</v>
      </c>
      <c r="BW68" s="36" t="e">
        <f t="shared" si="92"/>
        <v>#DIV/0!</v>
      </c>
      <c r="BX68" s="37" t="e">
        <f t="shared" si="93"/>
        <v>#DIV/0!</v>
      </c>
      <c r="BY68" s="198" t="str">
        <f>IF('Site Description'!B$32="NO TRANSECT","NO TRANSECT",SUMIF('Data Entry'!$A$4:$A$192,A68,'Data Entry'!$I$4:$I$192)/('Site Description'!B$32*100))</f>
        <v>NO TRANSECT</v>
      </c>
      <c r="BZ68" s="191" t="str">
        <f>IF('Site Description'!C$32="NO TRANSECT","NO TRANSECT",SUMIF('Data Entry'!$J$4:$J$192,A68,'Data Entry'!$R$4:$R$192)/('Site Description'!C$32*100))</f>
        <v>NO TRANSECT</v>
      </c>
      <c r="CA68" s="191" t="str">
        <f>IF('Site Description'!D$32="NO TRANSECT","NO TRANSECT",SUMIF('Data Entry'!$S$4:$S$192,A68,'Data Entry'!$AA$4:$AA$192)/('Site Description'!D$32*100))</f>
        <v>NO TRANSECT</v>
      </c>
      <c r="CB68" s="191" t="str">
        <f>IF('Site Description'!E$32="NO TRANSECT","NO TRANSECT",SUMIF('Data Entry'!$AB$4:$AB$192,A68,'Data Entry'!$AJ$4:$AJ$192)/('Site Description'!E$32*100))</f>
        <v>NO TRANSECT</v>
      </c>
      <c r="CC68" s="191" t="str">
        <f>IF('Site Description'!F$32="NO TRANSECT","NO TRANSECT",SUMIF('Data Entry'!$AK$4:$AK$192,A68,'Data Entry'!$AS$4:$AS$192)/('Site Description'!F$32*100))</f>
        <v>NO TRANSECT</v>
      </c>
      <c r="CD68" s="192" t="str">
        <f>IF('Site Description'!G$32="NO TRANSECT","NO TRANSECT",SUMIF('Data Entry'!$AT$4:$AT$192,A68,'Data Entry'!$BB$4:$BB$192)/('Site Description'!G$32*100))</f>
        <v>NO TRANSECT</v>
      </c>
      <c r="CE68" s="191" t="str">
        <f>IF('Site Description'!H$32="NO TRANSECT","NO TRANSECT",SUMIF('Data Entry'!$BC$4:$BC$192,A68,'Data Entry'!$BK$4:$BK$192)/('Site Description'!H$32*100))</f>
        <v>NO TRANSECT</v>
      </c>
      <c r="CF68" s="211" t="str">
        <f>IF('Site Description'!I$32="NO TRANSECT","NO TRANSECT",SUMIF('Data Entry'!$BL$4:$BL$192,A68,'Data Entry'!$BT$4:$BT$192)/('Site Description'!I$32*100))</f>
        <v>NO TRANSECT</v>
      </c>
      <c r="CG68" s="36" t="e">
        <f t="shared" si="94"/>
        <v>#DIV/0!</v>
      </c>
      <c r="CH68" s="37" t="e">
        <f t="shared" si="95"/>
        <v>#DIV/0!</v>
      </c>
    </row>
    <row r="69" spans="1:86" x14ac:dyDescent="0.25">
      <c r="A69" s="210" t="s">
        <v>268</v>
      </c>
      <c r="B69" s="212" t="s">
        <v>166</v>
      </c>
      <c r="C69" s="212" t="s">
        <v>225</v>
      </c>
      <c r="D69" s="210" t="s">
        <v>86</v>
      </c>
      <c r="E69" s="180" t="s">
        <v>40</v>
      </c>
      <c r="F69" s="213">
        <v>3</v>
      </c>
      <c r="G69" s="194" t="str">
        <f>IF('Site Description'!B$32="NO TRANSECT","NO TRANSECT",SUMIF('Data Entry'!$A$4:$A$192,A69,'Data Entry'!$D$4:$D$192))</f>
        <v>NO TRANSECT</v>
      </c>
      <c r="H69" s="195" t="str">
        <f>IF('Site Description'!C$32="NO TRANSECT","NO TRANSECT",SUMIF('Data Entry'!$J$4:$J$192,A69,'Data Entry'!$M$4:$M$192))</f>
        <v>NO TRANSECT</v>
      </c>
      <c r="I69" s="195" t="str">
        <f>IF('Site Description'!D$32="NO TRANSECT","NO TRANSECT",SUMIF('Data Entry'!$S$4:$S$192,A69,'Data Entry'!$V$4:$V$192))</f>
        <v>NO TRANSECT</v>
      </c>
      <c r="J69" s="195" t="str">
        <f>IF('Site Description'!E$32="NO TRANSECT","NO TRANSECT",SUMIF('Data Entry'!$AB$4:$AB$192,A69,'Data Entry'!$AE$4:$AE$192))</f>
        <v>NO TRANSECT</v>
      </c>
      <c r="K69" s="195" t="str">
        <f>IF('Site Description'!F$32="NO TRANSECT","NO TRANSECT",SUMIF('Data Entry'!$AK$4:$AK$192,A69,'Data Entry'!$AN$4:$AN$192))</f>
        <v>NO TRANSECT</v>
      </c>
      <c r="L69" s="196" t="str">
        <f>IF('Site Description'!G$32="NO TRANSECT","NO TRANSECT",SUMIF('Data Entry'!$AT$4:$AT$192,A69,'Data Entry'!$AW$4:$AW$192))</f>
        <v>NO TRANSECT</v>
      </c>
      <c r="M69" s="196" t="str">
        <f>IF('Site Description'!H$32="NO TRANSECT","NO TRANSECT",SUMIF('Data Entry'!$BC$4:$BC$192,A69,'Data Entry'!$BF$4:$BF$192))</f>
        <v>NO TRANSECT</v>
      </c>
      <c r="N69" s="197" t="str">
        <f>IF('Site Description'!I$32="NO TRANSECT","NO TRANSECT",SUMIF('Data Entry'!$BL$4:$BL$192,A69,'Data Entry'!$BO$4:$BO$192))</f>
        <v>NO TRANSECT</v>
      </c>
      <c r="O69" s="36" t="e">
        <f t="shared" si="82"/>
        <v>#DIV/0!</v>
      </c>
      <c r="P69" s="37" t="e">
        <f t="shared" si="83"/>
        <v>#DIV/0!</v>
      </c>
      <c r="Q69" s="190" t="str">
        <f>IF('Site Description'!B$33="NO TRANSECT", "NO TRANSECT", G69/'Site Description'!B$33)</f>
        <v>NO TRANSECT</v>
      </c>
      <c r="R69" s="191" t="str">
        <f>IF('Site Description'!C$33="NO TRANSECT", "NO TRANSECT", H69/'Site Description'!C$33)</f>
        <v>NO TRANSECT</v>
      </c>
      <c r="S69" s="191" t="str">
        <f>IF('Site Description'!D$33="NO TRANSECT", "NO TRANSECT", I69/'Site Description'!D$33)</f>
        <v>NO TRANSECT</v>
      </c>
      <c r="T69" s="191" t="str">
        <f>IF('Site Description'!E$33="NO TRANSECT", "NO TRANSECT", J69/'Site Description'!E$33)</f>
        <v>NO TRANSECT</v>
      </c>
      <c r="U69" s="191" t="str">
        <f>IF('Site Description'!F$33="NO TRANSECT", "NO TRANSECT", K69/'Site Description'!F$33)</f>
        <v>NO TRANSECT</v>
      </c>
      <c r="V69" s="192" t="str">
        <f>IF('Site Description'!G$33="NO TRANSECT", "NO TRANSECT", L69/'Site Description'!G$33)</f>
        <v>NO TRANSECT</v>
      </c>
      <c r="W69" s="191" t="str">
        <f>IF('Site Description'!H$33="NO TRANSECT", "NO TRANSECT", M69/'Site Description'!H$33)</f>
        <v>NO TRANSECT</v>
      </c>
      <c r="X69" s="211" t="str">
        <f>IF('Site Description'!$I$33="NO TRANSECT", "NO TRANSECT", N69/'Site Description'!$I$33)</f>
        <v>NO TRANSECT</v>
      </c>
      <c r="Y69" s="36" t="e">
        <f t="shared" si="84"/>
        <v>#DIV/0!</v>
      </c>
      <c r="Z69" s="37" t="e">
        <f t="shared" si="85"/>
        <v>#DIV/0!</v>
      </c>
      <c r="AA69" s="190" t="str">
        <f>IF('Site Description'!B$33="NO TRANSECT", "NO TRANSECT",BE69*10)</f>
        <v>NO TRANSECT</v>
      </c>
      <c r="AB69" s="191" t="str">
        <f>IF('Site Description'!C$33="NO TRANSECT", "NO TRANSECT",BF69*10)</f>
        <v>NO TRANSECT</v>
      </c>
      <c r="AC69" s="191" t="str">
        <f>IF('Site Description'!D$33="NO TRANSECT", "NO TRANSECT",BG69*10)</f>
        <v>NO TRANSECT</v>
      </c>
      <c r="AD69" s="191" t="str">
        <f>IF('Site Description'!E$33="NO TRANSECT", "NO TRANSECT",BH69*10)</f>
        <v>NO TRANSECT</v>
      </c>
      <c r="AE69" s="191" t="str">
        <f>IF('Site Description'!F$33="NO TRANSECT", "NO TRANSECT",BI69*10)</f>
        <v>NO TRANSECT</v>
      </c>
      <c r="AF69" s="192" t="str">
        <f>IF('Site Description'!G$33="NO TRANSECT", "NO TRANSECT",BJ69*10)</f>
        <v>NO TRANSECT</v>
      </c>
      <c r="AG69" s="191" t="str">
        <f>IF('Site Description'!H$33="NO TRANSECT", "NO TRANSECT",BK69*10)</f>
        <v>NO TRANSECT</v>
      </c>
      <c r="AH69" s="211" t="str">
        <f>IF('Site Description'!I$33="NO TRANSECT", "NO TRANSECT",BL69*10)</f>
        <v>NO TRANSECT</v>
      </c>
      <c r="AI69" s="36" t="e">
        <f t="shared" si="80"/>
        <v>#DIV/0!</v>
      </c>
      <c r="AJ69" s="37" t="e">
        <f t="shared" si="81"/>
        <v>#DIV/0!</v>
      </c>
      <c r="AK69" s="190" t="str">
        <f>IF('Site Description'!B$33="NO TRANSECT", "NO TRANSECT",BO69*10)</f>
        <v>NO TRANSECT</v>
      </c>
      <c r="AL69" s="191" t="str">
        <f>IF('Site Description'!C$33="NO TRANSECT", "NO TRANSECT",BP69*10)</f>
        <v>NO TRANSECT</v>
      </c>
      <c r="AM69" s="191" t="str">
        <f>IF('Site Description'!D$33="NO TRANSECT", "NO TRANSECT",BQ69*10)</f>
        <v>NO TRANSECT</v>
      </c>
      <c r="AN69" s="191" t="str">
        <f>IF('Site Description'!E$33="NO TRANSECT", "NO TRANSECT",BR69*10)</f>
        <v>NO TRANSECT</v>
      </c>
      <c r="AO69" s="191" t="str">
        <f>IF('Site Description'!F$33="NO TRANSECT", "NO TRANSECT",BS69*10)</f>
        <v>NO TRANSECT</v>
      </c>
      <c r="AP69" s="192" t="str">
        <f>IF('Site Description'!G$33="NO TRANSECT", "NO TRANSECT",BT69*10)</f>
        <v>NO TRANSECT</v>
      </c>
      <c r="AQ69" s="192" t="str">
        <f>IF('Site Description'!H$33="NO TRANSECT", "NO TRANSECT",BU69*10)</f>
        <v>NO TRANSECT</v>
      </c>
      <c r="AR69" s="192" t="str">
        <f>IF('Site Description'!I$33="NO TRANSECT", "NO TRANSECT",BV69*10)</f>
        <v>NO TRANSECT</v>
      </c>
      <c r="AS69" s="36" t="e">
        <f t="shared" si="86"/>
        <v>#DIV/0!</v>
      </c>
      <c r="AT69" s="37" t="e">
        <f t="shared" si="87"/>
        <v>#DIV/0!</v>
      </c>
      <c r="AU69" s="190" t="str">
        <f>IF('Site Description'!B$33="NO TRANSECT","NO TRANSECT",BY69*10)</f>
        <v>NO TRANSECT</v>
      </c>
      <c r="AV69" s="191" t="str">
        <f>IF('Site Description'!C$33="NO TRANSECT","NO TRANSECT",BZ69*10)</f>
        <v>NO TRANSECT</v>
      </c>
      <c r="AW69" s="191" t="str">
        <f>IF('Site Description'!D$33="NO TRANSECT","NO TRANSECT",CA69*10)</f>
        <v>NO TRANSECT</v>
      </c>
      <c r="AX69" s="191" t="str">
        <f>IF('Site Description'!E$33="NO TRANSECT","NO TRANSECT",CB69*10)</f>
        <v>NO TRANSECT</v>
      </c>
      <c r="AY69" s="191" t="str">
        <f>IF('Site Description'!F$33="NO TRANSECT","NO TRANSECT",CC69*10)</f>
        <v>NO TRANSECT</v>
      </c>
      <c r="AZ69" s="192" t="str">
        <f>IF('Site Description'!G$33="NO TRANSECT","NO TRANSECT",CD69*10)</f>
        <v>NO TRANSECT</v>
      </c>
      <c r="BA69" s="192" t="str">
        <f>IF('Site Description'!H$33="NO TRANSECT","NO TRANSECT",CE69*10)</f>
        <v>NO TRANSECT</v>
      </c>
      <c r="BB69" s="192" t="str">
        <f>IF('Site Description'!I$33="NO TRANSECT","NO TRANSECT",CF69*10)</f>
        <v>NO TRANSECT</v>
      </c>
      <c r="BC69" s="36" t="e">
        <f t="shared" si="88"/>
        <v>#DIV/0!</v>
      </c>
      <c r="BD69" s="37" t="e">
        <f t="shared" si="89"/>
        <v>#DIV/0!</v>
      </c>
      <c r="BE69" s="190" t="str">
        <f>IF('Site Description'!B$32="NO TRANSECT","NO TRANSECT",SUMIF('Data Entry'!$A$4:$A$192,A69,'Data Entry'!$G$4:$G$192)/('Site Description'!B$32*100))</f>
        <v>NO TRANSECT</v>
      </c>
      <c r="BF69" s="191" t="str">
        <f>IF('Site Description'!C$32="NO TRANSECT","NO TRANSECT",SUMIF('Data Entry'!$J$4:$J$192,A69,'Data Entry'!$P$4:$P$192)/('Site Description'!C$32*100))</f>
        <v>NO TRANSECT</v>
      </c>
      <c r="BG69" s="191" t="str">
        <f>IF('Site Description'!D$32="NO TRANSECT","NO TRANSECT",SUMIF('Data Entry'!$S$4:$S$192,A69,'Data Entry'!$Y$4:$Y$192)/('Site Description'!D$32*100))</f>
        <v>NO TRANSECT</v>
      </c>
      <c r="BH69" s="191" t="str">
        <f>IF('Site Description'!E$32="NO TRANSECT","NO TRANSECT",SUMIF('Data Entry'!$AB$4:$AB$192,A69,'Data Entry'!$AH$4:$AH$192)/('Site Description'!E$32*100))</f>
        <v>NO TRANSECT</v>
      </c>
      <c r="BI69" s="191" t="str">
        <f>IF('Site Description'!F$32="NO TRANSECT","NO TRANSECT",SUMIF('Data Entry'!$AK$4:$AK$192,A69,'Data Entry'!$AQ$4:$AQ$192)/('Site Description'!F$32*100))</f>
        <v>NO TRANSECT</v>
      </c>
      <c r="BJ69" s="192" t="str">
        <f>IF('Site Description'!G$32="NO TRANSECT","NO TRANSECT",SUMIF('Data Entry'!$AT$4:$AT$192,A69,'Data Entry'!$AZ$4:$AZ$192)/('Site Description'!G$32*100))</f>
        <v>NO TRANSECT</v>
      </c>
      <c r="BK69" s="192" t="str">
        <f>IF('Site Description'!H$32="NO TRANSECT","NO TRANSECT",SUMIF('Data Entry'!$BC$4:$BC$192,A69,'Data Entry'!$BI$4:$BI$192)/('Site Description'!H$32*100))</f>
        <v>NO TRANSECT</v>
      </c>
      <c r="BL69" s="192" t="str">
        <f>IF('Site Description'!I$32="NO TRANSECT","NO TRANSECT",SUMIF('Data Entry'!$BL$4:$BL$192,A69,'Data Entry'!$BR$4:$BR$192)/('Site Description'!I$32*100))</f>
        <v>NO TRANSECT</v>
      </c>
      <c r="BM69" s="36" t="e">
        <f t="shared" si="90"/>
        <v>#DIV/0!</v>
      </c>
      <c r="BN69" s="37" t="e">
        <f t="shared" si="91"/>
        <v>#DIV/0!</v>
      </c>
      <c r="BO69" s="190" t="str">
        <f>IF('Site Description'!B$32="NO TRANSECT","NO TRANSECT",SUMIF('Data Entry'!$A$4:$A$192,A69,'Data Entry'!$H$4:$H$192)/('Site Description'!B$32*100))</f>
        <v>NO TRANSECT</v>
      </c>
      <c r="BP69" s="191" t="str">
        <f>IF('Site Description'!C$32="NO TRANSECT","NO TRANSECT",SUMIF('Data Entry'!$J$4:$J$192,A69,'Data Entry'!$Q$4:$Q$192)/('Site Description'!C$32*100))</f>
        <v>NO TRANSECT</v>
      </c>
      <c r="BQ69" s="191" t="str">
        <f>IF('Site Description'!D$32="NO TRANSECT","NO TRANSECT",SUMIF('Data Entry'!$S$4:$S$192,A69,'Data Entry'!$Z$4:$Z$192)/('Site Description'!D$32*100))</f>
        <v>NO TRANSECT</v>
      </c>
      <c r="BR69" s="191" t="str">
        <f>IF('Site Description'!E$32="NO TRANSECT","NO TRANSECT",SUMIF('Data Entry'!$AB$4:$AB$192,A69,'Data Entry'!$AI$4:$AI$192)/('Site Description'!E$32*100))</f>
        <v>NO TRANSECT</v>
      </c>
      <c r="BS69" s="191" t="str">
        <f>IF('Site Description'!F$32="NO TRANSECT","NO TRANSECT",SUMIF('Data Entry'!$AK$4:$AK$192,A69,'Data Entry'!$AR$4:$AR$192)/('Site Description'!F$32*100))</f>
        <v>NO TRANSECT</v>
      </c>
      <c r="BT69" s="192" t="str">
        <f>IF('Site Description'!G$32="NO TRANSECT","NO TRANSECT",SUMIF('Data Entry'!$AT$4:$AT$192,A69,'Data Entry'!$BA$4:$BA$192)/('Site Description'!G$32*100))</f>
        <v>NO TRANSECT</v>
      </c>
      <c r="BU69" s="191" t="str">
        <f>IF('Site Description'!H$32="NO TRANSECT","NO TRANSECT",SUMIF('Data Entry'!$BC$4:$BC$192,A69,'Data Entry'!$BJ$4:$BJ$192)/('Site Description'!H$32*100))</f>
        <v>NO TRANSECT</v>
      </c>
      <c r="BV69" s="211" t="str">
        <f>IF('Site Description'!I$32="NO TRANSECT","NO TRANSECT",SUMIF('Data Entry'!$BL$4:$BL$192,A69,'Data Entry'!$BS$4:$BS$192)/('Site Description'!I$32*100))</f>
        <v>NO TRANSECT</v>
      </c>
      <c r="BW69" s="36" t="e">
        <f t="shared" si="92"/>
        <v>#DIV/0!</v>
      </c>
      <c r="BX69" s="37" t="e">
        <f t="shared" si="93"/>
        <v>#DIV/0!</v>
      </c>
      <c r="BY69" s="198" t="str">
        <f>IF('Site Description'!B$32="NO TRANSECT","NO TRANSECT",SUMIF('Data Entry'!$A$4:$A$192,A69,'Data Entry'!$I$4:$I$192)/('Site Description'!B$32*100))</f>
        <v>NO TRANSECT</v>
      </c>
      <c r="BZ69" s="191" t="str">
        <f>IF('Site Description'!C$32="NO TRANSECT","NO TRANSECT",SUMIF('Data Entry'!$J$4:$J$192,A69,'Data Entry'!$R$4:$R$192)/('Site Description'!C$32*100))</f>
        <v>NO TRANSECT</v>
      </c>
      <c r="CA69" s="191" t="str">
        <f>IF('Site Description'!D$32="NO TRANSECT","NO TRANSECT",SUMIF('Data Entry'!$S$4:$S$192,A69,'Data Entry'!$AA$4:$AA$192)/('Site Description'!D$32*100))</f>
        <v>NO TRANSECT</v>
      </c>
      <c r="CB69" s="191" t="str">
        <f>IF('Site Description'!E$32="NO TRANSECT","NO TRANSECT",SUMIF('Data Entry'!$AB$4:$AB$192,A69,'Data Entry'!$AJ$4:$AJ$192)/('Site Description'!E$32*100))</f>
        <v>NO TRANSECT</v>
      </c>
      <c r="CC69" s="191" t="str">
        <f>IF('Site Description'!F$32="NO TRANSECT","NO TRANSECT",SUMIF('Data Entry'!$AK$4:$AK$192,A69,'Data Entry'!$AS$4:$AS$192)/('Site Description'!F$32*100))</f>
        <v>NO TRANSECT</v>
      </c>
      <c r="CD69" s="192" t="str">
        <f>IF('Site Description'!G$32="NO TRANSECT","NO TRANSECT",SUMIF('Data Entry'!$AT$4:$AT$192,A69,'Data Entry'!$BB$4:$BB$192)/('Site Description'!G$32*100))</f>
        <v>NO TRANSECT</v>
      </c>
      <c r="CE69" s="191" t="str">
        <f>IF('Site Description'!H$32="NO TRANSECT","NO TRANSECT",SUMIF('Data Entry'!$BC$4:$BC$192,A69,'Data Entry'!$BK$4:$BK$192)/('Site Description'!H$32*100))</f>
        <v>NO TRANSECT</v>
      </c>
      <c r="CF69" s="211" t="str">
        <f>IF('Site Description'!I$32="NO TRANSECT","NO TRANSECT",SUMIF('Data Entry'!$BL$4:$BL$192,A69,'Data Entry'!$BT$4:$BT$192)/('Site Description'!I$32*100))</f>
        <v>NO TRANSECT</v>
      </c>
      <c r="CG69" s="36" t="e">
        <f t="shared" si="94"/>
        <v>#DIV/0!</v>
      </c>
      <c r="CH69" s="37" t="e">
        <f t="shared" si="95"/>
        <v>#DIV/0!</v>
      </c>
    </row>
    <row r="70" spans="1:86" x14ac:dyDescent="0.25">
      <c r="A70" s="210" t="s">
        <v>269</v>
      </c>
      <c r="B70" s="212" t="s">
        <v>166</v>
      </c>
      <c r="C70" s="212" t="s">
        <v>225</v>
      </c>
      <c r="D70" s="210" t="s">
        <v>88</v>
      </c>
      <c r="E70" s="180" t="s">
        <v>40</v>
      </c>
      <c r="F70" s="213">
        <v>3</v>
      </c>
      <c r="G70" s="194" t="str">
        <f>IF('Site Description'!B$32="NO TRANSECT","NO TRANSECT",SUMIF('Data Entry'!$A$4:$A$192,A70,'Data Entry'!$D$4:$D$192))</f>
        <v>NO TRANSECT</v>
      </c>
      <c r="H70" s="195" t="str">
        <f>IF('Site Description'!C$32="NO TRANSECT","NO TRANSECT",SUMIF('Data Entry'!$J$4:$J$192,A70,'Data Entry'!$M$4:$M$192))</f>
        <v>NO TRANSECT</v>
      </c>
      <c r="I70" s="195" t="str">
        <f>IF('Site Description'!D$32="NO TRANSECT","NO TRANSECT",SUMIF('Data Entry'!$S$4:$S$192,A70,'Data Entry'!$V$4:$V$192))</f>
        <v>NO TRANSECT</v>
      </c>
      <c r="J70" s="195" t="str">
        <f>IF('Site Description'!E$32="NO TRANSECT","NO TRANSECT",SUMIF('Data Entry'!$AB$4:$AB$192,A70,'Data Entry'!$AE$4:$AE$192))</f>
        <v>NO TRANSECT</v>
      </c>
      <c r="K70" s="195" t="str">
        <f>IF('Site Description'!F$32="NO TRANSECT","NO TRANSECT",SUMIF('Data Entry'!$AK$4:$AK$192,A70,'Data Entry'!$AN$4:$AN$192))</f>
        <v>NO TRANSECT</v>
      </c>
      <c r="L70" s="196" t="str">
        <f>IF('Site Description'!G$32="NO TRANSECT","NO TRANSECT",SUMIF('Data Entry'!$AT$4:$AT$192,A70,'Data Entry'!$AW$4:$AW$192))</f>
        <v>NO TRANSECT</v>
      </c>
      <c r="M70" s="196" t="str">
        <f>IF('Site Description'!H$32="NO TRANSECT","NO TRANSECT",SUMIF('Data Entry'!$BC$4:$BC$192,A70,'Data Entry'!$BF$4:$BF$192))</f>
        <v>NO TRANSECT</v>
      </c>
      <c r="N70" s="197" t="str">
        <f>IF('Site Description'!I$32="NO TRANSECT","NO TRANSECT",SUMIF('Data Entry'!$BL$4:$BL$192,A70,'Data Entry'!$BO$4:$BO$192))</f>
        <v>NO TRANSECT</v>
      </c>
      <c r="O70" s="36" t="e">
        <f t="shared" si="82"/>
        <v>#DIV/0!</v>
      </c>
      <c r="P70" s="37" t="e">
        <f t="shared" si="83"/>
        <v>#DIV/0!</v>
      </c>
      <c r="Q70" s="190" t="str">
        <f>IF('Site Description'!B$33="NO TRANSECT", "NO TRANSECT", G70/'Site Description'!B$33)</f>
        <v>NO TRANSECT</v>
      </c>
      <c r="R70" s="191" t="str">
        <f>IF('Site Description'!C$33="NO TRANSECT", "NO TRANSECT", H70/'Site Description'!C$33)</f>
        <v>NO TRANSECT</v>
      </c>
      <c r="S70" s="191" t="str">
        <f>IF('Site Description'!D$33="NO TRANSECT", "NO TRANSECT", I70/'Site Description'!D$33)</f>
        <v>NO TRANSECT</v>
      </c>
      <c r="T70" s="191" t="str">
        <f>IF('Site Description'!E$33="NO TRANSECT", "NO TRANSECT", J70/'Site Description'!E$33)</f>
        <v>NO TRANSECT</v>
      </c>
      <c r="U70" s="191" t="str">
        <f>IF('Site Description'!F$33="NO TRANSECT", "NO TRANSECT", K70/'Site Description'!F$33)</f>
        <v>NO TRANSECT</v>
      </c>
      <c r="V70" s="192" t="str">
        <f>IF('Site Description'!G$33="NO TRANSECT", "NO TRANSECT", L70/'Site Description'!G$33)</f>
        <v>NO TRANSECT</v>
      </c>
      <c r="W70" s="191" t="str">
        <f>IF('Site Description'!H$33="NO TRANSECT", "NO TRANSECT", M70/'Site Description'!H$33)</f>
        <v>NO TRANSECT</v>
      </c>
      <c r="X70" s="211" t="str">
        <f>IF('Site Description'!$I$33="NO TRANSECT", "NO TRANSECT", N70/'Site Description'!$I$33)</f>
        <v>NO TRANSECT</v>
      </c>
      <c r="Y70" s="36" t="e">
        <f t="shared" si="84"/>
        <v>#DIV/0!</v>
      </c>
      <c r="Z70" s="37" t="e">
        <f t="shared" si="85"/>
        <v>#DIV/0!</v>
      </c>
      <c r="AA70" s="190" t="str">
        <f>IF('Site Description'!B$33="NO TRANSECT", "NO TRANSECT",BE70*10)</f>
        <v>NO TRANSECT</v>
      </c>
      <c r="AB70" s="191" t="str">
        <f>IF('Site Description'!C$33="NO TRANSECT", "NO TRANSECT",BF70*10)</f>
        <v>NO TRANSECT</v>
      </c>
      <c r="AC70" s="191" t="str">
        <f>IF('Site Description'!D$33="NO TRANSECT", "NO TRANSECT",BG70*10)</f>
        <v>NO TRANSECT</v>
      </c>
      <c r="AD70" s="191" t="str">
        <f>IF('Site Description'!E$33="NO TRANSECT", "NO TRANSECT",BH70*10)</f>
        <v>NO TRANSECT</v>
      </c>
      <c r="AE70" s="191" t="str">
        <f>IF('Site Description'!F$33="NO TRANSECT", "NO TRANSECT",BI70*10)</f>
        <v>NO TRANSECT</v>
      </c>
      <c r="AF70" s="192" t="str">
        <f>IF('Site Description'!G$33="NO TRANSECT", "NO TRANSECT",BJ70*10)</f>
        <v>NO TRANSECT</v>
      </c>
      <c r="AG70" s="191" t="str">
        <f>IF('Site Description'!H$33="NO TRANSECT", "NO TRANSECT",BK70*10)</f>
        <v>NO TRANSECT</v>
      </c>
      <c r="AH70" s="211" t="str">
        <f>IF('Site Description'!I$33="NO TRANSECT", "NO TRANSECT",BL70*10)</f>
        <v>NO TRANSECT</v>
      </c>
      <c r="AI70" s="36" t="e">
        <f t="shared" si="80"/>
        <v>#DIV/0!</v>
      </c>
      <c r="AJ70" s="37" t="e">
        <f t="shared" si="81"/>
        <v>#DIV/0!</v>
      </c>
      <c r="AK70" s="190" t="str">
        <f>IF('Site Description'!B$33="NO TRANSECT", "NO TRANSECT",BO70*10)</f>
        <v>NO TRANSECT</v>
      </c>
      <c r="AL70" s="191" t="str">
        <f>IF('Site Description'!C$33="NO TRANSECT", "NO TRANSECT",BP70*10)</f>
        <v>NO TRANSECT</v>
      </c>
      <c r="AM70" s="191" t="str">
        <f>IF('Site Description'!D$33="NO TRANSECT", "NO TRANSECT",BQ70*10)</f>
        <v>NO TRANSECT</v>
      </c>
      <c r="AN70" s="191" t="str">
        <f>IF('Site Description'!E$33="NO TRANSECT", "NO TRANSECT",BR70*10)</f>
        <v>NO TRANSECT</v>
      </c>
      <c r="AO70" s="191" t="str">
        <f>IF('Site Description'!F$33="NO TRANSECT", "NO TRANSECT",BS70*10)</f>
        <v>NO TRANSECT</v>
      </c>
      <c r="AP70" s="192" t="str">
        <f>IF('Site Description'!G$33="NO TRANSECT", "NO TRANSECT",BT70*10)</f>
        <v>NO TRANSECT</v>
      </c>
      <c r="AQ70" s="192" t="str">
        <f>IF('Site Description'!H$33="NO TRANSECT", "NO TRANSECT",BU70*10)</f>
        <v>NO TRANSECT</v>
      </c>
      <c r="AR70" s="192" t="str">
        <f>IF('Site Description'!I$33="NO TRANSECT", "NO TRANSECT",BV70*10)</f>
        <v>NO TRANSECT</v>
      </c>
      <c r="AS70" s="36" t="e">
        <f t="shared" si="86"/>
        <v>#DIV/0!</v>
      </c>
      <c r="AT70" s="37" t="e">
        <f t="shared" si="87"/>
        <v>#DIV/0!</v>
      </c>
      <c r="AU70" s="190" t="str">
        <f>IF('Site Description'!B$33="NO TRANSECT","NO TRANSECT",BY70*10)</f>
        <v>NO TRANSECT</v>
      </c>
      <c r="AV70" s="191" t="str">
        <f>IF('Site Description'!C$33="NO TRANSECT","NO TRANSECT",BZ70*10)</f>
        <v>NO TRANSECT</v>
      </c>
      <c r="AW70" s="191" t="str">
        <f>IF('Site Description'!D$33="NO TRANSECT","NO TRANSECT",CA70*10)</f>
        <v>NO TRANSECT</v>
      </c>
      <c r="AX70" s="191" t="str">
        <f>IF('Site Description'!E$33="NO TRANSECT","NO TRANSECT",CB70*10)</f>
        <v>NO TRANSECT</v>
      </c>
      <c r="AY70" s="191" t="str">
        <f>IF('Site Description'!F$33="NO TRANSECT","NO TRANSECT",CC70*10)</f>
        <v>NO TRANSECT</v>
      </c>
      <c r="AZ70" s="192" t="str">
        <f>IF('Site Description'!G$33="NO TRANSECT","NO TRANSECT",CD70*10)</f>
        <v>NO TRANSECT</v>
      </c>
      <c r="BA70" s="192" t="str">
        <f>IF('Site Description'!H$33="NO TRANSECT","NO TRANSECT",CE70*10)</f>
        <v>NO TRANSECT</v>
      </c>
      <c r="BB70" s="192" t="str">
        <f>IF('Site Description'!I$33="NO TRANSECT","NO TRANSECT",CF70*10)</f>
        <v>NO TRANSECT</v>
      </c>
      <c r="BC70" s="36" t="e">
        <f t="shared" si="88"/>
        <v>#DIV/0!</v>
      </c>
      <c r="BD70" s="37" t="e">
        <f t="shared" si="89"/>
        <v>#DIV/0!</v>
      </c>
      <c r="BE70" s="190" t="str">
        <f>IF('Site Description'!B$32="NO TRANSECT","NO TRANSECT",SUMIF('Data Entry'!$A$4:$A$192,A70,'Data Entry'!$G$4:$G$192)/('Site Description'!B$32*100))</f>
        <v>NO TRANSECT</v>
      </c>
      <c r="BF70" s="191" t="str">
        <f>IF('Site Description'!C$32="NO TRANSECT","NO TRANSECT",SUMIF('Data Entry'!$J$4:$J$192,A70,'Data Entry'!$P$4:$P$192)/('Site Description'!C$32*100))</f>
        <v>NO TRANSECT</v>
      </c>
      <c r="BG70" s="191" t="str">
        <f>IF('Site Description'!D$32="NO TRANSECT","NO TRANSECT",SUMIF('Data Entry'!$S$4:$S$192,A70,'Data Entry'!$Y$4:$Y$192)/('Site Description'!D$32*100))</f>
        <v>NO TRANSECT</v>
      </c>
      <c r="BH70" s="191" t="str">
        <f>IF('Site Description'!E$32="NO TRANSECT","NO TRANSECT",SUMIF('Data Entry'!$AB$4:$AB$192,A70,'Data Entry'!$AH$4:$AH$192)/('Site Description'!E$32*100))</f>
        <v>NO TRANSECT</v>
      </c>
      <c r="BI70" s="191" t="str">
        <f>IF('Site Description'!F$32="NO TRANSECT","NO TRANSECT",SUMIF('Data Entry'!$AK$4:$AK$192,A70,'Data Entry'!$AQ$4:$AQ$192)/('Site Description'!F$32*100))</f>
        <v>NO TRANSECT</v>
      </c>
      <c r="BJ70" s="192" t="str">
        <f>IF('Site Description'!G$32="NO TRANSECT","NO TRANSECT",SUMIF('Data Entry'!$AT$4:$AT$192,A70,'Data Entry'!$AZ$4:$AZ$192)/('Site Description'!G$32*100))</f>
        <v>NO TRANSECT</v>
      </c>
      <c r="BK70" s="192" t="str">
        <f>IF('Site Description'!H$32="NO TRANSECT","NO TRANSECT",SUMIF('Data Entry'!$BC$4:$BC$192,A70,'Data Entry'!$BI$4:$BI$192)/('Site Description'!H$32*100))</f>
        <v>NO TRANSECT</v>
      </c>
      <c r="BL70" s="192" t="str">
        <f>IF('Site Description'!I$32="NO TRANSECT","NO TRANSECT",SUMIF('Data Entry'!$BL$4:$BL$192,A70,'Data Entry'!$BR$4:$BR$192)/('Site Description'!I$32*100))</f>
        <v>NO TRANSECT</v>
      </c>
      <c r="BM70" s="36" t="e">
        <f t="shared" si="90"/>
        <v>#DIV/0!</v>
      </c>
      <c r="BN70" s="37" t="e">
        <f t="shared" si="91"/>
        <v>#DIV/0!</v>
      </c>
      <c r="BO70" s="190" t="str">
        <f>IF('Site Description'!B$32="NO TRANSECT","NO TRANSECT",SUMIF('Data Entry'!$A$4:$A$192,A70,'Data Entry'!$H$4:$H$192)/('Site Description'!B$32*100))</f>
        <v>NO TRANSECT</v>
      </c>
      <c r="BP70" s="191" t="str">
        <f>IF('Site Description'!C$32="NO TRANSECT","NO TRANSECT",SUMIF('Data Entry'!$J$4:$J$192,A70,'Data Entry'!$Q$4:$Q$192)/('Site Description'!C$32*100))</f>
        <v>NO TRANSECT</v>
      </c>
      <c r="BQ70" s="191" t="str">
        <f>IF('Site Description'!D$32="NO TRANSECT","NO TRANSECT",SUMIF('Data Entry'!$S$4:$S$192,A70,'Data Entry'!$Z$4:$Z$192)/('Site Description'!D$32*100))</f>
        <v>NO TRANSECT</v>
      </c>
      <c r="BR70" s="191" t="str">
        <f>IF('Site Description'!E$32="NO TRANSECT","NO TRANSECT",SUMIF('Data Entry'!$AB$4:$AB$192,A70,'Data Entry'!$AI$4:$AI$192)/('Site Description'!E$32*100))</f>
        <v>NO TRANSECT</v>
      </c>
      <c r="BS70" s="191" t="str">
        <f>IF('Site Description'!F$32="NO TRANSECT","NO TRANSECT",SUMIF('Data Entry'!$AK$4:$AK$192,A70,'Data Entry'!$AR$4:$AR$192)/('Site Description'!F$32*100))</f>
        <v>NO TRANSECT</v>
      </c>
      <c r="BT70" s="192" t="str">
        <f>IF('Site Description'!G$32="NO TRANSECT","NO TRANSECT",SUMIF('Data Entry'!$AT$4:$AT$192,A70,'Data Entry'!$BA$4:$BA$192)/('Site Description'!G$32*100))</f>
        <v>NO TRANSECT</v>
      </c>
      <c r="BU70" s="191" t="str">
        <f>IF('Site Description'!H$32="NO TRANSECT","NO TRANSECT",SUMIF('Data Entry'!$BC$4:$BC$192,A70,'Data Entry'!$BJ$4:$BJ$192)/('Site Description'!H$32*100))</f>
        <v>NO TRANSECT</v>
      </c>
      <c r="BV70" s="211" t="str">
        <f>IF('Site Description'!I$32="NO TRANSECT","NO TRANSECT",SUMIF('Data Entry'!$BL$4:$BL$192,A70,'Data Entry'!$BS$4:$BS$192)/('Site Description'!I$32*100))</f>
        <v>NO TRANSECT</v>
      </c>
      <c r="BW70" s="36" t="e">
        <f t="shared" si="92"/>
        <v>#DIV/0!</v>
      </c>
      <c r="BX70" s="37" t="e">
        <f t="shared" si="93"/>
        <v>#DIV/0!</v>
      </c>
      <c r="BY70" s="198" t="str">
        <f>IF('Site Description'!B$32="NO TRANSECT","NO TRANSECT",SUMIF('Data Entry'!$A$4:$A$192,A70,'Data Entry'!$I$4:$I$192)/('Site Description'!B$32*100))</f>
        <v>NO TRANSECT</v>
      </c>
      <c r="BZ70" s="191" t="str">
        <f>IF('Site Description'!C$32="NO TRANSECT","NO TRANSECT",SUMIF('Data Entry'!$J$4:$J$192,A70,'Data Entry'!$R$4:$R$192)/('Site Description'!C$32*100))</f>
        <v>NO TRANSECT</v>
      </c>
      <c r="CA70" s="191" t="str">
        <f>IF('Site Description'!D$32="NO TRANSECT","NO TRANSECT",SUMIF('Data Entry'!$S$4:$S$192,A70,'Data Entry'!$AA$4:$AA$192)/('Site Description'!D$32*100))</f>
        <v>NO TRANSECT</v>
      </c>
      <c r="CB70" s="191" t="str">
        <f>IF('Site Description'!E$32="NO TRANSECT","NO TRANSECT",SUMIF('Data Entry'!$AB$4:$AB$192,A70,'Data Entry'!$AJ$4:$AJ$192)/('Site Description'!E$32*100))</f>
        <v>NO TRANSECT</v>
      </c>
      <c r="CC70" s="191" t="str">
        <f>IF('Site Description'!F$32="NO TRANSECT","NO TRANSECT",SUMIF('Data Entry'!$AK$4:$AK$192,A70,'Data Entry'!$AS$4:$AS$192)/('Site Description'!F$32*100))</f>
        <v>NO TRANSECT</v>
      </c>
      <c r="CD70" s="192" t="str">
        <f>IF('Site Description'!G$32="NO TRANSECT","NO TRANSECT",SUMIF('Data Entry'!$AT$4:$AT$192,A70,'Data Entry'!$BB$4:$BB$192)/('Site Description'!G$32*100))</f>
        <v>NO TRANSECT</v>
      </c>
      <c r="CE70" s="191" t="str">
        <f>IF('Site Description'!H$32="NO TRANSECT","NO TRANSECT",SUMIF('Data Entry'!$BC$4:$BC$192,A70,'Data Entry'!$BK$4:$BK$192)/('Site Description'!H$32*100))</f>
        <v>NO TRANSECT</v>
      </c>
      <c r="CF70" s="211" t="str">
        <f>IF('Site Description'!I$32="NO TRANSECT","NO TRANSECT",SUMIF('Data Entry'!$BL$4:$BL$192,A70,'Data Entry'!$BT$4:$BT$192)/('Site Description'!I$32*100))</f>
        <v>NO TRANSECT</v>
      </c>
      <c r="CG70" s="36" t="e">
        <f t="shared" si="94"/>
        <v>#DIV/0!</v>
      </c>
      <c r="CH70" s="37" t="e">
        <f t="shared" si="95"/>
        <v>#DIV/0!</v>
      </c>
    </row>
    <row r="71" spans="1:86" x14ac:dyDescent="0.25">
      <c r="A71" s="210" t="s">
        <v>270</v>
      </c>
      <c r="B71" s="212" t="s">
        <v>166</v>
      </c>
      <c r="C71" s="212" t="s">
        <v>226</v>
      </c>
      <c r="D71" s="210" t="s">
        <v>1</v>
      </c>
      <c r="E71" s="180" t="s">
        <v>40</v>
      </c>
      <c r="F71" s="213">
        <v>3</v>
      </c>
      <c r="G71" s="194" t="str">
        <f>IF('Site Description'!B$32="NO TRANSECT","NO TRANSECT",SUMIF('Data Entry'!$A$4:$A$192,A71,'Data Entry'!$D$4:$D$192))</f>
        <v>NO TRANSECT</v>
      </c>
      <c r="H71" s="195" t="str">
        <f>IF('Site Description'!C$32="NO TRANSECT","NO TRANSECT",SUMIF('Data Entry'!$J$4:$J$192,A71,'Data Entry'!$M$4:$M$192))</f>
        <v>NO TRANSECT</v>
      </c>
      <c r="I71" s="195" t="str">
        <f>IF('Site Description'!D$32="NO TRANSECT","NO TRANSECT",SUMIF('Data Entry'!$S$4:$S$192,A71,'Data Entry'!$V$4:$V$192))</f>
        <v>NO TRANSECT</v>
      </c>
      <c r="J71" s="195" t="str">
        <f>IF('Site Description'!E$32="NO TRANSECT","NO TRANSECT",SUMIF('Data Entry'!$AB$4:$AB$192,A71,'Data Entry'!$AE$4:$AE$192))</f>
        <v>NO TRANSECT</v>
      </c>
      <c r="K71" s="195" t="str">
        <f>IF('Site Description'!F$32="NO TRANSECT","NO TRANSECT",SUMIF('Data Entry'!$AK$4:$AK$192,A71,'Data Entry'!$AN$4:$AN$192))</f>
        <v>NO TRANSECT</v>
      </c>
      <c r="L71" s="196" t="str">
        <f>IF('Site Description'!G$32="NO TRANSECT","NO TRANSECT",SUMIF('Data Entry'!$AT$4:$AT$192,A71,'Data Entry'!$AW$4:$AW$192))</f>
        <v>NO TRANSECT</v>
      </c>
      <c r="M71" s="196" t="str">
        <f>IF('Site Description'!H$32="NO TRANSECT","NO TRANSECT",SUMIF('Data Entry'!$BC$4:$BC$192,A71,'Data Entry'!$BF$4:$BF$192))</f>
        <v>NO TRANSECT</v>
      </c>
      <c r="N71" s="197" t="str">
        <f>IF('Site Description'!I$32="NO TRANSECT","NO TRANSECT",SUMIF('Data Entry'!$BL$4:$BL$192,A71,'Data Entry'!$BO$4:$BO$192))</f>
        <v>NO TRANSECT</v>
      </c>
      <c r="O71" s="36" t="e">
        <f t="shared" si="82"/>
        <v>#DIV/0!</v>
      </c>
      <c r="P71" s="37" t="e">
        <f t="shared" si="83"/>
        <v>#DIV/0!</v>
      </c>
      <c r="Q71" s="190" t="str">
        <f>IF('Site Description'!B$33="NO TRANSECT", "NO TRANSECT", G71/'Site Description'!B$33)</f>
        <v>NO TRANSECT</v>
      </c>
      <c r="R71" s="191" t="str">
        <f>IF('Site Description'!C$33="NO TRANSECT", "NO TRANSECT", H71/'Site Description'!C$33)</f>
        <v>NO TRANSECT</v>
      </c>
      <c r="S71" s="191" t="str">
        <f>IF('Site Description'!D$33="NO TRANSECT", "NO TRANSECT", I71/'Site Description'!D$33)</f>
        <v>NO TRANSECT</v>
      </c>
      <c r="T71" s="191" t="str">
        <f>IF('Site Description'!E$33="NO TRANSECT", "NO TRANSECT", J71/'Site Description'!E$33)</f>
        <v>NO TRANSECT</v>
      </c>
      <c r="U71" s="191" t="str">
        <f>IF('Site Description'!F$33="NO TRANSECT", "NO TRANSECT", K71/'Site Description'!F$33)</f>
        <v>NO TRANSECT</v>
      </c>
      <c r="V71" s="192" t="str">
        <f>IF('Site Description'!G$33="NO TRANSECT", "NO TRANSECT", L71/'Site Description'!G$33)</f>
        <v>NO TRANSECT</v>
      </c>
      <c r="W71" s="191" t="str">
        <f>IF('Site Description'!H$33="NO TRANSECT", "NO TRANSECT", M71/'Site Description'!H$33)</f>
        <v>NO TRANSECT</v>
      </c>
      <c r="X71" s="211" t="str">
        <f>IF('Site Description'!$I$33="NO TRANSECT", "NO TRANSECT", N71/'Site Description'!$I$33)</f>
        <v>NO TRANSECT</v>
      </c>
      <c r="Y71" s="36" t="e">
        <f t="shared" si="84"/>
        <v>#DIV/0!</v>
      </c>
      <c r="Z71" s="37" t="e">
        <f t="shared" si="85"/>
        <v>#DIV/0!</v>
      </c>
      <c r="AA71" s="190" t="str">
        <f>IF('Site Description'!B$33="NO TRANSECT", "NO TRANSECT",BE71*10)</f>
        <v>NO TRANSECT</v>
      </c>
      <c r="AB71" s="191" t="str">
        <f>IF('Site Description'!C$33="NO TRANSECT", "NO TRANSECT",BF71*10)</f>
        <v>NO TRANSECT</v>
      </c>
      <c r="AC71" s="191" t="str">
        <f>IF('Site Description'!D$33="NO TRANSECT", "NO TRANSECT",BG71*10)</f>
        <v>NO TRANSECT</v>
      </c>
      <c r="AD71" s="191" t="str">
        <f>IF('Site Description'!E$33="NO TRANSECT", "NO TRANSECT",BH71*10)</f>
        <v>NO TRANSECT</v>
      </c>
      <c r="AE71" s="191" t="str">
        <f>IF('Site Description'!F$33="NO TRANSECT", "NO TRANSECT",BI71*10)</f>
        <v>NO TRANSECT</v>
      </c>
      <c r="AF71" s="192" t="str">
        <f>IF('Site Description'!G$33="NO TRANSECT", "NO TRANSECT",BJ71*10)</f>
        <v>NO TRANSECT</v>
      </c>
      <c r="AG71" s="191" t="str">
        <f>IF('Site Description'!H$33="NO TRANSECT", "NO TRANSECT",BK71*10)</f>
        <v>NO TRANSECT</v>
      </c>
      <c r="AH71" s="211" t="str">
        <f>IF('Site Description'!I$33="NO TRANSECT", "NO TRANSECT",BL71*10)</f>
        <v>NO TRANSECT</v>
      </c>
      <c r="AI71" s="36" t="e">
        <f t="shared" si="80"/>
        <v>#DIV/0!</v>
      </c>
      <c r="AJ71" s="37" t="e">
        <f t="shared" si="81"/>
        <v>#DIV/0!</v>
      </c>
      <c r="AK71" s="190" t="str">
        <f>IF('Site Description'!B$33="NO TRANSECT", "NO TRANSECT",BO71*10)</f>
        <v>NO TRANSECT</v>
      </c>
      <c r="AL71" s="191" t="str">
        <f>IF('Site Description'!C$33="NO TRANSECT", "NO TRANSECT",BP71*10)</f>
        <v>NO TRANSECT</v>
      </c>
      <c r="AM71" s="191" t="str">
        <f>IF('Site Description'!D$33="NO TRANSECT", "NO TRANSECT",BQ71*10)</f>
        <v>NO TRANSECT</v>
      </c>
      <c r="AN71" s="191" t="str">
        <f>IF('Site Description'!E$33="NO TRANSECT", "NO TRANSECT",BR71*10)</f>
        <v>NO TRANSECT</v>
      </c>
      <c r="AO71" s="191" t="str">
        <f>IF('Site Description'!F$33="NO TRANSECT", "NO TRANSECT",BS71*10)</f>
        <v>NO TRANSECT</v>
      </c>
      <c r="AP71" s="192" t="str">
        <f>IF('Site Description'!G$33="NO TRANSECT", "NO TRANSECT",BT71*10)</f>
        <v>NO TRANSECT</v>
      </c>
      <c r="AQ71" s="192" t="str">
        <f>IF('Site Description'!H$33="NO TRANSECT", "NO TRANSECT",BU71*10)</f>
        <v>NO TRANSECT</v>
      </c>
      <c r="AR71" s="192" t="str">
        <f>IF('Site Description'!I$33="NO TRANSECT", "NO TRANSECT",BV71*10)</f>
        <v>NO TRANSECT</v>
      </c>
      <c r="AS71" s="36" t="e">
        <f t="shared" si="86"/>
        <v>#DIV/0!</v>
      </c>
      <c r="AT71" s="37" t="e">
        <f t="shared" si="87"/>
        <v>#DIV/0!</v>
      </c>
      <c r="AU71" s="190" t="str">
        <f>IF('Site Description'!B$33="NO TRANSECT","NO TRANSECT",BY71*10)</f>
        <v>NO TRANSECT</v>
      </c>
      <c r="AV71" s="191" t="str">
        <f>IF('Site Description'!C$33="NO TRANSECT","NO TRANSECT",BZ71*10)</f>
        <v>NO TRANSECT</v>
      </c>
      <c r="AW71" s="191" t="str">
        <f>IF('Site Description'!D$33="NO TRANSECT","NO TRANSECT",CA71*10)</f>
        <v>NO TRANSECT</v>
      </c>
      <c r="AX71" s="191" t="str">
        <f>IF('Site Description'!E$33="NO TRANSECT","NO TRANSECT",CB71*10)</f>
        <v>NO TRANSECT</v>
      </c>
      <c r="AY71" s="191" t="str">
        <f>IF('Site Description'!F$33="NO TRANSECT","NO TRANSECT",CC71*10)</f>
        <v>NO TRANSECT</v>
      </c>
      <c r="AZ71" s="192" t="str">
        <f>IF('Site Description'!G$33="NO TRANSECT","NO TRANSECT",CD71*10)</f>
        <v>NO TRANSECT</v>
      </c>
      <c r="BA71" s="192" t="str">
        <f>IF('Site Description'!H$33="NO TRANSECT","NO TRANSECT",CE71*10)</f>
        <v>NO TRANSECT</v>
      </c>
      <c r="BB71" s="192" t="str">
        <f>IF('Site Description'!I$33="NO TRANSECT","NO TRANSECT",CF71*10)</f>
        <v>NO TRANSECT</v>
      </c>
      <c r="BC71" s="36" t="e">
        <f t="shared" si="88"/>
        <v>#DIV/0!</v>
      </c>
      <c r="BD71" s="37" t="e">
        <f t="shared" si="89"/>
        <v>#DIV/0!</v>
      </c>
      <c r="BE71" s="190" t="str">
        <f>IF('Site Description'!B$32="NO TRANSECT","NO TRANSECT",SUMIF('Data Entry'!$A$4:$A$192,A71,'Data Entry'!$G$4:$G$192)/('Site Description'!B$32*100))</f>
        <v>NO TRANSECT</v>
      </c>
      <c r="BF71" s="191" t="str">
        <f>IF('Site Description'!C$32="NO TRANSECT","NO TRANSECT",SUMIF('Data Entry'!$J$4:$J$192,A71,'Data Entry'!$P$4:$P$192)/('Site Description'!C$32*100))</f>
        <v>NO TRANSECT</v>
      </c>
      <c r="BG71" s="191" t="str">
        <f>IF('Site Description'!D$32="NO TRANSECT","NO TRANSECT",SUMIF('Data Entry'!$S$4:$S$192,A71,'Data Entry'!$Y$4:$Y$192)/('Site Description'!D$32*100))</f>
        <v>NO TRANSECT</v>
      </c>
      <c r="BH71" s="191" t="str">
        <f>IF('Site Description'!E$32="NO TRANSECT","NO TRANSECT",SUMIF('Data Entry'!$AB$4:$AB$192,A71,'Data Entry'!$AH$4:$AH$192)/('Site Description'!E$32*100))</f>
        <v>NO TRANSECT</v>
      </c>
      <c r="BI71" s="191" t="str">
        <f>IF('Site Description'!F$32="NO TRANSECT","NO TRANSECT",SUMIF('Data Entry'!$AK$4:$AK$192,A71,'Data Entry'!$AQ$4:$AQ$192)/('Site Description'!F$32*100))</f>
        <v>NO TRANSECT</v>
      </c>
      <c r="BJ71" s="192" t="str">
        <f>IF('Site Description'!G$32="NO TRANSECT","NO TRANSECT",SUMIF('Data Entry'!$AT$4:$AT$192,A71,'Data Entry'!$AZ$4:$AZ$192)/('Site Description'!G$32*100))</f>
        <v>NO TRANSECT</v>
      </c>
      <c r="BK71" s="192" t="str">
        <f>IF('Site Description'!H$32="NO TRANSECT","NO TRANSECT",SUMIF('Data Entry'!$BC$4:$BC$192,A71,'Data Entry'!$BI$4:$BI$192)/('Site Description'!H$32*100))</f>
        <v>NO TRANSECT</v>
      </c>
      <c r="BL71" s="192" t="str">
        <f>IF('Site Description'!I$32="NO TRANSECT","NO TRANSECT",SUMIF('Data Entry'!$BL$4:$BL$192,A71,'Data Entry'!$BR$4:$BR$192)/('Site Description'!I$32*100))</f>
        <v>NO TRANSECT</v>
      </c>
      <c r="BM71" s="36" t="e">
        <f t="shared" si="90"/>
        <v>#DIV/0!</v>
      </c>
      <c r="BN71" s="37" t="e">
        <f t="shared" si="91"/>
        <v>#DIV/0!</v>
      </c>
      <c r="BO71" s="190" t="str">
        <f>IF('Site Description'!B$32="NO TRANSECT","NO TRANSECT",SUMIF('Data Entry'!$A$4:$A$192,A71,'Data Entry'!$H$4:$H$192)/('Site Description'!B$32*100))</f>
        <v>NO TRANSECT</v>
      </c>
      <c r="BP71" s="191" t="str">
        <f>IF('Site Description'!C$32="NO TRANSECT","NO TRANSECT",SUMIF('Data Entry'!$J$4:$J$192,A71,'Data Entry'!$Q$4:$Q$192)/('Site Description'!C$32*100))</f>
        <v>NO TRANSECT</v>
      </c>
      <c r="BQ71" s="191" t="str">
        <f>IF('Site Description'!D$32="NO TRANSECT","NO TRANSECT",SUMIF('Data Entry'!$S$4:$S$192,A71,'Data Entry'!$Z$4:$Z$192)/('Site Description'!D$32*100))</f>
        <v>NO TRANSECT</v>
      </c>
      <c r="BR71" s="191" t="str">
        <f>IF('Site Description'!E$32="NO TRANSECT","NO TRANSECT",SUMIF('Data Entry'!$AB$4:$AB$192,A71,'Data Entry'!$AI$4:$AI$192)/('Site Description'!E$32*100))</f>
        <v>NO TRANSECT</v>
      </c>
      <c r="BS71" s="191" t="str">
        <f>IF('Site Description'!F$32="NO TRANSECT","NO TRANSECT",SUMIF('Data Entry'!$AK$4:$AK$192,A71,'Data Entry'!$AR$4:$AR$192)/('Site Description'!F$32*100))</f>
        <v>NO TRANSECT</v>
      </c>
      <c r="BT71" s="192" t="str">
        <f>IF('Site Description'!G$32="NO TRANSECT","NO TRANSECT",SUMIF('Data Entry'!$AT$4:$AT$192,A71,'Data Entry'!$BA$4:$BA$192)/('Site Description'!G$32*100))</f>
        <v>NO TRANSECT</v>
      </c>
      <c r="BU71" s="191" t="str">
        <f>IF('Site Description'!H$32="NO TRANSECT","NO TRANSECT",SUMIF('Data Entry'!$BC$4:$BC$192,A71,'Data Entry'!$BJ$4:$BJ$192)/('Site Description'!H$32*100))</f>
        <v>NO TRANSECT</v>
      </c>
      <c r="BV71" s="211" t="str">
        <f>IF('Site Description'!I$32="NO TRANSECT","NO TRANSECT",SUMIF('Data Entry'!$BL$4:$BL$192,A71,'Data Entry'!$BS$4:$BS$192)/('Site Description'!I$32*100))</f>
        <v>NO TRANSECT</v>
      </c>
      <c r="BW71" s="36" t="e">
        <f t="shared" si="92"/>
        <v>#DIV/0!</v>
      </c>
      <c r="BX71" s="37" t="e">
        <f t="shared" si="93"/>
        <v>#DIV/0!</v>
      </c>
      <c r="BY71" s="198" t="str">
        <f>IF('Site Description'!B$32="NO TRANSECT","NO TRANSECT",SUMIF('Data Entry'!$A$4:$A$192,A71,'Data Entry'!$I$4:$I$192)/('Site Description'!B$32*100))</f>
        <v>NO TRANSECT</v>
      </c>
      <c r="BZ71" s="191" t="str">
        <f>IF('Site Description'!C$32="NO TRANSECT","NO TRANSECT",SUMIF('Data Entry'!$J$4:$J$192,A71,'Data Entry'!$R$4:$R$192)/('Site Description'!C$32*100))</f>
        <v>NO TRANSECT</v>
      </c>
      <c r="CA71" s="191" t="str">
        <f>IF('Site Description'!D$32="NO TRANSECT","NO TRANSECT",SUMIF('Data Entry'!$S$4:$S$192,A71,'Data Entry'!$AA$4:$AA$192)/('Site Description'!D$32*100))</f>
        <v>NO TRANSECT</v>
      </c>
      <c r="CB71" s="191" t="str">
        <f>IF('Site Description'!E$32="NO TRANSECT","NO TRANSECT",SUMIF('Data Entry'!$AB$4:$AB$192,A71,'Data Entry'!$AJ$4:$AJ$192)/('Site Description'!E$32*100))</f>
        <v>NO TRANSECT</v>
      </c>
      <c r="CC71" s="191" t="str">
        <f>IF('Site Description'!F$32="NO TRANSECT","NO TRANSECT",SUMIF('Data Entry'!$AK$4:$AK$192,A71,'Data Entry'!$AS$4:$AS$192)/('Site Description'!F$32*100))</f>
        <v>NO TRANSECT</v>
      </c>
      <c r="CD71" s="192" t="str">
        <f>IF('Site Description'!G$32="NO TRANSECT","NO TRANSECT",SUMIF('Data Entry'!$AT$4:$AT$192,A71,'Data Entry'!$BB$4:$BB$192)/('Site Description'!G$32*100))</f>
        <v>NO TRANSECT</v>
      </c>
      <c r="CE71" s="191" t="str">
        <f>IF('Site Description'!H$32="NO TRANSECT","NO TRANSECT",SUMIF('Data Entry'!$BC$4:$BC$192,A71,'Data Entry'!$BK$4:$BK$192)/('Site Description'!H$32*100))</f>
        <v>NO TRANSECT</v>
      </c>
      <c r="CF71" s="211" t="str">
        <f>IF('Site Description'!I$32="NO TRANSECT","NO TRANSECT",SUMIF('Data Entry'!$BL$4:$BL$192,A71,'Data Entry'!$BT$4:$BT$192)/('Site Description'!I$32*100))</f>
        <v>NO TRANSECT</v>
      </c>
      <c r="CG71" s="36" t="e">
        <f t="shared" si="94"/>
        <v>#DIV/0!</v>
      </c>
      <c r="CH71" s="37" t="e">
        <f t="shared" si="95"/>
        <v>#DIV/0!</v>
      </c>
    </row>
    <row r="72" spans="1:86" x14ac:dyDescent="0.25">
      <c r="A72" s="210" t="s">
        <v>271</v>
      </c>
      <c r="B72" s="212" t="s">
        <v>166</v>
      </c>
      <c r="C72" s="212" t="s">
        <v>226</v>
      </c>
      <c r="D72" s="210" t="s">
        <v>88</v>
      </c>
      <c r="E72" s="180" t="s">
        <v>40</v>
      </c>
      <c r="F72" s="213">
        <v>3</v>
      </c>
      <c r="G72" s="194" t="str">
        <f>IF('Site Description'!B$32="NO TRANSECT","NO TRANSECT",SUMIF('Data Entry'!$A$4:$A$192,A72,'Data Entry'!$D$4:$D$192))</f>
        <v>NO TRANSECT</v>
      </c>
      <c r="H72" s="195" t="str">
        <f>IF('Site Description'!C$32="NO TRANSECT","NO TRANSECT",SUMIF('Data Entry'!$J$4:$J$192,A72,'Data Entry'!$M$4:$M$192))</f>
        <v>NO TRANSECT</v>
      </c>
      <c r="I72" s="195" t="str">
        <f>IF('Site Description'!D$32="NO TRANSECT","NO TRANSECT",SUMIF('Data Entry'!$S$4:$S$192,A72,'Data Entry'!$V$4:$V$192))</f>
        <v>NO TRANSECT</v>
      </c>
      <c r="J72" s="195" t="str">
        <f>IF('Site Description'!E$32="NO TRANSECT","NO TRANSECT",SUMIF('Data Entry'!$AB$4:$AB$192,A72,'Data Entry'!$AE$4:$AE$192))</f>
        <v>NO TRANSECT</v>
      </c>
      <c r="K72" s="195" t="str">
        <f>IF('Site Description'!F$32="NO TRANSECT","NO TRANSECT",SUMIF('Data Entry'!$AK$4:$AK$192,A72,'Data Entry'!$AN$4:$AN$192))</f>
        <v>NO TRANSECT</v>
      </c>
      <c r="L72" s="196" t="str">
        <f>IF('Site Description'!G$32="NO TRANSECT","NO TRANSECT",SUMIF('Data Entry'!$AT$4:$AT$192,A72,'Data Entry'!$AW$4:$AW$192))</f>
        <v>NO TRANSECT</v>
      </c>
      <c r="M72" s="196" t="str">
        <f>IF('Site Description'!H$32="NO TRANSECT","NO TRANSECT",SUMIF('Data Entry'!$BC$4:$BC$192,A72,'Data Entry'!$BF$4:$BF$192))</f>
        <v>NO TRANSECT</v>
      </c>
      <c r="N72" s="197" t="str">
        <f>IF('Site Description'!I$32="NO TRANSECT","NO TRANSECT",SUMIF('Data Entry'!$BL$4:$BL$192,A72,'Data Entry'!$BO$4:$BO$192))</f>
        <v>NO TRANSECT</v>
      </c>
      <c r="O72" s="36" t="e">
        <f t="shared" si="82"/>
        <v>#DIV/0!</v>
      </c>
      <c r="P72" s="37" t="e">
        <f t="shared" si="83"/>
        <v>#DIV/0!</v>
      </c>
      <c r="Q72" s="190" t="str">
        <f>IF('Site Description'!B$33="NO TRANSECT", "NO TRANSECT", G72/'Site Description'!B$33)</f>
        <v>NO TRANSECT</v>
      </c>
      <c r="R72" s="191" t="str">
        <f>IF('Site Description'!C$33="NO TRANSECT", "NO TRANSECT", H72/'Site Description'!C$33)</f>
        <v>NO TRANSECT</v>
      </c>
      <c r="S72" s="191" t="str">
        <f>IF('Site Description'!D$33="NO TRANSECT", "NO TRANSECT", I72/'Site Description'!D$33)</f>
        <v>NO TRANSECT</v>
      </c>
      <c r="T72" s="191" t="str">
        <f>IF('Site Description'!E$33="NO TRANSECT", "NO TRANSECT", J72/'Site Description'!E$33)</f>
        <v>NO TRANSECT</v>
      </c>
      <c r="U72" s="191" t="str">
        <f>IF('Site Description'!F$33="NO TRANSECT", "NO TRANSECT", K72/'Site Description'!F$33)</f>
        <v>NO TRANSECT</v>
      </c>
      <c r="V72" s="192" t="str">
        <f>IF('Site Description'!G$33="NO TRANSECT", "NO TRANSECT", L72/'Site Description'!G$33)</f>
        <v>NO TRANSECT</v>
      </c>
      <c r="W72" s="191" t="str">
        <f>IF('Site Description'!H$33="NO TRANSECT", "NO TRANSECT", M72/'Site Description'!H$33)</f>
        <v>NO TRANSECT</v>
      </c>
      <c r="X72" s="211" t="str">
        <f>IF('Site Description'!$I$33="NO TRANSECT", "NO TRANSECT", N72/'Site Description'!$I$33)</f>
        <v>NO TRANSECT</v>
      </c>
      <c r="Y72" s="36" t="e">
        <f t="shared" si="84"/>
        <v>#DIV/0!</v>
      </c>
      <c r="Z72" s="37" t="e">
        <f t="shared" si="85"/>
        <v>#DIV/0!</v>
      </c>
      <c r="AA72" s="190" t="str">
        <f>IF('Site Description'!B$33="NO TRANSECT", "NO TRANSECT",BE72*10)</f>
        <v>NO TRANSECT</v>
      </c>
      <c r="AB72" s="191" t="str">
        <f>IF('Site Description'!C$33="NO TRANSECT", "NO TRANSECT",BF72*10)</f>
        <v>NO TRANSECT</v>
      </c>
      <c r="AC72" s="191" t="str">
        <f>IF('Site Description'!D$33="NO TRANSECT", "NO TRANSECT",BG72*10)</f>
        <v>NO TRANSECT</v>
      </c>
      <c r="AD72" s="191" t="str">
        <f>IF('Site Description'!E$33="NO TRANSECT", "NO TRANSECT",BH72*10)</f>
        <v>NO TRANSECT</v>
      </c>
      <c r="AE72" s="191" t="str">
        <f>IF('Site Description'!F$33="NO TRANSECT", "NO TRANSECT",BI72*10)</f>
        <v>NO TRANSECT</v>
      </c>
      <c r="AF72" s="192" t="str">
        <f>IF('Site Description'!G$33="NO TRANSECT", "NO TRANSECT",BJ72*10)</f>
        <v>NO TRANSECT</v>
      </c>
      <c r="AG72" s="191" t="str">
        <f>IF('Site Description'!H$33="NO TRANSECT", "NO TRANSECT",BK72*10)</f>
        <v>NO TRANSECT</v>
      </c>
      <c r="AH72" s="211" t="str">
        <f>IF('Site Description'!I$33="NO TRANSECT", "NO TRANSECT",BL72*10)</f>
        <v>NO TRANSECT</v>
      </c>
      <c r="AI72" s="36" t="e">
        <f t="shared" si="80"/>
        <v>#DIV/0!</v>
      </c>
      <c r="AJ72" s="37" t="e">
        <f t="shared" si="81"/>
        <v>#DIV/0!</v>
      </c>
      <c r="AK72" s="190" t="str">
        <f>IF('Site Description'!B$33="NO TRANSECT", "NO TRANSECT",BO72*10)</f>
        <v>NO TRANSECT</v>
      </c>
      <c r="AL72" s="191" t="str">
        <f>IF('Site Description'!C$33="NO TRANSECT", "NO TRANSECT",BP72*10)</f>
        <v>NO TRANSECT</v>
      </c>
      <c r="AM72" s="191" t="str">
        <f>IF('Site Description'!D$33="NO TRANSECT", "NO TRANSECT",BQ72*10)</f>
        <v>NO TRANSECT</v>
      </c>
      <c r="AN72" s="191" t="str">
        <f>IF('Site Description'!E$33="NO TRANSECT", "NO TRANSECT",BR72*10)</f>
        <v>NO TRANSECT</v>
      </c>
      <c r="AO72" s="191" t="str">
        <f>IF('Site Description'!F$33="NO TRANSECT", "NO TRANSECT",BS72*10)</f>
        <v>NO TRANSECT</v>
      </c>
      <c r="AP72" s="192" t="str">
        <f>IF('Site Description'!G$33="NO TRANSECT", "NO TRANSECT",BT72*10)</f>
        <v>NO TRANSECT</v>
      </c>
      <c r="AQ72" s="192" t="str">
        <f>IF('Site Description'!H$33="NO TRANSECT", "NO TRANSECT",BU72*10)</f>
        <v>NO TRANSECT</v>
      </c>
      <c r="AR72" s="192" t="str">
        <f>IF('Site Description'!I$33="NO TRANSECT", "NO TRANSECT",BV72*10)</f>
        <v>NO TRANSECT</v>
      </c>
      <c r="AS72" s="36" t="e">
        <f t="shared" si="86"/>
        <v>#DIV/0!</v>
      </c>
      <c r="AT72" s="37" t="e">
        <f t="shared" si="87"/>
        <v>#DIV/0!</v>
      </c>
      <c r="AU72" s="190" t="str">
        <f>IF('Site Description'!B$33="NO TRANSECT","NO TRANSECT",BY72*10)</f>
        <v>NO TRANSECT</v>
      </c>
      <c r="AV72" s="191" t="str">
        <f>IF('Site Description'!C$33="NO TRANSECT","NO TRANSECT",BZ72*10)</f>
        <v>NO TRANSECT</v>
      </c>
      <c r="AW72" s="191" t="str">
        <f>IF('Site Description'!D$33="NO TRANSECT","NO TRANSECT",CA72*10)</f>
        <v>NO TRANSECT</v>
      </c>
      <c r="AX72" s="191" t="str">
        <f>IF('Site Description'!E$33="NO TRANSECT","NO TRANSECT",CB72*10)</f>
        <v>NO TRANSECT</v>
      </c>
      <c r="AY72" s="191" t="str">
        <f>IF('Site Description'!F$33="NO TRANSECT","NO TRANSECT",CC72*10)</f>
        <v>NO TRANSECT</v>
      </c>
      <c r="AZ72" s="192" t="str">
        <f>IF('Site Description'!G$33="NO TRANSECT","NO TRANSECT",CD72*10)</f>
        <v>NO TRANSECT</v>
      </c>
      <c r="BA72" s="192" t="str">
        <f>IF('Site Description'!H$33="NO TRANSECT","NO TRANSECT",CE72*10)</f>
        <v>NO TRANSECT</v>
      </c>
      <c r="BB72" s="192" t="str">
        <f>IF('Site Description'!I$33="NO TRANSECT","NO TRANSECT",CF72*10)</f>
        <v>NO TRANSECT</v>
      </c>
      <c r="BC72" s="36" t="e">
        <f t="shared" si="88"/>
        <v>#DIV/0!</v>
      </c>
      <c r="BD72" s="37" t="e">
        <f t="shared" si="89"/>
        <v>#DIV/0!</v>
      </c>
      <c r="BE72" s="190" t="str">
        <f>IF('Site Description'!B$32="NO TRANSECT","NO TRANSECT",SUMIF('Data Entry'!$A$4:$A$192,A72,'Data Entry'!$G$4:$G$192)/('Site Description'!B$32*100))</f>
        <v>NO TRANSECT</v>
      </c>
      <c r="BF72" s="191" t="str">
        <f>IF('Site Description'!C$32="NO TRANSECT","NO TRANSECT",SUMIF('Data Entry'!$J$4:$J$192,A72,'Data Entry'!$P$4:$P$192)/('Site Description'!C$32*100))</f>
        <v>NO TRANSECT</v>
      </c>
      <c r="BG72" s="191" t="str">
        <f>IF('Site Description'!D$32="NO TRANSECT","NO TRANSECT",SUMIF('Data Entry'!$S$4:$S$192,A72,'Data Entry'!$Y$4:$Y$192)/('Site Description'!D$32*100))</f>
        <v>NO TRANSECT</v>
      </c>
      <c r="BH72" s="191" t="str">
        <f>IF('Site Description'!E$32="NO TRANSECT","NO TRANSECT",SUMIF('Data Entry'!$AB$4:$AB$192,A72,'Data Entry'!$AH$4:$AH$192)/('Site Description'!E$32*100))</f>
        <v>NO TRANSECT</v>
      </c>
      <c r="BI72" s="191" t="str">
        <f>IF('Site Description'!F$32="NO TRANSECT","NO TRANSECT",SUMIF('Data Entry'!$AK$4:$AK$192,A72,'Data Entry'!$AQ$4:$AQ$192)/('Site Description'!F$32*100))</f>
        <v>NO TRANSECT</v>
      </c>
      <c r="BJ72" s="192" t="str">
        <f>IF('Site Description'!G$32="NO TRANSECT","NO TRANSECT",SUMIF('Data Entry'!$AT$4:$AT$192,A72,'Data Entry'!$AZ$4:$AZ$192)/('Site Description'!G$32*100))</f>
        <v>NO TRANSECT</v>
      </c>
      <c r="BK72" s="192" t="str">
        <f>IF('Site Description'!H$32="NO TRANSECT","NO TRANSECT",SUMIF('Data Entry'!$BC$4:$BC$192,A72,'Data Entry'!$BI$4:$BI$192)/('Site Description'!H$32*100))</f>
        <v>NO TRANSECT</v>
      </c>
      <c r="BL72" s="192" t="str">
        <f>IF('Site Description'!I$32="NO TRANSECT","NO TRANSECT",SUMIF('Data Entry'!$BL$4:$BL$192,A72,'Data Entry'!$BR$4:$BR$192)/('Site Description'!I$32*100))</f>
        <v>NO TRANSECT</v>
      </c>
      <c r="BM72" s="36" t="e">
        <f t="shared" si="90"/>
        <v>#DIV/0!</v>
      </c>
      <c r="BN72" s="37" t="e">
        <f t="shared" si="91"/>
        <v>#DIV/0!</v>
      </c>
      <c r="BO72" s="190" t="str">
        <f>IF('Site Description'!B$32="NO TRANSECT","NO TRANSECT",SUMIF('Data Entry'!$A$4:$A$192,A72,'Data Entry'!$H$4:$H$192)/('Site Description'!B$32*100))</f>
        <v>NO TRANSECT</v>
      </c>
      <c r="BP72" s="191" t="str">
        <f>IF('Site Description'!C$32="NO TRANSECT","NO TRANSECT",SUMIF('Data Entry'!$J$4:$J$192,A72,'Data Entry'!$Q$4:$Q$192)/('Site Description'!C$32*100))</f>
        <v>NO TRANSECT</v>
      </c>
      <c r="BQ72" s="191" t="str">
        <f>IF('Site Description'!D$32="NO TRANSECT","NO TRANSECT",SUMIF('Data Entry'!$S$4:$S$192,A72,'Data Entry'!$Z$4:$Z$192)/('Site Description'!D$32*100))</f>
        <v>NO TRANSECT</v>
      </c>
      <c r="BR72" s="191" t="str">
        <f>IF('Site Description'!E$32="NO TRANSECT","NO TRANSECT",SUMIF('Data Entry'!$AB$4:$AB$192,A72,'Data Entry'!$AI$4:$AI$192)/('Site Description'!E$32*100))</f>
        <v>NO TRANSECT</v>
      </c>
      <c r="BS72" s="191" t="str">
        <f>IF('Site Description'!F$32="NO TRANSECT","NO TRANSECT",SUMIF('Data Entry'!$AK$4:$AK$192,A72,'Data Entry'!$AR$4:$AR$192)/('Site Description'!F$32*100))</f>
        <v>NO TRANSECT</v>
      </c>
      <c r="BT72" s="192" t="str">
        <f>IF('Site Description'!G$32="NO TRANSECT","NO TRANSECT",SUMIF('Data Entry'!$AT$4:$AT$192,A72,'Data Entry'!$BA$4:$BA$192)/('Site Description'!G$32*100))</f>
        <v>NO TRANSECT</v>
      </c>
      <c r="BU72" s="191" t="str">
        <f>IF('Site Description'!H$32="NO TRANSECT","NO TRANSECT",SUMIF('Data Entry'!$BC$4:$BC$192,A72,'Data Entry'!$BJ$4:$BJ$192)/('Site Description'!H$32*100))</f>
        <v>NO TRANSECT</v>
      </c>
      <c r="BV72" s="211" t="str">
        <f>IF('Site Description'!I$32="NO TRANSECT","NO TRANSECT",SUMIF('Data Entry'!$BL$4:$BL$192,A72,'Data Entry'!$BS$4:$BS$192)/('Site Description'!I$32*100))</f>
        <v>NO TRANSECT</v>
      </c>
      <c r="BW72" s="36" t="e">
        <f t="shared" si="92"/>
        <v>#DIV/0!</v>
      </c>
      <c r="BX72" s="37" t="e">
        <f t="shared" si="93"/>
        <v>#DIV/0!</v>
      </c>
      <c r="BY72" s="198" t="str">
        <f>IF('Site Description'!B$32="NO TRANSECT","NO TRANSECT",SUMIF('Data Entry'!$A$4:$A$192,A72,'Data Entry'!$I$4:$I$192)/('Site Description'!B$32*100))</f>
        <v>NO TRANSECT</v>
      </c>
      <c r="BZ72" s="191" t="str">
        <f>IF('Site Description'!C$32="NO TRANSECT","NO TRANSECT",SUMIF('Data Entry'!$J$4:$J$192,A72,'Data Entry'!$R$4:$R$192)/('Site Description'!C$32*100))</f>
        <v>NO TRANSECT</v>
      </c>
      <c r="CA72" s="191" t="str">
        <f>IF('Site Description'!D$32="NO TRANSECT","NO TRANSECT",SUMIF('Data Entry'!$S$4:$S$192,A72,'Data Entry'!$AA$4:$AA$192)/('Site Description'!D$32*100))</f>
        <v>NO TRANSECT</v>
      </c>
      <c r="CB72" s="191" t="str">
        <f>IF('Site Description'!E$32="NO TRANSECT","NO TRANSECT",SUMIF('Data Entry'!$AB$4:$AB$192,A72,'Data Entry'!$AJ$4:$AJ$192)/('Site Description'!E$32*100))</f>
        <v>NO TRANSECT</v>
      </c>
      <c r="CC72" s="191" t="str">
        <f>IF('Site Description'!F$32="NO TRANSECT","NO TRANSECT",SUMIF('Data Entry'!$AK$4:$AK$192,A72,'Data Entry'!$AS$4:$AS$192)/('Site Description'!F$32*100))</f>
        <v>NO TRANSECT</v>
      </c>
      <c r="CD72" s="192" t="str">
        <f>IF('Site Description'!G$32="NO TRANSECT","NO TRANSECT",SUMIF('Data Entry'!$AT$4:$AT$192,A72,'Data Entry'!$BB$4:$BB$192)/('Site Description'!G$32*100))</f>
        <v>NO TRANSECT</v>
      </c>
      <c r="CE72" s="191" t="str">
        <f>IF('Site Description'!H$32="NO TRANSECT","NO TRANSECT",SUMIF('Data Entry'!$BC$4:$BC$192,A72,'Data Entry'!$BK$4:$BK$192)/('Site Description'!H$32*100))</f>
        <v>NO TRANSECT</v>
      </c>
      <c r="CF72" s="211" t="str">
        <f>IF('Site Description'!I$32="NO TRANSECT","NO TRANSECT",SUMIF('Data Entry'!$BL$4:$BL$192,A72,'Data Entry'!$BT$4:$BT$192)/('Site Description'!I$32*100))</f>
        <v>NO TRANSECT</v>
      </c>
      <c r="CG72" s="36" t="e">
        <f t="shared" si="94"/>
        <v>#DIV/0!</v>
      </c>
      <c r="CH72" s="37" t="e">
        <f t="shared" si="95"/>
        <v>#DIV/0!</v>
      </c>
    </row>
    <row r="73" spans="1:86" x14ac:dyDescent="0.25">
      <c r="A73" s="210" t="s">
        <v>14</v>
      </c>
      <c r="B73" s="210" t="s">
        <v>109</v>
      </c>
      <c r="C73" s="210"/>
      <c r="D73" s="210" t="s">
        <v>90</v>
      </c>
      <c r="E73" s="180" t="s">
        <v>42</v>
      </c>
      <c r="F73" s="180"/>
      <c r="G73" s="194" t="str">
        <f>IF('Site Description'!B$32="NO TRANSECT","NO TRANSECT",SUMIF('Data Entry'!$A$4:$A$192,A73,'Data Entry'!$D$4:$D$192))</f>
        <v>NO TRANSECT</v>
      </c>
      <c r="H73" s="195" t="str">
        <f>IF('Site Description'!C$32="NO TRANSECT","NO TRANSECT",SUMIF('Data Entry'!$J$4:$J$192,A73,'Data Entry'!$M$4:$M$192))</f>
        <v>NO TRANSECT</v>
      </c>
      <c r="I73" s="195" t="str">
        <f>IF('Site Description'!D$32="NO TRANSECT","NO TRANSECT",SUMIF('Data Entry'!$S$4:$S$192,A73,'Data Entry'!$V$4:$V$192))</f>
        <v>NO TRANSECT</v>
      </c>
      <c r="J73" s="195" t="str">
        <f>IF('Site Description'!E$32="NO TRANSECT","NO TRANSECT",SUMIF('Data Entry'!$AB$4:$AB$192,A73,'Data Entry'!$AE$4:$AE$192))</f>
        <v>NO TRANSECT</v>
      </c>
      <c r="K73" s="195" t="str">
        <f>IF('Site Description'!F$32="NO TRANSECT","NO TRANSECT",SUMIF('Data Entry'!$AK$4:$AK$192,A73,'Data Entry'!$AN$4:$AN$192))</f>
        <v>NO TRANSECT</v>
      </c>
      <c r="L73" s="196" t="str">
        <f>IF('Site Description'!G$32="NO TRANSECT","NO TRANSECT",SUMIF('Data Entry'!$AT$4:$AT$192,A73,'Data Entry'!$AW$4:$AW$192))</f>
        <v>NO TRANSECT</v>
      </c>
      <c r="M73" s="196" t="str">
        <f>IF('Site Description'!H$32="NO TRANSECT","NO TRANSECT",SUMIF('Data Entry'!$BC$4:$BC$192,A73,'Data Entry'!$BF$4:$BF$192))</f>
        <v>NO TRANSECT</v>
      </c>
      <c r="N73" s="197" t="str">
        <f>IF('Site Description'!I$32="NO TRANSECT","NO TRANSECT",SUMIF('Data Entry'!$BL$4:$BL$192,A73,'Data Entry'!$BO$4:$BO$192))</f>
        <v>NO TRANSECT</v>
      </c>
      <c r="O73" s="36" t="e">
        <f t="shared" si="82"/>
        <v>#DIV/0!</v>
      </c>
      <c r="P73" s="37" t="e">
        <f t="shared" si="83"/>
        <v>#DIV/0!</v>
      </c>
      <c r="Q73" s="190" t="str">
        <f>IF('Site Description'!B$33="NO TRANSECT", "NO TRANSECT", G73/'Site Description'!B$33)</f>
        <v>NO TRANSECT</v>
      </c>
      <c r="R73" s="191" t="str">
        <f>IF('Site Description'!C$33="NO TRANSECT", "NO TRANSECT", H73/'Site Description'!C$33)</f>
        <v>NO TRANSECT</v>
      </c>
      <c r="S73" s="191" t="str">
        <f>IF('Site Description'!D$33="NO TRANSECT", "NO TRANSECT", I73/'Site Description'!D$33)</f>
        <v>NO TRANSECT</v>
      </c>
      <c r="T73" s="191" t="str">
        <f>IF('Site Description'!E$33="NO TRANSECT", "NO TRANSECT", J73/'Site Description'!E$33)</f>
        <v>NO TRANSECT</v>
      </c>
      <c r="U73" s="191" t="str">
        <f>IF('Site Description'!F$33="NO TRANSECT", "NO TRANSECT", K73/'Site Description'!F$33)</f>
        <v>NO TRANSECT</v>
      </c>
      <c r="V73" s="192" t="str">
        <f>IF('Site Description'!G$33="NO TRANSECT", "NO TRANSECT", L73/'Site Description'!G$33)</f>
        <v>NO TRANSECT</v>
      </c>
      <c r="W73" s="191" t="str">
        <f>IF('Site Description'!H$33="NO TRANSECT", "NO TRANSECT", M73/'Site Description'!H$33)</f>
        <v>NO TRANSECT</v>
      </c>
      <c r="X73" s="211" t="str">
        <f>IF('Site Description'!$I$33="NO TRANSECT", "NO TRANSECT", N73/'Site Description'!$I$33)</f>
        <v>NO TRANSECT</v>
      </c>
      <c r="Y73" s="36" t="e">
        <f t="shared" si="84"/>
        <v>#DIV/0!</v>
      </c>
      <c r="Z73" s="37" t="e">
        <f t="shared" si="85"/>
        <v>#DIV/0!</v>
      </c>
      <c r="AA73" s="190" t="str">
        <f>IF('Site Description'!B$33="NO TRANSECT", "NO TRANSECT",BE73*10)</f>
        <v>NO TRANSECT</v>
      </c>
      <c r="AB73" s="191" t="str">
        <f>IF('Site Description'!C$33="NO TRANSECT", "NO TRANSECT",BF73*10)</f>
        <v>NO TRANSECT</v>
      </c>
      <c r="AC73" s="191" t="str">
        <f>IF('Site Description'!D$33="NO TRANSECT", "NO TRANSECT",BG73*10)</f>
        <v>NO TRANSECT</v>
      </c>
      <c r="AD73" s="191" t="str">
        <f>IF('Site Description'!E$33="NO TRANSECT", "NO TRANSECT",BH73*10)</f>
        <v>NO TRANSECT</v>
      </c>
      <c r="AE73" s="191" t="str">
        <f>IF('Site Description'!F$33="NO TRANSECT", "NO TRANSECT",BI73*10)</f>
        <v>NO TRANSECT</v>
      </c>
      <c r="AF73" s="192" t="str">
        <f>IF('Site Description'!G$33="NO TRANSECT", "NO TRANSECT",BJ73*10)</f>
        <v>NO TRANSECT</v>
      </c>
      <c r="AG73" s="191" t="str">
        <f>IF('Site Description'!H$33="NO TRANSECT", "NO TRANSECT",BK73*10)</f>
        <v>NO TRANSECT</v>
      </c>
      <c r="AH73" s="211" t="str">
        <f>IF('Site Description'!I$33="NO TRANSECT", "NO TRANSECT",BL73*10)</f>
        <v>NO TRANSECT</v>
      </c>
      <c r="AI73" s="36" t="e">
        <f t="shared" si="80"/>
        <v>#DIV/0!</v>
      </c>
      <c r="AJ73" s="37" t="e">
        <f t="shared" si="81"/>
        <v>#DIV/0!</v>
      </c>
      <c r="AK73" s="190" t="str">
        <f>IF('Site Description'!B$33="NO TRANSECT", "NO TRANSECT",BO73*10)</f>
        <v>NO TRANSECT</v>
      </c>
      <c r="AL73" s="191" t="str">
        <f>IF('Site Description'!C$33="NO TRANSECT", "NO TRANSECT",BP73*10)</f>
        <v>NO TRANSECT</v>
      </c>
      <c r="AM73" s="191" t="str">
        <f>IF('Site Description'!D$33="NO TRANSECT", "NO TRANSECT",BQ73*10)</f>
        <v>NO TRANSECT</v>
      </c>
      <c r="AN73" s="191" t="str">
        <f>IF('Site Description'!E$33="NO TRANSECT", "NO TRANSECT",BR73*10)</f>
        <v>NO TRANSECT</v>
      </c>
      <c r="AO73" s="191" t="str">
        <f>IF('Site Description'!F$33="NO TRANSECT", "NO TRANSECT",BS73*10)</f>
        <v>NO TRANSECT</v>
      </c>
      <c r="AP73" s="192" t="str">
        <f>IF('Site Description'!G$33="NO TRANSECT", "NO TRANSECT",BT73*10)</f>
        <v>NO TRANSECT</v>
      </c>
      <c r="AQ73" s="192" t="str">
        <f>IF('Site Description'!H$33="NO TRANSECT", "NO TRANSECT",BU73*10)</f>
        <v>NO TRANSECT</v>
      </c>
      <c r="AR73" s="192" t="str">
        <f>IF('Site Description'!I$33="NO TRANSECT", "NO TRANSECT",BV73*10)</f>
        <v>NO TRANSECT</v>
      </c>
      <c r="AS73" s="36" t="e">
        <f t="shared" si="86"/>
        <v>#DIV/0!</v>
      </c>
      <c r="AT73" s="37" t="e">
        <f t="shared" si="87"/>
        <v>#DIV/0!</v>
      </c>
      <c r="AU73" s="190" t="str">
        <f>IF('Site Description'!B$33="NO TRANSECT","NO TRANSECT",BY73*10)</f>
        <v>NO TRANSECT</v>
      </c>
      <c r="AV73" s="191" t="str">
        <f>IF('Site Description'!C$33="NO TRANSECT","NO TRANSECT",BZ73*10)</f>
        <v>NO TRANSECT</v>
      </c>
      <c r="AW73" s="191" t="str">
        <f>IF('Site Description'!D$33="NO TRANSECT","NO TRANSECT",CA73*10)</f>
        <v>NO TRANSECT</v>
      </c>
      <c r="AX73" s="191" t="str">
        <f>IF('Site Description'!E$33="NO TRANSECT","NO TRANSECT",CB73*10)</f>
        <v>NO TRANSECT</v>
      </c>
      <c r="AY73" s="191" t="str">
        <f>IF('Site Description'!F$33="NO TRANSECT","NO TRANSECT",CC73*10)</f>
        <v>NO TRANSECT</v>
      </c>
      <c r="AZ73" s="192" t="str">
        <f>IF('Site Description'!G$33="NO TRANSECT","NO TRANSECT",CD73*10)</f>
        <v>NO TRANSECT</v>
      </c>
      <c r="BA73" s="192" t="str">
        <f>IF('Site Description'!H$33="NO TRANSECT","NO TRANSECT",CE73*10)</f>
        <v>NO TRANSECT</v>
      </c>
      <c r="BB73" s="192" t="str">
        <f>IF('Site Description'!I$33="NO TRANSECT","NO TRANSECT",CF73*10)</f>
        <v>NO TRANSECT</v>
      </c>
      <c r="BC73" s="36" t="e">
        <f t="shared" si="88"/>
        <v>#DIV/0!</v>
      </c>
      <c r="BD73" s="37" t="e">
        <f t="shared" si="89"/>
        <v>#DIV/0!</v>
      </c>
      <c r="BE73" s="190" t="str">
        <f>IF('Site Description'!B$32="NO TRANSECT","NO TRANSECT",SUMIF('Data Entry'!$A$4:$A$192,A73,'Data Entry'!$G$4:$G$192)/('Site Description'!B$32*100))</f>
        <v>NO TRANSECT</v>
      </c>
      <c r="BF73" s="191" t="str">
        <f>IF('Site Description'!C$32="NO TRANSECT","NO TRANSECT",SUMIF('Data Entry'!$J$4:$J$192,A73,'Data Entry'!$P$4:$P$192)/('Site Description'!C$32*100))</f>
        <v>NO TRANSECT</v>
      </c>
      <c r="BG73" s="191" t="str">
        <f>IF('Site Description'!D$32="NO TRANSECT","NO TRANSECT",SUMIF('Data Entry'!$S$4:$S$192,A73,'Data Entry'!$Y$4:$Y$192)/('Site Description'!D$32*100))</f>
        <v>NO TRANSECT</v>
      </c>
      <c r="BH73" s="191" t="str">
        <f>IF('Site Description'!E$32="NO TRANSECT","NO TRANSECT",SUMIF('Data Entry'!$AB$4:$AB$192,A73,'Data Entry'!$AH$4:$AH$192)/('Site Description'!E$32*100))</f>
        <v>NO TRANSECT</v>
      </c>
      <c r="BI73" s="191" t="str">
        <f>IF('Site Description'!F$32="NO TRANSECT","NO TRANSECT",SUMIF('Data Entry'!$AK$4:$AK$192,A73,'Data Entry'!$AQ$4:$AQ$192)/('Site Description'!F$32*100))</f>
        <v>NO TRANSECT</v>
      </c>
      <c r="BJ73" s="192" t="str">
        <f>IF('Site Description'!G$32="NO TRANSECT","NO TRANSECT",SUMIF('Data Entry'!$AT$4:$AT$192,A73,'Data Entry'!$AZ$4:$AZ$192)/('Site Description'!G$32*100))</f>
        <v>NO TRANSECT</v>
      </c>
      <c r="BK73" s="192" t="str">
        <f>IF('Site Description'!H$32="NO TRANSECT","NO TRANSECT",SUMIF('Data Entry'!$BC$4:$BC$192,A73,'Data Entry'!$BI$4:$BI$192)/('Site Description'!H$32*100))</f>
        <v>NO TRANSECT</v>
      </c>
      <c r="BL73" s="192" t="str">
        <f>IF('Site Description'!I$32="NO TRANSECT","NO TRANSECT",SUMIF('Data Entry'!$BL$4:$BL$192,A73,'Data Entry'!$BR$4:$BR$192)/('Site Description'!I$32*100))</f>
        <v>NO TRANSECT</v>
      </c>
      <c r="BM73" s="36" t="e">
        <f t="shared" si="90"/>
        <v>#DIV/0!</v>
      </c>
      <c r="BN73" s="37" t="e">
        <f t="shared" si="91"/>
        <v>#DIV/0!</v>
      </c>
      <c r="BO73" s="190" t="str">
        <f>IF('Site Description'!B$32="NO TRANSECT","NO TRANSECT",SUMIF('Data Entry'!$A$4:$A$192,A73,'Data Entry'!$H$4:$H$192)/('Site Description'!B$32*100))</f>
        <v>NO TRANSECT</v>
      </c>
      <c r="BP73" s="191" t="str">
        <f>IF('Site Description'!C$32="NO TRANSECT","NO TRANSECT",SUMIF('Data Entry'!$J$4:$J$192,A73,'Data Entry'!$Q$4:$Q$192)/('Site Description'!C$32*100))</f>
        <v>NO TRANSECT</v>
      </c>
      <c r="BQ73" s="191" t="str">
        <f>IF('Site Description'!D$32="NO TRANSECT","NO TRANSECT",SUMIF('Data Entry'!$S$4:$S$192,A73,'Data Entry'!$Z$4:$Z$192)/('Site Description'!D$32*100))</f>
        <v>NO TRANSECT</v>
      </c>
      <c r="BR73" s="191" t="str">
        <f>IF('Site Description'!E$32="NO TRANSECT","NO TRANSECT",SUMIF('Data Entry'!$AB$4:$AB$192,A73,'Data Entry'!$AI$4:$AI$192)/('Site Description'!E$32*100))</f>
        <v>NO TRANSECT</v>
      </c>
      <c r="BS73" s="191" t="str">
        <f>IF('Site Description'!F$32="NO TRANSECT","NO TRANSECT",SUMIF('Data Entry'!$AK$4:$AK$192,A73,'Data Entry'!$AR$4:$AR$192)/('Site Description'!F$32*100))</f>
        <v>NO TRANSECT</v>
      </c>
      <c r="BT73" s="192" t="str">
        <f>IF('Site Description'!G$32="NO TRANSECT","NO TRANSECT",SUMIF('Data Entry'!$AT$4:$AT$192,A73,'Data Entry'!$BA$4:$BA$192)/('Site Description'!G$32*100))</f>
        <v>NO TRANSECT</v>
      </c>
      <c r="BU73" s="191" t="str">
        <f>IF('Site Description'!H$32="NO TRANSECT","NO TRANSECT",SUMIF('Data Entry'!$BC$4:$BC$192,A73,'Data Entry'!$BJ$4:$BJ$192)/('Site Description'!H$32*100))</f>
        <v>NO TRANSECT</v>
      </c>
      <c r="BV73" s="211" t="str">
        <f>IF('Site Description'!I$32="NO TRANSECT","NO TRANSECT",SUMIF('Data Entry'!$BL$4:$BL$192,A73,'Data Entry'!$BS$4:$BS$192)/('Site Description'!I$32*100))</f>
        <v>NO TRANSECT</v>
      </c>
      <c r="BW73" s="36" t="e">
        <f t="shared" si="92"/>
        <v>#DIV/0!</v>
      </c>
      <c r="BX73" s="37" t="e">
        <f t="shared" si="93"/>
        <v>#DIV/0!</v>
      </c>
      <c r="BY73" s="198" t="str">
        <f>IF('Site Description'!B$32="NO TRANSECT","NO TRANSECT",SUMIF('Data Entry'!$A$4:$A$192,A73,'Data Entry'!$I$4:$I$192)/('Site Description'!B$32*100))</f>
        <v>NO TRANSECT</v>
      </c>
      <c r="BZ73" s="191" t="str">
        <f>IF('Site Description'!C$32="NO TRANSECT","NO TRANSECT",SUMIF('Data Entry'!$J$4:$J$192,A73,'Data Entry'!$R$4:$R$192)/('Site Description'!C$32*100))</f>
        <v>NO TRANSECT</v>
      </c>
      <c r="CA73" s="191" t="str">
        <f>IF('Site Description'!D$32="NO TRANSECT","NO TRANSECT",SUMIF('Data Entry'!$S$4:$S$192,A73,'Data Entry'!$AA$4:$AA$192)/('Site Description'!D$32*100))</f>
        <v>NO TRANSECT</v>
      </c>
      <c r="CB73" s="191" t="str">
        <f>IF('Site Description'!E$32="NO TRANSECT","NO TRANSECT",SUMIF('Data Entry'!$AB$4:$AB$192,A73,'Data Entry'!$AJ$4:$AJ$192)/('Site Description'!E$32*100))</f>
        <v>NO TRANSECT</v>
      </c>
      <c r="CC73" s="191" t="str">
        <f>IF('Site Description'!F$32="NO TRANSECT","NO TRANSECT",SUMIF('Data Entry'!$AK$4:$AK$192,A73,'Data Entry'!$AS$4:$AS$192)/('Site Description'!F$32*100))</f>
        <v>NO TRANSECT</v>
      </c>
      <c r="CD73" s="192" t="str">
        <f>IF('Site Description'!G$32="NO TRANSECT","NO TRANSECT",SUMIF('Data Entry'!$AT$4:$AT$192,A73,'Data Entry'!$BB$4:$BB$192)/('Site Description'!G$32*100))</f>
        <v>NO TRANSECT</v>
      </c>
      <c r="CE73" s="191" t="str">
        <f>IF('Site Description'!H$32="NO TRANSECT","NO TRANSECT",SUMIF('Data Entry'!$BC$4:$BC$192,A73,'Data Entry'!$BK$4:$BK$192)/('Site Description'!H$32*100))</f>
        <v>NO TRANSECT</v>
      </c>
      <c r="CF73" s="211" t="str">
        <f>IF('Site Description'!I$32="NO TRANSECT","NO TRANSECT",SUMIF('Data Entry'!$BL$4:$BL$192,A73,'Data Entry'!$BT$4:$BT$192)/('Site Description'!I$32*100))</f>
        <v>NO TRANSECT</v>
      </c>
      <c r="CG73" s="36" t="e">
        <f t="shared" si="94"/>
        <v>#DIV/0!</v>
      </c>
      <c r="CH73" s="37" t="e">
        <f t="shared" si="95"/>
        <v>#DIV/0!</v>
      </c>
    </row>
    <row r="74" spans="1:86" x14ac:dyDescent="0.25">
      <c r="A74" s="210" t="s">
        <v>143</v>
      </c>
      <c r="B74" s="210" t="s">
        <v>141</v>
      </c>
      <c r="C74" s="210"/>
      <c r="D74" s="210" t="s">
        <v>90</v>
      </c>
      <c r="E74" s="180" t="s">
        <v>42</v>
      </c>
      <c r="F74" s="180"/>
      <c r="G74" s="194" t="str">
        <f>IF('Site Description'!B$32="NO TRANSECT","NO TRANSECT",SUMIF('Data Entry'!$A$4:$A$192,A74,'Data Entry'!$D$4:$D$192))</f>
        <v>NO TRANSECT</v>
      </c>
      <c r="H74" s="195" t="str">
        <f>IF('Site Description'!C$32="NO TRANSECT","NO TRANSECT",SUMIF('Data Entry'!$J$4:$J$192,A74,'Data Entry'!$M$4:$M$192))</f>
        <v>NO TRANSECT</v>
      </c>
      <c r="I74" s="195" t="str">
        <f>IF('Site Description'!D$32="NO TRANSECT","NO TRANSECT",SUMIF('Data Entry'!$S$4:$S$192,A74,'Data Entry'!$V$4:$V$192))</f>
        <v>NO TRANSECT</v>
      </c>
      <c r="J74" s="195" t="str">
        <f>IF('Site Description'!E$32="NO TRANSECT","NO TRANSECT",SUMIF('Data Entry'!$AB$4:$AB$192,A74,'Data Entry'!$AE$4:$AE$192))</f>
        <v>NO TRANSECT</v>
      </c>
      <c r="K74" s="195" t="str">
        <f>IF('Site Description'!F$32="NO TRANSECT","NO TRANSECT",SUMIF('Data Entry'!$AK$4:$AK$192,A74,'Data Entry'!$AN$4:$AN$192))</f>
        <v>NO TRANSECT</v>
      </c>
      <c r="L74" s="196" t="str">
        <f>IF('Site Description'!G$32="NO TRANSECT","NO TRANSECT",SUMIF('Data Entry'!$AT$4:$AT$192,A74,'Data Entry'!$AW$4:$AW$192))</f>
        <v>NO TRANSECT</v>
      </c>
      <c r="M74" s="196" t="str">
        <f>IF('Site Description'!H$32="NO TRANSECT","NO TRANSECT",SUMIF('Data Entry'!$BC$4:$BC$192,A74,'Data Entry'!$BF$4:$BF$192))</f>
        <v>NO TRANSECT</v>
      </c>
      <c r="N74" s="197" t="str">
        <f>IF('Site Description'!I$32="NO TRANSECT","NO TRANSECT",SUMIF('Data Entry'!$BL$4:$BL$192,A74,'Data Entry'!$BO$4:$BO$192))</f>
        <v>NO TRANSECT</v>
      </c>
      <c r="O74" s="36" t="e">
        <f t="shared" si="82"/>
        <v>#DIV/0!</v>
      </c>
      <c r="P74" s="37" t="e">
        <f t="shared" si="83"/>
        <v>#DIV/0!</v>
      </c>
      <c r="Q74" s="190" t="str">
        <f>IF('Site Description'!B$33="NO TRANSECT", "NO TRANSECT", G74/'Site Description'!B$33)</f>
        <v>NO TRANSECT</v>
      </c>
      <c r="R74" s="191" t="str">
        <f>IF('Site Description'!C$33="NO TRANSECT", "NO TRANSECT", H74/'Site Description'!C$33)</f>
        <v>NO TRANSECT</v>
      </c>
      <c r="S74" s="191" t="str">
        <f>IF('Site Description'!D$33="NO TRANSECT", "NO TRANSECT", I74/'Site Description'!D$33)</f>
        <v>NO TRANSECT</v>
      </c>
      <c r="T74" s="191" t="str">
        <f>IF('Site Description'!E$33="NO TRANSECT", "NO TRANSECT", J74/'Site Description'!E$33)</f>
        <v>NO TRANSECT</v>
      </c>
      <c r="U74" s="191" t="str">
        <f>IF('Site Description'!F$33="NO TRANSECT", "NO TRANSECT", K74/'Site Description'!F$33)</f>
        <v>NO TRANSECT</v>
      </c>
      <c r="V74" s="192" t="str">
        <f>IF('Site Description'!G$33="NO TRANSECT", "NO TRANSECT", L74/'Site Description'!G$33)</f>
        <v>NO TRANSECT</v>
      </c>
      <c r="W74" s="191" t="str">
        <f>IF('Site Description'!H$33="NO TRANSECT", "NO TRANSECT", M74/'Site Description'!H$33)</f>
        <v>NO TRANSECT</v>
      </c>
      <c r="X74" s="211" t="str">
        <f>IF('Site Description'!$I$33="NO TRANSECT", "NO TRANSECT", N74/'Site Description'!$I$33)</f>
        <v>NO TRANSECT</v>
      </c>
      <c r="Y74" s="36" t="e">
        <f t="shared" si="84"/>
        <v>#DIV/0!</v>
      </c>
      <c r="Z74" s="37" t="e">
        <f t="shared" si="85"/>
        <v>#DIV/0!</v>
      </c>
      <c r="AA74" s="190" t="str">
        <f>IF('Site Description'!B$33="NO TRANSECT", "NO TRANSECT",BE74*10)</f>
        <v>NO TRANSECT</v>
      </c>
      <c r="AB74" s="191" t="str">
        <f>IF('Site Description'!C$33="NO TRANSECT", "NO TRANSECT",BF74*10)</f>
        <v>NO TRANSECT</v>
      </c>
      <c r="AC74" s="191" t="str">
        <f>IF('Site Description'!D$33="NO TRANSECT", "NO TRANSECT",BG74*10)</f>
        <v>NO TRANSECT</v>
      </c>
      <c r="AD74" s="191" t="str">
        <f>IF('Site Description'!E$33="NO TRANSECT", "NO TRANSECT",BH74*10)</f>
        <v>NO TRANSECT</v>
      </c>
      <c r="AE74" s="191" t="str">
        <f>IF('Site Description'!F$33="NO TRANSECT", "NO TRANSECT",BI74*10)</f>
        <v>NO TRANSECT</v>
      </c>
      <c r="AF74" s="192" t="str">
        <f>IF('Site Description'!G$33="NO TRANSECT", "NO TRANSECT",BJ74*10)</f>
        <v>NO TRANSECT</v>
      </c>
      <c r="AG74" s="191" t="str">
        <f>IF('Site Description'!H$33="NO TRANSECT", "NO TRANSECT",BK74*10)</f>
        <v>NO TRANSECT</v>
      </c>
      <c r="AH74" s="211" t="str">
        <f>IF('Site Description'!I$33="NO TRANSECT", "NO TRANSECT",BL74*10)</f>
        <v>NO TRANSECT</v>
      </c>
      <c r="AI74" s="36" t="e">
        <f t="shared" si="80"/>
        <v>#DIV/0!</v>
      </c>
      <c r="AJ74" s="37" t="e">
        <f t="shared" si="81"/>
        <v>#DIV/0!</v>
      </c>
      <c r="AK74" s="190" t="str">
        <f>IF('Site Description'!B$33="NO TRANSECT", "NO TRANSECT",BO74*10)</f>
        <v>NO TRANSECT</v>
      </c>
      <c r="AL74" s="191" t="str">
        <f>IF('Site Description'!C$33="NO TRANSECT", "NO TRANSECT",BP74*10)</f>
        <v>NO TRANSECT</v>
      </c>
      <c r="AM74" s="191" t="str">
        <f>IF('Site Description'!D$33="NO TRANSECT", "NO TRANSECT",BQ74*10)</f>
        <v>NO TRANSECT</v>
      </c>
      <c r="AN74" s="191" t="str">
        <f>IF('Site Description'!E$33="NO TRANSECT", "NO TRANSECT",BR74*10)</f>
        <v>NO TRANSECT</v>
      </c>
      <c r="AO74" s="191" t="str">
        <f>IF('Site Description'!F$33="NO TRANSECT", "NO TRANSECT",BS74*10)</f>
        <v>NO TRANSECT</v>
      </c>
      <c r="AP74" s="192" t="str">
        <f>IF('Site Description'!G$33="NO TRANSECT", "NO TRANSECT",BT74*10)</f>
        <v>NO TRANSECT</v>
      </c>
      <c r="AQ74" s="192" t="str">
        <f>IF('Site Description'!H$33="NO TRANSECT", "NO TRANSECT",BU74*10)</f>
        <v>NO TRANSECT</v>
      </c>
      <c r="AR74" s="192" t="str">
        <f>IF('Site Description'!I$33="NO TRANSECT", "NO TRANSECT",BV74*10)</f>
        <v>NO TRANSECT</v>
      </c>
      <c r="AS74" s="36" t="e">
        <f t="shared" si="86"/>
        <v>#DIV/0!</v>
      </c>
      <c r="AT74" s="37" t="e">
        <f t="shared" si="87"/>
        <v>#DIV/0!</v>
      </c>
      <c r="AU74" s="190" t="str">
        <f>IF('Site Description'!B$33="NO TRANSECT","NO TRANSECT",BY74*10)</f>
        <v>NO TRANSECT</v>
      </c>
      <c r="AV74" s="191" t="str">
        <f>IF('Site Description'!C$33="NO TRANSECT","NO TRANSECT",BZ74*10)</f>
        <v>NO TRANSECT</v>
      </c>
      <c r="AW74" s="191" t="str">
        <f>IF('Site Description'!D$33="NO TRANSECT","NO TRANSECT",CA74*10)</f>
        <v>NO TRANSECT</v>
      </c>
      <c r="AX74" s="191" t="str">
        <f>IF('Site Description'!E$33="NO TRANSECT","NO TRANSECT",CB74*10)</f>
        <v>NO TRANSECT</v>
      </c>
      <c r="AY74" s="191" t="str">
        <f>IF('Site Description'!F$33="NO TRANSECT","NO TRANSECT",CC74*10)</f>
        <v>NO TRANSECT</v>
      </c>
      <c r="AZ74" s="192" t="str">
        <f>IF('Site Description'!G$33="NO TRANSECT","NO TRANSECT",CD74*10)</f>
        <v>NO TRANSECT</v>
      </c>
      <c r="BA74" s="192" t="str">
        <f>IF('Site Description'!H$33="NO TRANSECT","NO TRANSECT",CE74*10)</f>
        <v>NO TRANSECT</v>
      </c>
      <c r="BB74" s="192" t="str">
        <f>IF('Site Description'!I$33="NO TRANSECT","NO TRANSECT",CF74*10)</f>
        <v>NO TRANSECT</v>
      </c>
      <c r="BC74" s="36" t="e">
        <f t="shared" si="88"/>
        <v>#DIV/0!</v>
      </c>
      <c r="BD74" s="37" t="e">
        <f t="shared" si="89"/>
        <v>#DIV/0!</v>
      </c>
      <c r="BE74" s="190" t="str">
        <f>IF('Site Description'!B$32="NO TRANSECT","NO TRANSECT",SUMIF('Data Entry'!$A$4:$A$192,A74,'Data Entry'!$G$4:$G$192)/('Site Description'!B$32*100))</f>
        <v>NO TRANSECT</v>
      </c>
      <c r="BF74" s="191" t="str">
        <f>IF('Site Description'!C$32="NO TRANSECT","NO TRANSECT",SUMIF('Data Entry'!$J$4:$J$192,A74,'Data Entry'!$P$4:$P$192)/('Site Description'!C$32*100))</f>
        <v>NO TRANSECT</v>
      </c>
      <c r="BG74" s="191" t="str">
        <f>IF('Site Description'!D$32="NO TRANSECT","NO TRANSECT",SUMIF('Data Entry'!$S$4:$S$192,A74,'Data Entry'!$Y$4:$Y$192)/('Site Description'!D$32*100))</f>
        <v>NO TRANSECT</v>
      </c>
      <c r="BH74" s="191" t="str">
        <f>IF('Site Description'!E$32="NO TRANSECT","NO TRANSECT",SUMIF('Data Entry'!$AB$4:$AB$192,A74,'Data Entry'!$AH$4:$AH$192)/('Site Description'!E$32*100))</f>
        <v>NO TRANSECT</v>
      </c>
      <c r="BI74" s="191" t="str">
        <f>IF('Site Description'!F$32="NO TRANSECT","NO TRANSECT",SUMIF('Data Entry'!$AK$4:$AK$192,A74,'Data Entry'!$AQ$4:$AQ$192)/('Site Description'!F$32*100))</f>
        <v>NO TRANSECT</v>
      </c>
      <c r="BJ74" s="192" t="str">
        <f>IF('Site Description'!G$32="NO TRANSECT","NO TRANSECT",SUMIF('Data Entry'!$AT$4:$AT$192,A74,'Data Entry'!$AZ$4:$AZ$192)/('Site Description'!G$32*100))</f>
        <v>NO TRANSECT</v>
      </c>
      <c r="BK74" s="192" t="str">
        <f>IF('Site Description'!H$32="NO TRANSECT","NO TRANSECT",SUMIF('Data Entry'!$BC$4:$BC$192,A74,'Data Entry'!$BI$4:$BI$192)/('Site Description'!H$32*100))</f>
        <v>NO TRANSECT</v>
      </c>
      <c r="BL74" s="192" t="str">
        <f>IF('Site Description'!I$32="NO TRANSECT","NO TRANSECT",SUMIF('Data Entry'!$BL$4:$BL$192,A74,'Data Entry'!$BR$4:$BR$192)/('Site Description'!I$32*100))</f>
        <v>NO TRANSECT</v>
      </c>
      <c r="BM74" s="36" t="e">
        <f t="shared" si="90"/>
        <v>#DIV/0!</v>
      </c>
      <c r="BN74" s="37" t="e">
        <f t="shared" si="91"/>
        <v>#DIV/0!</v>
      </c>
      <c r="BO74" s="190" t="str">
        <f>IF('Site Description'!B$32="NO TRANSECT","NO TRANSECT",SUMIF('Data Entry'!$A$4:$A$192,A74,'Data Entry'!$H$4:$H$192)/('Site Description'!B$32*100))</f>
        <v>NO TRANSECT</v>
      </c>
      <c r="BP74" s="191" t="str">
        <f>IF('Site Description'!C$32="NO TRANSECT","NO TRANSECT",SUMIF('Data Entry'!$J$4:$J$192,A74,'Data Entry'!$Q$4:$Q$192)/('Site Description'!C$32*100))</f>
        <v>NO TRANSECT</v>
      </c>
      <c r="BQ74" s="191" t="str">
        <f>IF('Site Description'!D$32="NO TRANSECT","NO TRANSECT",SUMIF('Data Entry'!$S$4:$S$192,A74,'Data Entry'!$Z$4:$Z$192)/('Site Description'!D$32*100))</f>
        <v>NO TRANSECT</v>
      </c>
      <c r="BR74" s="191" t="str">
        <f>IF('Site Description'!E$32="NO TRANSECT","NO TRANSECT",SUMIF('Data Entry'!$AB$4:$AB$192,A74,'Data Entry'!$AI$4:$AI$192)/('Site Description'!E$32*100))</f>
        <v>NO TRANSECT</v>
      </c>
      <c r="BS74" s="191" t="str">
        <f>IF('Site Description'!F$32="NO TRANSECT","NO TRANSECT",SUMIF('Data Entry'!$AK$4:$AK$192,A74,'Data Entry'!$AR$4:$AR$192)/('Site Description'!F$32*100))</f>
        <v>NO TRANSECT</v>
      </c>
      <c r="BT74" s="192" t="str">
        <f>IF('Site Description'!G$32="NO TRANSECT","NO TRANSECT",SUMIF('Data Entry'!$AT$4:$AT$192,A74,'Data Entry'!$BA$4:$BA$192)/('Site Description'!G$32*100))</f>
        <v>NO TRANSECT</v>
      </c>
      <c r="BU74" s="191" t="str">
        <f>IF('Site Description'!H$32="NO TRANSECT","NO TRANSECT",SUMIF('Data Entry'!$BC$4:$BC$192,A74,'Data Entry'!$BJ$4:$BJ$192)/('Site Description'!H$32*100))</f>
        <v>NO TRANSECT</v>
      </c>
      <c r="BV74" s="211" t="str">
        <f>IF('Site Description'!I$32="NO TRANSECT","NO TRANSECT",SUMIF('Data Entry'!$BL$4:$BL$192,A74,'Data Entry'!$BS$4:$BS$192)/('Site Description'!I$32*100))</f>
        <v>NO TRANSECT</v>
      </c>
      <c r="BW74" s="36" t="e">
        <f t="shared" si="92"/>
        <v>#DIV/0!</v>
      </c>
      <c r="BX74" s="37" t="e">
        <f t="shared" si="93"/>
        <v>#DIV/0!</v>
      </c>
      <c r="BY74" s="198" t="str">
        <f>IF('Site Description'!B$32="NO TRANSECT","NO TRANSECT",SUMIF('Data Entry'!$A$4:$A$192,A74,'Data Entry'!$I$4:$I$192)/('Site Description'!B$32*100))</f>
        <v>NO TRANSECT</v>
      </c>
      <c r="BZ74" s="191" t="str">
        <f>IF('Site Description'!C$32="NO TRANSECT","NO TRANSECT",SUMIF('Data Entry'!$J$4:$J$192,A74,'Data Entry'!$R$4:$R$192)/('Site Description'!C$32*100))</f>
        <v>NO TRANSECT</v>
      </c>
      <c r="CA74" s="191" t="str">
        <f>IF('Site Description'!D$32="NO TRANSECT","NO TRANSECT",SUMIF('Data Entry'!$S$4:$S$192,A74,'Data Entry'!$AA$4:$AA$192)/('Site Description'!D$32*100))</f>
        <v>NO TRANSECT</v>
      </c>
      <c r="CB74" s="191" t="str">
        <f>IF('Site Description'!E$32="NO TRANSECT","NO TRANSECT",SUMIF('Data Entry'!$AB$4:$AB$192,A74,'Data Entry'!$AJ$4:$AJ$192)/('Site Description'!E$32*100))</f>
        <v>NO TRANSECT</v>
      </c>
      <c r="CC74" s="191" t="str">
        <f>IF('Site Description'!F$32="NO TRANSECT","NO TRANSECT",SUMIF('Data Entry'!$AK$4:$AK$192,A74,'Data Entry'!$AS$4:$AS$192)/('Site Description'!F$32*100))</f>
        <v>NO TRANSECT</v>
      </c>
      <c r="CD74" s="192" t="str">
        <f>IF('Site Description'!G$32="NO TRANSECT","NO TRANSECT",SUMIF('Data Entry'!$AT$4:$AT$192,A74,'Data Entry'!$BB$4:$BB$192)/('Site Description'!G$32*100))</f>
        <v>NO TRANSECT</v>
      </c>
      <c r="CE74" s="191" t="str">
        <f>IF('Site Description'!H$32="NO TRANSECT","NO TRANSECT",SUMIF('Data Entry'!$BC$4:$BC$192,A74,'Data Entry'!$BK$4:$BK$192)/('Site Description'!H$32*100))</f>
        <v>NO TRANSECT</v>
      </c>
      <c r="CF74" s="211" t="str">
        <f>IF('Site Description'!I$32="NO TRANSECT","NO TRANSECT",SUMIF('Data Entry'!$BL$4:$BL$192,A74,'Data Entry'!$BT$4:$BT$192)/('Site Description'!I$32*100))</f>
        <v>NO TRANSECT</v>
      </c>
      <c r="CG74" s="36" t="e">
        <f t="shared" si="94"/>
        <v>#DIV/0!</v>
      </c>
      <c r="CH74" s="37" t="e">
        <f t="shared" si="95"/>
        <v>#DIV/0!</v>
      </c>
    </row>
    <row r="75" spans="1:86" x14ac:dyDescent="0.25">
      <c r="A75" s="210" t="s">
        <v>15</v>
      </c>
      <c r="B75" s="210" t="s">
        <v>110</v>
      </c>
      <c r="C75" s="210"/>
      <c r="D75" s="210" t="s">
        <v>90</v>
      </c>
      <c r="E75" s="180" t="s">
        <v>22</v>
      </c>
      <c r="F75" s="180"/>
      <c r="G75" s="194" t="str">
        <f>IF('Site Description'!B$32="NO TRANSECT","NO TRANSECT",SUMIF('Data Entry'!$A$4:$A$192,A75,'Data Entry'!$D$4:$D$192))</f>
        <v>NO TRANSECT</v>
      </c>
      <c r="H75" s="195" t="str">
        <f>IF('Site Description'!C$32="NO TRANSECT","NO TRANSECT",SUMIF('Data Entry'!$J$4:$J$192,A75,'Data Entry'!$M$4:$M$192))</f>
        <v>NO TRANSECT</v>
      </c>
      <c r="I75" s="195" t="str">
        <f>IF('Site Description'!D$32="NO TRANSECT","NO TRANSECT",SUMIF('Data Entry'!$S$4:$S$192,A75,'Data Entry'!$V$4:$V$192))</f>
        <v>NO TRANSECT</v>
      </c>
      <c r="J75" s="195" t="str">
        <f>IF('Site Description'!E$32="NO TRANSECT","NO TRANSECT",SUMIF('Data Entry'!$AB$4:$AB$192,A75,'Data Entry'!$AE$4:$AE$192))</f>
        <v>NO TRANSECT</v>
      </c>
      <c r="K75" s="195" t="str">
        <f>IF('Site Description'!F$32="NO TRANSECT","NO TRANSECT",SUMIF('Data Entry'!$AK$4:$AK$192,A75,'Data Entry'!$AN$4:$AN$192))</f>
        <v>NO TRANSECT</v>
      </c>
      <c r="L75" s="196" t="str">
        <f>IF('Site Description'!G$32="NO TRANSECT","NO TRANSECT",SUMIF('Data Entry'!$AT$4:$AT$192,A75,'Data Entry'!$AW$4:$AW$192))</f>
        <v>NO TRANSECT</v>
      </c>
      <c r="M75" s="196" t="str">
        <f>IF('Site Description'!H$32="NO TRANSECT","NO TRANSECT",SUMIF('Data Entry'!$BC$4:$BC$192,A75,'Data Entry'!$BF$4:$BF$192))</f>
        <v>NO TRANSECT</v>
      </c>
      <c r="N75" s="197" t="str">
        <f>IF('Site Description'!I$32="NO TRANSECT","NO TRANSECT",SUMIF('Data Entry'!$BL$4:$BL$192,A75,'Data Entry'!$BO$4:$BO$192))</f>
        <v>NO TRANSECT</v>
      </c>
      <c r="O75" s="36" t="e">
        <f t="shared" si="82"/>
        <v>#DIV/0!</v>
      </c>
      <c r="P75" s="37" t="e">
        <f t="shared" si="83"/>
        <v>#DIV/0!</v>
      </c>
      <c r="Q75" s="190" t="str">
        <f>IF('Site Description'!B$33="NO TRANSECT", "NO TRANSECT", G75/'Site Description'!B$33)</f>
        <v>NO TRANSECT</v>
      </c>
      <c r="R75" s="191" t="str">
        <f>IF('Site Description'!C$33="NO TRANSECT", "NO TRANSECT", H75/'Site Description'!C$33)</f>
        <v>NO TRANSECT</v>
      </c>
      <c r="S75" s="191" t="str">
        <f>IF('Site Description'!D$33="NO TRANSECT", "NO TRANSECT", I75/'Site Description'!D$33)</f>
        <v>NO TRANSECT</v>
      </c>
      <c r="T75" s="191" t="str">
        <f>IF('Site Description'!E$33="NO TRANSECT", "NO TRANSECT", J75/'Site Description'!E$33)</f>
        <v>NO TRANSECT</v>
      </c>
      <c r="U75" s="191" t="str">
        <f>IF('Site Description'!F$33="NO TRANSECT", "NO TRANSECT", K75/'Site Description'!F$33)</f>
        <v>NO TRANSECT</v>
      </c>
      <c r="V75" s="192" t="str">
        <f>IF('Site Description'!G$33="NO TRANSECT", "NO TRANSECT", L75/'Site Description'!G$33)</f>
        <v>NO TRANSECT</v>
      </c>
      <c r="W75" s="191" t="str">
        <f>IF('Site Description'!H$33="NO TRANSECT", "NO TRANSECT", M75/'Site Description'!H$33)</f>
        <v>NO TRANSECT</v>
      </c>
      <c r="X75" s="211" t="str">
        <f>IF('Site Description'!$I$33="NO TRANSECT", "NO TRANSECT", N75/'Site Description'!$I$33)</f>
        <v>NO TRANSECT</v>
      </c>
      <c r="Y75" s="36" t="e">
        <f t="shared" si="84"/>
        <v>#DIV/0!</v>
      </c>
      <c r="Z75" s="37" t="e">
        <f t="shared" si="85"/>
        <v>#DIV/0!</v>
      </c>
      <c r="AA75" s="190" t="str">
        <f>IF('Site Description'!B$33="NO TRANSECT", "NO TRANSECT",BE75*10)</f>
        <v>NO TRANSECT</v>
      </c>
      <c r="AB75" s="191" t="str">
        <f>IF('Site Description'!C$33="NO TRANSECT", "NO TRANSECT",BF75*10)</f>
        <v>NO TRANSECT</v>
      </c>
      <c r="AC75" s="191" t="str">
        <f>IF('Site Description'!D$33="NO TRANSECT", "NO TRANSECT",BG75*10)</f>
        <v>NO TRANSECT</v>
      </c>
      <c r="AD75" s="191" t="str">
        <f>IF('Site Description'!E$33="NO TRANSECT", "NO TRANSECT",BH75*10)</f>
        <v>NO TRANSECT</v>
      </c>
      <c r="AE75" s="191" t="str">
        <f>IF('Site Description'!F$33="NO TRANSECT", "NO TRANSECT",BI75*10)</f>
        <v>NO TRANSECT</v>
      </c>
      <c r="AF75" s="192" t="str">
        <f>IF('Site Description'!G$33="NO TRANSECT", "NO TRANSECT",BJ75*10)</f>
        <v>NO TRANSECT</v>
      </c>
      <c r="AG75" s="191" t="str">
        <f>IF('Site Description'!H$33="NO TRANSECT", "NO TRANSECT",BK75*10)</f>
        <v>NO TRANSECT</v>
      </c>
      <c r="AH75" s="211" t="str">
        <f>IF('Site Description'!I$33="NO TRANSECT", "NO TRANSECT",BL75*10)</f>
        <v>NO TRANSECT</v>
      </c>
      <c r="AI75" s="36" t="e">
        <f t="shared" si="80"/>
        <v>#DIV/0!</v>
      </c>
      <c r="AJ75" s="37" t="e">
        <f t="shared" si="81"/>
        <v>#DIV/0!</v>
      </c>
      <c r="AK75" s="190" t="str">
        <f>IF('Site Description'!B$33="NO TRANSECT", "NO TRANSECT",BO75*10)</f>
        <v>NO TRANSECT</v>
      </c>
      <c r="AL75" s="191" t="str">
        <f>IF('Site Description'!C$33="NO TRANSECT", "NO TRANSECT",BP75*10)</f>
        <v>NO TRANSECT</v>
      </c>
      <c r="AM75" s="191" t="str">
        <f>IF('Site Description'!D$33="NO TRANSECT", "NO TRANSECT",BQ75*10)</f>
        <v>NO TRANSECT</v>
      </c>
      <c r="AN75" s="191" t="str">
        <f>IF('Site Description'!E$33="NO TRANSECT", "NO TRANSECT",BR75*10)</f>
        <v>NO TRANSECT</v>
      </c>
      <c r="AO75" s="191" t="str">
        <f>IF('Site Description'!F$33="NO TRANSECT", "NO TRANSECT",BS75*10)</f>
        <v>NO TRANSECT</v>
      </c>
      <c r="AP75" s="192" t="str">
        <f>IF('Site Description'!G$33="NO TRANSECT", "NO TRANSECT",BT75*10)</f>
        <v>NO TRANSECT</v>
      </c>
      <c r="AQ75" s="192" t="str">
        <f>IF('Site Description'!H$33="NO TRANSECT", "NO TRANSECT",BU75*10)</f>
        <v>NO TRANSECT</v>
      </c>
      <c r="AR75" s="192" t="str">
        <f>IF('Site Description'!I$33="NO TRANSECT", "NO TRANSECT",BV75*10)</f>
        <v>NO TRANSECT</v>
      </c>
      <c r="AS75" s="36" t="e">
        <f t="shared" si="86"/>
        <v>#DIV/0!</v>
      </c>
      <c r="AT75" s="37" t="e">
        <f t="shared" si="87"/>
        <v>#DIV/0!</v>
      </c>
      <c r="AU75" s="190" t="str">
        <f>IF('Site Description'!B$33="NO TRANSECT","NO TRANSECT",BY75*10)</f>
        <v>NO TRANSECT</v>
      </c>
      <c r="AV75" s="191" t="str">
        <f>IF('Site Description'!C$33="NO TRANSECT","NO TRANSECT",BZ75*10)</f>
        <v>NO TRANSECT</v>
      </c>
      <c r="AW75" s="191" t="str">
        <f>IF('Site Description'!D$33="NO TRANSECT","NO TRANSECT",CA75*10)</f>
        <v>NO TRANSECT</v>
      </c>
      <c r="AX75" s="191" t="str">
        <f>IF('Site Description'!E$33="NO TRANSECT","NO TRANSECT",CB75*10)</f>
        <v>NO TRANSECT</v>
      </c>
      <c r="AY75" s="191" t="str">
        <f>IF('Site Description'!F$33="NO TRANSECT","NO TRANSECT",CC75*10)</f>
        <v>NO TRANSECT</v>
      </c>
      <c r="AZ75" s="192" t="str">
        <f>IF('Site Description'!G$33="NO TRANSECT","NO TRANSECT",CD75*10)</f>
        <v>NO TRANSECT</v>
      </c>
      <c r="BA75" s="192" t="str">
        <f>IF('Site Description'!H$33="NO TRANSECT","NO TRANSECT",CE75*10)</f>
        <v>NO TRANSECT</v>
      </c>
      <c r="BB75" s="192" t="str">
        <f>IF('Site Description'!I$33="NO TRANSECT","NO TRANSECT",CF75*10)</f>
        <v>NO TRANSECT</v>
      </c>
      <c r="BC75" s="36" t="e">
        <f t="shared" si="88"/>
        <v>#DIV/0!</v>
      </c>
      <c r="BD75" s="37" t="e">
        <f t="shared" si="89"/>
        <v>#DIV/0!</v>
      </c>
      <c r="BE75" s="190" t="str">
        <f>IF('Site Description'!B$32="NO TRANSECT","NO TRANSECT",SUMIF('Data Entry'!$A$4:$A$192,A75,'Data Entry'!$G$4:$G$192)/('Site Description'!B$32*100))</f>
        <v>NO TRANSECT</v>
      </c>
      <c r="BF75" s="191" t="str">
        <f>IF('Site Description'!C$32="NO TRANSECT","NO TRANSECT",SUMIF('Data Entry'!$J$4:$J$192,A75,'Data Entry'!$P$4:$P$192)/('Site Description'!C$32*100))</f>
        <v>NO TRANSECT</v>
      </c>
      <c r="BG75" s="191" t="str">
        <f>IF('Site Description'!D$32="NO TRANSECT","NO TRANSECT",SUMIF('Data Entry'!$S$4:$S$192,A75,'Data Entry'!$Y$4:$Y$192)/('Site Description'!D$32*100))</f>
        <v>NO TRANSECT</v>
      </c>
      <c r="BH75" s="191" t="str">
        <f>IF('Site Description'!E$32="NO TRANSECT","NO TRANSECT",SUMIF('Data Entry'!$AB$4:$AB$192,A75,'Data Entry'!$AH$4:$AH$192)/('Site Description'!E$32*100))</f>
        <v>NO TRANSECT</v>
      </c>
      <c r="BI75" s="191" t="str">
        <f>IF('Site Description'!F$32="NO TRANSECT","NO TRANSECT",SUMIF('Data Entry'!$AK$4:$AK$192,A75,'Data Entry'!$AQ$4:$AQ$192)/('Site Description'!F$32*100))</f>
        <v>NO TRANSECT</v>
      </c>
      <c r="BJ75" s="192" t="str">
        <f>IF('Site Description'!G$32="NO TRANSECT","NO TRANSECT",SUMIF('Data Entry'!$AT$4:$AT$192,A75,'Data Entry'!$AZ$4:$AZ$192)/('Site Description'!G$32*100))</f>
        <v>NO TRANSECT</v>
      </c>
      <c r="BK75" s="192" t="str">
        <f>IF('Site Description'!H$32="NO TRANSECT","NO TRANSECT",SUMIF('Data Entry'!$BC$4:$BC$192,A75,'Data Entry'!$BI$4:$BI$192)/('Site Description'!H$32*100))</f>
        <v>NO TRANSECT</v>
      </c>
      <c r="BL75" s="192" t="str">
        <f>IF('Site Description'!I$32="NO TRANSECT","NO TRANSECT",SUMIF('Data Entry'!$BL$4:$BL$192,A75,'Data Entry'!$BR$4:$BR$192)/('Site Description'!I$32*100))</f>
        <v>NO TRANSECT</v>
      </c>
      <c r="BM75" s="36" t="e">
        <f t="shared" si="90"/>
        <v>#DIV/0!</v>
      </c>
      <c r="BN75" s="37" t="e">
        <f t="shared" si="91"/>
        <v>#DIV/0!</v>
      </c>
      <c r="BO75" s="190" t="str">
        <f>IF('Site Description'!B$32="NO TRANSECT","NO TRANSECT",SUMIF('Data Entry'!$A$4:$A$192,A75,'Data Entry'!$H$4:$H$192)/('Site Description'!B$32*100))</f>
        <v>NO TRANSECT</v>
      </c>
      <c r="BP75" s="191" t="str">
        <f>IF('Site Description'!C$32="NO TRANSECT","NO TRANSECT",SUMIF('Data Entry'!$J$4:$J$192,A75,'Data Entry'!$Q$4:$Q$192)/('Site Description'!C$32*100))</f>
        <v>NO TRANSECT</v>
      </c>
      <c r="BQ75" s="191" t="str">
        <f>IF('Site Description'!D$32="NO TRANSECT","NO TRANSECT",SUMIF('Data Entry'!$S$4:$S$192,A75,'Data Entry'!$Z$4:$Z$192)/('Site Description'!D$32*100))</f>
        <v>NO TRANSECT</v>
      </c>
      <c r="BR75" s="191" t="str">
        <f>IF('Site Description'!E$32="NO TRANSECT","NO TRANSECT",SUMIF('Data Entry'!$AB$4:$AB$192,A75,'Data Entry'!$AI$4:$AI$192)/('Site Description'!E$32*100))</f>
        <v>NO TRANSECT</v>
      </c>
      <c r="BS75" s="191" t="str">
        <f>IF('Site Description'!F$32="NO TRANSECT","NO TRANSECT",SUMIF('Data Entry'!$AK$4:$AK$192,A75,'Data Entry'!$AR$4:$AR$192)/('Site Description'!F$32*100))</f>
        <v>NO TRANSECT</v>
      </c>
      <c r="BT75" s="192" t="str">
        <f>IF('Site Description'!G$32="NO TRANSECT","NO TRANSECT",SUMIF('Data Entry'!$AT$4:$AT$192,A75,'Data Entry'!$BA$4:$BA$192)/('Site Description'!G$32*100))</f>
        <v>NO TRANSECT</v>
      </c>
      <c r="BU75" s="191" t="str">
        <f>IF('Site Description'!H$32="NO TRANSECT","NO TRANSECT",SUMIF('Data Entry'!$BC$4:$BC$192,A75,'Data Entry'!$BJ$4:$BJ$192)/('Site Description'!H$32*100))</f>
        <v>NO TRANSECT</v>
      </c>
      <c r="BV75" s="211" t="str">
        <f>IF('Site Description'!I$32="NO TRANSECT","NO TRANSECT",SUMIF('Data Entry'!$BL$4:$BL$192,A75,'Data Entry'!$BS$4:$BS$192)/('Site Description'!I$32*100))</f>
        <v>NO TRANSECT</v>
      </c>
      <c r="BW75" s="36" t="e">
        <f t="shared" si="92"/>
        <v>#DIV/0!</v>
      </c>
      <c r="BX75" s="37" t="e">
        <f t="shared" si="93"/>
        <v>#DIV/0!</v>
      </c>
      <c r="BY75" s="198" t="str">
        <f>IF('Site Description'!B$32="NO TRANSECT","NO TRANSECT",SUMIF('Data Entry'!$A$4:$A$192,A75,'Data Entry'!$I$4:$I$192)/('Site Description'!B$32*100))</f>
        <v>NO TRANSECT</v>
      </c>
      <c r="BZ75" s="191" t="str">
        <f>IF('Site Description'!C$32="NO TRANSECT","NO TRANSECT",SUMIF('Data Entry'!$J$4:$J$192,A75,'Data Entry'!$R$4:$R$192)/('Site Description'!C$32*100))</f>
        <v>NO TRANSECT</v>
      </c>
      <c r="CA75" s="191" t="str">
        <f>IF('Site Description'!D$32="NO TRANSECT","NO TRANSECT",SUMIF('Data Entry'!$S$4:$S$192,A75,'Data Entry'!$AA$4:$AA$192)/('Site Description'!D$32*100))</f>
        <v>NO TRANSECT</v>
      </c>
      <c r="CB75" s="191" t="str">
        <f>IF('Site Description'!E$32="NO TRANSECT","NO TRANSECT",SUMIF('Data Entry'!$AB$4:$AB$192,A75,'Data Entry'!$AJ$4:$AJ$192)/('Site Description'!E$32*100))</f>
        <v>NO TRANSECT</v>
      </c>
      <c r="CC75" s="191" t="str">
        <f>IF('Site Description'!F$32="NO TRANSECT","NO TRANSECT",SUMIF('Data Entry'!$AK$4:$AK$192,A75,'Data Entry'!$AS$4:$AS$192)/('Site Description'!F$32*100))</f>
        <v>NO TRANSECT</v>
      </c>
      <c r="CD75" s="192" t="str">
        <f>IF('Site Description'!G$32="NO TRANSECT","NO TRANSECT",SUMIF('Data Entry'!$AT$4:$AT$192,A75,'Data Entry'!$BB$4:$BB$192)/('Site Description'!G$32*100))</f>
        <v>NO TRANSECT</v>
      </c>
      <c r="CE75" s="191" t="str">
        <f>IF('Site Description'!H$32="NO TRANSECT","NO TRANSECT",SUMIF('Data Entry'!$BC$4:$BC$192,A75,'Data Entry'!$BK$4:$BK$192)/('Site Description'!H$32*100))</f>
        <v>NO TRANSECT</v>
      </c>
      <c r="CF75" s="211" t="str">
        <f>IF('Site Description'!I$32="NO TRANSECT","NO TRANSECT",SUMIF('Data Entry'!$BL$4:$BL$192,A75,'Data Entry'!$BT$4:$BT$192)/('Site Description'!I$32*100))</f>
        <v>NO TRANSECT</v>
      </c>
      <c r="CG75" s="36" t="e">
        <f t="shared" si="94"/>
        <v>#DIV/0!</v>
      </c>
      <c r="CH75" s="37" t="e">
        <f t="shared" si="95"/>
        <v>#DIV/0!</v>
      </c>
    </row>
    <row r="76" spans="1:86" x14ac:dyDescent="0.25">
      <c r="A76" s="210" t="s">
        <v>16</v>
      </c>
      <c r="B76" s="210" t="s">
        <v>167</v>
      </c>
      <c r="C76" s="210"/>
      <c r="D76" s="210" t="s">
        <v>5</v>
      </c>
      <c r="E76" s="180" t="s">
        <v>64</v>
      </c>
      <c r="F76" s="180"/>
      <c r="G76" s="194" t="str">
        <f>IF('Site Description'!B$32="NO TRANSECT","NO TRANSECT",SUMIF('Data Entry'!$A$4:$A$192,A76,'Data Entry'!$D$4:$D$192))</f>
        <v>NO TRANSECT</v>
      </c>
      <c r="H76" s="195" t="str">
        <f>IF('Site Description'!C$32="NO TRANSECT","NO TRANSECT",SUMIF('Data Entry'!$J$4:$J$192,A76,'Data Entry'!$M$4:$M$192))</f>
        <v>NO TRANSECT</v>
      </c>
      <c r="I76" s="195" t="str">
        <f>IF('Site Description'!D$32="NO TRANSECT","NO TRANSECT",SUMIF('Data Entry'!$S$4:$S$192,A76,'Data Entry'!$V$4:$V$192))</f>
        <v>NO TRANSECT</v>
      </c>
      <c r="J76" s="195" t="str">
        <f>IF('Site Description'!E$32="NO TRANSECT","NO TRANSECT",SUMIF('Data Entry'!$AB$4:$AB$192,A76,'Data Entry'!$AE$4:$AE$192))</f>
        <v>NO TRANSECT</v>
      </c>
      <c r="K76" s="195" t="str">
        <f>IF('Site Description'!F$32="NO TRANSECT","NO TRANSECT",SUMIF('Data Entry'!$AK$4:$AK$192,A76,'Data Entry'!$AN$4:$AN$192))</f>
        <v>NO TRANSECT</v>
      </c>
      <c r="L76" s="196" t="str">
        <f>IF('Site Description'!G$32="NO TRANSECT","NO TRANSECT",SUMIF('Data Entry'!$AT$4:$AT$192,A76,'Data Entry'!$AW$4:$AW$192))</f>
        <v>NO TRANSECT</v>
      </c>
      <c r="M76" s="196" t="str">
        <f>IF('Site Description'!H$32="NO TRANSECT","NO TRANSECT",SUMIF('Data Entry'!$BC$4:$BC$192,A76,'Data Entry'!$BF$4:$BF$192))</f>
        <v>NO TRANSECT</v>
      </c>
      <c r="N76" s="197" t="str">
        <f>IF('Site Description'!I$32="NO TRANSECT","NO TRANSECT",SUMIF('Data Entry'!$BL$4:$BL$192,A76,'Data Entry'!$BO$4:$BO$192))</f>
        <v>NO TRANSECT</v>
      </c>
      <c r="O76" s="36" t="e">
        <f t="shared" si="82"/>
        <v>#DIV/0!</v>
      </c>
      <c r="P76" s="37" t="e">
        <f t="shared" si="83"/>
        <v>#DIV/0!</v>
      </c>
      <c r="Q76" s="190" t="str">
        <f>IF('Site Description'!B$33="NO TRANSECT", "NO TRANSECT", G76/'Site Description'!B$33)</f>
        <v>NO TRANSECT</v>
      </c>
      <c r="R76" s="191" t="str">
        <f>IF('Site Description'!C$33="NO TRANSECT", "NO TRANSECT", H76/'Site Description'!C$33)</f>
        <v>NO TRANSECT</v>
      </c>
      <c r="S76" s="191" t="str">
        <f>IF('Site Description'!D$33="NO TRANSECT", "NO TRANSECT", I76/'Site Description'!D$33)</f>
        <v>NO TRANSECT</v>
      </c>
      <c r="T76" s="191" t="str">
        <f>IF('Site Description'!E$33="NO TRANSECT", "NO TRANSECT", J76/'Site Description'!E$33)</f>
        <v>NO TRANSECT</v>
      </c>
      <c r="U76" s="191" t="str">
        <f>IF('Site Description'!F$33="NO TRANSECT", "NO TRANSECT", K76/'Site Description'!F$33)</f>
        <v>NO TRANSECT</v>
      </c>
      <c r="V76" s="192" t="str">
        <f>IF('Site Description'!G$33="NO TRANSECT", "NO TRANSECT", L76/'Site Description'!G$33)</f>
        <v>NO TRANSECT</v>
      </c>
      <c r="W76" s="191" t="str">
        <f>IF('Site Description'!H$33="NO TRANSECT", "NO TRANSECT", M76/'Site Description'!H$33)</f>
        <v>NO TRANSECT</v>
      </c>
      <c r="X76" s="211" t="str">
        <f>IF('Site Description'!$I$33="NO TRANSECT", "NO TRANSECT", N76/'Site Description'!$I$33)</f>
        <v>NO TRANSECT</v>
      </c>
      <c r="Y76" s="36" t="e">
        <f t="shared" si="84"/>
        <v>#DIV/0!</v>
      </c>
      <c r="Z76" s="37" t="e">
        <f t="shared" si="85"/>
        <v>#DIV/0!</v>
      </c>
      <c r="AA76" s="190" t="str">
        <f>IF('Site Description'!B$33="NO TRANSECT", "NO TRANSECT",BE76*10)</f>
        <v>NO TRANSECT</v>
      </c>
      <c r="AB76" s="191" t="str">
        <f>IF('Site Description'!C$33="NO TRANSECT", "NO TRANSECT",BF76*10)</f>
        <v>NO TRANSECT</v>
      </c>
      <c r="AC76" s="191" t="str">
        <f>IF('Site Description'!D$33="NO TRANSECT", "NO TRANSECT",BG76*10)</f>
        <v>NO TRANSECT</v>
      </c>
      <c r="AD76" s="191" t="str">
        <f>IF('Site Description'!E$33="NO TRANSECT", "NO TRANSECT",BH76*10)</f>
        <v>NO TRANSECT</v>
      </c>
      <c r="AE76" s="191" t="str">
        <f>IF('Site Description'!F$33="NO TRANSECT", "NO TRANSECT",BI76*10)</f>
        <v>NO TRANSECT</v>
      </c>
      <c r="AF76" s="192" t="str">
        <f>IF('Site Description'!G$33="NO TRANSECT", "NO TRANSECT",BJ76*10)</f>
        <v>NO TRANSECT</v>
      </c>
      <c r="AG76" s="191" t="str">
        <f>IF('Site Description'!H$33="NO TRANSECT", "NO TRANSECT",BK76*10)</f>
        <v>NO TRANSECT</v>
      </c>
      <c r="AH76" s="211" t="str">
        <f>IF('Site Description'!I$33="NO TRANSECT", "NO TRANSECT",BL76*10)</f>
        <v>NO TRANSECT</v>
      </c>
      <c r="AI76" s="36" t="e">
        <f>AVERAGE(AA76:AH76)</f>
        <v>#DIV/0!</v>
      </c>
      <c r="AJ76" s="37" t="e">
        <f>STDEV(AA76:AH76)</f>
        <v>#DIV/0!</v>
      </c>
      <c r="AK76" s="190" t="str">
        <f>IF('Site Description'!B$33="NO TRANSECT", "NO TRANSECT",BO76*10)</f>
        <v>NO TRANSECT</v>
      </c>
      <c r="AL76" s="191" t="str">
        <f>IF('Site Description'!C$33="NO TRANSECT", "NO TRANSECT",BP76*10)</f>
        <v>NO TRANSECT</v>
      </c>
      <c r="AM76" s="191" t="str">
        <f>IF('Site Description'!D$33="NO TRANSECT", "NO TRANSECT",BQ76*10)</f>
        <v>NO TRANSECT</v>
      </c>
      <c r="AN76" s="191" t="str">
        <f>IF('Site Description'!E$33="NO TRANSECT", "NO TRANSECT",BR76*10)</f>
        <v>NO TRANSECT</v>
      </c>
      <c r="AO76" s="191" t="str">
        <f>IF('Site Description'!F$33="NO TRANSECT", "NO TRANSECT",BS76*10)</f>
        <v>NO TRANSECT</v>
      </c>
      <c r="AP76" s="192" t="str">
        <f>IF('Site Description'!G$33="NO TRANSECT", "NO TRANSECT",BT76*10)</f>
        <v>NO TRANSECT</v>
      </c>
      <c r="AQ76" s="192" t="str">
        <f>IF('Site Description'!H$33="NO TRANSECT", "NO TRANSECT",BU76*10)</f>
        <v>NO TRANSECT</v>
      </c>
      <c r="AR76" s="192" t="str">
        <f>IF('Site Description'!I$33="NO TRANSECT", "NO TRANSECT",BV76*10)</f>
        <v>NO TRANSECT</v>
      </c>
      <c r="AS76" s="36" t="e">
        <f t="shared" si="86"/>
        <v>#DIV/0!</v>
      </c>
      <c r="AT76" s="37" t="e">
        <f t="shared" si="87"/>
        <v>#DIV/0!</v>
      </c>
      <c r="AU76" s="190" t="str">
        <f>IF('Site Description'!B$33="NO TRANSECT","NO TRANSECT",BY76*10)</f>
        <v>NO TRANSECT</v>
      </c>
      <c r="AV76" s="191" t="str">
        <f>IF('Site Description'!C$33="NO TRANSECT","NO TRANSECT",BZ76*10)</f>
        <v>NO TRANSECT</v>
      </c>
      <c r="AW76" s="191" t="str">
        <f>IF('Site Description'!D$33="NO TRANSECT","NO TRANSECT",CA76*10)</f>
        <v>NO TRANSECT</v>
      </c>
      <c r="AX76" s="191" t="str">
        <f>IF('Site Description'!E$33="NO TRANSECT","NO TRANSECT",CB76*10)</f>
        <v>NO TRANSECT</v>
      </c>
      <c r="AY76" s="191" t="str">
        <f>IF('Site Description'!F$33="NO TRANSECT","NO TRANSECT",CC76*10)</f>
        <v>NO TRANSECT</v>
      </c>
      <c r="AZ76" s="192" t="str">
        <f>IF('Site Description'!G$33="NO TRANSECT","NO TRANSECT",CD76*10)</f>
        <v>NO TRANSECT</v>
      </c>
      <c r="BA76" s="192" t="str">
        <f>IF('Site Description'!H$33="NO TRANSECT","NO TRANSECT",CE76*10)</f>
        <v>NO TRANSECT</v>
      </c>
      <c r="BB76" s="192" t="str">
        <f>IF('Site Description'!I$33="NO TRANSECT","NO TRANSECT",CF76*10)</f>
        <v>NO TRANSECT</v>
      </c>
      <c r="BC76" s="36" t="e">
        <f t="shared" si="88"/>
        <v>#DIV/0!</v>
      </c>
      <c r="BD76" s="37" t="e">
        <f t="shared" si="89"/>
        <v>#DIV/0!</v>
      </c>
      <c r="BE76" s="190" t="str">
        <f>IF('Site Description'!B$32="NO TRANSECT","NO TRANSECT",SUMIF('Data Entry'!$A$4:$A$192,A76,'Data Entry'!$G$4:$G$192)/('Site Description'!B$32*100))</f>
        <v>NO TRANSECT</v>
      </c>
      <c r="BF76" s="191" t="str">
        <f>IF('Site Description'!C$32="NO TRANSECT","NO TRANSECT",SUMIF('Data Entry'!$J$4:$J$192,A76,'Data Entry'!$P$4:$P$192)/('Site Description'!C$32*100))</f>
        <v>NO TRANSECT</v>
      </c>
      <c r="BG76" s="191" t="str">
        <f>IF('Site Description'!D$32="NO TRANSECT","NO TRANSECT",SUMIF('Data Entry'!$S$4:$S$192,A76,'Data Entry'!$Y$4:$Y$192)/('Site Description'!D$32*100))</f>
        <v>NO TRANSECT</v>
      </c>
      <c r="BH76" s="191" t="str">
        <f>IF('Site Description'!E$32="NO TRANSECT","NO TRANSECT",SUMIF('Data Entry'!$AB$4:$AB$192,A76,'Data Entry'!$AH$4:$AH$192)/('Site Description'!E$32*100))</f>
        <v>NO TRANSECT</v>
      </c>
      <c r="BI76" s="191" t="str">
        <f>IF('Site Description'!F$32="NO TRANSECT","NO TRANSECT",SUMIF('Data Entry'!$AK$4:$AK$192,A76,'Data Entry'!$AQ$4:$AQ$192)/('Site Description'!F$32*100))</f>
        <v>NO TRANSECT</v>
      </c>
      <c r="BJ76" s="192" t="str">
        <f>IF('Site Description'!G$32="NO TRANSECT","NO TRANSECT",SUMIF('Data Entry'!$AT$4:$AT$192,A76,'Data Entry'!$AZ$4:$AZ$192)/('Site Description'!G$32*100))</f>
        <v>NO TRANSECT</v>
      </c>
      <c r="BK76" s="192" t="str">
        <f>IF('Site Description'!H$32="NO TRANSECT","NO TRANSECT",SUMIF('Data Entry'!$BC$4:$BC$192,A76,'Data Entry'!$BI$4:$BI$192)/('Site Description'!H$32*100))</f>
        <v>NO TRANSECT</v>
      </c>
      <c r="BL76" s="192" t="str">
        <f>IF('Site Description'!I$32="NO TRANSECT","NO TRANSECT",SUMIF('Data Entry'!$BL$4:$BL$192,A76,'Data Entry'!$BR$4:$BR$192)/('Site Description'!I$32*100))</f>
        <v>NO TRANSECT</v>
      </c>
      <c r="BM76" s="36" t="e">
        <f t="shared" si="90"/>
        <v>#DIV/0!</v>
      </c>
      <c r="BN76" s="37" t="e">
        <f t="shared" si="91"/>
        <v>#DIV/0!</v>
      </c>
      <c r="BO76" s="190" t="str">
        <f>IF('Site Description'!B$32="NO TRANSECT","NO TRANSECT",SUMIF('Data Entry'!$A$4:$A$192,A76,'Data Entry'!$H$4:$H$192)/('Site Description'!B$32*100))</f>
        <v>NO TRANSECT</v>
      </c>
      <c r="BP76" s="191" t="str">
        <f>IF('Site Description'!C$32="NO TRANSECT","NO TRANSECT",SUMIF('Data Entry'!$J$4:$J$192,A76,'Data Entry'!$Q$4:$Q$192)/('Site Description'!C$32*100))</f>
        <v>NO TRANSECT</v>
      </c>
      <c r="BQ76" s="191" t="str">
        <f>IF('Site Description'!D$32="NO TRANSECT","NO TRANSECT",SUMIF('Data Entry'!$S$4:$S$192,A76,'Data Entry'!$Z$4:$Z$192)/('Site Description'!D$32*100))</f>
        <v>NO TRANSECT</v>
      </c>
      <c r="BR76" s="191" t="str">
        <f>IF('Site Description'!E$32="NO TRANSECT","NO TRANSECT",SUMIF('Data Entry'!$AB$4:$AB$192,A76,'Data Entry'!$AI$4:$AI$192)/('Site Description'!E$32*100))</f>
        <v>NO TRANSECT</v>
      </c>
      <c r="BS76" s="191" t="str">
        <f>IF('Site Description'!F$32="NO TRANSECT","NO TRANSECT",SUMIF('Data Entry'!$AK$4:$AK$192,A76,'Data Entry'!$AR$4:$AR$192)/('Site Description'!F$32*100))</f>
        <v>NO TRANSECT</v>
      </c>
      <c r="BT76" s="192" t="str">
        <f>IF('Site Description'!G$32="NO TRANSECT","NO TRANSECT",SUMIF('Data Entry'!$AT$4:$AT$192,A76,'Data Entry'!$BA$4:$BA$192)/('Site Description'!G$32*100))</f>
        <v>NO TRANSECT</v>
      </c>
      <c r="BU76" s="191" t="str">
        <f>IF('Site Description'!H$32="NO TRANSECT","NO TRANSECT",SUMIF('Data Entry'!$BC$4:$BC$192,A76,'Data Entry'!$BJ$4:$BJ$192)/('Site Description'!H$32*100))</f>
        <v>NO TRANSECT</v>
      </c>
      <c r="BV76" s="211" t="str">
        <f>IF('Site Description'!I$32="NO TRANSECT","NO TRANSECT",SUMIF('Data Entry'!$BL$4:$BL$192,A76,'Data Entry'!$BS$4:$BS$192)/('Site Description'!I$32*100))</f>
        <v>NO TRANSECT</v>
      </c>
      <c r="BW76" s="36" t="e">
        <f t="shared" si="92"/>
        <v>#DIV/0!</v>
      </c>
      <c r="BX76" s="37" t="e">
        <f t="shared" si="93"/>
        <v>#DIV/0!</v>
      </c>
      <c r="BY76" s="198" t="str">
        <f>IF('Site Description'!B$32="NO TRANSECT","NO TRANSECT",SUMIF('Data Entry'!$A$4:$A$192,A76,'Data Entry'!$I$4:$I$192)/('Site Description'!B$32*100))</f>
        <v>NO TRANSECT</v>
      </c>
      <c r="BZ76" s="191" t="str">
        <f>IF('Site Description'!C$32="NO TRANSECT","NO TRANSECT",SUMIF('Data Entry'!$J$4:$J$192,A76,'Data Entry'!$R$4:$R$192)/('Site Description'!C$32*100))</f>
        <v>NO TRANSECT</v>
      </c>
      <c r="CA76" s="191" t="str">
        <f>IF('Site Description'!D$32="NO TRANSECT","NO TRANSECT",SUMIF('Data Entry'!$S$4:$S$192,A76,'Data Entry'!$AA$4:$AA$192)/('Site Description'!D$32*100))</f>
        <v>NO TRANSECT</v>
      </c>
      <c r="CB76" s="191" t="str">
        <f>IF('Site Description'!E$32="NO TRANSECT","NO TRANSECT",SUMIF('Data Entry'!$AB$4:$AB$192,A76,'Data Entry'!$AJ$4:$AJ$192)/('Site Description'!E$32*100))</f>
        <v>NO TRANSECT</v>
      </c>
      <c r="CC76" s="191" t="str">
        <f>IF('Site Description'!F$32="NO TRANSECT","NO TRANSECT",SUMIF('Data Entry'!$AK$4:$AK$192,A76,'Data Entry'!$AS$4:$AS$192)/('Site Description'!F$32*100))</f>
        <v>NO TRANSECT</v>
      </c>
      <c r="CD76" s="192" t="str">
        <f>IF('Site Description'!G$32="NO TRANSECT","NO TRANSECT",SUMIF('Data Entry'!$AT$4:$AT$192,A76,'Data Entry'!$BB$4:$BB$192)/('Site Description'!G$32*100))</f>
        <v>NO TRANSECT</v>
      </c>
      <c r="CE76" s="191" t="str">
        <f>IF('Site Description'!H$32="NO TRANSECT","NO TRANSECT",SUMIF('Data Entry'!$BC$4:$BC$192,A76,'Data Entry'!$BK$4:$BK$192)/('Site Description'!H$32*100))</f>
        <v>NO TRANSECT</v>
      </c>
      <c r="CF76" s="211" t="str">
        <f>IF('Site Description'!I$32="NO TRANSECT","NO TRANSECT",SUMIF('Data Entry'!$BL$4:$BL$192,A76,'Data Entry'!$BT$4:$BT$192)/('Site Description'!I$32*100))</f>
        <v>NO TRANSECT</v>
      </c>
      <c r="CG76" s="36" t="e">
        <f t="shared" si="94"/>
        <v>#DIV/0!</v>
      </c>
      <c r="CH76" s="37" t="e">
        <f t="shared" si="95"/>
        <v>#DIV/0!</v>
      </c>
    </row>
    <row r="77" spans="1:86" x14ac:dyDescent="0.25">
      <c r="A77" s="210" t="s">
        <v>17</v>
      </c>
      <c r="B77" s="210" t="s">
        <v>111</v>
      </c>
      <c r="C77" s="210"/>
      <c r="D77" s="210" t="s">
        <v>90</v>
      </c>
      <c r="E77" s="180" t="s">
        <v>17</v>
      </c>
      <c r="F77" s="180"/>
      <c r="G77" s="194" t="str">
        <f>IF('Site Description'!B$32="NO TRANSECT","NO TRANSECT",SUMIF('Data Entry'!$A$4:$A$192,A77,'Data Entry'!$D$4:$D$192))</f>
        <v>NO TRANSECT</v>
      </c>
      <c r="H77" s="195" t="str">
        <f>IF('Site Description'!C$32="NO TRANSECT","NO TRANSECT",SUMIF('Data Entry'!$J$4:$J$192,A77,'Data Entry'!$M$4:$M$192))</f>
        <v>NO TRANSECT</v>
      </c>
      <c r="I77" s="195" t="str">
        <f>IF('Site Description'!D$32="NO TRANSECT","NO TRANSECT",SUMIF('Data Entry'!$S$4:$S$192,A77,'Data Entry'!$V$4:$V$192))</f>
        <v>NO TRANSECT</v>
      </c>
      <c r="J77" s="195" t="str">
        <f>IF('Site Description'!E$32="NO TRANSECT","NO TRANSECT",SUMIF('Data Entry'!$AB$4:$AB$192,A77,'Data Entry'!$AE$4:$AE$192))</f>
        <v>NO TRANSECT</v>
      </c>
      <c r="K77" s="195" t="str">
        <f>IF('Site Description'!F$32="NO TRANSECT","NO TRANSECT",SUMIF('Data Entry'!$AK$4:$AK$192,A77,'Data Entry'!$AN$4:$AN$192))</f>
        <v>NO TRANSECT</v>
      </c>
      <c r="L77" s="196" t="str">
        <f>IF('Site Description'!G$32="NO TRANSECT","NO TRANSECT",SUMIF('Data Entry'!$AT$4:$AT$192,A77,'Data Entry'!$AW$4:$AW$192))</f>
        <v>NO TRANSECT</v>
      </c>
      <c r="M77" s="196" t="str">
        <f>IF('Site Description'!H$32="NO TRANSECT","NO TRANSECT",SUMIF('Data Entry'!$BC$4:$BC$192,A77,'Data Entry'!$BF$4:$BF$192))</f>
        <v>NO TRANSECT</v>
      </c>
      <c r="N77" s="197" t="str">
        <f>IF('Site Description'!I$32="NO TRANSECT","NO TRANSECT",SUMIF('Data Entry'!$BL$4:$BL$192,A77,'Data Entry'!$BO$4:$BO$192))</f>
        <v>NO TRANSECT</v>
      </c>
      <c r="O77" s="36" t="e">
        <f t="shared" ref="O77:O83" si="96">AVERAGE(G77:N77)</f>
        <v>#DIV/0!</v>
      </c>
      <c r="P77" s="37" t="e">
        <f t="shared" ref="P77:P84" si="97">STDEV(G77:N77)</f>
        <v>#DIV/0!</v>
      </c>
      <c r="Q77" s="190" t="str">
        <f>IF('Site Description'!B$33="NO TRANSECT", "NO TRANSECT", G77/'Site Description'!B$33)</f>
        <v>NO TRANSECT</v>
      </c>
      <c r="R77" s="191" t="str">
        <f>IF('Site Description'!C$33="NO TRANSECT", "NO TRANSECT", H77/'Site Description'!C$33)</f>
        <v>NO TRANSECT</v>
      </c>
      <c r="S77" s="191" t="str">
        <f>IF('Site Description'!D$33="NO TRANSECT", "NO TRANSECT", I77/'Site Description'!D$33)</f>
        <v>NO TRANSECT</v>
      </c>
      <c r="T77" s="191" t="str">
        <f>IF('Site Description'!E$33="NO TRANSECT", "NO TRANSECT", J77/'Site Description'!E$33)</f>
        <v>NO TRANSECT</v>
      </c>
      <c r="U77" s="191" t="str">
        <f>IF('Site Description'!F$33="NO TRANSECT", "NO TRANSECT", K77/'Site Description'!F$33)</f>
        <v>NO TRANSECT</v>
      </c>
      <c r="V77" s="192" t="str">
        <f>IF('Site Description'!G$33="NO TRANSECT", "NO TRANSECT", L77/'Site Description'!G$33)</f>
        <v>NO TRANSECT</v>
      </c>
      <c r="W77" s="191" t="str">
        <f>IF('Site Description'!H$33="NO TRANSECT", "NO TRANSECT", M77/'Site Description'!H$33)</f>
        <v>NO TRANSECT</v>
      </c>
      <c r="X77" s="211" t="str">
        <f>IF('Site Description'!$I$33="NO TRANSECT", "NO TRANSECT", N77/'Site Description'!$I$33)</f>
        <v>NO TRANSECT</v>
      </c>
      <c r="Y77" s="36" t="e">
        <f t="shared" ref="Y77:Y83" si="98">AVERAGE(Q77:X77)</f>
        <v>#DIV/0!</v>
      </c>
      <c r="Z77" s="37" t="e">
        <f t="shared" ref="Z77:Z84" si="99">STDEV(Q77:X77)</f>
        <v>#DIV/0!</v>
      </c>
      <c r="AA77" s="190" t="str">
        <f>IF('Site Description'!B$33="NO TRANSECT", "NO TRANSECT",BE77*10)</f>
        <v>NO TRANSECT</v>
      </c>
      <c r="AB77" s="191" t="str">
        <f>IF('Site Description'!C$33="NO TRANSECT", "NO TRANSECT",BF77*10)</f>
        <v>NO TRANSECT</v>
      </c>
      <c r="AC77" s="191" t="str">
        <f>IF('Site Description'!D$33="NO TRANSECT", "NO TRANSECT",BG77*10)</f>
        <v>NO TRANSECT</v>
      </c>
      <c r="AD77" s="191" t="str">
        <f>IF('Site Description'!E$33="NO TRANSECT", "NO TRANSECT",BH77*10)</f>
        <v>NO TRANSECT</v>
      </c>
      <c r="AE77" s="191" t="str">
        <f>IF('Site Description'!F$33="NO TRANSECT", "NO TRANSECT",BI77*10)</f>
        <v>NO TRANSECT</v>
      </c>
      <c r="AF77" s="192" t="str">
        <f>IF('Site Description'!G$33="NO TRANSECT", "NO TRANSECT",BJ77*10)</f>
        <v>NO TRANSECT</v>
      </c>
      <c r="AG77" s="191" t="str">
        <f>IF('Site Description'!H$33="NO TRANSECT", "NO TRANSECT",BK77*10)</f>
        <v>NO TRANSECT</v>
      </c>
      <c r="AH77" s="211" t="str">
        <f>IF('Site Description'!I$33="NO TRANSECT", "NO TRANSECT",BL77*10)</f>
        <v>NO TRANSECT</v>
      </c>
      <c r="AI77" s="36" t="e">
        <f t="shared" ref="AI77:AI82" si="100">AVERAGE(AA77:AH77)</f>
        <v>#DIV/0!</v>
      </c>
      <c r="AJ77" s="37" t="e">
        <f t="shared" ref="AJ77:AJ82" si="101">STDEV(AA77:AH77)</f>
        <v>#DIV/0!</v>
      </c>
      <c r="AK77" s="190" t="str">
        <f>IF('Site Description'!B$33="NO TRANSECT", "NO TRANSECT",BO77*10)</f>
        <v>NO TRANSECT</v>
      </c>
      <c r="AL77" s="191" t="str">
        <f>IF('Site Description'!C$33="NO TRANSECT", "NO TRANSECT",BP77*10)</f>
        <v>NO TRANSECT</v>
      </c>
      <c r="AM77" s="191" t="str">
        <f>IF('Site Description'!D$33="NO TRANSECT", "NO TRANSECT",BQ77*10)</f>
        <v>NO TRANSECT</v>
      </c>
      <c r="AN77" s="191" t="str">
        <f>IF('Site Description'!E$33="NO TRANSECT", "NO TRANSECT",BR77*10)</f>
        <v>NO TRANSECT</v>
      </c>
      <c r="AO77" s="191" t="str">
        <f>IF('Site Description'!F$33="NO TRANSECT", "NO TRANSECT",BS77*10)</f>
        <v>NO TRANSECT</v>
      </c>
      <c r="AP77" s="192" t="str">
        <f>IF('Site Description'!G$33="NO TRANSECT", "NO TRANSECT",BT77*10)</f>
        <v>NO TRANSECT</v>
      </c>
      <c r="AQ77" s="192" t="str">
        <f>IF('Site Description'!H$33="NO TRANSECT", "NO TRANSECT",BU77*10)</f>
        <v>NO TRANSECT</v>
      </c>
      <c r="AR77" s="192" t="str">
        <f>IF('Site Description'!I$33="NO TRANSECT", "NO TRANSECT",BV77*10)</f>
        <v>NO TRANSECT</v>
      </c>
      <c r="AS77" s="36" t="e">
        <f t="shared" ref="AS77:AS83" si="102">AVERAGE(AK77:AR77)</f>
        <v>#DIV/0!</v>
      </c>
      <c r="AT77" s="37" t="e">
        <f t="shared" ref="AT77:AT84" si="103">STDEV(AK77:AR77)</f>
        <v>#DIV/0!</v>
      </c>
      <c r="AU77" s="190" t="str">
        <f>IF('Site Description'!B$33="NO TRANSECT","NO TRANSECT",BY77*10)</f>
        <v>NO TRANSECT</v>
      </c>
      <c r="AV77" s="191" t="str">
        <f>IF('Site Description'!C$33="NO TRANSECT","NO TRANSECT",BZ77*10)</f>
        <v>NO TRANSECT</v>
      </c>
      <c r="AW77" s="191" t="str">
        <f>IF('Site Description'!D$33="NO TRANSECT","NO TRANSECT",CA77*10)</f>
        <v>NO TRANSECT</v>
      </c>
      <c r="AX77" s="191" t="str">
        <f>IF('Site Description'!E$33="NO TRANSECT","NO TRANSECT",CB77*10)</f>
        <v>NO TRANSECT</v>
      </c>
      <c r="AY77" s="191" t="str">
        <f>IF('Site Description'!F$33="NO TRANSECT","NO TRANSECT",CC77*10)</f>
        <v>NO TRANSECT</v>
      </c>
      <c r="AZ77" s="192" t="str">
        <f>IF('Site Description'!G$33="NO TRANSECT","NO TRANSECT",CD77*10)</f>
        <v>NO TRANSECT</v>
      </c>
      <c r="BA77" s="192" t="str">
        <f>IF('Site Description'!H$33="NO TRANSECT","NO TRANSECT",CE77*10)</f>
        <v>NO TRANSECT</v>
      </c>
      <c r="BB77" s="192" t="str">
        <f>IF('Site Description'!I$33="NO TRANSECT","NO TRANSECT",CF77*10)</f>
        <v>NO TRANSECT</v>
      </c>
      <c r="BC77" s="36" t="e">
        <f t="shared" ref="BC77:BC83" si="104">AVERAGE(AU77:AZ77)</f>
        <v>#DIV/0!</v>
      </c>
      <c r="BD77" s="37" t="e">
        <f t="shared" ref="BD77:BD83" si="105">STDEV(AU77:AZ77)</f>
        <v>#DIV/0!</v>
      </c>
      <c r="BE77" s="190" t="str">
        <f>IF('Site Description'!B$32="NO TRANSECT","NO TRANSECT",SUMIF('Data Entry'!$A$4:$A$192,A77,'Data Entry'!$G$4:$G$192)/('Site Description'!B$32*100))</f>
        <v>NO TRANSECT</v>
      </c>
      <c r="BF77" s="191" t="str">
        <f>IF('Site Description'!C$32="NO TRANSECT","NO TRANSECT",SUMIF('Data Entry'!$J$4:$J$192,A77,'Data Entry'!$P$4:$P$192)/('Site Description'!C$32*100))</f>
        <v>NO TRANSECT</v>
      </c>
      <c r="BG77" s="191" t="str">
        <f>IF('Site Description'!D$32="NO TRANSECT","NO TRANSECT",SUMIF('Data Entry'!$S$4:$S$192,A77,'Data Entry'!$Y$4:$Y$192)/('Site Description'!D$32*100))</f>
        <v>NO TRANSECT</v>
      </c>
      <c r="BH77" s="191" t="str">
        <f>IF('Site Description'!E$32="NO TRANSECT","NO TRANSECT",SUMIF('Data Entry'!$AB$4:$AB$192,A77,'Data Entry'!$AH$4:$AH$192)/('Site Description'!E$32*100))</f>
        <v>NO TRANSECT</v>
      </c>
      <c r="BI77" s="191" t="str">
        <f>IF('Site Description'!F$32="NO TRANSECT","NO TRANSECT",SUMIF('Data Entry'!$AK$4:$AK$192,A77,'Data Entry'!$AQ$4:$AQ$192)/('Site Description'!F$32*100))</f>
        <v>NO TRANSECT</v>
      </c>
      <c r="BJ77" s="192" t="str">
        <f>IF('Site Description'!G$32="NO TRANSECT","NO TRANSECT",SUMIF('Data Entry'!$AT$4:$AT$192,A77,'Data Entry'!$AZ$4:$AZ$192)/('Site Description'!G$32*100))</f>
        <v>NO TRANSECT</v>
      </c>
      <c r="BK77" s="192" t="str">
        <f>IF('Site Description'!H$32="NO TRANSECT","NO TRANSECT",SUMIF('Data Entry'!$BC$4:$BC$192,A77,'Data Entry'!$BI$4:$BI$192)/('Site Description'!H$32*100))</f>
        <v>NO TRANSECT</v>
      </c>
      <c r="BL77" s="192" t="str">
        <f>IF('Site Description'!I$32="NO TRANSECT","NO TRANSECT",SUMIF('Data Entry'!$BL$4:$BL$192,A77,'Data Entry'!$BR$4:$BR$192)/('Site Description'!I$32*100))</f>
        <v>NO TRANSECT</v>
      </c>
      <c r="BM77" s="36" t="e">
        <f t="shared" ref="BM77:BM84" si="106">AVERAGE(BE77:BL77)</f>
        <v>#DIV/0!</v>
      </c>
      <c r="BN77" s="37" t="e">
        <f t="shared" ref="BN77:BN84" si="107">STDEV(BE77:BL77)</f>
        <v>#DIV/0!</v>
      </c>
      <c r="BO77" s="190" t="str">
        <f>IF('Site Description'!B$32="NO TRANSECT","NO TRANSECT",SUMIF('Data Entry'!$A$4:$A$192,A77,'Data Entry'!$H$4:$H$192)/('Site Description'!B$32*100))</f>
        <v>NO TRANSECT</v>
      </c>
      <c r="BP77" s="191" t="str">
        <f>IF('Site Description'!C$32="NO TRANSECT","NO TRANSECT",SUMIF('Data Entry'!$J$4:$J$192,A77,'Data Entry'!$Q$4:$Q$192)/('Site Description'!C$32*100))</f>
        <v>NO TRANSECT</v>
      </c>
      <c r="BQ77" s="191" t="str">
        <f>IF('Site Description'!D$32="NO TRANSECT","NO TRANSECT",SUMIF('Data Entry'!$S$4:$S$192,A77,'Data Entry'!$Z$4:$Z$192)/('Site Description'!D$32*100))</f>
        <v>NO TRANSECT</v>
      </c>
      <c r="BR77" s="191" t="str">
        <f>IF('Site Description'!E$32="NO TRANSECT","NO TRANSECT",SUMIF('Data Entry'!$AB$4:$AB$192,A77,'Data Entry'!$AI$4:$AI$192)/('Site Description'!E$32*100))</f>
        <v>NO TRANSECT</v>
      </c>
      <c r="BS77" s="191" t="str">
        <f>IF('Site Description'!F$32="NO TRANSECT","NO TRANSECT",SUMIF('Data Entry'!$AK$4:$AK$192,A77,'Data Entry'!$AR$4:$AR$192)/('Site Description'!F$32*100))</f>
        <v>NO TRANSECT</v>
      </c>
      <c r="BT77" s="192" t="str">
        <f>IF('Site Description'!G$32="NO TRANSECT","NO TRANSECT",SUMIF('Data Entry'!$AT$4:$AT$192,A77,'Data Entry'!$BA$4:$BA$192)/('Site Description'!G$32*100))</f>
        <v>NO TRANSECT</v>
      </c>
      <c r="BU77" s="191" t="str">
        <f>IF('Site Description'!H$32="NO TRANSECT","NO TRANSECT",SUMIF('Data Entry'!$BC$4:$BC$192,A77,'Data Entry'!$BJ$4:$BJ$192)/('Site Description'!H$32*100))</f>
        <v>NO TRANSECT</v>
      </c>
      <c r="BV77" s="211" t="str">
        <f>IF('Site Description'!I$32="NO TRANSECT","NO TRANSECT",SUMIF('Data Entry'!$BL$4:$BL$192,A77,'Data Entry'!$BS$4:$BS$192)/('Site Description'!I$32*100))</f>
        <v>NO TRANSECT</v>
      </c>
      <c r="BW77" s="36" t="e">
        <f t="shared" ref="BW77:BW83" si="108">AVERAGE(BO77:BT77)</f>
        <v>#DIV/0!</v>
      </c>
      <c r="BX77" s="37" t="e">
        <f t="shared" ref="BX77:BX83" si="109">STDEV(BO77:BT77)</f>
        <v>#DIV/0!</v>
      </c>
      <c r="BY77" s="198" t="str">
        <f>IF('Site Description'!B$32="NO TRANSECT","NO TRANSECT",SUMIF('Data Entry'!$A$4:$A$192,A77,'Data Entry'!$I$4:$I$192)/('Site Description'!B$32*100))</f>
        <v>NO TRANSECT</v>
      </c>
      <c r="BZ77" s="191" t="str">
        <f>IF('Site Description'!C$32="NO TRANSECT","NO TRANSECT",SUMIF('Data Entry'!$J$4:$J$192,A77,'Data Entry'!$R$4:$R$192)/('Site Description'!C$32*100))</f>
        <v>NO TRANSECT</v>
      </c>
      <c r="CA77" s="191" t="str">
        <f>IF('Site Description'!D$32="NO TRANSECT","NO TRANSECT",SUMIF('Data Entry'!$S$4:$S$192,A77,'Data Entry'!$AA$4:$AA$192)/('Site Description'!D$32*100))</f>
        <v>NO TRANSECT</v>
      </c>
      <c r="CB77" s="191" t="str">
        <f>IF('Site Description'!E$32="NO TRANSECT","NO TRANSECT",SUMIF('Data Entry'!$AB$4:$AB$192,A77,'Data Entry'!$AJ$4:$AJ$192)/('Site Description'!E$32*100))</f>
        <v>NO TRANSECT</v>
      </c>
      <c r="CC77" s="191" t="str">
        <f>IF('Site Description'!F$32="NO TRANSECT","NO TRANSECT",SUMIF('Data Entry'!$AK$4:$AK$192,A77,'Data Entry'!$AS$4:$AS$192)/('Site Description'!F$32*100))</f>
        <v>NO TRANSECT</v>
      </c>
      <c r="CD77" s="192" t="str">
        <f>IF('Site Description'!G$32="NO TRANSECT","NO TRANSECT",SUMIF('Data Entry'!$AT$4:$AT$192,A77,'Data Entry'!$BB$4:$BB$192)/('Site Description'!G$32*100))</f>
        <v>NO TRANSECT</v>
      </c>
      <c r="CE77" s="191" t="str">
        <f>IF('Site Description'!H$32="NO TRANSECT","NO TRANSECT",SUMIF('Data Entry'!$BC$4:$BC$192,A77,'Data Entry'!$BK$4:$BK$192)/('Site Description'!H$32*100))</f>
        <v>NO TRANSECT</v>
      </c>
      <c r="CF77" s="211" t="str">
        <f>IF('Site Description'!I$32="NO TRANSECT","NO TRANSECT",SUMIF('Data Entry'!$BL$4:$BL$192,A77,'Data Entry'!$BT$4:$BT$192)/('Site Description'!I$32*100))</f>
        <v>NO TRANSECT</v>
      </c>
      <c r="CG77" s="36" t="e">
        <f t="shared" ref="CG77:CG84" si="110">AVERAGE(BY77:CF77)</f>
        <v>#DIV/0!</v>
      </c>
      <c r="CH77" s="37" t="e">
        <f t="shared" ref="CH77:CH84" si="111">STDEV(BY77:CF77)</f>
        <v>#DIV/0!</v>
      </c>
    </row>
    <row r="78" spans="1:86" x14ac:dyDescent="0.25">
      <c r="A78" s="210" t="s">
        <v>18</v>
      </c>
      <c r="B78" s="210" t="s">
        <v>112</v>
      </c>
      <c r="C78" s="210"/>
      <c r="D78" s="210" t="s">
        <v>90</v>
      </c>
      <c r="E78" s="180" t="s">
        <v>18</v>
      </c>
      <c r="F78" s="180"/>
      <c r="G78" s="194" t="str">
        <f>IF('Site Description'!B$32="NO TRANSECT","NO TRANSECT",SUMIF('Data Entry'!$A$4:$A$192,A78,'Data Entry'!$D$4:$D$192))</f>
        <v>NO TRANSECT</v>
      </c>
      <c r="H78" s="195" t="str">
        <f>IF('Site Description'!C$32="NO TRANSECT","NO TRANSECT",SUMIF('Data Entry'!$J$4:$J$192,A78,'Data Entry'!$M$4:$M$192))</f>
        <v>NO TRANSECT</v>
      </c>
      <c r="I78" s="195" t="str">
        <f>IF('Site Description'!D$32="NO TRANSECT","NO TRANSECT",SUMIF('Data Entry'!$S$4:$S$192,A78,'Data Entry'!$V$4:$V$192))</f>
        <v>NO TRANSECT</v>
      </c>
      <c r="J78" s="195" t="str">
        <f>IF('Site Description'!E$32="NO TRANSECT","NO TRANSECT",SUMIF('Data Entry'!$AB$4:$AB$192,A78,'Data Entry'!$AE$4:$AE$192))</f>
        <v>NO TRANSECT</v>
      </c>
      <c r="K78" s="195" t="str">
        <f>IF('Site Description'!F$32="NO TRANSECT","NO TRANSECT",SUMIF('Data Entry'!$AK$4:$AK$192,A78,'Data Entry'!$AN$4:$AN$192))</f>
        <v>NO TRANSECT</v>
      </c>
      <c r="L78" s="196" t="str">
        <f>IF('Site Description'!G$32="NO TRANSECT","NO TRANSECT",SUMIF('Data Entry'!$AT$4:$AT$192,A78,'Data Entry'!$AW$4:$AW$192))</f>
        <v>NO TRANSECT</v>
      </c>
      <c r="M78" s="196" t="str">
        <f>IF('Site Description'!H$32="NO TRANSECT","NO TRANSECT",SUMIF('Data Entry'!$BC$4:$BC$192,A78,'Data Entry'!$BF$4:$BF$192))</f>
        <v>NO TRANSECT</v>
      </c>
      <c r="N78" s="197" t="str">
        <f>IF('Site Description'!I$32="NO TRANSECT","NO TRANSECT",SUMIF('Data Entry'!$BL$4:$BL$192,A78,'Data Entry'!$BO$4:$BO$192))</f>
        <v>NO TRANSECT</v>
      </c>
      <c r="O78" s="36" t="e">
        <f t="shared" si="96"/>
        <v>#DIV/0!</v>
      </c>
      <c r="P78" s="37" t="e">
        <f t="shared" si="97"/>
        <v>#DIV/0!</v>
      </c>
      <c r="Q78" s="190" t="str">
        <f>IF('Site Description'!B$33="NO TRANSECT", "NO TRANSECT", G78/'Site Description'!B$33)</f>
        <v>NO TRANSECT</v>
      </c>
      <c r="R78" s="191" t="str">
        <f>IF('Site Description'!C$33="NO TRANSECT", "NO TRANSECT", H78/'Site Description'!C$33)</f>
        <v>NO TRANSECT</v>
      </c>
      <c r="S78" s="191" t="str">
        <f>IF('Site Description'!D$33="NO TRANSECT", "NO TRANSECT", I78/'Site Description'!D$33)</f>
        <v>NO TRANSECT</v>
      </c>
      <c r="T78" s="191" t="str">
        <f>IF('Site Description'!E$33="NO TRANSECT", "NO TRANSECT", J78/'Site Description'!E$33)</f>
        <v>NO TRANSECT</v>
      </c>
      <c r="U78" s="191" t="str">
        <f>IF('Site Description'!F$33="NO TRANSECT", "NO TRANSECT", K78/'Site Description'!F$33)</f>
        <v>NO TRANSECT</v>
      </c>
      <c r="V78" s="192" t="str">
        <f>IF('Site Description'!G$33="NO TRANSECT", "NO TRANSECT", L78/'Site Description'!G$33)</f>
        <v>NO TRANSECT</v>
      </c>
      <c r="W78" s="191" t="str">
        <f>IF('Site Description'!H$33="NO TRANSECT", "NO TRANSECT", M78/'Site Description'!H$33)</f>
        <v>NO TRANSECT</v>
      </c>
      <c r="X78" s="211" t="str">
        <f>IF('Site Description'!$I$33="NO TRANSECT", "NO TRANSECT", N78/'Site Description'!$I$33)</f>
        <v>NO TRANSECT</v>
      </c>
      <c r="Y78" s="36" t="e">
        <f t="shared" si="98"/>
        <v>#DIV/0!</v>
      </c>
      <c r="Z78" s="37" t="e">
        <f t="shared" si="99"/>
        <v>#DIV/0!</v>
      </c>
      <c r="AA78" s="190" t="str">
        <f>IF('Site Description'!B$33="NO TRANSECT", "NO TRANSECT",BE78*10)</f>
        <v>NO TRANSECT</v>
      </c>
      <c r="AB78" s="191" t="str">
        <f>IF('Site Description'!C$33="NO TRANSECT", "NO TRANSECT",BF78*10)</f>
        <v>NO TRANSECT</v>
      </c>
      <c r="AC78" s="191" t="str">
        <f>IF('Site Description'!D$33="NO TRANSECT", "NO TRANSECT",BG78*10)</f>
        <v>NO TRANSECT</v>
      </c>
      <c r="AD78" s="191" t="str">
        <f>IF('Site Description'!E$33="NO TRANSECT", "NO TRANSECT",BH78*10)</f>
        <v>NO TRANSECT</v>
      </c>
      <c r="AE78" s="191" t="str">
        <f>IF('Site Description'!F$33="NO TRANSECT", "NO TRANSECT",BI78*10)</f>
        <v>NO TRANSECT</v>
      </c>
      <c r="AF78" s="192" t="str">
        <f>IF('Site Description'!G$33="NO TRANSECT", "NO TRANSECT",BJ78*10)</f>
        <v>NO TRANSECT</v>
      </c>
      <c r="AG78" s="191" t="str">
        <f>IF('Site Description'!H$33="NO TRANSECT", "NO TRANSECT",BK78*10)</f>
        <v>NO TRANSECT</v>
      </c>
      <c r="AH78" s="211" t="str">
        <f>IF('Site Description'!I$33="NO TRANSECT", "NO TRANSECT",BL78*10)</f>
        <v>NO TRANSECT</v>
      </c>
      <c r="AI78" s="36" t="e">
        <f t="shared" si="100"/>
        <v>#DIV/0!</v>
      </c>
      <c r="AJ78" s="37" t="e">
        <f t="shared" si="101"/>
        <v>#DIV/0!</v>
      </c>
      <c r="AK78" s="190" t="str">
        <f>IF('Site Description'!B$33="NO TRANSECT", "NO TRANSECT",BO78*10)</f>
        <v>NO TRANSECT</v>
      </c>
      <c r="AL78" s="191" t="str">
        <f>IF('Site Description'!C$33="NO TRANSECT", "NO TRANSECT",BP78*10)</f>
        <v>NO TRANSECT</v>
      </c>
      <c r="AM78" s="191" t="str">
        <f>IF('Site Description'!D$33="NO TRANSECT", "NO TRANSECT",BQ78*10)</f>
        <v>NO TRANSECT</v>
      </c>
      <c r="AN78" s="191" t="str">
        <f>IF('Site Description'!E$33="NO TRANSECT", "NO TRANSECT",BR78*10)</f>
        <v>NO TRANSECT</v>
      </c>
      <c r="AO78" s="191" t="str">
        <f>IF('Site Description'!F$33="NO TRANSECT", "NO TRANSECT",BS78*10)</f>
        <v>NO TRANSECT</v>
      </c>
      <c r="AP78" s="192" t="str">
        <f>IF('Site Description'!G$33="NO TRANSECT", "NO TRANSECT",BT78*10)</f>
        <v>NO TRANSECT</v>
      </c>
      <c r="AQ78" s="192" t="str">
        <f>IF('Site Description'!H$33="NO TRANSECT", "NO TRANSECT",BU78*10)</f>
        <v>NO TRANSECT</v>
      </c>
      <c r="AR78" s="192" t="str">
        <f>IF('Site Description'!I$33="NO TRANSECT", "NO TRANSECT",BV78*10)</f>
        <v>NO TRANSECT</v>
      </c>
      <c r="AS78" s="36" t="e">
        <f t="shared" si="102"/>
        <v>#DIV/0!</v>
      </c>
      <c r="AT78" s="37" t="e">
        <f t="shared" si="103"/>
        <v>#DIV/0!</v>
      </c>
      <c r="AU78" s="190" t="str">
        <f>IF('Site Description'!B$33="NO TRANSECT","NO TRANSECT",BY78*10)</f>
        <v>NO TRANSECT</v>
      </c>
      <c r="AV78" s="191" t="str">
        <f>IF('Site Description'!C$33="NO TRANSECT","NO TRANSECT",BZ78*10)</f>
        <v>NO TRANSECT</v>
      </c>
      <c r="AW78" s="191" t="str">
        <f>IF('Site Description'!D$33="NO TRANSECT","NO TRANSECT",CA78*10)</f>
        <v>NO TRANSECT</v>
      </c>
      <c r="AX78" s="191" t="str">
        <f>IF('Site Description'!E$33="NO TRANSECT","NO TRANSECT",CB78*10)</f>
        <v>NO TRANSECT</v>
      </c>
      <c r="AY78" s="191" t="str">
        <f>IF('Site Description'!F$33="NO TRANSECT","NO TRANSECT",CC78*10)</f>
        <v>NO TRANSECT</v>
      </c>
      <c r="AZ78" s="192" t="str">
        <f>IF('Site Description'!G$33="NO TRANSECT","NO TRANSECT",CD78*10)</f>
        <v>NO TRANSECT</v>
      </c>
      <c r="BA78" s="192" t="str">
        <f>IF('Site Description'!H$33="NO TRANSECT","NO TRANSECT",CE78*10)</f>
        <v>NO TRANSECT</v>
      </c>
      <c r="BB78" s="192" t="str">
        <f>IF('Site Description'!I$33="NO TRANSECT","NO TRANSECT",CF78*10)</f>
        <v>NO TRANSECT</v>
      </c>
      <c r="BC78" s="36" t="e">
        <f t="shared" si="104"/>
        <v>#DIV/0!</v>
      </c>
      <c r="BD78" s="37" t="e">
        <f t="shared" si="105"/>
        <v>#DIV/0!</v>
      </c>
      <c r="BE78" s="190" t="str">
        <f>IF('Site Description'!B$32="NO TRANSECT","NO TRANSECT",SUMIF('Data Entry'!$A$4:$A$192,A78,'Data Entry'!$G$4:$G$192)/('Site Description'!B$32*100))</f>
        <v>NO TRANSECT</v>
      </c>
      <c r="BF78" s="191" t="str">
        <f>IF('Site Description'!C$32="NO TRANSECT","NO TRANSECT",SUMIF('Data Entry'!$J$4:$J$192,A78,'Data Entry'!$P$4:$P$192)/('Site Description'!C$32*100))</f>
        <v>NO TRANSECT</v>
      </c>
      <c r="BG78" s="191" t="str">
        <f>IF('Site Description'!D$32="NO TRANSECT","NO TRANSECT",SUMIF('Data Entry'!$S$4:$S$192,A78,'Data Entry'!$Y$4:$Y$192)/('Site Description'!D$32*100))</f>
        <v>NO TRANSECT</v>
      </c>
      <c r="BH78" s="191" t="str">
        <f>IF('Site Description'!E$32="NO TRANSECT","NO TRANSECT",SUMIF('Data Entry'!$AB$4:$AB$192,A78,'Data Entry'!$AH$4:$AH$192)/('Site Description'!E$32*100))</f>
        <v>NO TRANSECT</v>
      </c>
      <c r="BI78" s="191" t="str">
        <f>IF('Site Description'!F$32="NO TRANSECT","NO TRANSECT",SUMIF('Data Entry'!$AK$4:$AK$192,A78,'Data Entry'!$AQ$4:$AQ$192)/('Site Description'!F$32*100))</f>
        <v>NO TRANSECT</v>
      </c>
      <c r="BJ78" s="192" t="str">
        <f>IF('Site Description'!G$32="NO TRANSECT","NO TRANSECT",SUMIF('Data Entry'!$AT$4:$AT$192,A78,'Data Entry'!$AZ$4:$AZ$192)/('Site Description'!G$32*100))</f>
        <v>NO TRANSECT</v>
      </c>
      <c r="BK78" s="192" t="str">
        <f>IF('Site Description'!H$32="NO TRANSECT","NO TRANSECT",SUMIF('Data Entry'!$BC$4:$BC$192,A78,'Data Entry'!$BI$4:$BI$192)/('Site Description'!H$32*100))</f>
        <v>NO TRANSECT</v>
      </c>
      <c r="BL78" s="192" t="str">
        <f>IF('Site Description'!I$32="NO TRANSECT","NO TRANSECT",SUMIF('Data Entry'!$BL$4:$BL$192,A78,'Data Entry'!$BR$4:$BR$192)/('Site Description'!I$32*100))</f>
        <v>NO TRANSECT</v>
      </c>
      <c r="BM78" s="36" t="e">
        <f t="shared" si="106"/>
        <v>#DIV/0!</v>
      </c>
      <c r="BN78" s="37" t="e">
        <f t="shared" si="107"/>
        <v>#DIV/0!</v>
      </c>
      <c r="BO78" s="190" t="str">
        <f>IF('Site Description'!B$32="NO TRANSECT","NO TRANSECT",SUMIF('Data Entry'!$A$4:$A$192,A78,'Data Entry'!$H$4:$H$192)/('Site Description'!B$32*100))</f>
        <v>NO TRANSECT</v>
      </c>
      <c r="BP78" s="191" t="str">
        <f>IF('Site Description'!C$32="NO TRANSECT","NO TRANSECT",SUMIF('Data Entry'!$J$4:$J$192,A78,'Data Entry'!$Q$4:$Q$192)/('Site Description'!C$32*100))</f>
        <v>NO TRANSECT</v>
      </c>
      <c r="BQ78" s="191" t="str">
        <f>IF('Site Description'!D$32="NO TRANSECT","NO TRANSECT",SUMIF('Data Entry'!$S$4:$S$192,A78,'Data Entry'!$Z$4:$Z$192)/('Site Description'!D$32*100))</f>
        <v>NO TRANSECT</v>
      </c>
      <c r="BR78" s="191" t="str">
        <f>IF('Site Description'!E$32="NO TRANSECT","NO TRANSECT",SUMIF('Data Entry'!$AB$4:$AB$192,A78,'Data Entry'!$AI$4:$AI$192)/('Site Description'!E$32*100))</f>
        <v>NO TRANSECT</v>
      </c>
      <c r="BS78" s="191" t="str">
        <f>IF('Site Description'!F$32="NO TRANSECT","NO TRANSECT",SUMIF('Data Entry'!$AK$4:$AK$192,A78,'Data Entry'!$AR$4:$AR$192)/('Site Description'!F$32*100))</f>
        <v>NO TRANSECT</v>
      </c>
      <c r="BT78" s="192" t="str">
        <f>IF('Site Description'!G$32="NO TRANSECT","NO TRANSECT",SUMIF('Data Entry'!$AT$4:$AT$192,A78,'Data Entry'!$BA$4:$BA$192)/('Site Description'!G$32*100))</f>
        <v>NO TRANSECT</v>
      </c>
      <c r="BU78" s="191" t="str">
        <f>IF('Site Description'!H$32="NO TRANSECT","NO TRANSECT",SUMIF('Data Entry'!$BC$4:$BC$192,A78,'Data Entry'!$BJ$4:$BJ$192)/('Site Description'!H$32*100))</f>
        <v>NO TRANSECT</v>
      </c>
      <c r="BV78" s="211" t="str">
        <f>IF('Site Description'!I$32="NO TRANSECT","NO TRANSECT",SUMIF('Data Entry'!$BL$4:$BL$192,A78,'Data Entry'!$BS$4:$BS$192)/('Site Description'!I$32*100))</f>
        <v>NO TRANSECT</v>
      </c>
      <c r="BW78" s="36" t="e">
        <f t="shared" si="108"/>
        <v>#DIV/0!</v>
      </c>
      <c r="BX78" s="37" t="e">
        <f t="shared" si="109"/>
        <v>#DIV/0!</v>
      </c>
      <c r="BY78" s="198" t="str">
        <f>IF('Site Description'!B$32="NO TRANSECT","NO TRANSECT",SUMIF('Data Entry'!$A$4:$A$192,A78,'Data Entry'!$I$4:$I$192)/('Site Description'!B$32*100))</f>
        <v>NO TRANSECT</v>
      </c>
      <c r="BZ78" s="191" t="str">
        <f>IF('Site Description'!C$32="NO TRANSECT","NO TRANSECT",SUMIF('Data Entry'!$J$4:$J$192,A78,'Data Entry'!$R$4:$R$192)/('Site Description'!C$32*100))</f>
        <v>NO TRANSECT</v>
      </c>
      <c r="CA78" s="191" t="str">
        <f>IF('Site Description'!D$32="NO TRANSECT","NO TRANSECT",SUMIF('Data Entry'!$S$4:$S$192,A78,'Data Entry'!$AA$4:$AA$192)/('Site Description'!D$32*100))</f>
        <v>NO TRANSECT</v>
      </c>
      <c r="CB78" s="191" t="str">
        <f>IF('Site Description'!E$32="NO TRANSECT","NO TRANSECT",SUMIF('Data Entry'!$AB$4:$AB$192,A78,'Data Entry'!$AJ$4:$AJ$192)/('Site Description'!E$32*100))</f>
        <v>NO TRANSECT</v>
      </c>
      <c r="CC78" s="191" t="str">
        <f>IF('Site Description'!F$32="NO TRANSECT","NO TRANSECT",SUMIF('Data Entry'!$AK$4:$AK$192,A78,'Data Entry'!$AS$4:$AS$192)/('Site Description'!F$32*100))</f>
        <v>NO TRANSECT</v>
      </c>
      <c r="CD78" s="192" t="str">
        <f>IF('Site Description'!G$32="NO TRANSECT","NO TRANSECT",SUMIF('Data Entry'!$AT$4:$AT$192,A78,'Data Entry'!$BB$4:$BB$192)/('Site Description'!G$32*100))</f>
        <v>NO TRANSECT</v>
      </c>
      <c r="CE78" s="191" t="str">
        <f>IF('Site Description'!H$32="NO TRANSECT","NO TRANSECT",SUMIF('Data Entry'!$BC$4:$BC$192,A78,'Data Entry'!$BK$4:$BK$192)/('Site Description'!H$32*100))</f>
        <v>NO TRANSECT</v>
      </c>
      <c r="CF78" s="211" t="str">
        <f>IF('Site Description'!I$32="NO TRANSECT","NO TRANSECT",SUMIF('Data Entry'!$BL$4:$BL$192,A78,'Data Entry'!$BT$4:$BT$192)/('Site Description'!I$32*100))</f>
        <v>NO TRANSECT</v>
      </c>
      <c r="CG78" s="36" t="e">
        <f t="shared" si="110"/>
        <v>#DIV/0!</v>
      </c>
      <c r="CH78" s="37" t="e">
        <f t="shared" si="111"/>
        <v>#DIV/0!</v>
      </c>
    </row>
    <row r="79" spans="1:86" x14ac:dyDescent="0.25">
      <c r="A79" s="210" t="s">
        <v>19</v>
      </c>
      <c r="B79" s="210" t="s">
        <v>113</v>
      </c>
      <c r="C79" s="212"/>
      <c r="D79" s="210" t="s">
        <v>5</v>
      </c>
      <c r="E79" s="180" t="s">
        <v>64</v>
      </c>
      <c r="F79" s="180"/>
      <c r="G79" s="194" t="str">
        <f>IF('Site Description'!B$32="NO TRANSECT","NO TRANSECT",SUMIF('Data Entry'!$A$4:$A$192,A79,'Data Entry'!$D$4:$D$192))</f>
        <v>NO TRANSECT</v>
      </c>
      <c r="H79" s="195" t="str">
        <f>IF('Site Description'!C$32="NO TRANSECT","NO TRANSECT",SUMIF('Data Entry'!$J$4:$J$192,A79,'Data Entry'!$M$4:$M$192))</f>
        <v>NO TRANSECT</v>
      </c>
      <c r="I79" s="195" t="str">
        <f>IF('Site Description'!D$32="NO TRANSECT","NO TRANSECT",SUMIF('Data Entry'!$S$4:$S$192,A79,'Data Entry'!$V$4:$V$192))</f>
        <v>NO TRANSECT</v>
      </c>
      <c r="J79" s="195" t="str">
        <f>IF('Site Description'!E$32="NO TRANSECT","NO TRANSECT",SUMIF('Data Entry'!$AB$4:$AB$192,A79,'Data Entry'!$AE$4:$AE$192))</f>
        <v>NO TRANSECT</v>
      </c>
      <c r="K79" s="195" t="str">
        <f>IF('Site Description'!F$32="NO TRANSECT","NO TRANSECT",SUMIF('Data Entry'!$AK$4:$AK$192,A79,'Data Entry'!$AN$4:$AN$192))</f>
        <v>NO TRANSECT</v>
      </c>
      <c r="L79" s="196" t="str">
        <f>IF('Site Description'!G$32="NO TRANSECT","NO TRANSECT",SUMIF('Data Entry'!$AT$4:$AT$192,A79,'Data Entry'!$AW$4:$AW$192))</f>
        <v>NO TRANSECT</v>
      </c>
      <c r="M79" s="196" t="str">
        <f>IF('Site Description'!H$32="NO TRANSECT","NO TRANSECT",SUMIF('Data Entry'!$BC$4:$BC$192,A79,'Data Entry'!$BF$4:$BF$192))</f>
        <v>NO TRANSECT</v>
      </c>
      <c r="N79" s="197" t="str">
        <f>IF('Site Description'!I$32="NO TRANSECT","NO TRANSECT",SUMIF('Data Entry'!$BL$4:$BL$192,A79,'Data Entry'!$BO$4:$BO$192))</f>
        <v>NO TRANSECT</v>
      </c>
      <c r="O79" s="36" t="e">
        <f t="shared" si="96"/>
        <v>#DIV/0!</v>
      </c>
      <c r="P79" s="37" t="e">
        <f t="shared" si="97"/>
        <v>#DIV/0!</v>
      </c>
      <c r="Q79" s="190" t="str">
        <f>IF('Site Description'!B$33="NO TRANSECT", "NO TRANSECT", G79/'Site Description'!B$33)</f>
        <v>NO TRANSECT</v>
      </c>
      <c r="R79" s="191" t="str">
        <f>IF('Site Description'!C$33="NO TRANSECT", "NO TRANSECT", H79/'Site Description'!C$33)</f>
        <v>NO TRANSECT</v>
      </c>
      <c r="S79" s="191" t="str">
        <f>IF('Site Description'!D$33="NO TRANSECT", "NO TRANSECT", I79/'Site Description'!D$33)</f>
        <v>NO TRANSECT</v>
      </c>
      <c r="T79" s="191" t="str">
        <f>IF('Site Description'!E$33="NO TRANSECT", "NO TRANSECT", J79/'Site Description'!E$33)</f>
        <v>NO TRANSECT</v>
      </c>
      <c r="U79" s="191" t="str">
        <f>IF('Site Description'!F$33="NO TRANSECT", "NO TRANSECT", K79/'Site Description'!F$33)</f>
        <v>NO TRANSECT</v>
      </c>
      <c r="V79" s="192" t="str">
        <f>IF('Site Description'!G$33="NO TRANSECT", "NO TRANSECT", L79/'Site Description'!G$33)</f>
        <v>NO TRANSECT</v>
      </c>
      <c r="W79" s="191" t="str">
        <f>IF('Site Description'!H$33="NO TRANSECT", "NO TRANSECT", M79/'Site Description'!H$33)</f>
        <v>NO TRANSECT</v>
      </c>
      <c r="X79" s="211" t="str">
        <f>IF('Site Description'!$I$33="NO TRANSECT", "NO TRANSECT", N79/'Site Description'!$I$33)</f>
        <v>NO TRANSECT</v>
      </c>
      <c r="Y79" s="36" t="e">
        <f t="shared" si="98"/>
        <v>#DIV/0!</v>
      </c>
      <c r="Z79" s="37" t="e">
        <f t="shared" si="99"/>
        <v>#DIV/0!</v>
      </c>
      <c r="AA79" s="190" t="str">
        <f>IF('Site Description'!B$33="NO TRANSECT", "NO TRANSECT",BE79*10)</f>
        <v>NO TRANSECT</v>
      </c>
      <c r="AB79" s="191" t="str">
        <f>IF('Site Description'!C$33="NO TRANSECT", "NO TRANSECT",BF79*10)</f>
        <v>NO TRANSECT</v>
      </c>
      <c r="AC79" s="191" t="str">
        <f>IF('Site Description'!D$33="NO TRANSECT", "NO TRANSECT",BG79*10)</f>
        <v>NO TRANSECT</v>
      </c>
      <c r="AD79" s="191" t="str">
        <f>IF('Site Description'!E$33="NO TRANSECT", "NO TRANSECT",BH79*10)</f>
        <v>NO TRANSECT</v>
      </c>
      <c r="AE79" s="191" t="str">
        <f>IF('Site Description'!F$33="NO TRANSECT", "NO TRANSECT",BI79*10)</f>
        <v>NO TRANSECT</v>
      </c>
      <c r="AF79" s="192" t="str">
        <f>IF('Site Description'!G$33="NO TRANSECT", "NO TRANSECT",BJ79*10)</f>
        <v>NO TRANSECT</v>
      </c>
      <c r="AG79" s="191" t="str">
        <f>IF('Site Description'!H$33="NO TRANSECT", "NO TRANSECT",BK79*10)</f>
        <v>NO TRANSECT</v>
      </c>
      <c r="AH79" s="211" t="str">
        <f>IF('Site Description'!I$33="NO TRANSECT", "NO TRANSECT",BL79*10)</f>
        <v>NO TRANSECT</v>
      </c>
      <c r="AI79" s="36" t="e">
        <f t="shared" si="100"/>
        <v>#DIV/0!</v>
      </c>
      <c r="AJ79" s="37" t="e">
        <f t="shared" si="101"/>
        <v>#DIV/0!</v>
      </c>
      <c r="AK79" s="190" t="str">
        <f>IF('Site Description'!B$33="NO TRANSECT", "NO TRANSECT",BO79*10)</f>
        <v>NO TRANSECT</v>
      </c>
      <c r="AL79" s="191" t="str">
        <f>IF('Site Description'!C$33="NO TRANSECT", "NO TRANSECT",BP79*10)</f>
        <v>NO TRANSECT</v>
      </c>
      <c r="AM79" s="191" t="str">
        <f>IF('Site Description'!D$33="NO TRANSECT", "NO TRANSECT",BQ79*10)</f>
        <v>NO TRANSECT</v>
      </c>
      <c r="AN79" s="191" t="str">
        <f>IF('Site Description'!E$33="NO TRANSECT", "NO TRANSECT",BR79*10)</f>
        <v>NO TRANSECT</v>
      </c>
      <c r="AO79" s="191" t="str">
        <f>IF('Site Description'!F$33="NO TRANSECT", "NO TRANSECT",BS79*10)</f>
        <v>NO TRANSECT</v>
      </c>
      <c r="AP79" s="192" t="str">
        <f>IF('Site Description'!G$33="NO TRANSECT", "NO TRANSECT",BT79*10)</f>
        <v>NO TRANSECT</v>
      </c>
      <c r="AQ79" s="192" t="str">
        <f>IF('Site Description'!H$33="NO TRANSECT", "NO TRANSECT",BU79*10)</f>
        <v>NO TRANSECT</v>
      </c>
      <c r="AR79" s="192" t="str">
        <f>IF('Site Description'!I$33="NO TRANSECT", "NO TRANSECT",BV79*10)</f>
        <v>NO TRANSECT</v>
      </c>
      <c r="AS79" s="36" t="e">
        <f t="shared" si="102"/>
        <v>#DIV/0!</v>
      </c>
      <c r="AT79" s="37" t="e">
        <f t="shared" si="103"/>
        <v>#DIV/0!</v>
      </c>
      <c r="AU79" s="190" t="str">
        <f>IF('Site Description'!B$33="NO TRANSECT","NO TRANSECT",BY79*10)</f>
        <v>NO TRANSECT</v>
      </c>
      <c r="AV79" s="191" t="str">
        <f>IF('Site Description'!C$33="NO TRANSECT","NO TRANSECT",BZ79*10)</f>
        <v>NO TRANSECT</v>
      </c>
      <c r="AW79" s="191" t="str">
        <f>IF('Site Description'!D$33="NO TRANSECT","NO TRANSECT",CA79*10)</f>
        <v>NO TRANSECT</v>
      </c>
      <c r="AX79" s="191" t="str">
        <f>IF('Site Description'!E$33="NO TRANSECT","NO TRANSECT",CB79*10)</f>
        <v>NO TRANSECT</v>
      </c>
      <c r="AY79" s="191" t="str">
        <f>IF('Site Description'!F$33="NO TRANSECT","NO TRANSECT",CC79*10)</f>
        <v>NO TRANSECT</v>
      </c>
      <c r="AZ79" s="192" t="str">
        <f>IF('Site Description'!G$33="NO TRANSECT","NO TRANSECT",CD79*10)</f>
        <v>NO TRANSECT</v>
      </c>
      <c r="BA79" s="192" t="str">
        <f>IF('Site Description'!H$33="NO TRANSECT","NO TRANSECT",CE79*10)</f>
        <v>NO TRANSECT</v>
      </c>
      <c r="BB79" s="192" t="str">
        <f>IF('Site Description'!I$33="NO TRANSECT","NO TRANSECT",CF79*10)</f>
        <v>NO TRANSECT</v>
      </c>
      <c r="BC79" s="36" t="e">
        <f t="shared" si="104"/>
        <v>#DIV/0!</v>
      </c>
      <c r="BD79" s="37" t="e">
        <f t="shared" si="105"/>
        <v>#DIV/0!</v>
      </c>
      <c r="BE79" s="190" t="str">
        <f>IF('Site Description'!B$32="NO TRANSECT","NO TRANSECT",SUMIF('Data Entry'!$A$4:$A$192,A79,'Data Entry'!$G$4:$G$192)/('Site Description'!B$32*100))</f>
        <v>NO TRANSECT</v>
      </c>
      <c r="BF79" s="191" t="str">
        <f>IF('Site Description'!C$32="NO TRANSECT","NO TRANSECT",SUMIF('Data Entry'!$J$4:$J$192,A79,'Data Entry'!$P$4:$P$192)/('Site Description'!C$32*100))</f>
        <v>NO TRANSECT</v>
      </c>
      <c r="BG79" s="191" t="str">
        <f>IF('Site Description'!D$32="NO TRANSECT","NO TRANSECT",SUMIF('Data Entry'!$S$4:$S$192,A79,'Data Entry'!$Y$4:$Y$192)/('Site Description'!D$32*100))</f>
        <v>NO TRANSECT</v>
      </c>
      <c r="BH79" s="191" t="str">
        <f>IF('Site Description'!E$32="NO TRANSECT","NO TRANSECT",SUMIF('Data Entry'!$AB$4:$AB$192,A79,'Data Entry'!$AH$4:$AH$192)/('Site Description'!E$32*100))</f>
        <v>NO TRANSECT</v>
      </c>
      <c r="BI79" s="191" t="str">
        <f>IF('Site Description'!F$32="NO TRANSECT","NO TRANSECT",SUMIF('Data Entry'!$AK$4:$AK$192,A79,'Data Entry'!$AQ$4:$AQ$192)/('Site Description'!F$32*100))</f>
        <v>NO TRANSECT</v>
      </c>
      <c r="BJ79" s="192" t="str">
        <f>IF('Site Description'!G$32="NO TRANSECT","NO TRANSECT",SUMIF('Data Entry'!$AT$4:$AT$192,A79,'Data Entry'!$AZ$4:$AZ$192)/('Site Description'!G$32*100))</f>
        <v>NO TRANSECT</v>
      </c>
      <c r="BK79" s="192" t="str">
        <f>IF('Site Description'!H$32="NO TRANSECT","NO TRANSECT",SUMIF('Data Entry'!$BC$4:$BC$192,A79,'Data Entry'!$BI$4:$BI$192)/('Site Description'!H$32*100))</f>
        <v>NO TRANSECT</v>
      </c>
      <c r="BL79" s="192" t="str">
        <f>IF('Site Description'!I$32="NO TRANSECT","NO TRANSECT",SUMIF('Data Entry'!$BL$4:$BL$192,A79,'Data Entry'!$BR$4:$BR$192)/('Site Description'!I$32*100))</f>
        <v>NO TRANSECT</v>
      </c>
      <c r="BM79" s="36" t="e">
        <f t="shared" si="106"/>
        <v>#DIV/0!</v>
      </c>
      <c r="BN79" s="37" t="e">
        <f t="shared" si="107"/>
        <v>#DIV/0!</v>
      </c>
      <c r="BO79" s="190" t="str">
        <f>IF('Site Description'!B$32="NO TRANSECT","NO TRANSECT",SUMIF('Data Entry'!$A$4:$A$192,A79,'Data Entry'!$H$4:$H$192)/('Site Description'!B$32*100))</f>
        <v>NO TRANSECT</v>
      </c>
      <c r="BP79" s="191" t="str">
        <f>IF('Site Description'!C$32="NO TRANSECT","NO TRANSECT",SUMIF('Data Entry'!$J$4:$J$192,A79,'Data Entry'!$Q$4:$Q$192)/('Site Description'!C$32*100))</f>
        <v>NO TRANSECT</v>
      </c>
      <c r="BQ79" s="191" t="str">
        <f>IF('Site Description'!D$32="NO TRANSECT","NO TRANSECT",SUMIF('Data Entry'!$S$4:$S$192,A79,'Data Entry'!$Z$4:$Z$192)/('Site Description'!D$32*100))</f>
        <v>NO TRANSECT</v>
      </c>
      <c r="BR79" s="191" t="str">
        <f>IF('Site Description'!E$32="NO TRANSECT","NO TRANSECT",SUMIF('Data Entry'!$AB$4:$AB$192,A79,'Data Entry'!$AI$4:$AI$192)/('Site Description'!E$32*100))</f>
        <v>NO TRANSECT</v>
      </c>
      <c r="BS79" s="191" t="str">
        <f>IF('Site Description'!F$32="NO TRANSECT","NO TRANSECT",SUMIF('Data Entry'!$AK$4:$AK$192,A79,'Data Entry'!$AR$4:$AR$192)/('Site Description'!F$32*100))</f>
        <v>NO TRANSECT</v>
      </c>
      <c r="BT79" s="192" t="str">
        <f>IF('Site Description'!G$32="NO TRANSECT","NO TRANSECT",SUMIF('Data Entry'!$AT$4:$AT$192,A79,'Data Entry'!$BA$4:$BA$192)/('Site Description'!G$32*100))</f>
        <v>NO TRANSECT</v>
      </c>
      <c r="BU79" s="191" t="str">
        <f>IF('Site Description'!H$32="NO TRANSECT","NO TRANSECT",SUMIF('Data Entry'!$BC$4:$BC$192,A79,'Data Entry'!$BJ$4:$BJ$192)/('Site Description'!H$32*100))</f>
        <v>NO TRANSECT</v>
      </c>
      <c r="BV79" s="211" t="str">
        <f>IF('Site Description'!I$32="NO TRANSECT","NO TRANSECT",SUMIF('Data Entry'!$BL$4:$BL$192,A79,'Data Entry'!$BS$4:$BS$192)/('Site Description'!I$32*100))</f>
        <v>NO TRANSECT</v>
      </c>
      <c r="BW79" s="36" t="e">
        <f t="shared" si="108"/>
        <v>#DIV/0!</v>
      </c>
      <c r="BX79" s="37" t="e">
        <f t="shared" si="109"/>
        <v>#DIV/0!</v>
      </c>
      <c r="BY79" s="198" t="str">
        <f>IF('Site Description'!B$32="NO TRANSECT","NO TRANSECT",SUMIF('Data Entry'!$A$4:$A$192,A79,'Data Entry'!$I$4:$I$192)/('Site Description'!B$32*100))</f>
        <v>NO TRANSECT</v>
      </c>
      <c r="BZ79" s="191" t="str">
        <f>IF('Site Description'!C$32="NO TRANSECT","NO TRANSECT",SUMIF('Data Entry'!$J$4:$J$192,A79,'Data Entry'!$R$4:$R$192)/('Site Description'!C$32*100))</f>
        <v>NO TRANSECT</v>
      </c>
      <c r="CA79" s="191" t="str">
        <f>IF('Site Description'!D$32="NO TRANSECT","NO TRANSECT",SUMIF('Data Entry'!$S$4:$S$192,A79,'Data Entry'!$AA$4:$AA$192)/('Site Description'!D$32*100))</f>
        <v>NO TRANSECT</v>
      </c>
      <c r="CB79" s="191" t="str">
        <f>IF('Site Description'!E$32="NO TRANSECT","NO TRANSECT",SUMIF('Data Entry'!$AB$4:$AB$192,A79,'Data Entry'!$AJ$4:$AJ$192)/('Site Description'!E$32*100))</f>
        <v>NO TRANSECT</v>
      </c>
      <c r="CC79" s="191" t="str">
        <f>IF('Site Description'!F$32="NO TRANSECT","NO TRANSECT",SUMIF('Data Entry'!$AK$4:$AK$192,A79,'Data Entry'!$AS$4:$AS$192)/('Site Description'!F$32*100))</f>
        <v>NO TRANSECT</v>
      </c>
      <c r="CD79" s="192" t="str">
        <f>IF('Site Description'!G$32="NO TRANSECT","NO TRANSECT",SUMIF('Data Entry'!$AT$4:$AT$192,A79,'Data Entry'!$BB$4:$BB$192)/('Site Description'!G$32*100))</f>
        <v>NO TRANSECT</v>
      </c>
      <c r="CE79" s="191" t="str">
        <f>IF('Site Description'!H$32="NO TRANSECT","NO TRANSECT",SUMIF('Data Entry'!$BC$4:$BC$192,A79,'Data Entry'!$BK$4:$BK$192)/('Site Description'!H$32*100))</f>
        <v>NO TRANSECT</v>
      </c>
      <c r="CF79" s="211" t="str">
        <f>IF('Site Description'!I$32="NO TRANSECT","NO TRANSECT",SUMIF('Data Entry'!$BL$4:$BL$192,A79,'Data Entry'!$BT$4:$BT$192)/('Site Description'!I$32*100))</f>
        <v>NO TRANSECT</v>
      </c>
      <c r="CG79" s="36" t="e">
        <f t="shared" si="110"/>
        <v>#DIV/0!</v>
      </c>
      <c r="CH79" s="37" t="e">
        <f t="shared" si="111"/>
        <v>#DIV/0!</v>
      </c>
    </row>
    <row r="80" spans="1:86" x14ac:dyDescent="0.25">
      <c r="A80" s="210" t="s">
        <v>20</v>
      </c>
      <c r="B80" s="210" t="s">
        <v>114</v>
      </c>
      <c r="C80" s="210"/>
      <c r="D80" s="210" t="s">
        <v>90</v>
      </c>
      <c r="E80" s="180" t="s">
        <v>67</v>
      </c>
      <c r="F80" s="180"/>
      <c r="G80" s="194" t="str">
        <f>IF('Site Description'!B$32="NO TRANSECT","NO TRANSECT",SUMIF('Data Entry'!$A$4:$A$192,A80,'Data Entry'!$D$4:$D$192))</f>
        <v>NO TRANSECT</v>
      </c>
      <c r="H80" s="195" t="str">
        <f>IF('Site Description'!C$32="NO TRANSECT","NO TRANSECT",SUMIF('Data Entry'!$J$4:$J$192,A80,'Data Entry'!$M$4:$M$192))</f>
        <v>NO TRANSECT</v>
      </c>
      <c r="I80" s="195" t="str">
        <f>IF('Site Description'!D$32="NO TRANSECT","NO TRANSECT",SUMIF('Data Entry'!$S$4:$S$192,A80,'Data Entry'!$V$4:$V$192))</f>
        <v>NO TRANSECT</v>
      </c>
      <c r="J80" s="195" t="str">
        <f>IF('Site Description'!E$32="NO TRANSECT","NO TRANSECT",SUMIF('Data Entry'!$AB$4:$AB$192,A80,'Data Entry'!$AE$4:$AE$192))</f>
        <v>NO TRANSECT</v>
      </c>
      <c r="K80" s="195" t="str">
        <f>IF('Site Description'!F$32="NO TRANSECT","NO TRANSECT",SUMIF('Data Entry'!$AK$4:$AK$192,A80,'Data Entry'!$AN$4:$AN$192))</f>
        <v>NO TRANSECT</v>
      </c>
      <c r="L80" s="196" t="str">
        <f>IF('Site Description'!G$32="NO TRANSECT","NO TRANSECT",SUMIF('Data Entry'!$AT$4:$AT$192,A80,'Data Entry'!$AW$4:$AW$192))</f>
        <v>NO TRANSECT</v>
      </c>
      <c r="M80" s="196" t="str">
        <f>IF('Site Description'!H$32="NO TRANSECT","NO TRANSECT",SUMIF('Data Entry'!$BC$4:$BC$192,A80,'Data Entry'!$BF$4:$BF$192))</f>
        <v>NO TRANSECT</v>
      </c>
      <c r="N80" s="197" t="str">
        <f>IF('Site Description'!I$32="NO TRANSECT","NO TRANSECT",SUMIF('Data Entry'!$BL$4:$BL$192,A80,'Data Entry'!$BO$4:$BO$192))</f>
        <v>NO TRANSECT</v>
      </c>
      <c r="O80" s="36" t="e">
        <f t="shared" si="96"/>
        <v>#DIV/0!</v>
      </c>
      <c r="P80" s="37" t="e">
        <f t="shared" si="97"/>
        <v>#DIV/0!</v>
      </c>
      <c r="Q80" s="190" t="str">
        <f>IF('Site Description'!B$33="NO TRANSECT", "NO TRANSECT", G80/'Site Description'!B$33)</f>
        <v>NO TRANSECT</v>
      </c>
      <c r="R80" s="191" t="str">
        <f>IF('Site Description'!C$33="NO TRANSECT", "NO TRANSECT", H80/'Site Description'!C$33)</f>
        <v>NO TRANSECT</v>
      </c>
      <c r="S80" s="191" t="str">
        <f>IF('Site Description'!D$33="NO TRANSECT", "NO TRANSECT", I80/'Site Description'!D$33)</f>
        <v>NO TRANSECT</v>
      </c>
      <c r="T80" s="191" t="str">
        <f>IF('Site Description'!E$33="NO TRANSECT", "NO TRANSECT", J80/'Site Description'!E$33)</f>
        <v>NO TRANSECT</v>
      </c>
      <c r="U80" s="191" t="str">
        <f>IF('Site Description'!F$33="NO TRANSECT", "NO TRANSECT", K80/'Site Description'!F$33)</f>
        <v>NO TRANSECT</v>
      </c>
      <c r="V80" s="192" t="str">
        <f>IF('Site Description'!G$33="NO TRANSECT", "NO TRANSECT", L80/'Site Description'!G$33)</f>
        <v>NO TRANSECT</v>
      </c>
      <c r="W80" s="191" t="str">
        <f>IF('Site Description'!H$33="NO TRANSECT", "NO TRANSECT", M80/'Site Description'!H$33)</f>
        <v>NO TRANSECT</v>
      </c>
      <c r="X80" s="211" t="str">
        <f>IF('Site Description'!$I$33="NO TRANSECT", "NO TRANSECT", N80/'Site Description'!$I$33)</f>
        <v>NO TRANSECT</v>
      </c>
      <c r="Y80" s="36" t="e">
        <f t="shared" si="98"/>
        <v>#DIV/0!</v>
      </c>
      <c r="Z80" s="37" t="e">
        <f t="shared" si="99"/>
        <v>#DIV/0!</v>
      </c>
      <c r="AA80" s="190" t="str">
        <f>IF('Site Description'!B$33="NO TRANSECT", "NO TRANSECT",BE80*10)</f>
        <v>NO TRANSECT</v>
      </c>
      <c r="AB80" s="191" t="str">
        <f>IF('Site Description'!C$33="NO TRANSECT", "NO TRANSECT",BF80*10)</f>
        <v>NO TRANSECT</v>
      </c>
      <c r="AC80" s="191" t="str">
        <f>IF('Site Description'!D$33="NO TRANSECT", "NO TRANSECT",BG80*10)</f>
        <v>NO TRANSECT</v>
      </c>
      <c r="AD80" s="191" t="str">
        <f>IF('Site Description'!E$33="NO TRANSECT", "NO TRANSECT",BH80*10)</f>
        <v>NO TRANSECT</v>
      </c>
      <c r="AE80" s="191" t="str">
        <f>IF('Site Description'!F$33="NO TRANSECT", "NO TRANSECT",BI80*10)</f>
        <v>NO TRANSECT</v>
      </c>
      <c r="AF80" s="192" t="str">
        <f>IF('Site Description'!G$33="NO TRANSECT", "NO TRANSECT",BJ80*10)</f>
        <v>NO TRANSECT</v>
      </c>
      <c r="AG80" s="191" t="str">
        <f>IF('Site Description'!H$33="NO TRANSECT", "NO TRANSECT",BK80*10)</f>
        <v>NO TRANSECT</v>
      </c>
      <c r="AH80" s="211" t="str">
        <f>IF('Site Description'!I$33="NO TRANSECT", "NO TRANSECT",BL80*10)</f>
        <v>NO TRANSECT</v>
      </c>
      <c r="AI80" s="36" t="e">
        <f t="shared" si="100"/>
        <v>#DIV/0!</v>
      </c>
      <c r="AJ80" s="37" t="e">
        <f t="shared" si="101"/>
        <v>#DIV/0!</v>
      </c>
      <c r="AK80" s="190" t="str">
        <f>IF('Site Description'!B$33="NO TRANSECT", "NO TRANSECT",BO80*10)</f>
        <v>NO TRANSECT</v>
      </c>
      <c r="AL80" s="191" t="str">
        <f>IF('Site Description'!C$33="NO TRANSECT", "NO TRANSECT",BP80*10)</f>
        <v>NO TRANSECT</v>
      </c>
      <c r="AM80" s="191" t="str">
        <f>IF('Site Description'!D$33="NO TRANSECT", "NO TRANSECT",BQ80*10)</f>
        <v>NO TRANSECT</v>
      </c>
      <c r="AN80" s="191" t="str">
        <f>IF('Site Description'!E$33="NO TRANSECT", "NO TRANSECT",BR80*10)</f>
        <v>NO TRANSECT</v>
      </c>
      <c r="AO80" s="191" t="str">
        <f>IF('Site Description'!F$33="NO TRANSECT", "NO TRANSECT",BS80*10)</f>
        <v>NO TRANSECT</v>
      </c>
      <c r="AP80" s="192" t="str">
        <f>IF('Site Description'!G$33="NO TRANSECT", "NO TRANSECT",BT80*10)</f>
        <v>NO TRANSECT</v>
      </c>
      <c r="AQ80" s="192" t="str">
        <f>IF('Site Description'!H$33="NO TRANSECT", "NO TRANSECT",BU80*10)</f>
        <v>NO TRANSECT</v>
      </c>
      <c r="AR80" s="192" t="str">
        <f>IF('Site Description'!I$33="NO TRANSECT", "NO TRANSECT",BV80*10)</f>
        <v>NO TRANSECT</v>
      </c>
      <c r="AS80" s="36" t="e">
        <f t="shared" si="102"/>
        <v>#DIV/0!</v>
      </c>
      <c r="AT80" s="37" t="e">
        <f t="shared" si="103"/>
        <v>#DIV/0!</v>
      </c>
      <c r="AU80" s="190" t="str">
        <f>IF('Site Description'!B$33="NO TRANSECT","NO TRANSECT",BY80*10)</f>
        <v>NO TRANSECT</v>
      </c>
      <c r="AV80" s="191" t="str">
        <f>IF('Site Description'!C$33="NO TRANSECT","NO TRANSECT",BZ80*10)</f>
        <v>NO TRANSECT</v>
      </c>
      <c r="AW80" s="191" t="str">
        <f>IF('Site Description'!D$33="NO TRANSECT","NO TRANSECT",CA80*10)</f>
        <v>NO TRANSECT</v>
      </c>
      <c r="AX80" s="191" t="str">
        <f>IF('Site Description'!E$33="NO TRANSECT","NO TRANSECT",CB80*10)</f>
        <v>NO TRANSECT</v>
      </c>
      <c r="AY80" s="191" t="str">
        <f>IF('Site Description'!F$33="NO TRANSECT","NO TRANSECT",CC80*10)</f>
        <v>NO TRANSECT</v>
      </c>
      <c r="AZ80" s="192" t="str">
        <f>IF('Site Description'!G$33="NO TRANSECT","NO TRANSECT",CD80*10)</f>
        <v>NO TRANSECT</v>
      </c>
      <c r="BA80" s="192" t="str">
        <f>IF('Site Description'!H$33="NO TRANSECT","NO TRANSECT",CE80*10)</f>
        <v>NO TRANSECT</v>
      </c>
      <c r="BB80" s="192" t="str">
        <f>IF('Site Description'!I$33="NO TRANSECT","NO TRANSECT",CF80*10)</f>
        <v>NO TRANSECT</v>
      </c>
      <c r="BC80" s="36" t="e">
        <f t="shared" si="104"/>
        <v>#DIV/0!</v>
      </c>
      <c r="BD80" s="37" t="e">
        <f t="shared" si="105"/>
        <v>#DIV/0!</v>
      </c>
      <c r="BE80" s="190" t="str">
        <f>IF('Site Description'!B$32="NO TRANSECT","NO TRANSECT",SUMIF('Data Entry'!$A$4:$A$192,A80,'Data Entry'!$G$4:$G$192)/('Site Description'!B$32*100))</f>
        <v>NO TRANSECT</v>
      </c>
      <c r="BF80" s="191" t="str">
        <f>IF('Site Description'!C$32="NO TRANSECT","NO TRANSECT",SUMIF('Data Entry'!$J$4:$J$192,A80,'Data Entry'!$P$4:$P$192)/('Site Description'!C$32*100))</f>
        <v>NO TRANSECT</v>
      </c>
      <c r="BG80" s="191" t="str">
        <f>IF('Site Description'!D$32="NO TRANSECT","NO TRANSECT",SUMIF('Data Entry'!$S$4:$S$192,A80,'Data Entry'!$Y$4:$Y$192)/('Site Description'!D$32*100))</f>
        <v>NO TRANSECT</v>
      </c>
      <c r="BH80" s="191" t="str">
        <f>IF('Site Description'!E$32="NO TRANSECT","NO TRANSECT",SUMIF('Data Entry'!$AB$4:$AB$192,A80,'Data Entry'!$AH$4:$AH$192)/('Site Description'!E$32*100))</f>
        <v>NO TRANSECT</v>
      </c>
      <c r="BI80" s="191" t="str">
        <f>IF('Site Description'!F$32="NO TRANSECT","NO TRANSECT",SUMIF('Data Entry'!$AK$4:$AK$192,A80,'Data Entry'!$AQ$4:$AQ$192)/('Site Description'!F$32*100))</f>
        <v>NO TRANSECT</v>
      </c>
      <c r="BJ80" s="192" t="str">
        <f>IF('Site Description'!G$32="NO TRANSECT","NO TRANSECT",SUMIF('Data Entry'!$AT$4:$AT$192,A80,'Data Entry'!$AZ$4:$AZ$192)/('Site Description'!G$32*100))</f>
        <v>NO TRANSECT</v>
      </c>
      <c r="BK80" s="192" t="str">
        <f>IF('Site Description'!H$32="NO TRANSECT","NO TRANSECT",SUMIF('Data Entry'!$BC$4:$BC$192,A80,'Data Entry'!$BI$4:$BI$192)/('Site Description'!H$32*100))</f>
        <v>NO TRANSECT</v>
      </c>
      <c r="BL80" s="192" t="str">
        <f>IF('Site Description'!I$32="NO TRANSECT","NO TRANSECT",SUMIF('Data Entry'!$BL$4:$BL$192,A80,'Data Entry'!$BR$4:$BR$192)/('Site Description'!I$32*100))</f>
        <v>NO TRANSECT</v>
      </c>
      <c r="BM80" s="36" t="e">
        <f t="shared" si="106"/>
        <v>#DIV/0!</v>
      </c>
      <c r="BN80" s="37" t="e">
        <f t="shared" si="107"/>
        <v>#DIV/0!</v>
      </c>
      <c r="BO80" s="190" t="str">
        <f>IF('Site Description'!B$32="NO TRANSECT","NO TRANSECT",SUMIF('Data Entry'!$A$4:$A$192,A80,'Data Entry'!$H$4:$H$192)/('Site Description'!B$32*100))</f>
        <v>NO TRANSECT</v>
      </c>
      <c r="BP80" s="191" t="str">
        <f>IF('Site Description'!C$32="NO TRANSECT","NO TRANSECT",SUMIF('Data Entry'!$J$4:$J$192,A80,'Data Entry'!$Q$4:$Q$192)/('Site Description'!C$32*100))</f>
        <v>NO TRANSECT</v>
      </c>
      <c r="BQ80" s="191" t="str">
        <f>IF('Site Description'!D$32="NO TRANSECT","NO TRANSECT",SUMIF('Data Entry'!$S$4:$S$192,A80,'Data Entry'!$Z$4:$Z$192)/('Site Description'!D$32*100))</f>
        <v>NO TRANSECT</v>
      </c>
      <c r="BR80" s="191" t="str">
        <f>IF('Site Description'!E$32="NO TRANSECT","NO TRANSECT",SUMIF('Data Entry'!$AB$4:$AB$192,A80,'Data Entry'!$AI$4:$AI$192)/('Site Description'!E$32*100))</f>
        <v>NO TRANSECT</v>
      </c>
      <c r="BS80" s="191" t="str">
        <f>IF('Site Description'!F$32="NO TRANSECT","NO TRANSECT",SUMIF('Data Entry'!$AK$4:$AK$192,A80,'Data Entry'!$AR$4:$AR$192)/('Site Description'!F$32*100))</f>
        <v>NO TRANSECT</v>
      </c>
      <c r="BT80" s="192" t="str">
        <f>IF('Site Description'!G$32="NO TRANSECT","NO TRANSECT",SUMIF('Data Entry'!$AT$4:$AT$192,A80,'Data Entry'!$BA$4:$BA$192)/('Site Description'!G$32*100))</f>
        <v>NO TRANSECT</v>
      </c>
      <c r="BU80" s="191" t="str">
        <f>IF('Site Description'!H$32="NO TRANSECT","NO TRANSECT",SUMIF('Data Entry'!$BC$4:$BC$192,A80,'Data Entry'!$BJ$4:$BJ$192)/('Site Description'!H$32*100))</f>
        <v>NO TRANSECT</v>
      </c>
      <c r="BV80" s="211" t="str">
        <f>IF('Site Description'!I$32="NO TRANSECT","NO TRANSECT",SUMIF('Data Entry'!$BL$4:$BL$192,A80,'Data Entry'!$BS$4:$BS$192)/('Site Description'!I$32*100))</f>
        <v>NO TRANSECT</v>
      </c>
      <c r="BW80" s="36" t="e">
        <f t="shared" si="108"/>
        <v>#DIV/0!</v>
      </c>
      <c r="BX80" s="37" t="e">
        <f t="shared" si="109"/>
        <v>#DIV/0!</v>
      </c>
      <c r="BY80" s="198" t="str">
        <f>IF('Site Description'!B$32="NO TRANSECT","NO TRANSECT",SUMIF('Data Entry'!$A$4:$A$192,A80,'Data Entry'!$I$4:$I$192)/('Site Description'!B$32*100))</f>
        <v>NO TRANSECT</v>
      </c>
      <c r="BZ80" s="191" t="str">
        <f>IF('Site Description'!C$32="NO TRANSECT","NO TRANSECT",SUMIF('Data Entry'!$J$4:$J$192,A80,'Data Entry'!$R$4:$R$192)/('Site Description'!C$32*100))</f>
        <v>NO TRANSECT</v>
      </c>
      <c r="CA80" s="191" t="str">
        <f>IF('Site Description'!D$32="NO TRANSECT","NO TRANSECT",SUMIF('Data Entry'!$S$4:$S$192,A80,'Data Entry'!$AA$4:$AA$192)/('Site Description'!D$32*100))</f>
        <v>NO TRANSECT</v>
      </c>
      <c r="CB80" s="191" t="str">
        <f>IF('Site Description'!E$32="NO TRANSECT","NO TRANSECT",SUMIF('Data Entry'!$AB$4:$AB$192,A80,'Data Entry'!$AJ$4:$AJ$192)/('Site Description'!E$32*100))</f>
        <v>NO TRANSECT</v>
      </c>
      <c r="CC80" s="191" t="str">
        <f>IF('Site Description'!F$32="NO TRANSECT","NO TRANSECT",SUMIF('Data Entry'!$AK$4:$AK$192,A80,'Data Entry'!$AS$4:$AS$192)/('Site Description'!F$32*100))</f>
        <v>NO TRANSECT</v>
      </c>
      <c r="CD80" s="192" t="str">
        <f>IF('Site Description'!G$32="NO TRANSECT","NO TRANSECT",SUMIF('Data Entry'!$AT$4:$AT$192,A80,'Data Entry'!$BB$4:$BB$192)/('Site Description'!G$32*100))</f>
        <v>NO TRANSECT</v>
      </c>
      <c r="CE80" s="191" t="str">
        <f>IF('Site Description'!H$32="NO TRANSECT","NO TRANSECT",SUMIF('Data Entry'!$BC$4:$BC$192,A80,'Data Entry'!$BK$4:$BK$192)/('Site Description'!H$32*100))</f>
        <v>NO TRANSECT</v>
      </c>
      <c r="CF80" s="211" t="str">
        <f>IF('Site Description'!I$32="NO TRANSECT","NO TRANSECT",SUMIF('Data Entry'!$BL$4:$BL$192,A80,'Data Entry'!$BT$4:$BT$192)/('Site Description'!I$32*100))</f>
        <v>NO TRANSECT</v>
      </c>
      <c r="CG80" s="36" t="e">
        <f t="shared" si="110"/>
        <v>#DIV/0!</v>
      </c>
      <c r="CH80" s="37" t="e">
        <f t="shared" si="111"/>
        <v>#DIV/0!</v>
      </c>
    </row>
    <row r="81" spans="1:86" x14ac:dyDescent="0.25">
      <c r="A81" s="210" t="s">
        <v>21</v>
      </c>
      <c r="B81" s="210" t="s">
        <v>115</v>
      </c>
      <c r="C81" s="210"/>
      <c r="D81" s="210" t="s">
        <v>90</v>
      </c>
      <c r="E81" s="180" t="s">
        <v>12</v>
      </c>
      <c r="F81" s="180"/>
      <c r="G81" s="194" t="str">
        <f>IF('Site Description'!B$32="NO TRANSECT","NO TRANSECT",SUMIF('Data Entry'!$A$4:$A$192,A81,'Data Entry'!$D$4:$D$192))</f>
        <v>NO TRANSECT</v>
      </c>
      <c r="H81" s="195" t="str">
        <f>IF('Site Description'!C$32="NO TRANSECT","NO TRANSECT",SUMIF('Data Entry'!$J$4:$J$192,A81,'Data Entry'!$M$4:$M$192))</f>
        <v>NO TRANSECT</v>
      </c>
      <c r="I81" s="195" t="str">
        <f>IF('Site Description'!D$32="NO TRANSECT","NO TRANSECT",SUMIF('Data Entry'!$S$4:$S$192,A81,'Data Entry'!$V$4:$V$192))</f>
        <v>NO TRANSECT</v>
      </c>
      <c r="J81" s="195" t="str">
        <f>IF('Site Description'!E$32="NO TRANSECT","NO TRANSECT",SUMIF('Data Entry'!$AB$4:$AB$192,A81,'Data Entry'!$AE$4:$AE$192))</f>
        <v>NO TRANSECT</v>
      </c>
      <c r="K81" s="195" t="str">
        <f>IF('Site Description'!F$32="NO TRANSECT","NO TRANSECT",SUMIF('Data Entry'!$AK$4:$AK$192,A81,'Data Entry'!$AN$4:$AN$192))</f>
        <v>NO TRANSECT</v>
      </c>
      <c r="L81" s="196" t="str">
        <f>IF('Site Description'!G$32="NO TRANSECT","NO TRANSECT",SUMIF('Data Entry'!$AT$4:$AT$192,A81,'Data Entry'!$AW$4:$AW$192))</f>
        <v>NO TRANSECT</v>
      </c>
      <c r="M81" s="196" t="str">
        <f>IF('Site Description'!H$32="NO TRANSECT","NO TRANSECT",SUMIF('Data Entry'!$BC$4:$BC$192,A81,'Data Entry'!$BF$4:$BF$192))</f>
        <v>NO TRANSECT</v>
      </c>
      <c r="N81" s="197" t="str">
        <f>IF('Site Description'!I$32="NO TRANSECT","NO TRANSECT",SUMIF('Data Entry'!$BL$4:$BL$192,A81,'Data Entry'!$BO$4:$BO$192))</f>
        <v>NO TRANSECT</v>
      </c>
      <c r="O81" s="36" t="e">
        <f t="shared" si="96"/>
        <v>#DIV/0!</v>
      </c>
      <c r="P81" s="37" t="e">
        <f t="shared" si="97"/>
        <v>#DIV/0!</v>
      </c>
      <c r="Q81" s="190" t="str">
        <f>IF('Site Description'!B$33="NO TRANSECT", "NO TRANSECT", G81/'Site Description'!B$33)</f>
        <v>NO TRANSECT</v>
      </c>
      <c r="R81" s="191" t="str">
        <f>IF('Site Description'!C$33="NO TRANSECT", "NO TRANSECT", H81/'Site Description'!C$33)</f>
        <v>NO TRANSECT</v>
      </c>
      <c r="S81" s="191" t="str">
        <f>IF('Site Description'!D$33="NO TRANSECT", "NO TRANSECT", I81/'Site Description'!D$33)</f>
        <v>NO TRANSECT</v>
      </c>
      <c r="T81" s="191" t="str">
        <f>IF('Site Description'!E$33="NO TRANSECT", "NO TRANSECT", J81/'Site Description'!E$33)</f>
        <v>NO TRANSECT</v>
      </c>
      <c r="U81" s="191" t="str">
        <f>IF('Site Description'!F$33="NO TRANSECT", "NO TRANSECT", K81/'Site Description'!F$33)</f>
        <v>NO TRANSECT</v>
      </c>
      <c r="V81" s="192" t="str">
        <f>IF('Site Description'!G$33="NO TRANSECT", "NO TRANSECT", L81/'Site Description'!G$33)</f>
        <v>NO TRANSECT</v>
      </c>
      <c r="W81" s="191" t="str">
        <f>IF('Site Description'!H$33="NO TRANSECT", "NO TRANSECT", M81/'Site Description'!H$33)</f>
        <v>NO TRANSECT</v>
      </c>
      <c r="X81" s="211" t="str">
        <f>IF('Site Description'!$I$33="NO TRANSECT", "NO TRANSECT", N81/'Site Description'!$I$33)</f>
        <v>NO TRANSECT</v>
      </c>
      <c r="Y81" s="36" t="e">
        <f t="shared" si="98"/>
        <v>#DIV/0!</v>
      </c>
      <c r="Z81" s="37" t="e">
        <f t="shared" si="99"/>
        <v>#DIV/0!</v>
      </c>
      <c r="AA81" s="190" t="str">
        <f>IF('Site Description'!B$33="NO TRANSECT", "NO TRANSECT",BE81*10)</f>
        <v>NO TRANSECT</v>
      </c>
      <c r="AB81" s="191" t="str">
        <f>IF('Site Description'!C$33="NO TRANSECT", "NO TRANSECT",BF81*10)</f>
        <v>NO TRANSECT</v>
      </c>
      <c r="AC81" s="191" t="str">
        <f>IF('Site Description'!D$33="NO TRANSECT", "NO TRANSECT",BG81*10)</f>
        <v>NO TRANSECT</v>
      </c>
      <c r="AD81" s="191" t="str">
        <f>IF('Site Description'!E$33="NO TRANSECT", "NO TRANSECT",BH81*10)</f>
        <v>NO TRANSECT</v>
      </c>
      <c r="AE81" s="191" t="str">
        <f>IF('Site Description'!F$33="NO TRANSECT", "NO TRANSECT",BI81*10)</f>
        <v>NO TRANSECT</v>
      </c>
      <c r="AF81" s="192" t="str">
        <f>IF('Site Description'!G$33="NO TRANSECT", "NO TRANSECT",BJ81*10)</f>
        <v>NO TRANSECT</v>
      </c>
      <c r="AG81" s="191" t="str">
        <f>IF('Site Description'!H$33="NO TRANSECT", "NO TRANSECT",BK81*10)</f>
        <v>NO TRANSECT</v>
      </c>
      <c r="AH81" s="211" t="str">
        <f>IF('Site Description'!I$33="NO TRANSECT", "NO TRANSECT",BL81*10)</f>
        <v>NO TRANSECT</v>
      </c>
      <c r="AI81" s="36" t="e">
        <f t="shared" si="100"/>
        <v>#DIV/0!</v>
      </c>
      <c r="AJ81" s="37" t="e">
        <f t="shared" si="101"/>
        <v>#DIV/0!</v>
      </c>
      <c r="AK81" s="190" t="str">
        <f>IF('Site Description'!B$33="NO TRANSECT", "NO TRANSECT",BO81*10)</f>
        <v>NO TRANSECT</v>
      </c>
      <c r="AL81" s="191" t="str">
        <f>IF('Site Description'!C$33="NO TRANSECT", "NO TRANSECT",BP81*10)</f>
        <v>NO TRANSECT</v>
      </c>
      <c r="AM81" s="191" t="str">
        <f>IF('Site Description'!D$33="NO TRANSECT", "NO TRANSECT",BQ81*10)</f>
        <v>NO TRANSECT</v>
      </c>
      <c r="AN81" s="191" t="str">
        <f>IF('Site Description'!E$33="NO TRANSECT", "NO TRANSECT",BR81*10)</f>
        <v>NO TRANSECT</v>
      </c>
      <c r="AO81" s="191" t="str">
        <f>IF('Site Description'!F$33="NO TRANSECT", "NO TRANSECT",BS81*10)</f>
        <v>NO TRANSECT</v>
      </c>
      <c r="AP81" s="192" t="str">
        <f>IF('Site Description'!G$33="NO TRANSECT", "NO TRANSECT",BT81*10)</f>
        <v>NO TRANSECT</v>
      </c>
      <c r="AQ81" s="192" t="str">
        <f>IF('Site Description'!H$33="NO TRANSECT", "NO TRANSECT",BU81*10)</f>
        <v>NO TRANSECT</v>
      </c>
      <c r="AR81" s="192" t="str">
        <f>IF('Site Description'!I$33="NO TRANSECT", "NO TRANSECT",BV81*10)</f>
        <v>NO TRANSECT</v>
      </c>
      <c r="AS81" s="36" t="e">
        <f t="shared" si="102"/>
        <v>#DIV/0!</v>
      </c>
      <c r="AT81" s="37" t="e">
        <f t="shared" si="103"/>
        <v>#DIV/0!</v>
      </c>
      <c r="AU81" s="190" t="str">
        <f>IF('Site Description'!B$33="NO TRANSECT","NO TRANSECT",BY81*10)</f>
        <v>NO TRANSECT</v>
      </c>
      <c r="AV81" s="191" t="str">
        <f>IF('Site Description'!C$33="NO TRANSECT","NO TRANSECT",BZ81*10)</f>
        <v>NO TRANSECT</v>
      </c>
      <c r="AW81" s="191" t="str">
        <f>IF('Site Description'!D$33="NO TRANSECT","NO TRANSECT",CA81*10)</f>
        <v>NO TRANSECT</v>
      </c>
      <c r="AX81" s="191" t="str">
        <f>IF('Site Description'!E$33="NO TRANSECT","NO TRANSECT",CB81*10)</f>
        <v>NO TRANSECT</v>
      </c>
      <c r="AY81" s="191" t="str">
        <f>IF('Site Description'!F$33="NO TRANSECT","NO TRANSECT",CC81*10)</f>
        <v>NO TRANSECT</v>
      </c>
      <c r="AZ81" s="192" t="str">
        <f>IF('Site Description'!G$33="NO TRANSECT","NO TRANSECT",CD81*10)</f>
        <v>NO TRANSECT</v>
      </c>
      <c r="BA81" s="192" t="str">
        <f>IF('Site Description'!H$33="NO TRANSECT","NO TRANSECT",CE81*10)</f>
        <v>NO TRANSECT</v>
      </c>
      <c r="BB81" s="192" t="str">
        <f>IF('Site Description'!I$33="NO TRANSECT","NO TRANSECT",CF81*10)</f>
        <v>NO TRANSECT</v>
      </c>
      <c r="BC81" s="36" t="e">
        <f t="shared" si="104"/>
        <v>#DIV/0!</v>
      </c>
      <c r="BD81" s="37" t="e">
        <f t="shared" si="105"/>
        <v>#DIV/0!</v>
      </c>
      <c r="BE81" s="190" t="str">
        <f>IF('Site Description'!B$32="NO TRANSECT","NO TRANSECT",SUMIF('Data Entry'!$A$4:$A$192,A81,'Data Entry'!$G$4:$G$192)/('Site Description'!B$32*100))</f>
        <v>NO TRANSECT</v>
      </c>
      <c r="BF81" s="191" t="str">
        <f>IF('Site Description'!C$32="NO TRANSECT","NO TRANSECT",SUMIF('Data Entry'!$J$4:$J$192,A81,'Data Entry'!$P$4:$P$192)/('Site Description'!C$32*100))</f>
        <v>NO TRANSECT</v>
      </c>
      <c r="BG81" s="191" t="str">
        <f>IF('Site Description'!D$32="NO TRANSECT","NO TRANSECT",SUMIF('Data Entry'!$S$4:$S$192,A81,'Data Entry'!$Y$4:$Y$192)/('Site Description'!D$32*100))</f>
        <v>NO TRANSECT</v>
      </c>
      <c r="BH81" s="191" t="str">
        <f>IF('Site Description'!E$32="NO TRANSECT","NO TRANSECT",SUMIF('Data Entry'!$AB$4:$AB$192,A81,'Data Entry'!$AH$4:$AH$192)/('Site Description'!E$32*100))</f>
        <v>NO TRANSECT</v>
      </c>
      <c r="BI81" s="191" t="str">
        <f>IF('Site Description'!F$32="NO TRANSECT","NO TRANSECT",SUMIF('Data Entry'!$AK$4:$AK$192,A81,'Data Entry'!$AQ$4:$AQ$192)/('Site Description'!F$32*100))</f>
        <v>NO TRANSECT</v>
      </c>
      <c r="BJ81" s="192" t="str">
        <f>IF('Site Description'!G$32="NO TRANSECT","NO TRANSECT",SUMIF('Data Entry'!$AT$4:$AT$192,A81,'Data Entry'!$AZ$4:$AZ$192)/('Site Description'!G$32*100))</f>
        <v>NO TRANSECT</v>
      </c>
      <c r="BK81" s="192" t="str">
        <f>IF('Site Description'!H$32="NO TRANSECT","NO TRANSECT",SUMIF('Data Entry'!$BC$4:$BC$192,A81,'Data Entry'!$BI$4:$BI$192)/('Site Description'!H$32*100))</f>
        <v>NO TRANSECT</v>
      </c>
      <c r="BL81" s="192" t="str">
        <f>IF('Site Description'!I$32="NO TRANSECT","NO TRANSECT",SUMIF('Data Entry'!$BL$4:$BL$192,A81,'Data Entry'!$BR$4:$BR$192)/('Site Description'!I$32*100))</f>
        <v>NO TRANSECT</v>
      </c>
      <c r="BM81" s="36" t="e">
        <f t="shared" si="106"/>
        <v>#DIV/0!</v>
      </c>
      <c r="BN81" s="37" t="e">
        <f t="shared" si="107"/>
        <v>#DIV/0!</v>
      </c>
      <c r="BO81" s="190" t="str">
        <f>IF('Site Description'!B$32="NO TRANSECT","NO TRANSECT",SUMIF('Data Entry'!$A$4:$A$192,A81,'Data Entry'!$H$4:$H$192)/('Site Description'!B$32*100))</f>
        <v>NO TRANSECT</v>
      </c>
      <c r="BP81" s="191" t="str">
        <f>IF('Site Description'!C$32="NO TRANSECT","NO TRANSECT",SUMIF('Data Entry'!$J$4:$J$192,A81,'Data Entry'!$Q$4:$Q$192)/('Site Description'!C$32*100))</f>
        <v>NO TRANSECT</v>
      </c>
      <c r="BQ81" s="191" t="str">
        <f>IF('Site Description'!D$32="NO TRANSECT","NO TRANSECT",SUMIF('Data Entry'!$S$4:$S$192,A81,'Data Entry'!$Z$4:$Z$192)/('Site Description'!D$32*100))</f>
        <v>NO TRANSECT</v>
      </c>
      <c r="BR81" s="191" t="str">
        <f>IF('Site Description'!E$32="NO TRANSECT","NO TRANSECT",SUMIF('Data Entry'!$AB$4:$AB$192,A81,'Data Entry'!$AI$4:$AI$192)/('Site Description'!E$32*100))</f>
        <v>NO TRANSECT</v>
      </c>
      <c r="BS81" s="191" t="str">
        <f>IF('Site Description'!F$32="NO TRANSECT","NO TRANSECT",SUMIF('Data Entry'!$AK$4:$AK$192,A81,'Data Entry'!$AR$4:$AR$192)/('Site Description'!F$32*100))</f>
        <v>NO TRANSECT</v>
      </c>
      <c r="BT81" s="192" t="str">
        <f>IF('Site Description'!G$32="NO TRANSECT","NO TRANSECT",SUMIF('Data Entry'!$AT$4:$AT$192,A81,'Data Entry'!$BA$4:$BA$192)/('Site Description'!G$32*100))</f>
        <v>NO TRANSECT</v>
      </c>
      <c r="BU81" s="191" t="str">
        <f>IF('Site Description'!H$32="NO TRANSECT","NO TRANSECT",SUMIF('Data Entry'!$BC$4:$BC$192,A81,'Data Entry'!$BJ$4:$BJ$192)/('Site Description'!H$32*100))</f>
        <v>NO TRANSECT</v>
      </c>
      <c r="BV81" s="211" t="str">
        <f>IF('Site Description'!I$32="NO TRANSECT","NO TRANSECT",SUMIF('Data Entry'!$BL$4:$BL$192,A81,'Data Entry'!$BS$4:$BS$192)/('Site Description'!I$32*100))</f>
        <v>NO TRANSECT</v>
      </c>
      <c r="BW81" s="36" t="e">
        <f t="shared" si="108"/>
        <v>#DIV/0!</v>
      </c>
      <c r="BX81" s="37" t="e">
        <f t="shared" si="109"/>
        <v>#DIV/0!</v>
      </c>
      <c r="BY81" s="198" t="str">
        <f>IF('Site Description'!B$32="NO TRANSECT","NO TRANSECT",SUMIF('Data Entry'!$A$4:$A$192,A81,'Data Entry'!$I$4:$I$192)/('Site Description'!B$32*100))</f>
        <v>NO TRANSECT</v>
      </c>
      <c r="BZ81" s="191" t="str">
        <f>IF('Site Description'!C$32="NO TRANSECT","NO TRANSECT",SUMIF('Data Entry'!$J$4:$J$192,A81,'Data Entry'!$R$4:$R$192)/('Site Description'!C$32*100))</f>
        <v>NO TRANSECT</v>
      </c>
      <c r="CA81" s="191" t="str">
        <f>IF('Site Description'!D$32="NO TRANSECT","NO TRANSECT",SUMIF('Data Entry'!$S$4:$S$192,A81,'Data Entry'!$AA$4:$AA$192)/('Site Description'!D$32*100))</f>
        <v>NO TRANSECT</v>
      </c>
      <c r="CB81" s="191" t="str">
        <f>IF('Site Description'!E$32="NO TRANSECT","NO TRANSECT",SUMIF('Data Entry'!$AB$4:$AB$192,A81,'Data Entry'!$AJ$4:$AJ$192)/('Site Description'!E$32*100))</f>
        <v>NO TRANSECT</v>
      </c>
      <c r="CC81" s="191" t="str">
        <f>IF('Site Description'!F$32="NO TRANSECT","NO TRANSECT",SUMIF('Data Entry'!$AK$4:$AK$192,A81,'Data Entry'!$AS$4:$AS$192)/('Site Description'!F$32*100))</f>
        <v>NO TRANSECT</v>
      </c>
      <c r="CD81" s="192" t="str">
        <f>IF('Site Description'!G$32="NO TRANSECT","NO TRANSECT",SUMIF('Data Entry'!$AT$4:$AT$192,A81,'Data Entry'!$BB$4:$BB$192)/('Site Description'!G$32*100))</f>
        <v>NO TRANSECT</v>
      </c>
      <c r="CE81" s="191" t="str">
        <f>IF('Site Description'!H$32="NO TRANSECT","NO TRANSECT",SUMIF('Data Entry'!$BC$4:$BC$192,A81,'Data Entry'!$BK$4:$BK$192)/('Site Description'!H$32*100))</f>
        <v>NO TRANSECT</v>
      </c>
      <c r="CF81" s="211" t="str">
        <f>IF('Site Description'!I$32="NO TRANSECT","NO TRANSECT",SUMIF('Data Entry'!$BL$4:$BL$192,A81,'Data Entry'!$BT$4:$BT$192)/('Site Description'!I$32*100))</f>
        <v>NO TRANSECT</v>
      </c>
      <c r="CG81" s="36" t="e">
        <f t="shared" si="110"/>
        <v>#DIV/0!</v>
      </c>
      <c r="CH81" s="37" t="e">
        <f t="shared" si="111"/>
        <v>#DIV/0!</v>
      </c>
    </row>
    <row r="82" spans="1:86" x14ac:dyDescent="0.25">
      <c r="A82" s="210" t="s">
        <v>22</v>
      </c>
      <c r="B82" s="210" t="s">
        <v>72</v>
      </c>
      <c r="C82" s="210"/>
      <c r="D82" s="210" t="s">
        <v>90</v>
      </c>
      <c r="E82" s="180" t="s">
        <v>22</v>
      </c>
      <c r="F82" s="180"/>
      <c r="G82" s="194" t="str">
        <f>IF('Site Description'!B$32="NO TRANSECT","NO TRANSECT",SUMIF('Data Entry'!$A$4:$A$192,A82,'Data Entry'!$D$4:$D$192))</f>
        <v>NO TRANSECT</v>
      </c>
      <c r="H82" s="195" t="str">
        <f>IF('Site Description'!C$32="NO TRANSECT","NO TRANSECT",SUMIF('Data Entry'!$J$4:$J$192,A82,'Data Entry'!$M$4:$M$192))</f>
        <v>NO TRANSECT</v>
      </c>
      <c r="I82" s="195" t="str">
        <f>IF('Site Description'!D$32="NO TRANSECT","NO TRANSECT",SUMIF('Data Entry'!$S$4:$S$192,A82,'Data Entry'!$V$4:$V$192))</f>
        <v>NO TRANSECT</v>
      </c>
      <c r="J82" s="195" t="str">
        <f>IF('Site Description'!E$32="NO TRANSECT","NO TRANSECT",SUMIF('Data Entry'!$AB$4:$AB$192,A82,'Data Entry'!$AE$4:$AE$192))</f>
        <v>NO TRANSECT</v>
      </c>
      <c r="K82" s="195" t="str">
        <f>IF('Site Description'!F$32="NO TRANSECT","NO TRANSECT",SUMIF('Data Entry'!$AK$4:$AK$192,A82,'Data Entry'!$AN$4:$AN$192))</f>
        <v>NO TRANSECT</v>
      </c>
      <c r="L82" s="196" t="str">
        <f>IF('Site Description'!G$32="NO TRANSECT","NO TRANSECT",SUMIF('Data Entry'!$AT$4:$AT$192,A82,'Data Entry'!$AW$4:$AW$192))</f>
        <v>NO TRANSECT</v>
      </c>
      <c r="M82" s="196" t="str">
        <f>IF('Site Description'!H$32="NO TRANSECT","NO TRANSECT",SUMIF('Data Entry'!$BC$4:$BC$192,A82,'Data Entry'!$BF$4:$BF$192))</f>
        <v>NO TRANSECT</v>
      </c>
      <c r="N82" s="197" t="str">
        <f>IF('Site Description'!I$32="NO TRANSECT","NO TRANSECT",SUMIF('Data Entry'!$BL$4:$BL$192,A82,'Data Entry'!$BO$4:$BO$192))</f>
        <v>NO TRANSECT</v>
      </c>
      <c r="O82" s="36" t="e">
        <f t="shared" si="96"/>
        <v>#DIV/0!</v>
      </c>
      <c r="P82" s="37" t="e">
        <f t="shared" si="97"/>
        <v>#DIV/0!</v>
      </c>
      <c r="Q82" s="190" t="str">
        <f>IF('Site Description'!B$33="NO TRANSECT", "NO TRANSECT", G82/'Site Description'!B$33)</f>
        <v>NO TRANSECT</v>
      </c>
      <c r="R82" s="191" t="str">
        <f>IF('Site Description'!C$33="NO TRANSECT", "NO TRANSECT", H82/'Site Description'!C$33)</f>
        <v>NO TRANSECT</v>
      </c>
      <c r="S82" s="191" t="str">
        <f>IF('Site Description'!D$33="NO TRANSECT", "NO TRANSECT", I82/'Site Description'!D$33)</f>
        <v>NO TRANSECT</v>
      </c>
      <c r="T82" s="191" t="str">
        <f>IF('Site Description'!E$33="NO TRANSECT", "NO TRANSECT", J82/'Site Description'!E$33)</f>
        <v>NO TRANSECT</v>
      </c>
      <c r="U82" s="191" t="str">
        <f>IF('Site Description'!F$33="NO TRANSECT", "NO TRANSECT", K82/'Site Description'!F$33)</f>
        <v>NO TRANSECT</v>
      </c>
      <c r="V82" s="192" t="str">
        <f>IF('Site Description'!G$33="NO TRANSECT", "NO TRANSECT", L82/'Site Description'!G$33)</f>
        <v>NO TRANSECT</v>
      </c>
      <c r="W82" s="191" t="str">
        <f>IF('Site Description'!H$33="NO TRANSECT", "NO TRANSECT", M82/'Site Description'!H$33)</f>
        <v>NO TRANSECT</v>
      </c>
      <c r="X82" s="211" t="str">
        <f>IF('Site Description'!$I$33="NO TRANSECT", "NO TRANSECT", N82/'Site Description'!$I$33)</f>
        <v>NO TRANSECT</v>
      </c>
      <c r="Y82" s="36" t="e">
        <f t="shared" si="98"/>
        <v>#DIV/0!</v>
      </c>
      <c r="Z82" s="37" t="e">
        <f t="shared" si="99"/>
        <v>#DIV/0!</v>
      </c>
      <c r="AA82" s="190" t="str">
        <f>IF('Site Description'!B$33="NO TRANSECT", "NO TRANSECT",BE82*10)</f>
        <v>NO TRANSECT</v>
      </c>
      <c r="AB82" s="191" t="str">
        <f>IF('Site Description'!C$33="NO TRANSECT", "NO TRANSECT",BF82*10)</f>
        <v>NO TRANSECT</v>
      </c>
      <c r="AC82" s="191" t="str">
        <f>IF('Site Description'!D$33="NO TRANSECT", "NO TRANSECT",BG82*10)</f>
        <v>NO TRANSECT</v>
      </c>
      <c r="AD82" s="191" t="str">
        <f>IF('Site Description'!E$33="NO TRANSECT", "NO TRANSECT",BH82*10)</f>
        <v>NO TRANSECT</v>
      </c>
      <c r="AE82" s="191" t="str">
        <f>IF('Site Description'!F$33="NO TRANSECT", "NO TRANSECT",BI82*10)</f>
        <v>NO TRANSECT</v>
      </c>
      <c r="AF82" s="192" t="str">
        <f>IF('Site Description'!G$33="NO TRANSECT", "NO TRANSECT",BJ82*10)</f>
        <v>NO TRANSECT</v>
      </c>
      <c r="AG82" s="191" t="str">
        <f>IF('Site Description'!H$33="NO TRANSECT", "NO TRANSECT",BK82*10)</f>
        <v>NO TRANSECT</v>
      </c>
      <c r="AH82" s="211" t="str">
        <f>IF('Site Description'!I$33="NO TRANSECT", "NO TRANSECT",BL82*10)</f>
        <v>NO TRANSECT</v>
      </c>
      <c r="AI82" s="36" t="e">
        <f t="shared" si="100"/>
        <v>#DIV/0!</v>
      </c>
      <c r="AJ82" s="37" t="e">
        <f t="shared" si="101"/>
        <v>#DIV/0!</v>
      </c>
      <c r="AK82" s="190" t="str">
        <f>IF('Site Description'!B$33="NO TRANSECT", "NO TRANSECT",BO82*10)</f>
        <v>NO TRANSECT</v>
      </c>
      <c r="AL82" s="191" t="str">
        <f>IF('Site Description'!C$33="NO TRANSECT", "NO TRANSECT",BP82*10)</f>
        <v>NO TRANSECT</v>
      </c>
      <c r="AM82" s="191" t="str">
        <f>IF('Site Description'!D$33="NO TRANSECT", "NO TRANSECT",BQ82*10)</f>
        <v>NO TRANSECT</v>
      </c>
      <c r="AN82" s="191" t="str">
        <f>IF('Site Description'!E$33="NO TRANSECT", "NO TRANSECT",BR82*10)</f>
        <v>NO TRANSECT</v>
      </c>
      <c r="AO82" s="191" t="str">
        <f>IF('Site Description'!F$33="NO TRANSECT", "NO TRANSECT",BS82*10)</f>
        <v>NO TRANSECT</v>
      </c>
      <c r="AP82" s="192" t="str">
        <f>IF('Site Description'!G$33="NO TRANSECT", "NO TRANSECT",BT82*10)</f>
        <v>NO TRANSECT</v>
      </c>
      <c r="AQ82" s="192" t="str">
        <f>IF('Site Description'!H$33="NO TRANSECT", "NO TRANSECT",BU82*10)</f>
        <v>NO TRANSECT</v>
      </c>
      <c r="AR82" s="192" t="str">
        <f>IF('Site Description'!I$33="NO TRANSECT", "NO TRANSECT",BV82*10)</f>
        <v>NO TRANSECT</v>
      </c>
      <c r="AS82" s="36" t="e">
        <f t="shared" si="102"/>
        <v>#DIV/0!</v>
      </c>
      <c r="AT82" s="37" t="e">
        <f t="shared" si="103"/>
        <v>#DIV/0!</v>
      </c>
      <c r="AU82" s="190" t="str">
        <f>IF('Site Description'!B$33="NO TRANSECT","NO TRANSECT",BY82*10)</f>
        <v>NO TRANSECT</v>
      </c>
      <c r="AV82" s="191" t="str">
        <f>IF('Site Description'!C$33="NO TRANSECT","NO TRANSECT",BZ82*10)</f>
        <v>NO TRANSECT</v>
      </c>
      <c r="AW82" s="191" t="str">
        <f>IF('Site Description'!D$33="NO TRANSECT","NO TRANSECT",CA82*10)</f>
        <v>NO TRANSECT</v>
      </c>
      <c r="AX82" s="191" t="str">
        <f>IF('Site Description'!E$33="NO TRANSECT","NO TRANSECT",CB82*10)</f>
        <v>NO TRANSECT</v>
      </c>
      <c r="AY82" s="191" t="str">
        <f>IF('Site Description'!F$33="NO TRANSECT","NO TRANSECT",CC82*10)</f>
        <v>NO TRANSECT</v>
      </c>
      <c r="AZ82" s="192" t="str">
        <f>IF('Site Description'!G$33="NO TRANSECT","NO TRANSECT",CD82*10)</f>
        <v>NO TRANSECT</v>
      </c>
      <c r="BA82" s="192" t="str">
        <f>IF('Site Description'!H$33="NO TRANSECT","NO TRANSECT",CE82*10)</f>
        <v>NO TRANSECT</v>
      </c>
      <c r="BB82" s="192" t="str">
        <f>IF('Site Description'!I$33="NO TRANSECT","NO TRANSECT",CF82*10)</f>
        <v>NO TRANSECT</v>
      </c>
      <c r="BC82" s="36" t="e">
        <f t="shared" si="104"/>
        <v>#DIV/0!</v>
      </c>
      <c r="BD82" s="37" t="e">
        <f t="shared" si="105"/>
        <v>#DIV/0!</v>
      </c>
      <c r="BE82" s="190" t="str">
        <f>IF('Site Description'!B$32="NO TRANSECT","NO TRANSECT",SUMIF('Data Entry'!$A$4:$A$192,A82,'Data Entry'!$G$4:$G$192)/('Site Description'!B$32*100))</f>
        <v>NO TRANSECT</v>
      </c>
      <c r="BF82" s="191" t="str">
        <f>IF('Site Description'!C$32="NO TRANSECT","NO TRANSECT",SUMIF('Data Entry'!$J$4:$J$192,A82,'Data Entry'!$P$4:$P$192)/('Site Description'!C$32*100))</f>
        <v>NO TRANSECT</v>
      </c>
      <c r="BG82" s="191" t="str">
        <f>IF('Site Description'!D$32="NO TRANSECT","NO TRANSECT",SUMIF('Data Entry'!$S$4:$S$192,A82,'Data Entry'!$Y$4:$Y$192)/('Site Description'!D$32*100))</f>
        <v>NO TRANSECT</v>
      </c>
      <c r="BH82" s="191" t="str">
        <f>IF('Site Description'!E$32="NO TRANSECT","NO TRANSECT",SUMIF('Data Entry'!$AB$4:$AB$192,A82,'Data Entry'!$AH$4:$AH$192)/('Site Description'!E$32*100))</f>
        <v>NO TRANSECT</v>
      </c>
      <c r="BI82" s="191" t="str">
        <f>IF('Site Description'!F$32="NO TRANSECT","NO TRANSECT",SUMIF('Data Entry'!$AK$4:$AK$192,A82,'Data Entry'!$AQ$4:$AQ$192)/('Site Description'!F$32*100))</f>
        <v>NO TRANSECT</v>
      </c>
      <c r="BJ82" s="192" t="str">
        <f>IF('Site Description'!G$32="NO TRANSECT","NO TRANSECT",SUMIF('Data Entry'!$AT$4:$AT$192,A82,'Data Entry'!$AZ$4:$AZ$192)/('Site Description'!G$32*100))</f>
        <v>NO TRANSECT</v>
      </c>
      <c r="BK82" s="192" t="str">
        <f>IF('Site Description'!H$32="NO TRANSECT","NO TRANSECT",SUMIF('Data Entry'!$BC$4:$BC$192,A82,'Data Entry'!$BI$4:$BI$192)/('Site Description'!H$32*100))</f>
        <v>NO TRANSECT</v>
      </c>
      <c r="BL82" s="192" t="str">
        <f>IF('Site Description'!I$32="NO TRANSECT","NO TRANSECT",SUMIF('Data Entry'!$BL$4:$BL$192,A82,'Data Entry'!$BR$4:$BR$192)/('Site Description'!I$32*100))</f>
        <v>NO TRANSECT</v>
      </c>
      <c r="BM82" s="36" t="e">
        <f t="shared" si="106"/>
        <v>#DIV/0!</v>
      </c>
      <c r="BN82" s="37" t="e">
        <f t="shared" si="107"/>
        <v>#DIV/0!</v>
      </c>
      <c r="BO82" s="190" t="str">
        <f>IF('Site Description'!B$32="NO TRANSECT","NO TRANSECT",SUMIF('Data Entry'!$A$4:$A$192,A82,'Data Entry'!$H$4:$H$192)/('Site Description'!B$32*100))</f>
        <v>NO TRANSECT</v>
      </c>
      <c r="BP82" s="191" t="str">
        <f>IF('Site Description'!C$32="NO TRANSECT","NO TRANSECT",SUMIF('Data Entry'!$J$4:$J$192,A82,'Data Entry'!$Q$4:$Q$192)/('Site Description'!C$32*100))</f>
        <v>NO TRANSECT</v>
      </c>
      <c r="BQ82" s="191" t="str">
        <f>IF('Site Description'!D$32="NO TRANSECT","NO TRANSECT",SUMIF('Data Entry'!$S$4:$S$192,A82,'Data Entry'!$Z$4:$Z$192)/('Site Description'!D$32*100))</f>
        <v>NO TRANSECT</v>
      </c>
      <c r="BR82" s="191" t="str">
        <f>IF('Site Description'!E$32="NO TRANSECT","NO TRANSECT",SUMIF('Data Entry'!$AB$4:$AB$192,A82,'Data Entry'!$AI$4:$AI$192)/('Site Description'!E$32*100))</f>
        <v>NO TRANSECT</v>
      </c>
      <c r="BS82" s="191" t="str">
        <f>IF('Site Description'!F$32="NO TRANSECT","NO TRANSECT",SUMIF('Data Entry'!$AK$4:$AK$192,A82,'Data Entry'!$AR$4:$AR$192)/('Site Description'!F$32*100))</f>
        <v>NO TRANSECT</v>
      </c>
      <c r="BT82" s="192" t="str">
        <f>IF('Site Description'!G$32="NO TRANSECT","NO TRANSECT",SUMIF('Data Entry'!$AT$4:$AT$192,A82,'Data Entry'!$BA$4:$BA$192)/('Site Description'!G$32*100))</f>
        <v>NO TRANSECT</v>
      </c>
      <c r="BU82" s="191" t="str">
        <f>IF('Site Description'!H$32="NO TRANSECT","NO TRANSECT",SUMIF('Data Entry'!$BC$4:$BC$192,A82,'Data Entry'!$BJ$4:$BJ$192)/('Site Description'!H$32*100))</f>
        <v>NO TRANSECT</v>
      </c>
      <c r="BV82" s="211" t="str">
        <f>IF('Site Description'!I$32="NO TRANSECT","NO TRANSECT",SUMIF('Data Entry'!$BL$4:$BL$192,A82,'Data Entry'!$BS$4:$BS$192)/('Site Description'!I$32*100))</f>
        <v>NO TRANSECT</v>
      </c>
      <c r="BW82" s="36" t="e">
        <f t="shared" si="108"/>
        <v>#DIV/0!</v>
      </c>
      <c r="BX82" s="37" t="e">
        <f t="shared" si="109"/>
        <v>#DIV/0!</v>
      </c>
      <c r="BY82" s="198" t="str">
        <f>IF('Site Description'!B$32="NO TRANSECT","NO TRANSECT",SUMIF('Data Entry'!$A$4:$A$192,A82,'Data Entry'!$I$4:$I$192)/('Site Description'!B$32*100))</f>
        <v>NO TRANSECT</v>
      </c>
      <c r="BZ82" s="191" t="str">
        <f>IF('Site Description'!C$32="NO TRANSECT","NO TRANSECT",SUMIF('Data Entry'!$J$4:$J$192,A82,'Data Entry'!$R$4:$R$192)/('Site Description'!C$32*100))</f>
        <v>NO TRANSECT</v>
      </c>
      <c r="CA82" s="191" t="str">
        <f>IF('Site Description'!D$32="NO TRANSECT","NO TRANSECT",SUMIF('Data Entry'!$S$4:$S$192,A82,'Data Entry'!$AA$4:$AA$192)/('Site Description'!D$32*100))</f>
        <v>NO TRANSECT</v>
      </c>
      <c r="CB82" s="191" t="str">
        <f>IF('Site Description'!E$32="NO TRANSECT","NO TRANSECT",SUMIF('Data Entry'!$AB$4:$AB$192,A82,'Data Entry'!$AJ$4:$AJ$192)/('Site Description'!E$32*100))</f>
        <v>NO TRANSECT</v>
      </c>
      <c r="CC82" s="191" t="str">
        <f>IF('Site Description'!F$32="NO TRANSECT","NO TRANSECT",SUMIF('Data Entry'!$AK$4:$AK$192,A82,'Data Entry'!$AS$4:$AS$192)/('Site Description'!F$32*100))</f>
        <v>NO TRANSECT</v>
      </c>
      <c r="CD82" s="192" t="str">
        <f>IF('Site Description'!G$32="NO TRANSECT","NO TRANSECT",SUMIF('Data Entry'!$AT$4:$AT$192,A82,'Data Entry'!$BB$4:$BB$192)/('Site Description'!G$32*100))</f>
        <v>NO TRANSECT</v>
      </c>
      <c r="CE82" s="191" t="str">
        <f>IF('Site Description'!H$32="NO TRANSECT","NO TRANSECT",SUMIF('Data Entry'!$BC$4:$BC$192,A82,'Data Entry'!$BK$4:$BK$192)/('Site Description'!H$32*100))</f>
        <v>NO TRANSECT</v>
      </c>
      <c r="CF82" s="211" t="str">
        <f>IF('Site Description'!I$32="NO TRANSECT","NO TRANSECT",SUMIF('Data Entry'!$BL$4:$BL$192,A82,'Data Entry'!$BT$4:$BT$192)/('Site Description'!I$32*100))</f>
        <v>NO TRANSECT</v>
      </c>
      <c r="CG82" s="36" t="e">
        <f t="shared" si="110"/>
        <v>#DIV/0!</v>
      </c>
      <c r="CH82" s="37" t="e">
        <f t="shared" si="111"/>
        <v>#DIV/0!</v>
      </c>
    </row>
    <row r="83" spans="1:86" ht="14.4" thickBot="1" x14ac:dyDescent="0.3">
      <c r="A83" s="210" t="s">
        <v>23</v>
      </c>
      <c r="B83" s="210" t="s">
        <v>116</v>
      </c>
      <c r="C83" s="210"/>
      <c r="D83" s="210" t="s">
        <v>90</v>
      </c>
      <c r="E83" s="180" t="s">
        <v>12</v>
      </c>
      <c r="F83" s="180"/>
      <c r="G83" s="214" t="str">
        <f>IF('Site Description'!B$32="NO TRANSECT","NO TRANSECT",SUMIF('Data Entry'!$A$4:$A$192,A83,'Data Entry'!$D$4:$D$192))</f>
        <v>NO TRANSECT</v>
      </c>
      <c r="H83" s="215" t="str">
        <f>IF('Site Description'!C$32="NO TRANSECT","NO TRANSECT",SUMIF('Data Entry'!$J$4:$J$192,A83,'Data Entry'!$M$4:$M$192))</f>
        <v>NO TRANSECT</v>
      </c>
      <c r="I83" s="215" t="str">
        <f>IF('Site Description'!D$32="NO TRANSECT","NO TRANSECT",SUMIF('Data Entry'!$S$4:$S$192,A83,'Data Entry'!$V$4:$V$192))</f>
        <v>NO TRANSECT</v>
      </c>
      <c r="J83" s="215" t="str">
        <f>IF('Site Description'!E$32="NO TRANSECT","NO TRANSECT",SUMIF('Data Entry'!$AB$4:$AB$192,A83,'Data Entry'!$AE$4:$AE$192))</f>
        <v>NO TRANSECT</v>
      </c>
      <c r="K83" s="215" t="str">
        <f>IF('Site Description'!F$32="NO TRANSECT","NO TRANSECT",SUMIF('Data Entry'!$AK$4:$AK$192,A83,'Data Entry'!$AN$4:$AN$192))</f>
        <v>NO TRANSECT</v>
      </c>
      <c r="L83" s="216" t="str">
        <f>IF('Site Description'!G$32="NO TRANSECT","NO TRANSECT",SUMIF('Data Entry'!$AT$4:$AT$192,A83,'Data Entry'!$AW$4:$AW$192))</f>
        <v>NO TRANSECT</v>
      </c>
      <c r="M83" s="216" t="str">
        <f>IF('Site Description'!H$32="NO TRANSECT","NO TRANSECT",SUMIF('Data Entry'!$BC$4:$BC$192,A83,'Data Entry'!$BF$4:$BF$192))</f>
        <v>NO TRANSECT</v>
      </c>
      <c r="N83" s="217" t="str">
        <f>IF('Site Description'!I$32="NO TRANSECT","NO TRANSECT",SUMIF('Data Entry'!$BL$4:$BL$192,A83,'Data Entry'!$BO$4:$BO$192))</f>
        <v>NO TRANSECT</v>
      </c>
      <c r="O83" s="36" t="e">
        <f t="shared" si="96"/>
        <v>#DIV/0!</v>
      </c>
      <c r="P83" s="37" t="e">
        <f t="shared" si="97"/>
        <v>#DIV/0!</v>
      </c>
      <c r="Q83" s="190" t="str">
        <f>IF('Site Description'!B$33="NO TRANSECT", "NO TRANSECT", G83/'Site Description'!B$33)</f>
        <v>NO TRANSECT</v>
      </c>
      <c r="R83" s="191" t="str">
        <f>IF('Site Description'!C$33="NO TRANSECT", "NO TRANSECT", H83/'Site Description'!C$33)</f>
        <v>NO TRANSECT</v>
      </c>
      <c r="S83" s="191" t="str">
        <f>IF('Site Description'!D$33="NO TRANSECT", "NO TRANSECT", I83/'Site Description'!D$33)</f>
        <v>NO TRANSECT</v>
      </c>
      <c r="T83" s="191" t="str">
        <f>IF('Site Description'!E$33="NO TRANSECT", "NO TRANSECT", J83/'Site Description'!E$33)</f>
        <v>NO TRANSECT</v>
      </c>
      <c r="U83" s="191" t="str">
        <f>IF('Site Description'!F$33="NO TRANSECT", "NO TRANSECT", K83/'Site Description'!F$33)</f>
        <v>NO TRANSECT</v>
      </c>
      <c r="V83" s="192" t="str">
        <f>IF('Site Description'!G$33="NO TRANSECT", "NO TRANSECT", L83/'Site Description'!G$33)</f>
        <v>NO TRANSECT</v>
      </c>
      <c r="W83" s="191" t="str">
        <f>IF('Site Description'!H$33="NO TRANSECT", "NO TRANSECT", M83/'Site Description'!H$33)</f>
        <v>NO TRANSECT</v>
      </c>
      <c r="X83" s="211" t="str">
        <f>IF('Site Description'!$I$33="NO TRANSECT", "NO TRANSECT", N83/'Site Description'!$I$33)</f>
        <v>NO TRANSECT</v>
      </c>
      <c r="Y83" s="36" t="e">
        <f t="shared" si="98"/>
        <v>#DIV/0!</v>
      </c>
      <c r="Z83" s="37" t="e">
        <f t="shared" si="99"/>
        <v>#DIV/0!</v>
      </c>
      <c r="AA83" s="190" t="str">
        <f>IF('Site Description'!B$33="NO TRANSECT", "NO TRANSECT",BE83*10)</f>
        <v>NO TRANSECT</v>
      </c>
      <c r="AB83" s="191" t="str">
        <f>IF('Site Description'!C$33="NO TRANSECT", "NO TRANSECT",BF83*10)</f>
        <v>NO TRANSECT</v>
      </c>
      <c r="AC83" s="191" t="str">
        <f>IF('Site Description'!D$33="NO TRANSECT", "NO TRANSECT",BG83*10)</f>
        <v>NO TRANSECT</v>
      </c>
      <c r="AD83" s="191" t="str">
        <f>IF('Site Description'!E$33="NO TRANSECT", "NO TRANSECT",BH83*10)</f>
        <v>NO TRANSECT</v>
      </c>
      <c r="AE83" s="191" t="str">
        <f>IF('Site Description'!F$33="NO TRANSECT", "NO TRANSECT",BI83*10)</f>
        <v>NO TRANSECT</v>
      </c>
      <c r="AF83" s="192" t="str">
        <f>IF('Site Description'!G$33="NO TRANSECT", "NO TRANSECT",BJ83*10)</f>
        <v>NO TRANSECT</v>
      </c>
      <c r="AG83" s="191" t="str">
        <f>IF('Site Description'!H$33="NO TRANSECT", "NO TRANSECT",BK83*10)</f>
        <v>NO TRANSECT</v>
      </c>
      <c r="AH83" s="211" t="str">
        <f>IF('Site Description'!I$33="NO TRANSECT", "NO TRANSECT",BL83*10)</f>
        <v>NO TRANSECT</v>
      </c>
      <c r="AI83" s="36" t="e">
        <f>AVERAGE(AA83:AH83)</f>
        <v>#DIV/0!</v>
      </c>
      <c r="AJ83" s="37" t="e">
        <f>STDEV(AA83:AH83)</f>
        <v>#DIV/0!</v>
      </c>
      <c r="AK83" s="190" t="str">
        <f>IF('Site Description'!B$33="NO TRANSECT", "NO TRANSECT",BO83*10)</f>
        <v>NO TRANSECT</v>
      </c>
      <c r="AL83" s="191" t="str">
        <f>IF('Site Description'!C$33="NO TRANSECT", "NO TRANSECT",BP83*10)</f>
        <v>NO TRANSECT</v>
      </c>
      <c r="AM83" s="191" t="str">
        <f>IF('Site Description'!D$33="NO TRANSECT", "NO TRANSECT",BQ83*10)</f>
        <v>NO TRANSECT</v>
      </c>
      <c r="AN83" s="191" t="str">
        <f>IF('Site Description'!E$33="NO TRANSECT", "NO TRANSECT",BR83*10)</f>
        <v>NO TRANSECT</v>
      </c>
      <c r="AO83" s="191" t="str">
        <f>IF('Site Description'!F$33="NO TRANSECT", "NO TRANSECT",BS83*10)</f>
        <v>NO TRANSECT</v>
      </c>
      <c r="AP83" s="192" t="str">
        <f>IF('Site Description'!G$33="NO TRANSECT", "NO TRANSECT",BT83*10)</f>
        <v>NO TRANSECT</v>
      </c>
      <c r="AQ83" s="192" t="str">
        <f>IF('Site Description'!H$33="NO TRANSECT", "NO TRANSECT",BU83*10)</f>
        <v>NO TRANSECT</v>
      </c>
      <c r="AR83" s="192" t="str">
        <f>IF('Site Description'!I$33="NO TRANSECT", "NO TRANSECT",BV83*10)</f>
        <v>NO TRANSECT</v>
      </c>
      <c r="AS83" s="36" t="e">
        <f t="shared" si="102"/>
        <v>#DIV/0!</v>
      </c>
      <c r="AT83" s="37" t="e">
        <f t="shared" si="103"/>
        <v>#DIV/0!</v>
      </c>
      <c r="AU83" s="190" t="str">
        <f>IF('Site Description'!B$33="NO TRANSECT","NO TRANSECT",BY83*10)</f>
        <v>NO TRANSECT</v>
      </c>
      <c r="AV83" s="191" t="str">
        <f>IF('Site Description'!C$33="NO TRANSECT","NO TRANSECT",BZ83*10)</f>
        <v>NO TRANSECT</v>
      </c>
      <c r="AW83" s="191" t="str">
        <f>IF('Site Description'!D$33="NO TRANSECT","NO TRANSECT",CA83*10)</f>
        <v>NO TRANSECT</v>
      </c>
      <c r="AX83" s="191" t="str">
        <f>IF('Site Description'!E$33="NO TRANSECT","NO TRANSECT",CB83*10)</f>
        <v>NO TRANSECT</v>
      </c>
      <c r="AY83" s="191" t="str">
        <f>IF('Site Description'!F$33="NO TRANSECT","NO TRANSECT",CC83*10)</f>
        <v>NO TRANSECT</v>
      </c>
      <c r="AZ83" s="192" t="str">
        <f>IF('Site Description'!G$33="NO TRANSECT","NO TRANSECT",CD83*10)</f>
        <v>NO TRANSECT</v>
      </c>
      <c r="BA83" s="192" t="str">
        <f>IF('Site Description'!H$33="NO TRANSECT","NO TRANSECT",CE83*10)</f>
        <v>NO TRANSECT</v>
      </c>
      <c r="BB83" s="192" t="str">
        <f>IF('Site Description'!I$33="NO TRANSECT","NO TRANSECT",CF83*10)</f>
        <v>NO TRANSECT</v>
      </c>
      <c r="BC83" s="36" t="e">
        <f t="shared" si="104"/>
        <v>#DIV/0!</v>
      </c>
      <c r="BD83" s="37" t="e">
        <f t="shared" si="105"/>
        <v>#DIV/0!</v>
      </c>
      <c r="BE83" s="190" t="str">
        <f>IF('Site Description'!B$32="NO TRANSECT","NO TRANSECT",SUMIF('Data Entry'!$A$4:$A$192,A83,'Data Entry'!$G$4:$G$192)/('Site Description'!B$32*100))</f>
        <v>NO TRANSECT</v>
      </c>
      <c r="BF83" s="191" t="str">
        <f>IF('Site Description'!C$32="NO TRANSECT","NO TRANSECT",SUMIF('Data Entry'!$J$4:$J$192,A83,'Data Entry'!$P$4:$P$192)/('Site Description'!C$32*100))</f>
        <v>NO TRANSECT</v>
      </c>
      <c r="BG83" s="191" t="str">
        <f>IF('Site Description'!D$32="NO TRANSECT","NO TRANSECT",SUMIF('Data Entry'!$S$4:$S$192,A83,'Data Entry'!$Y$4:$Y$192)/('Site Description'!D$32*100))</f>
        <v>NO TRANSECT</v>
      </c>
      <c r="BH83" s="191" t="str">
        <f>IF('Site Description'!E$32="NO TRANSECT","NO TRANSECT",SUMIF('Data Entry'!$AB$4:$AB$192,A83,'Data Entry'!$AH$4:$AH$192)/('Site Description'!E$32*100))</f>
        <v>NO TRANSECT</v>
      </c>
      <c r="BI83" s="191" t="str">
        <f>IF('Site Description'!F$32="NO TRANSECT","NO TRANSECT",SUMIF('Data Entry'!$AK$4:$AK$192,A83,'Data Entry'!$AQ$4:$AQ$192)/('Site Description'!F$32*100))</f>
        <v>NO TRANSECT</v>
      </c>
      <c r="BJ83" s="192" t="str">
        <f>IF('Site Description'!G$32="NO TRANSECT","NO TRANSECT",SUMIF('Data Entry'!$AT$4:$AT$192,A83,'Data Entry'!$AZ$4:$AZ$192)/('Site Description'!G$32*100))</f>
        <v>NO TRANSECT</v>
      </c>
      <c r="BK83" s="192" t="str">
        <f>IF('Site Description'!H$32="NO TRANSECT","NO TRANSECT",SUMIF('Data Entry'!$BC$4:$BC$192,A83,'Data Entry'!$BI$4:$BI$192)/('Site Description'!H$32*100))</f>
        <v>NO TRANSECT</v>
      </c>
      <c r="BL83" s="192" t="str">
        <f>IF('Site Description'!I$32="NO TRANSECT","NO TRANSECT",SUMIF('Data Entry'!$BL$4:$BL$192,A83,'Data Entry'!$BR$4:$BR$192)/('Site Description'!I$32*100))</f>
        <v>NO TRANSECT</v>
      </c>
      <c r="BM83" s="36" t="e">
        <f t="shared" si="106"/>
        <v>#DIV/0!</v>
      </c>
      <c r="BN83" s="37" t="e">
        <f t="shared" si="107"/>
        <v>#DIV/0!</v>
      </c>
      <c r="BO83" s="190" t="str">
        <f>IF('Site Description'!B$32="NO TRANSECT","NO TRANSECT",SUMIF('Data Entry'!$A$4:$A$192,A83,'Data Entry'!$H$4:$H$192)/('Site Description'!B$32*100))</f>
        <v>NO TRANSECT</v>
      </c>
      <c r="BP83" s="191" t="str">
        <f>IF('Site Description'!C$32="NO TRANSECT","NO TRANSECT",SUMIF('Data Entry'!$J$4:$J$192,A83,'Data Entry'!$Q$4:$Q$192)/('Site Description'!C$32*100))</f>
        <v>NO TRANSECT</v>
      </c>
      <c r="BQ83" s="191" t="str">
        <f>IF('Site Description'!D$32="NO TRANSECT","NO TRANSECT",SUMIF('Data Entry'!$S$4:$S$192,A83,'Data Entry'!$Z$4:$Z$192)/('Site Description'!D$32*100))</f>
        <v>NO TRANSECT</v>
      </c>
      <c r="BR83" s="191" t="str">
        <f>IF('Site Description'!E$32="NO TRANSECT","NO TRANSECT",SUMIF('Data Entry'!$AB$4:$AB$192,A83,'Data Entry'!$AI$4:$AI$192)/('Site Description'!E$32*100))</f>
        <v>NO TRANSECT</v>
      </c>
      <c r="BS83" s="191" t="str">
        <f>IF('Site Description'!F$32="NO TRANSECT","NO TRANSECT",SUMIF('Data Entry'!$AK$4:$AK$192,A83,'Data Entry'!$AR$4:$AR$192)/('Site Description'!F$32*100))</f>
        <v>NO TRANSECT</v>
      </c>
      <c r="BT83" s="192" t="str">
        <f>IF('Site Description'!G$32="NO TRANSECT","NO TRANSECT",SUMIF('Data Entry'!$AT$4:$AT$192,A83,'Data Entry'!$BA$4:$BA$192)/('Site Description'!G$32*100))</f>
        <v>NO TRANSECT</v>
      </c>
      <c r="BU83" s="191" t="str">
        <f>IF('Site Description'!H$32="NO TRANSECT","NO TRANSECT",SUMIF('Data Entry'!$BC$4:$BC$192,A83,'Data Entry'!$BJ$4:$BJ$192)/('Site Description'!H$32*100))</f>
        <v>NO TRANSECT</v>
      </c>
      <c r="BV83" s="211" t="str">
        <f>IF('Site Description'!I$32="NO TRANSECT","NO TRANSECT",SUMIF('Data Entry'!$BL$4:$BL$192,A83,'Data Entry'!$BS$4:$BS$192)/('Site Description'!I$32*100))</f>
        <v>NO TRANSECT</v>
      </c>
      <c r="BW83" s="36" t="e">
        <f t="shared" si="108"/>
        <v>#DIV/0!</v>
      </c>
      <c r="BX83" s="37" t="e">
        <f t="shared" si="109"/>
        <v>#DIV/0!</v>
      </c>
      <c r="BY83" s="198" t="str">
        <f>IF('Site Description'!B$32="NO TRANSECT","NO TRANSECT",SUMIF('Data Entry'!$A$4:$A$192,A83,'Data Entry'!$I$4:$I$192)/('Site Description'!B$32*100))</f>
        <v>NO TRANSECT</v>
      </c>
      <c r="BZ83" s="191" t="str">
        <f>IF('Site Description'!C$32="NO TRANSECT","NO TRANSECT",SUMIF('Data Entry'!$J$4:$J$192,A83,'Data Entry'!$R$4:$R$192)/('Site Description'!C$32*100))</f>
        <v>NO TRANSECT</v>
      </c>
      <c r="CA83" s="191" t="str">
        <f>IF('Site Description'!D$32="NO TRANSECT","NO TRANSECT",SUMIF('Data Entry'!$S$4:$S$192,A83,'Data Entry'!$AA$4:$AA$192)/('Site Description'!D$32*100))</f>
        <v>NO TRANSECT</v>
      </c>
      <c r="CB83" s="191" t="str">
        <f>IF('Site Description'!E$32="NO TRANSECT","NO TRANSECT",SUMIF('Data Entry'!$AB$4:$AB$192,A83,'Data Entry'!$AJ$4:$AJ$192)/('Site Description'!E$32*100))</f>
        <v>NO TRANSECT</v>
      </c>
      <c r="CC83" s="191" t="str">
        <f>IF('Site Description'!F$32="NO TRANSECT","NO TRANSECT",SUMIF('Data Entry'!$AK$4:$AK$192,A83,'Data Entry'!$AS$4:$AS$192)/('Site Description'!F$32*100))</f>
        <v>NO TRANSECT</v>
      </c>
      <c r="CD83" s="192" t="str">
        <f>IF('Site Description'!G$32="NO TRANSECT","NO TRANSECT",SUMIF('Data Entry'!$AT$4:$AT$192,A83,'Data Entry'!$BB$4:$BB$192)/('Site Description'!G$32*100))</f>
        <v>NO TRANSECT</v>
      </c>
      <c r="CE83" s="191" t="str">
        <f>IF('Site Description'!H$32="NO TRANSECT","NO TRANSECT",SUMIF('Data Entry'!$BC$4:$BC$192,A83,'Data Entry'!$BK$4:$BK$192)/('Site Description'!H$32*100))</f>
        <v>NO TRANSECT</v>
      </c>
      <c r="CF83" s="211" t="str">
        <f>IF('Site Description'!I$32="NO TRANSECT","NO TRANSECT",SUMIF('Data Entry'!$BL$4:$BL$192,A83,'Data Entry'!$BT$4:$BT$192)/('Site Description'!I$32*100))</f>
        <v>NO TRANSECT</v>
      </c>
      <c r="CG83" s="36" t="e">
        <f>AVERAGE(BY83:CF83)</f>
        <v>#DIV/0!</v>
      </c>
      <c r="CH83" s="37" t="e">
        <f t="shared" si="111"/>
        <v>#DIV/0!</v>
      </c>
    </row>
    <row r="84" spans="1:86" ht="14.4" thickBot="1" x14ac:dyDescent="0.3">
      <c r="A84" s="218" t="s">
        <v>123</v>
      </c>
      <c r="B84" s="219"/>
      <c r="C84" s="219"/>
      <c r="D84" s="219"/>
      <c r="E84" s="219"/>
      <c r="F84" s="220"/>
      <c r="G84" s="221">
        <f t="shared" ref="G84:N84" si="112">SUM(G6:G83)</f>
        <v>0</v>
      </c>
      <c r="H84" s="221">
        <f t="shared" si="112"/>
        <v>0</v>
      </c>
      <c r="I84" s="221">
        <f t="shared" si="112"/>
        <v>0</v>
      </c>
      <c r="J84" s="221">
        <f t="shared" si="112"/>
        <v>0</v>
      </c>
      <c r="K84" s="221">
        <f t="shared" si="112"/>
        <v>0</v>
      </c>
      <c r="L84" s="221">
        <f t="shared" si="112"/>
        <v>0</v>
      </c>
      <c r="M84" s="221">
        <f t="shared" si="112"/>
        <v>0</v>
      </c>
      <c r="N84" s="221">
        <f t="shared" si="112"/>
        <v>0</v>
      </c>
      <c r="O84" s="27">
        <f>AVERAGE(G84:N84)</f>
        <v>0</v>
      </c>
      <c r="P84" s="28">
        <f t="shared" si="97"/>
        <v>0</v>
      </c>
      <c r="Q84" s="221">
        <f t="shared" ref="Q84:X84" si="113">SUM(Q6:Q83)</f>
        <v>0</v>
      </c>
      <c r="R84" s="221">
        <f t="shared" si="113"/>
        <v>0</v>
      </c>
      <c r="S84" s="221">
        <f t="shared" si="113"/>
        <v>0</v>
      </c>
      <c r="T84" s="221">
        <f t="shared" si="113"/>
        <v>0</v>
      </c>
      <c r="U84" s="221">
        <f t="shared" si="113"/>
        <v>0</v>
      </c>
      <c r="V84" s="221">
        <f t="shared" si="113"/>
        <v>0</v>
      </c>
      <c r="W84" s="221">
        <f t="shared" si="113"/>
        <v>0</v>
      </c>
      <c r="X84" s="221">
        <f t="shared" si="113"/>
        <v>0</v>
      </c>
      <c r="Y84" s="27">
        <f>AVERAGE(Q84:X84)</f>
        <v>0</v>
      </c>
      <c r="Z84" s="28">
        <f t="shared" si="99"/>
        <v>0</v>
      </c>
      <c r="AA84" s="221">
        <f t="shared" ref="AA84:AH84" si="114">SUM(AA6:AA83)</f>
        <v>0</v>
      </c>
      <c r="AB84" s="221">
        <f t="shared" si="114"/>
        <v>0</v>
      </c>
      <c r="AC84" s="221">
        <f t="shared" si="114"/>
        <v>0</v>
      </c>
      <c r="AD84" s="221">
        <f t="shared" si="114"/>
        <v>0</v>
      </c>
      <c r="AE84" s="221">
        <f t="shared" si="114"/>
        <v>0</v>
      </c>
      <c r="AF84" s="221">
        <f t="shared" si="114"/>
        <v>0</v>
      </c>
      <c r="AG84" s="221">
        <f t="shared" si="114"/>
        <v>0</v>
      </c>
      <c r="AH84" s="221">
        <f t="shared" si="114"/>
        <v>0</v>
      </c>
      <c r="AI84" s="27">
        <f>AVERAGE(AA84:AH84)</f>
        <v>0</v>
      </c>
      <c r="AJ84" s="28">
        <f t="shared" ref="AJ84" si="115">STDEV(AA84:AH84)</f>
        <v>0</v>
      </c>
      <c r="AK84" s="221">
        <f t="shared" ref="AK84:AR84" si="116">SUM(AK6:AK83)</f>
        <v>0</v>
      </c>
      <c r="AL84" s="221">
        <f t="shared" si="116"/>
        <v>0</v>
      </c>
      <c r="AM84" s="221">
        <f t="shared" si="116"/>
        <v>0</v>
      </c>
      <c r="AN84" s="221">
        <f t="shared" si="116"/>
        <v>0</v>
      </c>
      <c r="AO84" s="221">
        <f t="shared" si="116"/>
        <v>0</v>
      </c>
      <c r="AP84" s="221">
        <f t="shared" si="116"/>
        <v>0</v>
      </c>
      <c r="AQ84" s="221">
        <f t="shared" si="116"/>
        <v>0</v>
      </c>
      <c r="AR84" s="221">
        <f t="shared" si="116"/>
        <v>0</v>
      </c>
      <c r="AS84" s="27">
        <f>AVERAGE(AK84:AR84)</f>
        <v>0</v>
      </c>
      <c r="AT84" s="28">
        <f t="shared" si="103"/>
        <v>0</v>
      </c>
      <c r="AU84" s="221">
        <f t="shared" ref="AU84:BB84" si="117">SUM(AU6:AU83)</f>
        <v>0</v>
      </c>
      <c r="AV84" s="221">
        <f t="shared" si="117"/>
        <v>0</v>
      </c>
      <c r="AW84" s="221">
        <f t="shared" si="117"/>
        <v>0</v>
      </c>
      <c r="AX84" s="221">
        <f t="shared" si="117"/>
        <v>0</v>
      </c>
      <c r="AY84" s="221">
        <f t="shared" si="117"/>
        <v>0</v>
      </c>
      <c r="AZ84" s="221">
        <f t="shared" si="117"/>
        <v>0</v>
      </c>
      <c r="BA84" s="221">
        <f t="shared" si="117"/>
        <v>0</v>
      </c>
      <c r="BB84" s="221">
        <f t="shared" si="117"/>
        <v>0</v>
      </c>
      <c r="BC84" s="27">
        <f>AVERAGE(AU84:BB84)</f>
        <v>0</v>
      </c>
      <c r="BD84" s="28">
        <f>STDEV(AU84:AZ84)</f>
        <v>0</v>
      </c>
      <c r="BE84" s="221">
        <f t="shared" ref="BE84:BL84" si="118">SUM(BE6:BE83)</f>
        <v>0</v>
      </c>
      <c r="BF84" s="221">
        <f t="shared" si="118"/>
        <v>0</v>
      </c>
      <c r="BG84" s="221">
        <f t="shared" si="118"/>
        <v>0</v>
      </c>
      <c r="BH84" s="221">
        <f t="shared" si="118"/>
        <v>0</v>
      </c>
      <c r="BI84" s="221">
        <f t="shared" si="118"/>
        <v>0</v>
      </c>
      <c r="BJ84" s="221">
        <f t="shared" si="118"/>
        <v>0</v>
      </c>
      <c r="BK84" s="221">
        <f t="shared" si="118"/>
        <v>0</v>
      </c>
      <c r="BL84" s="221">
        <f t="shared" si="118"/>
        <v>0</v>
      </c>
      <c r="BM84" s="27">
        <f t="shared" si="106"/>
        <v>0</v>
      </c>
      <c r="BN84" s="28">
        <f t="shared" si="107"/>
        <v>0</v>
      </c>
      <c r="BO84" s="221">
        <f t="shared" ref="BO84:BV84" si="119">SUM(BO6:BO83)</f>
        <v>0</v>
      </c>
      <c r="BP84" s="221">
        <f t="shared" si="119"/>
        <v>0</v>
      </c>
      <c r="BQ84" s="221">
        <f t="shared" si="119"/>
        <v>0</v>
      </c>
      <c r="BR84" s="221">
        <f t="shared" si="119"/>
        <v>0</v>
      </c>
      <c r="BS84" s="221">
        <f t="shared" si="119"/>
        <v>0</v>
      </c>
      <c r="BT84" s="221">
        <f t="shared" si="119"/>
        <v>0</v>
      </c>
      <c r="BU84" s="221">
        <f t="shared" si="119"/>
        <v>0</v>
      </c>
      <c r="BV84" s="221">
        <f t="shared" si="119"/>
        <v>0</v>
      </c>
      <c r="BW84" s="27">
        <f t="shared" ref="BW84" si="120">AVERAGE(BO84:BV84)</f>
        <v>0</v>
      </c>
      <c r="BX84" s="28">
        <f t="shared" ref="BX84" si="121">STDEV(BO84:BV84)</f>
        <v>0</v>
      </c>
      <c r="BY84" s="221">
        <f t="shared" ref="BY84:CF84" si="122">SUM(BY6:BY83)</f>
        <v>0</v>
      </c>
      <c r="BZ84" s="221">
        <f t="shared" si="122"/>
        <v>0</v>
      </c>
      <c r="CA84" s="221">
        <f t="shared" si="122"/>
        <v>0</v>
      </c>
      <c r="CB84" s="221">
        <f t="shared" si="122"/>
        <v>0</v>
      </c>
      <c r="CC84" s="221">
        <f t="shared" si="122"/>
        <v>0</v>
      </c>
      <c r="CD84" s="221">
        <f t="shared" si="122"/>
        <v>0</v>
      </c>
      <c r="CE84" s="221">
        <f t="shared" si="122"/>
        <v>0</v>
      </c>
      <c r="CF84" s="221">
        <f t="shared" si="122"/>
        <v>0</v>
      </c>
      <c r="CG84" s="27">
        <f t="shared" si="110"/>
        <v>0</v>
      </c>
      <c r="CH84" s="28">
        <f t="shared" si="111"/>
        <v>0</v>
      </c>
    </row>
    <row r="86" spans="1:86" ht="16.2" x14ac:dyDescent="0.25">
      <c r="B86" s="212" t="s">
        <v>357</v>
      </c>
      <c r="C86" s="212"/>
    </row>
    <row r="87" spans="1:86" x14ac:dyDescent="0.25">
      <c r="B87" s="156" t="s">
        <v>177</v>
      </c>
    </row>
    <row r="88" spans="1:86" x14ac:dyDescent="0.25">
      <c r="B88" s="156" t="s">
        <v>173</v>
      </c>
    </row>
    <row r="90" spans="1:86" x14ac:dyDescent="0.25">
      <c r="B90" s="222" t="s">
        <v>172</v>
      </c>
      <c r="C90" s="222"/>
      <c r="D90" s="223" t="s">
        <v>273</v>
      </c>
      <c r="E90" s="156" t="s">
        <v>107</v>
      </c>
      <c r="G90" s="156" t="s">
        <v>274</v>
      </c>
    </row>
    <row r="91" spans="1:86" x14ac:dyDescent="0.25">
      <c r="D91" s="223"/>
    </row>
    <row r="92" spans="1:86" x14ac:dyDescent="0.25">
      <c r="D92" s="223" t="s">
        <v>174</v>
      </c>
      <c r="E92" s="156" t="s">
        <v>101</v>
      </c>
      <c r="F92" s="223"/>
      <c r="G92" s="156" t="s">
        <v>278</v>
      </c>
      <c r="M92" s="224"/>
    </row>
    <row r="93" spans="1:86" ht="14.4" x14ac:dyDescent="0.3">
      <c r="D93" s="223"/>
      <c r="E93" s="225" t="s">
        <v>279</v>
      </c>
      <c r="F93" s="223"/>
      <c r="G93" s="156" t="s">
        <v>358</v>
      </c>
    </row>
    <row r="94" spans="1:86" ht="14.4" x14ac:dyDescent="0.3">
      <c r="D94" s="223"/>
      <c r="E94" s="225" t="s">
        <v>280</v>
      </c>
      <c r="F94" s="223"/>
      <c r="G94" s="156" t="s">
        <v>359</v>
      </c>
    </row>
    <row r="95" spans="1:86" ht="14.4" x14ac:dyDescent="0.3">
      <c r="D95" s="223"/>
      <c r="E95" s="225" t="s">
        <v>281</v>
      </c>
      <c r="F95" s="223"/>
      <c r="G95" s="156" t="s">
        <v>360</v>
      </c>
    </row>
    <row r="96" spans="1:86" ht="14.4" x14ac:dyDescent="0.3">
      <c r="D96" s="223"/>
      <c r="E96" s="225" t="s">
        <v>284</v>
      </c>
      <c r="F96" s="223"/>
      <c r="G96" s="156" t="s">
        <v>361</v>
      </c>
    </row>
    <row r="97" spans="4:12" x14ac:dyDescent="0.25">
      <c r="D97" s="223"/>
      <c r="E97" s="225"/>
      <c r="F97" s="223"/>
    </row>
    <row r="98" spans="4:12" ht="14.4" x14ac:dyDescent="0.3">
      <c r="D98" s="223" t="s">
        <v>175</v>
      </c>
      <c r="E98" s="225" t="s">
        <v>285</v>
      </c>
      <c r="F98" s="223"/>
      <c r="G98" s="156" t="s">
        <v>362</v>
      </c>
    </row>
    <row r="99" spans="4:12" x14ac:dyDescent="0.25">
      <c r="D99" s="223"/>
      <c r="F99" s="223"/>
    </row>
    <row r="100" spans="4:12" x14ac:dyDescent="0.25">
      <c r="D100" s="223" t="s">
        <v>176</v>
      </c>
      <c r="E100" s="156" t="s">
        <v>106</v>
      </c>
      <c r="F100" s="223"/>
      <c r="G100" s="156" t="s">
        <v>275</v>
      </c>
    </row>
    <row r="101" spans="4:12" x14ac:dyDescent="0.25">
      <c r="D101" s="223"/>
      <c r="E101" s="156" t="s">
        <v>276</v>
      </c>
      <c r="F101" s="223"/>
      <c r="G101" s="156" t="s">
        <v>277</v>
      </c>
    </row>
    <row r="102" spans="4:12" ht="14.4" x14ac:dyDescent="0.3">
      <c r="D102" s="223"/>
      <c r="E102" s="225" t="s">
        <v>282</v>
      </c>
      <c r="F102" s="223"/>
      <c r="G102" s="224" t="s">
        <v>363</v>
      </c>
      <c r="H102" s="224"/>
      <c r="I102" s="224"/>
      <c r="J102" s="224"/>
      <c r="K102" s="224"/>
      <c r="L102" s="224"/>
    </row>
    <row r="103" spans="4:12" ht="14.4" x14ac:dyDescent="0.3">
      <c r="D103" s="223"/>
      <c r="E103" s="225" t="s">
        <v>283</v>
      </c>
      <c r="F103" s="223"/>
      <c r="G103" s="156" t="s">
        <v>364</v>
      </c>
    </row>
  </sheetData>
  <sheetProtection algorithmName="SHA-512" hashValue="0TBRHK9W/4gSF6A1M3DQkhxKUKm1ZK57OCH6p/SFMoGRdlWd5jwYZ4CjNJbEVQpVPfk+Ld6QivItfcqYQdiPjw==" saltValue="Z4MKRJmmCz72bpoHeplXgA==" spinCount="100000" sheet="1" objects="1" scenarios="1"/>
  <mergeCells count="9">
    <mergeCell ref="F4:F5"/>
    <mergeCell ref="G4:P4"/>
    <mergeCell ref="Q4:Z4"/>
    <mergeCell ref="BO4:BX4"/>
    <mergeCell ref="BY4:CH4"/>
    <mergeCell ref="AA4:AJ4"/>
    <mergeCell ref="BE4:BN4"/>
    <mergeCell ref="AK4:AT4"/>
    <mergeCell ref="AU4:BD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207"/>
  <sheetViews>
    <sheetView zoomScale="80" zoomScaleNormal="80" workbookViewId="0">
      <selection activeCell="C13" sqref="C13"/>
    </sheetView>
  </sheetViews>
  <sheetFormatPr defaultColWidth="9.109375" defaultRowHeight="13.8" x14ac:dyDescent="0.25"/>
  <cols>
    <col min="1" max="1" width="14.5546875" style="9" bestFit="1" customWidth="1"/>
    <col min="2" max="2" width="18.33203125" style="9" bestFit="1" customWidth="1"/>
    <col min="3" max="3" width="18.33203125" style="9" customWidth="1"/>
    <col min="4" max="4" width="16.44140625" style="9" bestFit="1" customWidth="1"/>
    <col min="5" max="5" width="24.6640625" style="9" bestFit="1" customWidth="1"/>
    <col min="6" max="6" width="11.5546875" style="9" bestFit="1" customWidth="1"/>
    <col min="7" max="7" width="8.5546875" style="9" bestFit="1" customWidth="1"/>
    <col min="8" max="8" width="9.5546875" style="9" customWidth="1"/>
    <col min="9" max="9" width="7.5546875" style="9" bestFit="1" customWidth="1"/>
    <col min="10" max="10" width="14.5546875" style="9" bestFit="1" customWidth="1"/>
    <col min="11" max="11" width="18.33203125" style="279" bestFit="1" customWidth="1"/>
    <col min="12" max="12" width="18.33203125" style="279" customWidth="1"/>
    <col min="13" max="13" width="16.44140625" style="9" bestFit="1" customWidth="1"/>
    <col min="14" max="14" width="26.109375" style="9" bestFit="1" customWidth="1"/>
    <col min="15" max="15" width="11.5546875" style="9" bestFit="1" customWidth="1"/>
    <col min="16" max="18" width="7.5546875" style="9" bestFit="1" customWidth="1"/>
    <col min="19" max="19" width="14.5546875" style="9" bestFit="1" customWidth="1"/>
    <col min="20" max="20" width="18.33203125" style="9" bestFit="1" customWidth="1"/>
    <col min="21" max="21" width="18.33203125" style="9" customWidth="1"/>
    <col min="22" max="22" width="16.44140625" style="9" bestFit="1" customWidth="1"/>
    <col min="23" max="23" width="24.5546875" style="9" bestFit="1" customWidth="1"/>
    <col min="24" max="24" width="11.5546875" style="9" bestFit="1" customWidth="1"/>
    <col min="25" max="27" width="7.5546875" style="9" bestFit="1" customWidth="1"/>
    <col min="28" max="28" width="14.5546875" style="9" bestFit="1" customWidth="1"/>
    <col min="29" max="29" width="18.33203125" style="9" bestFit="1" customWidth="1"/>
    <col min="30" max="30" width="18.33203125" style="9" customWidth="1"/>
    <col min="31" max="31" width="16.44140625" style="9" bestFit="1" customWidth="1"/>
    <col min="32" max="32" width="24.5546875" style="9" bestFit="1" customWidth="1"/>
    <col min="33" max="33" width="11.5546875" style="9" bestFit="1" customWidth="1"/>
    <col min="34" max="36" width="7.5546875" style="9" bestFit="1" customWidth="1"/>
    <col min="37" max="37" width="14.5546875" style="9" bestFit="1" customWidth="1"/>
    <col min="38" max="38" width="18.33203125" style="9" bestFit="1" customWidth="1"/>
    <col min="39" max="39" width="18.33203125" style="9" customWidth="1"/>
    <col min="40" max="40" width="16.44140625" style="9" bestFit="1" customWidth="1"/>
    <col min="41" max="41" width="30.44140625" style="9" bestFit="1" customWidth="1"/>
    <col min="42" max="42" width="10.6640625" style="9" bestFit="1" customWidth="1"/>
    <col min="43" max="45" width="7.5546875" style="9" bestFit="1" customWidth="1"/>
    <col min="46" max="46" width="14.5546875" style="9" bestFit="1" customWidth="1"/>
    <col min="47" max="47" width="18.33203125" style="9" bestFit="1" customWidth="1"/>
    <col min="48" max="48" width="18.33203125" style="9" customWidth="1"/>
    <col min="49" max="49" width="16.44140625" style="9" bestFit="1" customWidth="1"/>
    <col min="50" max="50" width="30.44140625" style="9" bestFit="1" customWidth="1"/>
    <col min="51" max="51" width="11.5546875" style="9" bestFit="1" customWidth="1"/>
    <col min="52" max="54" width="7.5546875" style="9" bestFit="1" customWidth="1"/>
    <col min="55" max="55" width="14.5546875" style="9" bestFit="1" customWidth="1"/>
    <col min="56" max="56" width="18.33203125" style="9" bestFit="1" customWidth="1"/>
    <col min="57" max="57" width="18.33203125" style="9" customWidth="1"/>
    <col min="58" max="58" width="16.44140625" style="9" bestFit="1" customWidth="1"/>
    <col min="59" max="59" width="30.44140625" style="9" bestFit="1" customWidth="1"/>
    <col min="60" max="60" width="11.5546875" style="9" bestFit="1" customWidth="1"/>
    <col min="61" max="63" width="7.5546875" style="9" bestFit="1" customWidth="1"/>
    <col min="64" max="64" width="14.5546875" style="9" bestFit="1" customWidth="1"/>
    <col min="65" max="65" width="18.33203125" style="9" bestFit="1" customWidth="1"/>
    <col min="66" max="66" width="18.33203125" style="9" customWidth="1"/>
    <col min="67" max="67" width="16.44140625" style="9" bestFit="1" customWidth="1"/>
    <col min="68" max="68" width="30.44140625" style="9" bestFit="1" customWidth="1"/>
    <col min="69" max="69" width="11.5546875" style="9" bestFit="1" customWidth="1"/>
    <col min="70" max="72" width="7.5546875" style="9" bestFit="1" customWidth="1"/>
    <col min="73" max="16384" width="9.109375" style="9"/>
  </cols>
  <sheetData>
    <row r="1" spans="1:72" ht="20.100000000000001" customHeight="1" x14ac:dyDescent="0.25">
      <c r="A1" s="457" t="s">
        <v>26</v>
      </c>
      <c r="B1" s="458"/>
      <c r="C1" s="458"/>
      <c r="D1" s="458"/>
      <c r="E1" s="458"/>
      <c r="F1" s="458"/>
      <c r="G1" s="451" t="s">
        <v>183</v>
      </c>
      <c r="H1" s="452"/>
      <c r="I1" s="453"/>
      <c r="J1" s="457" t="s">
        <v>27</v>
      </c>
      <c r="K1" s="458"/>
      <c r="L1" s="458"/>
      <c r="M1" s="458"/>
      <c r="N1" s="458"/>
      <c r="O1" s="458"/>
      <c r="P1" s="451" t="s">
        <v>183</v>
      </c>
      <c r="Q1" s="452"/>
      <c r="R1" s="453"/>
      <c r="S1" s="457" t="s">
        <v>28</v>
      </c>
      <c r="T1" s="458"/>
      <c r="U1" s="458"/>
      <c r="V1" s="458"/>
      <c r="W1" s="458"/>
      <c r="X1" s="458"/>
      <c r="Y1" s="451" t="s">
        <v>183</v>
      </c>
      <c r="Z1" s="452"/>
      <c r="AA1" s="453"/>
      <c r="AB1" s="457" t="s">
        <v>29</v>
      </c>
      <c r="AC1" s="458"/>
      <c r="AD1" s="458"/>
      <c r="AE1" s="458"/>
      <c r="AF1" s="458"/>
      <c r="AG1" s="458"/>
      <c r="AH1" s="451" t="s">
        <v>183</v>
      </c>
      <c r="AI1" s="452"/>
      <c r="AJ1" s="453"/>
      <c r="AK1" s="457" t="s">
        <v>30</v>
      </c>
      <c r="AL1" s="458"/>
      <c r="AM1" s="458"/>
      <c r="AN1" s="458"/>
      <c r="AO1" s="458"/>
      <c r="AP1" s="458"/>
      <c r="AQ1" s="451" t="s">
        <v>183</v>
      </c>
      <c r="AR1" s="452"/>
      <c r="AS1" s="453"/>
      <c r="AT1" s="457" t="s">
        <v>31</v>
      </c>
      <c r="AU1" s="458"/>
      <c r="AV1" s="458"/>
      <c r="AW1" s="458"/>
      <c r="AX1" s="458"/>
      <c r="AY1" s="458"/>
      <c r="AZ1" s="451" t="s">
        <v>183</v>
      </c>
      <c r="BA1" s="452"/>
      <c r="BB1" s="453"/>
      <c r="BC1" s="457" t="s">
        <v>135</v>
      </c>
      <c r="BD1" s="458"/>
      <c r="BE1" s="458"/>
      <c r="BF1" s="458"/>
      <c r="BG1" s="458"/>
      <c r="BH1" s="458"/>
      <c r="BI1" s="451" t="s">
        <v>183</v>
      </c>
      <c r="BJ1" s="452"/>
      <c r="BK1" s="453"/>
      <c r="BL1" s="457" t="s">
        <v>136</v>
      </c>
      <c r="BM1" s="458"/>
      <c r="BN1" s="458"/>
      <c r="BO1" s="458"/>
      <c r="BP1" s="458"/>
      <c r="BQ1" s="458"/>
      <c r="BR1" s="451" t="s">
        <v>183</v>
      </c>
      <c r="BS1" s="452"/>
      <c r="BT1" s="453"/>
    </row>
    <row r="2" spans="1:72" ht="20.100000000000001" customHeight="1" x14ac:dyDescent="0.25">
      <c r="A2" s="226"/>
      <c r="B2" s="227"/>
      <c r="C2" s="227"/>
      <c r="D2" s="227"/>
      <c r="E2" s="227"/>
      <c r="F2" s="227"/>
      <c r="G2" s="454"/>
      <c r="H2" s="455"/>
      <c r="I2" s="456"/>
      <c r="J2" s="228"/>
      <c r="K2" s="227"/>
      <c r="L2" s="227"/>
      <c r="M2" s="227"/>
      <c r="N2" s="227"/>
      <c r="O2" s="227"/>
      <c r="P2" s="454"/>
      <c r="Q2" s="455"/>
      <c r="R2" s="456"/>
      <c r="S2" s="228"/>
      <c r="T2" s="227"/>
      <c r="U2" s="227"/>
      <c r="V2" s="227"/>
      <c r="W2" s="227"/>
      <c r="X2" s="227"/>
      <c r="Y2" s="454"/>
      <c r="Z2" s="455"/>
      <c r="AA2" s="456"/>
      <c r="AB2" s="229"/>
      <c r="AC2" s="118"/>
      <c r="AD2" s="118"/>
      <c r="AE2" s="118"/>
      <c r="AF2" s="118"/>
      <c r="AG2" s="118"/>
      <c r="AH2" s="454"/>
      <c r="AI2" s="455"/>
      <c r="AJ2" s="456"/>
      <c r="AK2" s="229"/>
      <c r="AL2" s="118"/>
      <c r="AM2" s="118"/>
      <c r="AN2" s="118"/>
      <c r="AO2" s="118"/>
      <c r="AP2" s="118"/>
      <c r="AQ2" s="454"/>
      <c r="AR2" s="455"/>
      <c r="AS2" s="456"/>
      <c r="AT2" s="229"/>
      <c r="AU2" s="118"/>
      <c r="AV2" s="118"/>
      <c r="AW2" s="118"/>
      <c r="AX2" s="118"/>
      <c r="AY2" s="118"/>
      <c r="AZ2" s="454"/>
      <c r="BA2" s="455"/>
      <c r="BB2" s="456"/>
      <c r="BC2" s="229"/>
      <c r="BD2" s="118"/>
      <c r="BE2" s="118"/>
      <c r="BF2" s="118"/>
      <c r="BG2" s="118"/>
      <c r="BH2" s="118"/>
      <c r="BI2" s="454"/>
      <c r="BJ2" s="455"/>
      <c r="BK2" s="456"/>
      <c r="BL2" s="229"/>
      <c r="BM2" s="118"/>
      <c r="BN2" s="118"/>
      <c r="BO2" s="118"/>
      <c r="BP2" s="118"/>
      <c r="BQ2" s="118"/>
      <c r="BR2" s="454"/>
      <c r="BS2" s="455"/>
      <c r="BT2" s="456"/>
    </row>
    <row r="3" spans="1:72" ht="20.100000000000001" customHeight="1" x14ac:dyDescent="0.25">
      <c r="A3" s="230" t="s">
        <v>32</v>
      </c>
      <c r="B3" s="231" t="s">
        <v>326</v>
      </c>
      <c r="C3" s="232" t="s">
        <v>299</v>
      </c>
      <c r="D3" s="232" t="s">
        <v>300</v>
      </c>
      <c r="E3" s="232" t="s">
        <v>33</v>
      </c>
      <c r="F3" s="231" t="s">
        <v>34</v>
      </c>
      <c r="G3" s="231" t="s">
        <v>73</v>
      </c>
      <c r="H3" s="233" t="s">
        <v>160</v>
      </c>
      <c r="I3" s="234" t="s">
        <v>161</v>
      </c>
      <c r="J3" s="235" t="s">
        <v>32</v>
      </c>
      <c r="K3" s="231" t="s">
        <v>326</v>
      </c>
      <c r="L3" s="232" t="s">
        <v>299</v>
      </c>
      <c r="M3" s="232" t="s">
        <v>300</v>
      </c>
      <c r="N3" s="231" t="s">
        <v>33</v>
      </c>
      <c r="O3" s="231" t="s">
        <v>34</v>
      </c>
      <c r="P3" s="231" t="s">
        <v>73</v>
      </c>
      <c r="Q3" s="236" t="s">
        <v>160</v>
      </c>
      <c r="R3" s="237" t="s">
        <v>161</v>
      </c>
      <c r="S3" s="235" t="s">
        <v>32</v>
      </c>
      <c r="T3" s="231" t="s">
        <v>326</v>
      </c>
      <c r="U3" s="232" t="s">
        <v>299</v>
      </c>
      <c r="V3" s="232" t="s">
        <v>300</v>
      </c>
      <c r="W3" s="231" t="s">
        <v>33</v>
      </c>
      <c r="X3" s="231" t="s">
        <v>34</v>
      </c>
      <c r="Y3" s="238" t="s">
        <v>73</v>
      </c>
      <c r="Z3" s="239" t="s">
        <v>160</v>
      </c>
      <c r="AA3" s="240" t="s">
        <v>161</v>
      </c>
      <c r="AB3" s="235" t="s">
        <v>32</v>
      </c>
      <c r="AC3" s="231" t="s">
        <v>326</v>
      </c>
      <c r="AD3" s="232" t="s">
        <v>299</v>
      </c>
      <c r="AE3" s="232" t="s">
        <v>300</v>
      </c>
      <c r="AF3" s="231" t="s">
        <v>33</v>
      </c>
      <c r="AG3" s="231" t="s">
        <v>34</v>
      </c>
      <c r="AH3" s="238" t="s">
        <v>73</v>
      </c>
      <c r="AI3" s="239" t="s">
        <v>160</v>
      </c>
      <c r="AJ3" s="240" t="s">
        <v>161</v>
      </c>
      <c r="AK3" s="235" t="s">
        <v>32</v>
      </c>
      <c r="AL3" s="231" t="s">
        <v>326</v>
      </c>
      <c r="AM3" s="232" t="s">
        <v>299</v>
      </c>
      <c r="AN3" s="232" t="s">
        <v>300</v>
      </c>
      <c r="AO3" s="231" t="s">
        <v>33</v>
      </c>
      <c r="AP3" s="231" t="s">
        <v>34</v>
      </c>
      <c r="AQ3" s="231" t="s">
        <v>73</v>
      </c>
      <c r="AR3" s="236" t="s">
        <v>160</v>
      </c>
      <c r="AS3" s="237" t="s">
        <v>161</v>
      </c>
      <c r="AT3" s="235" t="s">
        <v>32</v>
      </c>
      <c r="AU3" s="231" t="s">
        <v>326</v>
      </c>
      <c r="AV3" s="232" t="s">
        <v>299</v>
      </c>
      <c r="AW3" s="232" t="s">
        <v>300</v>
      </c>
      <c r="AX3" s="231" t="s">
        <v>33</v>
      </c>
      <c r="AY3" s="231" t="s">
        <v>34</v>
      </c>
      <c r="AZ3" s="238" t="s">
        <v>73</v>
      </c>
      <c r="BA3" s="239" t="s">
        <v>160</v>
      </c>
      <c r="BB3" s="240" t="s">
        <v>161</v>
      </c>
      <c r="BC3" s="235" t="s">
        <v>32</v>
      </c>
      <c r="BD3" s="231" t="s">
        <v>326</v>
      </c>
      <c r="BE3" s="232" t="s">
        <v>299</v>
      </c>
      <c r="BF3" s="232" t="s">
        <v>300</v>
      </c>
      <c r="BG3" s="231" t="s">
        <v>33</v>
      </c>
      <c r="BH3" s="231" t="s">
        <v>34</v>
      </c>
      <c r="BI3" s="238" t="s">
        <v>73</v>
      </c>
      <c r="BJ3" s="239" t="s">
        <v>160</v>
      </c>
      <c r="BK3" s="240" t="s">
        <v>161</v>
      </c>
      <c r="BL3" s="235" t="s">
        <v>32</v>
      </c>
      <c r="BM3" s="231" t="s">
        <v>326</v>
      </c>
      <c r="BN3" s="232" t="s">
        <v>299</v>
      </c>
      <c r="BO3" s="232" t="s">
        <v>300</v>
      </c>
      <c r="BP3" s="231" t="s">
        <v>33</v>
      </c>
      <c r="BQ3" s="231" t="s">
        <v>34</v>
      </c>
      <c r="BR3" s="238" t="s">
        <v>73</v>
      </c>
      <c r="BS3" s="239" t="s">
        <v>160</v>
      </c>
      <c r="BT3" s="240" t="s">
        <v>161</v>
      </c>
    </row>
    <row r="4" spans="1:72" ht="20.100000000000001" customHeight="1" x14ac:dyDescent="0.25">
      <c r="A4" s="241"/>
      <c r="B4" s="242"/>
      <c r="C4" s="243"/>
      <c r="D4" s="244">
        <f>(IF(ISERROR(VLOOKUP(A4,'Calcification Rates'!$A$11:$Q$88,5,0)),0,VLOOKUP(A4,'Calcification Rates'!$A$11:$Q$88,5,0)))*C4</f>
        <v>0</v>
      </c>
      <c r="E4" s="245" t="str">
        <f>IF(ISERROR(VLOOKUP(A4,'Calcification Rates'!$A$10:$D$88,2,FALSE))," ",VLOOKUP(A4,'Calcification Rates'!$A$10:$D$88,2,FALSE))</f>
        <v xml:space="preserve"> </v>
      </c>
      <c r="F4" s="245" t="str">
        <f>IF(ISERROR(VLOOKUP(A4,'Calcification Rates'!$A$10:$D$88,4,FALSE))," ",VLOOKUP(A4,'Calcification Rates'!$A$10:$D$88,4,FALSE))</f>
        <v xml:space="preserve"> </v>
      </c>
      <c r="G4" s="246">
        <f>(IF(ISERROR(VLOOKUP(A4,'Calcification Rates'!$A$11:$Q$88,11,0)),0,VLOOKUP(A4,'Calcification Rates'!$A$11:$Q$88,11,0)))*D4+(IF(ISERROR(VLOOKUP(A4,'Calcification Rates'!$A$11:$Q$88,14,0)),0,VLOOKUP(A4,'Calcification Rates'!$A$11:$Q$88,14,0)))</f>
        <v>0</v>
      </c>
      <c r="H4" s="247">
        <f>(IF(ISERROR(VLOOKUP(A4,'Calcification Rates'!$A$11:$Q$88,12,0)),0,VLOOKUP(A4,'Calcification Rates'!$A$11:$Q$88,12,0)))*D4+(IF(ISERROR(VLOOKUP(A4,'Calcification Rates'!$A$11:$Q$88,15,0)),0,VLOOKUP(A4,'Calcification Rates'!$A$11:$Q$88,15,0)))</f>
        <v>0</v>
      </c>
      <c r="I4" s="248">
        <f>(IF(ISERROR(VLOOKUP(A4,'Calcification Rates'!$A$11:$Q$88,13,0)),0,VLOOKUP(A4,'Calcification Rates'!$A$11:$Q$88,13,0)))*D4+(IF(ISERROR(VLOOKUP(A4,'Calcification Rates'!$A$11:$Q$88,16,0)),0,VLOOKUP(A4,'Calcification Rates'!$A$11:$Q$88,16,0)))</f>
        <v>0</v>
      </c>
      <c r="J4" s="241"/>
      <c r="K4" s="242"/>
      <c r="L4" s="243"/>
      <c r="M4" s="244">
        <f>(IF(ISERROR(VLOOKUP(J4,'Calcification Rates'!$A$11:$Q$88,5,0)),0,VLOOKUP(J4,'Calcification Rates'!$A$11:$Q$88,5,0)))*L4</f>
        <v>0</v>
      </c>
      <c r="N4" s="245" t="str">
        <f>IF(ISERROR(VLOOKUP(J4,'Calcification Rates'!$A$10:$D$88,2,FALSE))," ",VLOOKUP(J4,'Calcification Rates'!$A$10:$D$88,2,FALSE))</f>
        <v xml:space="preserve"> </v>
      </c>
      <c r="O4" s="245" t="str">
        <f>IF(ISERROR(VLOOKUP(J4,'Calcification Rates'!$A$10:$D$88,4,FALSE))," ",VLOOKUP(J4,'Calcification Rates'!$A$10:$D$88,4,FALSE))</f>
        <v xml:space="preserve"> </v>
      </c>
      <c r="P4" s="246">
        <f>(IF(ISERROR(VLOOKUP(J4,'Calcification Rates'!$A$11:$Q$88,11,0)),0,VLOOKUP(J4,'Calcification Rates'!$A$11:$Q$88,11,0)))*M4+(IF(ISERROR(VLOOKUP(J4,'Calcification Rates'!$A$11:$Q$88,14,0)),0,VLOOKUP(J4,'Calcification Rates'!$A$11:$Q$88,14,0)))</f>
        <v>0</v>
      </c>
      <c r="Q4" s="246">
        <f>(IF(ISERROR(VLOOKUP(J4,'Calcification Rates'!$A$11:$Q$88,12,0)),0,VLOOKUP(J4,'Calcification Rates'!$A$11:$Q$88,12,0)))*M4+(IF(ISERROR(VLOOKUP(J4,'Calcification Rates'!$A$11:$Q$88,15,0)),0,VLOOKUP(J4,'Calcification Rates'!$A$11:$Q$88,15,0)))</f>
        <v>0</v>
      </c>
      <c r="R4" s="249">
        <f>(IF(ISERROR(VLOOKUP(J4,'Calcification Rates'!$A$11:$Q$88,13,0)),0,VLOOKUP(J4,'Calcification Rates'!$A$11:$Q$88,13,0)))*M4+(IF(ISERROR(VLOOKUP(J4,'Calcification Rates'!$A$11:$Q$88,16,0)),0,VLOOKUP(J4,'Calcification Rates'!$A$11:$Q$88,16,0)))</f>
        <v>0</v>
      </c>
      <c r="S4" s="241"/>
      <c r="T4" s="250"/>
      <c r="U4" s="251"/>
      <c r="V4" s="252">
        <f>(IF(ISERROR(VLOOKUP(S4,'Calcification Rates'!$A$11:$Q$88,5,0)),0,VLOOKUP(S4,'Calcification Rates'!$A$11:$Q$88,5,0)))*U4</f>
        <v>0</v>
      </c>
      <c r="W4" s="245" t="str">
        <f>IF(ISERROR(VLOOKUP(S4,'Calcification Rates'!$A$10:$D$88,2,FALSE))," ",VLOOKUP(S4,'Calcification Rates'!$A$10:$D$88,2,FALSE))</f>
        <v xml:space="preserve"> </v>
      </c>
      <c r="X4" s="245" t="str">
        <f>IF(ISERROR(VLOOKUP(S4,'Calcification Rates'!$A$10:$D$88,4,FALSE))," ",VLOOKUP(S4,'Calcification Rates'!$A$10:$D$88,4,FALSE))</f>
        <v xml:space="preserve"> </v>
      </c>
      <c r="Y4" s="246">
        <f>(IF(ISERROR(VLOOKUP(S4,'Calcification Rates'!$A$11:$Q$88,11,0)),0,VLOOKUP(S4,'Calcification Rates'!$A$11:$Q$88,11,0)))*V4+(IF(ISERROR(VLOOKUP(S4,'Calcification Rates'!$A$11:$Q$88,14,0)),0,VLOOKUP(S4,'Calcification Rates'!$A$11:$Q$88,14,0)))</f>
        <v>0</v>
      </c>
      <c r="Z4" s="246">
        <f>(IF(ISERROR(VLOOKUP(S4,'Calcification Rates'!$A$11:$Q$88,12,0)),0,VLOOKUP(S4,'Calcification Rates'!$A$11:$Q$88,12,0)))*V4+(IF(ISERROR(VLOOKUP(S4,'Calcification Rates'!$A$11:$Q$88,15,0)),0,VLOOKUP(S4,'Calcification Rates'!$A$11:$Q$88,15,0)))</f>
        <v>0</v>
      </c>
      <c r="AA4" s="249">
        <f>(IF(ISERROR(VLOOKUP(S4,'Calcification Rates'!$A$11:$Q$88,13,0)),0,VLOOKUP(S4,'Calcification Rates'!$A$11:$Q$88,13,0)))*V4+(IF(ISERROR(VLOOKUP(S4,'Calcification Rates'!$A$11:$Q$88,16,0)),0,VLOOKUP(S4,'Calcification Rates'!$A$11:$Q$88,16,0)))</f>
        <v>0</v>
      </c>
      <c r="AB4" s="241"/>
      <c r="AC4" s="242"/>
      <c r="AD4" s="243"/>
      <c r="AE4" s="244">
        <f>(IF(ISERROR(VLOOKUP(AB4,'Calcification Rates'!$A$11:$Q$88,5,0)),0,VLOOKUP(AB4,'Calcification Rates'!$A$11:$Q$88,5,0)))*AD4</f>
        <v>0</v>
      </c>
      <c r="AF4" s="245" t="str">
        <f>IF(ISERROR(VLOOKUP(AB4,'Calcification Rates'!$A$10:$D$88,2,FALSE))," ",VLOOKUP(AB4,'Calcification Rates'!$A$10:$D$88,2,FALSE))</f>
        <v xml:space="preserve"> </v>
      </c>
      <c r="AG4" s="245" t="str">
        <f>IF(ISERROR(VLOOKUP(AB4,'Calcification Rates'!$A$10:$D$88,4,FALSE))," ",VLOOKUP(AB4,'Calcification Rates'!$A$10:$D$88,4,FALSE))</f>
        <v xml:space="preserve"> </v>
      </c>
      <c r="AH4" s="246">
        <f>(IF(ISERROR(VLOOKUP(AB4,'Calcification Rates'!$A$11:$Q$88,11,0)),0,VLOOKUP(AB4,'Calcification Rates'!$A$11:$Q$88,11,0)))*AE4+(IF(ISERROR(VLOOKUP(AB4,'Calcification Rates'!$A$11:$Q$88,14,0)),0,VLOOKUP(AB4,'Calcification Rates'!$A$11:$Q$88,14,0)))</f>
        <v>0</v>
      </c>
      <c r="AI4" s="246">
        <f>(IF(ISERROR(VLOOKUP(AB4,'Calcification Rates'!$A$11:$Q$88,12,0)),0,VLOOKUP(AB4,'Calcification Rates'!$A$11:$Q$88,12,0)))*AE4+(IF(ISERROR(VLOOKUP(AB4,'Calcification Rates'!$A$11:$Q$88,15,0)),0,VLOOKUP(AB4,'Calcification Rates'!$A$11:$Q$88,15,0)))</f>
        <v>0</v>
      </c>
      <c r="AJ4" s="249">
        <f>(IF(ISERROR(VLOOKUP(AB4,'Calcification Rates'!$A$11:$Q$88,13,0)),0,VLOOKUP(AB4,'Calcification Rates'!$A$11:$Q$88,13,0)))*AE4+(IF(ISERROR(VLOOKUP(AB4,'Calcification Rates'!$A$11:$Q$88,16,0)),0,VLOOKUP(AB4,'Calcification Rates'!$A$11:$Q$88,16,0)))</f>
        <v>0</v>
      </c>
      <c r="AK4" s="241"/>
      <c r="AL4" s="242"/>
      <c r="AM4" s="243"/>
      <c r="AN4" s="252">
        <f>(IF(ISERROR(VLOOKUP(AK4,'Calcification Rates'!$A$11:$Q$88,5,0)),0,VLOOKUP(AK4,'Calcification Rates'!$A$11:$Q$88,5,0)))*AM4</f>
        <v>0</v>
      </c>
      <c r="AO4" s="245" t="str">
        <f>IF(ISERROR(VLOOKUP(AK4,'Calcification Rates'!$A$10:$D$88,2,FALSE))," ",VLOOKUP(AK4,'Calcification Rates'!$A$10:$D$88,2,FALSE))</f>
        <v xml:space="preserve"> </v>
      </c>
      <c r="AP4" s="245" t="str">
        <f>IF(ISERROR(VLOOKUP(AK4,'Calcification Rates'!$A$10:$D$88,4,FALSE))," ",VLOOKUP(AK4,'Calcification Rates'!$A$10:$D$88,4,FALSE))</f>
        <v xml:space="preserve"> </v>
      </c>
      <c r="AQ4" s="246">
        <f>(IF(ISERROR(VLOOKUP(AK4,'Calcification Rates'!$A$11:$Q$88,11,0)),0,VLOOKUP(AK4,'Calcification Rates'!$A$11:$Q$88,11,0)))*AN4+(IF(ISERROR(VLOOKUP(AK4,'Calcification Rates'!$A$11:$Q$88,14,0)),0,VLOOKUP(AK4,'Calcification Rates'!$A$11:$Q$88,14,0)))</f>
        <v>0</v>
      </c>
      <c r="AR4" s="246">
        <f>(IF(ISERROR(VLOOKUP(AK4,'Calcification Rates'!$A$11:$Q$88,12,0)),0,VLOOKUP(AK4,'Calcification Rates'!$A$11:$Q$88,12,0)))*AN4+(IF(ISERROR(VLOOKUP(AK4,'Calcification Rates'!$A$11:$Q$88,15,0)),0,VLOOKUP(AK4,'Calcification Rates'!$A$11:$Q$88,15,0)))</f>
        <v>0</v>
      </c>
      <c r="AS4" s="249">
        <f>(IF(ISERROR(VLOOKUP(AK4,'Calcification Rates'!$A$11:$Q$88,13,0)),0,VLOOKUP(AK4,'Calcification Rates'!$A$11:$Q$88,13,0)))*AN4+(IF(ISERROR(VLOOKUP(AK4,'Calcification Rates'!$A$11:$Q$88,16,0)),0,VLOOKUP(AK4,'Calcification Rates'!$A$11:$Q$88,16,0)))</f>
        <v>0</v>
      </c>
      <c r="AT4" s="241"/>
      <c r="AU4" s="242"/>
      <c r="AV4" s="243"/>
      <c r="AW4" s="244">
        <f>(IF(ISERROR(VLOOKUP(AT4,'Calcification Rates'!$A$11:$Q$88,5,0)),0,VLOOKUP(AT4,'Calcification Rates'!$A$11:$Q$88,5,0)))*AV4</f>
        <v>0</v>
      </c>
      <c r="AX4" s="245" t="str">
        <f>IF(ISERROR(VLOOKUP(AT4,'Calcification Rates'!$A$10:$D$88,2,FALSE))," ",VLOOKUP(AT4,'Calcification Rates'!$A$10:$D$88,2,FALSE))</f>
        <v xml:space="preserve"> </v>
      </c>
      <c r="AY4" s="245" t="str">
        <f>IF(ISERROR(VLOOKUP(AT4,'Calcification Rates'!$A$10:$D$88,4,FALSE))," ",VLOOKUP(AT4,'Calcification Rates'!$A$10:$D$88,4,FALSE))</f>
        <v xml:space="preserve"> </v>
      </c>
      <c r="AZ4" s="253">
        <f>(IF(ISERROR(VLOOKUP(AT4,'Calcification Rates'!$A$11:$Q$88,11,0)),0,VLOOKUP(AT4,'Calcification Rates'!$A$11:$Q$88,11,0)))*AW4+(IF(ISERROR(VLOOKUP(AT4,'Calcification Rates'!$A$11:$Q$88,14,0)),0,VLOOKUP(AT4,'Calcification Rates'!$A$11:$Q$88,14,0)))</f>
        <v>0</v>
      </c>
      <c r="BA4" s="253">
        <f>(IF(ISERROR(VLOOKUP(AT4,'Calcification Rates'!$A$11:$Q$88,12,0)),0,VLOOKUP(AT4,'Calcification Rates'!$A$11:$Q$88,12,0)))*AW4+(IF(ISERROR(VLOOKUP(AT4,'Calcification Rates'!$A$11:$Q$88,15,0)),0,VLOOKUP(AT4,'Calcification Rates'!$A$11:$Q$88,15,0)))</f>
        <v>0</v>
      </c>
      <c r="BB4" s="254">
        <f>(IF(ISERROR(VLOOKUP(AT4,'Calcification Rates'!$A$11:$Q$88,13,0)),0,VLOOKUP(AT4,'Calcification Rates'!$A$11:$Q$88,13,0)))*AW4+(IF(ISERROR(VLOOKUP(AT4,'Calcification Rates'!$A$11:$Q$88,16,0)),0,VLOOKUP(AT4,'Calcification Rates'!$A$11:$Q$88,16,0)))</f>
        <v>0</v>
      </c>
      <c r="BC4" s="241"/>
      <c r="BD4" s="242"/>
      <c r="BE4" s="243"/>
      <c r="BF4" s="244">
        <f>(IF(ISERROR(VLOOKUP(BC4,'Calcification Rates'!$A$11:$Q$88,5,0)),0,VLOOKUP(BC4,'Calcification Rates'!$A$11:$Q$88,5,0)))*BE4</f>
        <v>0</v>
      </c>
      <c r="BG4" s="245" t="str">
        <f>IF(ISERROR(VLOOKUP(BC4,'Calcification Rates'!$A$10:$D$88,2,FALSE))," ",VLOOKUP(BC4,'Calcification Rates'!$A$10:$D$88,2,FALSE))</f>
        <v xml:space="preserve"> </v>
      </c>
      <c r="BH4" s="245" t="str">
        <f>IF(ISERROR(VLOOKUP(BC4,'Calcification Rates'!$A$10:$D$88,4,FALSE))," ",VLOOKUP(BC4,'Calcification Rates'!$A$10:$D$88,4,FALSE))</f>
        <v xml:space="preserve"> </v>
      </c>
      <c r="BI4" s="253">
        <f>(IF(ISERROR(VLOOKUP(BC4,'Calcification Rates'!$A$11:$Q$88,11,0)),0,VLOOKUP(BC4,'Calcification Rates'!$A$11:$Q$88,11,0)))*BF4+(IF(ISERROR(VLOOKUP(BC4,'Calcification Rates'!$A$11:$Q$88,14,0)),0,VLOOKUP(BC4,'Calcification Rates'!$A$11:$Q$88,14,0)))</f>
        <v>0</v>
      </c>
      <c r="BJ4" s="253">
        <f>(IF(ISERROR(VLOOKUP(BC4,'Calcification Rates'!$A$11:$Q$88,12,0)),0,VLOOKUP(BC4,'Calcification Rates'!$A$11:$Q$88,12,0)))*BF4+(IF(ISERROR(VLOOKUP(BC4,'Calcification Rates'!$A$11:$Q$88,15,0)),0,VLOOKUP(BC4,'Calcification Rates'!$A$11:$Q$88,15,0)))</f>
        <v>0</v>
      </c>
      <c r="BK4" s="254">
        <f>(IF(ISERROR(VLOOKUP(BC4,'Calcification Rates'!$A$11:$Q$88,13,0)),0,VLOOKUP(BC4,'Calcification Rates'!$A$11:$Q$88,13,0)))*BF4+(IF(ISERROR(VLOOKUP(BC4,'Calcification Rates'!$A$11:$Q$88,16,0)),0,VLOOKUP(BC4,'Calcification Rates'!$A$11:$Q$88,16,0)))</f>
        <v>0</v>
      </c>
      <c r="BL4" s="241"/>
      <c r="BM4" s="255"/>
      <c r="BN4" s="255"/>
      <c r="BO4" s="241">
        <f>(IF(ISERROR(VLOOKUP(BL4,'Calcification Rates'!$A$11:$Q$88,5,0)),0,VLOOKUP(BL4,'Calcification Rates'!$A$11:$Q$88,5,0)))*BN4</f>
        <v>0</v>
      </c>
      <c r="BP4" s="245" t="str">
        <f>IF(ISERROR(VLOOKUP(BL4,'Calcification Rates'!$A$10:$D$88,2,FALSE))," ",VLOOKUP(BL4,'Calcification Rates'!$A$10:$D$88,2,FALSE))</f>
        <v xml:space="preserve"> </v>
      </c>
      <c r="BQ4" s="245" t="str">
        <f>IF(ISERROR(VLOOKUP(BL4,'Calcification Rates'!$A$10:$D$88,4,FALSE))," ",VLOOKUP(BL4,'Calcification Rates'!$A$10:$D$88,4,FALSE))</f>
        <v xml:space="preserve"> </v>
      </c>
      <c r="BR4" s="253">
        <f>(IF(ISERROR(VLOOKUP(BL4,'Calcification Rates'!$A$11:$Q$88,11,0)),0,VLOOKUP(BL4,'Calcification Rates'!$A$11:$Q$88,11,0)))*BO4+(IF(ISERROR(VLOOKUP(BL4,'Calcification Rates'!$A$11:$Q$88,14,0)),0,VLOOKUP(BL4,'Calcification Rates'!$A$11:$Q$88,14,0)))</f>
        <v>0</v>
      </c>
      <c r="BS4" s="253">
        <f>(IF(ISERROR(VLOOKUP(BL4,'Calcification Rates'!$A$11:$Q$88,12,0)),0,VLOOKUP(BL4,'Calcification Rates'!$A$11:$Q$88,12,0)))*BO4+(IF(ISERROR(VLOOKUP(BL4,'Calcification Rates'!$A$11:$Q$88,15,0)),0,VLOOKUP(BL4,'Calcification Rates'!$A$11:$Q$88,15,0)))</f>
        <v>0</v>
      </c>
      <c r="BT4" s="254">
        <f>(IF(ISERROR(VLOOKUP(BL4,'Calcification Rates'!$A$11:$Q$88,13,0)),0,VLOOKUP(BL4,'Calcification Rates'!$A$11:$Q$88,13,0)))*BO4+(IF(ISERROR(VLOOKUP(BL4,'Calcification Rates'!$A$11:$Q$88,16,0)),0,VLOOKUP(BL4,'Calcification Rates'!$A$11:$Q$88,16,0)))</f>
        <v>0</v>
      </c>
    </row>
    <row r="5" spans="1:72" ht="20.100000000000001" customHeight="1" x14ac:dyDescent="0.25">
      <c r="A5" s="241"/>
      <c r="B5" s="242"/>
      <c r="C5" s="243"/>
      <c r="D5" s="244">
        <f>(IF(ISERROR(VLOOKUP(A5,'Calcification Rates'!$A$11:$Q$88,5,0)),0,VLOOKUP(A5,'Calcification Rates'!$A$11:$Q$88,5,0)))*C5</f>
        <v>0</v>
      </c>
      <c r="E5" s="245" t="str">
        <f>IF(ISERROR(VLOOKUP(A5,'Calcification Rates'!$A$10:$D$88,2,FALSE))," ",VLOOKUP(A5,'Calcification Rates'!$A$10:$D$88,2,FALSE))</f>
        <v xml:space="preserve"> </v>
      </c>
      <c r="F5" s="245" t="str">
        <f>IF(ISERROR(VLOOKUP(A5,'Calcification Rates'!$A$10:$D$88,4,FALSE))," ",VLOOKUP(A5,'Calcification Rates'!$A$10:$D$88,4,FALSE))</f>
        <v xml:space="preserve"> </v>
      </c>
      <c r="G5" s="246">
        <f>(IF(ISERROR(VLOOKUP(A5,'Calcification Rates'!$A$11:$Q$88,11,0)),0,VLOOKUP(A5,'Calcification Rates'!$A$11:$Q$88,11,0)))*D5+(IF(ISERROR(VLOOKUP(A5,'Calcification Rates'!$A$11:$Q$88,14,0)),0,VLOOKUP(A5,'Calcification Rates'!$A$11:$Q$88,14,0)))</f>
        <v>0</v>
      </c>
      <c r="H5" s="247">
        <f>(IF(ISERROR(VLOOKUP(A5,'Calcification Rates'!$A$11:$Q$88,12,0)),0,VLOOKUP(A5,'Calcification Rates'!$A$11:$Q$88,12,0)))*D5+(IF(ISERROR(VLOOKUP(A5,'Calcification Rates'!$A$11:$Q$88,15,0)),0,VLOOKUP(A5,'Calcification Rates'!$A$11:$Q$88,15,0)))</f>
        <v>0</v>
      </c>
      <c r="I5" s="248">
        <f>(IF(ISERROR(VLOOKUP(A5,'Calcification Rates'!$A$11:$Q$88,13,0)),0,VLOOKUP(A5,'Calcification Rates'!$A$11:$Q$88,13,0)))*D5+(IF(ISERROR(VLOOKUP(A5,'Calcification Rates'!$A$11:$Q$88,16,0)),0,VLOOKUP(A5,'Calcification Rates'!$A$11:$Q$88,16,0)))</f>
        <v>0</v>
      </c>
      <c r="J5" s="241"/>
      <c r="K5" s="242"/>
      <c r="L5" s="243"/>
      <c r="M5" s="244">
        <f>(IF(ISERROR(VLOOKUP(J5,'Calcification Rates'!$A$11:$Q$88,5,0)),0,VLOOKUP(J5,'Calcification Rates'!$A$11:$Q$88,5,0)))*L5</f>
        <v>0</v>
      </c>
      <c r="N5" s="245" t="str">
        <f>IF(ISERROR(VLOOKUP(J5,'Calcification Rates'!$A$10:$D$88,2,FALSE))," ",VLOOKUP(J5,'Calcification Rates'!$A$10:$D$88,2,FALSE))</f>
        <v xml:space="preserve"> </v>
      </c>
      <c r="O5" s="245" t="str">
        <f>IF(ISERROR(VLOOKUP(J5,'Calcification Rates'!$A$10:$D$88,4,FALSE))," ",VLOOKUP(J5,'Calcification Rates'!$A$10:$D$88,4,FALSE))</f>
        <v xml:space="preserve"> </v>
      </c>
      <c r="P5" s="246">
        <f>(IF(ISERROR(VLOOKUP(J5,'Calcification Rates'!$A$11:$Q$88,11,0)),0,VLOOKUP(J5,'Calcification Rates'!$A$11:$Q$88,11,0)))*M5+(IF(ISERROR(VLOOKUP(J5,'Calcification Rates'!$A$11:$Q$88,14,0)),0,VLOOKUP(J5,'Calcification Rates'!$A$11:$Q$88,14,0)))</f>
        <v>0</v>
      </c>
      <c r="Q5" s="246">
        <f>(IF(ISERROR(VLOOKUP(J5,'Calcification Rates'!$A$11:$Q$88,12,0)),0,VLOOKUP(J5,'Calcification Rates'!$A$11:$Q$88,12,0)))*M5+(IF(ISERROR(VLOOKUP(J5,'Calcification Rates'!$A$11:$Q$88,15,0)),0,VLOOKUP(J5,'Calcification Rates'!$A$11:$Q$88,15,0)))</f>
        <v>0</v>
      </c>
      <c r="R5" s="249">
        <f>(IF(ISERROR(VLOOKUP(J5,'Calcification Rates'!$A$11:$Q$88,13,0)),0,VLOOKUP(J5,'Calcification Rates'!$A$11:$Q$88,13,0)))*M5+(IF(ISERROR(VLOOKUP(J5,'Calcification Rates'!$A$11:$Q$88,16,0)),0,VLOOKUP(J5,'Calcification Rates'!$A$11:$Q$88,16,0)))</f>
        <v>0</v>
      </c>
      <c r="S5" s="241"/>
      <c r="T5" s="250"/>
      <c r="U5" s="251"/>
      <c r="V5" s="252">
        <f>(IF(ISERROR(VLOOKUP(S5,'Calcification Rates'!$A$11:$Q$88,5,0)),0,VLOOKUP(S5,'Calcification Rates'!$A$11:$Q$88,5,0)))*U5</f>
        <v>0</v>
      </c>
      <c r="W5" s="245" t="str">
        <f>IF(ISERROR(VLOOKUP(S5,'Calcification Rates'!$A$10:$D$88,2,FALSE))," ",VLOOKUP(S5,'Calcification Rates'!$A$10:$D$88,2,FALSE))</f>
        <v xml:space="preserve"> </v>
      </c>
      <c r="X5" s="245" t="str">
        <f>IF(ISERROR(VLOOKUP(S5,'Calcification Rates'!$A$10:$D$88,4,FALSE))," ",VLOOKUP(S5,'Calcification Rates'!$A$10:$D$88,4,FALSE))</f>
        <v xml:space="preserve"> </v>
      </c>
      <c r="Y5" s="246">
        <f>(IF(ISERROR(VLOOKUP(S5,'Calcification Rates'!$A$11:$Q$88,11,0)),0,VLOOKUP(S5,'Calcification Rates'!$A$11:$Q$88,11,0)))*V5+(IF(ISERROR(VLOOKUP(S5,'Calcification Rates'!$A$11:$Q$88,14,0)),0,VLOOKUP(S5,'Calcification Rates'!$A$11:$Q$88,14,0)))</f>
        <v>0</v>
      </c>
      <c r="Z5" s="246">
        <f>(IF(ISERROR(VLOOKUP(S5,'Calcification Rates'!$A$11:$Q$88,12,0)),0,VLOOKUP(S5,'Calcification Rates'!$A$11:$Q$88,12,0)))*V5+(IF(ISERROR(VLOOKUP(S5,'Calcification Rates'!$A$11:$Q$88,15,0)),0,VLOOKUP(S5,'Calcification Rates'!$A$11:$Q$88,15,0)))</f>
        <v>0</v>
      </c>
      <c r="AA5" s="249">
        <f>(IF(ISERROR(VLOOKUP(S5,'Calcification Rates'!$A$11:$Q$88,13,0)),0,VLOOKUP(S5,'Calcification Rates'!$A$11:$Q$88,13,0)))*V5+(IF(ISERROR(VLOOKUP(S5,'Calcification Rates'!$A$11:$Q$88,16,0)),0,VLOOKUP(S5,'Calcification Rates'!$A$11:$Q$88,16,0)))</f>
        <v>0</v>
      </c>
      <c r="AB5" s="241"/>
      <c r="AC5" s="242"/>
      <c r="AD5" s="243"/>
      <c r="AE5" s="244">
        <f>(IF(ISERROR(VLOOKUP(AB5,'Calcification Rates'!$A$11:$Q$88,5,0)),0,VLOOKUP(AB5,'Calcification Rates'!$A$11:$Q$88,5,0)))*AD5</f>
        <v>0</v>
      </c>
      <c r="AF5" s="245" t="str">
        <f>IF(ISERROR(VLOOKUP(AB5,'Calcification Rates'!$A$10:$D$88,2,FALSE))," ",VLOOKUP(AB5,'Calcification Rates'!$A$10:$D$88,2,FALSE))</f>
        <v xml:space="preserve"> </v>
      </c>
      <c r="AG5" s="245" t="str">
        <f>IF(ISERROR(VLOOKUP(AB5,'Calcification Rates'!$A$10:$D$88,4,FALSE))," ",VLOOKUP(AB5,'Calcification Rates'!$A$10:$D$88,4,FALSE))</f>
        <v xml:space="preserve"> </v>
      </c>
      <c r="AH5" s="246">
        <f>(IF(ISERROR(VLOOKUP(AB5,'Calcification Rates'!$A$11:$Q$88,11,0)),0,VLOOKUP(AB5,'Calcification Rates'!$A$11:$Q$88,11,0)))*AE5+(IF(ISERROR(VLOOKUP(AB5,'Calcification Rates'!$A$11:$Q$88,14,0)),0,VLOOKUP(AB5,'Calcification Rates'!$A$11:$Q$88,14,0)))</f>
        <v>0</v>
      </c>
      <c r="AI5" s="246">
        <f>(IF(ISERROR(VLOOKUP(AB5,'Calcification Rates'!$A$11:$Q$88,12,0)),0,VLOOKUP(AB5,'Calcification Rates'!$A$11:$Q$88,12,0)))*AE5+(IF(ISERROR(VLOOKUP(AB5,'Calcification Rates'!$A$11:$Q$88,15,0)),0,VLOOKUP(AB5,'Calcification Rates'!$A$11:$Q$88,15,0)))</f>
        <v>0</v>
      </c>
      <c r="AJ5" s="249">
        <f>(IF(ISERROR(VLOOKUP(AB5,'Calcification Rates'!$A$11:$Q$88,13,0)),0,VLOOKUP(AB5,'Calcification Rates'!$A$11:$Q$88,13,0)))*AE5+(IF(ISERROR(VLOOKUP(AB5,'Calcification Rates'!$A$11:$Q$88,16,0)),0,VLOOKUP(AB5,'Calcification Rates'!$A$11:$Q$88,16,0)))</f>
        <v>0</v>
      </c>
      <c r="AK5" s="241"/>
      <c r="AL5" s="242"/>
      <c r="AM5" s="243"/>
      <c r="AN5" s="252">
        <f>(IF(ISERROR(VLOOKUP(AK5,'Calcification Rates'!$A$11:$Q$88,5,0)),0,VLOOKUP(AK5,'Calcification Rates'!$A$11:$Q$88,5,0)))*AM5</f>
        <v>0</v>
      </c>
      <c r="AO5" s="245" t="str">
        <f>IF(ISERROR(VLOOKUP(AK5,'Calcification Rates'!$A$10:$D$88,2,FALSE))," ",VLOOKUP(AK5,'Calcification Rates'!$A$10:$D$88,2,FALSE))</f>
        <v xml:space="preserve"> </v>
      </c>
      <c r="AP5" s="245" t="str">
        <f>IF(ISERROR(VLOOKUP(AK5,'Calcification Rates'!$A$10:$D$88,4,FALSE))," ",VLOOKUP(AK5,'Calcification Rates'!$A$10:$D$88,4,FALSE))</f>
        <v xml:space="preserve"> </v>
      </c>
      <c r="AQ5" s="246">
        <f>(IF(ISERROR(VLOOKUP(AK5,'Calcification Rates'!$A$11:$Q$88,11,0)),0,VLOOKUP(AK5,'Calcification Rates'!$A$11:$Q$88,11,0)))*AN5+(IF(ISERROR(VLOOKUP(AK5,'Calcification Rates'!$A$11:$Q$88,14,0)),0,VLOOKUP(AK5,'Calcification Rates'!$A$11:$Q$88,14,0)))</f>
        <v>0</v>
      </c>
      <c r="AR5" s="246">
        <f>(IF(ISERROR(VLOOKUP(AK5,'Calcification Rates'!$A$11:$Q$88,12,0)),0,VLOOKUP(AK5,'Calcification Rates'!$A$11:$Q$88,12,0)))*AN5+(IF(ISERROR(VLOOKUP(AK5,'Calcification Rates'!$A$11:$Q$88,15,0)),0,VLOOKUP(AK5,'Calcification Rates'!$A$11:$Q$88,15,0)))</f>
        <v>0</v>
      </c>
      <c r="AS5" s="249">
        <f>(IF(ISERROR(VLOOKUP(AK5,'Calcification Rates'!$A$11:$Q$88,13,0)),0,VLOOKUP(AK5,'Calcification Rates'!$A$11:$Q$88,13,0)))*AN5+(IF(ISERROR(VLOOKUP(AK5,'Calcification Rates'!$A$11:$Q$88,16,0)),0,VLOOKUP(AK5,'Calcification Rates'!$A$11:$Q$88,16,0)))</f>
        <v>0</v>
      </c>
      <c r="AT5" s="241"/>
      <c r="AU5" s="242"/>
      <c r="AV5" s="243"/>
      <c r="AW5" s="244">
        <f>(IF(ISERROR(VLOOKUP(AT5,'Calcification Rates'!$A$11:$Q$88,5,0)),0,VLOOKUP(AT5,'Calcification Rates'!$A$11:$Q$88,5,0)))*AV5</f>
        <v>0</v>
      </c>
      <c r="AX5" s="245" t="str">
        <f>IF(ISERROR(VLOOKUP(AT5,'Calcification Rates'!$A$10:$D$88,2,FALSE))," ",VLOOKUP(AT5,'Calcification Rates'!$A$10:$D$88,2,FALSE))</f>
        <v xml:space="preserve"> </v>
      </c>
      <c r="AY5" s="245" t="str">
        <f>IF(ISERROR(VLOOKUP(AT5,'Calcification Rates'!$A$10:$D$88,4,FALSE))," ",VLOOKUP(AT5,'Calcification Rates'!$A$10:$D$88,4,FALSE))</f>
        <v xml:space="preserve"> </v>
      </c>
      <c r="AZ5" s="253">
        <f>(IF(ISERROR(VLOOKUP(AT5,'Calcification Rates'!$A$11:$Q$88,11,0)),0,VLOOKUP(AT5,'Calcification Rates'!$A$11:$Q$88,11,0)))*AW5+(IF(ISERROR(VLOOKUP(AT5,'Calcification Rates'!$A$11:$Q$88,14,0)),0,VLOOKUP(AT5,'Calcification Rates'!$A$11:$Q$88,14,0)))</f>
        <v>0</v>
      </c>
      <c r="BA5" s="253">
        <f>(IF(ISERROR(VLOOKUP(AT5,'Calcification Rates'!$A$11:$Q$88,12,0)),0,VLOOKUP(AT5,'Calcification Rates'!$A$11:$Q$88,12,0)))*AW5+(IF(ISERROR(VLOOKUP(AT5,'Calcification Rates'!$A$11:$Q$88,15,0)),0,VLOOKUP(AT5,'Calcification Rates'!$A$11:$Q$88,15,0)))</f>
        <v>0</v>
      </c>
      <c r="BB5" s="254">
        <f>(IF(ISERROR(VLOOKUP(AT5,'Calcification Rates'!$A$11:$Q$88,13,0)),0,VLOOKUP(AT5,'Calcification Rates'!$A$11:$Q$88,13,0)))*AW5+(IF(ISERROR(VLOOKUP(AT5,'Calcification Rates'!$A$11:$Q$88,16,0)),0,VLOOKUP(AT5,'Calcification Rates'!$A$11:$Q$88,16,0)))</f>
        <v>0</v>
      </c>
      <c r="BC5" s="241"/>
      <c r="BD5" s="242"/>
      <c r="BE5" s="243"/>
      <c r="BF5" s="244">
        <f>(IF(ISERROR(VLOOKUP(BC5,'Calcification Rates'!$A$11:$Q$88,5,0)),0,VLOOKUP(BC5,'Calcification Rates'!$A$11:$Q$88,5,0)))*BE5</f>
        <v>0</v>
      </c>
      <c r="BG5" s="245" t="str">
        <f>IF(ISERROR(VLOOKUP(BC5,'Calcification Rates'!$A$10:$D$88,2,FALSE))," ",VLOOKUP(BC5,'Calcification Rates'!$A$10:$D$88,2,FALSE))</f>
        <v xml:space="preserve"> </v>
      </c>
      <c r="BH5" s="245" t="str">
        <f>IF(ISERROR(VLOOKUP(BC5,'Calcification Rates'!$A$10:$D$88,4,FALSE))," ",VLOOKUP(BC5,'Calcification Rates'!$A$10:$D$88,4,FALSE))</f>
        <v xml:space="preserve"> </v>
      </c>
      <c r="BI5" s="253">
        <f>(IF(ISERROR(VLOOKUP(BC5,'Calcification Rates'!$A$11:$Q$88,11,0)),0,VLOOKUP(BC5,'Calcification Rates'!$A$11:$Q$88,11,0)))*BF5+(IF(ISERROR(VLOOKUP(BC5,'Calcification Rates'!$A$11:$Q$88,14,0)),0,VLOOKUP(BC5,'Calcification Rates'!$A$11:$Q$88,14,0)))</f>
        <v>0</v>
      </c>
      <c r="BJ5" s="253">
        <f>(IF(ISERROR(VLOOKUP(BC5,'Calcification Rates'!$A$11:$Q$88,12,0)),0,VLOOKUP(BC5,'Calcification Rates'!$A$11:$Q$88,12,0)))*BF5+(IF(ISERROR(VLOOKUP(BC5,'Calcification Rates'!$A$11:$Q$88,15,0)),0,VLOOKUP(BC5,'Calcification Rates'!$A$11:$Q$88,15,0)))</f>
        <v>0</v>
      </c>
      <c r="BK5" s="254">
        <f>(IF(ISERROR(VLOOKUP(BC5,'Calcification Rates'!$A$11:$Q$88,13,0)),0,VLOOKUP(BC5,'Calcification Rates'!$A$11:$Q$88,13,0)))*BF5+(IF(ISERROR(VLOOKUP(BC5,'Calcification Rates'!$A$11:$Q$88,16,0)),0,VLOOKUP(BC5,'Calcification Rates'!$A$11:$Q$88,16,0)))</f>
        <v>0</v>
      </c>
      <c r="BL5" s="241"/>
      <c r="BM5" s="242"/>
      <c r="BN5" s="242"/>
      <c r="BO5" s="241">
        <f>(IF(ISERROR(VLOOKUP(BL5,'Calcification Rates'!$A$11:$Q$88,5,0)),0,VLOOKUP(BL5,'Calcification Rates'!$A$11:$Q$88,5,0)))*BN5</f>
        <v>0</v>
      </c>
      <c r="BP5" s="245" t="str">
        <f>IF(ISERROR(VLOOKUP(BL5,'Calcification Rates'!$A$10:$D$88,2,FALSE))," ",VLOOKUP(BL5,'Calcification Rates'!$A$10:$D$88,2,FALSE))</f>
        <v xml:space="preserve"> </v>
      </c>
      <c r="BQ5" s="245" t="str">
        <f>IF(ISERROR(VLOOKUP(BL5,'Calcification Rates'!$A$10:$D$88,4,FALSE))," ",VLOOKUP(BL5,'Calcification Rates'!$A$10:$D$88,4,FALSE))</f>
        <v xml:space="preserve"> </v>
      </c>
      <c r="BR5" s="253">
        <f>(IF(ISERROR(VLOOKUP(BL5,'Calcification Rates'!$A$11:$Q$88,11,0)),0,VLOOKUP(BL5,'Calcification Rates'!$A$11:$Q$88,11,0)))*BO5+(IF(ISERROR(VLOOKUP(BL5,'Calcification Rates'!$A$11:$Q$88,14,0)),0,VLOOKUP(BL5,'Calcification Rates'!$A$11:$Q$88,14,0)))</f>
        <v>0</v>
      </c>
      <c r="BS5" s="253">
        <f>(IF(ISERROR(VLOOKUP(BL5,'Calcification Rates'!$A$11:$Q$88,12,0)),0,VLOOKUP(BL5,'Calcification Rates'!$A$11:$Q$88,12,0)))*BO5+(IF(ISERROR(VLOOKUP(BL5,'Calcification Rates'!$A$11:$Q$88,15,0)),0,VLOOKUP(BL5,'Calcification Rates'!$A$11:$Q$88,15,0)))</f>
        <v>0</v>
      </c>
      <c r="BT5" s="254">
        <f>(IF(ISERROR(VLOOKUP(BL5,'Calcification Rates'!$A$11:$Q$88,13,0)),0,VLOOKUP(BL5,'Calcification Rates'!$A$11:$Q$88,13,0)))*BO5+(IF(ISERROR(VLOOKUP(BL5,'Calcification Rates'!$A$11:$Q$88,16,0)),0,VLOOKUP(BL5,'Calcification Rates'!$A$11:$Q$88,16,0)))</f>
        <v>0</v>
      </c>
    </row>
    <row r="6" spans="1:72" ht="20.100000000000001" customHeight="1" x14ac:dyDescent="0.25">
      <c r="A6" s="241"/>
      <c r="B6" s="242"/>
      <c r="C6" s="243"/>
      <c r="D6" s="244">
        <f>(IF(ISERROR(VLOOKUP(A6,'Calcification Rates'!$A$11:$Q$88,5,0)),0,VLOOKUP(A6,'Calcification Rates'!$A$11:$Q$88,5,0)))*C6</f>
        <v>0</v>
      </c>
      <c r="E6" s="245" t="str">
        <f>IF(ISERROR(VLOOKUP(A6,'Calcification Rates'!$A$10:$D$88,2,FALSE))," ",VLOOKUP(A6,'Calcification Rates'!$A$10:$D$88,2,FALSE))</f>
        <v xml:space="preserve"> </v>
      </c>
      <c r="F6" s="245" t="str">
        <f>IF(ISERROR(VLOOKUP(A6,'Calcification Rates'!$A$10:$D$88,4,FALSE))," ",VLOOKUP(A6,'Calcification Rates'!$A$10:$D$88,4,FALSE))</f>
        <v xml:space="preserve"> </v>
      </c>
      <c r="G6" s="246">
        <f>(IF(ISERROR(VLOOKUP(A6,'Calcification Rates'!$A$11:$Q$88,11,0)),0,VLOOKUP(A6,'Calcification Rates'!$A$11:$Q$88,11,0)))*D6+(IF(ISERROR(VLOOKUP(A6,'Calcification Rates'!$A$11:$Q$88,14,0)),0,VLOOKUP(A6,'Calcification Rates'!$A$11:$Q$88,14,0)))</f>
        <v>0</v>
      </c>
      <c r="H6" s="247">
        <f>(IF(ISERROR(VLOOKUP(A6,'Calcification Rates'!$A$11:$Q$88,12,0)),0,VLOOKUP(A6,'Calcification Rates'!$A$11:$Q$88,12,0)))*D6+(IF(ISERROR(VLOOKUP(A6,'Calcification Rates'!$A$11:$Q$88,15,0)),0,VLOOKUP(A6,'Calcification Rates'!$A$11:$Q$88,15,0)))</f>
        <v>0</v>
      </c>
      <c r="I6" s="248">
        <f>(IF(ISERROR(VLOOKUP(A6,'Calcification Rates'!$A$11:$Q$88,13,0)),0,VLOOKUP(A6,'Calcification Rates'!$A$11:$Q$88,13,0)))*D6+(IF(ISERROR(VLOOKUP(A6,'Calcification Rates'!$A$11:$Q$88,16,0)),0,VLOOKUP(A6,'Calcification Rates'!$A$11:$Q$88,16,0)))</f>
        <v>0</v>
      </c>
      <c r="J6" s="241"/>
      <c r="K6" s="242"/>
      <c r="L6" s="243"/>
      <c r="M6" s="244">
        <f>(IF(ISERROR(VLOOKUP(J6,'Calcification Rates'!$A$11:$Q$88,5,0)),0,VLOOKUP(J6,'Calcification Rates'!$A$11:$Q$88,5,0)))*L6</f>
        <v>0</v>
      </c>
      <c r="N6" s="245" t="str">
        <f>IF(ISERROR(VLOOKUP(J6,'Calcification Rates'!$A$10:$D$88,2,FALSE))," ",VLOOKUP(J6,'Calcification Rates'!$A$10:$D$88,2,FALSE))</f>
        <v xml:space="preserve"> </v>
      </c>
      <c r="O6" s="245" t="str">
        <f>IF(ISERROR(VLOOKUP(J6,'Calcification Rates'!$A$10:$D$88,4,FALSE))," ",VLOOKUP(J6,'Calcification Rates'!$A$10:$D$88,4,FALSE))</f>
        <v xml:space="preserve"> </v>
      </c>
      <c r="P6" s="246">
        <f>(IF(ISERROR(VLOOKUP(J6,'Calcification Rates'!$A$11:$Q$88,11,0)),0,VLOOKUP(J6,'Calcification Rates'!$A$11:$Q$88,11,0)))*M6+(IF(ISERROR(VLOOKUP(J6,'Calcification Rates'!$A$11:$Q$88,14,0)),0,VLOOKUP(J6,'Calcification Rates'!$A$11:$Q$88,14,0)))</f>
        <v>0</v>
      </c>
      <c r="Q6" s="246">
        <f>(IF(ISERROR(VLOOKUP(J6,'Calcification Rates'!$A$11:$Q$88,12,0)),0,VLOOKUP(J6,'Calcification Rates'!$A$11:$Q$88,12,0)))*M6+(IF(ISERROR(VLOOKUP(J6,'Calcification Rates'!$A$11:$Q$88,15,0)),0,VLOOKUP(J6,'Calcification Rates'!$A$11:$Q$88,15,0)))</f>
        <v>0</v>
      </c>
      <c r="R6" s="249">
        <f>(IF(ISERROR(VLOOKUP(J6,'Calcification Rates'!$A$11:$Q$88,13,0)),0,VLOOKUP(J6,'Calcification Rates'!$A$11:$Q$88,13,0)))*M6+(IF(ISERROR(VLOOKUP(J6,'Calcification Rates'!$A$11:$Q$88,16,0)),0,VLOOKUP(J6,'Calcification Rates'!$A$11:$Q$88,16,0)))</f>
        <v>0</v>
      </c>
      <c r="S6" s="241"/>
      <c r="T6" s="250"/>
      <c r="U6" s="251"/>
      <c r="V6" s="252">
        <f>(IF(ISERROR(VLOOKUP(S6,'Calcification Rates'!$A$11:$Q$88,5,0)),0,VLOOKUP(S6,'Calcification Rates'!$A$11:$Q$88,5,0)))*U6</f>
        <v>0</v>
      </c>
      <c r="W6" s="245" t="str">
        <f>IF(ISERROR(VLOOKUP(S6,'Calcification Rates'!$A$10:$D$88,2,FALSE))," ",VLOOKUP(S6,'Calcification Rates'!$A$10:$D$88,2,FALSE))</f>
        <v xml:space="preserve"> </v>
      </c>
      <c r="X6" s="245" t="str">
        <f>IF(ISERROR(VLOOKUP(S6,'Calcification Rates'!$A$10:$D$88,4,FALSE))," ",VLOOKUP(S6,'Calcification Rates'!$A$10:$D$88,4,FALSE))</f>
        <v xml:space="preserve"> </v>
      </c>
      <c r="Y6" s="246">
        <f>(IF(ISERROR(VLOOKUP(S6,'Calcification Rates'!$A$11:$Q$88,11,0)),0,VLOOKUP(S6,'Calcification Rates'!$A$11:$Q$88,11,0)))*V6+(IF(ISERROR(VLOOKUP(S6,'Calcification Rates'!$A$11:$Q$88,14,0)),0,VLOOKUP(S6,'Calcification Rates'!$A$11:$Q$88,14,0)))</f>
        <v>0</v>
      </c>
      <c r="Z6" s="246">
        <f>(IF(ISERROR(VLOOKUP(S6,'Calcification Rates'!$A$11:$Q$88,12,0)),0,VLOOKUP(S6,'Calcification Rates'!$A$11:$Q$88,12,0)))*V6+(IF(ISERROR(VLOOKUP(S6,'Calcification Rates'!$A$11:$Q$88,15,0)),0,VLOOKUP(S6,'Calcification Rates'!$A$11:$Q$88,15,0)))</f>
        <v>0</v>
      </c>
      <c r="AA6" s="249">
        <f>(IF(ISERROR(VLOOKUP(S6,'Calcification Rates'!$A$11:$Q$88,13,0)),0,VLOOKUP(S6,'Calcification Rates'!$A$11:$Q$88,13,0)))*V6+(IF(ISERROR(VLOOKUP(S6,'Calcification Rates'!$A$11:$Q$88,16,0)),0,VLOOKUP(S6,'Calcification Rates'!$A$11:$Q$88,16,0)))</f>
        <v>0</v>
      </c>
      <c r="AB6" s="241"/>
      <c r="AC6" s="242"/>
      <c r="AD6" s="243"/>
      <c r="AE6" s="244">
        <f>(IF(ISERROR(VLOOKUP(AB6,'Calcification Rates'!$A$11:$Q$88,5,0)),0,VLOOKUP(AB6,'Calcification Rates'!$A$11:$Q$88,5,0)))*AD6</f>
        <v>0</v>
      </c>
      <c r="AF6" s="245" t="str">
        <f>IF(ISERROR(VLOOKUP(AB6,'Calcification Rates'!$A$10:$D$88,2,FALSE))," ",VLOOKUP(AB6,'Calcification Rates'!$A$10:$D$88,2,FALSE))</f>
        <v xml:space="preserve"> </v>
      </c>
      <c r="AG6" s="245" t="str">
        <f>IF(ISERROR(VLOOKUP(AB6,'Calcification Rates'!$A$10:$D$88,4,FALSE))," ",VLOOKUP(AB6,'Calcification Rates'!$A$10:$D$88,4,FALSE))</f>
        <v xml:space="preserve"> </v>
      </c>
      <c r="AH6" s="246">
        <f>(IF(ISERROR(VLOOKUP(AB6,'Calcification Rates'!$A$11:$Q$88,11,0)),0,VLOOKUP(AB6,'Calcification Rates'!$A$11:$Q$88,11,0)))*AE6+(IF(ISERROR(VLOOKUP(AB6,'Calcification Rates'!$A$11:$Q$88,14,0)),0,VLOOKUP(AB6,'Calcification Rates'!$A$11:$Q$88,14,0)))</f>
        <v>0</v>
      </c>
      <c r="AI6" s="246">
        <f>(IF(ISERROR(VLOOKUP(AB6,'Calcification Rates'!$A$11:$Q$88,12,0)),0,VLOOKUP(AB6,'Calcification Rates'!$A$11:$Q$88,12,0)))*AE6+(IF(ISERROR(VLOOKUP(AB6,'Calcification Rates'!$A$11:$Q$88,15,0)),0,VLOOKUP(AB6,'Calcification Rates'!$A$11:$Q$88,15,0)))</f>
        <v>0</v>
      </c>
      <c r="AJ6" s="249">
        <f>(IF(ISERROR(VLOOKUP(AB6,'Calcification Rates'!$A$11:$Q$88,13,0)),0,VLOOKUP(AB6,'Calcification Rates'!$A$11:$Q$88,13,0)))*AE6+(IF(ISERROR(VLOOKUP(AB6,'Calcification Rates'!$A$11:$Q$88,16,0)),0,VLOOKUP(AB6,'Calcification Rates'!$A$11:$Q$88,16,0)))</f>
        <v>0</v>
      </c>
      <c r="AK6" s="241"/>
      <c r="AL6" s="242"/>
      <c r="AM6" s="243"/>
      <c r="AN6" s="252">
        <f>(IF(ISERROR(VLOOKUP(AK6,'Calcification Rates'!$A$11:$Q$88,5,0)),0,VLOOKUP(AK6,'Calcification Rates'!$A$11:$Q$88,5,0)))*AM6</f>
        <v>0</v>
      </c>
      <c r="AO6" s="245" t="str">
        <f>IF(ISERROR(VLOOKUP(AK6,'Calcification Rates'!$A$10:$D$88,2,FALSE))," ",VLOOKUP(AK6,'Calcification Rates'!$A$10:$D$88,2,FALSE))</f>
        <v xml:space="preserve"> </v>
      </c>
      <c r="AP6" s="245" t="str">
        <f>IF(ISERROR(VLOOKUP(AK6,'Calcification Rates'!$A$10:$D$88,4,FALSE))," ",VLOOKUP(AK6,'Calcification Rates'!$A$10:$D$88,4,FALSE))</f>
        <v xml:space="preserve"> </v>
      </c>
      <c r="AQ6" s="246">
        <f>(IF(ISERROR(VLOOKUP(AK6,'Calcification Rates'!$A$11:$Q$88,11,0)),0,VLOOKUP(AK6,'Calcification Rates'!$A$11:$Q$88,11,0)))*AN6+(IF(ISERROR(VLOOKUP(AK6,'Calcification Rates'!$A$11:$Q$88,14,0)),0,VLOOKUP(AK6,'Calcification Rates'!$A$11:$Q$88,14,0)))</f>
        <v>0</v>
      </c>
      <c r="AR6" s="246">
        <f>(IF(ISERROR(VLOOKUP(AK6,'Calcification Rates'!$A$11:$Q$88,12,0)),0,VLOOKUP(AK6,'Calcification Rates'!$A$11:$Q$88,12,0)))*AN6+(IF(ISERROR(VLOOKUP(AK6,'Calcification Rates'!$A$11:$Q$88,15,0)),0,VLOOKUP(AK6,'Calcification Rates'!$A$11:$Q$88,15,0)))</f>
        <v>0</v>
      </c>
      <c r="AS6" s="249">
        <f>(IF(ISERROR(VLOOKUP(AK6,'Calcification Rates'!$A$11:$Q$88,13,0)),0,VLOOKUP(AK6,'Calcification Rates'!$A$11:$Q$88,13,0)))*AN6+(IF(ISERROR(VLOOKUP(AK6,'Calcification Rates'!$A$11:$Q$88,16,0)),0,VLOOKUP(AK6,'Calcification Rates'!$A$11:$Q$88,16,0)))</f>
        <v>0</v>
      </c>
      <c r="AT6" s="241"/>
      <c r="AU6" s="242"/>
      <c r="AV6" s="243"/>
      <c r="AW6" s="244">
        <f>(IF(ISERROR(VLOOKUP(AT6,'Calcification Rates'!$A$11:$Q$88,5,0)),0,VLOOKUP(AT6,'Calcification Rates'!$A$11:$Q$88,5,0)))*AV6</f>
        <v>0</v>
      </c>
      <c r="AX6" s="245" t="str">
        <f>IF(ISERROR(VLOOKUP(AT6,'Calcification Rates'!$A$10:$D$88,2,FALSE))," ",VLOOKUP(AT6,'Calcification Rates'!$A$10:$D$88,2,FALSE))</f>
        <v xml:space="preserve"> </v>
      </c>
      <c r="AY6" s="245" t="str">
        <f>IF(ISERROR(VLOOKUP(AT6,'Calcification Rates'!$A$10:$D$88,4,FALSE))," ",VLOOKUP(AT6,'Calcification Rates'!$A$10:$D$88,4,FALSE))</f>
        <v xml:space="preserve"> </v>
      </c>
      <c r="AZ6" s="253">
        <f>(IF(ISERROR(VLOOKUP(AT6,'Calcification Rates'!$A$11:$Q$88,11,0)),0,VLOOKUP(AT6,'Calcification Rates'!$A$11:$Q$88,11,0)))*AW6+(IF(ISERROR(VLOOKUP(AT6,'Calcification Rates'!$A$11:$Q$88,14,0)),0,VLOOKUP(AT6,'Calcification Rates'!$A$11:$Q$88,14,0)))</f>
        <v>0</v>
      </c>
      <c r="BA6" s="253">
        <f>(IF(ISERROR(VLOOKUP(AT6,'Calcification Rates'!$A$11:$Q$88,12,0)),0,VLOOKUP(AT6,'Calcification Rates'!$A$11:$Q$88,12,0)))*AW6+(IF(ISERROR(VLOOKUP(AT6,'Calcification Rates'!$A$11:$Q$88,15,0)),0,VLOOKUP(AT6,'Calcification Rates'!$A$11:$Q$88,15,0)))</f>
        <v>0</v>
      </c>
      <c r="BB6" s="254">
        <f>(IF(ISERROR(VLOOKUP(AT6,'Calcification Rates'!$A$11:$Q$88,13,0)),0,VLOOKUP(AT6,'Calcification Rates'!$A$11:$Q$88,13,0)))*AW6+(IF(ISERROR(VLOOKUP(AT6,'Calcification Rates'!$A$11:$Q$88,16,0)),0,VLOOKUP(AT6,'Calcification Rates'!$A$11:$Q$88,16,0)))</f>
        <v>0</v>
      </c>
      <c r="BC6" s="241"/>
      <c r="BD6" s="242"/>
      <c r="BE6" s="243"/>
      <c r="BF6" s="244">
        <f>(IF(ISERROR(VLOOKUP(BC6,'Calcification Rates'!$A$11:$Q$88,5,0)),0,VLOOKUP(BC6,'Calcification Rates'!$A$11:$Q$88,5,0)))*BE6</f>
        <v>0</v>
      </c>
      <c r="BG6" s="245" t="str">
        <f>IF(ISERROR(VLOOKUP(BC6,'Calcification Rates'!$A$10:$D$88,2,FALSE))," ",VLOOKUP(BC6,'Calcification Rates'!$A$10:$D$88,2,FALSE))</f>
        <v xml:space="preserve"> </v>
      </c>
      <c r="BH6" s="245" t="str">
        <f>IF(ISERROR(VLOOKUP(BC6,'Calcification Rates'!$A$10:$D$88,4,FALSE))," ",VLOOKUP(BC6,'Calcification Rates'!$A$10:$D$88,4,FALSE))</f>
        <v xml:space="preserve"> </v>
      </c>
      <c r="BI6" s="253">
        <f>(IF(ISERROR(VLOOKUP(BC6,'Calcification Rates'!$A$11:$Q$88,11,0)),0,VLOOKUP(BC6,'Calcification Rates'!$A$11:$Q$88,11,0)))*BF6+(IF(ISERROR(VLOOKUP(BC6,'Calcification Rates'!$A$11:$Q$88,14,0)),0,VLOOKUP(BC6,'Calcification Rates'!$A$11:$Q$88,14,0)))</f>
        <v>0</v>
      </c>
      <c r="BJ6" s="253">
        <f>(IF(ISERROR(VLOOKUP(BC6,'Calcification Rates'!$A$11:$Q$88,12,0)),0,VLOOKUP(BC6,'Calcification Rates'!$A$11:$Q$88,12,0)))*BF6+(IF(ISERROR(VLOOKUP(BC6,'Calcification Rates'!$A$11:$Q$88,15,0)),0,VLOOKUP(BC6,'Calcification Rates'!$A$11:$Q$88,15,0)))</f>
        <v>0</v>
      </c>
      <c r="BK6" s="254">
        <f>(IF(ISERROR(VLOOKUP(BC6,'Calcification Rates'!$A$11:$Q$88,13,0)),0,VLOOKUP(BC6,'Calcification Rates'!$A$11:$Q$88,13,0)))*BF6+(IF(ISERROR(VLOOKUP(BC6,'Calcification Rates'!$A$11:$Q$88,16,0)),0,VLOOKUP(BC6,'Calcification Rates'!$A$11:$Q$88,16,0)))</f>
        <v>0</v>
      </c>
      <c r="BL6" s="241"/>
      <c r="BM6" s="242"/>
      <c r="BN6" s="242"/>
      <c r="BO6" s="241">
        <f>(IF(ISERROR(VLOOKUP(BL6,'Calcification Rates'!$A$11:$Q$88,5,0)),0,VLOOKUP(BL6,'Calcification Rates'!$A$11:$Q$88,5,0)))*BN6</f>
        <v>0</v>
      </c>
      <c r="BP6" s="245" t="str">
        <f>IF(ISERROR(VLOOKUP(BL6,'Calcification Rates'!$A$10:$D$88,2,FALSE))," ",VLOOKUP(BL6,'Calcification Rates'!$A$10:$D$88,2,FALSE))</f>
        <v xml:space="preserve"> </v>
      </c>
      <c r="BQ6" s="245" t="str">
        <f>IF(ISERROR(VLOOKUP(BL6,'Calcification Rates'!$A$10:$D$88,4,FALSE))," ",VLOOKUP(BL6,'Calcification Rates'!$A$10:$D$88,4,FALSE))</f>
        <v xml:space="preserve"> </v>
      </c>
      <c r="BR6" s="253">
        <f>(IF(ISERROR(VLOOKUP(BL6,'Calcification Rates'!$A$11:$Q$88,11,0)),0,VLOOKUP(BL6,'Calcification Rates'!$A$11:$Q$88,11,0)))*BO6+(IF(ISERROR(VLOOKUP(BL6,'Calcification Rates'!$A$11:$Q$88,14,0)),0,VLOOKUP(BL6,'Calcification Rates'!$A$11:$Q$88,14,0)))</f>
        <v>0</v>
      </c>
      <c r="BS6" s="253">
        <f>(IF(ISERROR(VLOOKUP(BL6,'Calcification Rates'!$A$11:$Q$88,12,0)),0,VLOOKUP(BL6,'Calcification Rates'!$A$11:$Q$88,12,0)))*BO6+(IF(ISERROR(VLOOKUP(BL6,'Calcification Rates'!$A$11:$Q$88,15,0)),0,VLOOKUP(BL6,'Calcification Rates'!$A$11:$Q$88,15,0)))</f>
        <v>0</v>
      </c>
      <c r="BT6" s="254">
        <f>(IF(ISERROR(VLOOKUP(BL6,'Calcification Rates'!$A$11:$Q$88,13,0)),0,VLOOKUP(BL6,'Calcification Rates'!$A$11:$Q$88,13,0)))*BO6+(IF(ISERROR(VLOOKUP(BL6,'Calcification Rates'!$A$11:$Q$88,16,0)),0,VLOOKUP(BL6,'Calcification Rates'!$A$11:$Q$88,16,0)))</f>
        <v>0</v>
      </c>
    </row>
    <row r="7" spans="1:72" ht="20.100000000000001" customHeight="1" x14ac:dyDescent="0.25">
      <c r="A7" s="241"/>
      <c r="B7" s="242"/>
      <c r="C7" s="243"/>
      <c r="D7" s="244">
        <f>(IF(ISERROR(VLOOKUP(A7,'Calcification Rates'!$A$11:$Q$88,5,0)),0,VLOOKUP(A7,'Calcification Rates'!$A$11:$Q$88,5,0)))*C7</f>
        <v>0</v>
      </c>
      <c r="E7" s="245" t="str">
        <f>IF(ISERROR(VLOOKUP(A7,'Calcification Rates'!$A$10:$D$88,2,FALSE))," ",VLOOKUP(A7,'Calcification Rates'!$A$10:$D$88,2,FALSE))</f>
        <v xml:space="preserve"> </v>
      </c>
      <c r="F7" s="245" t="str">
        <f>IF(ISERROR(VLOOKUP(A7,'Calcification Rates'!$A$10:$D$88,4,FALSE))," ",VLOOKUP(A7,'Calcification Rates'!$A$10:$D$88,4,FALSE))</f>
        <v xml:space="preserve"> </v>
      </c>
      <c r="G7" s="246">
        <f>(IF(ISERROR(VLOOKUP(A7,'Calcification Rates'!$A$11:$Q$88,11,0)),0,VLOOKUP(A7,'Calcification Rates'!$A$11:$Q$88,11,0)))*D7+(IF(ISERROR(VLOOKUP(A7,'Calcification Rates'!$A$11:$Q$88,14,0)),0,VLOOKUP(A7,'Calcification Rates'!$A$11:$Q$88,14,0)))</f>
        <v>0</v>
      </c>
      <c r="H7" s="247">
        <f>(IF(ISERROR(VLOOKUP(A7,'Calcification Rates'!$A$11:$Q$88,12,0)),0,VLOOKUP(A7,'Calcification Rates'!$A$11:$Q$88,12,0)))*D7+(IF(ISERROR(VLOOKUP(A7,'Calcification Rates'!$A$11:$Q$88,15,0)),0,VLOOKUP(A7,'Calcification Rates'!$A$11:$Q$88,15,0)))</f>
        <v>0</v>
      </c>
      <c r="I7" s="248">
        <f>(IF(ISERROR(VLOOKUP(A7,'Calcification Rates'!$A$11:$Q$88,13,0)),0,VLOOKUP(A7,'Calcification Rates'!$A$11:$Q$88,13,0)))*D7+(IF(ISERROR(VLOOKUP(A7,'Calcification Rates'!$A$11:$Q$88,16,0)),0,VLOOKUP(A7,'Calcification Rates'!$A$11:$Q$88,16,0)))</f>
        <v>0</v>
      </c>
      <c r="J7" s="241"/>
      <c r="K7" s="242"/>
      <c r="L7" s="243"/>
      <c r="M7" s="244">
        <f>(IF(ISERROR(VLOOKUP(J7,'Calcification Rates'!$A$11:$Q$88,5,0)),0,VLOOKUP(J7,'Calcification Rates'!$A$11:$Q$88,5,0)))*L7</f>
        <v>0</v>
      </c>
      <c r="N7" s="245" t="str">
        <f>IF(ISERROR(VLOOKUP(J7,'Calcification Rates'!$A$10:$D$88,2,FALSE))," ",VLOOKUP(J7,'Calcification Rates'!$A$10:$D$88,2,FALSE))</f>
        <v xml:space="preserve"> </v>
      </c>
      <c r="O7" s="245" t="str">
        <f>IF(ISERROR(VLOOKUP(J7,'Calcification Rates'!$A$10:$D$88,4,FALSE))," ",VLOOKUP(J7,'Calcification Rates'!$A$10:$D$88,4,FALSE))</f>
        <v xml:space="preserve"> </v>
      </c>
      <c r="P7" s="246">
        <f>(IF(ISERROR(VLOOKUP(J7,'Calcification Rates'!$A$11:$Q$88,11,0)),0,VLOOKUP(J7,'Calcification Rates'!$A$11:$Q$88,11,0)))*M7+(IF(ISERROR(VLOOKUP(J7,'Calcification Rates'!$A$11:$Q$88,14,0)),0,VLOOKUP(J7,'Calcification Rates'!$A$11:$Q$88,14,0)))</f>
        <v>0</v>
      </c>
      <c r="Q7" s="246">
        <f>(IF(ISERROR(VLOOKUP(J7,'Calcification Rates'!$A$11:$Q$88,12,0)),0,VLOOKUP(J7,'Calcification Rates'!$A$11:$Q$88,12,0)))*M7+(IF(ISERROR(VLOOKUP(J7,'Calcification Rates'!$A$11:$Q$88,15,0)),0,VLOOKUP(J7,'Calcification Rates'!$A$11:$Q$88,15,0)))</f>
        <v>0</v>
      </c>
      <c r="R7" s="249">
        <f>(IF(ISERROR(VLOOKUP(J7,'Calcification Rates'!$A$11:$Q$88,13,0)),0,VLOOKUP(J7,'Calcification Rates'!$A$11:$Q$88,13,0)))*M7+(IF(ISERROR(VLOOKUP(J7,'Calcification Rates'!$A$11:$Q$88,16,0)),0,VLOOKUP(J7,'Calcification Rates'!$A$11:$Q$88,16,0)))</f>
        <v>0</v>
      </c>
      <c r="S7" s="241"/>
      <c r="T7" s="250"/>
      <c r="U7" s="251"/>
      <c r="V7" s="252">
        <f>(IF(ISERROR(VLOOKUP(S7,'Calcification Rates'!$A$11:$Q$88,5,0)),0,VLOOKUP(S7,'Calcification Rates'!$A$11:$Q$88,5,0)))*U7</f>
        <v>0</v>
      </c>
      <c r="W7" s="245" t="str">
        <f>IF(ISERROR(VLOOKUP(S7,'Calcification Rates'!$A$10:$D$88,2,FALSE))," ",VLOOKUP(S7,'Calcification Rates'!$A$10:$D$88,2,FALSE))</f>
        <v xml:space="preserve"> </v>
      </c>
      <c r="X7" s="245" t="str">
        <f>IF(ISERROR(VLOOKUP(S7,'Calcification Rates'!$A$10:$D$88,4,FALSE))," ",VLOOKUP(S7,'Calcification Rates'!$A$10:$D$88,4,FALSE))</f>
        <v xml:space="preserve"> </v>
      </c>
      <c r="Y7" s="246">
        <f>(IF(ISERROR(VLOOKUP(S7,'Calcification Rates'!$A$11:$Q$88,11,0)),0,VLOOKUP(S7,'Calcification Rates'!$A$11:$Q$88,11,0)))*V7+(IF(ISERROR(VLOOKUP(S7,'Calcification Rates'!$A$11:$Q$88,14,0)),0,VLOOKUP(S7,'Calcification Rates'!$A$11:$Q$88,14,0)))</f>
        <v>0</v>
      </c>
      <c r="Z7" s="246">
        <f>(IF(ISERROR(VLOOKUP(S7,'Calcification Rates'!$A$11:$Q$88,12,0)),0,VLOOKUP(S7,'Calcification Rates'!$A$11:$Q$88,12,0)))*V7+(IF(ISERROR(VLOOKUP(S7,'Calcification Rates'!$A$11:$Q$88,15,0)),0,VLOOKUP(S7,'Calcification Rates'!$A$11:$Q$88,15,0)))</f>
        <v>0</v>
      </c>
      <c r="AA7" s="249">
        <f>(IF(ISERROR(VLOOKUP(S7,'Calcification Rates'!$A$11:$Q$88,13,0)),0,VLOOKUP(S7,'Calcification Rates'!$A$11:$Q$88,13,0)))*V7+(IF(ISERROR(VLOOKUP(S7,'Calcification Rates'!$A$11:$Q$88,16,0)),0,VLOOKUP(S7,'Calcification Rates'!$A$11:$Q$88,16,0)))</f>
        <v>0</v>
      </c>
      <c r="AB7" s="241"/>
      <c r="AC7" s="242"/>
      <c r="AD7" s="243"/>
      <c r="AE7" s="244">
        <f>(IF(ISERROR(VLOOKUP(AB7,'Calcification Rates'!$A$11:$Q$88,5,0)),0,VLOOKUP(AB7,'Calcification Rates'!$A$11:$Q$88,5,0)))*AD7</f>
        <v>0</v>
      </c>
      <c r="AF7" s="245" t="str">
        <f>IF(ISERROR(VLOOKUP(AB7,'Calcification Rates'!$A$10:$D$88,2,FALSE))," ",VLOOKUP(AB7,'Calcification Rates'!$A$10:$D$88,2,FALSE))</f>
        <v xml:space="preserve"> </v>
      </c>
      <c r="AG7" s="245" t="str">
        <f>IF(ISERROR(VLOOKUP(AB7,'Calcification Rates'!$A$10:$D$88,4,FALSE))," ",VLOOKUP(AB7,'Calcification Rates'!$A$10:$D$88,4,FALSE))</f>
        <v xml:space="preserve"> </v>
      </c>
      <c r="AH7" s="246">
        <f>(IF(ISERROR(VLOOKUP(AB7,'Calcification Rates'!$A$11:$Q$88,11,0)),0,VLOOKUP(AB7,'Calcification Rates'!$A$11:$Q$88,11,0)))*AE7+(IF(ISERROR(VLOOKUP(AB7,'Calcification Rates'!$A$11:$Q$88,14,0)),0,VLOOKUP(AB7,'Calcification Rates'!$A$11:$Q$88,14,0)))</f>
        <v>0</v>
      </c>
      <c r="AI7" s="246">
        <f>(IF(ISERROR(VLOOKUP(AB7,'Calcification Rates'!$A$11:$Q$88,12,0)),0,VLOOKUP(AB7,'Calcification Rates'!$A$11:$Q$88,12,0)))*AE7+(IF(ISERROR(VLOOKUP(AB7,'Calcification Rates'!$A$11:$Q$88,15,0)),0,VLOOKUP(AB7,'Calcification Rates'!$A$11:$Q$88,15,0)))</f>
        <v>0</v>
      </c>
      <c r="AJ7" s="249">
        <f>(IF(ISERROR(VLOOKUP(AB7,'Calcification Rates'!$A$11:$Q$88,13,0)),0,VLOOKUP(AB7,'Calcification Rates'!$A$11:$Q$88,13,0)))*AE7+(IF(ISERROR(VLOOKUP(AB7,'Calcification Rates'!$A$11:$Q$88,16,0)),0,VLOOKUP(AB7,'Calcification Rates'!$A$11:$Q$88,16,0)))</f>
        <v>0</v>
      </c>
      <c r="AK7" s="241"/>
      <c r="AL7" s="242"/>
      <c r="AM7" s="243"/>
      <c r="AN7" s="252">
        <f>(IF(ISERROR(VLOOKUP(AK7,'Calcification Rates'!$A$11:$Q$88,5,0)),0,VLOOKUP(AK7,'Calcification Rates'!$A$11:$Q$88,5,0)))*AM7</f>
        <v>0</v>
      </c>
      <c r="AO7" s="245" t="str">
        <f>IF(ISERROR(VLOOKUP(AK7,'Calcification Rates'!$A$10:$D$88,2,FALSE))," ",VLOOKUP(AK7,'Calcification Rates'!$A$10:$D$88,2,FALSE))</f>
        <v xml:space="preserve"> </v>
      </c>
      <c r="AP7" s="245" t="str">
        <f>IF(ISERROR(VLOOKUP(AK7,'Calcification Rates'!$A$10:$D$88,4,FALSE))," ",VLOOKUP(AK7,'Calcification Rates'!$A$10:$D$88,4,FALSE))</f>
        <v xml:space="preserve"> </v>
      </c>
      <c r="AQ7" s="246">
        <f>(IF(ISERROR(VLOOKUP(AK7,'Calcification Rates'!$A$11:$Q$88,11,0)),0,VLOOKUP(AK7,'Calcification Rates'!$A$11:$Q$88,11,0)))*AN7+(IF(ISERROR(VLOOKUP(AK7,'Calcification Rates'!$A$11:$Q$88,14,0)),0,VLOOKUP(AK7,'Calcification Rates'!$A$11:$Q$88,14,0)))</f>
        <v>0</v>
      </c>
      <c r="AR7" s="246">
        <f>(IF(ISERROR(VLOOKUP(AK7,'Calcification Rates'!$A$11:$Q$88,12,0)),0,VLOOKUP(AK7,'Calcification Rates'!$A$11:$Q$88,12,0)))*AN7+(IF(ISERROR(VLOOKUP(AK7,'Calcification Rates'!$A$11:$Q$88,15,0)),0,VLOOKUP(AK7,'Calcification Rates'!$A$11:$Q$88,15,0)))</f>
        <v>0</v>
      </c>
      <c r="AS7" s="249">
        <f>(IF(ISERROR(VLOOKUP(AK7,'Calcification Rates'!$A$11:$Q$88,13,0)),0,VLOOKUP(AK7,'Calcification Rates'!$A$11:$Q$88,13,0)))*AN7+(IF(ISERROR(VLOOKUP(AK7,'Calcification Rates'!$A$11:$Q$88,16,0)),0,VLOOKUP(AK7,'Calcification Rates'!$A$11:$Q$88,16,0)))</f>
        <v>0</v>
      </c>
      <c r="AT7" s="241"/>
      <c r="AU7" s="242"/>
      <c r="AV7" s="243"/>
      <c r="AW7" s="244">
        <f>(IF(ISERROR(VLOOKUP(AT7,'Calcification Rates'!$A$11:$Q$88,5,0)),0,VLOOKUP(AT7,'Calcification Rates'!$A$11:$Q$88,5,0)))*AV7</f>
        <v>0</v>
      </c>
      <c r="AX7" s="245" t="str">
        <f>IF(ISERROR(VLOOKUP(AT7,'Calcification Rates'!$A$10:$D$88,2,FALSE))," ",VLOOKUP(AT7,'Calcification Rates'!$A$10:$D$88,2,FALSE))</f>
        <v xml:space="preserve"> </v>
      </c>
      <c r="AY7" s="245" t="str">
        <f>IF(ISERROR(VLOOKUP(AT7,'Calcification Rates'!$A$10:$D$88,4,FALSE))," ",VLOOKUP(AT7,'Calcification Rates'!$A$10:$D$88,4,FALSE))</f>
        <v xml:space="preserve"> </v>
      </c>
      <c r="AZ7" s="253">
        <f>(IF(ISERROR(VLOOKUP(AT7,'Calcification Rates'!$A$11:$Q$88,11,0)),0,VLOOKUP(AT7,'Calcification Rates'!$A$11:$Q$88,11,0)))*AW7+(IF(ISERROR(VLOOKUP(AT7,'Calcification Rates'!$A$11:$Q$88,14,0)),0,VLOOKUP(AT7,'Calcification Rates'!$A$11:$Q$88,14,0)))</f>
        <v>0</v>
      </c>
      <c r="BA7" s="253">
        <f>(IF(ISERROR(VLOOKUP(AT7,'Calcification Rates'!$A$11:$Q$88,12,0)),0,VLOOKUP(AT7,'Calcification Rates'!$A$11:$Q$88,12,0)))*AW7+(IF(ISERROR(VLOOKUP(AT7,'Calcification Rates'!$A$11:$Q$88,15,0)),0,VLOOKUP(AT7,'Calcification Rates'!$A$11:$Q$88,15,0)))</f>
        <v>0</v>
      </c>
      <c r="BB7" s="254">
        <f>(IF(ISERROR(VLOOKUP(AT7,'Calcification Rates'!$A$11:$Q$88,13,0)),0,VLOOKUP(AT7,'Calcification Rates'!$A$11:$Q$88,13,0)))*AW7+(IF(ISERROR(VLOOKUP(AT7,'Calcification Rates'!$A$11:$Q$88,16,0)),0,VLOOKUP(AT7,'Calcification Rates'!$A$11:$Q$88,16,0)))</f>
        <v>0</v>
      </c>
      <c r="BC7" s="241"/>
      <c r="BD7" s="242"/>
      <c r="BE7" s="243"/>
      <c r="BF7" s="244">
        <f>(IF(ISERROR(VLOOKUP(BC7,'Calcification Rates'!$A$11:$Q$88,5,0)),0,VLOOKUP(BC7,'Calcification Rates'!$A$11:$Q$88,5,0)))*BE7</f>
        <v>0</v>
      </c>
      <c r="BG7" s="245" t="str">
        <f>IF(ISERROR(VLOOKUP(BC7,'Calcification Rates'!$A$10:$D$88,2,FALSE))," ",VLOOKUP(BC7,'Calcification Rates'!$A$10:$D$88,2,FALSE))</f>
        <v xml:space="preserve"> </v>
      </c>
      <c r="BH7" s="245" t="str">
        <f>IF(ISERROR(VLOOKUP(BC7,'Calcification Rates'!$A$10:$D$88,4,FALSE))," ",VLOOKUP(BC7,'Calcification Rates'!$A$10:$D$88,4,FALSE))</f>
        <v xml:space="preserve"> </v>
      </c>
      <c r="BI7" s="253">
        <f>(IF(ISERROR(VLOOKUP(BC7,'Calcification Rates'!$A$11:$Q$88,11,0)),0,VLOOKUP(BC7,'Calcification Rates'!$A$11:$Q$88,11,0)))*BF7+(IF(ISERROR(VLOOKUP(BC7,'Calcification Rates'!$A$11:$Q$88,14,0)),0,VLOOKUP(BC7,'Calcification Rates'!$A$11:$Q$88,14,0)))</f>
        <v>0</v>
      </c>
      <c r="BJ7" s="253">
        <f>(IF(ISERROR(VLOOKUP(BC7,'Calcification Rates'!$A$11:$Q$88,12,0)),0,VLOOKUP(BC7,'Calcification Rates'!$A$11:$Q$88,12,0)))*BF7+(IF(ISERROR(VLOOKUP(BC7,'Calcification Rates'!$A$11:$Q$88,15,0)),0,VLOOKUP(BC7,'Calcification Rates'!$A$11:$Q$88,15,0)))</f>
        <v>0</v>
      </c>
      <c r="BK7" s="254">
        <f>(IF(ISERROR(VLOOKUP(BC7,'Calcification Rates'!$A$11:$Q$88,13,0)),0,VLOOKUP(BC7,'Calcification Rates'!$A$11:$Q$88,13,0)))*BF7+(IF(ISERROR(VLOOKUP(BC7,'Calcification Rates'!$A$11:$Q$88,16,0)),0,VLOOKUP(BC7,'Calcification Rates'!$A$11:$Q$88,16,0)))</f>
        <v>0</v>
      </c>
      <c r="BL7" s="241"/>
      <c r="BM7" s="242"/>
      <c r="BN7" s="242"/>
      <c r="BO7" s="241">
        <f>(IF(ISERROR(VLOOKUP(BL7,'Calcification Rates'!$A$11:$Q$88,5,0)),0,VLOOKUP(BL7,'Calcification Rates'!$A$11:$Q$88,5,0)))*BN7</f>
        <v>0</v>
      </c>
      <c r="BP7" s="245" t="str">
        <f>IF(ISERROR(VLOOKUP(BL7,'Calcification Rates'!$A$10:$D$88,2,FALSE))," ",VLOOKUP(BL7,'Calcification Rates'!$A$10:$D$88,2,FALSE))</f>
        <v xml:space="preserve"> </v>
      </c>
      <c r="BQ7" s="245" t="str">
        <f>IF(ISERROR(VLOOKUP(BL7,'Calcification Rates'!$A$10:$D$88,4,FALSE))," ",VLOOKUP(BL7,'Calcification Rates'!$A$10:$D$88,4,FALSE))</f>
        <v xml:space="preserve"> </v>
      </c>
      <c r="BR7" s="253">
        <f>(IF(ISERROR(VLOOKUP(BL7,'Calcification Rates'!$A$11:$Q$88,11,0)),0,VLOOKUP(BL7,'Calcification Rates'!$A$11:$Q$88,11,0)))*BO7+(IF(ISERROR(VLOOKUP(BL7,'Calcification Rates'!$A$11:$Q$88,14,0)),0,VLOOKUP(BL7,'Calcification Rates'!$A$11:$Q$88,14,0)))</f>
        <v>0</v>
      </c>
      <c r="BS7" s="253">
        <f>(IF(ISERROR(VLOOKUP(BL7,'Calcification Rates'!$A$11:$Q$88,12,0)),0,VLOOKUP(BL7,'Calcification Rates'!$A$11:$Q$88,12,0)))*BO7+(IF(ISERROR(VLOOKUP(BL7,'Calcification Rates'!$A$11:$Q$88,15,0)),0,VLOOKUP(BL7,'Calcification Rates'!$A$11:$Q$88,15,0)))</f>
        <v>0</v>
      </c>
      <c r="BT7" s="254">
        <f>(IF(ISERROR(VLOOKUP(BL7,'Calcification Rates'!$A$11:$Q$88,13,0)),0,VLOOKUP(BL7,'Calcification Rates'!$A$11:$Q$88,13,0)))*BO7+(IF(ISERROR(VLOOKUP(BL7,'Calcification Rates'!$A$11:$Q$88,16,0)),0,VLOOKUP(BL7,'Calcification Rates'!$A$11:$Q$88,16,0)))</f>
        <v>0</v>
      </c>
    </row>
    <row r="8" spans="1:72" ht="20.100000000000001" customHeight="1" x14ac:dyDescent="0.25">
      <c r="A8" s="241"/>
      <c r="B8" s="242"/>
      <c r="C8" s="243"/>
      <c r="D8" s="244">
        <f>(IF(ISERROR(VLOOKUP(A8,'Calcification Rates'!$A$11:$Q$88,5,0)),0,VLOOKUP(A8,'Calcification Rates'!$A$11:$Q$88,5,0)))*C8</f>
        <v>0</v>
      </c>
      <c r="E8" s="245" t="str">
        <f>IF(ISERROR(VLOOKUP(A8,'Calcification Rates'!$A$10:$D$88,2,FALSE))," ",VLOOKUP(A8,'Calcification Rates'!$A$10:$D$88,2,FALSE))</f>
        <v xml:space="preserve"> </v>
      </c>
      <c r="F8" s="245" t="str">
        <f>IF(ISERROR(VLOOKUP(A8,'Calcification Rates'!$A$10:$D$88,4,FALSE))," ",VLOOKUP(A8,'Calcification Rates'!$A$10:$D$88,4,FALSE))</f>
        <v xml:space="preserve"> </v>
      </c>
      <c r="G8" s="246">
        <f>(IF(ISERROR(VLOOKUP(A8,'Calcification Rates'!$A$11:$Q$88,11,0)),0,VLOOKUP(A8,'Calcification Rates'!$A$11:$Q$88,11,0)))*D8+(IF(ISERROR(VLOOKUP(A8,'Calcification Rates'!$A$11:$Q$88,14,0)),0,VLOOKUP(A8,'Calcification Rates'!$A$11:$Q$88,14,0)))</f>
        <v>0</v>
      </c>
      <c r="H8" s="247">
        <f>(IF(ISERROR(VLOOKUP(A8,'Calcification Rates'!$A$11:$Q$88,12,0)),0,VLOOKUP(A8,'Calcification Rates'!$A$11:$Q$88,12,0)))*D8+(IF(ISERROR(VLOOKUP(A8,'Calcification Rates'!$A$11:$Q$88,15,0)),0,VLOOKUP(A8,'Calcification Rates'!$A$11:$Q$88,15,0)))</f>
        <v>0</v>
      </c>
      <c r="I8" s="248">
        <f>(IF(ISERROR(VLOOKUP(A8,'Calcification Rates'!$A$11:$Q$88,13,0)),0,VLOOKUP(A8,'Calcification Rates'!$A$11:$Q$88,13,0)))*D8+(IF(ISERROR(VLOOKUP(A8,'Calcification Rates'!$A$11:$Q$88,16,0)),0,VLOOKUP(A8,'Calcification Rates'!$A$11:$Q$88,16,0)))</f>
        <v>0</v>
      </c>
      <c r="J8" s="241"/>
      <c r="K8" s="242"/>
      <c r="L8" s="243"/>
      <c r="M8" s="244">
        <f>(IF(ISERROR(VLOOKUP(J8,'Calcification Rates'!$A$11:$Q$88,5,0)),0,VLOOKUP(J8,'Calcification Rates'!$A$11:$Q$88,5,0)))*L8</f>
        <v>0</v>
      </c>
      <c r="N8" s="245" t="str">
        <f>IF(ISERROR(VLOOKUP(J8,'Calcification Rates'!$A$10:$D$88,2,FALSE))," ",VLOOKUP(J8,'Calcification Rates'!$A$10:$D$88,2,FALSE))</f>
        <v xml:space="preserve"> </v>
      </c>
      <c r="O8" s="245" t="str">
        <f>IF(ISERROR(VLOOKUP(J8,'Calcification Rates'!$A$10:$D$88,4,FALSE))," ",VLOOKUP(J8,'Calcification Rates'!$A$10:$D$88,4,FALSE))</f>
        <v xml:space="preserve"> </v>
      </c>
      <c r="P8" s="246">
        <f>(IF(ISERROR(VLOOKUP(J8,'Calcification Rates'!$A$11:$Q$88,11,0)),0,VLOOKUP(J8,'Calcification Rates'!$A$11:$Q$88,11,0)))*M8+(IF(ISERROR(VLOOKUP(J8,'Calcification Rates'!$A$11:$Q$88,14,0)),0,VLOOKUP(J8,'Calcification Rates'!$A$11:$Q$88,14,0)))</f>
        <v>0</v>
      </c>
      <c r="Q8" s="246">
        <f>(IF(ISERROR(VLOOKUP(J8,'Calcification Rates'!$A$11:$Q$88,12,0)),0,VLOOKUP(J8,'Calcification Rates'!$A$11:$Q$88,12,0)))*M8+(IF(ISERROR(VLOOKUP(J8,'Calcification Rates'!$A$11:$Q$88,15,0)),0,VLOOKUP(J8,'Calcification Rates'!$A$11:$Q$88,15,0)))</f>
        <v>0</v>
      </c>
      <c r="R8" s="249">
        <f>(IF(ISERROR(VLOOKUP(J8,'Calcification Rates'!$A$11:$Q$88,13,0)),0,VLOOKUP(J8,'Calcification Rates'!$A$11:$Q$88,13,0)))*M8+(IF(ISERROR(VLOOKUP(J8,'Calcification Rates'!$A$11:$Q$88,16,0)),0,VLOOKUP(J8,'Calcification Rates'!$A$11:$Q$88,16,0)))</f>
        <v>0</v>
      </c>
      <c r="S8" s="241"/>
      <c r="T8" s="250"/>
      <c r="U8" s="251"/>
      <c r="V8" s="252">
        <f>(IF(ISERROR(VLOOKUP(S8,'Calcification Rates'!$A$11:$Q$88,5,0)),0,VLOOKUP(S8,'Calcification Rates'!$A$11:$Q$88,5,0)))*U8</f>
        <v>0</v>
      </c>
      <c r="W8" s="245" t="str">
        <f>IF(ISERROR(VLOOKUP(S8,'Calcification Rates'!$A$10:$D$88,2,FALSE))," ",VLOOKUP(S8,'Calcification Rates'!$A$10:$D$88,2,FALSE))</f>
        <v xml:space="preserve"> </v>
      </c>
      <c r="X8" s="245" t="str">
        <f>IF(ISERROR(VLOOKUP(S8,'Calcification Rates'!$A$10:$D$88,4,FALSE))," ",VLOOKUP(S8,'Calcification Rates'!$A$10:$D$88,4,FALSE))</f>
        <v xml:space="preserve"> </v>
      </c>
      <c r="Y8" s="246">
        <f>(IF(ISERROR(VLOOKUP(S8,'Calcification Rates'!$A$11:$Q$88,11,0)),0,VLOOKUP(S8,'Calcification Rates'!$A$11:$Q$88,11,0)))*V8+(IF(ISERROR(VLOOKUP(S8,'Calcification Rates'!$A$11:$Q$88,14,0)),0,VLOOKUP(S8,'Calcification Rates'!$A$11:$Q$88,14,0)))</f>
        <v>0</v>
      </c>
      <c r="Z8" s="246">
        <f>(IF(ISERROR(VLOOKUP(S8,'Calcification Rates'!$A$11:$Q$88,12,0)),0,VLOOKUP(S8,'Calcification Rates'!$A$11:$Q$88,12,0)))*V8+(IF(ISERROR(VLOOKUP(S8,'Calcification Rates'!$A$11:$Q$88,15,0)),0,VLOOKUP(S8,'Calcification Rates'!$A$11:$Q$88,15,0)))</f>
        <v>0</v>
      </c>
      <c r="AA8" s="249">
        <f>(IF(ISERROR(VLOOKUP(S8,'Calcification Rates'!$A$11:$Q$88,13,0)),0,VLOOKUP(S8,'Calcification Rates'!$A$11:$Q$88,13,0)))*V8+(IF(ISERROR(VLOOKUP(S8,'Calcification Rates'!$A$11:$Q$88,16,0)),0,VLOOKUP(S8,'Calcification Rates'!$A$11:$Q$88,16,0)))</f>
        <v>0</v>
      </c>
      <c r="AB8" s="241"/>
      <c r="AC8" s="242"/>
      <c r="AD8" s="243"/>
      <c r="AE8" s="244">
        <f>(IF(ISERROR(VLOOKUP(AB8,'Calcification Rates'!$A$11:$Q$88,5,0)),0,VLOOKUP(AB8,'Calcification Rates'!$A$11:$Q$88,5,0)))*AD8</f>
        <v>0</v>
      </c>
      <c r="AF8" s="245" t="str">
        <f>IF(ISERROR(VLOOKUP(AB8,'Calcification Rates'!$A$10:$D$88,2,FALSE))," ",VLOOKUP(AB8,'Calcification Rates'!$A$10:$D$88,2,FALSE))</f>
        <v xml:space="preserve"> </v>
      </c>
      <c r="AG8" s="245" t="str">
        <f>IF(ISERROR(VLOOKUP(AB8,'Calcification Rates'!$A$10:$D$88,4,FALSE))," ",VLOOKUP(AB8,'Calcification Rates'!$A$10:$D$88,4,FALSE))</f>
        <v xml:space="preserve"> </v>
      </c>
      <c r="AH8" s="246">
        <f>(IF(ISERROR(VLOOKUP(AB8,'Calcification Rates'!$A$11:$Q$88,11,0)),0,VLOOKUP(AB8,'Calcification Rates'!$A$11:$Q$88,11,0)))*AE8+(IF(ISERROR(VLOOKUP(AB8,'Calcification Rates'!$A$11:$Q$88,14,0)),0,VLOOKUP(AB8,'Calcification Rates'!$A$11:$Q$88,14,0)))</f>
        <v>0</v>
      </c>
      <c r="AI8" s="246">
        <f>(IF(ISERROR(VLOOKUP(AB8,'Calcification Rates'!$A$11:$Q$88,12,0)),0,VLOOKUP(AB8,'Calcification Rates'!$A$11:$Q$88,12,0)))*AE8+(IF(ISERROR(VLOOKUP(AB8,'Calcification Rates'!$A$11:$Q$88,15,0)),0,VLOOKUP(AB8,'Calcification Rates'!$A$11:$Q$88,15,0)))</f>
        <v>0</v>
      </c>
      <c r="AJ8" s="249">
        <f>(IF(ISERROR(VLOOKUP(AB8,'Calcification Rates'!$A$11:$Q$88,13,0)),0,VLOOKUP(AB8,'Calcification Rates'!$A$11:$Q$88,13,0)))*AE8+(IF(ISERROR(VLOOKUP(AB8,'Calcification Rates'!$A$11:$Q$88,16,0)),0,VLOOKUP(AB8,'Calcification Rates'!$A$11:$Q$88,16,0)))</f>
        <v>0</v>
      </c>
      <c r="AK8" s="241"/>
      <c r="AL8" s="242"/>
      <c r="AM8" s="243"/>
      <c r="AN8" s="252">
        <f>(IF(ISERROR(VLOOKUP(AK8,'Calcification Rates'!$A$11:$Q$88,5,0)),0,VLOOKUP(AK8,'Calcification Rates'!$A$11:$Q$88,5,0)))*AM8</f>
        <v>0</v>
      </c>
      <c r="AO8" s="245" t="str">
        <f>IF(ISERROR(VLOOKUP(AK8,'Calcification Rates'!$A$10:$D$88,2,FALSE))," ",VLOOKUP(AK8,'Calcification Rates'!$A$10:$D$88,2,FALSE))</f>
        <v xml:space="preserve"> </v>
      </c>
      <c r="AP8" s="245" t="str">
        <f>IF(ISERROR(VLOOKUP(AK8,'Calcification Rates'!$A$10:$D$88,4,FALSE))," ",VLOOKUP(AK8,'Calcification Rates'!$A$10:$D$88,4,FALSE))</f>
        <v xml:space="preserve"> </v>
      </c>
      <c r="AQ8" s="246">
        <f>(IF(ISERROR(VLOOKUP(AK8,'Calcification Rates'!$A$11:$Q$88,11,0)),0,VLOOKUP(AK8,'Calcification Rates'!$A$11:$Q$88,11,0)))*AN8+(IF(ISERROR(VLOOKUP(AK8,'Calcification Rates'!$A$11:$Q$88,14,0)),0,VLOOKUP(AK8,'Calcification Rates'!$A$11:$Q$88,14,0)))</f>
        <v>0</v>
      </c>
      <c r="AR8" s="246">
        <f>(IF(ISERROR(VLOOKUP(AK8,'Calcification Rates'!$A$11:$Q$88,12,0)),0,VLOOKUP(AK8,'Calcification Rates'!$A$11:$Q$88,12,0)))*AN8+(IF(ISERROR(VLOOKUP(AK8,'Calcification Rates'!$A$11:$Q$88,15,0)),0,VLOOKUP(AK8,'Calcification Rates'!$A$11:$Q$88,15,0)))</f>
        <v>0</v>
      </c>
      <c r="AS8" s="249">
        <f>(IF(ISERROR(VLOOKUP(AK8,'Calcification Rates'!$A$11:$Q$88,13,0)),0,VLOOKUP(AK8,'Calcification Rates'!$A$11:$Q$88,13,0)))*AN8+(IF(ISERROR(VLOOKUP(AK8,'Calcification Rates'!$A$11:$Q$88,16,0)),0,VLOOKUP(AK8,'Calcification Rates'!$A$11:$Q$88,16,0)))</f>
        <v>0</v>
      </c>
      <c r="AT8" s="241"/>
      <c r="AU8" s="242"/>
      <c r="AV8" s="243"/>
      <c r="AW8" s="244">
        <f>(IF(ISERROR(VLOOKUP(AT8,'Calcification Rates'!$A$11:$Q$88,5,0)),0,VLOOKUP(AT8,'Calcification Rates'!$A$11:$Q$88,5,0)))*AV8</f>
        <v>0</v>
      </c>
      <c r="AX8" s="245" t="str">
        <f>IF(ISERROR(VLOOKUP(AT8,'Calcification Rates'!$A$10:$D$88,2,FALSE))," ",VLOOKUP(AT8,'Calcification Rates'!$A$10:$D$88,2,FALSE))</f>
        <v xml:space="preserve"> </v>
      </c>
      <c r="AY8" s="245" t="str">
        <f>IF(ISERROR(VLOOKUP(AT8,'Calcification Rates'!$A$10:$D$88,4,FALSE))," ",VLOOKUP(AT8,'Calcification Rates'!$A$10:$D$88,4,FALSE))</f>
        <v xml:space="preserve"> </v>
      </c>
      <c r="AZ8" s="253">
        <f>(IF(ISERROR(VLOOKUP(AT8,'Calcification Rates'!$A$11:$Q$88,11,0)),0,VLOOKUP(AT8,'Calcification Rates'!$A$11:$Q$88,11,0)))*AW8+(IF(ISERROR(VLOOKUP(AT8,'Calcification Rates'!$A$11:$Q$88,14,0)),0,VLOOKUP(AT8,'Calcification Rates'!$A$11:$Q$88,14,0)))</f>
        <v>0</v>
      </c>
      <c r="BA8" s="253">
        <f>(IF(ISERROR(VLOOKUP(AT8,'Calcification Rates'!$A$11:$Q$88,12,0)),0,VLOOKUP(AT8,'Calcification Rates'!$A$11:$Q$88,12,0)))*AW8+(IF(ISERROR(VLOOKUP(AT8,'Calcification Rates'!$A$11:$Q$88,15,0)),0,VLOOKUP(AT8,'Calcification Rates'!$A$11:$Q$88,15,0)))</f>
        <v>0</v>
      </c>
      <c r="BB8" s="254">
        <f>(IF(ISERROR(VLOOKUP(AT8,'Calcification Rates'!$A$11:$Q$88,13,0)),0,VLOOKUP(AT8,'Calcification Rates'!$A$11:$Q$88,13,0)))*AW8+(IF(ISERROR(VLOOKUP(AT8,'Calcification Rates'!$A$11:$Q$88,16,0)),0,VLOOKUP(AT8,'Calcification Rates'!$A$11:$Q$88,16,0)))</f>
        <v>0</v>
      </c>
      <c r="BC8" s="241"/>
      <c r="BD8" s="242"/>
      <c r="BE8" s="243"/>
      <c r="BF8" s="244">
        <f>(IF(ISERROR(VLOOKUP(BC8,'Calcification Rates'!$A$11:$Q$88,5,0)),0,VLOOKUP(BC8,'Calcification Rates'!$A$11:$Q$88,5,0)))*BE8</f>
        <v>0</v>
      </c>
      <c r="BG8" s="245" t="str">
        <f>IF(ISERROR(VLOOKUP(BC8,'Calcification Rates'!$A$10:$D$88,2,FALSE))," ",VLOOKUP(BC8,'Calcification Rates'!$A$10:$D$88,2,FALSE))</f>
        <v xml:space="preserve"> </v>
      </c>
      <c r="BH8" s="245" t="str">
        <f>IF(ISERROR(VLOOKUP(BC8,'Calcification Rates'!$A$10:$D$88,4,FALSE))," ",VLOOKUP(BC8,'Calcification Rates'!$A$10:$D$88,4,FALSE))</f>
        <v xml:space="preserve"> </v>
      </c>
      <c r="BI8" s="253">
        <f>(IF(ISERROR(VLOOKUP(BC8,'Calcification Rates'!$A$11:$Q$88,11,0)),0,VLOOKUP(BC8,'Calcification Rates'!$A$11:$Q$88,11,0)))*BF8+(IF(ISERROR(VLOOKUP(BC8,'Calcification Rates'!$A$11:$Q$88,14,0)),0,VLOOKUP(BC8,'Calcification Rates'!$A$11:$Q$88,14,0)))</f>
        <v>0</v>
      </c>
      <c r="BJ8" s="253">
        <f>(IF(ISERROR(VLOOKUP(BC8,'Calcification Rates'!$A$11:$Q$88,12,0)),0,VLOOKUP(BC8,'Calcification Rates'!$A$11:$Q$88,12,0)))*BF8+(IF(ISERROR(VLOOKUP(BC8,'Calcification Rates'!$A$11:$Q$88,15,0)),0,VLOOKUP(BC8,'Calcification Rates'!$A$11:$Q$88,15,0)))</f>
        <v>0</v>
      </c>
      <c r="BK8" s="254">
        <f>(IF(ISERROR(VLOOKUP(BC8,'Calcification Rates'!$A$11:$Q$88,13,0)),0,VLOOKUP(BC8,'Calcification Rates'!$A$11:$Q$88,13,0)))*BF8+(IF(ISERROR(VLOOKUP(BC8,'Calcification Rates'!$A$11:$Q$88,16,0)),0,VLOOKUP(BC8,'Calcification Rates'!$A$11:$Q$88,16,0)))</f>
        <v>0</v>
      </c>
      <c r="BL8" s="241"/>
      <c r="BM8" s="242"/>
      <c r="BN8" s="242"/>
      <c r="BO8" s="241">
        <f>(IF(ISERROR(VLOOKUP(BL8,'Calcification Rates'!$A$11:$Q$88,5,0)),0,VLOOKUP(BL8,'Calcification Rates'!$A$11:$Q$88,5,0)))*BN8</f>
        <v>0</v>
      </c>
      <c r="BP8" s="245" t="str">
        <f>IF(ISERROR(VLOOKUP(BL8,'Calcification Rates'!$A$10:$D$88,2,FALSE))," ",VLOOKUP(BL8,'Calcification Rates'!$A$10:$D$88,2,FALSE))</f>
        <v xml:space="preserve"> </v>
      </c>
      <c r="BQ8" s="245" t="str">
        <f>IF(ISERROR(VLOOKUP(BL8,'Calcification Rates'!$A$10:$D$88,4,FALSE))," ",VLOOKUP(BL8,'Calcification Rates'!$A$10:$D$88,4,FALSE))</f>
        <v xml:space="preserve"> </v>
      </c>
      <c r="BR8" s="253">
        <f>(IF(ISERROR(VLOOKUP(BL8,'Calcification Rates'!$A$11:$Q$88,11,0)),0,VLOOKUP(BL8,'Calcification Rates'!$A$11:$Q$88,11,0)))*BO8+(IF(ISERROR(VLOOKUP(BL8,'Calcification Rates'!$A$11:$Q$88,14,0)),0,VLOOKUP(BL8,'Calcification Rates'!$A$11:$Q$88,14,0)))</f>
        <v>0</v>
      </c>
      <c r="BS8" s="253">
        <f>(IF(ISERROR(VLOOKUP(BL8,'Calcification Rates'!$A$11:$Q$88,12,0)),0,VLOOKUP(BL8,'Calcification Rates'!$A$11:$Q$88,12,0)))*BO8+(IF(ISERROR(VLOOKUP(BL8,'Calcification Rates'!$A$11:$Q$88,15,0)),0,VLOOKUP(BL8,'Calcification Rates'!$A$11:$Q$88,15,0)))</f>
        <v>0</v>
      </c>
      <c r="BT8" s="254">
        <f>(IF(ISERROR(VLOOKUP(BL8,'Calcification Rates'!$A$11:$Q$88,13,0)),0,VLOOKUP(BL8,'Calcification Rates'!$A$11:$Q$88,13,0)))*BO8+(IF(ISERROR(VLOOKUP(BL8,'Calcification Rates'!$A$11:$Q$88,16,0)),0,VLOOKUP(BL8,'Calcification Rates'!$A$11:$Q$88,16,0)))</f>
        <v>0</v>
      </c>
    </row>
    <row r="9" spans="1:72" ht="20.100000000000001" customHeight="1" x14ac:dyDescent="0.25">
      <c r="A9" s="241"/>
      <c r="B9" s="242"/>
      <c r="C9" s="243"/>
      <c r="D9" s="244">
        <f>(IF(ISERROR(VLOOKUP(A9,'Calcification Rates'!$A$11:$Q$88,5,0)),0,VLOOKUP(A9,'Calcification Rates'!$A$11:$Q$88,5,0)))*C9</f>
        <v>0</v>
      </c>
      <c r="E9" s="245" t="str">
        <f>IF(ISERROR(VLOOKUP(A9,'Calcification Rates'!$A$10:$D$88,2,FALSE))," ",VLOOKUP(A9,'Calcification Rates'!$A$10:$D$88,2,FALSE))</f>
        <v xml:space="preserve"> </v>
      </c>
      <c r="F9" s="245" t="str">
        <f>IF(ISERROR(VLOOKUP(A9,'Calcification Rates'!$A$10:$D$88,4,FALSE))," ",VLOOKUP(A9,'Calcification Rates'!$A$10:$D$88,4,FALSE))</f>
        <v xml:space="preserve"> </v>
      </c>
      <c r="G9" s="246">
        <f>(IF(ISERROR(VLOOKUP(A9,'Calcification Rates'!$A$11:$Q$88,11,0)),0,VLOOKUP(A9,'Calcification Rates'!$A$11:$Q$88,11,0)))*D9+(IF(ISERROR(VLOOKUP(A9,'Calcification Rates'!$A$11:$Q$88,14,0)),0,VLOOKUP(A9,'Calcification Rates'!$A$11:$Q$88,14,0)))</f>
        <v>0</v>
      </c>
      <c r="H9" s="247">
        <f>(IF(ISERROR(VLOOKUP(A9,'Calcification Rates'!$A$11:$Q$88,12,0)),0,VLOOKUP(A9,'Calcification Rates'!$A$11:$Q$88,12,0)))*D9+(IF(ISERROR(VLOOKUP(A9,'Calcification Rates'!$A$11:$Q$88,15,0)),0,VLOOKUP(A9,'Calcification Rates'!$A$11:$Q$88,15,0)))</f>
        <v>0</v>
      </c>
      <c r="I9" s="248">
        <f>(IF(ISERROR(VLOOKUP(A9,'Calcification Rates'!$A$11:$Q$88,13,0)),0,VLOOKUP(A9,'Calcification Rates'!$A$11:$Q$88,13,0)))*D9+(IF(ISERROR(VLOOKUP(A9,'Calcification Rates'!$A$11:$Q$88,16,0)),0,VLOOKUP(A9,'Calcification Rates'!$A$11:$Q$88,16,0)))</f>
        <v>0</v>
      </c>
      <c r="J9" s="241"/>
      <c r="K9" s="242"/>
      <c r="L9" s="243"/>
      <c r="M9" s="244">
        <f>(IF(ISERROR(VLOOKUP(J9,'Calcification Rates'!$A$11:$Q$88,5,0)),0,VLOOKUP(J9,'Calcification Rates'!$A$11:$Q$88,5,0)))*L9</f>
        <v>0</v>
      </c>
      <c r="N9" s="245" t="str">
        <f>IF(ISERROR(VLOOKUP(J9,'Calcification Rates'!$A$10:$D$88,2,FALSE))," ",VLOOKUP(J9,'Calcification Rates'!$A$10:$D$88,2,FALSE))</f>
        <v xml:space="preserve"> </v>
      </c>
      <c r="O9" s="245" t="str">
        <f>IF(ISERROR(VLOOKUP(J9,'Calcification Rates'!$A$10:$D$88,4,FALSE))," ",VLOOKUP(J9,'Calcification Rates'!$A$10:$D$88,4,FALSE))</f>
        <v xml:space="preserve"> </v>
      </c>
      <c r="P9" s="246">
        <f>(IF(ISERROR(VLOOKUP(J9,'Calcification Rates'!$A$11:$Q$88,11,0)),0,VLOOKUP(J9,'Calcification Rates'!$A$11:$Q$88,11,0)))*M9+(IF(ISERROR(VLOOKUP(J9,'Calcification Rates'!$A$11:$Q$88,14,0)),0,VLOOKUP(J9,'Calcification Rates'!$A$11:$Q$88,14,0)))</f>
        <v>0</v>
      </c>
      <c r="Q9" s="246">
        <f>(IF(ISERROR(VLOOKUP(J9,'Calcification Rates'!$A$11:$Q$88,12,0)),0,VLOOKUP(J9,'Calcification Rates'!$A$11:$Q$88,12,0)))*M9+(IF(ISERROR(VLOOKUP(J9,'Calcification Rates'!$A$11:$Q$88,15,0)),0,VLOOKUP(J9,'Calcification Rates'!$A$11:$Q$88,15,0)))</f>
        <v>0</v>
      </c>
      <c r="R9" s="249">
        <f>(IF(ISERROR(VLOOKUP(J9,'Calcification Rates'!$A$11:$Q$88,13,0)),0,VLOOKUP(J9,'Calcification Rates'!$A$11:$Q$88,13,0)))*M9+(IF(ISERROR(VLOOKUP(J9,'Calcification Rates'!$A$11:$Q$88,16,0)),0,VLOOKUP(J9,'Calcification Rates'!$A$11:$Q$88,16,0)))</f>
        <v>0</v>
      </c>
      <c r="S9" s="241"/>
      <c r="T9" s="250"/>
      <c r="U9" s="251"/>
      <c r="V9" s="252">
        <f>(IF(ISERROR(VLOOKUP(S9,'Calcification Rates'!$A$11:$Q$88,5,0)),0,VLOOKUP(S9,'Calcification Rates'!$A$11:$Q$88,5,0)))*U9</f>
        <v>0</v>
      </c>
      <c r="W9" s="245" t="str">
        <f>IF(ISERROR(VLOOKUP(S9,'Calcification Rates'!$A$10:$D$88,2,FALSE))," ",VLOOKUP(S9,'Calcification Rates'!$A$10:$D$88,2,FALSE))</f>
        <v xml:space="preserve"> </v>
      </c>
      <c r="X9" s="245" t="str">
        <f>IF(ISERROR(VLOOKUP(S9,'Calcification Rates'!$A$10:$D$88,4,FALSE))," ",VLOOKUP(S9,'Calcification Rates'!$A$10:$D$88,4,FALSE))</f>
        <v xml:space="preserve"> </v>
      </c>
      <c r="Y9" s="246">
        <f>(IF(ISERROR(VLOOKUP(S9,'Calcification Rates'!$A$11:$Q$88,11,0)),0,VLOOKUP(S9,'Calcification Rates'!$A$11:$Q$88,11,0)))*V9+(IF(ISERROR(VLOOKUP(S9,'Calcification Rates'!$A$11:$Q$88,14,0)),0,VLOOKUP(S9,'Calcification Rates'!$A$11:$Q$88,14,0)))</f>
        <v>0</v>
      </c>
      <c r="Z9" s="246">
        <f>(IF(ISERROR(VLOOKUP(S9,'Calcification Rates'!$A$11:$Q$88,12,0)),0,VLOOKUP(S9,'Calcification Rates'!$A$11:$Q$88,12,0)))*V9+(IF(ISERROR(VLOOKUP(S9,'Calcification Rates'!$A$11:$Q$88,15,0)),0,VLOOKUP(S9,'Calcification Rates'!$A$11:$Q$88,15,0)))</f>
        <v>0</v>
      </c>
      <c r="AA9" s="249">
        <f>(IF(ISERROR(VLOOKUP(S9,'Calcification Rates'!$A$11:$Q$88,13,0)),0,VLOOKUP(S9,'Calcification Rates'!$A$11:$Q$88,13,0)))*V9+(IF(ISERROR(VLOOKUP(S9,'Calcification Rates'!$A$11:$Q$88,16,0)),0,VLOOKUP(S9,'Calcification Rates'!$A$11:$Q$88,16,0)))</f>
        <v>0</v>
      </c>
      <c r="AB9" s="241"/>
      <c r="AC9" s="242"/>
      <c r="AD9" s="243"/>
      <c r="AE9" s="244">
        <f>(IF(ISERROR(VLOOKUP(AB9,'Calcification Rates'!$A$11:$Q$88,5,0)),0,VLOOKUP(AB9,'Calcification Rates'!$A$11:$Q$88,5,0)))*AD9</f>
        <v>0</v>
      </c>
      <c r="AF9" s="245" t="str">
        <f>IF(ISERROR(VLOOKUP(AB9,'Calcification Rates'!$A$10:$D$88,2,FALSE))," ",VLOOKUP(AB9,'Calcification Rates'!$A$10:$D$88,2,FALSE))</f>
        <v xml:space="preserve"> </v>
      </c>
      <c r="AG9" s="245" t="str">
        <f>IF(ISERROR(VLOOKUP(AB9,'Calcification Rates'!$A$10:$D$88,4,FALSE))," ",VLOOKUP(AB9,'Calcification Rates'!$A$10:$D$88,4,FALSE))</f>
        <v xml:space="preserve"> </v>
      </c>
      <c r="AH9" s="246">
        <f>(IF(ISERROR(VLOOKUP(AB9,'Calcification Rates'!$A$11:$Q$88,11,0)),0,VLOOKUP(AB9,'Calcification Rates'!$A$11:$Q$88,11,0)))*AE9+(IF(ISERROR(VLOOKUP(AB9,'Calcification Rates'!$A$11:$Q$88,14,0)),0,VLOOKUP(AB9,'Calcification Rates'!$A$11:$Q$88,14,0)))</f>
        <v>0</v>
      </c>
      <c r="AI9" s="246">
        <f>(IF(ISERROR(VLOOKUP(AB9,'Calcification Rates'!$A$11:$Q$88,12,0)),0,VLOOKUP(AB9,'Calcification Rates'!$A$11:$Q$88,12,0)))*AE9+(IF(ISERROR(VLOOKUP(AB9,'Calcification Rates'!$A$11:$Q$88,15,0)),0,VLOOKUP(AB9,'Calcification Rates'!$A$11:$Q$88,15,0)))</f>
        <v>0</v>
      </c>
      <c r="AJ9" s="249">
        <f>(IF(ISERROR(VLOOKUP(AB9,'Calcification Rates'!$A$11:$Q$88,13,0)),0,VLOOKUP(AB9,'Calcification Rates'!$A$11:$Q$88,13,0)))*AE9+(IF(ISERROR(VLOOKUP(AB9,'Calcification Rates'!$A$11:$Q$88,16,0)),0,VLOOKUP(AB9,'Calcification Rates'!$A$11:$Q$88,16,0)))</f>
        <v>0</v>
      </c>
      <c r="AK9" s="241"/>
      <c r="AL9" s="242"/>
      <c r="AM9" s="243"/>
      <c r="AN9" s="252">
        <f>(IF(ISERROR(VLOOKUP(AK9,'Calcification Rates'!$A$11:$Q$88,5,0)),0,VLOOKUP(AK9,'Calcification Rates'!$A$11:$Q$88,5,0)))*AM9</f>
        <v>0</v>
      </c>
      <c r="AO9" s="245" t="str">
        <f>IF(ISERROR(VLOOKUP(AK9,'Calcification Rates'!$A$10:$D$88,2,FALSE))," ",VLOOKUP(AK9,'Calcification Rates'!$A$10:$D$88,2,FALSE))</f>
        <v xml:space="preserve"> </v>
      </c>
      <c r="AP9" s="245" t="str">
        <f>IF(ISERROR(VLOOKUP(AK9,'Calcification Rates'!$A$10:$D$88,4,FALSE))," ",VLOOKUP(AK9,'Calcification Rates'!$A$10:$D$88,4,FALSE))</f>
        <v xml:space="preserve"> </v>
      </c>
      <c r="AQ9" s="246">
        <f>(IF(ISERROR(VLOOKUP(AK9,'Calcification Rates'!$A$11:$Q$88,11,0)),0,VLOOKUP(AK9,'Calcification Rates'!$A$11:$Q$88,11,0)))*AN9+(IF(ISERROR(VLOOKUP(AK9,'Calcification Rates'!$A$11:$Q$88,14,0)),0,VLOOKUP(AK9,'Calcification Rates'!$A$11:$Q$88,14,0)))</f>
        <v>0</v>
      </c>
      <c r="AR9" s="246">
        <f>(IF(ISERROR(VLOOKUP(AK9,'Calcification Rates'!$A$11:$Q$88,12,0)),0,VLOOKUP(AK9,'Calcification Rates'!$A$11:$Q$88,12,0)))*AN9+(IF(ISERROR(VLOOKUP(AK9,'Calcification Rates'!$A$11:$Q$88,15,0)),0,VLOOKUP(AK9,'Calcification Rates'!$A$11:$Q$88,15,0)))</f>
        <v>0</v>
      </c>
      <c r="AS9" s="249">
        <f>(IF(ISERROR(VLOOKUP(AK9,'Calcification Rates'!$A$11:$Q$88,13,0)),0,VLOOKUP(AK9,'Calcification Rates'!$A$11:$Q$88,13,0)))*AN9+(IF(ISERROR(VLOOKUP(AK9,'Calcification Rates'!$A$11:$Q$88,16,0)),0,VLOOKUP(AK9,'Calcification Rates'!$A$11:$Q$88,16,0)))</f>
        <v>0</v>
      </c>
      <c r="AT9" s="241"/>
      <c r="AU9" s="242"/>
      <c r="AV9" s="243"/>
      <c r="AW9" s="244">
        <f>(IF(ISERROR(VLOOKUP(AT9,'Calcification Rates'!$A$11:$Q$88,5,0)),0,VLOOKUP(AT9,'Calcification Rates'!$A$11:$Q$88,5,0)))*AV9</f>
        <v>0</v>
      </c>
      <c r="AX9" s="245" t="str">
        <f>IF(ISERROR(VLOOKUP(AT9,'Calcification Rates'!$A$10:$D$88,2,FALSE))," ",VLOOKUP(AT9,'Calcification Rates'!$A$10:$D$88,2,FALSE))</f>
        <v xml:space="preserve"> </v>
      </c>
      <c r="AY9" s="245" t="str">
        <f>IF(ISERROR(VLOOKUP(AT9,'Calcification Rates'!$A$10:$D$88,4,FALSE))," ",VLOOKUP(AT9,'Calcification Rates'!$A$10:$D$88,4,FALSE))</f>
        <v xml:space="preserve"> </v>
      </c>
      <c r="AZ9" s="253">
        <f>(IF(ISERROR(VLOOKUP(AT9,'Calcification Rates'!$A$11:$Q$88,11,0)),0,VLOOKUP(AT9,'Calcification Rates'!$A$11:$Q$88,11,0)))*AW9+(IF(ISERROR(VLOOKUP(AT9,'Calcification Rates'!$A$11:$Q$88,14,0)),0,VLOOKUP(AT9,'Calcification Rates'!$A$11:$Q$88,14,0)))</f>
        <v>0</v>
      </c>
      <c r="BA9" s="253">
        <f>(IF(ISERROR(VLOOKUP(AT9,'Calcification Rates'!$A$11:$Q$88,12,0)),0,VLOOKUP(AT9,'Calcification Rates'!$A$11:$Q$88,12,0)))*AW9+(IF(ISERROR(VLOOKUP(AT9,'Calcification Rates'!$A$11:$Q$88,15,0)),0,VLOOKUP(AT9,'Calcification Rates'!$A$11:$Q$88,15,0)))</f>
        <v>0</v>
      </c>
      <c r="BB9" s="254">
        <f>(IF(ISERROR(VLOOKUP(AT9,'Calcification Rates'!$A$11:$Q$88,13,0)),0,VLOOKUP(AT9,'Calcification Rates'!$A$11:$Q$88,13,0)))*AW9+(IF(ISERROR(VLOOKUP(AT9,'Calcification Rates'!$A$11:$Q$88,16,0)),0,VLOOKUP(AT9,'Calcification Rates'!$A$11:$Q$88,16,0)))</f>
        <v>0</v>
      </c>
      <c r="BC9" s="241"/>
      <c r="BD9" s="242"/>
      <c r="BE9" s="243"/>
      <c r="BF9" s="244">
        <f>(IF(ISERROR(VLOOKUP(BC9,'Calcification Rates'!$A$11:$Q$88,5,0)),0,VLOOKUP(BC9,'Calcification Rates'!$A$11:$Q$88,5,0)))*BE9</f>
        <v>0</v>
      </c>
      <c r="BG9" s="245" t="str">
        <f>IF(ISERROR(VLOOKUP(BC9,'Calcification Rates'!$A$10:$D$88,2,FALSE))," ",VLOOKUP(BC9,'Calcification Rates'!$A$10:$D$88,2,FALSE))</f>
        <v xml:space="preserve"> </v>
      </c>
      <c r="BH9" s="245" t="str">
        <f>IF(ISERROR(VLOOKUP(BC9,'Calcification Rates'!$A$10:$D$88,4,FALSE))," ",VLOOKUP(BC9,'Calcification Rates'!$A$10:$D$88,4,FALSE))</f>
        <v xml:space="preserve"> </v>
      </c>
      <c r="BI9" s="253">
        <f>(IF(ISERROR(VLOOKUP(BC9,'Calcification Rates'!$A$11:$Q$88,11,0)),0,VLOOKUP(BC9,'Calcification Rates'!$A$11:$Q$88,11,0)))*BF9+(IF(ISERROR(VLOOKUP(BC9,'Calcification Rates'!$A$11:$Q$88,14,0)),0,VLOOKUP(BC9,'Calcification Rates'!$A$11:$Q$88,14,0)))</f>
        <v>0</v>
      </c>
      <c r="BJ9" s="253">
        <f>(IF(ISERROR(VLOOKUP(BC9,'Calcification Rates'!$A$11:$Q$88,12,0)),0,VLOOKUP(BC9,'Calcification Rates'!$A$11:$Q$88,12,0)))*BF9+(IF(ISERROR(VLOOKUP(BC9,'Calcification Rates'!$A$11:$Q$88,15,0)),0,VLOOKUP(BC9,'Calcification Rates'!$A$11:$Q$88,15,0)))</f>
        <v>0</v>
      </c>
      <c r="BK9" s="254">
        <f>(IF(ISERROR(VLOOKUP(BC9,'Calcification Rates'!$A$11:$Q$88,13,0)),0,VLOOKUP(BC9,'Calcification Rates'!$A$11:$Q$88,13,0)))*BF9+(IF(ISERROR(VLOOKUP(BC9,'Calcification Rates'!$A$11:$Q$88,16,0)),0,VLOOKUP(BC9,'Calcification Rates'!$A$11:$Q$88,16,0)))</f>
        <v>0</v>
      </c>
      <c r="BL9" s="241"/>
      <c r="BM9" s="242"/>
      <c r="BN9" s="242"/>
      <c r="BO9" s="241">
        <f>(IF(ISERROR(VLOOKUP(BL9,'Calcification Rates'!$A$11:$Q$88,5,0)),0,VLOOKUP(BL9,'Calcification Rates'!$A$11:$Q$88,5,0)))*BN9</f>
        <v>0</v>
      </c>
      <c r="BP9" s="245" t="str">
        <f>IF(ISERROR(VLOOKUP(BL9,'Calcification Rates'!$A$10:$D$88,2,FALSE))," ",VLOOKUP(BL9,'Calcification Rates'!$A$10:$D$88,2,FALSE))</f>
        <v xml:space="preserve"> </v>
      </c>
      <c r="BQ9" s="245" t="str">
        <f>IF(ISERROR(VLOOKUP(BL9,'Calcification Rates'!$A$10:$D$88,4,FALSE))," ",VLOOKUP(BL9,'Calcification Rates'!$A$10:$D$88,4,FALSE))</f>
        <v xml:space="preserve"> </v>
      </c>
      <c r="BR9" s="253">
        <f>(IF(ISERROR(VLOOKUP(BL9,'Calcification Rates'!$A$11:$Q$88,11,0)),0,VLOOKUP(BL9,'Calcification Rates'!$A$11:$Q$88,11,0)))*BO9+(IF(ISERROR(VLOOKUP(BL9,'Calcification Rates'!$A$11:$Q$88,14,0)),0,VLOOKUP(BL9,'Calcification Rates'!$A$11:$Q$88,14,0)))</f>
        <v>0</v>
      </c>
      <c r="BS9" s="253">
        <f>(IF(ISERROR(VLOOKUP(BL9,'Calcification Rates'!$A$11:$Q$88,12,0)),0,VLOOKUP(BL9,'Calcification Rates'!$A$11:$Q$88,12,0)))*BO9+(IF(ISERROR(VLOOKUP(BL9,'Calcification Rates'!$A$11:$Q$88,15,0)),0,VLOOKUP(BL9,'Calcification Rates'!$A$11:$Q$88,15,0)))</f>
        <v>0</v>
      </c>
      <c r="BT9" s="254">
        <f>(IF(ISERROR(VLOOKUP(BL9,'Calcification Rates'!$A$11:$Q$88,13,0)),0,VLOOKUP(BL9,'Calcification Rates'!$A$11:$Q$88,13,0)))*BO9+(IF(ISERROR(VLOOKUP(BL9,'Calcification Rates'!$A$11:$Q$88,16,0)),0,VLOOKUP(BL9,'Calcification Rates'!$A$11:$Q$88,16,0)))</f>
        <v>0</v>
      </c>
    </row>
    <row r="10" spans="1:72" ht="20.100000000000001" customHeight="1" x14ac:dyDescent="0.25">
      <c r="A10" s="241"/>
      <c r="B10" s="242"/>
      <c r="C10" s="243"/>
      <c r="D10" s="244">
        <f>(IF(ISERROR(VLOOKUP(A10,'Calcification Rates'!$A$11:$Q$88,5,0)),0,VLOOKUP(A10,'Calcification Rates'!$A$11:$Q$88,5,0)))*C10</f>
        <v>0</v>
      </c>
      <c r="E10" s="245" t="str">
        <f>IF(ISERROR(VLOOKUP(A10,'Calcification Rates'!$A$10:$D$88,2,FALSE))," ",VLOOKUP(A10,'Calcification Rates'!$A$10:$D$88,2,FALSE))</f>
        <v xml:space="preserve"> </v>
      </c>
      <c r="F10" s="245" t="str">
        <f>IF(ISERROR(VLOOKUP(A10,'Calcification Rates'!$A$10:$D$88,4,FALSE))," ",VLOOKUP(A10,'Calcification Rates'!$A$10:$D$88,4,FALSE))</f>
        <v xml:space="preserve"> </v>
      </c>
      <c r="G10" s="246">
        <f>(IF(ISERROR(VLOOKUP(A10,'Calcification Rates'!$A$11:$Q$88,11,0)),0,VLOOKUP(A10,'Calcification Rates'!$A$11:$Q$88,11,0)))*D10+(IF(ISERROR(VLOOKUP(A10,'Calcification Rates'!$A$11:$Q$88,14,0)),0,VLOOKUP(A10,'Calcification Rates'!$A$11:$Q$88,14,0)))</f>
        <v>0</v>
      </c>
      <c r="H10" s="247">
        <f>(IF(ISERROR(VLOOKUP(A10,'Calcification Rates'!$A$11:$Q$88,12,0)),0,VLOOKUP(A10,'Calcification Rates'!$A$11:$Q$88,12,0)))*D10+(IF(ISERROR(VLOOKUP(A10,'Calcification Rates'!$A$11:$Q$88,15,0)),0,VLOOKUP(A10,'Calcification Rates'!$A$11:$Q$88,15,0)))</f>
        <v>0</v>
      </c>
      <c r="I10" s="248">
        <f>(IF(ISERROR(VLOOKUP(A10,'Calcification Rates'!$A$11:$Q$88,13,0)),0,VLOOKUP(A10,'Calcification Rates'!$A$11:$Q$88,13,0)))*D10+(IF(ISERROR(VLOOKUP(A10,'Calcification Rates'!$A$11:$Q$88,16,0)),0,VLOOKUP(A10,'Calcification Rates'!$A$11:$Q$88,16,0)))</f>
        <v>0</v>
      </c>
      <c r="J10" s="241"/>
      <c r="K10" s="242"/>
      <c r="L10" s="243"/>
      <c r="M10" s="244">
        <f>(IF(ISERROR(VLOOKUP(J10,'Calcification Rates'!$A$11:$Q$88,5,0)),0,VLOOKUP(J10,'Calcification Rates'!$A$11:$Q$88,5,0)))*L10</f>
        <v>0</v>
      </c>
      <c r="N10" s="245" t="str">
        <f>IF(ISERROR(VLOOKUP(J10,'Calcification Rates'!$A$10:$D$88,2,FALSE))," ",VLOOKUP(J10,'Calcification Rates'!$A$10:$D$88,2,FALSE))</f>
        <v xml:space="preserve"> </v>
      </c>
      <c r="O10" s="245" t="str">
        <f>IF(ISERROR(VLOOKUP(J10,'Calcification Rates'!$A$10:$D$88,4,FALSE))," ",VLOOKUP(J10,'Calcification Rates'!$A$10:$D$88,4,FALSE))</f>
        <v xml:space="preserve"> </v>
      </c>
      <c r="P10" s="246">
        <f>(IF(ISERROR(VLOOKUP(J10,'Calcification Rates'!$A$11:$Q$88,11,0)),0,VLOOKUP(J10,'Calcification Rates'!$A$11:$Q$88,11,0)))*M10+(IF(ISERROR(VLOOKUP(J10,'Calcification Rates'!$A$11:$Q$88,14,0)),0,VLOOKUP(J10,'Calcification Rates'!$A$11:$Q$88,14,0)))</f>
        <v>0</v>
      </c>
      <c r="Q10" s="246">
        <f>(IF(ISERROR(VLOOKUP(J10,'Calcification Rates'!$A$11:$Q$88,12,0)),0,VLOOKUP(J10,'Calcification Rates'!$A$11:$Q$88,12,0)))*M10+(IF(ISERROR(VLOOKUP(J10,'Calcification Rates'!$A$11:$Q$88,15,0)),0,VLOOKUP(J10,'Calcification Rates'!$A$11:$Q$88,15,0)))</f>
        <v>0</v>
      </c>
      <c r="R10" s="249">
        <f>(IF(ISERROR(VLOOKUP(J10,'Calcification Rates'!$A$11:$Q$88,13,0)),0,VLOOKUP(J10,'Calcification Rates'!$A$11:$Q$88,13,0)))*M10+(IF(ISERROR(VLOOKUP(J10,'Calcification Rates'!$A$11:$Q$88,16,0)),0,VLOOKUP(J10,'Calcification Rates'!$A$11:$Q$88,16,0)))</f>
        <v>0</v>
      </c>
      <c r="S10" s="241"/>
      <c r="T10" s="250"/>
      <c r="U10" s="251"/>
      <c r="V10" s="252">
        <f>(IF(ISERROR(VLOOKUP(S10,'Calcification Rates'!$A$11:$Q$88,5,0)),0,VLOOKUP(S10,'Calcification Rates'!$A$11:$Q$88,5,0)))*U10</f>
        <v>0</v>
      </c>
      <c r="W10" s="245" t="str">
        <f>IF(ISERROR(VLOOKUP(S10,'Calcification Rates'!$A$10:$D$88,2,FALSE))," ",VLOOKUP(S10,'Calcification Rates'!$A$10:$D$88,2,FALSE))</f>
        <v xml:space="preserve"> </v>
      </c>
      <c r="X10" s="245" t="str">
        <f>IF(ISERROR(VLOOKUP(S10,'Calcification Rates'!$A$10:$D$88,4,FALSE))," ",VLOOKUP(S10,'Calcification Rates'!$A$10:$D$88,4,FALSE))</f>
        <v xml:space="preserve"> </v>
      </c>
      <c r="Y10" s="246">
        <f>(IF(ISERROR(VLOOKUP(S10,'Calcification Rates'!$A$11:$Q$88,11,0)),0,VLOOKUP(S10,'Calcification Rates'!$A$11:$Q$88,11,0)))*V10+(IF(ISERROR(VLOOKUP(S10,'Calcification Rates'!$A$11:$Q$88,14,0)),0,VLOOKUP(S10,'Calcification Rates'!$A$11:$Q$88,14,0)))</f>
        <v>0</v>
      </c>
      <c r="Z10" s="246">
        <f>(IF(ISERROR(VLOOKUP(S10,'Calcification Rates'!$A$11:$Q$88,12,0)),0,VLOOKUP(S10,'Calcification Rates'!$A$11:$Q$88,12,0)))*V10+(IF(ISERROR(VLOOKUP(S10,'Calcification Rates'!$A$11:$Q$88,15,0)),0,VLOOKUP(S10,'Calcification Rates'!$A$11:$Q$88,15,0)))</f>
        <v>0</v>
      </c>
      <c r="AA10" s="249">
        <f>(IF(ISERROR(VLOOKUP(S10,'Calcification Rates'!$A$11:$Q$88,13,0)),0,VLOOKUP(S10,'Calcification Rates'!$A$11:$Q$88,13,0)))*V10+(IF(ISERROR(VLOOKUP(S10,'Calcification Rates'!$A$11:$Q$88,16,0)),0,VLOOKUP(S10,'Calcification Rates'!$A$11:$Q$88,16,0)))</f>
        <v>0</v>
      </c>
      <c r="AB10" s="241"/>
      <c r="AC10" s="242"/>
      <c r="AD10" s="243"/>
      <c r="AE10" s="244">
        <f>(IF(ISERROR(VLOOKUP(AB10,'Calcification Rates'!$A$11:$Q$88,5,0)),0,VLOOKUP(AB10,'Calcification Rates'!$A$11:$Q$88,5,0)))*AD10</f>
        <v>0</v>
      </c>
      <c r="AF10" s="245" t="str">
        <f>IF(ISERROR(VLOOKUP(AB10,'Calcification Rates'!$A$10:$D$88,2,FALSE))," ",VLOOKUP(AB10,'Calcification Rates'!$A$10:$D$88,2,FALSE))</f>
        <v xml:space="preserve"> </v>
      </c>
      <c r="AG10" s="245" t="str">
        <f>IF(ISERROR(VLOOKUP(AB10,'Calcification Rates'!$A$10:$D$88,4,FALSE))," ",VLOOKUP(AB10,'Calcification Rates'!$A$10:$D$88,4,FALSE))</f>
        <v xml:space="preserve"> </v>
      </c>
      <c r="AH10" s="246">
        <f>(IF(ISERROR(VLOOKUP(AB10,'Calcification Rates'!$A$11:$Q$88,11,0)),0,VLOOKUP(AB10,'Calcification Rates'!$A$11:$Q$88,11,0)))*AE10+(IF(ISERROR(VLOOKUP(AB10,'Calcification Rates'!$A$11:$Q$88,14,0)),0,VLOOKUP(AB10,'Calcification Rates'!$A$11:$Q$88,14,0)))</f>
        <v>0</v>
      </c>
      <c r="AI10" s="246">
        <f>(IF(ISERROR(VLOOKUP(AB10,'Calcification Rates'!$A$11:$Q$88,12,0)),0,VLOOKUP(AB10,'Calcification Rates'!$A$11:$Q$88,12,0)))*AE10+(IF(ISERROR(VLOOKUP(AB10,'Calcification Rates'!$A$11:$Q$88,15,0)),0,VLOOKUP(AB10,'Calcification Rates'!$A$11:$Q$88,15,0)))</f>
        <v>0</v>
      </c>
      <c r="AJ10" s="249">
        <f>(IF(ISERROR(VLOOKUP(AB10,'Calcification Rates'!$A$11:$Q$88,13,0)),0,VLOOKUP(AB10,'Calcification Rates'!$A$11:$Q$88,13,0)))*AE10+(IF(ISERROR(VLOOKUP(AB10,'Calcification Rates'!$A$11:$Q$88,16,0)),0,VLOOKUP(AB10,'Calcification Rates'!$A$11:$Q$88,16,0)))</f>
        <v>0</v>
      </c>
      <c r="AK10" s="241"/>
      <c r="AL10" s="242"/>
      <c r="AM10" s="243"/>
      <c r="AN10" s="252">
        <f>(IF(ISERROR(VLOOKUP(AK10,'Calcification Rates'!$A$11:$Q$88,5,0)),0,VLOOKUP(AK10,'Calcification Rates'!$A$11:$Q$88,5,0)))*AM10</f>
        <v>0</v>
      </c>
      <c r="AO10" s="245" t="str">
        <f>IF(ISERROR(VLOOKUP(AK10,'Calcification Rates'!$A$10:$D$88,2,FALSE))," ",VLOOKUP(AK10,'Calcification Rates'!$A$10:$D$88,2,FALSE))</f>
        <v xml:space="preserve"> </v>
      </c>
      <c r="AP10" s="245" t="str">
        <f>IF(ISERROR(VLOOKUP(AK10,'Calcification Rates'!$A$10:$D$88,4,FALSE))," ",VLOOKUP(AK10,'Calcification Rates'!$A$10:$D$88,4,FALSE))</f>
        <v xml:space="preserve"> </v>
      </c>
      <c r="AQ10" s="246">
        <f>(IF(ISERROR(VLOOKUP(AK10,'Calcification Rates'!$A$11:$Q$88,11,0)),0,VLOOKUP(AK10,'Calcification Rates'!$A$11:$Q$88,11,0)))*AN10+(IF(ISERROR(VLOOKUP(AK10,'Calcification Rates'!$A$11:$Q$88,14,0)),0,VLOOKUP(AK10,'Calcification Rates'!$A$11:$Q$88,14,0)))</f>
        <v>0</v>
      </c>
      <c r="AR10" s="246">
        <f>(IF(ISERROR(VLOOKUP(AK10,'Calcification Rates'!$A$11:$Q$88,12,0)),0,VLOOKUP(AK10,'Calcification Rates'!$A$11:$Q$88,12,0)))*AN10+(IF(ISERROR(VLOOKUP(AK10,'Calcification Rates'!$A$11:$Q$88,15,0)),0,VLOOKUP(AK10,'Calcification Rates'!$A$11:$Q$88,15,0)))</f>
        <v>0</v>
      </c>
      <c r="AS10" s="249">
        <f>(IF(ISERROR(VLOOKUP(AK10,'Calcification Rates'!$A$11:$Q$88,13,0)),0,VLOOKUP(AK10,'Calcification Rates'!$A$11:$Q$88,13,0)))*AN10+(IF(ISERROR(VLOOKUP(AK10,'Calcification Rates'!$A$11:$Q$88,16,0)),0,VLOOKUP(AK10,'Calcification Rates'!$A$11:$Q$88,16,0)))</f>
        <v>0</v>
      </c>
      <c r="AT10" s="241"/>
      <c r="AU10" s="242"/>
      <c r="AV10" s="243"/>
      <c r="AW10" s="244">
        <f>(IF(ISERROR(VLOOKUP(AT10,'Calcification Rates'!$A$11:$Q$88,5,0)),0,VLOOKUP(AT10,'Calcification Rates'!$A$11:$Q$88,5,0)))*AV10</f>
        <v>0</v>
      </c>
      <c r="AX10" s="245" t="str">
        <f>IF(ISERROR(VLOOKUP(AT10,'Calcification Rates'!$A$10:$D$88,2,FALSE))," ",VLOOKUP(AT10,'Calcification Rates'!$A$10:$D$88,2,FALSE))</f>
        <v xml:space="preserve"> </v>
      </c>
      <c r="AY10" s="245" t="str">
        <f>IF(ISERROR(VLOOKUP(AT10,'Calcification Rates'!$A$10:$D$88,4,FALSE))," ",VLOOKUP(AT10,'Calcification Rates'!$A$10:$D$88,4,FALSE))</f>
        <v xml:space="preserve"> </v>
      </c>
      <c r="AZ10" s="253">
        <f>(IF(ISERROR(VLOOKUP(AT10,'Calcification Rates'!$A$11:$Q$88,11,0)),0,VLOOKUP(AT10,'Calcification Rates'!$A$11:$Q$88,11,0)))*AW10+(IF(ISERROR(VLOOKUP(AT10,'Calcification Rates'!$A$11:$Q$88,14,0)),0,VLOOKUP(AT10,'Calcification Rates'!$A$11:$Q$88,14,0)))</f>
        <v>0</v>
      </c>
      <c r="BA10" s="253">
        <f>(IF(ISERROR(VLOOKUP(AT10,'Calcification Rates'!$A$11:$Q$88,12,0)),0,VLOOKUP(AT10,'Calcification Rates'!$A$11:$Q$88,12,0)))*AW10+(IF(ISERROR(VLOOKUP(AT10,'Calcification Rates'!$A$11:$Q$88,15,0)),0,VLOOKUP(AT10,'Calcification Rates'!$A$11:$Q$88,15,0)))</f>
        <v>0</v>
      </c>
      <c r="BB10" s="254">
        <f>(IF(ISERROR(VLOOKUP(AT10,'Calcification Rates'!$A$11:$Q$88,13,0)),0,VLOOKUP(AT10,'Calcification Rates'!$A$11:$Q$88,13,0)))*AW10+(IF(ISERROR(VLOOKUP(AT10,'Calcification Rates'!$A$11:$Q$88,16,0)),0,VLOOKUP(AT10,'Calcification Rates'!$A$11:$Q$88,16,0)))</f>
        <v>0</v>
      </c>
      <c r="BC10" s="241"/>
      <c r="BD10" s="242"/>
      <c r="BE10" s="243"/>
      <c r="BF10" s="244">
        <f>(IF(ISERROR(VLOOKUP(BC10,'Calcification Rates'!$A$11:$Q$88,5,0)),0,VLOOKUP(BC10,'Calcification Rates'!$A$11:$Q$88,5,0)))*BE10</f>
        <v>0</v>
      </c>
      <c r="BG10" s="245" t="str">
        <f>IF(ISERROR(VLOOKUP(BC10,'Calcification Rates'!$A$10:$D$88,2,FALSE))," ",VLOOKUP(BC10,'Calcification Rates'!$A$10:$D$88,2,FALSE))</f>
        <v xml:space="preserve"> </v>
      </c>
      <c r="BH10" s="245" t="str">
        <f>IF(ISERROR(VLOOKUP(BC10,'Calcification Rates'!$A$10:$D$88,4,FALSE))," ",VLOOKUP(BC10,'Calcification Rates'!$A$10:$D$88,4,FALSE))</f>
        <v xml:space="preserve"> </v>
      </c>
      <c r="BI10" s="253">
        <f>(IF(ISERROR(VLOOKUP(BC10,'Calcification Rates'!$A$11:$Q$88,11,0)),0,VLOOKUP(BC10,'Calcification Rates'!$A$11:$Q$88,11,0)))*BF10+(IF(ISERROR(VLOOKUP(BC10,'Calcification Rates'!$A$11:$Q$88,14,0)),0,VLOOKUP(BC10,'Calcification Rates'!$A$11:$Q$88,14,0)))</f>
        <v>0</v>
      </c>
      <c r="BJ10" s="253">
        <f>(IF(ISERROR(VLOOKUP(BC10,'Calcification Rates'!$A$11:$Q$88,12,0)),0,VLOOKUP(BC10,'Calcification Rates'!$A$11:$Q$88,12,0)))*BF10+(IF(ISERROR(VLOOKUP(BC10,'Calcification Rates'!$A$11:$Q$88,15,0)),0,VLOOKUP(BC10,'Calcification Rates'!$A$11:$Q$88,15,0)))</f>
        <v>0</v>
      </c>
      <c r="BK10" s="254">
        <f>(IF(ISERROR(VLOOKUP(BC10,'Calcification Rates'!$A$11:$Q$88,13,0)),0,VLOOKUP(BC10,'Calcification Rates'!$A$11:$Q$88,13,0)))*BF10+(IF(ISERROR(VLOOKUP(BC10,'Calcification Rates'!$A$11:$Q$88,16,0)),0,VLOOKUP(BC10,'Calcification Rates'!$A$11:$Q$88,16,0)))</f>
        <v>0</v>
      </c>
      <c r="BL10" s="241"/>
      <c r="BM10" s="242"/>
      <c r="BN10" s="242"/>
      <c r="BO10" s="241">
        <f>(IF(ISERROR(VLOOKUP(BL10,'Calcification Rates'!$A$11:$Q$88,5,0)),0,VLOOKUP(BL10,'Calcification Rates'!$A$11:$Q$88,5,0)))*BN10</f>
        <v>0</v>
      </c>
      <c r="BP10" s="245" t="str">
        <f>IF(ISERROR(VLOOKUP(BL10,'Calcification Rates'!$A$10:$D$88,2,FALSE))," ",VLOOKUP(BL10,'Calcification Rates'!$A$10:$D$88,2,FALSE))</f>
        <v xml:space="preserve"> </v>
      </c>
      <c r="BQ10" s="245" t="str">
        <f>IF(ISERROR(VLOOKUP(BL10,'Calcification Rates'!$A$10:$D$88,4,FALSE))," ",VLOOKUP(BL10,'Calcification Rates'!$A$10:$D$88,4,FALSE))</f>
        <v xml:space="preserve"> </v>
      </c>
      <c r="BR10" s="253">
        <f>(IF(ISERROR(VLOOKUP(BL10,'Calcification Rates'!$A$11:$Q$88,11,0)),0,VLOOKUP(BL10,'Calcification Rates'!$A$11:$Q$88,11,0)))*BO10+(IF(ISERROR(VLOOKUP(BL10,'Calcification Rates'!$A$11:$Q$88,14,0)),0,VLOOKUP(BL10,'Calcification Rates'!$A$11:$Q$88,14,0)))</f>
        <v>0</v>
      </c>
      <c r="BS10" s="253">
        <f>(IF(ISERROR(VLOOKUP(BL10,'Calcification Rates'!$A$11:$Q$88,12,0)),0,VLOOKUP(BL10,'Calcification Rates'!$A$11:$Q$88,12,0)))*BO10+(IF(ISERROR(VLOOKUP(BL10,'Calcification Rates'!$A$11:$Q$88,15,0)),0,VLOOKUP(BL10,'Calcification Rates'!$A$11:$Q$88,15,0)))</f>
        <v>0</v>
      </c>
      <c r="BT10" s="254">
        <f>(IF(ISERROR(VLOOKUP(BL10,'Calcification Rates'!$A$11:$Q$88,13,0)),0,VLOOKUP(BL10,'Calcification Rates'!$A$11:$Q$88,13,0)))*BO10+(IF(ISERROR(VLOOKUP(BL10,'Calcification Rates'!$A$11:$Q$88,16,0)),0,VLOOKUP(BL10,'Calcification Rates'!$A$11:$Q$88,16,0)))</f>
        <v>0</v>
      </c>
    </row>
    <row r="11" spans="1:72" ht="20.100000000000001" customHeight="1" x14ac:dyDescent="0.25">
      <c r="A11" s="241"/>
      <c r="B11" s="242"/>
      <c r="C11" s="243"/>
      <c r="D11" s="244">
        <f>(IF(ISERROR(VLOOKUP(A11,'Calcification Rates'!$A$11:$Q$88,5,0)),0,VLOOKUP(A11,'Calcification Rates'!$A$11:$Q$88,5,0)))*C11</f>
        <v>0</v>
      </c>
      <c r="E11" s="245" t="str">
        <f>IF(ISERROR(VLOOKUP(A11,'Calcification Rates'!$A$10:$D$88,2,FALSE))," ",VLOOKUP(A11,'Calcification Rates'!$A$10:$D$88,2,FALSE))</f>
        <v xml:space="preserve"> </v>
      </c>
      <c r="F11" s="245" t="str">
        <f>IF(ISERROR(VLOOKUP(A11,'Calcification Rates'!$A$10:$D$88,4,FALSE))," ",VLOOKUP(A11,'Calcification Rates'!$A$10:$D$88,4,FALSE))</f>
        <v xml:space="preserve"> </v>
      </c>
      <c r="G11" s="246">
        <f>(IF(ISERROR(VLOOKUP(A11,'Calcification Rates'!$A$11:$Q$88,11,0)),0,VLOOKUP(A11,'Calcification Rates'!$A$11:$Q$88,11,0)))*D11+(IF(ISERROR(VLOOKUP(A11,'Calcification Rates'!$A$11:$Q$88,14,0)),0,VLOOKUP(A11,'Calcification Rates'!$A$11:$Q$88,14,0)))</f>
        <v>0</v>
      </c>
      <c r="H11" s="247">
        <f>(IF(ISERROR(VLOOKUP(A11,'Calcification Rates'!$A$11:$Q$88,12,0)),0,VLOOKUP(A11,'Calcification Rates'!$A$11:$Q$88,12,0)))*D11+(IF(ISERROR(VLOOKUP(A11,'Calcification Rates'!$A$11:$Q$88,15,0)),0,VLOOKUP(A11,'Calcification Rates'!$A$11:$Q$88,15,0)))</f>
        <v>0</v>
      </c>
      <c r="I11" s="248">
        <f>(IF(ISERROR(VLOOKUP(A11,'Calcification Rates'!$A$11:$Q$88,13,0)),0,VLOOKUP(A11,'Calcification Rates'!$A$11:$Q$88,13,0)))*D11+(IF(ISERROR(VLOOKUP(A11,'Calcification Rates'!$A$11:$Q$88,16,0)),0,VLOOKUP(A11,'Calcification Rates'!$A$11:$Q$88,16,0)))</f>
        <v>0</v>
      </c>
      <c r="J11" s="241"/>
      <c r="K11" s="242"/>
      <c r="L11" s="243"/>
      <c r="M11" s="244">
        <f>(IF(ISERROR(VLOOKUP(J11,'Calcification Rates'!$A$11:$Q$88,5,0)),0,VLOOKUP(J11,'Calcification Rates'!$A$11:$Q$88,5,0)))*L11</f>
        <v>0</v>
      </c>
      <c r="N11" s="245" t="str">
        <f>IF(ISERROR(VLOOKUP(J11,'Calcification Rates'!$A$10:$D$88,2,FALSE))," ",VLOOKUP(J11,'Calcification Rates'!$A$10:$D$88,2,FALSE))</f>
        <v xml:space="preserve"> </v>
      </c>
      <c r="O11" s="245" t="str">
        <f>IF(ISERROR(VLOOKUP(J11,'Calcification Rates'!$A$10:$D$88,4,FALSE))," ",VLOOKUP(J11,'Calcification Rates'!$A$10:$D$88,4,FALSE))</f>
        <v xml:space="preserve"> </v>
      </c>
      <c r="P11" s="246">
        <f>(IF(ISERROR(VLOOKUP(J11,'Calcification Rates'!$A$11:$Q$88,11,0)),0,VLOOKUP(J11,'Calcification Rates'!$A$11:$Q$88,11,0)))*M11+(IF(ISERROR(VLOOKUP(J11,'Calcification Rates'!$A$11:$Q$88,14,0)),0,VLOOKUP(J11,'Calcification Rates'!$A$11:$Q$88,14,0)))</f>
        <v>0</v>
      </c>
      <c r="Q11" s="246">
        <f>(IF(ISERROR(VLOOKUP(J11,'Calcification Rates'!$A$11:$Q$88,12,0)),0,VLOOKUP(J11,'Calcification Rates'!$A$11:$Q$88,12,0)))*M11+(IF(ISERROR(VLOOKUP(J11,'Calcification Rates'!$A$11:$Q$88,15,0)),0,VLOOKUP(J11,'Calcification Rates'!$A$11:$Q$88,15,0)))</f>
        <v>0</v>
      </c>
      <c r="R11" s="249">
        <f>(IF(ISERROR(VLOOKUP(J11,'Calcification Rates'!$A$11:$Q$88,13,0)),0,VLOOKUP(J11,'Calcification Rates'!$A$11:$Q$88,13,0)))*M11+(IF(ISERROR(VLOOKUP(J11,'Calcification Rates'!$A$11:$Q$88,16,0)),0,VLOOKUP(J11,'Calcification Rates'!$A$11:$Q$88,16,0)))</f>
        <v>0</v>
      </c>
      <c r="S11" s="241"/>
      <c r="T11" s="250"/>
      <c r="U11" s="251"/>
      <c r="V11" s="252">
        <f>(IF(ISERROR(VLOOKUP(S11,'Calcification Rates'!$A$11:$Q$88,5,0)),0,VLOOKUP(S11,'Calcification Rates'!$A$11:$Q$88,5,0)))*U11</f>
        <v>0</v>
      </c>
      <c r="W11" s="245" t="str">
        <f>IF(ISERROR(VLOOKUP(S11,'Calcification Rates'!$A$10:$D$88,2,FALSE))," ",VLOOKUP(S11,'Calcification Rates'!$A$10:$D$88,2,FALSE))</f>
        <v xml:space="preserve"> </v>
      </c>
      <c r="X11" s="245" t="str">
        <f>IF(ISERROR(VLOOKUP(S11,'Calcification Rates'!$A$10:$D$88,4,FALSE))," ",VLOOKUP(S11,'Calcification Rates'!$A$10:$D$88,4,FALSE))</f>
        <v xml:space="preserve"> </v>
      </c>
      <c r="Y11" s="246">
        <f>(IF(ISERROR(VLOOKUP(S11,'Calcification Rates'!$A$11:$Q$88,11,0)),0,VLOOKUP(S11,'Calcification Rates'!$A$11:$Q$88,11,0)))*V11+(IF(ISERROR(VLOOKUP(S11,'Calcification Rates'!$A$11:$Q$88,14,0)),0,VLOOKUP(S11,'Calcification Rates'!$A$11:$Q$88,14,0)))</f>
        <v>0</v>
      </c>
      <c r="Z11" s="246">
        <f>(IF(ISERROR(VLOOKUP(S11,'Calcification Rates'!$A$11:$Q$88,12,0)),0,VLOOKUP(S11,'Calcification Rates'!$A$11:$Q$88,12,0)))*V11+(IF(ISERROR(VLOOKUP(S11,'Calcification Rates'!$A$11:$Q$88,15,0)),0,VLOOKUP(S11,'Calcification Rates'!$A$11:$Q$88,15,0)))</f>
        <v>0</v>
      </c>
      <c r="AA11" s="249">
        <f>(IF(ISERROR(VLOOKUP(S11,'Calcification Rates'!$A$11:$Q$88,13,0)),0,VLOOKUP(S11,'Calcification Rates'!$A$11:$Q$88,13,0)))*V11+(IF(ISERROR(VLOOKUP(S11,'Calcification Rates'!$A$11:$Q$88,16,0)),0,VLOOKUP(S11,'Calcification Rates'!$A$11:$Q$88,16,0)))</f>
        <v>0</v>
      </c>
      <c r="AB11" s="241"/>
      <c r="AC11" s="242"/>
      <c r="AD11" s="243"/>
      <c r="AE11" s="244">
        <f>(IF(ISERROR(VLOOKUP(AB11,'Calcification Rates'!$A$11:$Q$88,5,0)),0,VLOOKUP(AB11,'Calcification Rates'!$A$11:$Q$88,5,0)))*AD11</f>
        <v>0</v>
      </c>
      <c r="AF11" s="245" t="str">
        <f>IF(ISERROR(VLOOKUP(AB11,'Calcification Rates'!$A$10:$D$88,2,FALSE))," ",VLOOKUP(AB11,'Calcification Rates'!$A$10:$D$88,2,FALSE))</f>
        <v xml:space="preserve"> </v>
      </c>
      <c r="AG11" s="245" t="str">
        <f>IF(ISERROR(VLOOKUP(AB11,'Calcification Rates'!$A$10:$D$88,4,FALSE))," ",VLOOKUP(AB11,'Calcification Rates'!$A$10:$D$88,4,FALSE))</f>
        <v xml:space="preserve"> </v>
      </c>
      <c r="AH11" s="246">
        <f>(IF(ISERROR(VLOOKUP(AB11,'Calcification Rates'!$A$11:$Q$88,11,0)),0,VLOOKUP(AB11,'Calcification Rates'!$A$11:$Q$88,11,0)))*AE11+(IF(ISERROR(VLOOKUP(AB11,'Calcification Rates'!$A$11:$Q$88,14,0)),0,VLOOKUP(AB11,'Calcification Rates'!$A$11:$Q$88,14,0)))</f>
        <v>0</v>
      </c>
      <c r="AI11" s="246">
        <f>(IF(ISERROR(VLOOKUP(AB11,'Calcification Rates'!$A$11:$Q$88,12,0)),0,VLOOKUP(AB11,'Calcification Rates'!$A$11:$Q$88,12,0)))*AE11+(IF(ISERROR(VLOOKUP(AB11,'Calcification Rates'!$A$11:$Q$88,15,0)),0,VLOOKUP(AB11,'Calcification Rates'!$A$11:$Q$88,15,0)))</f>
        <v>0</v>
      </c>
      <c r="AJ11" s="249">
        <f>(IF(ISERROR(VLOOKUP(AB11,'Calcification Rates'!$A$11:$Q$88,13,0)),0,VLOOKUP(AB11,'Calcification Rates'!$A$11:$Q$88,13,0)))*AE11+(IF(ISERROR(VLOOKUP(AB11,'Calcification Rates'!$A$11:$Q$88,16,0)),0,VLOOKUP(AB11,'Calcification Rates'!$A$11:$Q$88,16,0)))</f>
        <v>0</v>
      </c>
      <c r="AK11" s="241"/>
      <c r="AL11" s="242"/>
      <c r="AM11" s="243"/>
      <c r="AN11" s="252">
        <f>(IF(ISERROR(VLOOKUP(AK11,'Calcification Rates'!$A$11:$Q$88,5,0)),0,VLOOKUP(AK11,'Calcification Rates'!$A$11:$Q$88,5,0)))*AM11</f>
        <v>0</v>
      </c>
      <c r="AO11" s="245" t="str">
        <f>IF(ISERROR(VLOOKUP(AK11,'Calcification Rates'!$A$10:$D$88,2,FALSE))," ",VLOOKUP(AK11,'Calcification Rates'!$A$10:$D$88,2,FALSE))</f>
        <v xml:space="preserve"> </v>
      </c>
      <c r="AP11" s="245" t="str">
        <f>IF(ISERROR(VLOOKUP(AK11,'Calcification Rates'!$A$10:$D$88,4,FALSE))," ",VLOOKUP(AK11,'Calcification Rates'!$A$10:$D$88,4,FALSE))</f>
        <v xml:space="preserve"> </v>
      </c>
      <c r="AQ11" s="246">
        <f>(IF(ISERROR(VLOOKUP(AK11,'Calcification Rates'!$A$11:$Q$88,11,0)),0,VLOOKUP(AK11,'Calcification Rates'!$A$11:$Q$88,11,0)))*AN11+(IF(ISERROR(VLOOKUP(AK11,'Calcification Rates'!$A$11:$Q$88,14,0)),0,VLOOKUP(AK11,'Calcification Rates'!$A$11:$Q$88,14,0)))</f>
        <v>0</v>
      </c>
      <c r="AR11" s="246">
        <f>(IF(ISERROR(VLOOKUP(AK11,'Calcification Rates'!$A$11:$Q$88,12,0)),0,VLOOKUP(AK11,'Calcification Rates'!$A$11:$Q$88,12,0)))*AN11+(IF(ISERROR(VLOOKUP(AK11,'Calcification Rates'!$A$11:$Q$88,15,0)),0,VLOOKUP(AK11,'Calcification Rates'!$A$11:$Q$88,15,0)))</f>
        <v>0</v>
      </c>
      <c r="AS11" s="249">
        <f>(IF(ISERROR(VLOOKUP(AK11,'Calcification Rates'!$A$11:$Q$88,13,0)),0,VLOOKUP(AK11,'Calcification Rates'!$A$11:$Q$88,13,0)))*AN11+(IF(ISERROR(VLOOKUP(AK11,'Calcification Rates'!$A$11:$Q$88,16,0)),0,VLOOKUP(AK11,'Calcification Rates'!$A$11:$Q$88,16,0)))</f>
        <v>0</v>
      </c>
      <c r="AT11" s="241"/>
      <c r="AU11" s="242"/>
      <c r="AV11" s="243"/>
      <c r="AW11" s="244">
        <f>(IF(ISERROR(VLOOKUP(AT11,'Calcification Rates'!$A$11:$Q$88,5,0)),0,VLOOKUP(AT11,'Calcification Rates'!$A$11:$Q$88,5,0)))*AV11</f>
        <v>0</v>
      </c>
      <c r="AX11" s="245" t="str">
        <f>IF(ISERROR(VLOOKUP(AT11,'Calcification Rates'!$A$10:$D$88,2,FALSE))," ",VLOOKUP(AT11,'Calcification Rates'!$A$10:$D$88,2,FALSE))</f>
        <v xml:space="preserve"> </v>
      </c>
      <c r="AY11" s="245" t="str">
        <f>IF(ISERROR(VLOOKUP(AT11,'Calcification Rates'!$A$10:$D$88,4,FALSE))," ",VLOOKUP(AT11,'Calcification Rates'!$A$10:$D$88,4,FALSE))</f>
        <v xml:space="preserve"> </v>
      </c>
      <c r="AZ11" s="253">
        <f>(IF(ISERROR(VLOOKUP(AT11,'Calcification Rates'!$A$11:$Q$88,11,0)),0,VLOOKUP(AT11,'Calcification Rates'!$A$11:$Q$88,11,0)))*AW11+(IF(ISERROR(VLOOKUP(AT11,'Calcification Rates'!$A$11:$Q$88,14,0)),0,VLOOKUP(AT11,'Calcification Rates'!$A$11:$Q$88,14,0)))</f>
        <v>0</v>
      </c>
      <c r="BA11" s="253">
        <f>(IF(ISERROR(VLOOKUP(AT11,'Calcification Rates'!$A$11:$Q$88,12,0)),0,VLOOKUP(AT11,'Calcification Rates'!$A$11:$Q$88,12,0)))*AW11+(IF(ISERROR(VLOOKUP(AT11,'Calcification Rates'!$A$11:$Q$88,15,0)),0,VLOOKUP(AT11,'Calcification Rates'!$A$11:$Q$88,15,0)))</f>
        <v>0</v>
      </c>
      <c r="BB11" s="254">
        <f>(IF(ISERROR(VLOOKUP(AT11,'Calcification Rates'!$A$11:$Q$88,13,0)),0,VLOOKUP(AT11,'Calcification Rates'!$A$11:$Q$88,13,0)))*AW11+(IF(ISERROR(VLOOKUP(AT11,'Calcification Rates'!$A$11:$Q$88,16,0)),0,VLOOKUP(AT11,'Calcification Rates'!$A$11:$Q$88,16,0)))</f>
        <v>0</v>
      </c>
      <c r="BC11" s="241"/>
      <c r="BD11" s="242"/>
      <c r="BE11" s="243"/>
      <c r="BF11" s="244">
        <f>(IF(ISERROR(VLOOKUP(BC11,'Calcification Rates'!$A$11:$Q$88,5,0)),0,VLOOKUP(BC11,'Calcification Rates'!$A$11:$Q$88,5,0)))*BE11</f>
        <v>0</v>
      </c>
      <c r="BG11" s="245" t="str">
        <f>IF(ISERROR(VLOOKUP(BC11,'Calcification Rates'!$A$10:$D$88,2,FALSE))," ",VLOOKUP(BC11,'Calcification Rates'!$A$10:$D$88,2,FALSE))</f>
        <v xml:space="preserve"> </v>
      </c>
      <c r="BH11" s="245" t="str">
        <f>IF(ISERROR(VLOOKUP(BC11,'Calcification Rates'!$A$10:$D$88,4,FALSE))," ",VLOOKUP(BC11,'Calcification Rates'!$A$10:$D$88,4,FALSE))</f>
        <v xml:space="preserve"> </v>
      </c>
      <c r="BI11" s="253">
        <f>(IF(ISERROR(VLOOKUP(BC11,'Calcification Rates'!$A$11:$Q$88,11,0)),0,VLOOKUP(BC11,'Calcification Rates'!$A$11:$Q$88,11,0)))*BF11+(IF(ISERROR(VLOOKUP(BC11,'Calcification Rates'!$A$11:$Q$88,14,0)),0,VLOOKUP(BC11,'Calcification Rates'!$A$11:$Q$88,14,0)))</f>
        <v>0</v>
      </c>
      <c r="BJ11" s="253">
        <f>(IF(ISERROR(VLOOKUP(BC11,'Calcification Rates'!$A$11:$Q$88,12,0)),0,VLOOKUP(BC11,'Calcification Rates'!$A$11:$Q$88,12,0)))*BF11+(IF(ISERROR(VLOOKUP(BC11,'Calcification Rates'!$A$11:$Q$88,15,0)),0,VLOOKUP(BC11,'Calcification Rates'!$A$11:$Q$88,15,0)))</f>
        <v>0</v>
      </c>
      <c r="BK11" s="254">
        <f>(IF(ISERROR(VLOOKUP(BC11,'Calcification Rates'!$A$11:$Q$88,13,0)),0,VLOOKUP(BC11,'Calcification Rates'!$A$11:$Q$88,13,0)))*BF11+(IF(ISERROR(VLOOKUP(BC11,'Calcification Rates'!$A$11:$Q$88,16,0)),0,VLOOKUP(BC11,'Calcification Rates'!$A$11:$Q$88,16,0)))</f>
        <v>0</v>
      </c>
      <c r="BL11" s="241"/>
      <c r="BM11" s="242"/>
      <c r="BN11" s="242"/>
      <c r="BO11" s="241">
        <f>(IF(ISERROR(VLOOKUP(BL11,'Calcification Rates'!$A$11:$Q$88,5,0)),0,VLOOKUP(BL11,'Calcification Rates'!$A$11:$Q$88,5,0)))*BN11</f>
        <v>0</v>
      </c>
      <c r="BP11" s="245" t="str">
        <f>IF(ISERROR(VLOOKUP(BL11,'Calcification Rates'!$A$10:$D$88,2,FALSE))," ",VLOOKUP(BL11,'Calcification Rates'!$A$10:$D$88,2,FALSE))</f>
        <v xml:space="preserve"> </v>
      </c>
      <c r="BQ11" s="245" t="str">
        <f>IF(ISERROR(VLOOKUP(BL11,'Calcification Rates'!$A$10:$D$88,4,FALSE))," ",VLOOKUP(BL11,'Calcification Rates'!$A$10:$D$88,4,FALSE))</f>
        <v xml:space="preserve"> </v>
      </c>
      <c r="BR11" s="253">
        <f>(IF(ISERROR(VLOOKUP(BL11,'Calcification Rates'!$A$11:$Q$88,11,0)),0,VLOOKUP(BL11,'Calcification Rates'!$A$11:$Q$88,11,0)))*BO11+(IF(ISERROR(VLOOKUP(BL11,'Calcification Rates'!$A$11:$Q$88,14,0)),0,VLOOKUP(BL11,'Calcification Rates'!$A$11:$Q$88,14,0)))</f>
        <v>0</v>
      </c>
      <c r="BS11" s="253">
        <f>(IF(ISERROR(VLOOKUP(BL11,'Calcification Rates'!$A$11:$Q$88,12,0)),0,VLOOKUP(BL11,'Calcification Rates'!$A$11:$Q$88,12,0)))*BO11+(IF(ISERROR(VLOOKUP(BL11,'Calcification Rates'!$A$11:$Q$88,15,0)),0,VLOOKUP(BL11,'Calcification Rates'!$A$11:$Q$88,15,0)))</f>
        <v>0</v>
      </c>
      <c r="BT11" s="254">
        <f>(IF(ISERROR(VLOOKUP(BL11,'Calcification Rates'!$A$11:$Q$88,13,0)),0,VLOOKUP(BL11,'Calcification Rates'!$A$11:$Q$88,13,0)))*BO11+(IF(ISERROR(VLOOKUP(BL11,'Calcification Rates'!$A$11:$Q$88,16,0)),0,VLOOKUP(BL11,'Calcification Rates'!$A$11:$Q$88,16,0)))</f>
        <v>0</v>
      </c>
    </row>
    <row r="12" spans="1:72" ht="20.100000000000001" customHeight="1" x14ac:dyDescent="0.25">
      <c r="A12" s="241"/>
      <c r="B12" s="242"/>
      <c r="C12" s="243"/>
      <c r="D12" s="244">
        <f>(IF(ISERROR(VLOOKUP(A12,'Calcification Rates'!$A$11:$Q$88,5,0)),0,VLOOKUP(A12,'Calcification Rates'!$A$11:$Q$88,5,0)))*C12</f>
        <v>0</v>
      </c>
      <c r="E12" s="245" t="str">
        <f>IF(ISERROR(VLOOKUP(A12,'Calcification Rates'!$A$10:$D$88,2,FALSE))," ",VLOOKUP(A12,'Calcification Rates'!$A$10:$D$88,2,FALSE))</f>
        <v xml:space="preserve"> </v>
      </c>
      <c r="F12" s="245" t="str">
        <f>IF(ISERROR(VLOOKUP(A12,'Calcification Rates'!$A$10:$D$88,4,FALSE))," ",VLOOKUP(A12,'Calcification Rates'!$A$10:$D$88,4,FALSE))</f>
        <v xml:space="preserve"> </v>
      </c>
      <c r="G12" s="246">
        <f>(IF(ISERROR(VLOOKUP(A12,'Calcification Rates'!$A$11:$Q$88,11,0)),0,VLOOKUP(A12,'Calcification Rates'!$A$11:$Q$88,11,0)))*D12+(IF(ISERROR(VLOOKUP(A12,'Calcification Rates'!$A$11:$Q$88,14,0)),0,VLOOKUP(A12,'Calcification Rates'!$A$11:$Q$88,14,0)))</f>
        <v>0</v>
      </c>
      <c r="H12" s="247">
        <f>(IF(ISERROR(VLOOKUP(A12,'Calcification Rates'!$A$11:$Q$88,12,0)),0,VLOOKUP(A12,'Calcification Rates'!$A$11:$Q$88,12,0)))*D12+(IF(ISERROR(VLOOKUP(A12,'Calcification Rates'!$A$11:$Q$88,15,0)),0,VLOOKUP(A12,'Calcification Rates'!$A$11:$Q$88,15,0)))</f>
        <v>0</v>
      </c>
      <c r="I12" s="248">
        <f>(IF(ISERROR(VLOOKUP(A12,'Calcification Rates'!$A$11:$Q$88,13,0)),0,VLOOKUP(A12,'Calcification Rates'!$A$11:$Q$88,13,0)))*D12+(IF(ISERROR(VLOOKUP(A12,'Calcification Rates'!$A$11:$Q$88,16,0)),0,VLOOKUP(A12,'Calcification Rates'!$A$11:$Q$88,16,0)))</f>
        <v>0</v>
      </c>
      <c r="J12" s="241"/>
      <c r="K12" s="242"/>
      <c r="L12" s="243"/>
      <c r="M12" s="244">
        <f>(IF(ISERROR(VLOOKUP(J12,'Calcification Rates'!$A$11:$Q$88,5,0)),0,VLOOKUP(J12,'Calcification Rates'!$A$11:$Q$88,5,0)))*L12</f>
        <v>0</v>
      </c>
      <c r="N12" s="245" t="str">
        <f>IF(ISERROR(VLOOKUP(J12,'Calcification Rates'!$A$10:$D$88,2,FALSE))," ",VLOOKUP(J12,'Calcification Rates'!$A$10:$D$88,2,FALSE))</f>
        <v xml:space="preserve"> </v>
      </c>
      <c r="O12" s="245" t="str">
        <f>IF(ISERROR(VLOOKUP(J12,'Calcification Rates'!$A$10:$D$88,4,FALSE))," ",VLOOKUP(J12,'Calcification Rates'!$A$10:$D$88,4,FALSE))</f>
        <v xml:space="preserve"> </v>
      </c>
      <c r="P12" s="246">
        <f>(IF(ISERROR(VLOOKUP(J12,'Calcification Rates'!$A$11:$Q$88,11,0)),0,VLOOKUP(J12,'Calcification Rates'!$A$11:$Q$88,11,0)))*M12+(IF(ISERROR(VLOOKUP(J12,'Calcification Rates'!$A$11:$Q$88,14,0)),0,VLOOKUP(J12,'Calcification Rates'!$A$11:$Q$88,14,0)))</f>
        <v>0</v>
      </c>
      <c r="Q12" s="246">
        <f>(IF(ISERROR(VLOOKUP(J12,'Calcification Rates'!$A$11:$Q$88,12,0)),0,VLOOKUP(J12,'Calcification Rates'!$A$11:$Q$88,12,0)))*M12+(IF(ISERROR(VLOOKUP(J12,'Calcification Rates'!$A$11:$Q$88,15,0)),0,VLOOKUP(J12,'Calcification Rates'!$A$11:$Q$88,15,0)))</f>
        <v>0</v>
      </c>
      <c r="R12" s="249">
        <f>(IF(ISERROR(VLOOKUP(J12,'Calcification Rates'!$A$11:$Q$88,13,0)),0,VLOOKUP(J12,'Calcification Rates'!$A$11:$Q$88,13,0)))*M12+(IF(ISERROR(VLOOKUP(J12,'Calcification Rates'!$A$11:$Q$88,16,0)),0,VLOOKUP(J12,'Calcification Rates'!$A$11:$Q$88,16,0)))</f>
        <v>0</v>
      </c>
      <c r="S12" s="241"/>
      <c r="T12" s="250"/>
      <c r="U12" s="251"/>
      <c r="V12" s="252">
        <f>(IF(ISERROR(VLOOKUP(S12,'Calcification Rates'!$A$11:$Q$88,5,0)),0,VLOOKUP(S12,'Calcification Rates'!$A$11:$Q$88,5,0)))*U12</f>
        <v>0</v>
      </c>
      <c r="W12" s="245" t="str">
        <f>IF(ISERROR(VLOOKUP(S12,'Calcification Rates'!$A$10:$D$88,2,FALSE))," ",VLOOKUP(S12,'Calcification Rates'!$A$10:$D$88,2,FALSE))</f>
        <v xml:space="preserve"> </v>
      </c>
      <c r="X12" s="245" t="str">
        <f>IF(ISERROR(VLOOKUP(S12,'Calcification Rates'!$A$10:$D$88,4,FALSE))," ",VLOOKUP(S12,'Calcification Rates'!$A$10:$D$88,4,FALSE))</f>
        <v xml:space="preserve"> </v>
      </c>
      <c r="Y12" s="246">
        <f>(IF(ISERROR(VLOOKUP(S12,'Calcification Rates'!$A$11:$Q$88,11,0)),0,VLOOKUP(S12,'Calcification Rates'!$A$11:$Q$88,11,0)))*V12+(IF(ISERROR(VLOOKUP(S12,'Calcification Rates'!$A$11:$Q$88,14,0)),0,VLOOKUP(S12,'Calcification Rates'!$A$11:$Q$88,14,0)))</f>
        <v>0</v>
      </c>
      <c r="Z12" s="246">
        <f>(IF(ISERROR(VLOOKUP(S12,'Calcification Rates'!$A$11:$Q$88,12,0)),0,VLOOKUP(S12,'Calcification Rates'!$A$11:$Q$88,12,0)))*V12+(IF(ISERROR(VLOOKUP(S12,'Calcification Rates'!$A$11:$Q$88,15,0)),0,VLOOKUP(S12,'Calcification Rates'!$A$11:$Q$88,15,0)))</f>
        <v>0</v>
      </c>
      <c r="AA12" s="249">
        <f>(IF(ISERROR(VLOOKUP(S12,'Calcification Rates'!$A$11:$Q$88,13,0)),0,VLOOKUP(S12,'Calcification Rates'!$A$11:$Q$88,13,0)))*V12+(IF(ISERROR(VLOOKUP(S12,'Calcification Rates'!$A$11:$Q$88,16,0)),0,VLOOKUP(S12,'Calcification Rates'!$A$11:$Q$88,16,0)))</f>
        <v>0</v>
      </c>
      <c r="AB12" s="241"/>
      <c r="AC12" s="242"/>
      <c r="AD12" s="243"/>
      <c r="AE12" s="244">
        <f>(IF(ISERROR(VLOOKUP(AB12,'Calcification Rates'!$A$11:$Q$88,5,0)),0,VLOOKUP(AB12,'Calcification Rates'!$A$11:$Q$88,5,0)))*AD12</f>
        <v>0</v>
      </c>
      <c r="AF12" s="245" t="str">
        <f>IF(ISERROR(VLOOKUP(AB12,'Calcification Rates'!$A$10:$D$88,2,FALSE))," ",VLOOKUP(AB12,'Calcification Rates'!$A$10:$D$88,2,FALSE))</f>
        <v xml:space="preserve"> </v>
      </c>
      <c r="AG12" s="245" t="str">
        <f>IF(ISERROR(VLOOKUP(AB12,'Calcification Rates'!$A$10:$D$88,4,FALSE))," ",VLOOKUP(AB12,'Calcification Rates'!$A$10:$D$88,4,FALSE))</f>
        <v xml:space="preserve"> </v>
      </c>
      <c r="AH12" s="246">
        <f>(IF(ISERROR(VLOOKUP(AB12,'Calcification Rates'!$A$11:$Q$88,11,0)),0,VLOOKUP(AB12,'Calcification Rates'!$A$11:$Q$88,11,0)))*AE12+(IF(ISERROR(VLOOKUP(AB12,'Calcification Rates'!$A$11:$Q$88,14,0)),0,VLOOKUP(AB12,'Calcification Rates'!$A$11:$Q$88,14,0)))</f>
        <v>0</v>
      </c>
      <c r="AI12" s="246">
        <f>(IF(ISERROR(VLOOKUP(AB12,'Calcification Rates'!$A$11:$Q$88,12,0)),0,VLOOKUP(AB12,'Calcification Rates'!$A$11:$Q$88,12,0)))*AE12+(IF(ISERROR(VLOOKUP(AB12,'Calcification Rates'!$A$11:$Q$88,15,0)),0,VLOOKUP(AB12,'Calcification Rates'!$A$11:$Q$88,15,0)))</f>
        <v>0</v>
      </c>
      <c r="AJ12" s="249">
        <f>(IF(ISERROR(VLOOKUP(AB12,'Calcification Rates'!$A$11:$Q$88,13,0)),0,VLOOKUP(AB12,'Calcification Rates'!$A$11:$Q$88,13,0)))*AE12+(IF(ISERROR(VLOOKUP(AB12,'Calcification Rates'!$A$11:$Q$88,16,0)),0,VLOOKUP(AB12,'Calcification Rates'!$A$11:$Q$88,16,0)))</f>
        <v>0</v>
      </c>
      <c r="AK12" s="241"/>
      <c r="AL12" s="242"/>
      <c r="AM12" s="243"/>
      <c r="AN12" s="252">
        <f>(IF(ISERROR(VLOOKUP(AK12,'Calcification Rates'!$A$11:$Q$88,5,0)),0,VLOOKUP(AK12,'Calcification Rates'!$A$11:$Q$88,5,0)))*AM12</f>
        <v>0</v>
      </c>
      <c r="AO12" s="245" t="str">
        <f>IF(ISERROR(VLOOKUP(AK12,'Calcification Rates'!$A$10:$D$88,2,FALSE))," ",VLOOKUP(AK12,'Calcification Rates'!$A$10:$D$88,2,FALSE))</f>
        <v xml:space="preserve"> </v>
      </c>
      <c r="AP12" s="245" t="str">
        <f>IF(ISERROR(VLOOKUP(AK12,'Calcification Rates'!$A$10:$D$88,4,FALSE))," ",VLOOKUP(AK12,'Calcification Rates'!$A$10:$D$88,4,FALSE))</f>
        <v xml:space="preserve"> </v>
      </c>
      <c r="AQ12" s="246">
        <f>(IF(ISERROR(VLOOKUP(AK12,'Calcification Rates'!$A$11:$Q$88,11,0)),0,VLOOKUP(AK12,'Calcification Rates'!$A$11:$Q$88,11,0)))*AN12+(IF(ISERROR(VLOOKUP(AK12,'Calcification Rates'!$A$11:$Q$88,14,0)),0,VLOOKUP(AK12,'Calcification Rates'!$A$11:$Q$88,14,0)))</f>
        <v>0</v>
      </c>
      <c r="AR12" s="246">
        <f>(IF(ISERROR(VLOOKUP(AK12,'Calcification Rates'!$A$11:$Q$88,12,0)),0,VLOOKUP(AK12,'Calcification Rates'!$A$11:$Q$88,12,0)))*AN12+(IF(ISERROR(VLOOKUP(AK12,'Calcification Rates'!$A$11:$Q$88,15,0)),0,VLOOKUP(AK12,'Calcification Rates'!$A$11:$Q$88,15,0)))</f>
        <v>0</v>
      </c>
      <c r="AS12" s="249">
        <f>(IF(ISERROR(VLOOKUP(AK12,'Calcification Rates'!$A$11:$Q$88,13,0)),0,VLOOKUP(AK12,'Calcification Rates'!$A$11:$Q$88,13,0)))*AN12+(IF(ISERROR(VLOOKUP(AK12,'Calcification Rates'!$A$11:$Q$88,16,0)),0,VLOOKUP(AK12,'Calcification Rates'!$A$11:$Q$88,16,0)))</f>
        <v>0</v>
      </c>
      <c r="AT12" s="241"/>
      <c r="AU12" s="242"/>
      <c r="AV12" s="243"/>
      <c r="AW12" s="244">
        <f>(IF(ISERROR(VLOOKUP(AT12,'Calcification Rates'!$A$11:$Q$88,5,0)),0,VLOOKUP(AT12,'Calcification Rates'!$A$11:$Q$88,5,0)))*AV12</f>
        <v>0</v>
      </c>
      <c r="AX12" s="245" t="str">
        <f>IF(ISERROR(VLOOKUP(AT12,'Calcification Rates'!$A$10:$D$88,2,FALSE))," ",VLOOKUP(AT12,'Calcification Rates'!$A$10:$D$88,2,FALSE))</f>
        <v xml:space="preserve"> </v>
      </c>
      <c r="AY12" s="245" t="str">
        <f>IF(ISERROR(VLOOKUP(AT12,'Calcification Rates'!$A$10:$D$88,4,FALSE))," ",VLOOKUP(AT12,'Calcification Rates'!$A$10:$D$88,4,FALSE))</f>
        <v xml:space="preserve"> </v>
      </c>
      <c r="AZ12" s="253">
        <f>(IF(ISERROR(VLOOKUP(AT12,'Calcification Rates'!$A$11:$Q$88,11,0)),0,VLOOKUP(AT12,'Calcification Rates'!$A$11:$Q$88,11,0)))*AW12+(IF(ISERROR(VLOOKUP(AT12,'Calcification Rates'!$A$11:$Q$88,14,0)),0,VLOOKUP(AT12,'Calcification Rates'!$A$11:$Q$88,14,0)))</f>
        <v>0</v>
      </c>
      <c r="BA12" s="253">
        <f>(IF(ISERROR(VLOOKUP(AT12,'Calcification Rates'!$A$11:$Q$88,12,0)),0,VLOOKUP(AT12,'Calcification Rates'!$A$11:$Q$88,12,0)))*AW12+(IF(ISERROR(VLOOKUP(AT12,'Calcification Rates'!$A$11:$Q$88,15,0)),0,VLOOKUP(AT12,'Calcification Rates'!$A$11:$Q$88,15,0)))</f>
        <v>0</v>
      </c>
      <c r="BB12" s="254">
        <f>(IF(ISERROR(VLOOKUP(AT12,'Calcification Rates'!$A$11:$Q$88,13,0)),0,VLOOKUP(AT12,'Calcification Rates'!$A$11:$Q$88,13,0)))*AW12+(IF(ISERROR(VLOOKUP(AT12,'Calcification Rates'!$A$11:$Q$88,16,0)),0,VLOOKUP(AT12,'Calcification Rates'!$A$11:$Q$88,16,0)))</f>
        <v>0</v>
      </c>
      <c r="BC12" s="241"/>
      <c r="BD12" s="242"/>
      <c r="BE12" s="243"/>
      <c r="BF12" s="244">
        <f>(IF(ISERROR(VLOOKUP(BC12,'Calcification Rates'!$A$11:$Q$88,5,0)),0,VLOOKUP(BC12,'Calcification Rates'!$A$11:$Q$88,5,0)))*BE12</f>
        <v>0</v>
      </c>
      <c r="BG12" s="245" t="str">
        <f>IF(ISERROR(VLOOKUP(BC12,'Calcification Rates'!$A$10:$D$88,2,FALSE))," ",VLOOKUP(BC12,'Calcification Rates'!$A$10:$D$88,2,FALSE))</f>
        <v xml:space="preserve"> </v>
      </c>
      <c r="BH12" s="245" t="str">
        <f>IF(ISERROR(VLOOKUP(BC12,'Calcification Rates'!$A$10:$D$88,4,FALSE))," ",VLOOKUP(BC12,'Calcification Rates'!$A$10:$D$88,4,FALSE))</f>
        <v xml:space="preserve"> </v>
      </c>
      <c r="BI12" s="253">
        <f>(IF(ISERROR(VLOOKUP(BC12,'Calcification Rates'!$A$11:$Q$88,11,0)),0,VLOOKUP(BC12,'Calcification Rates'!$A$11:$Q$88,11,0)))*BF12+(IF(ISERROR(VLOOKUP(BC12,'Calcification Rates'!$A$11:$Q$88,14,0)),0,VLOOKUP(BC12,'Calcification Rates'!$A$11:$Q$88,14,0)))</f>
        <v>0</v>
      </c>
      <c r="BJ12" s="253">
        <f>(IF(ISERROR(VLOOKUP(BC12,'Calcification Rates'!$A$11:$Q$88,12,0)),0,VLOOKUP(BC12,'Calcification Rates'!$A$11:$Q$88,12,0)))*BF12+(IF(ISERROR(VLOOKUP(BC12,'Calcification Rates'!$A$11:$Q$88,15,0)),0,VLOOKUP(BC12,'Calcification Rates'!$A$11:$Q$88,15,0)))</f>
        <v>0</v>
      </c>
      <c r="BK12" s="254">
        <f>(IF(ISERROR(VLOOKUP(BC12,'Calcification Rates'!$A$11:$Q$88,13,0)),0,VLOOKUP(BC12,'Calcification Rates'!$A$11:$Q$88,13,0)))*BF12+(IF(ISERROR(VLOOKUP(BC12,'Calcification Rates'!$A$11:$Q$88,16,0)),0,VLOOKUP(BC12,'Calcification Rates'!$A$11:$Q$88,16,0)))</f>
        <v>0</v>
      </c>
      <c r="BL12" s="241"/>
      <c r="BM12" s="242"/>
      <c r="BN12" s="242"/>
      <c r="BO12" s="241">
        <f>(IF(ISERROR(VLOOKUP(BL12,'Calcification Rates'!$A$11:$Q$88,5,0)),0,VLOOKUP(BL12,'Calcification Rates'!$A$11:$Q$88,5,0)))*BN12</f>
        <v>0</v>
      </c>
      <c r="BP12" s="245" t="str">
        <f>IF(ISERROR(VLOOKUP(BL12,'Calcification Rates'!$A$10:$D$88,2,FALSE))," ",VLOOKUP(BL12,'Calcification Rates'!$A$10:$D$88,2,FALSE))</f>
        <v xml:space="preserve"> </v>
      </c>
      <c r="BQ12" s="245" t="str">
        <f>IF(ISERROR(VLOOKUP(BL12,'Calcification Rates'!$A$10:$D$88,4,FALSE))," ",VLOOKUP(BL12,'Calcification Rates'!$A$10:$D$88,4,FALSE))</f>
        <v xml:space="preserve"> </v>
      </c>
      <c r="BR12" s="253">
        <f>(IF(ISERROR(VLOOKUP(BL12,'Calcification Rates'!$A$11:$Q$88,11,0)),0,VLOOKUP(BL12,'Calcification Rates'!$A$11:$Q$88,11,0)))*BO12+(IF(ISERROR(VLOOKUP(BL12,'Calcification Rates'!$A$11:$Q$88,14,0)),0,VLOOKUP(BL12,'Calcification Rates'!$A$11:$Q$88,14,0)))</f>
        <v>0</v>
      </c>
      <c r="BS12" s="253">
        <f>(IF(ISERROR(VLOOKUP(BL12,'Calcification Rates'!$A$11:$Q$88,12,0)),0,VLOOKUP(BL12,'Calcification Rates'!$A$11:$Q$88,12,0)))*BO12+(IF(ISERROR(VLOOKUP(BL12,'Calcification Rates'!$A$11:$Q$88,15,0)),0,VLOOKUP(BL12,'Calcification Rates'!$A$11:$Q$88,15,0)))</f>
        <v>0</v>
      </c>
      <c r="BT12" s="254">
        <f>(IF(ISERROR(VLOOKUP(BL12,'Calcification Rates'!$A$11:$Q$88,13,0)),0,VLOOKUP(BL12,'Calcification Rates'!$A$11:$Q$88,13,0)))*BO12+(IF(ISERROR(VLOOKUP(BL12,'Calcification Rates'!$A$11:$Q$88,16,0)),0,VLOOKUP(BL12,'Calcification Rates'!$A$11:$Q$88,16,0)))</f>
        <v>0</v>
      </c>
    </row>
    <row r="13" spans="1:72" ht="20.100000000000001" customHeight="1" x14ac:dyDescent="0.25">
      <c r="A13" s="241"/>
      <c r="B13" s="242"/>
      <c r="C13" s="243"/>
      <c r="D13" s="244">
        <f>(IF(ISERROR(VLOOKUP(A13,'Calcification Rates'!$A$11:$Q$88,5,0)),0,VLOOKUP(A13,'Calcification Rates'!$A$11:$Q$88,5,0)))*C13</f>
        <v>0</v>
      </c>
      <c r="E13" s="245" t="str">
        <f>IF(ISERROR(VLOOKUP(A13,'Calcification Rates'!$A$10:$D$88,2,FALSE))," ",VLOOKUP(A13,'Calcification Rates'!$A$10:$D$88,2,FALSE))</f>
        <v xml:space="preserve"> </v>
      </c>
      <c r="F13" s="245" t="str">
        <f>IF(ISERROR(VLOOKUP(A13,'Calcification Rates'!$A$10:$D$88,4,FALSE))," ",VLOOKUP(A13,'Calcification Rates'!$A$10:$D$88,4,FALSE))</f>
        <v xml:space="preserve"> </v>
      </c>
      <c r="G13" s="246">
        <f>(IF(ISERROR(VLOOKUP(A13,'Calcification Rates'!$A$11:$Q$88,11,0)),0,VLOOKUP(A13,'Calcification Rates'!$A$11:$Q$88,11,0)))*D13+(IF(ISERROR(VLOOKUP(A13,'Calcification Rates'!$A$11:$Q$88,14,0)),0,VLOOKUP(A13,'Calcification Rates'!$A$11:$Q$88,14,0)))</f>
        <v>0</v>
      </c>
      <c r="H13" s="247">
        <f>(IF(ISERROR(VLOOKUP(A13,'Calcification Rates'!$A$11:$Q$88,12,0)),0,VLOOKUP(A13,'Calcification Rates'!$A$11:$Q$88,12,0)))*D13+(IF(ISERROR(VLOOKUP(A13,'Calcification Rates'!$A$11:$Q$88,15,0)),0,VLOOKUP(A13,'Calcification Rates'!$A$11:$Q$88,15,0)))</f>
        <v>0</v>
      </c>
      <c r="I13" s="248">
        <f>(IF(ISERROR(VLOOKUP(A13,'Calcification Rates'!$A$11:$Q$88,13,0)),0,VLOOKUP(A13,'Calcification Rates'!$A$11:$Q$88,13,0)))*D13+(IF(ISERROR(VLOOKUP(A13,'Calcification Rates'!$A$11:$Q$88,16,0)),0,VLOOKUP(A13,'Calcification Rates'!$A$11:$Q$88,16,0)))</f>
        <v>0</v>
      </c>
      <c r="J13" s="256"/>
      <c r="K13" s="242"/>
      <c r="L13" s="243"/>
      <c r="M13" s="244">
        <f>(IF(ISERROR(VLOOKUP(J13,'Calcification Rates'!$A$11:$Q$88,5,0)),0,VLOOKUP(J13,'Calcification Rates'!$A$11:$Q$88,5,0)))*L13</f>
        <v>0</v>
      </c>
      <c r="N13" s="245" t="str">
        <f>IF(ISERROR(VLOOKUP(J13,'Calcification Rates'!$A$10:$D$88,2,FALSE))," ",VLOOKUP(J13,'Calcification Rates'!$A$10:$D$88,2,FALSE))</f>
        <v xml:space="preserve"> </v>
      </c>
      <c r="O13" s="245" t="str">
        <f>IF(ISERROR(VLOOKUP(J13,'Calcification Rates'!$A$10:$D$88,4,FALSE))," ",VLOOKUP(J13,'Calcification Rates'!$A$10:$D$88,4,FALSE))</f>
        <v xml:space="preserve"> </v>
      </c>
      <c r="P13" s="246">
        <f>(IF(ISERROR(VLOOKUP(J13,'Calcification Rates'!$A$11:$Q$88,11,0)),0,VLOOKUP(J13,'Calcification Rates'!$A$11:$Q$88,11,0)))*M13+(IF(ISERROR(VLOOKUP(J13,'Calcification Rates'!$A$11:$Q$88,14,0)),0,VLOOKUP(J13,'Calcification Rates'!$A$11:$Q$88,14,0)))</f>
        <v>0</v>
      </c>
      <c r="Q13" s="246">
        <f>(IF(ISERROR(VLOOKUP(J13,'Calcification Rates'!$A$11:$Q$88,12,0)),0,VLOOKUP(J13,'Calcification Rates'!$A$11:$Q$88,12,0)))*M13+(IF(ISERROR(VLOOKUP(J13,'Calcification Rates'!$A$11:$Q$88,15,0)),0,VLOOKUP(J13,'Calcification Rates'!$A$11:$Q$88,15,0)))</f>
        <v>0</v>
      </c>
      <c r="R13" s="249">
        <f>(IF(ISERROR(VLOOKUP(J13,'Calcification Rates'!$A$11:$Q$88,13,0)),0,VLOOKUP(J13,'Calcification Rates'!$A$11:$Q$88,13,0)))*M13+(IF(ISERROR(VLOOKUP(J13,'Calcification Rates'!$A$11:$Q$88,16,0)),0,VLOOKUP(J13,'Calcification Rates'!$A$11:$Q$88,16,0)))</f>
        <v>0</v>
      </c>
      <c r="S13" s="256"/>
      <c r="T13" s="250"/>
      <c r="U13" s="251"/>
      <c r="V13" s="252">
        <f>(IF(ISERROR(VLOOKUP(S13,'Calcification Rates'!$A$11:$Q$88,5,0)),0,VLOOKUP(S13,'Calcification Rates'!$A$11:$Q$88,5,0)))*U13</f>
        <v>0</v>
      </c>
      <c r="W13" s="245" t="str">
        <f>IF(ISERROR(VLOOKUP(S13,'Calcification Rates'!$A$10:$D$88,2,FALSE))," ",VLOOKUP(S13,'Calcification Rates'!$A$10:$D$88,2,FALSE))</f>
        <v xml:space="preserve"> </v>
      </c>
      <c r="X13" s="245" t="str">
        <f>IF(ISERROR(VLOOKUP(S13,'Calcification Rates'!$A$10:$D$88,4,FALSE))," ",VLOOKUP(S13,'Calcification Rates'!$A$10:$D$88,4,FALSE))</f>
        <v xml:space="preserve"> </v>
      </c>
      <c r="Y13" s="246">
        <f>(IF(ISERROR(VLOOKUP(S13,'Calcification Rates'!$A$11:$Q$88,11,0)),0,VLOOKUP(S13,'Calcification Rates'!$A$11:$Q$88,11,0)))*V13+(IF(ISERROR(VLOOKUP(S13,'Calcification Rates'!$A$11:$Q$88,14,0)),0,VLOOKUP(S13,'Calcification Rates'!$A$11:$Q$88,14,0)))</f>
        <v>0</v>
      </c>
      <c r="Z13" s="246">
        <f>(IF(ISERROR(VLOOKUP(S13,'Calcification Rates'!$A$11:$Q$88,12,0)),0,VLOOKUP(S13,'Calcification Rates'!$A$11:$Q$88,12,0)))*V13+(IF(ISERROR(VLOOKUP(S13,'Calcification Rates'!$A$11:$Q$88,15,0)),0,VLOOKUP(S13,'Calcification Rates'!$A$11:$Q$88,15,0)))</f>
        <v>0</v>
      </c>
      <c r="AA13" s="249">
        <f>(IF(ISERROR(VLOOKUP(S13,'Calcification Rates'!$A$11:$Q$88,13,0)),0,VLOOKUP(S13,'Calcification Rates'!$A$11:$Q$88,13,0)))*V13+(IF(ISERROR(VLOOKUP(S13,'Calcification Rates'!$A$11:$Q$88,16,0)),0,VLOOKUP(S13,'Calcification Rates'!$A$11:$Q$88,16,0)))</f>
        <v>0</v>
      </c>
      <c r="AB13" s="256"/>
      <c r="AC13" s="242"/>
      <c r="AD13" s="243"/>
      <c r="AE13" s="244">
        <f>(IF(ISERROR(VLOOKUP(AB13,'Calcification Rates'!$A$11:$Q$88,5,0)),0,VLOOKUP(AB13,'Calcification Rates'!$A$11:$Q$88,5,0)))*AD13</f>
        <v>0</v>
      </c>
      <c r="AF13" s="245" t="str">
        <f>IF(ISERROR(VLOOKUP(AB13,'Calcification Rates'!$A$10:$D$88,2,FALSE))," ",VLOOKUP(AB13,'Calcification Rates'!$A$10:$D$88,2,FALSE))</f>
        <v xml:space="preserve"> </v>
      </c>
      <c r="AG13" s="245" t="str">
        <f>IF(ISERROR(VLOOKUP(AB13,'Calcification Rates'!$A$10:$D$88,4,FALSE))," ",VLOOKUP(AB13,'Calcification Rates'!$A$10:$D$88,4,FALSE))</f>
        <v xml:space="preserve"> </v>
      </c>
      <c r="AH13" s="246">
        <f>(IF(ISERROR(VLOOKUP(AB13,'Calcification Rates'!$A$11:$Q$88,11,0)),0,VLOOKUP(AB13,'Calcification Rates'!$A$11:$Q$88,11,0)))*AE13+(IF(ISERROR(VLOOKUP(AB13,'Calcification Rates'!$A$11:$Q$88,14,0)),0,VLOOKUP(AB13,'Calcification Rates'!$A$11:$Q$88,14,0)))</f>
        <v>0</v>
      </c>
      <c r="AI13" s="246">
        <f>(IF(ISERROR(VLOOKUP(AB13,'Calcification Rates'!$A$11:$Q$88,12,0)),0,VLOOKUP(AB13,'Calcification Rates'!$A$11:$Q$88,12,0)))*AE13+(IF(ISERROR(VLOOKUP(AB13,'Calcification Rates'!$A$11:$Q$88,15,0)),0,VLOOKUP(AB13,'Calcification Rates'!$A$11:$Q$88,15,0)))</f>
        <v>0</v>
      </c>
      <c r="AJ13" s="249">
        <f>(IF(ISERROR(VLOOKUP(AB13,'Calcification Rates'!$A$11:$Q$88,13,0)),0,VLOOKUP(AB13,'Calcification Rates'!$A$11:$Q$88,13,0)))*AE13+(IF(ISERROR(VLOOKUP(AB13,'Calcification Rates'!$A$11:$Q$88,16,0)),0,VLOOKUP(AB13,'Calcification Rates'!$A$11:$Q$88,16,0)))</f>
        <v>0</v>
      </c>
      <c r="AK13" s="256"/>
      <c r="AL13" s="242"/>
      <c r="AM13" s="243"/>
      <c r="AN13" s="252">
        <f>(IF(ISERROR(VLOOKUP(AK13,'Calcification Rates'!$A$11:$Q$88,5,0)),0,VLOOKUP(AK13,'Calcification Rates'!$A$11:$Q$88,5,0)))*AM13</f>
        <v>0</v>
      </c>
      <c r="AO13" s="245" t="str">
        <f>IF(ISERROR(VLOOKUP(AK13,'Calcification Rates'!$A$10:$D$88,2,FALSE))," ",VLOOKUP(AK13,'Calcification Rates'!$A$10:$D$88,2,FALSE))</f>
        <v xml:space="preserve"> </v>
      </c>
      <c r="AP13" s="245" t="str">
        <f>IF(ISERROR(VLOOKUP(AK13,'Calcification Rates'!$A$10:$D$88,4,FALSE))," ",VLOOKUP(AK13,'Calcification Rates'!$A$10:$D$88,4,FALSE))</f>
        <v xml:space="preserve"> </v>
      </c>
      <c r="AQ13" s="246">
        <f>(IF(ISERROR(VLOOKUP(AK13,'Calcification Rates'!$A$11:$Q$88,11,0)),0,VLOOKUP(AK13,'Calcification Rates'!$A$11:$Q$88,11,0)))*AN13+(IF(ISERROR(VLOOKUP(AK13,'Calcification Rates'!$A$11:$Q$88,14,0)),0,VLOOKUP(AK13,'Calcification Rates'!$A$11:$Q$88,14,0)))</f>
        <v>0</v>
      </c>
      <c r="AR13" s="246">
        <f>(IF(ISERROR(VLOOKUP(AK13,'Calcification Rates'!$A$11:$Q$88,12,0)),0,VLOOKUP(AK13,'Calcification Rates'!$A$11:$Q$88,12,0)))*AN13+(IF(ISERROR(VLOOKUP(AK13,'Calcification Rates'!$A$11:$Q$88,15,0)),0,VLOOKUP(AK13,'Calcification Rates'!$A$11:$Q$88,15,0)))</f>
        <v>0</v>
      </c>
      <c r="AS13" s="249">
        <f>(IF(ISERROR(VLOOKUP(AK13,'Calcification Rates'!$A$11:$Q$88,13,0)),0,VLOOKUP(AK13,'Calcification Rates'!$A$11:$Q$88,13,0)))*AN13+(IF(ISERROR(VLOOKUP(AK13,'Calcification Rates'!$A$11:$Q$88,16,0)),0,VLOOKUP(AK13,'Calcification Rates'!$A$11:$Q$88,16,0)))</f>
        <v>0</v>
      </c>
      <c r="AT13" s="256"/>
      <c r="AU13" s="242"/>
      <c r="AV13" s="243"/>
      <c r="AW13" s="244">
        <f>(IF(ISERROR(VLOOKUP(AT13,'Calcification Rates'!$A$11:$Q$88,5,0)),0,VLOOKUP(AT13,'Calcification Rates'!$A$11:$Q$88,5,0)))*AV13</f>
        <v>0</v>
      </c>
      <c r="AX13" s="245" t="str">
        <f>IF(ISERROR(VLOOKUP(AT13,'Calcification Rates'!$A$10:$D$88,2,FALSE))," ",VLOOKUP(AT13,'Calcification Rates'!$A$10:$D$88,2,FALSE))</f>
        <v xml:space="preserve"> </v>
      </c>
      <c r="AY13" s="245" t="str">
        <f>IF(ISERROR(VLOOKUP(AT13,'Calcification Rates'!$A$10:$D$88,4,FALSE))," ",VLOOKUP(AT13,'Calcification Rates'!$A$10:$D$88,4,FALSE))</f>
        <v xml:space="preserve"> </v>
      </c>
      <c r="AZ13" s="253">
        <f>(IF(ISERROR(VLOOKUP(AT13,'Calcification Rates'!$A$11:$Q$88,11,0)),0,VLOOKUP(AT13,'Calcification Rates'!$A$11:$Q$88,11,0)))*AW13+(IF(ISERROR(VLOOKUP(AT13,'Calcification Rates'!$A$11:$Q$88,14,0)),0,VLOOKUP(AT13,'Calcification Rates'!$A$11:$Q$88,14,0)))</f>
        <v>0</v>
      </c>
      <c r="BA13" s="253">
        <f>(IF(ISERROR(VLOOKUP(AT13,'Calcification Rates'!$A$11:$Q$88,12,0)),0,VLOOKUP(AT13,'Calcification Rates'!$A$11:$Q$88,12,0)))*AW13+(IF(ISERROR(VLOOKUP(AT13,'Calcification Rates'!$A$11:$Q$88,15,0)),0,VLOOKUP(AT13,'Calcification Rates'!$A$11:$Q$88,15,0)))</f>
        <v>0</v>
      </c>
      <c r="BB13" s="254">
        <f>(IF(ISERROR(VLOOKUP(AT13,'Calcification Rates'!$A$11:$Q$88,13,0)),0,VLOOKUP(AT13,'Calcification Rates'!$A$11:$Q$88,13,0)))*AW13+(IF(ISERROR(VLOOKUP(AT13,'Calcification Rates'!$A$11:$Q$88,16,0)),0,VLOOKUP(AT13,'Calcification Rates'!$A$11:$Q$88,16,0)))</f>
        <v>0</v>
      </c>
      <c r="BC13" s="256"/>
      <c r="BD13" s="242"/>
      <c r="BE13" s="243"/>
      <c r="BF13" s="244">
        <f>(IF(ISERROR(VLOOKUP(BC13,'Calcification Rates'!$A$11:$Q$88,5,0)),0,VLOOKUP(BC13,'Calcification Rates'!$A$11:$Q$88,5,0)))*BE13</f>
        <v>0</v>
      </c>
      <c r="BG13" s="245" t="str">
        <f>IF(ISERROR(VLOOKUP(BC13,'Calcification Rates'!$A$10:$D$88,2,FALSE))," ",VLOOKUP(BC13,'Calcification Rates'!$A$10:$D$88,2,FALSE))</f>
        <v xml:space="preserve"> </v>
      </c>
      <c r="BH13" s="245" t="str">
        <f>IF(ISERROR(VLOOKUP(BC13,'Calcification Rates'!$A$10:$D$88,4,FALSE))," ",VLOOKUP(BC13,'Calcification Rates'!$A$10:$D$88,4,FALSE))</f>
        <v xml:space="preserve"> </v>
      </c>
      <c r="BI13" s="253">
        <f>(IF(ISERROR(VLOOKUP(BC13,'Calcification Rates'!$A$11:$Q$88,11,0)),0,VLOOKUP(BC13,'Calcification Rates'!$A$11:$Q$88,11,0)))*BF13+(IF(ISERROR(VLOOKUP(BC13,'Calcification Rates'!$A$11:$Q$88,14,0)),0,VLOOKUP(BC13,'Calcification Rates'!$A$11:$Q$88,14,0)))</f>
        <v>0</v>
      </c>
      <c r="BJ13" s="253">
        <f>(IF(ISERROR(VLOOKUP(BC13,'Calcification Rates'!$A$11:$Q$88,12,0)),0,VLOOKUP(BC13,'Calcification Rates'!$A$11:$Q$88,12,0)))*BF13+(IF(ISERROR(VLOOKUP(BC13,'Calcification Rates'!$A$11:$Q$88,15,0)),0,VLOOKUP(BC13,'Calcification Rates'!$A$11:$Q$88,15,0)))</f>
        <v>0</v>
      </c>
      <c r="BK13" s="254">
        <f>(IF(ISERROR(VLOOKUP(BC13,'Calcification Rates'!$A$11:$Q$88,13,0)),0,VLOOKUP(BC13,'Calcification Rates'!$A$11:$Q$88,13,0)))*BF13+(IF(ISERROR(VLOOKUP(BC13,'Calcification Rates'!$A$11:$Q$88,16,0)),0,VLOOKUP(BC13,'Calcification Rates'!$A$11:$Q$88,16,0)))</f>
        <v>0</v>
      </c>
      <c r="BL13" s="256"/>
      <c r="BM13" s="242"/>
      <c r="BN13" s="242"/>
      <c r="BO13" s="241">
        <f>(IF(ISERROR(VLOOKUP(BL13,'Calcification Rates'!$A$11:$Q$88,5,0)),0,VLOOKUP(BL13,'Calcification Rates'!$A$11:$Q$88,5,0)))*BN13</f>
        <v>0</v>
      </c>
      <c r="BP13" s="245" t="str">
        <f>IF(ISERROR(VLOOKUP(BL13,'Calcification Rates'!$A$10:$D$88,2,FALSE))," ",VLOOKUP(BL13,'Calcification Rates'!$A$10:$D$88,2,FALSE))</f>
        <v xml:space="preserve"> </v>
      </c>
      <c r="BQ13" s="245" t="str">
        <f>IF(ISERROR(VLOOKUP(BL13,'Calcification Rates'!$A$10:$D$88,4,FALSE))," ",VLOOKUP(BL13,'Calcification Rates'!$A$10:$D$88,4,FALSE))</f>
        <v xml:space="preserve"> </v>
      </c>
      <c r="BR13" s="253">
        <f>(IF(ISERROR(VLOOKUP(BL13,'Calcification Rates'!$A$11:$Q$88,11,0)),0,VLOOKUP(BL13,'Calcification Rates'!$A$11:$Q$88,11,0)))*BO13+(IF(ISERROR(VLOOKUP(BL13,'Calcification Rates'!$A$11:$Q$88,14,0)),0,VLOOKUP(BL13,'Calcification Rates'!$A$11:$Q$88,14,0)))</f>
        <v>0</v>
      </c>
      <c r="BS13" s="253">
        <f>(IF(ISERROR(VLOOKUP(BL13,'Calcification Rates'!$A$11:$Q$88,12,0)),0,VLOOKUP(BL13,'Calcification Rates'!$A$11:$Q$88,12,0)))*BO13+(IF(ISERROR(VLOOKUP(BL13,'Calcification Rates'!$A$11:$Q$88,15,0)),0,VLOOKUP(BL13,'Calcification Rates'!$A$11:$Q$88,15,0)))</f>
        <v>0</v>
      </c>
      <c r="BT13" s="254">
        <f>(IF(ISERROR(VLOOKUP(BL13,'Calcification Rates'!$A$11:$Q$88,13,0)),0,VLOOKUP(BL13,'Calcification Rates'!$A$11:$Q$88,13,0)))*BO13+(IF(ISERROR(VLOOKUP(BL13,'Calcification Rates'!$A$11:$Q$88,16,0)),0,VLOOKUP(BL13,'Calcification Rates'!$A$11:$Q$88,16,0)))</f>
        <v>0</v>
      </c>
    </row>
    <row r="14" spans="1:72" ht="20.100000000000001" customHeight="1" x14ac:dyDescent="0.25">
      <c r="A14" s="241"/>
      <c r="B14" s="242"/>
      <c r="C14" s="243"/>
      <c r="D14" s="244">
        <f>(IF(ISERROR(VLOOKUP(A14,'Calcification Rates'!$A$11:$Q$88,5,0)),0,VLOOKUP(A14,'Calcification Rates'!$A$11:$Q$88,5,0)))*C14</f>
        <v>0</v>
      </c>
      <c r="E14" s="245" t="str">
        <f>IF(ISERROR(VLOOKUP(A14,'Calcification Rates'!$A$10:$D$88,2,FALSE))," ",VLOOKUP(A14,'Calcification Rates'!$A$10:$D$88,2,FALSE))</f>
        <v xml:space="preserve"> </v>
      </c>
      <c r="F14" s="245" t="str">
        <f>IF(ISERROR(VLOOKUP(A14,'Calcification Rates'!$A$10:$D$88,4,FALSE))," ",VLOOKUP(A14,'Calcification Rates'!$A$10:$D$88,4,FALSE))</f>
        <v xml:space="preserve"> </v>
      </c>
      <c r="G14" s="246">
        <f>(IF(ISERROR(VLOOKUP(A14,'Calcification Rates'!$A$11:$Q$88,11,0)),0,VLOOKUP(A14,'Calcification Rates'!$A$11:$Q$88,11,0)))*D14+(IF(ISERROR(VLOOKUP(A14,'Calcification Rates'!$A$11:$Q$88,14,0)),0,VLOOKUP(A14,'Calcification Rates'!$A$11:$Q$88,14,0)))</f>
        <v>0</v>
      </c>
      <c r="H14" s="247">
        <f>(IF(ISERROR(VLOOKUP(A14,'Calcification Rates'!$A$11:$Q$88,12,0)),0,VLOOKUP(A14,'Calcification Rates'!$A$11:$Q$88,12,0)))*D14+(IF(ISERROR(VLOOKUP(A14,'Calcification Rates'!$A$11:$Q$88,15,0)),0,VLOOKUP(A14,'Calcification Rates'!$A$11:$Q$88,15,0)))</f>
        <v>0</v>
      </c>
      <c r="I14" s="248">
        <f>(IF(ISERROR(VLOOKUP(A14,'Calcification Rates'!$A$11:$Q$88,13,0)),0,VLOOKUP(A14,'Calcification Rates'!$A$11:$Q$88,13,0)))*D14+(IF(ISERROR(VLOOKUP(A14,'Calcification Rates'!$A$11:$Q$88,16,0)),0,VLOOKUP(A14,'Calcification Rates'!$A$11:$Q$88,16,0)))</f>
        <v>0</v>
      </c>
      <c r="J14" s="256"/>
      <c r="K14" s="242"/>
      <c r="L14" s="243"/>
      <c r="M14" s="244">
        <f>(IF(ISERROR(VLOOKUP(J14,'Calcification Rates'!$A$11:$Q$88,5,0)),0,VLOOKUP(J14,'Calcification Rates'!$A$11:$Q$88,5,0)))*L14</f>
        <v>0</v>
      </c>
      <c r="N14" s="245" t="str">
        <f>IF(ISERROR(VLOOKUP(J14,'Calcification Rates'!$A$10:$D$88,2,FALSE))," ",VLOOKUP(J14,'Calcification Rates'!$A$10:$D$88,2,FALSE))</f>
        <v xml:space="preserve"> </v>
      </c>
      <c r="O14" s="245" t="str">
        <f>IF(ISERROR(VLOOKUP(J14,'Calcification Rates'!$A$10:$D$88,4,FALSE))," ",VLOOKUP(J14,'Calcification Rates'!$A$10:$D$88,4,FALSE))</f>
        <v xml:space="preserve"> </v>
      </c>
      <c r="P14" s="246">
        <f>(IF(ISERROR(VLOOKUP(J14,'Calcification Rates'!$A$11:$Q$88,11,0)),0,VLOOKUP(J14,'Calcification Rates'!$A$11:$Q$88,11,0)))*M14+(IF(ISERROR(VLOOKUP(J14,'Calcification Rates'!$A$11:$Q$88,14,0)),0,VLOOKUP(J14,'Calcification Rates'!$A$11:$Q$88,14,0)))</f>
        <v>0</v>
      </c>
      <c r="Q14" s="246">
        <f>(IF(ISERROR(VLOOKUP(J14,'Calcification Rates'!$A$11:$Q$88,12,0)),0,VLOOKUP(J14,'Calcification Rates'!$A$11:$Q$88,12,0)))*M14+(IF(ISERROR(VLOOKUP(J14,'Calcification Rates'!$A$11:$Q$88,15,0)),0,VLOOKUP(J14,'Calcification Rates'!$A$11:$Q$88,15,0)))</f>
        <v>0</v>
      </c>
      <c r="R14" s="249">
        <f>(IF(ISERROR(VLOOKUP(J14,'Calcification Rates'!$A$11:$Q$88,13,0)),0,VLOOKUP(J14,'Calcification Rates'!$A$11:$Q$88,13,0)))*M14+(IF(ISERROR(VLOOKUP(J14,'Calcification Rates'!$A$11:$Q$88,16,0)),0,VLOOKUP(J14,'Calcification Rates'!$A$11:$Q$88,16,0)))</f>
        <v>0</v>
      </c>
      <c r="S14" s="256"/>
      <c r="T14" s="250"/>
      <c r="U14" s="251"/>
      <c r="V14" s="252">
        <f>(IF(ISERROR(VLOOKUP(S14,'Calcification Rates'!$A$11:$Q$88,5,0)),0,VLOOKUP(S14,'Calcification Rates'!$A$11:$Q$88,5,0)))*U14</f>
        <v>0</v>
      </c>
      <c r="W14" s="245" t="str">
        <f>IF(ISERROR(VLOOKUP(S14,'Calcification Rates'!$A$10:$D$88,2,FALSE))," ",VLOOKUP(S14,'Calcification Rates'!$A$10:$D$88,2,FALSE))</f>
        <v xml:space="preserve"> </v>
      </c>
      <c r="X14" s="245" t="str">
        <f>IF(ISERROR(VLOOKUP(S14,'Calcification Rates'!$A$10:$D$88,4,FALSE))," ",VLOOKUP(S14,'Calcification Rates'!$A$10:$D$88,4,FALSE))</f>
        <v xml:space="preserve"> </v>
      </c>
      <c r="Y14" s="246">
        <f>(IF(ISERROR(VLOOKUP(S14,'Calcification Rates'!$A$11:$Q$88,11,0)),0,VLOOKUP(S14,'Calcification Rates'!$A$11:$Q$88,11,0)))*V14+(IF(ISERROR(VLOOKUP(S14,'Calcification Rates'!$A$11:$Q$88,14,0)),0,VLOOKUP(S14,'Calcification Rates'!$A$11:$Q$88,14,0)))</f>
        <v>0</v>
      </c>
      <c r="Z14" s="246">
        <f>(IF(ISERROR(VLOOKUP(S14,'Calcification Rates'!$A$11:$Q$88,12,0)),0,VLOOKUP(S14,'Calcification Rates'!$A$11:$Q$88,12,0)))*V14+(IF(ISERROR(VLOOKUP(S14,'Calcification Rates'!$A$11:$Q$88,15,0)),0,VLOOKUP(S14,'Calcification Rates'!$A$11:$Q$88,15,0)))</f>
        <v>0</v>
      </c>
      <c r="AA14" s="249">
        <f>(IF(ISERROR(VLOOKUP(S14,'Calcification Rates'!$A$11:$Q$88,13,0)),0,VLOOKUP(S14,'Calcification Rates'!$A$11:$Q$88,13,0)))*V14+(IF(ISERROR(VLOOKUP(S14,'Calcification Rates'!$A$11:$Q$88,16,0)),0,VLOOKUP(S14,'Calcification Rates'!$A$11:$Q$88,16,0)))</f>
        <v>0</v>
      </c>
      <c r="AB14" s="256"/>
      <c r="AC14" s="242"/>
      <c r="AD14" s="243"/>
      <c r="AE14" s="244">
        <f>(IF(ISERROR(VLOOKUP(AB14,'Calcification Rates'!$A$11:$Q$88,5,0)),0,VLOOKUP(AB14,'Calcification Rates'!$A$11:$Q$88,5,0)))*AD14</f>
        <v>0</v>
      </c>
      <c r="AF14" s="245" t="str">
        <f>IF(ISERROR(VLOOKUP(AB14,'Calcification Rates'!$A$10:$D$88,2,FALSE))," ",VLOOKUP(AB14,'Calcification Rates'!$A$10:$D$88,2,FALSE))</f>
        <v xml:space="preserve"> </v>
      </c>
      <c r="AG14" s="245" t="str">
        <f>IF(ISERROR(VLOOKUP(AB14,'Calcification Rates'!$A$10:$D$88,4,FALSE))," ",VLOOKUP(AB14,'Calcification Rates'!$A$10:$D$88,4,FALSE))</f>
        <v xml:space="preserve"> </v>
      </c>
      <c r="AH14" s="246">
        <f>(IF(ISERROR(VLOOKUP(AB14,'Calcification Rates'!$A$11:$Q$88,11,0)),0,VLOOKUP(AB14,'Calcification Rates'!$A$11:$Q$88,11,0)))*AE14+(IF(ISERROR(VLOOKUP(AB14,'Calcification Rates'!$A$11:$Q$88,14,0)),0,VLOOKUP(AB14,'Calcification Rates'!$A$11:$Q$88,14,0)))</f>
        <v>0</v>
      </c>
      <c r="AI14" s="246">
        <f>(IF(ISERROR(VLOOKUP(AB14,'Calcification Rates'!$A$11:$Q$88,12,0)),0,VLOOKUP(AB14,'Calcification Rates'!$A$11:$Q$88,12,0)))*AE14+(IF(ISERROR(VLOOKUP(AB14,'Calcification Rates'!$A$11:$Q$88,15,0)),0,VLOOKUP(AB14,'Calcification Rates'!$A$11:$Q$88,15,0)))</f>
        <v>0</v>
      </c>
      <c r="AJ14" s="249">
        <f>(IF(ISERROR(VLOOKUP(AB14,'Calcification Rates'!$A$11:$Q$88,13,0)),0,VLOOKUP(AB14,'Calcification Rates'!$A$11:$Q$88,13,0)))*AE14+(IF(ISERROR(VLOOKUP(AB14,'Calcification Rates'!$A$11:$Q$88,16,0)),0,VLOOKUP(AB14,'Calcification Rates'!$A$11:$Q$88,16,0)))</f>
        <v>0</v>
      </c>
      <c r="AK14" s="256"/>
      <c r="AL14" s="242"/>
      <c r="AM14" s="243"/>
      <c r="AN14" s="252">
        <f>(IF(ISERROR(VLOOKUP(AK14,'Calcification Rates'!$A$11:$Q$88,5,0)),0,VLOOKUP(AK14,'Calcification Rates'!$A$11:$Q$88,5,0)))*AM14</f>
        <v>0</v>
      </c>
      <c r="AO14" s="245" t="str">
        <f>IF(ISERROR(VLOOKUP(AK14,'Calcification Rates'!$A$10:$D$88,2,FALSE))," ",VLOOKUP(AK14,'Calcification Rates'!$A$10:$D$88,2,FALSE))</f>
        <v xml:space="preserve"> </v>
      </c>
      <c r="AP14" s="245" t="str">
        <f>IF(ISERROR(VLOOKUP(AK14,'Calcification Rates'!$A$10:$D$88,4,FALSE))," ",VLOOKUP(AK14,'Calcification Rates'!$A$10:$D$88,4,FALSE))</f>
        <v xml:space="preserve"> </v>
      </c>
      <c r="AQ14" s="246">
        <f>(IF(ISERROR(VLOOKUP(AK14,'Calcification Rates'!$A$11:$Q$88,11,0)),0,VLOOKUP(AK14,'Calcification Rates'!$A$11:$Q$88,11,0)))*AN14+(IF(ISERROR(VLOOKUP(AK14,'Calcification Rates'!$A$11:$Q$88,14,0)),0,VLOOKUP(AK14,'Calcification Rates'!$A$11:$Q$88,14,0)))</f>
        <v>0</v>
      </c>
      <c r="AR14" s="246">
        <f>(IF(ISERROR(VLOOKUP(AK14,'Calcification Rates'!$A$11:$Q$88,12,0)),0,VLOOKUP(AK14,'Calcification Rates'!$A$11:$Q$88,12,0)))*AN14+(IF(ISERROR(VLOOKUP(AK14,'Calcification Rates'!$A$11:$Q$88,15,0)),0,VLOOKUP(AK14,'Calcification Rates'!$A$11:$Q$88,15,0)))</f>
        <v>0</v>
      </c>
      <c r="AS14" s="249">
        <f>(IF(ISERROR(VLOOKUP(AK14,'Calcification Rates'!$A$11:$Q$88,13,0)),0,VLOOKUP(AK14,'Calcification Rates'!$A$11:$Q$88,13,0)))*AN14+(IF(ISERROR(VLOOKUP(AK14,'Calcification Rates'!$A$11:$Q$88,16,0)),0,VLOOKUP(AK14,'Calcification Rates'!$A$11:$Q$88,16,0)))</f>
        <v>0</v>
      </c>
      <c r="AT14" s="256"/>
      <c r="AU14" s="242"/>
      <c r="AV14" s="243"/>
      <c r="AW14" s="244">
        <f>(IF(ISERROR(VLOOKUP(AT14,'Calcification Rates'!$A$11:$Q$88,5,0)),0,VLOOKUP(AT14,'Calcification Rates'!$A$11:$Q$88,5,0)))*AV14</f>
        <v>0</v>
      </c>
      <c r="AX14" s="245" t="str">
        <f>IF(ISERROR(VLOOKUP(AT14,'Calcification Rates'!$A$10:$D$88,2,FALSE))," ",VLOOKUP(AT14,'Calcification Rates'!$A$10:$D$88,2,FALSE))</f>
        <v xml:space="preserve"> </v>
      </c>
      <c r="AY14" s="245" t="str">
        <f>IF(ISERROR(VLOOKUP(AT14,'Calcification Rates'!$A$10:$D$88,4,FALSE))," ",VLOOKUP(AT14,'Calcification Rates'!$A$10:$D$88,4,FALSE))</f>
        <v xml:space="preserve"> </v>
      </c>
      <c r="AZ14" s="253">
        <f>(IF(ISERROR(VLOOKUP(AT14,'Calcification Rates'!$A$11:$Q$88,11,0)),0,VLOOKUP(AT14,'Calcification Rates'!$A$11:$Q$88,11,0)))*AW14+(IF(ISERROR(VLOOKUP(AT14,'Calcification Rates'!$A$11:$Q$88,14,0)),0,VLOOKUP(AT14,'Calcification Rates'!$A$11:$Q$88,14,0)))</f>
        <v>0</v>
      </c>
      <c r="BA14" s="253">
        <f>(IF(ISERROR(VLOOKUP(AT14,'Calcification Rates'!$A$11:$Q$88,12,0)),0,VLOOKUP(AT14,'Calcification Rates'!$A$11:$Q$88,12,0)))*AW14+(IF(ISERROR(VLOOKUP(AT14,'Calcification Rates'!$A$11:$Q$88,15,0)),0,VLOOKUP(AT14,'Calcification Rates'!$A$11:$Q$88,15,0)))</f>
        <v>0</v>
      </c>
      <c r="BB14" s="254">
        <f>(IF(ISERROR(VLOOKUP(AT14,'Calcification Rates'!$A$11:$Q$88,13,0)),0,VLOOKUP(AT14,'Calcification Rates'!$A$11:$Q$88,13,0)))*AW14+(IF(ISERROR(VLOOKUP(AT14,'Calcification Rates'!$A$11:$Q$88,16,0)),0,VLOOKUP(AT14,'Calcification Rates'!$A$11:$Q$88,16,0)))</f>
        <v>0</v>
      </c>
      <c r="BC14" s="256"/>
      <c r="BD14" s="242"/>
      <c r="BE14" s="243"/>
      <c r="BF14" s="244">
        <f>(IF(ISERROR(VLOOKUP(BC14,'Calcification Rates'!$A$11:$Q$88,5,0)),0,VLOOKUP(BC14,'Calcification Rates'!$A$11:$Q$88,5,0)))*BE14</f>
        <v>0</v>
      </c>
      <c r="BG14" s="245" t="str">
        <f>IF(ISERROR(VLOOKUP(BC14,'Calcification Rates'!$A$10:$D$88,2,FALSE))," ",VLOOKUP(BC14,'Calcification Rates'!$A$10:$D$88,2,FALSE))</f>
        <v xml:space="preserve"> </v>
      </c>
      <c r="BH14" s="245" t="str">
        <f>IF(ISERROR(VLOOKUP(BC14,'Calcification Rates'!$A$10:$D$88,4,FALSE))," ",VLOOKUP(BC14,'Calcification Rates'!$A$10:$D$88,4,FALSE))</f>
        <v xml:space="preserve"> </v>
      </c>
      <c r="BI14" s="253">
        <f>(IF(ISERROR(VLOOKUP(BC14,'Calcification Rates'!$A$11:$Q$88,11,0)),0,VLOOKUP(BC14,'Calcification Rates'!$A$11:$Q$88,11,0)))*BF14+(IF(ISERROR(VLOOKUP(BC14,'Calcification Rates'!$A$11:$Q$88,14,0)),0,VLOOKUP(BC14,'Calcification Rates'!$A$11:$Q$88,14,0)))</f>
        <v>0</v>
      </c>
      <c r="BJ14" s="253">
        <f>(IF(ISERROR(VLOOKUP(BC14,'Calcification Rates'!$A$11:$Q$88,12,0)),0,VLOOKUP(BC14,'Calcification Rates'!$A$11:$Q$88,12,0)))*BF14+(IF(ISERROR(VLOOKUP(BC14,'Calcification Rates'!$A$11:$Q$88,15,0)),0,VLOOKUP(BC14,'Calcification Rates'!$A$11:$Q$88,15,0)))</f>
        <v>0</v>
      </c>
      <c r="BK14" s="254">
        <f>(IF(ISERROR(VLOOKUP(BC14,'Calcification Rates'!$A$11:$Q$88,13,0)),0,VLOOKUP(BC14,'Calcification Rates'!$A$11:$Q$88,13,0)))*BF14+(IF(ISERROR(VLOOKUP(BC14,'Calcification Rates'!$A$11:$Q$88,16,0)),0,VLOOKUP(BC14,'Calcification Rates'!$A$11:$Q$88,16,0)))</f>
        <v>0</v>
      </c>
      <c r="BL14" s="256"/>
      <c r="BM14" s="242"/>
      <c r="BN14" s="242"/>
      <c r="BO14" s="241">
        <f>(IF(ISERROR(VLOOKUP(BL14,'Calcification Rates'!$A$11:$Q$88,5,0)),0,VLOOKUP(BL14,'Calcification Rates'!$A$11:$Q$88,5,0)))*BN14</f>
        <v>0</v>
      </c>
      <c r="BP14" s="245" t="str">
        <f>IF(ISERROR(VLOOKUP(BL14,'Calcification Rates'!$A$10:$D$88,2,FALSE))," ",VLOOKUP(BL14,'Calcification Rates'!$A$10:$D$88,2,FALSE))</f>
        <v xml:space="preserve"> </v>
      </c>
      <c r="BQ14" s="245" t="str">
        <f>IF(ISERROR(VLOOKUP(BL14,'Calcification Rates'!$A$10:$D$88,4,FALSE))," ",VLOOKUP(BL14,'Calcification Rates'!$A$10:$D$88,4,FALSE))</f>
        <v xml:space="preserve"> </v>
      </c>
      <c r="BR14" s="253">
        <f>(IF(ISERROR(VLOOKUP(BL14,'Calcification Rates'!$A$11:$Q$88,11,0)),0,VLOOKUP(BL14,'Calcification Rates'!$A$11:$Q$88,11,0)))*BO14+(IF(ISERROR(VLOOKUP(BL14,'Calcification Rates'!$A$11:$Q$88,14,0)),0,VLOOKUP(BL14,'Calcification Rates'!$A$11:$Q$88,14,0)))</f>
        <v>0</v>
      </c>
      <c r="BS14" s="253">
        <f>(IF(ISERROR(VLOOKUP(BL14,'Calcification Rates'!$A$11:$Q$88,12,0)),0,VLOOKUP(BL14,'Calcification Rates'!$A$11:$Q$88,12,0)))*BO14+(IF(ISERROR(VLOOKUP(BL14,'Calcification Rates'!$A$11:$Q$88,15,0)),0,VLOOKUP(BL14,'Calcification Rates'!$A$11:$Q$88,15,0)))</f>
        <v>0</v>
      </c>
      <c r="BT14" s="254">
        <f>(IF(ISERROR(VLOOKUP(BL14,'Calcification Rates'!$A$11:$Q$88,13,0)),0,VLOOKUP(BL14,'Calcification Rates'!$A$11:$Q$88,13,0)))*BO14+(IF(ISERROR(VLOOKUP(BL14,'Calcification Rates'!$A$11:$Q$88,16,0)),0,VLOOKUP(BL14,'Calcification Rates'!$A$11:$Q$88,16,0)))</f>
        <v>0</v>
      </c>
    </row>
    <row r="15" spans="1:72" ht="20.100000000000001" customHeight="1" x14ac:dyDescent="0.25">
      <c r="A15" s="241"/>
      <c r="B15" s="242"/>
      <c r="C15" s="243"/>
      <c r="D15" s="244">
        <f>(IF(ISERROR(VLOOKUP(A15,'Calcification Rates'!$A$11:$Q$88,5,0)),0,VLOOKUP(A15,'Calcification Rates'!$A$11:$Q$88,5,0)))*C15</f>
        <v>0</v>
      </c>
      <c r="E15" s="245" t="str">
        <f>IF(ISERROR(VLOOKUP(A15,'Calcification Rates'!$A$10:$D$88,2,FALSE))," ",VLOOKUP(A15,'Calcification Rates'!$A$10:$D$88,2,FALSE))</f>
        <v xml:space="preserve"> </v>
      </c>
      <c r="F15" s="245" t="str">
        <f>IF(ISERROR(VLOOKUP(A15,'Calcification Rates'!$A$10:$D$88,4,FALSE))," ",VLOOKUP(A15,'Calcification Rates'!$A$10:$D$88,4,FALSE))</f>
        <v xml:space="preserve"> </v>
      </c>
      <c r="G15" s="246">
        <f>(IF(ISERROR(VLOOKUP(A15,'Calcification Rates'!$A$11:$Q$88,11,0)),0,VLOOKUP(A15,'Calcification Rates'!$A$11:$Q$88,11,0)))*D15+(IF(ISERROR(VLOOKUP(A15,'Calcification Rates'!$A$11:$Q$88,14,0)),0,VLOOKUP(A15,'Calcification Rates'!$A$11:$Q$88,14,0)))</f>
        <v>0</v>
      </c>
      <c r="H15" s="247">
        <f>(IF(ISERROR(VLOOKUP(A15,'Calcification Rates'!$A$11:$Q$88,12,0)),0,VLOOKUP(A15,'Calcification Rates'!$A$11:$Q$88,12,0)))*D15+(IF(ISERROR(VLOOKUP(A15,'Calcification Rates'!$A$11:$Q$88,15,0)),0,VLOOKUP(A15,'Calcification Rates'!$A$11:$Q$88,15,0)))</f>
        <v>0</v>
      </c>
      <c r="I15" s="248">
        <f>(IF(ISERROR(VLOOKUP(A15,'Calcification Rates'!$A$11:$Q$88,13,0)),0,VLOOKUP(A15,'Calcification Rates'!$A$11:$Q$88,13,0)))*D15+(IF(ISERROR(VLOOKUP(A15,'Calcification Rates'!$A$11:$Q$88,16,0)),0,VLOOKUP(A15,'Calcification Rates'!$A$11:$Q$88,16,0)))</f>
        <v>0</v>
      </c>
      <c r="J15" s="256"/>
      <c r="K15" s="242"/>
      <c r="L15" s="243"/>
      <c r="M15" s="244">
        <f>(IF(ISERROR(VLOOKUP(J15,'Calcification Rates'!$A$11:$Q$88,5,0)),0,VLOOKUP(J15,'Calcification Rates'!$A$11:$Q$88,5,0)))*L15</f>
        <v>0</v>
      </c>
      <c r="N15" s="245" t="str">
        <f>IF(ISERROR(VLOOKUP(J15,'Calcification Rates'!$A$10:$D$88,2,FALSE))," ",VLOOKUP(J15,'Calcification Rates'!$A$10:$D$88,2,FALSE))</f>
        <v xml:space="preserve"> </v>
      </c>
      <c r="O15" s="245" t="str">
        <f>IF(ISERROR(VLOOKUP(J15,'Calcification Rates'!$A$10:$D$88,4,FALSE))," ",VLOOKUP(J15,'Calcification Rates'!$A$10:$D$88,4,FALSE))</f>
        <v xml:space="preserve"> </v>
      </c>
      <c r="P15" s="246">
        <f>(IF(ISERROR(VLOOKUP(J15,'Calcification Rates'!$A$11:$Q$88,11,0)),0,VLOOKUP(J15,'Calcification Rates'!$A$11:$Q$88,11,0)))*M15+(IF(ISERROR(VLOOKUP(J15,'Calcification Rates'!$A$11:$Q$88,14,0)),0,VLOOKUP(J15,'Calcification Rates'!$A$11:$Q$88,14,0)))</f>
        <v>0</v>
      </c>
      <c r="Q15" s="246">
        <f>(IF(ISERROR(VLOOKUP(J15,'Calcification Rates'!$A$11:$Q$88,12,0)),0,VLOOKUP(J15,'Calcification Rates'!$A$11:$Q$88,12,0)))*M15+(IF(ISERROR(VLOOKUP(J15,'Calcification Rates'!$A$11:$Q$88,15,0)),0,VLOOKUP(J15,'Calcification Rates'!$A$11:$Q$88,15,0)))</f>
        <v>0</v>
      </c>
      <c r="R15" s="249">
        <f>(IF(ISERROR(VLOOKUP(J15,'Calcification Rates'!$A$11:$Q$88,13,0)),0,VLOOKUP(J15,'Calcification Rates'!$A$11:$Q$88,13,0)))*M15+(IF(ISERROR(VLOOKUP(J15,'Calcification Rates'!$A$11:$Q$88,16,0)),0,VLOOKUP(J15,'Calcification Rates'!$A$11:$Q$88,16,0)))</f>
        <v>0</v>
      </c>
      <c r="S15" s="256"/>
      <c r="T15" s="250"/>
      <c r="U15" s="251"/>
      <c r="V15" s="252">
        <f>(IF(ISERROR(VLOOKUP(S15,'Calcification Rates'!$A$11:$Q$88,5,0)),0,VLOOKUP(S15,'Calcification Rates'!$A$11:$Q$88,5,0)))*U15</f>
        <v>0</v>
      </c>
      <c r="W15" s="245" t="str">
        <f>IF(ISERROR(VLOOKUP(S15,'Calcification Rates'!$A$10:$D$88,2,FALSE))," ",VLOOKUP(S15,'Calcification Rates'!$A$10:$D$88,2,FALSE))</f>
        <v xml:space="preserve"> </v>
      </c>
      <c r="X15" s="245" t="str">
        <f>IF(ISERROR(VLOOKUP(S15,'Calcification Rates'!$A$10:$D$88,4,FALSE))," ",VLOOKUP(S15,'Calcification Rates'!$A$10:$D$88,4,FALSE))</f>
        <v xml:space="preserve"> </v>
      </c>
      <c r="Y15" s="246">
        <f>(IF(ISERROR(VLOOKUP(S15,'Calcification Rates'!$A$11:$Q$88,11,0)),0,VLOOKUP(S15,'Calcification Rates'!$A$11:$Q$88,11,0)))*V15+(IF(ISERROR(VLOOKUP(S15,'Calcification Rates'!$A$11:$Q$88,14,0)),0,VLOOKUP(S15,'Calcification Rates'!$A$11:$Q$88,14,0)))</f>
        <v>0</v>
      </c>
      <c r="Z15" s="246">
        <f>(IF(ISERROR(VLOOKUP(S15,'Calcification Rates'!$A$11:$Q$88,12,0)),0,VLOOKUP(S15,'Calcification Rates'!$A$11:$Q$88,12,0)))*V15+(IF(ISERROR(VLOOKUP(S15,'Calcification Rates'!$A$11:$Q$88,15,0)),0,VLOOKUP(S15,'Calcification Rates'!$A$11:$Q$88,15,0)))</f>
        <v>0</v>
      </c>
      <c r="AA15" s="249">
        <f>(IF(ISERROR(VLOOKUP(S15,'Calcification Rates'!$A$11:$Q$88,13,0)),0,VLOOKUP(S15,'Calcification Rates'!$A$11:$Q$88,13,0)))*V15+(IF(ISERROR(VLOOKUP(S15,'Calcification Rates'!$A$11:$Q$88,16,0)),0,VLOOKUP(S15,'Calcification Rates'!$A$11:$Q$88,16,0)))</f>
        <v>0</v>
      </c>
      <c r="AB15" s="256"/>
      <c r="AC15" s="242"/>
      <c r="AD15" s="243"/>
      <c r="AE15" s="244">
        <f>(IF(ISERROR(VLOOKUP(AB15,'Calcification Rates'!$A$11:$Q$88,5,0)),0,VLOOKUP(AB15,'Calcification Rates'!$A$11:$Q$88,5,0)))*AD15</f>
        <v>0</v>
      </c>
      <c r="AF15" s="245" t="str">
        <f>IF(ISERROR(VLOOKUP(AB15,'Calcification Rates'!$A$10:$D$88,2,FALSE))," ",VLOOKUP(AB15,'Calcification Rates'!$A$10:$D$88,2,FALSE))</f>
        <v xml:space="preserve"> </v>
      </c>
      <c r="AG15" s="245" t="str">
        <f>IF(ISERROR(VLOOKUP(AB15,'Calcification Rates'!$A$10:$D$88,4,FALSE))," ",VLOOKUP(AB15,'Calcification Rates'!$A$10:$D$88,4,FALSE))</f>
        <v xml:space="preserve"> </v>
      </c>
      <c r="AH15" s="246">
        <f>(IF(ISERROR(VLOOKUP(AB15,'Calcification Rates'!$A$11:$Q$88,11,0)),0,VLOOKUP(AB15,'Calcification Rates'!$A$11:$Q$88,11,0)))*AE15+(IF(ISERROR(VLOOKUP(AB15,'Calcification Rates'!$A$11:$Q$88,14,0)),0,VLOOKUP(AB15,'Calcification Rates'!$A$11:$Q$88,14,0)))</f>
        <v>0</v>
      </c>
      <c r="AI15" s="246">
        <f>(IF(ISERROR(VLOOKUP(AB15,'Calcification Rates'!$A$11:$Q$88,12,0)),0,VLOOKUP(AB15,'Calcification Rates'!$A$11:$Q$88,12,0)))*AE15+(IF(ISERROR(VLOOKUP(AB15,'Calcification Rates'!$A$11:$Q$88,15,0)),0,VLOOKUP(AB15,'Calcification Rates'!$A$11:$Q$88,15,0)))</f>
        <v>0</v>
      </c>
      <c r="AJ15" s="249">
        <f>(IF(ISERROR(VLOOKUP(AB15,'Calcification Rates'!$A$11:$Q$88,13,0)),0,VLOOKUP(AB15,'Calcification Rates'!$A$11:$Q$88,13,0)))*AE15+(IF(ISERROR(VLOOKUP(AB15,'Calcification Rates'!$A$11:$Q$88,16,0)),0,VLOOKUP(AB15,'Calcification Rates'!$A$11:$Q$88,16,0)))</f>
        <v>0</v>
      </c>
      <c r="AK15" s="256"/>
      <c r="AL15" s="242"/>
      <c r="AM15" s="243"/>
      <c r="AN15" s="252">
        <f>(IF(ISERROR(VLOOKUP(AK15,'Calcification Rates'!$A$11:$Q$88,5,0)),0,VLOOKUP(AK15,'Calcification Rates'!$A$11:$Q$88,5,0)))*AM15</f>
        <v>0</v>
      </c>
      <c r="AO15" s="245" t="str">
        <f>IF(ISERROR(VLOOKUP(AK15,'Calcification Rates'!$A$10:$D$88,2,FALSE))," ",VLOOKUP(AK15,'Calcification Rates'!$A$10:$D$88,2,FALSE))</f>
        <v xml:space="preserve"> </v>
      </c>
      <c r="AP15" s="245" t="str">
        <f>IF(ISERROR(VLOOKUP(AK15,'Calcification Rates'!$A$10:$D$88,4,FALSE))," ",VLOOKUP(AK15,'Calcification Rates'!$A$10:$D$88,4,FALSE))</f>
        <v xml:space="preserve"> </v>
      </c>
      <c r="AQ15" s="246">
        <f>(IF(ISERROR(VLOOKUP(AK15,'Calcification Rates'!$A$11:$Q$88,11,0)),0,VLOOKUP(AK15,'Calcification Rates'!$A$11:$Q$88,11,0)))*AN15+(IF(ISERROR(VLOOKUP(AK15,'Calcification Rates'!$A$11:$Q$88,14,0)),0,VLOOKUP(AK15,'Calcification Rates'!$A$11:$Q$88,14,0)))</f>
        <v>0</v>
      </c>
      <c r="AR15" s="246">
        <f>(IF(ISERROR(VLOOKUP(AK15,'Calcification Rates'!$A$11:$Q$88,12,0)),0,VLOOKUP(AK15,'Calcification Rates'!$A$11:$Q$88,12,0)))*AN15+(IF(ISERROR(VLOOKUP(AK15,'Calcification Rates'!$A$11:$Q$88,15,0)),0,VLOOKUP(AK15,'Calcification Rates'!$A$11:$Q$88,15,0)))</f>
        <v>0</v>
      </c>
      <c r="AS15" s="249">
        <f>(IF(ISERROR(VLOOKUP(AK15,'Calcification Rates'!$A$11:$Q$88,13,0)),0,VLOOKUP(AK15,'Calcification Rates'!$A$11:$Q$88,13,0)))*AN15+(IF(ISERROR(VLOOKUP(AK15,'Calcification Rates'!$A$11:$Q$88,16,0)),0,VLOOKUP(AK15,'Calcification Rates'!$A$11:$Q$88,16,0)))</f>
        <v>0</v>
      </c>
      <c r="AT15" s="256"/>
      <c r="AU15" s="242"/>
      <c r="AV15" s="243"/>
      <c r="AW15" s="244">
        <f>(IF(ISERROR(VLOOKUP(AT15,'Calcification Rates'!$A$11:$Q$88,5,0)),0,VLOOKUP(AT15,'Calcification Rates'!$A$11:$Q$88,5,0)))*AV15</f>
        <v>0</v>
      </c>
      <c r="AX15" s="245" t="str">
        <f>IF(ISERROR(VLOOKUP(AT15,'Calcification Rates'!$A$10:$D$88,2,FALSE))," ",VLOOKUP(AT15,'Calcification Rates'!$A$10:$D$88,2,FALSE))</f>
        <v xml:space="preserve"> </v>
      </c>
      <c r="AY15" s="245" t="str">
        <f>IF(ISERROR(VLOOKUP(AT15,'Calcification Rates'!$A$10:$D$88,4,FALSE))," ",VLOOKUP(AT15,'Calcification Rates'!$A$10:$D$88,4,FALSE))</f>
        <v xml:space="preserve"> </v>
      </c>
      <c r="AZ15" s="253">
        <f>(IF(ISERROR(VLOOKUP(AT15,'Calcification Rates'!$A$11:$Q$88,11,0)),0,VLOOKUP(AT15,'Calcification Rates'!$A$11:$Q$88,11,0)))*AW15+(IF(ISERROR(VLOOKUP(AT15,'Calcification Rates'!$A$11:$Q$88,14,0)),0,VLOOKUP(AT15,'Calcification Rates'!$A$11:$Q$88,14,0)))</f>
        <v>0</v>
      </c>
      <c r="BA15" s="253">
        <f>(IF(ISERROR(VLOOKUP(AT15,'Calcification Rates'!$A$11:$Q$88,12,0)),0,VLOOKUP(AT15,'Calcification Rates'!$A$11:$Q$88,12,0)))*AW15+(IF(ISERROR(VLOOKUP(AT15,'Calcification Rates'!$A$11:$Q$88,15,0)),0,VLOOKUP(AT15,'Calcification Rates'!$A$11:$Q$88,15,0)))</f>
        <v>0</v>
      </c>
      <c r="BB15" s="254">
        <f>(IF(ISERROR(VLOOKUP(AT15,'Calcification Rates'!$A$11:$Q$88,13,0)),0,VLOOKUP(AT15,'Calcification Rates'!$A$11:$Q$88,13,0)))*AW15+(IF(ISERROR(VLOOKUP(AT15,'Calcification Rates'!$A$11:$Q$88,16,0)),0,VLOOKUP(AT15,'Calcification Rates'!$A$11:$Q$88,16,0)))</f>
        <v>0</v>
      </c>
      <c r="BC15" s="256"/>
      <c r="BD15" s="242"/>
      <c r="BE15" s="243"/>
      <c r="BF15" s="244">
        <f>(IF(ISERROR(VLOOKUP(BC15,'Calcification Rates'!$A$11:$Q$88,5,0)),0,VLOOKUP(BC15,'Calcification Rates'!$A$11:$Q$88,5,0)))*BE15</f>
        <v>0</v>
      </c>
      <c r="BG15" s="245" t="str">
        <f>IF(ISERROR(VLOOKUP(BC15,'Calcification Rates'!$A$10:$D$88,2,FALSE))," ",VLOOKUP(BC15,'Calcification Rates'!$A$10:$D$88,2,FALSE))</f>
        <v xml:space="preserve"> </v>
      </c>
      <c r="BH15" s="245" t="str">
        <f>IF(ISERROR(VLOOKUP(BC15,'Calcification Rates'!$A$10:$D$88,4,FALSE))," ",VLOOKUP(BC15,'Calcification Rates'!$A$10:$D$88,4,FALSE))</f>
        <v xml:space="preserve"> </v>
      </c>
      <c r="BI15" s="253">
        <f>(IF(ISERROR(VLOOKUP(BC15,'Calcification Rates'!$A$11:$Q$88,11,0)),0,VLOOKUP(BC15,'Calcification Rates'!$A$11:$Q$88,11,0)))*BF15+(IF(ISERROR(VLOOKUP(BC15,'Calcification Rates'!$A$11:$Q$88,14,0)),0,VLOOKUP(BC15,'Calcification Rates'!$A$11:$Q$88,14,0)))</f>
        <v>0</v>
      </c>
      <c r="BJ15" s="253">
        <f>(IF(ISERROR(VLOOKUP(BC15,'Calcification Rates'!$A$11:$Q$88,12,0)),0,VLOOKUP(BC15,'Calcification Rates'!$A$11:$Q$88,12,0)))*BF15+(IF(ISERROR(VLOOKUP(BC15,'Calcification Rates'!$A$11:$Q$88,15,0)),0,VLOOKUP(BC15,'Calcification Rates'!$A$11:$Q$88,15,0)))</f>
        <v>0</v>
      </c>
      <c r="BK15" s="254">
        <f>(IF(ISERROR(VLOOKUP(BC15,'Calcification Rates'!$A$11:$Q$88,13,0)),0,VLOOKUP(BC15,'Calcification Rates'!$A$11:$Q$88,13,0)))*BF15+(IF(ISERROR(VLOOKUP(BC15,'Calcification Rates'!$A$11:$Q$88,16,0)),0,VLOOKUP(BC15,'Calcification Rates'!$A$11:$Q$88,16,0)))</f>
        <v>0</v>
      </c>
      <c r="BL15" s="256"/>
      <c r="BM15" s="242"/>
      <c r="BN15" s="242"/>
      <c r="BO15" s="241">
        <f>(IF(ISERROR(VLOOKUP(BL15,'Calcification Rates'!$A$11:$Q$88,5,0)),0,VLOOKUP(BL15,'Calcification Rates'!$A$11:$Q$88,5,0)))*BN15</f>
        <v>0</v>
      </c>
      <c r="BP15" s="245" t="str">
        <f>IF(ISERROR(VLOOKUP(BL15,'Calcification Rates'!$A$10:$D$88,2,FALSE))," ",VLOOKUP(BL15,'Calcification Rates'!$A$10:$D$88,2,FALSE))</f>
        <v xml:space="preserve"> </v>
      </c>
      <c r="BQ15" s="245" t="str">
        <f>IF(ISERROR(VLOOKUP(BL15,'Calcification Rates'!$A$10:$D$88,4,FALSE))," ",VLOOKUP(BL15,'Calcification Rates'!$A$10:$D$88,4,FALSE))</f>
        <v xml:space="preserve"> </v>
      </c>
      <c r="BR15" s="253">
        <f>(IF(ISERROR(VLOOKUP(BL15,'Calcification Rates'!$A$11:$Q$88,11,0)),0,VLOOKUP(BL15,'Calcification Rates'!$A$11:$Q$88,11,0)))*BO15+(IF(ISERROR(VLOOKUP(BL15,'Calcification Rates'!$A$11:$Q$88,14,0)),0,VLOOKUP(BL15,'Calcification Rates'!$A$11:$Q$88,14,0)))</f>
        <v>0</v>
      </c>
      <c r="BS15" s="253">
        <f>(IF(ISERROR(VLOOKUP(BL15,'Calcification Rates'!$A$11:$Q$88,12,0)),0,VLOOKUP(BL15,'Calcification Rates'!$A$11:$Q$88,12,0)))*BO15+(IF(ISERROR(VLOOKUP(BL15,'Calcification Rates'!$A$11:$Q$88,15,0)),0,VLOOKUP(BL15,'Calcification Rates'!$A$11:$Q$88,15,0)))</f>
        <v>0</v>
      </c>
      <c r="BT15" s="254">
        <f>(IF(ISERROR(VLOOKUP(BL15,'Calcification Rates'!$A$11:$Q$88,13,0)),0,VLOOKUP(BL15,'Calcification Rates'!$A$11:$Q$88,13,0)))*BO15+(IF(ISERROR(VLOOKUP(BL15,'Calcification Rates'!$A$11:$Q$88,16,0)),0,VLOOKUP(BL15,'Calcification Rates'!$A$11:$Q$88,16,0)))</f>
        <v>0</v>
      </c>
    </row>
    <row r="16" spans="1:72" ht="20.100000000000001" customHeight="1" x14ac:dyDescent="0.25">
      <c r="A16" s="241"/>
      <c r="B16" s="242"/>
      <c r="C16" s="243"/>
      <c r="D16" s="244">
        <f>(IF(ISERROR(VLOOKUP(A16,'Calcification Rates'!$A$11:$Q$88,5,0)),0,VLOOKUP(A16,'Calcification Rates'!$A$11:$Q$88,5,0)))*C16</f>
        <v>0</v>
      </c>
      <c r="E16" s="245" t="str">
        <f>IF(ISERROR(VLOOKUP(A16,'Calcification Rates'!$A$10:$D$88,2,FALSE))," ",VLOOKUP(A16,'Calcification Rates'!$A$10:$D$88,2,FALSE))</f>
        <v xml:space="preserve"> </v>
      </c>
      <c r="F16" s="245" t="str">
        <f>IF(ISERROR(VLOOKUP(A16,'Calcification Rates'!$A$10:$D$88,4,FALSE))," ",VLOOKUP(A16,'Calcification Rates'!$A$10:$D$88,4,FALSE))</f>
        <v xml:space="preserve"> </v>
      </c>
      <c r="G16" s="246">
        <f>(IF(ISERROR(VLOOKUP(A16,'Calcification Rates'!$A$11:$Q$88,11,0)),0,VLOOKUP(A16,'Calcification Rates'!$A$11:$Q$88,11,0)))*D16+(IF(ISERROR(VLOOKUP(A16,'Calcification Rates'!$A$11:$Q$88,14,0)),0,VLOOKUP(A16,'Calcification Rates'!$A$11:$Q$88,14,0)))</f>
        <v>0</v>
      </c>
      <c r="H16" s="247">
        <f>(IF(ISERROR(VLOOKUP(A16,'Calcification Rates'!$A$11:$Q$88,12,0)),0,VLOOKUP(A16,'Calcification Rates'!$A$11:$Q$88,12,0)))*D16+(IF(ISERROR(VLOOKUP(A16,'Calcification Rates'!$A$11:$Q$88,15,0)),0,VLOOKUP(A16,'Calcification Rates'!$A$11:$Q$88,15,0)))</f>
        <v>0</v>
      </c>
      <c r="I16" s="248">
        <f>(IF(ISERROR(VLOOKUP(A16,'Calcification Rates'!$A$11:$Q$88,13,0)),0,VLOOKUP(A16,'Calcification Rates'!$A$11:$Q$88,13,0)))*D16+(IF(ISERROR(VLOOKUP(A16,'Calcification Rates'!$A$11:$Q$88,16,0)),0,VLOOKUP(A16,'Calcification Rates'!$A$11:$Q$88,16,0)))</f>
        <v>0</v>
      </c>
      <c r="J16" s="256"/>
      <c r="K16" s="242"/>
      <c r="L16" s="243"/>
      <c r="M16" s="244">
        <f>(IF(ISERROR(VLOOKUP(J16,'Calcification Rates'!$A$11:$Q$88,5,0)),0,VLOOKUP(J16,'Calcification Rates'!$A$11:$Q$88,5,0)))*L16</f>
        <v>0</v>
      </c>
      <c r="N16" s="245" t="str">
        <f>IF(ISERROR(VLOOKUP(J16,'Calcification Rates'!$A$10:$D$88,2,FALSE))," ",VLOOKUP(J16,'Calcification Rates'!$A$10:$D$88,2,FALSE))</f>
        <v xml:space="preserve"> </v>
      </c>
      <c r="O16" s="245" t="str">
        <f>IF(ISERROR(VLOOKUP(J16,'Calcification Rates'!$A$10:$D$88,4,FALSE))," ",VLOOKUP(J16,'Calcification Rates'!$A$10:$D$88,4,FALSE))</f>
        <v xml:space="preserve"> </v>
      </c>
      <c r="P16" s="246">
        <f>(IF(ISERROR(VLOOKUP(J16,'Calcification Rates'!$A$11:$Q$88,11,0)),0,VLOOKUP(J16,'Calcification Rates'!$A$11:$Q$88,11,0)))*M16+(IF(ISERROR(VLOOKUP(J16,'Calcification Rates'!$A$11:$Q$88,14,0)),0,VLOOKUP(J16,'Calcification Rates'!$A$11:$Q$88,14,0)))</f>
        <v>0</v>
      </c>
      <c r="Q16" s="246">
        <f>(IF(ISERROR(VLOOKUP(J16,'Calcification Rates'!$A$11:$Q$88,12,0)),0,VLOOKUP(J16,'Calcification Rates'!$A$11:$Q$88,12,0)))*M16+(IF(ISERROR(VLOOKUP(J16,'Calcification Rates'!$A$11:$Q$88,15,0)),0,VLOOKUP(J16,'Calcification Rates'!$A$11:$Q$88,15,0)))</f>
        <v>0</v>
      </c>
      <c r="R16" s="249">
        <f>(IF(ISERROR(VLOOKUP(J16,'Calcification Rates'!$A$11:$Q$88,13,0)),0,VLOOKUP(J16,'Calcification Rates'!$A$11:$Q$88,13,0)))*M16+(IF(ISERROR(VLOOKUP(J16,'Calcification Rates'!$A$11:$Q$88,16,0)),0,VLOOKUP(J16,'Calcification Rates'!$A$11:$Q$88,16,0)))</f>
        <v>0</v>
      </c>
      <c r="S16" s="256"/>
      <c r="T16" s="250"/>
      <c r="U16" s="251"/>
      <c r="V16" s="252">
        <f>(IF(ISERROR(VLOOKUP(S16,'Calcification Rates'!$A$11:$Q$88,5,0)),0,VLOOKUP(S16,'Calcification Rates'!$A$11:$Q$88,5,0)))*U16</f>
        <v>0</v>
      </c>
      <c r="W16" s="245" t="str">
        <f>IF(ISERROR(VLOOKUP(S16,'Calcification Rates'!$A$10:$D$88,2,FALSE))," ",VLOOKUP(S16,'Calcification Rates'!$A$10:$D$88,2,FALSE))</f>
        <v xml:space="preserve"> </v>
      </c>
      <c r="X16" s="245" t="str">
        <f>IF(ISERROR(VLOOKUP(S16,'Calcification Rates'!$A$10:$D$88,4,FALSE))," ",VLOOKUP(S16,'Calcification Rates'!$A$10:$D$88,4,FALSE))</f>
        <v xml:space="preserve"> </v>
      </c>
      <c r="Y16" s="246">
        <f>(IF(ISERROR(VLOOKUP(S16,'Calcification Rates'!$A$11:$Q$88,11,0)),0,VLOOKUP(S16,'Calcification Rates'!$A$11:$Q$88,11,0)))*V16+(IF(ISERROR(VLOOKUP(S16,'Calcification Rates'!$A$11:$Q$88,14,0)),0,VLOOKUP(S16,'Calcification Rates'!$A$11:$Q$88,14,0)))</f>
        <v>0</v>
      </c>
      <c r="Z16" s="246">
        <f>(IF(ISERROR(VLOOKUP(S16,'Calcification Rates'!$A$11:$Q$88,12,0)),0,VLOOKUP(S16,'Calcification Rates'!$A$11:$Q$88,12,0)))*V16+(IF(ISERROR(VLOOKUP(S16,'Calcification Rates'!$A$11:$Q$88,15,0)),0,VLOOKUP(S16,'Calcification Rates'!$A$11:$Q$88,15,0)))</f>
        <v>0</v>
      </c>
      <c r="AA16" s="249">
        <f>(IF(ISERROR(VLOOKUP(S16,'Calcification Rates'!$A$11:$Q$88,13,0)),0,VLOOKUP(S16,'Calcification Rates'!$A$11:$Q$88,13,0)))*V16+(IF(ISERROR(VLOOKUP(S16,'Calcification Rates'!$A$11:$Q$88,16,0)),0,VLOOKUP(S16,'Calcification Rates'!$A$11:$Q$88,16,0)))</f>
        <v>0</v>
      </c>
      <c r="AB16" s="256"/>
      <c r="AC16" s="242"/>
      <c r="AD16" s="243"/>
      <c r="AE16" s="244">
        <f>(IF(ISERROR(VLOOKUP(AB16,'Calcification Rates'!$A$11:$Q$88,5,0)),0,VLOOKUP(AB16,'Calcification Rates'!$A$11:$Q$88,5,0)))*AD16</f>
        <v>0</v>
      </c>
      <c r="AF16" s="245" t="str">
        <f>IF(ISERROR(VLOOKUP(AB16,'Calcification Rates'!$A$10:$D$88,2,FALSE))," ",VLOOKUP(AB16,'Calcification Rates'!$A$10:$D$88,2,FALSE))</f>
        <v xml:space="preserve"> </v>
      </c>
      <c r="AG16" s="245" t="str">
        <f>IF(ISERROR(VLOOKUP(AB16,'Calcification Rates'!$A$10:$D$88,4,FALSE))," ",VLOOKUP(AB16,'Calcification Rates'!$A$10:$D$88,4,FALSE))</f>
        <v xml:space="preserve"> </v>
      </c>
      <c r="AH16" s="246">
        <f>(IF(ISERROR(VLOOKUP(AB16,'Calcification Rates'!$A$11:$Q$88,11,0)),0,VLOOKUP(AB16,'Calcification Rates'!$A$11:$Q$88,11,0)))*AE16+(IF(ISERROR(VLOOKUP(AB16,'Calcification Rates'!$A$11:$Q$88,14,0)),0,VLOOKUP(AB16,'Calcification Rates'!$A$11:$Q$88,14,0)))</f>
        <v>0</v>
      </c>
      <c r="AI16" s="246">
        <f>(IF(ISERROR(VLOOKUP(AB16,'Calcification Rates'!$A$11:$Q$88,12,0)),0,VLOOKUP(AB16,'Calcification Rates'!$A$11:$Q$88,12,0)))*AE16+(IF(ISERROR(VLOOKUP(AB16,'Calcification Rates'!$A$11:$Q$88,15,0)),0,VLOOKUP(AB16,'Calcification Rates'!$A$11:$Q$88,15,0)))</f>
        <v>0</v>
      </c>
      <c r="AJ16" s="249">
        <f>(IF(ISERROR(VLOOKUP(AB16,'Calcification Rates'!$A$11:$Q$88,13,0)),0,VLOOKUP(AB16,'Calcification Rates'!$A$11:$Q$88,13,0)))*AE16+(IF(ISERROR(VLOOKUP(AB16,'Calcification Rates'!$A$11:$Q$88,16,0)),0,VLOOKUP(AB16,'Calcification Rates'!$A$11:$Q$88,16,0)))</f>
        <v>0</v>
      </c>
      <c r="AK16" s="256"/>
      <c r="AL16" s="242"/>
      <c r="AM16" s="243"/>
      <c r="AN16" s="252">
        <f>(IF(ISERROR(VLOOKUP(AK16,'Calcification Rates'!$A$11:$Q$88,5,0)),0,VLOOKUP(AK16,'Calcification Rates'!$A$11:$Q$88,5,0)))*AM16</f>
        <v>0</v>
      </c>
      <c r="AO16" s="245" t="str">
        <f>IF(ISERROR(VLOOKUP(AK16,'Calcification Rates'!$A$10:$D$88,2,FALSE))," ",VLOOKUP(AK16,'Calcification Rates'!$A$10:$D$88,2,FALSE))</f>
        <v xml:space="preserve"> </v>
      </c>
      <c r="AP16" s="245" t="str">
        <f>IF(ISERROR(VLOOKUP(AK16,'Calcification Rates'!$A$10:$D$88,4,FALSE))," ",VLOOKUP(AK16,'Calcification Rates'!$A$10:$D$88,4,FALSE))</f>
        <v xml:space="preserve"> </v>
      </c>
      <c r="AQ16" s="246">
        <f>(IF(ISERROR(VLOOKUP(AK16,'Calcification Rates'!$A$11:$Q$88,11,0)),0,VLOOKUP(AK16,'Calcification Rates'!$A$11:$Q$88,11,0)))*AN16+(IF(ISERROR(VLOOKUP(AK16,'Calcification Rates'!$A$11:$Q$88,14,0)),0,VLOOKUP(AK16,'Calcification Rates'!$A$11:$Q$88,14,0)))</f>
        <v>0</v>
      </c>
      <c r="AR16" s="246">
        <f>(IF(ISERROR(VLOOKUP(AK16,'Calcification Rates'!$A$11:$Q$88,12,0)),0,VLOOKUP(AK16,'Calcification Rates'!$A$11:$Q$88,12,0)))*AN16+(IF(ISERROR(VLOOKUP(AK16,'Calcification Rates'!$A$11:$Q$88,15,0)),0,VLOOKUP(AK16,'Calcification Rates'!$A$11:$Q$88,15,0)))</f>
        <v>0</v>
      </c>
      <c r="AS16" s="249">
        <f>(IF(ISERROR(VLOOKUP(AK16,'Calcification Rates'!$A$11:$Q$88,13,0)),0,VLOOKUP(AK16,'Calcification Rates'!$A$11:$Q$88,13,0)))*AN16+(IF(ISERROR(VLOOKUP(AK16,'Calcification Rates'!$A$11:$Q$88,16,0)),0,VLOOKUP(AK16,'Calcification Rates'!$A$11:$Q$88,16,0)))</f>
        <v>0</v>
      </c>
      <c r="AT16" s="256"/>
      <c r="AU16" s="242"/>
      <c r="AV16" s="243"/>
      <c r="AW16" s="244">
        <f>(IF(ISERROR(VLOOKUP(AT16,'Calcification Rates'!$A$11:$Q$88,5,0)),0,VLOOKUP(AT16,'Calcification Rates'!$A$11:$Q$88,5,0)))*AV16</f>
        <v>0</v>
      </c>
      <c r="AX16" s="245" t="str">
        <f>IF(ISERROR(VLOOKUP(AT16,'Calcification Rates'!$A$10:$D$88,2,FALSE))," ",VLOOKUP(AT16,'Calcification Rates'!$A$10:$D$88,2,FALSE))</f>
        <v xml:space="preserve"> </v>
      </c>
      <c r="AY16" s="245" t="str">
        <f>IF(ISERROR(VLOOKUP(AT16,'Calcification Rates'!$A$10:$D$88,4,FALSE))," ",VLOOKUP(AT16,'Calcification Rates'!$A$10:$D$88,4,FALSE))</f>
        <v xml:space="preserve"> </v>
      </c>
      <c r="AZ16" s="253">
        <f>(IF(ISERROR(VLOOKUP(AT16,'Calcification Rates'!$A$11:$Q$88,11,0)),0,VLOOKUP(AT16,'Calcification Rates'!$A$11:$Q$88,11,0)))*AW16+(IF(ISERROR(VLOOKUP(AT16,'Calcification Rates'!$A$11:$Q$88,14,0)),0,VLOOKUP(AT16,'Calcification Rates'!$A$11:$Q$88,14,0)))</f>
        <v>0</v>
      </c>
      <c r="BA16" s="253">
        <f>(IF(ISERROR(VLOOKUP(AT16,'Calcification Rates'!$A$11:$Q$88,12,0)),0,VLOOKUP(AT16,'Calcification Rates'!$A$11:$Q$88,12,0)))*AW16+(IF(ISERROR(VLOOKUP(AT16,'Calcification Rates'!$A$11:$Q$88,15,0)),0,VLOOKUP(AT16,'Calcification Rates'!$A$11:$Q$88,15,0)))</f>
        <v>0</v>
      </c>
      <c r="BB16" s="254">
        <f>(IF(ISERROR(VLOOKUP(AT16,'Calcification Rates'!$A$11:$Q$88,13,0)),0,VLOOKUP(AT16,'Calcification Rates'!$A$11:$Q$88,13,0)))*AW16+(IF(ISERROR(VLOOKUP(AT16,'Calcification Rates'!$A$11:$Q$88,16,0)),0,VLOOKUP(AT16,'Calcification Rates'!$A$11:$Q$88,16,0)))</f>
        <v>0</v>
      </c>
      <c r="BC16" s="256"/>
      <c r="BD16" s="242"/>
      <c r="BE16" s="243"/>
      <c r="BF16" s="244">
        <f>(IF(ISERROR(VLOOKUP(BC16,'Calcification Rates'!$A$11:$Q$88,5,0)),0,VLOOKUP(BC16,'Calcification Rates'!$A$11:$Q$88,5,0)))*BE16</f>
        <v>0</v>
      </c>
      <c r="BG16" s="245" t="str">
        <f>IF(ISERROR(VLOOKUP(BC16,'Calcification Rates'!$A$10:$D$88,2,FALSE))," ",VLOOKUP(BC16,'Calcification Rates'!$A$10:$D$88,2,FALSE))</f>
        <v xml:space="preserve"> </v>
      </c>
      <c r="BH16" s="245" t="str">
        <f>IF(ISERROR(VLOOKUP(BC16,'Calcification Rates'!$A$10:$D$88,4,FALSE))," ",VLOOKUP(BC16,'Calcification Rates'!$A$10:$D$88,4,FALSE))</f>
        <v xml:space="preserve"> </v>
      </c>
      <c r="BI16" s="253">
        <f>(IF(ISERROR(VLOOKUP(BC16,'Calcification Rates'!$A$11:$Q$88,11,0)),0,VLOOKUP(BC16,'Calcification Rates'!$A$11:$Q$88,11,0)))*BF16+(IF(ISERROR(VLOOKUP(BC16,'Calcification Rates'!$A$11:$Q$88,14,0)),0,VLOOKUP(BC16,'Calcification Rates'!$A$11:$Q$88,14,0)))</f>
        <v>0</v>
      </c>
      <c r="BJ16" s="253">
        <f>(IF(ISERROR(VLOOKUP(BC16,'Calcification Rates'!$A$11:$Q$88,12,0)),0,VLOOKUP(BC16,'Calcification Rates'!$A$11:$Q$88,12,0)))*BF16+(IF(ISERROR(VLOOKUP(BC16,'Calcification Rates'!$A$11:$Q$88,15,0)),0,VLOOKUP(BC16,'Calcification Rates'!$A$11:$Q$88,15,0)))</f>
        <v>0</v>
      </c>
      <c r="BK16" s="254">
        <f>(IF(ISERROR(VLOOKUP(BC16,'Calcification Rates'!$A$11:$Q$88,13,0)),0,VLOOKUP(BC16,'Calcification Rates'!$A$11:$Q$88,13,0)))*BF16+(IF(ISERROR(VLOOKUP(BC16,'Calcification Rates'!$A$11:$Q$88,16,0)),0,VLOOKUP(BC16,'Calcification Rates'!$A$11:$Q$88,16,0)))</f>
        <v>0</v>
      </c>
      <c r="BL16" s="256"/>
      <c r="BM16" s="242"/>
      <c r="BN16" s="242"/>
      <c r="BO16" s="241">
        <f>(IF(ISERROR(VLOOKUP(BL16,'Calcification Rates'!$A$11:$Q$88,5,0)),0,VLOOKUP(BL16,'Calcification Rates'!$A$11:$Q$88,5,0)))*BN16</f>
        <v>0</v>
      </c>
      <c r="BP16" s="245" t="str">
        <f>IF(ISERROR(VLOOKUP(BL16,'Calcification Rates'!$A$10:$D$88,2,FALSE))," ",VLOOKUP(BL16,'Calcification Rates'!$A$10:$D$88,2,FALSE))</f>
        <v xml:space="preserve"> </v>
      </c>
      <c r="BQ16" s="245" t="str">
        <f>IF(ISERROR(VLOOKUP(BL16,'Calcification Rates'!$A$10:$D$88,4,FALSE))," ",VLOOKUP(BL16,'Calcification Rates'!$A$10:$D$88,4,FALSE))</f>
        <v xml:space="preserve"> </v>
      </c>
      <c r="BR16" s="253">
        <f>(IF(ISERROR(VLOOKUP(BL16,'Calcification Rates'!$A$11:$Q$88,11,0)),0,VLOOKUP(BL16,'Calcification Rates'!$A$11:$Q$88,11,0)))*BO16+(IF(ISERROR(VLOOKUP(BL16,'Calcification Rates'!$A$11:$Q$88,14,0)),0,VLOOKUP(BL16,'Calcification Rates'!$A$11:$Q$88,14,0)))</f>
        <v>0</v>
      </c>
      <c r="BS16" s="253">
        <f>(IF(ISERROR(VLOOKUP(BL16,'Calcification Rates'!$A$11:$Q$88,12,0)),0,VLOOKUP(BL16,'Calcification Rates'!$A$11:$Q$88,12,0)))*BO16+(IF(ISERROR(VLOOKUP(BL16,'Calcification Rates'!$A$11:$Q$88,15,0)),0,VLOOKUP(BL16,'Calcification Rates'!$A$11:$Q$88,15,0)))</f>
        <v>0</v>
      </c>
      <c r="BT16" s="254">
        <f>(IF(ISERROR(VLOOKUP(BL16,'Calcification Rates'!$A$11:$Q$88,13,0)),0,VLOOKUP(BL16,'Calcification Rates'!$A$11:$Q$88,13,0)))*BO16+(IF(ISERROR(VLOOKUP(BL16,'Calcification Rates'!$A$11:$Q$88,16,0)),0,VLOOKUP(BL16,'Calcification Rates'!$A$11:$Q$88,16,0)))</f>
        <v>0</v>
      </c>
    </row>
    <row r="17" spans="1:72" ht="20.100000000000001" customHeight="1" x14ac:dyDescent="0.25">
      <c r="A17" s="241"/>
      <c r="B17" s="242"/>
      <c r="C17" s="243"/>
      <c r="D17" s="244">
        <f>(IF(ISERROR(VLOOKUP(A17,'Calcification Rates'!$A$11:$Q$88,5,0)),0,VLOOKUP(A17,'Calcification Rates'!$A$11:$Q$88,5,0)))*C17</f>
        <v>0</v>
      </c>
      <c r="E17" s="245" t="str">
        <f>IF(ISERROR(VLOOKUP(A17,'Calcification Rates'!$A$10:$D$88,2,FALSE))," ",VLOOKUP(A17,'Calcification Rates'!$A$10:$D$88,2,FALSE))</f>
        <v xml:space="preserve"> </v>
      </c>
      <c r="F17" s="245" t="str">
        <f>IF(ISERROR(VLOOKUP(A17,'Calcification Rates'!$A$10:$D$88,4,FALSE))," ",VLOOKUP(A17,'Calcification Rates'!$A$10:$D$88,4,FALSE))</f>
        <v xml:space="preserve"> </v>
      </c>
      <c r="G17" s="246">
        <f>(IF(ISERROR(VLOOKUP(A17,'Calcification Rates'!$A$11:$Q$88,11,0)),0,VLOOKUP(A17,'Calcification Rates'!$A$11:$Q$88,11,0)))*D17+(IF(ISERROR(VLOOKUP(A17,'Calcification Rates'!$A$11:$Q$88,14,0)),0,VLOOKUP(A17,'Calcification Rates'!$A$11:$Q$88,14,0)))</f>
        <v>0</v>
      </c>
      <c r="H17" s="247">
        <f>(IF(ISERROR(VLOOKUP(A17,'Calcification Rates'!$A$11:$Q$88,12,0)),0,VLOOKUP(A17,'Calcification Rates'!$A$11:$Q$88,12,0)))*D17+(IF(ISERROR(VLOOKUP(A17,'Calcification Rates'!$A$11:$Q$88,15,0)),0,VLOOKUP(A17,'Calcification Rates'!$A$11:$Q$88,15,0)))</f>
        <v>0</v>
      </c>
      <c r="I17" s="248">
        <f>(IF(ISERROR(VLOOKUP(A17,'Calcification Rates'!$A$11:$Q$88,13,0)),0,VLOOKUP(A17,'Calcification Rates'!$A$11:$Q$88,13,0)))*D17+(IF(ISERROR(VLOOKUP(A17,'Calcification Rates'!$A$11:$Q$88,16,0)),0,VLOOKUP(A17,'Calcification Rates'!$A$11:$Q$88,16,0)))</f>
        <v>0</v>
      </c>
      <c r="J17" s="256"/>
      <c r="K17" s="242"/>
      <c r="L17" s="243"/>
      <c r="M17" s="244">
        <f>(IF(ISERROR(VLOOKUP(J17,'Calcification Rates'!$A$11:$Q$88,5,0)),0,VLOOKUP(J17,'Calcification Rates'!$A$11:$Q$88,5,0)))*L17</f>
        <v>0</v>
      </c>
      <c r="N17" s="245" t="str">
        <f>IF(ISERROR(VLOOKUP(J17,'Calcification Rates'!$A$10:$D$88,2,FALSE))," ",VLOOKUP(J17,'Calcification Rates'!$A$10:$D$88,2,FALSE))</f>
        <v xml:space="preserve"> </v>
      </c>
      <c r="O17" s="245" t="str">
        <f>IF(ISERROR(VLOOKUP(J17,'Calcification Rates'!$A$10:$D$88,4,FALSE))," ",VLOOKUP(J17,'Calcification Rates'!$A$10:$D$88,4,FALSE))</f>
        <v xml:space="preserve"> </v>
      </c>
      <c r="P17" s="246">
        <f>(IF(ISERROR(VLOOKUP(J17,'Calcification Rates'!$A$11:$Q$88,11,0)),0,VLOOKUP(J17,'Calcification Rates'!$A$11:$Q$88,11,0)))*M17+(IF(ISERROR(VLOOKUP(J17,'Calcification Rates'!$A$11:$Q$88,14,0)),0,VLOOKUP(J17,'Calcification Rates'!$A$11:$Q$88,14,0)))</f>
        <v>0</v>
      </c>
      <c r="Q17" s="246">
        <f>(IF(ISERROR(VLOOKUP(J17,'Calcification Rates'!$A$11:$Q$88,12,0)),0,VLOOKUP(J17,'Calcification Rates'!$A$11:$Q$88,12,0)))*M17+(IF(ISERROR(VLOOKUP(J17,'Calcification Rates'!$A$11:$Q$88,15,0)),0,VLOOKUP(J17,'Calcification Rates'!$A$11:$Q$88,15,0)))</f>
        <v>0</v>
      </c>
      <c r="R17" s="249">
        <f>(IF(ISERROR(VLOOKUP(J17,'Calcification Rates'!$A$11:$Q$88,13,0)),0,VLOOKUP(J17,'Calcification Rates'!$A$11:$Q$88,13,0)))*M17+(IF(ISERROR(VLOOKUP(J17,'Calcification Rates'!$A$11:$Q$88,16,0)),0,VLOOKUP(J17,'Calcification Rates'!$A$11:$Q$88,16,0)))</f>
        <v>0</v>
      </c>
      <c r="S17" s="256"/>
      <c r="T17" s="250"/>
      <c r="U17" s="251"/>
      <c r="V17" s="252">
        <f>(IF(ISERROR(VLOOKUP(S17,'Calcification Rates'!$A$11:$Q$88,5,0)),0,VLOOKUP(S17,'Calcification Rates'!$A$11:$Q$88,5,0)))*U17</f>
        <v>0</v>
      </c>
      <c r="W17" s="245" t="str">
        <f>IF(ISERROR(VLOOKUP(S17,'Calcification Rates'!$A$10:$D$88,2,FALSE))," ",VLOOKUP(S17,'Calcification Rates'!$A$10:$D$88,2,FALSE))</f>
        <v xml:space="preserve"> </v>
      </c>
      <c r="X17" s="245" t="str">
        <f>IF(ISERROR(VLOOKUP(S17,'Calcification Rates'!$A$10:$D$88,4,FALSE))," ",VLOOKUP(S17,'Calcification Rates'!$A$10:$D$88,4,FALSE))</f>
        <v xml:space="preserve"> </v>
      </c>
      <c r="Y17" s="246">
        <f>(IF(ISERROR(VLOOKUP(S17,'Calcification Rates'!$A$11:$Q$88,11,0)),0,VLOOKUP(S17,'Calcification Rates'!$A$11:$Q$88,11,0)))*V17+(IF(ISERROR(VLOOKUP(S17,'Calcification Rates'!$A$11:$Q$88,14,0)),0,VLOOKUP(S17,'Calcification Rates'!$A$11:$Q$88,14,0)))</f>
        <v>0</v>
      </c>
      <c r="Z17" s="246">
        <f>(IF(ISERROR(VLOOKUP(S17,'Calcification Rates'!$A$11:$Q$88,12,0)),0,VLOOKUP(S17,'Calcification Rates'!$A$11:$Q$88,12,0)))*V17+(IF(ISERROR(VLOOKUP(S17,'Calcification Rates'!$A$11:$Q$88,15,0)),0,VLOOKUP(S17,'Calcification Rates'!$A$11:$Q$88,15,0)))</f>
        <v>0</v>
      </c>
      <c r="AA17" s="249">
        <f>(IF(ISERROR(VLOOKUP(S17,'Calcification Rates'!$A$11:$Q$88,13,0)),0,VLOOKUP(S17,'Calcification Rates'!$A$11:$Q$88,13,0)))*V17+(IF(ISERROR(VLOOKUP(S17,'Calcification Rates'!$A$11:$Q$88,16,0)),0,VLOOKUP(S17,'Calcification Rates'!$A$11:$Q$88,16,0)))</f>
        <v>0</v>
      </c>
      <c r="AB17" s="256"/>
      <c r="AC17" s="242"/>
      <c r="AD17" s="243"/>
      <c r="AE17" s="244">
        <f>(IF(ISERROR(VLOOKUP(AB17,'Calcification Rates'!$A$11:$Q$88,5,0)),0,VLOOKUP(AB17,'Calcification Rates'!$A$11:$Q$88,5,0)))*AD17</f>
        <v>0</v>
      </c>
      <c r="AF17" s="245" t="str">
        <f>IF(ISERROR(VLOOKUP(AB17,'Calcification Rates'!$A$10:$D$88,2,FALSE))," ",VLOOKUP(AB17,'Calcification Rates'!$A$10:$D$88,2,FALSE))</f>
        <v xml:space="preserve"> </v>
      </c>
      <c r="AG17" s="245" t="str">
        <f>IF(ISERROR(VLOOKUP(AB17,'Calcification Rates'!$A$10:$D$88,4,FALSE))," ",VLOOKUP(AB17,'Calcification Rates'!$A$10:$D$88,4,FALSE))</f>
        <v xml:space="preserve"> </v>
      </c>
      <c r="AH17" s="246">
        <f>(IF(ISERROR(VLOOKUP(AB17,'Calcification Rates'!$A$11:$Q$88,11,0)),0,VLOOKUP(AB17,'Calcification Rates'!$A$11:$Q$88,11,0)))*AE17+(IF(ISERROR(VLOOKUP(AB17,'Calcification Rates'!$A$11:$Q$88,14,0)),0,VLOOKUP(AB17,'Calcification Rates'!$A$11:$Q$88,14,0)))</f>
        <v>0</v>
      </c>
      <c r="AI17" s="246">
        <f>(IF(ISERROR(VLOOKUP(AB17,'Calcification Rates'!$A$11:$Q$88,12,0)),0,VLOOKUP(AB17,'Calcification Rates'!$A$11:$Q$88,12,0)))*AE17+(IF(ISERROR(VLOOKUP(AB17,'Calcification Rates'!$A$11:$Q$88,15,0)),0,VLOOKUP(AB17,'Calcification Rates'!$A$11:$Q$88,15,0)))</f>
        <v>0</v>
      </c>
      <c r="AJ17" s="249">
        <f>(IF(ISERROR(VLOOKUP(AB17,'Calcification Rates'!$A$11:$Q$88,13,0)),0,VLOOKUP(AB17,'Calcification Rates'!$A$11:$Q$88,13,0)))*AE17+(IF(ISERROR(VLOOKUP(AB17,'Calcification Rates'!$A$11:$Q$88,16,0)),0,VLOOKUP(AB17,'Calcification Rates'!$A$11:$Q$88,16,0)))</f>
        <v>0</v>
      </c>
      <c r="AK17" s="256"/>
      <c r="AL17" s="242"/>
      <c r="AM17" s="243"/>
      <c r="AN17" s="252">
        <f>(IF(ISERROR(VLOOKUP(AK17,'Calcification Rates'!$A$11:$Q$88,5,0)),0,VLOOKUP(AK17,'Calcification Rates'!$A$11:$Q$88,5,0)))*AM17</f>
        <v>0</v>
      </c>
      <c r="AO17" s="245" t="str">
        <f>IF(ISERROR(VLOOKUP(AK17,'Calcification Rates'!$A$10:$D$88,2,FALSE))," ",VLOOKUP(AK17,'Calcification Rates'!$A$10:$D$88,2,FALSE))</f>
        <v xml:space="preserve"> </v>
      </c>
      <c r="AP17" s="245" t="str">
        <f>IF(ISERROR(VLOOKUP(AK17,'Calcification Rates'!$A$10:$D$88,4,FALSE))," ",VLOOKUP(AK17,'Calcification Rates'!$A$10:$D$88,4,FALSE))</f>
        <v xml:space="preserve"> </v>
      </c>
      <c r="AQ17" s="246">
        <f>(IF(ISERROR(VLOOKUP(AK17,'Calcification Rates'!$A$11:$Q$88,11,0)),0,VLOOKUP(AK17,'Calcification Rates'!$A$11:$Q$88,11,0)))*AN17+(IF(ISERROR(VLOOKUP(AK17,'Calcification Rates'!$A$11:$Q$88,14,0)),0,VLOOKUP(AK17,'Calcification Rates'!$A$11:$Q$88,14,0)))</f>
        <v>0</v>
      </c>
      <c r="AR17" s="246">
        <f>(IF(ISERROR(VLOOKUP(AK17,'Calcification Rates'!$A$11:$Q$88,12,0)),0,VLOOKUP(AK17,'Calcification Rates'!$A$11:$Q$88,12,0)))*AN17+(IF(ISERROR(VLOOKUP(AK17,'Calcification Rates'!$A$11:$Q$88,15,0)),0,VLOOKUP(AK17,'Calcification Rates'!$A$11:$Q$88,15,0)))</f>
        <v>0</v>
      </c>
      <c r="AS17" s="249">
        <f>(IF(ISERROR(VLOOKUP(AK17,'Calcification Rates'!$A$11:$Q$88,13,0)),0,VLOOKUP(AK17,'Calcification Rates'!$A$11:$Q$88,13,0)))*AN17+(IF(ISERROR(VLOOKUP(AK17,'Calcification Rates'!$A$11:$Q$88,16,0)),0,VLOOKUP(AK17,'Calcification Rates'!$A$11:$Q$88,16,0)))</f>
        <v>0</v>
      </c>
      <c r="AT17" s="256"/>
      <c r="AU17" s="242"/>
      <c r="AV17" s="243"/>
      <c r="AW17" s="244">
        <f>(IF(ISERROR(VLOOKUP(AT17,'Calcification Rates'!$A$11:$Q$88,5,0)),0,VLOOKUP(AT17,'Calcification Rates'!$A$11:$Q$88,5,0)))*AV17</f>
        <v>0</v>
      </c>
      <c r="AX17" s="245" t="str">
        <f>IF(ISERROR(VLOOKUP(AT17,'Calcification Rates'!$A$10:$D$88,2,FALSE))," ",VLOOKUP(AT17,'Calcification Rates'!$A$10:$D$88,2,FALSE))</f>
        <v xml:space="preserve"> </v>
      </c>
      <c r="AY17" s="245" t="str">
        <f>IF(ISERROR(VLOOKUP(AT17,'Calcification Rates'!$A$10:$D$88,4,FALSE))," ",VLOOKUP(AT17,'Calcification Rates'!$A$10:$D$88,4,FALSE))</f>
        <v xml:space="preserve"> </v>
      </c>
      <c r="AZ17" s="253">
        <f>(IF(ISERROR(VLOOKUP(AT17,'Calcification Rates'!$A$11:$Q$88,11,0)),0,VLOOKUP(AT17,'Calcification Rates'!$A$11:$Q$88,11,0)))*AW17+(IF(ISERROR(VLOOKUP(AT17,'Calcification Rates'!$A$11:$Q$88,14,0)),0,VLOOKUP(AT17,'Calcification Rates'!$A$11:$Q$88,14,0)))</f>
        <v>0</v>
      </c>
      <c r="BA17" s="253">
        <f>(IF(ISERROR(VLOOKUP(AT17,'Calcification Rates'!$A$11:$Q$88,12,0)),0,VLOOKUP(AT17,'Calcification Rates'!$A$11:$Q$88,12,0)))*AW17+(IF(ISERROR(VLOOKUP(AT17,'Calcification Rates'!$A$11:$Q$88,15,0)),0,VLOOKUP(AT17,'Calcification Rates'!$A$11:$Q$88,15,0)))</f>
        <v>0</v>
      </c>
      <c r="BB17" s="254">
        <f>(IF(ISERROR(VLOOKUP(AT17,'Calcification Rates'!$A$11:$Q$88,13,0)),0,VLOOKUP(AT17,'Calcification Rates'!$A$11:$Q$88,13,0)))*AW17+(IF(ISERROR(VLOOKUP(AT17,'Calcification Rates'!$A$11:$Q$88,16,0)),0,VLOOKUP(AT17,'Calcification Rates'!$A$11:$Q$88,16,0)))</f>
        <v>0</v>
      </c>
      <c r="BC17" s="256"/>
      <c r="BD17" s="242"/>
      <c r="BE17" s="243"/>
      <c r="BF17" s="244">
        <f>(IF(ISERROR(VLOOKUP(BC17,'Calcification Rates'!$A$11:$Q$88,5,0)),0,VLOOKUP(BC17,'Calcification Rates'!$A$11:$Q$88,5,0)))*BE17</f>
        <v>0</v>
      </c>
      <c r="BG17" s="245" t="str">
        <f>IF(ISERROR(VLOOKUP(BC17,'Calcification Rates'!$A$10:$D$88,2,FALSE))," ",VLOOKUP(BC17,'Calcification Rates'!$A$10:$D$88,2,FALSE))</f>
        <v xml:space="preserve"> </v>
      </c>
      <c r="BH17" s="245" t="str">
        <f>IF(ISERROR(VLOOKUP(BC17,'Calcification Rates'!$A$10:$D$88,4,FALSE))," ",VLOOKUP(BC17,'Calcification Rates'!$A$10:$D$88,4,FALSE))</f>
        <v xml:space="preserve"> </v>
      </c>
      <c r="BI17" s="253">
        <f>(IF(ISERROR(VLOOKUP(BC17,'Calcification Rates'!$A$11:$Q$88,11,0)),0,VLOOKUP(BC17,'Calcification Rates'!$A$11:$Q$88,11,0)))*BF17+(IF(ISERROR(VLOOKUP(BC17,'Calcification Rates'!$A$11:$Q$88,14,0)),0,VLOOKUP(BC17,'Calcification Rates'!$A$11:$Q$88,14,0)))</f>
        <v>0</v>
      </c>
      <c r="BJ17" s="253">
        <f>(IF(ISERROR(VLOOKUP(BC17,'Calcification Rates'!$A$11:$Q$88,12,0)),0,VLOOKUP(BC17,'Calcification Rates'!$A$11:$Q$88,12,0)))*BF17+(IF(ISERROR(VLOOKUP(BC17,'Calcification Rates'!$A$11:$Q$88,15,0)),0,VLOOKUP(BC17,'Calcification Rates'!$A$11:$Q$88,15,0)))</f>
        <v>0</v>
      </c>
      <c r="BK17" s="254">
        <f>(IF(ISERROR(VLOOKUP(BC17,'Calcification Rates'!$A$11:$Q$88,13,0)),0,VLOOKUP(BC17,'Calcification Rates'!$A$11:$Q$88,13,0)))*BF17+(IF(ISERROR(VLOOKUP(BC17,'Calcification Rates'!$A$11:$Q$88,16,0)),0,VLOOKUP(BC17,'Calcification Rates'!$A$11:$Q$88,16,0)))</f>
        <v>0</v>
      </c>
      <c r="BL17" s="256"/>
      <c r="BM17" s="242"/>
      <c r="BN17" s="242"/>
      <c r="BO17" s="241">
        <f>(IF(ISERROR(VLOOKUP(BL17,'Calcification Rates'!$A$11:$Q$88,5,0)),0,VLOOKUP(BL17,'Calcification Rates'!$A$11:$Q$88,5,0)))*BN17</f>
        <v>0</v>
      </c>
      <c r="BP17" s="245" t="str">
        <f>IF(ISERROR(VLOOKUP(BL17,'Calcification Rates'!$A$10:$D$88,2,FALSE))," ",VLOOKUP(BL17,'Calcification Rates'!$A$10:$D$88,2,FALSE))</f>
        <v xml:space="preserve"> </v>
      </c>
      <c r="BQ17" s="245" t="str">
        <f>IF(ISERROR(VLOOKUP(BL17,'Calcification Rates'!$A$10:$D$88,4,FALSE))," ",VLOOKUP(BL17,'Calcification Rates'!$A$10:$D$88,4,FALSE))</f>
        <v xml:space="preserve"> </v>
      </c>
      <c r="BR17" s="253">
        <f>(IF(ISERROR(VLOOKUP(BL17,'Calcification Rates'!$A$11:$Q$88,11,0)),0,VLOOKUP(BL17,'Calcification Rates'!$A$11:$Q$88,11,0)))*BO17+(IF(ISERROR(VLOOKUP(BL17,'Calcification Rates'!$A$11:$Q$88,14,0)),0,VLOOKUP(BL17,'Calcification Rates'!$A$11:$Q$88,14,0)))</f>
        <v>0</v>
      </c>
      <c r="BS17" s="253">
        <f>(IF(ISERROR(VLOOKUP(BL17,'Calcification Rates'!$A$11:$Q$88,12,0)),0,VLOOKUP(BL17,'Calcification Rates'!$A$11:$Q$88,12,0)))*BO17+(IF(ISERROR(VLOOKUP(BL17,'Calcification Rates'!$A$11:$Q$88,15,0)),0,VLOOKUP(BL17,'Calcification Rates'!$A$11:$Q$88,15,0)))</f>
        <v>0</v>
      </c>
      <c r="BT17" s="254">
        <f>(IF(ISERROR(VLOOKUP(BL17,'Calcification Rates'!$A$11:$Q$88,13,0)),0,VLOOKUP(BL17,'Calcification Rates'!$A$11:$Q$88,13,0)))*BO17+(IF(ISERROR(VLOOKUP(BL17,'Calcification Rates'!$A$11:$Q$88,16,0)),0,VLOOKUP(BL17,'Calcification Rates'!$A$11:$Q$88,16,0)))</f>
        <v>0</v>
      </c>
    </row>
    <row r="18" spans="1:72" ht="20.100000000000001" customHeight="1" x14ac:dyDescent="0.25">
      <c r="A18" s="241"/>
      <c r="B18" s="242"/>
      <c r="C18" s="243"/>
      <c r="D18" s="244">
        <f>(IF(ISERROR(VLOOKUP(A18,'Calcification Rates'!$A$11:$Q$88,5,0)),0,VLOOKUP(A18,'Calcification Rates'!$A$11:$Q$88,5,0)))*C18</f>
        <v>0</v>
      </c>
      <c r="E18" s="245" t="str">
        <f>IF(ISERROR(VLOOKUP(A18,'Calcification Rates'!$A$10:$D$88,2,FALSE))," ",VLOOKUP(A18,'Calcification Rates'!$A$10:$D$88,2,FALSE))</f>
        <v xml:space="preserve"> </v>
      </c>
      <c r="F18" s="245" t="str">
        <f>IF(ISERROR(VLOOKUP(A18,'Calcification Rates'!$A$10:$D$88,4,FALSE))," ",VLOOKUP(A18,'Calcification Rates'!$A$10:$D$88,4,FALSE))</f>
        <v xml:space="preserve"> </v>
      </c>
      <c r="G18" s="246">
        <f>(IF(ISERROR(VLOOKUP(A18,'Calcification Rates'!$A$11:$Q$88,11,0)),0,VLOOKUP(A18,'Calcification Rates'!$A$11:$Q$88,11,0)))*D18+(IF(ISERROR(VLOOKUP(A18,'Calcification Rates'!$A$11:$Q$88,14,0)),0,VLOOKUP(A18,'Calcification Rates'!$A$11:$Q$88,14,0)))</f>
        <v>0</v>
      </c>
      <c r="H18" s="247">
        <f>(IF(ISERROR(VLOOKUP(A18,'Calcification Rates'!$A$11:$Q$88,12,0)),0,VLOOKUP(A18,'Calcification Rates'!$A$11:$Q$88,12,0)))*D18+(IF(ISERROR(VLOOKUP(A18,'Calcification Rates'!$A$11:$Q$88,15,0)),0,VLOOKUP(A18,'Calcification Rates'!$A$11:$Q$88,15,0)))</f>
        <v>0</v>
      </c>
      <c r="I18" s="248">
        <f>(IF(ISERROR(VLOOKUP(A18,'Calcification Rates'!$A$11:$Q$88,13,0)),0,VLOOKUP(A18,'Calcification Rates'!$A$11:$Q$88,13,0)))*D18+(IF(ISERROR(VLOOKUP(A18,'Calcification Rates'!$A$11:$Q$88,16,0)),0,VLOOKUP(A18,'Calcification Rates'!$A$11:$Q$88,16,0)))</f>
        <v>0</v>
      </c>
      <c r="J18" s="256"/>
      <c r="K18" s="242"/>
      <c r="L18" s="243"/>
      <c r="M18" s="244">
        <f>(IF(ISERROR(VLOOKUP(J18,'Calcification Rates'!$A$11:$Q$88,5,0)),0,VLOOKUP(J18,'Calcification Rates'!$A$11:$Q$88,5,0)))*L18</f>
        <v>0</v>
      </c>
      <c r="N18" s="245" t="str">
        <f>IF(ISERROR(VLOOKUP(J18,'Calcification Rates'!$A$10:$D$88,2,FALSE))," ",VLOOKUP(J18,'Calcification Rates'!$A$10:$D$88,2,FALSE))</f>
        <v xml:space="preserve"> </v>
      </c>
      <c r="O18" s="245" t="str">
        <f>IF(ISERROR(VLOOKUP(J18,'Calcification Rates'!$A$10:$D$88,4,FALSE))," ",VLOOKUP(J18,'Calcification Rates'!$A$10:$D$88,4,FALSE))</f>
        <v xml:space="preserve"> </v>
      </c>
      <c r="P18" s="246">
        <f>(IF(ISERROR(VLOOKUP(J18,'Calcification Rates'!$A$11:$Q$88,11,0)),0,VLOOKUP(J18,'Calcification Rates'!$A$11:$Q$88,11,0)))*M18+(IF(ISERROR(VLOOKUP(J18,'Calcification Rates'!$A$11:$Q$88,14,0)),0,VLOOKUP(J18,'Calcification Rates'!$A$11:$Q$88,14,0)))</f>
        <v>0</v>
      </c>
      <c r="Q18" s="246">
        <f>(IF(ISERROR(VLOOKUP(J18,'Calcification Rates'!$A$11:$Q$88,12,0)),0,VLOOKUP(J18,'Calcification Rates'!$A$11:$Q$88,12,0)))*M18+(IF(ISERROR(VLOOKUP(J18,'Calcification Rates'!$A$11:$Q$88,15,0)),0,VLOOKUP(J18,'Calcification Rates'!$A$11:$Q$88,15,0)))</f>
        <v>0</v>
      </c>
      <c r="R18" s="249">
        <f>(IF(ISERROR(VLOOKUP(J18,'Calcification Rates'!$A$11:$Q$88,13,0)),0,VLOOKUP(J18,'Calcification Rates'!$A$11:$Q$88,13,0)))*M18+(IF(ISERROR(VLOOKUP(J18,'Calcification Rates'!$A$11:$Q$88,16,0)),0,VLOOKUP(J18,'Calcification Rates'!$A$11:$Q$88,16,0)))</f>
        <v>0</v>
      </c>
      <c r="S18" s="256"/>
      <c r="T18" s="250"/>
      <c r="U18" s="251"/>
      <c r="V18" s="252">
        <f>(IF(ISERROR(VLOOKUP(S18,'Calcification Rates'!$A$11:$Q$88,5,0)),0,VLOOKUP(S18,'Calcification Rates'!$A$11:$Q$88,5,0)))*U18</f>
        <v>0</v>
      </c>
      <c r="W18" s="245" t="str">
        <f>IF(ISERROR(VLOOKUP(S18,'Calcification Rates'!$A$10:$D$88,2,FALSE))," ",VLOOKUP(S18,'Calcification Rates'!$A$10:$D$88,2,FALSE))</f>
        <v xml:space="preserve"> </v>
      </c>
      <c r="X18" s="245" t="str">
        <f>IF(ISERROR(VLOOKUP(S18,'Calcification Rates'!$A$10:$D$88,4,FALSE))," ",VLOOKUP(S18,'Calcification Rates'!$A$10:$D$88,4,FALSE))</f>
        <v xml:space="preserve"> </v>
      </c>
      <c r="Y18" s="246">
        <f>(IF(ISERROR(VLOOKUP(S18,'Calcification Rates'!$A$11:$Q$88,11,0)),0,VLOOKUP(S18,'Calcification Rates'!$A$11:$Q$88,11,0)))*V18+(IF(ISERROR(VLOOKUP(S18,'Calcification Rates'!$A$11:$Q$88,14,0)),0,VLOOKUP(S18,'Calcification Rates'!$A$11:$Q$88,14,0)))</f>
        <v>0</v>
      </c>
      <c r="Z18" s="246">
        <f>(IF(ISERROR(VLOOKUP(S18,'Calcification Rates'!$A$11:$Q$88,12,0)),0,VLOOKUP(S18,'Calcification Rates'!$A$11:$Q$88,12,0)))*V18+(IF(ISERROR(VLOOKUP(S18,'Calcification Rates'!$A$11:$Q$88,15,0)),0,VLOOKUP(S18,'Calcification Rates'!$A$11:$Q$88,15,0)))</f>
        <v>0</v>
      </c>
      <c r="AA18" s="249">
        <f>(IF(ISERROR(VLOOKUP(S18,'Calcification Rates'!$A$11:$Q$88,13,0)),0,VLOOKUP(S18,'Calcification Rates'!$A$11:$Q$88,13,0)))*V18+(IF(ISERROR(VLOOKUP(S18,'Calcification Rates'!$A$11:$Q$88,16,0)),0,VLOOKUP(S18,'Calcification Rates'!$A$11:$Q$88,16,0)))</f>
        <v>0</v>
      </c>
      <c r="AB18" s="256"/>
      <c r="AC18" s="242"/>
      <c r="AD18" s="243"/>
      <c r="AE18" s="244">
        <f>(IF(ISERROR(VLOOKUP(AB18,'Calcification Rates'!$A$11:$Q$88,5,0)),0,VLOOKUP(AB18,'Calcification Rates'!$A$11:$Q$88,5,0)))*AD18</f>
        <v>0</v>
      </c>
      <c r="AF18" s="245" t="str">
        <f>IF(ISERROR(VLOOKUP(AB18,'Calcification Rates'!$A$10:$D$88,2,FALSE))," ",VLOOKUP(AB18,'Calcification Rates'!$A$10:$D$88,2,FALSE))</f>
        <v xml:space="preserve"> </v>
      </c>
      <c r="AG18" s="245" t="str">
        <f>IF(ISERROR(VLOOKUP(AB18,'Calcification Rates'!$A$10:$D$88,4,FALSE))," ",VLOOKUP(AB18,'Calcification Rates'!$A$10:$D$88,4,FALSE))</f>
        <v xml:space="preserve"> </v>
      </c>
      <c r="AH18" s="246">
        <f>(IF(ISERROR(VLOOKUP(AB18,'Calcification Rates'!$A$11:$Q$88,11,0)),0,VLOOKUP(AB18,'Calcification Rates'!$A$11:$Q$88,11,0)))*AE18+(IF(ISERROR(VLOOKUP(AB18,'Calcification Rates'!$A$11:$Q$88,14,0)),0,VLOOKUP(AB18,'Calcification Rates'!$A$11:$Q$88,14,0)))</f>
        <v>0</v>
      </c>
      <c r="AI18" s="246">
        <f>(IF(ISERROR(VLOOKUP(AB18,'Calcification Rates'!$A$11:$Q$88,12,0)),0,VLOOKUP(AB18,'Calcification Rates'!$A$11:$Q$88,12,0)))*AE18+(IF(ISERROR(VLOOKUP(AB18,'Calcification Rates'!$A$11:$Q$88,15,0)),0,VLOOKUP(AB18,'Calcification Rates'!$A$11:$Q$88,15,0)))</f>
        <v>0</v>
      </c>
      <c r="AJ18" s="249">
        <f>(IF(ISERROR(VLOOKUP(AB18,'Calcification Rates'!$A$11:$Q$88,13,0)),0,VLOOKUP(AB18,'Calcification Rates'!$A$11:$Q$88,13,0)))*AE18+(IF(ISERROR(VLOOKUP(AB18,'Calcification Rates'!$A$11:$Q$88,16,0)),0,VLOOKUP(AB18,'Calcification Rates'!$A$11:$Q$88,16,0)))</f>
        <v>0</v>
      </c>
      <c r="AK18" s="256"/>
      <c r="AL18" s="242"/>
      <c r="AM18" s="243"/>
      <c r="AN18" s="252">
        <f>(IF(ISERROR(VLOOKUP(AK18,'Calcification Rates'!$A$11:$Q$88,5,0)),0,VLOOKUP(AK18,'Calcification Rates'!$A$11:$Q$88,5,0)))*AM18</f>
        <v>0</v>
      </c>
      <c r="AO18" s="245" t="str">
        <f>IF(ISERROR(VLOOKUP(AK18,'Calcification Rates'!$A$10:$D$88,2,FALSE))," ",VLOOKUP(AK18,'Calcification Rates'!$A$10:$D$88,2,FALSE))</f>
        <v xml:space="preserve"> </v>
      </c>
      <c r="AP18" s="245" t="str">
        <f>IF(ISERROR(VLOOKUP(AK18,'Calcification Rates'!$A$10:$D$88,4,FALSE))," ",VLOOKUP(AK18,'Calcification Rates'!$A$10:$D$88,4,FALSE))</f>
        <v xml:space="preserve"> </v>
      </c>
      <c r="AQ18" s="246">
        <f>(IF(ISERROR(VLOOKUP(AK18,'Calcification Rates'!$A$11:$Q$88,11,0)),0,VLOOKUP(AK18,'Calcification Rates'!$A$11:$Q$88,11,0)))*AN18+(IF(ISERROR(VLOOKUP(AK18,'Calcification Rates'!$A$11:$Q$88,14,0)),0,VLOOKUP(AK18,'Calcification Rates'!$A$11:$Q$88,14,0)))</f>
        <v>0</v>
      </c>
      <c r="AR18" s="246">
        <f>(IF(ISERROR(VLOOKUP(AK18,'Calcification Rates'!$A$11:$Q$88,12,0)),0,VLOOKUP(AK18,'Calcification Rates'!$A$11:$Q$88,12,0)))*AN18+(IF(ISERROR(VLOOKUP(AK18,'Calcification Rates'!$A$11:$Q$88,15,0)),0,VLOOKUP(AK18,'Calcification Rates'!$A$11:$Q$88,15,0)))</f>
        <v>0</v>
      </c>
      <c r="AS18" s="249">
        <f>(IF(ISERROR(VLOOKUP(AK18,'Calcification Rates'!$A$11:$Q$88,13,0)),0,VLOOKUP(AK18,'Calcification Rates'!$A$11:$Q$88,13,0)))*AN18+(IF(ISERROR(VLOOKUP(AK18,'Calcification Rates'!$A$11:$Q$88,16,0)),0,VLOOKUP(AK18,'Calcification Rates'!$A$11:$Q$88,16,0)))</f>
        <v>0</v>
      </c>
      <c r="AT18" s="256"/>
      <c r="AU18" s="242"/>
      <c r="AV18" s="243"/>
      <c r="AW18" s="244">
        <f>(IF(ISERROR(VLOOKUP(AT18,'Calcification Rates'!$A$11:$Q$88,5,0)),0,VLOOKUP(AT18,'Calcification Rates'!$A$11:$Q$88,5,0)))*AV18</f>
        <v>0</v>
      </c>
      <c r="AX18" s="245" t="str">
        <f>IF(ISERROR(VLOOKUP(AT18,'Calcification Rates'!$A$10:$D$88,2,FALSE))," ",VLOOKUP(AT18,'Calcification Rates'!$A$10:$D$88,2,FALSE))</f>
        <v xml:space="preserve"> </v>
      </c>
      <c r="AY18" s="245" t="str">
        <f>IF(ISERROR(VLOOKUP(AT18,'Calcification Rates'!$A$10:$D$88,4,FALSE))," ",VLOOKUP(AT18,'Calcification Rates'!$A$10:$D$88,4,FALSE))</f>
        <v xml:space="preserve"> </v>
      </c>
      <c r="AZ18" s="253">
        <f>(IF(ISERROR(VLOOKUP(AT18,'Calcification Rates'!$A$11:$Q$88,11,0)),0,VLOOKUP(AT18,'Calcification Rates'!$A$11:$Q$88,11,0)))*AW18+(IF(ISERROR(VLOOKUP(AT18,'Calcification Rates'!$A$11:$Q$88,14,0)),0,VLOOKUP(AT18,'Calcification Rates'!$A$11:$Q$88,14,0)))</f>
        <v>0</v>
      </c>
      <c r="BA18" s="253">
        <f>(IF(ISERROR(VLOOKUP(AT18,'Calcification Rates'!$A$11:$Q$88,12,0)),0,VLOOKUP(AT18,'Calcification Rates'!$A$11:$Q$88,12,0)))*AW18+(IF(ISERROR(VLOOKUP(AT18,'Calcification Rates'!$A$11:$Q$88,15,0)),0,VLOOKUP(AT18,'Calcification Rates'!$A$11:$Q$88,15,0)))</f>
        <v>0</v>
      </c>
      <c r="BB18" s="254">
        <f>(IF(ISERROR(VLOOKUP(AT18,'Calcification Rates'!$A$11:$Q$88,13,0)),0,VLOOKUP(AT18,'Calcification Rates'!$A$11:$Q$88,13,0)))*AW18+(IF(ISERROR(VLOOKUP(AT18,'Calcification Rates'!$A$11:$Q$88,16,0)),0,VLOOKUP(AT18,'Calcification Rates'!$A$11:$Q$88,16,0)))</f>
        <v>0</v>
      </c>
      <c r="BC18" s="256"/>
      <c r="BD18" s="242"/>
      <c r="BE18" s="243"/>
      <c r="BF18" s="244">
        <f>(IF(ISERROR(VLOOKUP(BC18,'Calcification Rates'!$A$11:$Q$88,5,0)),0,VLOOKUP(BC18,'Calcification Rates'!$A$11:$Q$88,5,0)))*BE18</f>
        <v>0</v>
      </c>
      <c r="BG18" s="245" t="str">
        <f>IF(ISERROR(VLOOKUP(BC18,'Calcification Rates'!$A$10:$D$88,2,FALSE))," ",VLOOKUP(BC18,'Calcification Rates'!$A$10:$D$88,2,FALSE))</f>
        <v xml:space="preserve"> </v>
      </c>
      <c r="BH18" s="245" t="str">
        <f>IF(ISERROR(VLOOKUP(BC18,'Calcification Rates'!$A$10:$D$88,4,FALSE))," ",VLOOKUP(BC18,'Calcification Rates'!$A$10:$D$88,4,FALSE))</f>
        <v xml:space="preserve"> </v>
      </c>
      <c r="BI18" s="253">
        <f>(IF(ISERROR(VLOOKUP(BC18,'Calcification Rates'!$A$11:$Q$88,11,0)),0,VLOOKUP(BC18,'Calcification Rates'!$A$11:$Q$88,11,0)))*BF18+(IF(ISERROR(VLOOKUP(BC18,'Calcification Rates'!$A$11:$Q$88,14,0)),0,VLOOKUP(BC18,'Calcification Rates'!$A$11:$Q$88,14,0)))</f>
        <v>0</v>
      </c>
      <c r="BJ18" s="253">
        <f>(IF(ISERROR(VLOOKUP(BC18,'Calcification Rates'!$A$11:$Q$88,12,0)),0,VLOOKUP(BC18,'Calcification Rates'!$A$11:$Q$88,12,0)))*BF18+(IF(ISERROR(VLOOKUP(BC18,'Calcification Rates'!$A$11:$Q$88,15,0)),0,VLOOKUP(BC18,'Calcification Rates'!$A$11:$Q$88,15,0)))</f>
        <v>0</v>
      </c>
      <c r="BK18" s="254">
        <f>(IF(ISERROR(VLOOKUP(BC18,'Calcification Rates'!$A$11:$Q$88,13,0)),0,VLOOKUP(BC18,'Calcification Rates'!$A$11:$Q$88,13,0)))*BF18+(IF(ISERROR(VLOOKUP(BC18,'Calcification Rates'!$A$11:$Q$88,16,0)),0,VLOOKUP(BC18,'Calcification Rates'!$A$11:$Q$88,16,0)))</f>
        <v>0</v>
      </c>
      <c r="BL18" s="256"/>
      <c r="BM18" s="242"/>
      <c r="BN18" s="242"/>
      <c r="BO18" s="241">
        <f>(IF(ISERROR(VLOOKUP(BL18,'Calcification Rates'!$A$11:$Q$88,5,0)),0,VLOOKUP(BL18,'Calcification Rates'!$A$11:$Q$88,5,0)))*BN18</f>
        <v>0</v>
      </c>
      <c r="BP18" s="245" t="str">
        <f>IF(ISERROR(VLOOKUP(BL18,'Calcification Rates'!$A$10:$D$88,2,FALSE))," ",VLOOKUP(BL18,'Calcification Rates'!$A$10:$D$88,2,FALSE))</f>
        <v xml:space="preserve"> </v>
      </c>
      <c r="BQ18" s="245" t="str">
        <f>IF(ISERROR(VLOOKUP(BL18,'Calcification Rates'!$A$10:$D$88,4,FALSE))," ",VLOOKUP(BL18,'Calcification Rates'!$A$10:$D$88,4,FALSE))</f>
        <v xml:space="preserve"> </v>
      </c>
      <c r="BR18" s="253">
        <f>(IF(ISERROR(VLOOKUP(BL18,'Calcification Rates'!$A$11:$Q$88,11,0)),0,VLOOKUP(BL18,'Calcification Rates'!$A$11:$Q$88,11,0)))*BO18+(IF(ISERROR(VLOOKUP(BL18,'Calcification Rates'!$A$11:$Q$88,14,0)),0,VLOOKUP(BL18,'Calcification Rates'!$A$11:$Q$88,14,0)))</f>
        <v>0</v>
      </c>
      <c r="BS18" s="253">
        <f>(IF(ISERROR(VLOOKUP(BL18,'Calcification Rates'!$A$11:$Q$88,12,0)),0,VLOOKUP(BL18,'Calcification Rates'!$A$11:$Q$88,12,0)))*BO18+(IF(ISERROR(VLOOKUP(BL18,'Calcification Rates'!$A$11:$Q$88,15,0)),0,VLOOKUP(BL18,'Calcification Rates'!$A$11:$Q$88,15,0)))</f>
        <v>0</v>
      </c>
      <c r="BT18" s="254">
        <f>(IF(ISERROR(VLOOKUP(BL18,'Calcification Rates'!$A$11:$Q$88,13,0)),0,VLOOKUP(BL18,'Calcification Rates'!$A$11:$Q$88,13,0)))*BO18+(IF(ISERROR(VLOOKUP(BL18,'Calcification Rates'!$A$11:$Q$88,16,0)),0,VLOOKUP(BL18,'Calcification Rates'!$A$11:$Q$88,16,0)))</f>
        <v>0</v>
      </c>
    </row>
    <row r="19" spans="1:72" ht="20.100000000000001" customHeight="1" x14ac:dyDescent="0.25">
      <c r="A19" s="241"/>
      <c r="B19" s="242"/>
      <c r="C19" s="243"/>
      <c r="D19" s="244">
        <f>(IF(ISERROR(VLOOKUP(A19,'Calcification Rates'!$A$11:$Q$88,5,0)),0,VLOOKUP(A19,'Calcification Rates'!$A$11:$Q$88,5,0)))*C19</f>
        <v>0</v>
      </c>
      <c r="E19" s="245" t="str">
        <f>IF(ISERROR(VLOOKUP(A19,'Calcification Rates'!$A$10:$D$88,2,FALSE))," ",VLOOKUP(A19,'Calcification Rates'!$A$10:$D$88,2,FALSE))</f>
        <v xml:space="preserve"> </v>
      </c>
      <c r="F19" s="245" t="str">
        <f>IF(ISERROR(VLOOKUP(A19,'Calcification Rates'!$A$10:$D$88,4,FALSE))," ",VLOOKUP(A19,'Calcification Rates'!$A$10:$D$88,4,FALSE))</f>
        <v xml:space="preserve"> </v>
      </c>
      <c r="G19" s="246">
        <f>(IF(ISERROR(VLOOKUP(A19,'Calcification Rates'!$A$11:$Q$88,11,0)),0,VLOOKUP(A19,'Calcification Rates'!$A$11:$Q$88,11,0)))*D19+(IF(ISERROR(VLOOKUP(A19,'Calcification Rates'!$A$11:$Q$88,14,0)),0,VLOOKUP(A19,'Calcification Rates'!$A$11:$Q$88,14,0)))</f>
        <v>0</v>
      </c>
      <c r="H19" s="247">
        <f>(IF(ISERROR(VLOOKUP(A19,'Calcification Rates'!$A$11:$Q$88,12,0)),0,VLOOKUP(A19,'Calcification Rates'!$A$11:$Q$88,12,0)))*D19+(IF(ISERROR(VLOOKUP(A19,'Calcification Rates'!$A$11:$Q$88,15,0)),0,VLOOKUP(A19,'Calcification Rates'!$A$11:$Q$88,15,0)))</f>
        <v>0</v>
      </c>
      <c r="I19" s="248">
        <f>(IF(ISERROR(VLOOKUP(A19,'Calcification Rates'!$A$11:$Q$88,13,0)),0,VLOOKUP(A19,'Calcification Rates'!$A$11:$Q$88,13,0)))*D19+(IF(ISERROR(VLOOKUP(A19,'Calcification Rates'!$A$11:$Q$88,16,0)),0,VLOOKUP(A19,'Calcification Rates'!$A$11:$Q$88,16,0)))</f>
        <v>0</v>
      </c>
      <c r="J19" s="256"/>
      <c r="K19" s="242"/>
      <c r="L19" s="243"/>
      <c r="M19" s="244">
        <f>(IF(ISERROR(VLOOKUP(J19,'Calcification Rates'!$A$11:$Q$88,5,0)),0,VLOOKUP(J19,'Calcification Rates'!$A$11:$Q$88,5,0)))*L19</f>
        <v>0</v>
      </c>
      <c r="N19" s="245" t="str">
        <f>IF(ISERROR(VLOOKUP(J19,'Calcification Rates'!$A$10:$D$88,2,FALSE))," ",VLOOKUP(J19,'Calcification Rates'!$A$10:$D$88,2,FALSE))</f>
        <v xml:space="preserve"> </v>
      </c>
      <c r="O19" s="245" t="str">
        <f>IF(ISERROR(VLOOKUP(J19,'Calcification Rates'!$A$10:$D$88,4,FALSE))," ",VLOOKUP(J19,'Calcification Rates'!$A$10:$D$88,4,FALSE))</f>
        <v xml:space="preserve"> </v>
      </c>
      <c r="P19" s="246">
        <f>(IF(ISERROR(VLOOKUP(J19,'Calcification Rates'!$A$11:$Q$88,11,0)),0,VLOOKUP(J19,'Calcification Rates'!$A$11:$Q$88,11,0)))*M19+(IF(ISERROR(VLOOKUP(J19,'Calcification Rates'!$A$11:$Q$88,14,0)),0,VLOOKUP(J19,'Calcification Rates'!$A$11:$Q$88,14,0)))</f>
        <v>0</v>
      </c>
      <c r="Q19" s="246">
        <f>(IF(ISERROR(VLOOKUP(J19,'Calcification Rates'!$A$11:$Q$88,12,0)),0,VLOOKUP(J19,'Calcification Rates'!$A$11:$Q$88,12,0)))*M19+(IF(ISERROR(VLOOKUP(J19,'Calcification Rates'!$A$11:$Q$88,15,0)),0,VLOOKUP(J19,'Calcification Rates'!$A$11:$Q$88,15,0)))</f>
        <v>0</v>
      </c>
      <c r="R19" s="249">
        <f>(IF(ISERROR(VLOOKUP(J19,'Calcification Rates'!$A$11:$Q$88,13,0)),0,VLOOKUP(J19,'Calcification Rates'!$A$11:$Q$88,13,0)))*M19+(IF(ISERROR(VLOOKUP(J19,'Calcification Rates'!$A$11:$Q$88,16,0)),0,VLOOKUP(J19,'Calcification Rates'!$A$11:$Q$88,16,0)))</f>
        <v>0</v>
      </c>
      <c r="S19" s="256"/>
      <c r="T19" s="250"/>
      <c r="U19" s="251"/>
      <c r="V19" s="252">
        <f>(IF(ISERROR(VLOOKUP(S19,'Calcification Rates'!$A$11:$Q$88,5,0)),0,VLOOKUP(S19,'Calcification Rates'!$A$11:$Q$88,5,0)))*U19</f>
        <v>0</v>
      </c>
      <c r="W19" s="245" t="str">
        <f>IF(ISERROR(VLOOKUP(S19,'Calcification Rates'!$A$10:$D$88,2,FALSE))," ",VLOOKUP(S19,'Calcification Rates'!$A$10:$D$88,2,FALSE))</f>
        <v xml:space="preserve"> </v>
      </c>
      <c r="X19" s="245" t="str">
        <f>IF(ISERROR(VLOOKUP(S19,'Calcification Rates'!$A$10:$D$88,4,FALSE))," ",VLOOKUP(S19,'Calcification Rates'!$A$10:$D$88,4,FALSE))</f>
        <v xml:space="preserve"> </v>
      </c>
      <c r="Y19" s="246">
        <f>(IF(ISERROR(VLOOKUP(S19,'Calcification Rates'!$A$11:$Q$88,11,0)),0,VLOOKUP(S19,'Calcification Rates'!$A$11:$Q$88,11,0)))*V19+(IF(ISERROR(VLOOKUP(S19,'Calcification Rates'!$A$11:$Q$88,14,0)),0,VLOOKUP(S19,'Calcification Rates'!$A$11:$Q$88,14,0)))</f>
        <v>0</v>
      </c>
      <c r="Z19" s="246">
        <f>(IF(ISERROR(VLOOKUP(S19,'Calcification Rates'!$A$11:$Q$88,12,0)),0,VLOOKUP(S19,'Calcification Rates'!$A$11:$Q$88,12,0)))*V19+(IF(ISERROR(VLOOKUP(S19,'Calcification Rates'!$A$11:$Q$88,15,0)),0,VLOOKUP(S19,'Calcification Rates'!$A$11:$Q$88,15,0)))</f>
        <v>0</v>
      </c>
      <c r="AA19" s="249">
        <f>(IF(ISERROR(VLOOKUP(S19,'Calcification Rates'!$A$11:$Q$88,13,0)),0,VLOOKUP(S19,'Calcification Rates'!$A$11:$Q$88,13,0)))*V19+(IF(ISERROR(VLOOKUP(S19,'Calcification Rates'!$A$11:$Q$88,16,0)),0,VLOOKUP(S19,'Calcification Rates'!$A$11:$Q$88,16,0)))</f>
        <v>0</v>
      </c>
      <c r="AB19" s="256"/>
      <c r="AC19" s="242"/>
      <c r="AD19" s="243"/>
      <c r="AE19" s="244">
        <f>(IF(ISERROR(VLOOKUP(AB19,'Calcification Rates'!$A$11:$Q$88,5,0)),0,VLOOKUP(AB19,'Calcification Rates'!$A$11:$Q$88,5,0)))*AD19</f>
        <v>0</v>
      </c>
      <c r="AF19" s="245" t="str">
        <f>IF(ISERROR(VLOOKUP(AB19,'Calcification Rates'!$A$10:$D$88,2,FALSE))," ",VLOOKUP(AB19,'Calcification Rates'!$A$10:$D$88,2,FALSE))</f>
        <v xml:space="preserve"> </v>
      </c>
      <c r="AG19" s="245" t="str">
        <f>IF(ISERROR(VLOOKUP(AB19,'Calcification Rates'!$A$10:$D$88,4,FALSE))," ",VLOOKUP(AB19,'Calcification Rates'!$A$10:$D$88,4,FALSE))</f>
        <v xml:space="preserve"> </v>
      </c>
      <c r="AH19" s="246">
        <f>(IF(ISERROR(VLOOKUP(AB19,'Calcification Rates'!$A$11:$Q$88,11,0)),0,VLOOKUP(AB19,'Calcification Rates'!$A$11:$Q$88,11,0)))*AE19+(IF(ISERROR(VLOOKUP(AB19,'Calcification Rates'!$A$11:$Q$88,14,0)),0,VLOOKUP(AB19,'Calcification Rates'!$A$11:$Q$88,14,0)))</f>
        <v>0</v>
      </c>
      <c r="AI19" s="246">
        <f>(IF(ISERROR(VLOOKUP(AB19,'Calcification Rates'!$A$11:$Q$88,12,0)),0,VLOOKUP(AB19,'Calcification Rates'!$A$11:$Q$88,12,0)))*AE19+(IF(ISERROR(VLOOKUP(AB19,'Calcification Rates'!$A$11:$Q$88,15,0)),0,VLOOKUP(AB19,'Calcification Rates'!$A$11:$Q$88,15,0)))</f>
        <v>0</v>
      </c>
      <c r="AJ19" s="249">
        <f>(IF(ISERROR(VLOOKUP(AB19,'Calcification Rates'!$A$11:$Q$88,13,0)),0,VLOOKUP(AB19,'Calcification Rates'!$A$11:$Q$88,13,0)))*AE19+(IF(ISERROR(VLOOKUP(AB19,'Calcification Rates'!$A$11:$Q$88,16,0)),0,VLOOKUP(AB19,'Calcification Rates'!$A$11:$Q$88,16,0)))</f>
        <v>0</v>
      </c>
      <c r="AK19" s="256"/>
      <c r="AL19" s="242"/>
      <c r="AM19" s="243"/>
      <c r="AN19" s="252">
        <f>(IF(ISERROR(VLOOKUP(AK19,'Calcification Rates'!$A$11:$Q$88,5,0)),0,VLOOKUP(AK19,'Calcification Rates'!$A$11:$Q$88,5,0)))*AM19</f>
        <v>0</v>
      </c>
      <c r="AO19" s="245" t="str">
        <f>IF(ISERROR(VLOOKUP(AK19,'Calcification Rates'!$A$10:$D$88,2,FALSE))," ",VLOOKUP(AK19,'Calcification Rates'!$A$10:$D$88,2,FALSE))</f>
        <v xml:space="preserve"> </v>
      </c>
      <c r="AP19" s="245" t="str">
        <f>IF(ISERROR(VLOOKUP(AK19,'Calcification Rates'!$A$10:$D$88,4,FALSE))," ",VLOOKUP(AK19,'Calcification Rates'!$A$10:$D$88,4,FALSE))</f>
        <v xml:space="preserve"> </v>
      </c>
      <c r="AQ19" s="246">
        <f>(IF(ISERROR(VLOOKUP(AK19,'Calcification Rates'!$A$11:$Q$88,11,0)),0,VLOOKUP(AK19,'Calcification Rates'!$A$11:$Q$88,11,0)))*AN19+(IF(ISERROR(VLOOKUP(AK19,'Calcification Rates'!$A$11:$Q$88,14,0)),0,VLOOKUP(AK19,'Calcification Rates'!$A$11:$Q$88,14,0)))</f>
        <v>0</v>
      </c>
      <c r="AR19" s="246">
        <f>(IF(ISERROR(VLOOKUP(AK19,'Calcification Rates'!$A$11:$Q$88,12,0)),0,VLOOKUP(AK19,'Calcification Rates'!$A$11:$Q$88,12,0)))*AN19+(IF(ISERROR(VLOOKUP(AK19,'Calcification Rates'!$A$11:$Q$88,15,0)),0,VLOOKUP(AK19,'Calcification Rates'!$A$11:$Q$88,15,0)))</f>
        <v>0</v>
      </c>
      <c r="AS19" s="249">
        <f>(IF(ISERROR(VLOOKUP(AK19,'Calcification Rates'!$A$11:$Q$88,13,0)),0,VLOOKUP(AK19,'Calcification Rates'!$A$11:$Q$88,13,0)))*AN19+(IF(ISERROR(VLOOKUP(AK19,'Calcification Rates'!$A$11:$Q$88,16,0)),0,VLOOKUP(AK19,'Calcification Rates'!$A$11:$Q$88,16,0)))</f>
        <v>0</v>
      </c>
      <c r="AT19" s="256"/>
      <c r="AU19" s="242"/>
      <c r="AV19" s="243"/>
      <c r="AW19" s="244">
        <f>(IF(ISERROR(VLOOKUP(AT19,'Calcification Rates'!$A$11:$Q$88,5,0)),0,VLOOKUP(AT19,'Calcification Rates'!$A$11:$Q$88,5,0)))*AV19</f>
        <v>0</v>
      </c>
      <c r="AX19" s="245" t="str">
        <f>IF(ISERROR(VLOOKUP(AT19,'Calcification Rates'!$A$10:$D$88,2,FALSE))," ",VLOOKUP(AT19,'Calcification Rates'!$A$10:$D$88,2,FALSE))</f>
        <v xml:space="preserve"> </v>
      </c>
      <c r="AY19" s="245" t="str">
        <f>IF(ISERROR(VLOOKUP(AT19,'Calcification Rates'!$A$10:$D$88,4,FALSE))," ",VLOOKUP(AT19,'Calcification Rates'!$A$10:$D$88,4,FALSE))</f>
        <v xml:space="preserve"> </v>
      </c>
      <c r="AZ19" s="253">
        <f>(IF(ISERROR(VLOOKUP(AT19,'Calcification Rates'!$A$11:$Q$88,11,0)),0,VLOOKUP(AT19,'Calcification Rates'!$A$11:$Q$88,11,0)))*AW19+(IF(ISERROR(VLOOKUP(AT19,'Calcification Rates'!$A$11:$Q$88,14,0)),0,VLOOKUP(AT19,'Calcification Rates'!$A$11:$Q$88,14,0)))</f>
        <v>0</v>
      </c>
      <c r="BA19" s="253">
        <f>(IF(ISERROR(VLOOKUP(AT19,'Calcification Rates'!$A$11:$Q$88,12,0)),0,VLOOKUP(AT19,'Calcification Rates'!$A$11:$Q$88,12,0)))*AW19+(IF(ISERROR(VLOOKUP(AT19,'Calcification Rates'!$A$11:$Q$88,15,0)),0,VLOOKUP(AT19,'Calcification Rates'!$A$11:$Q$88,15,0)))</f>
        <v>0</v>
      </c>
      <c r="BB19" s="254">
        <f>(IF(ISERROR(VLOOKUP(AT19,'Calcification Rates'!$A$11:$Q$88,13,0)),0,VLOOKUP(AT19,'Calcification Rates'!$A$11:$Q$88,13,0)))*AW19+(IF(ISERROR(VLOOKUP(AT19,'Calcification Rates'!$A$11:$Q$88,16,0)),0,VLOOKUP(AT19,'Calcification Rates'!$A$11:$Q$88,16,0)))</f>
        <v>0</v>
      </c>
      <c r="BC19" s="256"/>
      <c r="BD19" s="242"/>
      <c r="BE19" s="243"/>
      <c r="BF19" s="244">
        <f>(IF(ISERROR(VLOOKUP(BC19,'Calcification Rates'!$A$11:$Q$88,5,0)),0,VLOOKUP(BC19,'Calcification Rates'!$A$11:$Q$88,5,0)))*BE19</f>
        <v>0</v>
      </c>
      <c r="BG19" s="245" t="str">
        <f>IF(ISERROR(VLOOKUP(BC19,'Calcification Rates'!$A$10:$D$88,2,FALSE))," ",VLOOKUP(BC19,'Calcification Rates'!$A$10:$D$88,2,FALSE))</f>
        <v xml:space="preserve"> </v>
      </c>
      <c r="BH19" s="245" t="str">
        <f>IF(ISERROR(VLOOKUP(BC19,'Calcification Rates'!$A$10:$D$88,4,FALSE))," ",VLOOKUP(BC19,'Calcification Rates'!$A$10:$D$88,4,FALSE))</f>
        <v xml:space="preserve"> </v>
      </c>
      <c r="BI19" s="253">
        <f>(IF(ISERROR(VLOOKUP(BC19,'Calcification Rates'!$A$11:$Q$88,11,0)),0,VLOOKUP(BC19,'Calcification Rates'!$A$11:$Q$88,11,0)))*BF19+(IF(ISERROR(VLOOKUP(BC19,'Calcification Rates'!$A$11:$Q$88,14,0)),0,VLOOKUP(BC19,'Calcification Rates'!$A$11:$Q$88,14,0)))</f>
        <v>0</v>
      </c>
      <c r="BJ19" s="253">
        <f>(IF(ISERROR(VLOOKUP(BC19,'Calcification Rates'!$A$11:$Q$88,12,0)),0,VLOOKUP(BC19,'Calcification Rates'!$A$11:$Q$88,12,0)))*BF19+(IF(ISERROR(VLOOKUP(BC19,'Calcification Rates'!$A$11:$Q$88,15,0)),0,VLOOKUP(BC19,'Calcification Rates'!$A$11:$Q$88,15,0)))</f>
        <v>0</v>
      </c>
      <c r="BK19" s="254">
        <f>(IF(ISERROR(VLOOKUP(BC19,'Calcification Rates'!$A$11:$Q$88,13,0)),0,VLOOKUP(BC19,'Calcification Rates'!$A$11:$Q$88,13,0)))*BF19+(IF(ISERROR(VLOOKUP(BC19,'Calcification Rates'!$A$11:$Q$88,16,0)),0,VLOOKUP(BC19,'Calcification Rates'!$A$11:$Q$88,16,0)))</f>
        <v>0</v>
      </c>
      <c r="BL19" s="256"/>
      <c r="BM19" s="242"/>
      <c r="BN19" s="242"/>
      <c r="BO19" s="241">
        <f>(IF(ISERROR(VLOOKUP(BL19,'Calcification Rates'!$A$11:$Q$88,5,0)),0,VLOOKUP(BL19,'Calcification Rates'!$A$11:$Q$88,5,0)))*BN19</f>
        <v>0</v>
      </c>
      <c r="BP19" s="245" t="str">
        <f>IF(ISERROR(VLOOKUP(BL19,'Calcification Rates'!$A$10:$D$88,2,FALSE))," ",VLOOKUP(BL19,'Calcification Rates'!$A$10:$D$88,2,FALSE))</f>
        <v xml:space="preserve"> </v>
      </c>
      <c r="BQ19" s="245" t="str">
        <f>IF(ISERROR(VLOOKUP(BL19,'Calcification Rates'!$A$10:$D$88,4,FALSE))," ",VLOOKUP(BL19,'Calcification Rates'!$A$10:$D$88,4,FALSE))</f>
        <v xml:space="preserve"> </v>
      </c>
      <c r="BR19" s="253">
        <f>(IF(ISERROR(VLOOKUP(BL19,'Calcification Rates'!$A$11:$Q$88,11,0)),0,VLOOKUP(BL19,'Calcification Rates'!$A$11:$Q$88,11,0)))*BO19+(IF(ISERROR(VLOOKUP(BL19,'Calcification Rates'!$A$11:$Q$88,14,0)),0,VLOOKUP(BL19,'Calcification Rates'!$A$11:$Q$88,14,0)))</f>
        <v>0</v>
      </c>
      <c r="BS19" s="253">
        <f>(IF(ISERROR(VLOOKUP(BL19,'Calcification Rates'!$A$11:$Q$88,12,0)),0,VLOOKUP(BL19,'Calcification Rates'!$A$11:$Q$88,12,0)))*BO19+(IF(ISERROR(VLOOKUP(BL19,'Calcification Rates'!$A$11:$Q$88,15,0)),0,VLOOKUP(BL19,'Calcification Rates'!$A$11:$Q$88,15,0)))</f>
        <v>0</v>
      </c>
      <c r="BT19" s="254">
        <f>(IF(ISERROR(VLOOKUP(BL19,'Calcification Rates'!$A$11:$Q$88,13,0)),0,VLOOKUP(BL19,'Calcification Rates'!$A$11:$Q$88,13,0)))*BO19+(IF(ISERROR(VLOOKUP(BL19,'Calcification Rates'!$A$11:$Q$88,16,0)),0,VLOOKUP(BL19,'Calcification Rates'!$A$11:$Q$88,16,0)))</f>
        <v>0</v>
      </c>
    </row>
    <row r="20" spans="1:72" ht="20.100000000000001" customHeight="1" x14ac:dyDescent="0.25">
      <c r="A20" s="241"/>
      <c r="B20" s="242"/>
      <c r="C20" s="243"/>
      <c r="D20" s="244">
        <f>(IF(ISERROR(VLOOKUP(A20,'Calcification Rates'!$A$11:$Q$88,5,0)),0,VLOOKUP(A20,'Calcification Rates'!$A$11:$Q$88,5,0)))*C20</f>
        <v>0</v>
      </c>
      <c r="E20" s="245" t="str">
        <f>IF(ISERROR(VLOOKUP(A20,'Calcification Rates'!$A$10:$D$88,2,FALSE))," ",VLOOKUP(A20,'Calcification Rates'!$A$10:$D$88,2,FALSE))</f>
        <v xml:space="preserve"> </v>
      </c>
      <c r="F20" s="245" t="str">
        <f>IF(ISERROR(VLOOKUP(A20,'Calcification Rates'!$A$10:$D$88,4,FALSE))," ",VLOOKUP(A20,'Calcification Rates'!$A$10:$D$88,4,FALSE))</f>
        <v xml:space="preserve"> </v>
      </c>
      <c r="G20" s="246">
        <f>(IF(ISERROR(VLOOKUP(A20,'Calcification Rates'!$A$11:$Q$88,11,0)),0,VLOOKUP(A20,'Calcification Rates'!$A$11:$Q$88,11,0)))*D20+(IF(ISERROR(VLOOKUP(A20,'Calcification Rates'!$A$11:$Q$88,14,0)),0,VLOOKUP(A20,'Calcification Rates'!$A$11:$Q$88,14,0)))</f>
        <v>0</v>
      </c>
      <c r="H20" s="247">
        <f>(IF(ISERROR(VLOOKUP(A20,'Calcification Rates'!$A$11:$Q$88,12,0)),0,VLOOKUP(A20,'Calcification Rates'!$A$11:$Q$88,12,0)))*D20+(IF(ISERROR(VLOOKUP(A20,'Calcification Rates'!$A$11:$Q$88,15,0)),0,VLOOKUP(A20,'Calcification Rates'!$A$11:$Q$88,15,0)))</f>
        <v>0</v>
      </c>
      <c r="I20" s="248">
        <f>(IF(ISERROR(VLOOKUP(A20,'Calcification Rates'!$A$11:$Q$88,13,0)),0,VLOOKUP(A20,'Calcification Rates'!$A$11:$Q$88,13,0)))*D20+(IF(ISERROR(VLOOKUP(A20,'Calcification Rates'!$A$11:$Q$88,16,0)),0,VLOOKUP(A20,'Calcification Rates'!$A$11:$Q$88,16,0)))</f>
        <v>0</v>
      </c>
      <c r="J20" s="256"/>
      <c r="K20" s="242"/>
      <c r="L20" s="243"/>
      <c r="M20" s="244">
        <f>(IF(ISERROR(VLOOKUP(J20,'Calcification Rates'!$A$11:$Q$88,5,0)),0,VLOOKUP(J20,'Calcification Rates'!$A$11:$Q$88,5,0)))*L20</f>
        <v>0</v>
      </c>
      <c r="N20" s="245" t="str">
        <f>IF(ISERROR(VLOOKUP(J20,'Calcification Rates'!$A$10:$D$88,2,FALSE))," ",VLOOKUP(J20,'Calcification Rates'!$A$10:$D$88,2,FALSE))</f>
        <v xml:space="preserve"> </v>
      </c>
      <c r="O20" s="245" t="str">
        <f>IF(ISERROR(VLOOKUP(J20,'Calcification Rates'!$A$10:$D$88,4,FALSE))," ",VLOOKUP(J20,'Calcification Rates'!$A$10:$D$88,4,FALSE))</f>
        <v xml:space="preserve"> </v>
      </c>
      <c r="P20" s="246">
        <f>(IF(ISERROR(VLOOKUP(J20,'Calcification Rates'!$A$11:$Q$88,11,0)),0,VLOOKUP(J20,'Calcification Rates'!$A$11:$Q$88,11,0)))*M20+(IF(ISERROR(VLOOKUP(J20,'Calcification Rates'!$A$11:$Q$88,14,0)),0,VLOOKUP(J20,'Calcification Rates'!$A$11:$Q$88,14,0)))</f>
        <v>0</v>
      </c>
      <c r="Q20" s="246">
        <f>(IF(ISERROR(VLOOKUP(J20,'Calcification Rates'!$A$11:$Q$88,12,0)),0,VLOOKUP(J20,'Calcification Rates'!$A$11:$Q$88,12,0)))*M20+(IF(ISERROR(VLOOKUP(J20,'Calcification Rates'!$A$11:$Q$88,15,0)),0,VLOOKUP(J20,'Calcification Rates'!$A$11:$Q$88,15,0)))</f>
        <v>0</v>
      </c>
      <c r="R20" s="249">
        <f>(IF(ISERROR(VLOOKUP(J20,'Calcification Rates'!$A$11:$Q$88,13,0)),0,VLOOKUP(J20,'Calcification Rates'!$A$11:$Q$88,13,0)))*M20+(IF(ISERROR(VLOOKUP(J20,'Calcification Rates'!$A$11:$Q$88,16,0)),0,VLOOKUP(J20,'Calcification Rates'!$A$11:$Q$88,16,0)))</f>
        <v>0</v>
      </c>
      <c r="S20" s="256"/>
      <c r="T20" s="250"/>
      <c r="U20" s="251"/>
      <c r="V20" s="252">
        <f>(IF(ISERROR(VLOOKUP(S20,'Calcification Rates'!$A$11:$Q$88,5,0)),0,VLOOKUP(S20,'Calcification Rates'!$A$11:$Q$88,5,0)))*U20</f>
        <v>0</v>
      </c>
      <c r="W20" s="245" t="str">
        <f>IF(ISERROR(VLOOKUP(S20,'Calcification Rates'!$A$10:$D$88,2,FALSE))," ",VLOOKUP(S20,'Calcification Rates'!$A$10:$D$88,2,FALSE))</f>
        <v xml:space="preserve"> </v>
      </c>
      <c r="X20" s="245" t="str">
        <f>IF(ISERROR(VLOOKUP(S20,'Calcification Rates'!$A$10:$D$88,4,FALSE))," ",VLOOKUP(S20,'Calcification Rates'!$A$10:$D$88,4,FALSE))</f>
        <v xml:space="preserve"> </v>
      </c>
      <c r="Y20" s="246">
        <f>(IF(ISERROR(VLOOKUP(S20,'Calcification Rates'!$A$11:$Q$88,11,0)),0,VLOOKUP(S20,'Calcification Rates'!$A$11:$Q$88,11,0)))*V20+(IF(ISERROR(VLOOKUP(S20,'Calcification Rates'!$A$11:$Q$88,14,0)),0,VLOOKUP(S20,'Calcification Rates'!$A$11:$Q$88,14,0)))</f>
        <v>0</v>
      </c>
      <c r="Z20" s="246">
        <f>(IF(ISERROR(VLOOKUP(S20,'Calcification Rates'!$A$11:$Q$88,12,0)),0,VLOOKUP(S20,'Calcification Rates'!$A$11:$Q$88,12,0)))*V20+(IF(ISERROR(VLOOKUP(S20,'Calcification Rates'!$A$11:$Q$88,15,0)),0,VLOOKUP(S20,'Calcification Rates'!$A$11:$Q$88,15,0)))</f>
        <v>0</v>
      </c>
      <c r="AA20" s="249">
        <f>(IF(ISERROR(VLOOKUP(S20,'Calcification Rates'!$A$11:$Q$88,13,0)),0,VLOOKUP(S20,'Calcification Rates'!$A$11:$Q$88,13,0)))*V20+(IF(ISERROR(VLOOKUP(S20,'Calcification Rates'!$A$11:$Q$88,16,0)),0,VLOOKUP(S20,'Calcification Rates'!$A$11:$Q$88,16,0)))</f>
        <v>0</v>
      </c>
      <c r="AB20" s="256"/>
      <c r="AC20" s="242"/>
      <c r="AD20" s="243"/>
      <c r="AE20" s="244">
        <f>(IF(ISERROR(VLOOKUP(AB20,'Calcification Rates'!$A$11:$Q$88,5,0)),0,VLOOKUP(AB20,'Calcification Rates'!$A$11:$Q$88,5,0)))*AD20</f>
        <v>0</v>
      </c>
      <c r="AF20" s="245" t="str">
        <f>IF(ISERROR(VLOOKUP(AB20,'Calcification Rates'!$A$10:$D$88,2,FALSE))," ",VLOOKUP(AB20,'Calcification Rates'!$A$10:$D$88,2,FALSE))</f>
        <v xml:space="preserve"> </v>
      </c>
      <c r="AG20" s="245" t="str">
        <f>IF(ISERROR(VLOOKUP(AB20,'Calcification Rates'!$A$10:$D$88,4,FALSE))," ",VLOOKUP(AB20,'Calcification Rates'!$A$10:$D$88,4,FALSE))</f>
        <v xml:space="preserve"> </v>
      </c>
      <c r="AH20" s="246">
        <f>(IF(ISERROR(VLOOKUP(AB20,'Calcification Rates'!$A$11:$Q$88,11,0)),0,VLOOKUP(AB20,'Calcification Rates'!$A$11:$Q$88,11,0)))*AE20+(IF(ISERROR(VLOOKUP(AB20,'Calcification Rates'!$A$11:$Q$88,14,0)),0,VLOOKUP(AB20,'Calcification Rates'!$A$11:$Q$88,14,0)))</f>
        <v>0</v>
      </c>
      <c r="AI20" s="246">
        <f>(IF(ISERROR(VLOOKUP(AB20,'Calcification Rates'!$A$11:$Q$88,12,0)),0,VLOOKUP(AB20,'Calcification Rates'!$A$11:$Q$88,12,0)))*AE20+(IF(ISERROR(VLOOKUP(AB20,'Calcification Rates'!$A$11:$Q$88,15,0)),0,VLOOKUP(AB20,'Calcification Rates'!$A$11:$Q$88,15,0)))</f>
        <v>0</v>
      </c>
      <c r="AJ20" s="249">
        <f>(IF(ISERROR(VLOOKUP(AB20,'Calcification Rates'!$A$11:$Q$88,13,0)),0,VLOOKUP(AB20,'Calcification Rates'!$A$11:$Q$88,13,0)))*AE20+(IF(ISERROR(VLOOKUP(AB20,'Calcification Rates'!$A$11:$Q$88,16,0)),0,VLOOKUP(AB20,'Calcification Rates'!$A$11:$Q$88,16,0)))</f>
        <v>0</v>
      </c>
      <c r="AK20" s="256"/>
      <c r="AL20" s="242"/>
      <c r="AM20" s="243"/>
      <c r="AN20" s="252">
        <f>(IF(ISERROR(VLOOKUP(AK20,'Calcification Rates'!$A$11:$Q$88,5,0)),0,VLOOKUP(AK20,'Calcification Rates'!$A$11:$Q$88,5,0)))*AM20</f>
        <v>0</v>
      </c>
      <c r="AO20" s="245" t="str">
        <f>IF(ISERROR(VLOOKUP(AK20,'Calcification Rates'!$A$10:$D$88,2,FALSE))," ",VLOOKUP(AK20,'Calcification Rates'!$A$10:$D$88,2,FALSE))</f>
        <v xml:space="preserve"> </v>
      </c>
      <c r="AP20" s="245" t="str">
        <f>IF(ISERROR(VLOOKUP(AK20,'Calcification Rates'!$A$10:$D$88,4,FALSE))," ",VLOOKUP(AK20,'Calcification Rates'!$A$10:$D$88,4,FALSE))</f>
        <v xml:space="preserve"> </v>
      </c>
      <c r="AQ20" s="246">
        <f>(IF(ISERROR(VLOOKUP(AK20,'Calcification Rates'!$A$11:$Q$88,11,0)),0,VLOOKUP(AK20,'Calcification Rates'!$A$11:$Q$88,11,0)))*AN20+(IF(ISERROR(VLOOKUP(AK20,'Calcification Rates'!$A$11:$Q$88,14,0)),0,VLOOKUP(AK20,'Calcification Rates'!$A$11:$Q$88,14,0)))</f>
        <v>0</v>
      </c>
      <c r="AR20" s="246">
        <f>(IF(ISERROR(VLOOKUP(AK20,'Calcification Rates'!$A$11:$Q$88,12,0)),0,VLOOKUP(AK20,'Calcification Rates'!$A$11:$Q$88,12,0)))*AN20+(IF(ISERROR(VLOOKUP(AK20,'Calcification Rates'!$A$11:$Q$88,15,0)),0,VLOOKUP(AK20,'Calcification Rates'!$A$11:$Q$88,15,0)))</f>
        <v>0</v>
      </c>
      <c r="AS20" s="249">
        <f>(IF(ISERROR(VLOOKUP(AK20,'Calcification Rates'!$A$11:$Q$88,13,0)),0,VLOOKUP(AK20,'Calcification Rates'!$A$11:$Q$88,13,0)))*AN20+(IF(ISERROR(VLOOKUP(AK20,'Calcification Rates'!$A$11:$Q$88,16,0)),0,VLOOKUP(AK20,'Calcification Rates'!$A$11:$Q$88,16,0)))</f>
        <v>0</v>
      </c>
      <c r="AT20" s="256"/>
      <c r="AU20" s="242"/>
      <c r="AV20" s="243"/>
      <c r="AW20" s="244">
        <f>(IF(ISERROR(VLOOKUP(AT20,'Calcification Rates'!$A$11:$Q$88,5,0)),0,VLOOKUP(AT20,'Calcification Rates'!$A$11:$Q$88,5,0)))*AV20</f>
        <v>0</v>
      </c>
      <c r="AX20" s="245" t="str">
        <f>IF(ISERROR(VLOOKUP(AT20,'Calcification Rates'!$A$10:$D$88,2,FALSE))," ",VLOOKUP(AT20,'Calcification Rates'!$A$10:$D$88,2,FALSE))</f>
        <v xml:space="preserve"> </v>
      </c>
      <c r="AY20" s="245" t="str">
        <f>IF(ISERROR(VLOOKUP(AT20,'Calcification Rates'!$A$10:$D$88,4,FALSE))," ",VLOOKUP(AT20,'Calcification Rates'!$A$10:$D$88,4,FALSE))</f>
        <v xml:space="preserve"> </v>
      </c>
      <c r="AZ20" s="253">
        <f>(IF(ISERROR(VLOOKUP(AT20,'Calcification Rates'!$A$11:$Q$88,11,0)),0,VLOOKUP(AT20,'Calcification Rates'!$A$11:$Q$88,11,0)))*AW20+(IF(ISERROR(VLOOKUP(AT20,'Calcification Rates'!$A$11:$Q$88,14,0)),0,VLOOKUP(AT20,'Calcification Rates'!$A$11:$Q$88,14,0)))</f>
        <v>0</v>
      </c>
      <c r="BA20" s="253">
        <f>(IF(ISERROR(VLOOKUP(AT20,'Calcification Rates'!$A$11:$Q$88,12,0)),0,VLOOKUP(AT20,'Calcification Rates'!$A$11:$Q$88,12,0)))*AW20+(IF(ISERROR(VLOOKUP(AT20,'Calcification Rates'!$A$11:$Q$88,15,0)),0,VLOOKUP(AT20,'Calcification Rates'!$A$11:$Q$88,15,0)))</f>
        <v>0</v>
      </c>
      <c r="BB20" s="254">
        <f>(IF(ISERROR(VLOOKUP(AT20,'Calcification Rates'!$A$11:$Q$88,13,0)),0,VLOOKUP(AT20,'Calcification Rates'!$A$11:$Q$88,13,0)))*AW20+(IF(ISERROR(VLOOKUP(AT20,'Calcification Rates'!$A$11:$Q$88,16,0)),0,VLOOKUP(AT20,'Calcification Rates'!$A$11:$Q$88,16,0)))</f>
        <v>0</v>
      </c>
      <c r="BC20" s="256"/>
      <c r="BD20" s="241"/>
      <c r="BE20" s="257"/>
      <c r="BF20" s="244">
        <f>(IF(ISERROR(VLOOKUP(BC20,'Calcification Rates'!$A$11:$Q$88,5,0)),0,VLOOKUP(BC20,'Calcification Rates'!$A$11:$Q$88,5,0)))*BE20</f>
        <v>0</v>
      </c>
      <c r="BG20" s="245" t="str">
        <f>IF(ISERROR(VLOOKUP(BC20,'Calcification Rates'!$A$10:$D$88,2,FALSE))," ",VLOOKUP(BC20,'Calcification Rates'!$A$10:$D$88,2,FALSE))</f>
        <v xml:space="preserve"> </v>
      </c>
      <c r="BH20" s="245" t="str">
        <f>IF(ISERROR(VLOOKUP(BC20,'Calcification Rates'!$A$10:$D$88,4,FALSE))," ",VLOOKUP(BC20,'Calcification Rates'!$A$10:$D$88,4,FALSE))</f>
        <v xml:space="preserve"> </v>
      </c>
      <c r="BI20" s="253">
        <f>(IF(ISERROR(VLOOKUP(BC20,'Calcification Rates'!$A$11:$Q$88,11,0)),0,VLOOKUP(BC20,'Calcification Rates'!$A$11:$Q$88,11,0)))*BF20+(IF(ISERROR(VLOOKUP(BC20,'Calcification Rates'!$A$11:$Q$88,14,0)),0,VLOOKUP(BC20,'Calcification Rates'!$A$11:$Q$88,14,0)))</f>
        <v>0</v>
      </c>
      <c r="BJ20" s="253">
        <f>(IF(ISERROR(VLOOKUP(BC20,'Calcification Rates'!$A$11:$Q$88,12,0)),0,VLOOKUP(BC20,'Calcification Rates'!$A$11:$Q$88,12,0)))*BF20+(IF(ISERROR(VLOOKUP(BC20,'Calcification Rates'!$A$11:$Q$88,15,0)),0,VLOOKUP(BC20,'Calcification Rates'!$A$11:$Q$88,15,0)))</f>
        <v>0</v>
      </c>
      <c r="BK20" s="254">
        <f>(IF(ISERROR(VLOOKUP(BC20,'Calcification Rates'!$A$11:$Q$88,13,0)),0,VLOOKUP(BC20,'Calcification Rates'!$A$11:$Q$88,13,0)))*BF20+(IF(ISERROR(VLOOKUP(BC20,'Calcification Rates'!$A$11:$Q$88,16,0)),0,VLOOKUP(BC20,'Calcification Rates'!$A$11:$Q$88,16,0)))</f>
        <v>0</v>
      </c>
      <c r="BL20" s="256"/>
      <c r="BM20" s="242"/>
      <c r="BN20" s="242"/>
      <c r="BO20" s="241">
        <f>(IF(ISERROR(VLOOKUP(BL20,'Calcification Rates'!$A$11:$Q$88,5,0)),0,VLOOKUP(BL20,'Calcification Rates'!$A$11:$Q$88,5,0)))*BN20</f>
        <v>0</v>
      </c>
      <c r="BP20" s="245" t="str">
        <f>IF(ISERROR(VLOOKUP(BL20,'Calcification Rates'!$A$10:$D$88,2,FALSE))," ",VLOOKUP(BL20,'Calcification Rates'!$A$10:$D$88,2,FALSE))</f>
        <v xml:space="preserve"> </v>
      </c>
      <c r="BQ20" s="245" t="str">
        <f>IF(ISERROR(VLOOKUP(BL20,'Calcification Rates'!$A$10:$D$88,4,FALSE))," ",VLOOKUP(BL20,'Calcification Rates'!$A$10:$D$88,4,FALSE))</f>
        <v xml:space="preserve"> </v>
      </c>
      <c r="BR20" s="253">
        <f>(IF(ISERROR(VLOOKUP(BL20,'Calcification Rates'!$A$11:$Q$88,11,0)),0,VLOOKUP(BL20,'Calcification Rates'!$A$11:$Q$88,11,0)))*BO20+(IF(ISERROR(VLOOKUP(BL20,'Calcification Rates'!$A$11:$Q$88,14,0)),0,VLOOKUP(BL20,'Calcification Rates'!$A$11:$Q$88,14,0)))</f>
        <v>0</v>
      </c>
      <c r="BS20" s="253">
        <f>(IF(ISERROR(VLOOKUP(BL20,'Calcification Rates'!$A$11:$Q$88,12,0)),0,VLOOKUP(BL20,'Calcification Rates'!$A$11:$Q$88,12,0)))*BO20+(IF(ISERROR(VLOOKUP(BL20,'Calcification Rates'!$A$11:$Q$88,15,0)),0,VLOOKUP(BL20,'Calcification Rates'!$A$11:$Q$88,15,0)))</f>
        <v>0</v>
      </c>
      <c r="BT20" s="254">
        <f>(IF(ISERROR(VLOOKUP(BL20,'Calcification Rates'!$A$11:$Q$88,13,0)),0,VLOOKUP(BL20,'Calcification Rates'!$A$11:$Q$88,13,0)))*BO20+(IF(ISERROR(VLOOKUP(BL20,'Calcification Rates'!$A$11:$Q$88,16,0)),0,VLOOKUP(BL20,'Calcification Rates'!$A$11:$Q$88,16,0)))</f>
        <v>0</v>
      </c>
    </row>
    <row r="21" spans="1:72" ht="20.100000000000001" customHeight="1" x14ac:dyDescent="0.25">
      <c r="A21" s="241"/>
      <c r="B21" s="242"/>
      <c r="C21" s="242"/>
      <c r="D21" s="244">
        <f>(IF(ISERROR(VLOOKUP(A21,'Calcification Rates'!$A$11:$Q$88,5,0)),0,VLOOKUP(A21,'Calcification Rates'!$A$11:$Q$88,5,0)))*C21</f>
        <v>0</v>
      </c>
      <c r="E21" s="245" t="str">
        <f>IF(ISERROR(VLOOKUP(A21,'Calcification Rates'!$A$10:$D$88,2,FALSE))," ",VLOOKUP(A21,'Calcification Rates'!$A$10:$D$88,2,FALSE))</f>
        <v xml:space="preserve"> </v>
      </c>
      <c r="F21" s="245" t="str">
        <f>IF(ISERROR(VLOOKUP(A21,'Calcification Rates'!$A$10:$D$88,4,FALSE))," ",VLOOKUP(A21,'Calcification Rates'!$A$10:$D$88,4,FALSE))</f>
        <v xml:space="preserve"> </v>
      </c>
      <c r="G21" s="246">
        <f>(IF(ISERROR(VLOOKUP(A21,'Calcification Rates'!$A$11:$Q$88,11,0)),0,VLOOKUP(A21,'Calcification Rates'!$A$11:$Q$88,11,0)))*D21+(IF(ISERROR(VLOOKUP(A21,'Calcification Rates'!$A$11:$Q$88,14,0)),0,VLOOKUP(A21,'Calcification Rates'!$A$11:$Q$88,14,0)))</f>
        <v>0</v>
      </c>
      <c r="H21" s="247">
        <f>(IF(ISERROR(VLOOKUP(A21,'Calcification Rates'!$A$11:$Q$88,12,0)),0,VLOOKUP(A21,'Calcification Rates'!$A$11:$Q$88,12,0)))*D21+(IF(ISERROR(VLOOKUP(A21,'Calcification Rates'!$A$11:$Q$88,15,0)),0,VLOOKUP(A21,'Calcification Rates'!$A$11:$Q$88,15,0)))</f>
        <v>0</v>
      </c>
      <c r="I21" s="248">
        <f>(IF(ISERROR(VLOOKUP(A21,'Calcification Rates'!$A$11:$Q$88,13,0)),0,VLOOKUP(A21,'Calcification Rates'!$A$11:$Q$88,13,0)))*D21+(IF(ISERROR(VLOOKUP(A21,'Calcification Rates'!$A$11:$Q$88,16,0)),0,VLOOKUP(A21,'Calcification Rates'!$A$11:$Q$88,16,0)))</f>
        <v>0</v>
      </c>
      <c r="J21" s="256"/>
      <c r="K21" s="242"/>
      <c r="L21" s="243"/>
      <c r="M21" s="244">
        <f>(IF(ISERROR(VLOOKUP(J21,'Calcification Rates'!$A$11:$Q$88,5,0)),0,VLOOKUP(J21,'Calcification Rates'!$A$11:$Q$88,5,0)))*L21</f>
        <v>0</v>
      </c>
      <c r="N21" s="245" t="str">
        <f>IF(ISERROR(VLOOKUP(J21,'Calcification Rates'!$A$10:$D$88,2,FALSE))," ",VLOOKUP(J21,'Calcification Rates'!$A$10:$D$88,2,FALSE))</f>
        <v xml:space="preserve"> </v>
      </c>
      <c r="O21" s="245" t="str">
        <f>IF(ISERROR(VLOOKUP(J21,'Calcification Rates'!$A$10:$D$88,4,FALSE))," ",VLOOKUP(J21,'Calcification Rates'!$A$10:$D$88,4,FALSE))</f>
        <v xml:space="preserve"> </v>
      </c>
      <c r="P21" s="246">
        <f>(IF(ISERROR(VLOOKUP(J21,'Calcification Rates'!$A$11:$Q$88,11,0)),0,VLOOKUP(J21,'Calcification Rates'!$A$11:$Q$88,11,0)))*M21+(IF(ISERROR(VLOOKUP(J21,'Calcification Rates'!$A$11:$Q$88,14,0)),0,VLOOKUP(J21,'Calcification Rates'!$A$11:$Q$88,14,0)))</f>
        <v>0</v>
      </c>
      <c r="Q21" s="246">
        <f>(IF(ISERROR(VLOOKUP(J21,'Calcification Rates'!$A$11:$Q$88,12,0)),0,VLOOKUP(J21,'Calcification Rates'!$A$11:$Q$88,12,0)))*M21+(IF(ISERROR(VLOOKUP(J21,'Calcification Rates'!$A$11:$Q$88,15,0)),0,VLOOKUP(J21,'Calcification Rates'!$A$11:$Q$88,15,0)))</f>
        <v>0</v>
      </c>
      <c r="R21" s="249">
        <f>(IF(ISERROR(VLOOKUP(J21,'Calcification Rates'!$A$11:$Q$88,13,0)),0,VLOOKUP(J21,'Calcification Rates'!$A$11:$Q$88,13,0)))*M21+(IF(ISERROR(VLOOKUP(J21,'Calcification Rates'!$A$11:$Q$88,16,0)),0,VLOOKUP(J21,'Calcification Rates'!$A$11:$Q$88,16,0)))</f>
        <v>0</v>
      </c>
      <c r="S21" s="256"/>
      <c r="T21" s="250"/>
      <c r="U21" s="251"/>
      <c r="V21" s="252">
        <f>(IF(ISERROR(VLOOKUP(S21,'Calcification Rates'!$A$11:$Q$88,5,0)),0,VLOOKUP(S21,'Calcification Rates'!$A$11:$Q$88,5,0)))*U21</f>
        <v>0</v>
      </c>
      <c r="W21" s="245" t="str">
        <f>IF(ISERROR(VLOOKUP(S21,'Calcification Rates'!$A$10:$D$88,2,FALSE))," ",VLOOKUP(S21,'Calcification Rates'!$A$10:$D$88,2,FALSE))</f>
        <v xml:space="preserve"> </v>
      </c>
      <c r="X21" s="245" t="str">
        <f>IF(ISERROR(VLOOKUP(S21,'Calcification Rates'!$A$10:$D$88,4,FALSE))," ",VLOOKUP(S21,'Calcification Rates'!$A$10:$D$88,4,FALSE))</f>
        <v xml:space="preserve"> </v>
      </c>
      <c r="Y21" s="246">
        <f>(IF(ISERROR(VLOOKUP(S21,'Calcification Rates'!$A$11:$Q$88,11,0)),0,VLOOKUP(S21,'Calcification Rates'!$A$11:$Q$88,11,0)))*V21+(IF(ISERROR(VLOOKUP(S21,'Calcification Rates'!$A$11:$Q$88,14,0)),0,VLOOKUP(S21,'Calcification Rates'!$A$11:$Q$88,14,0)))</f>
        <v>0</v>
      </c>
      <c r="Z21" s="246">
        <f>(IF(ISERROR(VLOOKUP(S21,'Calcification Rates'!$A$11:$Q$88,12,0)),0,VLOOKUP(S21,'Calcification Rates'!$A$11:$Q$88,12,0)))*V21+(IF(ISERROR(VLOOKUP(S21,'Calcification Rates'!$A$11:$Q$88,15,0)),0,VLOOKUP(S21,'Calcification Rates'!$A$11:$Q$88,15,0)))</f>
        <v>0</v>
      </c>
      <c r="AA21" s="249">
        <f>(IF(ISERROR(VLOOKUP(S21,'Calcification Rates'!$A$11:$Q$88,13,0)),0,VLOOKUP(S21,'Calcification Rates'!$A$11:$Q$88,13,0)))*V21+(IF(ISERROR(VLOOKUP(S21,'Calcification Rates'!$A$11:$Q$88,16,0)),0,VLOOKUP(S21,'Calcification Rates'!$A$11:$Q$88,16,0)))</f>
        <v>0</v>
      </c>
      <c r="AB21" s="256"/>
      <c r="AC21" s="242"/>
      <c r="AD21" s="243"/>
      <c r="AE21" s="244">
        <f>(IF(ISERROR(VLOOKUP(AB21,'Calcification Rates'!$A$11:$Q$88,5,0)),0,VLOOKUP(AB21,'Calcification Rates'!$A$11:$Q$88,5,0)))*AD21</f>
        <v>0</v>
      </c>
      <c r="AF21" s="245" t="str">
        <f>IF(ISERROR(VLOOKUP(AB21,'Calcification Rates'!$A$10:$D$88,2,FALSE))," ",VLOOKUP(AB21,'Calcification Rates'!$A$10:$D$88,2,FALSE))</f>
        <v xml:space="preserve"> </v>
      </c>
      <c r="AG21" s="245" t="str">
        <f>IF(ISERROR(VLOOKUP(AB21,'Calcification Rates'!$A$10:$D$88,4,FALSE))," ",VLOOKUP(AB21,'Calcification Rates'!$A$10:$D$88,4,FALSE))</f>
        <v xml:space="preserve"> </v>
      </c>
      <c r="AH21" s="246">
        <f>(IF(ISERROR(VLOOKUP(AB21,'Calcification Rates'!$A$11:$Q$88,11,0)),0,VLOOKUP(AB21,'Calcification Rates'!$A$11:$Q$88,11,0)))*AE21+(IF(ISERROR(VLOOKUP(AB21,'Calcification Rates'!$A$11:$Q$88,14,0)),0,VLOOKUP(AB21,'Calcification Rates'!$A$11:$Q$88,14,0)))</f>
        <v>0</v>
      </c>
      <c r="AI21" s="246">
        <f>(IF(ISERROR(VLOOKUP(AB21,'Calcification Rates'!$A$11:$Q$88,12,0)),0,VLOOKUP(AB21,'Calcification Rates'!$A$11:$Q$88,12,0)))*AE21+(IF(ISERROR(VLOOKUP(AB21,'Calcification Rates'!$A$11:$Q$88,15,0)),0,VLOOKUP(AB21,'Calcification Rates'!$A$11:$Q$88,15,0)))</f>
        <v>0</v>
      </c>
      <c r="AJ21" s="249">
        <f>(IF(ISERROR(VLOOKUP(AB21,'Calcification Rates'!$A$11:$Q$88,13,0)),0,VLOOKUP(AB21,'Calcification Rates'!$A$11:$Q$88,13,0)))*AE21+(IF(ISERROR(VLOOKUP(AB21,'Calcification Rates'!$A$11:$Q$88,16,0)),0,VLOOKUP(AB21,'Calcification Rates'!$A$11:$Q$88,16,0)))</f>
        <v>0</v>
      </c>
      <c r="AK21" s="256"/>
      <c r="AL21" s="242"/>
      <c r="AM21" s="243"/>
      <c r="AN21" s="252">
        <f>(IF(ISERROR(VLOOKUP(AK21,'Calcification Rates'!$A$11:$Q$88,5,0)),0,VLOOKUP(AK21,'Calcification Rates'!$A$11:$Q$88,5,0)))*AM21</f>
        <v>0</v>
      </c>
      <c r="AO21" s="245" t="str">
        <f>IF(ISERROR(VLOOKUP(AK21,'Calcification Rates'!$A$10:$D$88,2,FALSE))," ",VLOOKUP(AK21,'Calcification Rates'!$A$10:$D$88,2,FALSE))</f>
        <v xml:space="preserve"> </v>
      </c>
      <c r="AP21" s="245" t="str">
        <f>IF(ISERROR(VLOOKUP(AK21,'Calcification Rates'!$A$10:$D$88,4,FALSE))," ",VLOOKUP(AK21,'Calcification Rates'!$A$10:$D$88,4,FALSE))</f>
        <v xml:space="preserve"> </v>
      </c>
      <c r="AQ21" s="246">
        <f>(IF(ISERROR(VLOOKUP(AK21,'Calcification Rates'!$A$11:$Q$88,11,0)),0,VLOOKUP(AK21,'Calcification Rates'!$A$11:$Q$88,11,0)))*AN21+(IF(ISERROR(VLOOKUP(AK21,'Calcification Rates'!$A$11:$Q$88,14,0)),0,VLOOKUP(AK21,'Calcification Rates'!$A$11:$Q$88,14,0)))</f>
        <v>0</v>
      </c>
      <c r="AR21" s="246">
        <f>(IF(ISERROR(VLOOKUP(AK21,'Calcification Rates'!$A$11:$Q$88,12,0)),0,VLOOKUP(AK21,'Calcification Rates'!$A$11:$Q$88,12,0)))*AN21+(IF(ISERROR(VLOOKUP(AK21,'Calcification Rates'!$A$11:$Q$88,15,0)),0,VLOOKUP(AK21,'Calcification Rates'!$A$11:$Q$88,15,0)))</f>
        <v>0</v>
      </c>
      <c r="AS21" s="249">
        <f>(IF(ISERROR(VLOOKUP(AK21,'Calcification Rates'!$A$11:$Q$88,13,0)),0,VLOOKUP(AK21,'Calcification Rates'!$A$11:$Q$88,13,0)))*AN21+(IF(ISERROR(VLOOKUP(AK21,'Calcification Rates'!$A$11:$Q$88,16,0)),0,VLOOKUP(AK21,'Calcification Rates'!$A$11:$Q$88,16,0)))</f>
        <v>0</v>
      </c>
      <c r="AT21" s="256"/>
      <c r="AU21" s="242"/>
      <c r="AV21" s="243"/>
      <c r="AW21" s="244">
        <f>(IF(ISERROR(VLOOKUP(AT21,'Calcification Rates'!$A$11:$Q$88,5,0)),0,VLOOKUP(AT21,'Calcification Rates'!$A$11:$Q$88,5,0)))*AV21</f>
        <v>0</v>
      </c>
      <c r="AX21" s="245" t="str">
        <f>IF(ISERROR(VLOOKUP(AT21,'Calcification Rates'!$A$10:$D$88,2,FALSE))," ",VLOOKUP(AT21,'Calcification Rates'!$A$10:$D$88,2,FALSE))</f>
        <v xml:space="preserve"> </v>
      </c>
      <c r="AY21" s="245" t="str">
        <f>IF(ISERROR(VLOOKUP(AT21,'Calcification Rates'!$A$10:$D$88,4,FALSE))," ",VLOOKUP(AT21,'Calcification Rates'!$A$10:$D$88,4,FALSE))</f>
        <v xml:space="preserve"> </v>
      </c>
      <c r="AZ21" s="253">
        <f>(IF(ISERROR(VLOOKUP(AT21,'Calcification Rates'!$A$11:$Q$88,11,0)),0,VLOOKUP(AT21,'Calcification Rates'!$A$11:$Q$88,11,0)))*AW21+(IF(ISERROR(VLOOKUP(AT21,'Calcification Rates'!$A$11:$Q$88,14,0)),0,VLOOKUP(AT21,'Calcification Rates'!$A$11:$Q$88,14,0)))</f>
        <v>0</v>
      </c>
      <c r="BA21" s="253">
        <f>(IF(ISERROR(VLOOKUP(AT21,'Calcification Rates'!$A$11:$Q$88,12,0)),0,VLOOKUP(AT21,'Calcification Rates'!$A$11:$Q$88,12,0)))*AW21+(IF(ISERROR(VLOOKUP(AT21,'Calcification Rates'!$A$11:$Q$88,15,0)),0,VLOOKUP(AT21,'Calcification Rates'!$A$11:$Q$88,15,0)))</f>
        <v>0</v>
      </c>
      <c r="BB21" s="254">
        <f>(IF(ISERROR(VLOOKUP(AT21,'Calcification Rates'!$A$11:$Q$88,13,0)),0,VLOOKUP(AT21,'Calcification Rates'!$A$11:$Q$88,13,0)))*AW21+(IF(ISERROR(VLOOKUP(AT21,'Calcification Rates'!$A$11:$Q$88,16,0)),0,VLOOKUP(AT21,'Calcification Rates'!$A$11:$Q$88,16,0)))</f>
        <v>0</v>
      </c>
      <c r="BC21" s="256"/>
      <c r="BD21" s="241"/>
      <c r="BE21" s="257"/>
      <c r="BF21" s="244">
        <f>(IF(ISERROR(VLOOKUP(BC21,'Calcification Rates'!$A$11:$Q$88,5,0)),0,VLOOKUP(BC21,'Calcification Rates'!$A$11:$Q$88,5,0)))*BE21</f>
        <v>0</v>
      </c>
      <c r="BG21" s="245" t="str">
        <f>IF(ISERROR(VLOOKUP(BC21,'Calcification Rates'!$A$10:$D$88,2,FALSE))," ",VLOOKUP(BC21,'Calcification Rates'!$A$10:$D$88,2,FALSE))</f>
        <v xml:space="preserve"> </v>
      </c>
      <c r="BH21" s="245" t="str">
        <f>IF(ISERROR(VLOOKUP(BC21,'Calcification Rates'!$A$10:$D$88,4,FALSE))," ",VLOOKUP(BC21,'Calcification Rates'!$A$10:$D$88,4,FALSE))</f>
        <v xml:space="preserve"> </v>
      </c>
      <c r="BI21" s="253">
        <f>(IF(ISERROR(VLOOKUP(BC21,'Calcification Rates'!$A$11:$Q$88,11,0)),0,VLOOKUP(BC21,'Calcification Rates'!$A$11:$Q$88,11,0)))*BF21+(IF(ISERROR(VLOOKUP(BC21,'Calcification Rates'!$A$11:$Q$88,14,0)),0,VLOOKUP(BC21,'Calcification Rates'!$A$11:$Q$88,14,0)))</f>
        <v>0</v>
      </c>
      <c r="BJ21" s="253">
        <f>(IF(ISERROR(VLOOKUP(BC21,'Calcification Rates'!$A$11:$Q$88,12,0)),0,VLOOKUP(BC21,'Calcification Rates'!$A$11:$Q$88,12,0)))*BF21+(IF(ISERROR(VLOOKUP(BC21,'Calcification Rates'!$A$11:$Q$88,15,0)),0,VLOOKUP(BC21,'Calcification Rates'!$A$11:$Q$88,15,0)))</f>
        <v>0</v>
      </c>
      <c r="BK21" s="254">
        <f>(IF(ISERROR(VLOOKUP(BC21,'Calcification Rates'!$A$11:$Q$88,13,0)),0,VLOOKUP(BC21,'Calcification Rates'!$A$11:$Q$88,13,0)))*BF21+(IF(ISERROR(VLOOKUP(BC21,'Calcification Rates'!$A$11:$Q$88,16,0)),0,VLOOKUP(BC21,'Calcification Rates'!$A$11:$Q$88,16,0)))</f>
        <v>0</v>
      </c>
      <c r="BL21" s="256"/>
      <c r="BM21" s="242"/>
      <c r="BN21" s="242"/>
      <c r="BO21" s="241">
        <f>(IF(ISERROR(VLOOKUP(BL21,'Calcification Rates'!$A$11:$Q$88,5,0)),0,VLOOKUP(BL21,'Calcification Rates'!$A$11:$Q$88,5,0)))*BN21</f>
        <v>0</v>
      </c>
      <c r="BP21" s="245" t="str">
        <f>IF(ISERROR(VLOOKUP(BL21,'Calcification Rates'!$A$10:$D$88,2,FALSE))," ",VLOOKUP(BL21,'Calcification Rates'!$A$10:$D$88,2,FALSE))</f>
        <v xml:space="preserve"> </v>
      </c>
      <c r="BQ21" s="245" t="str">
        <f>IF(ISERROR(VLOOKUP(BL21,'Calcification Rates'!$A$10:$D$88,4,FALSE))," ",VLOOKUP(BL21,'Calcification Rates'!$A$10:$D$88,4,FALSE))</f>
        <v xml:space="preserve"> </v>
      </c>
      <c r="BR21" s="253">
        <f>(IF(ISERROR(VLOOKUP(BL21,'Calcification Rates'!$A$11:$Q$88,11,0)),0,VLOOKUP(BL21,'Calcification Rates'!$A$11:$Q$88,11,0)))*BO21+(IF(ISERROR(VLOOKUP(BL21,'Calcification Rates'!$A$11:$Q$88,14,0)),0,VLOOKUP(BL21,'Calcification Rates'!$A$11:$Q$88,14,0)))</f>
        <v>0</v>
      </c>
      <c r="BS21" s="253">
        <f>(IF(ISERROR(VLOOKUP(BL21,'Calcification Rates'!$A$11:$Q$88,12,0)),0,VLOOKUP(BL21,'Calcification Rates'!$A$11:$Q$88,12,0)))*BO21+(IF(ISERROR(VLOOKUP(BL21,'Calcification Rates'!$A$11:$Q$88,15,0)),0,VLOOKUP(BL21,'Calcification Rates'!$A$11:$Q$88,15,0)))</f>
        <v>0</v>
      </c>
      <c r="BT21" s="254">
        <f>(IF(ISERROR(VLOOKUP(BL21,'Calcification Rates'!$A$11:$Q$88,13,0)),0,VLOOKUP(BL21,'Calcification Rates'!$A$11:$Q$88,13,0)))*BO21+(IF(ISERROR(VLOOKUP(BL21,'Calcification Rates'!$A$11:$Q$88,16,0)),0,VLOOKUP(BL21,'Calcification Rates'!$A$11:$Q$88,16,0)))</f>
        <v>0</v>
      </c>
    </row>
    <row r="22" spans="1:72" ht="20.100000000000001" customHeight="1" x14ac:dyDescent="0.25">
      <c r="A22" s="241"/>
      <c r="B22" s="242"/>
      <c r="C22" s="242"/>
      <c r="D22" s="244">
        <f>(IF(ISERROR(VLOOKUP(A22,'Calcification Rates'!$A$11:$Q$88,5,0)),0,VLOOKUP(A22,'Calcification Rates'!$A$11:$Q$88,5,0)))*C22</f>
        <v>0</v>
      </c>
      <c r="E22" s="245" t="str">
        <f>IF(ISERROR(VLOOKUP(A22,'Calcification Rates'!$A$10:$D$88,2,FALSE))," ",VLOOKUP(A22,'Calcification Rates'!$A$10:$D$88,2,FALSE))</f>
        <v xml:space="preserve"> </v>
      </c>
      <c r="F22" s="245" t="str">
        <f>IF(ISERROR(VLOOKUP(A22,'Calcification Rates'!$A$10:$D$88,4,FALSE))," ",VLOOKUP(A22,'Calcification Rates'!$A$10:$D$88,4,FALSE))</f>
        <v xml:space="preserve"> </v>
      </c>
      <c r="G22" s="246">
        <f>(IF(ISERROR(VLOOKUP(A22,'Calcification Rates'!$A$11:$Q$88,11,0)),0,VLOOKUP(A22,'Calcification Rates'!$A$11:$Q$88,11,0)))*D22+(IF(ISERROR(VLOOKUP(A22,'Calcification Rates'!$A$11:$Q$88,14,0)),0,VLOOKUP(A22,'Calcification Rates'!$A$11:$Q$88,14,0)))</f>
        <v>0</v>
      </c>
      <c r="H22" s="247">
        <f>(IF(ISERROR(VLOOKUP(A22,'Calcification Rates'!$A$11:$Q$88,12,0)),0,VLOOKUP(A22,'Calcification Rates'!$A$11:$Q$88,12,0)))*D22+(IF(ISERROR(VLOOKUP(A22,'Calcification Rates'!$A$11:$Q$88,15,0)),0,VLOOKUP(A22,'Calcification Rates'!$A$11:$Q$88,15,0)))</f>
        <v>0</v>
      </c>
      <c r="I22" s="248">
        <f>(IF(ISERROR(VLOOKUP(A22,'Calcification Rates'!$A$11:$Q$88,13,0)),0,VLOOKUP(A22,'Calcification Rates'!$A$11:$Q$88,13,0)))*D22+(IF(ISERROR(VLOOKUP(A22,'Calcification Rates'!$A$11:$Q$88,16,0)),0,VLOOKUP(A22,'Calcification Rates'!$A$11:$Q$88,16,0)))</f>
        <v>0</v>
      </c>
      <c r="J22" s="256"/>
      <c r="K22" s="242"/>
      <c r="L22" s="243"/>
      <c r="M22" s="244">
        <f>(IF(ISERROR(VLOOKUP(J22,'Calcification Rates'!$A$11:$Q$88,5,0)),0,VLOOKUP(J22,'Calcification Rates'!$A$11:$Q$88,5,0)))*L22</f>
        <v>0</v>
      </c>
      <c r="N22" s="245" t="str">
        <f>IF(ISERROR(VLOOKUP(J22,'Calcification Rates'!$A$10:$D$88,2,FALSE))," ",VLOOKUP(J22,'Calcification Rates'!$A$10:$D$88,2,FALSE))</f>
        <v xml:space="preserve"> </v>
      </c>
      <c r="O22" s="245" t="str">
        <f>IF(ISERROR(VLOOKUP(J22,'Calcification Rates'!$A$10:$D$88,4,FALSE))," ",VLOOKUP(J22,'Calcification Rates'!$A$10:$D$88,4,FALSE))</f>
        <v xml:space="preserve"> </v>
      </c>
      <c r="P22" s="246">
        <f>(IF(ISERROR(VLOOKUP(J22,'Calcification Rates'!$A$11:$Q$88,11,0)),0,VLOOKUP(J22,'Calcification Rates'!$A$11:$Q$88,11,0)))*M22+(IF(ISERROR(VLOOKUP(J22,'Calcification Rates'!$A$11:$Q$88,14,0)),0,VLOOKUP(J22,'Calcification Rates'!$A$11:$Q$88,14,0)))</f>
        <v>0</v>
      </c>
      <c r="Q22" s="246">
        <f>(IF(ISERROR(VLOOKUP(J22,'Calcification Rates'!$A$11:$Q$88,12,0)),0,VLOOKUP(J22,'Calcification Rates'!$A$11:$Q$88,12,0)))*M22+(IF(ISERROR(VLOOKUP(J22,'Calcification Rates'!$A$11:$Q$88,15,0)),0,VLOOKUP(J22,'Calcification Rates'!$A$11:$Q$88,15,0)))</f>
        <v>0</v>
      </c>
      <c r="R22" s="249">
        <f>(IF(ISERROR(VLOOKUP(J22,'Calcification Rates'!$A$11:$Q$88,13,0)),0,VLOOKUP(J22,'Calcification Rates'!$A$11:$Q$88,13,0)))*M22+(IF(ISERROR(VLOOKUP(J22,'Calcification Rates'!$A$11:$Q$88,16,0)),0,VLOOKUP(J22,'Calcification Rates'!$A$11:$Q$88,16,0)))</f>
        <v>0</v>
      </c>
      <c r="S22" s="256"/>
      <c r="T22" s="250"/>
      <c r="U22" s="251"/>
      <c r="V22" s="252">
        <f>(IF(ISERROR(VLOOKUP(S22,'Calcification Rates'!$A$11:$Q$88,5,0)),0,VLOOKUP(S22,'Calcification Rates'!$A$11:$Q$88,5,0)))*U22</f>
        <v>0</v>
      </c>
      <c r="W22" s="245" t="str">
        <f>IF(ISERROR(VLOOKUP(S22,'Calcification Rates'!$A$10:$D$88,2,FALSE))," ",VLOOKUP(S22,'Calcification Rates'!$A$10:$D$88,2,FALSE))</f>
        <v xml:space="preserve"> </v>
      </c>
      <c r="X22" s="245" t="str">
        <f>IF(ISERROR(VLOOKUP(S22,'Calcification Rates'!$A$10:$D$88,4,FALSE))," ",VLOOKUP(S22,'Calcification Rates'!$A$10:$D$88,4,FALSE))</f>
        <v xml:space="preserve"> </v>
      </c>
      <c r="Y22" s="246">
        <f>(IF(ISERROR(VLOOKUP(S22,'Calcification Rates'!$A$11:$Q$88,11,0)),0,VLOOKUP(S22,'Calcification Rates'!$A$11:$Q$88,11,0)))*V22+(IF(ISERROR(VLOOKUP(S22,'Calcification Rates'!$A$11:$Q$88,14,0)),0,VLOOKUP(S22,'Calcification Rates'!$A$11:$Q$88,14,0)))</f>
        <v>0</v>
      </c>
      <c r="Z22" s="246">
        <f>(IF(ISERROR(VLOOKUP(S22,'Calcification Rates'!$A$11:$Q$88,12,0)),0,VLOOKUP(S22,'Calcification Rates'!$A$11:$Q$88,12,0)))*V22+(IF(ISERROR(VLOOKUP(S22,'Calcification Rates'!$A$11:$Q$88,15,0)),0,VLOOKUP(S22,'Calcification Rates'!$A$11:$Q$88,15,0)))</f>
        <v>0</v>
      </c>
      <c r="AA22" s="249">
        <f>(IF(ISERROR(VLOOKUP(S22,'Calcification Rates'!$A$11:$Q$88,13,0)),0,VLOOKUP(S22,'Calcification Rates'!$A$11:$Q$88,13,0)))*V22+(IF(ISERROR(VLOOKUP(S22,'Calcification Rates'!$A$11:$Q$88,16,0)),0,VLOOKUP(S22,'Calcification Rates'!$A$11:$Q$88,16,0)))</f>
        <v>0</v>
      </c>
      <c r="AB22" s="256"/>
      <c r="AC22" s="242"/>
      <c r="AD22" s="243"/>
      <c r="AE22" s="244">
        <f>(IF(ISERROR(VLOOKUP(AB22,'Calcification Rates'!$A$11:$Q$88,5,0)),0,VLOOKUP(AB22,'Calcification Rates'!$A$11:$Q$88,5,0)))*AD22</f>
        <v>0</v>
      </c>
      <c r="AF22" s="245" t="str">
        <f>IF(ISERROR(VLOOKUP(AB22,'Calcification Rates'!$A$10:$D$88,2,FALSE))," ",VLOOKUP(AB22,'Calcification Rates'!$A$10:$D$88,2,FALSE))</f>
        <v xml:space="preserve"> </v>
      </c>
      <c r="AG22" s="245" t="str">
        <f>IF(ISERROR(VLOOKUP(AB22,'Calcification Rates'!$A$10:$D$88,4,FALSE))," ",VLOOKUP(AB22,'Calcification Rates'!$A$10:$D$88,4,FALSE))</f>
        <v xml:space="preserve"> </v>
      </c>
      <c r="AH22" s="246">
        <f>(IF(ISERROR(VLOOKUP(AB22,'Calcification Rates'!$A$11:$Q$88,11,0)),0,VLOOKUP(AB22,'Calcification Rates'!$A$11:$Q$88,11,0)))*AE22+(IF(ISERROR(VLOOKUP(AB22,'Calcification Rates'!$A$11:$Q$88,14,0)),0,VLOOKUP(AB22,'Calcification Rates'!$A$11:$Q$88,14,0)))</f>
        <v>0</v>
      </c>
      <c r="AI22" s="246">
        <f>(IF(ISERROR(VLOOKUP(AB22,'Calcification Rates'!$A$11:$Q$88,12,0)),0,VLOOKUP(AB22,'Calcification Rates'!$A$11:$Q$88,12,0)))*AE22+(IF(ISERROR(VLOOKUP(AB22,'Calcification Rates'!$A$11:$Q$88,15,0)),0,VLOOKUP(AB22,'Calcification Rates'!$A$11:$Q$88,15,0)))</f>
        <v>0</v>
      </c>
      <c r="AJ22" s="249">
        <f>(IF(ISERROR(VLOOKUP(AB22,'Calcification Rates'!$A$11:$Q$88,13,0)),0,VLOOKUP(AB22,'Calcification Rates'!$A$11:$Q$88,13,0)))*AE22+(IF(ISERROR(VLOOKUP(AB22,'Calcification Rates'!$A$11:$Q$88,16,0)),0,VLOOKUP(AB22,'Calcification Rates'!$A$11:$Q$88,16,0)))</f>
        <v>0</v>
      </c>
      <c r="AK22" s="256"/>
      <c r="AL22" s="242"/>
      <c r="AM22" s="243"/>
      <c r="AN22" s="252">
        <f>(IF(ISERROR(VLOOKUP(AK22,'Calcification Rates'!$A$11:$Q$88,5,0)),0,VLOOKUP(AK22,'Calcification Rates'!$A$11:$Q$88,5,0)))*AM22</f>
        <v>0</v>
      </c>
      <c r="AO22" s="245" t="str">
        <f>IF(ISERROR(VLOOKUP(AK22,'Calcification Rates'!$A$10:$D$88,2,FALSE))," ",VLOOKUP(AK22,'Calcification Rates'!$A$10:$D$88,2,FALSE))</f>
        <v xml:space="preserve"> </v>
      </c>
      <c r="AP22" s="245" t="str">
        <f>IF(ISERROR(VLOOKUP(AK22,'Calcification Rates'!$A$10:$D$88,4,FALSE))," ",VLOOKUP(AK22,'Calcification Rates'!$A$10:$D$88,4,FALSE))</f>
        <v xml:space="preserve"> </v>
      </c>
      <c r="AQ22" s="246">
        <f>(IF(ISERROR(VLOOKUP(AK22,'Calcification Rates'!$A$11:$Q$88,11,0)),0,VLOOKUP(AK22,'Calcification Rates'!$A$11:$Q$88,11,0)))*AN22+(IF(ISERROR(VLOOKUP(AK22,'Calcification Rates'!$A$11:$Q$88,14,0)),0,VLOOKUP(AK22,'Calcification Rates'!$A$11:$Q$88,14,0)))</f>
        <v>0</v>
      </c>
      <c r="AR22" s="246">
        <f>(IF(ISERROR(VLOOKUP(AK22,'Calcification Rates'!$A$11:$Q$88,12,0)),0,VLOOKUP(AK22,'Calcification Rates'!$A$11:$Q$88,12,0)))*AN22+(IF(ISERROR(VLOOKUP(AK22,'Calcification Rates'!$A$11:$Q$88,15,0)),0,VLOOKUP(AK22,'Calcification Rates'!$A$11:$Q$88,15,0)))</f>
        <v>0</v>
      </c>
      <c r="AS22" s="249">
        <f>(IF(ISERROR(VLOOKUP(AK22,'Calcification Rates'!$A$11:$Q$88,13,0)),0,VLOOKUP(AK22,'Calcification Rates'!$A$11:$Q$88,13,0)))*AN22+(IF(ISERROR(VLOOKUP(AK22,'Calcification Rates'!$A$11:$Q$88,16,0)),0,VLOOKUP(AK22,'Calcification Rates'!$A$11:$Q$88,16,0)))</f>
        <v>0</v>
      </c>
      <c r="AT22" s="256"/>
      <c r="AU22" s="242"/>
      <c r="AV22" s="243"/>
      <c r="AW22" s="244">
        <f>(IF(ISERROR(VLOOKUP(AT22,'Calcification Rates'!$A$11:$Q$88,5,0)),0,VLOOKUP(AT22,'Calcification Rates'!$A$11:$Q$88,5,0)))*AV22</f>
        <v>0</v>
      </c>
      <c r="AX22" s="245" t="str">
        <f>IF(ISERROR(VLOOKUP(AT22,'Calcification Rates'!$A$10:$D$88,2,FALSE))," ",VLOOKUP(AT22,'Calcification Rates'!$A$10:$D$88,2,FALSE))</f>
        <v xml:space="preserve"> </v>
      </c>
      <c r="AY22" s="245" t="str">
        <f>IF(ISERROR(VLOOKUP(AT22,'Calcification Rates'!$A$10:$D$88,4,FALSE))," ",VLOOKUP(AT22,'Calcification Rates'!$A$10:$D$88,4,FALSE))</f>
        <v xml:space="preserve"> </v>
      </c>
      <c r="AZ22" s="253">
        <f>(IF(ISERROR(VLOOKUP(AT22,'Calcification Rates'!$A$11:$Q$88,11,0)),0,VLOOKUP(AT22,'Calcification Rates'!$A$11:$Q$88,11,0)))*AW22+(IF(ISERROR(VLOOKUP(AT22,'Calcification Rates'!$A$11:$Q$88,14,0)),0,VLOOKUP(AT22,'Calcification Rates'!$A$11:$Q$88,14,0)))</f>
        <v>0</v>
      </c>
      <c r="BA22" s="253">
        <f>(IF(ISERROR(VLOOKUP(AT22,'Calcification Rates'!$A$11:$Q$88,12,0)),0,VLOOKUP(AT22,'Calcification Rates'!$A$11:$Q$88,12,0)))*AW22+(IF(ISERROR(VLOOKUP(AT22,'Calcification Rates'!$A$11:$Q$88,15,0)),0,VLOOKUP(AT22,'Calcification Rates'!$A$11:$Q$88,15,0)))</f>
        <v>0</v>
      </c>
      <c r="BB22" s="254">
        <f>(IF(ISERROR(VLOOKUP(AT22,'Calcification Rates'!$A$11:$Q$88,13,0)),0,VLOOKUP(AT22,'Calcification Rates'!$A$11:$Q$88,13,0)))*AW22+(IF(ISERROR(VLOOKUP(AT22,'Calcification Rates'!$A$11:$Q$88,16,0)),0,VLOOKUP(AT22,'Calcification Rates'!$A$11:$Q$88,16,0)))</f>
        <v>0</v>
      </c>
      <c r="BC22" s="256"/>
      <c r="BD22" s="241"/>
      <c r="BE22" s="257"/>
      <c r="BF22" s="244">
        <f>(IF(ISERROR(VLOOKUP(BC22,'Calcification Rates'!$A$11:$Q$88,5,0)),0,VLOOKUP(BC22,'Calcification Rates'!$A$11:$Q$88,5,0)))*BE22</f>
        <v>0</v>
      </c>
      <c r="BG22" s="245" t="str">
        <f>IF(ISERROR(VLOOKUP(BC22,'Calcification Rates'!$A$10:$D$88,2,FALSE))," ",VLOOKUP(BC22,'Calcification Rates'!$A$10:$D$88,2,FALSE))</f>
        <v xml:space="preserve"> </v>
      </c>
      <c r="BH22" s="245" t="str">
        <f>IF(ISERROR(VLOOKUP(BC22,'Calcification Rates'!$A$10:$D$88,4,FALSE))," ",VLOOKUP(BC22,'Calcification Rates'!$A$10:$D$88,4,FALSE))</f>
        <v xml:space="preserve"> </v>
      </c>
      <c r="BI22" s="253">
        <f>(IF(ISERROR(VLOOKUP(BC22,'Calcification Rates'!$A$11:$Q$88,11,0)),0,VLOOKUP(BC22,'Calcification Rates'!$A$11:$Q$88,11,0)))*BF22+(IF(ISERROR(VLOOKUP(BC22,'Calcification Rates'!$A$11:$Q$88,14,0)),0,VLOOKUP(BC22,'Calcification Rates'!$A$11:$Q$88,14,0)))</f>
        <v>0</v>
      </c>
      <c r="BJ22" s="253">
        <f>(IF(ISERROR(VLOOKUP(BC22,'Calcification Rates'!$A$11:$Q$88,12,0)),0,VLOOKUP(BC22,'Calcification Rates'!$A$11:$Q$88,12,0)))*BF22+(IF(ISERROR(VLOOKUP(BC22,'Calcification Rates'!$A$11:$Q$88,15,0)),0,VLOOKUP(BC22,'Calcification Rates'!$A$11:$Q$88,15,0)))</f>
        <v>0</v>
      </c>
      <c r="BK22" s="254">
        <f>(IF(ISERROR(VLOOKUP(BC22,'Calcification Rates'!$A$11:$Q$88,13,0)),0,VLOOKUP(BC22,'Calcification Rates'!$A$11:$Q$88,13,0)))*BF22+(IF(ISERROR(VLOOKUP(BC22,'Calcification Rates'!$A$11:$Q$88,16,0)),0,VLOOKUP(BC22,'Calcification Rates'!$A$11:$Q$88,16,0)))</f>
        <v>0</v>
      </c>
      <c r="BL22" s="256"/>
      <c r="BM22" s="242"/>
      <c r="BN22" s="242"/>
      <c r="BO22" s="241">
        <f>(IF(ISERROR(VLOOKUP(BL22,'Calcification Rates'!$A$11:$Q$88,5,0)),0,VLOOKUP(BL22,'Calcification Rates'!$A$11:$Q$88,5,0)))*BN22</f>
        <v>0</v>
      </c>
      <c r="BP22" s="245" t="str">
        <f>IF(ISERROR(VLOOKUP(BL22,'Calcification Rates'!$A$10:$D$88,2,FALSE))," ",VLOOKUP(BL22,'Calcification Rates'!$A$10:$D$88,2,FALSE))</f>
        <v xml:space="preserve"> </v>
      </c>
      <c r="BQ22" s="245" t="str">
        <f>IF(ISERROR(VLOOKUP(BL22,'Calcification Rates'!$A$10:$D$88,4,FALSE))," ",VLOOKUP(BL22,'Calcification Rates'!$A$10:$D$88,4,FALSE))</f>
        <v xml:space="preserve"> </v>
      </c>
      <c r="BR22" s="253">
        <f>(IF(ISERROR(VLOOKUP(BL22,'Calcification Rates'!$A$11:$Q$88,11,0)),0,VLOOKUP(BL22,'Calcification Rates'!$A$11:$Q$88,11,0)))*BO22+(IF(ISERROR(VLOOKUP(BL22,'Calcification Rates'!$A$11:$Q$88,14,0)),0,VLOOKUP(BL22,'Calcification Rates'!$A$11:$Q$88,14,0)))</f>
        <v>0</v>
      </c>
      <c r="BS22" s="253">
        <f>(IF(ISERROR(VLOOKUP(BL22,'Calcification Rates'!$A$11:$Q$88,12,0)),0,VLOOKUP(BL22,'Calcification Rates'!$A$11:$Q$88,12,0)))*BO22+(IF(ISERROR(VLOOKUP(BL22,'Calcification Rates'!$A$11:$Q$88,15,0)),0,VLOOKUP(BL22,'Calcification Rates'!$A$11:$Q$88,15,0)))</f>
        <v>0</v>
      </c>
      <c r="BT22" s="254">
        <f>(IF(ISERROR(VLOOKUP(BL22,'Calcification Rates'!$A$11:$Q$88,13,0)),0,VLOOKUP(BL22,'Calcification Rates'!$A$11:$Q$88,13,0)))*BO22+(IF(ISERROR(VLOOKUP(BL22,'Calcification Rates'!$A$11:$Q$88,16,0)),0,VLOOKUP(BL22,'Calcification Rates'!$A$11:$Q$88,16,0)))</f>
        <v>0</v>
      </c>
    </row>
    <row r="23" spans="1:72" ht="20.100000000000001" customHeight="1" x14ac:dyDescent="0.25">
      <c r="A23" s="241"/>
      <c r="B23" s="242"/>
      <c r="C23" s="242"/>
      <c r="D23" s="244">
        <f>(IF(ISERROR(VLOOKUP(A23,'Calcification Rates'!$A$11:$Q$88,5,0)),0,VLOOKUP(A23,'Calcification Rates'!$A$11:$Q$88,5,0)))*C23</f>
        <v>0</v>
      </c>
      <c r="E23" s="245" t="str">
        <f>IF(ISERROR(VLOOKUP(A23,'Calcification Rates'!$A$10:$D$88,2,FALSE))," ",VLOOKUP(A23,'Calcification Rates'!$A$10:$D$88,2,FALSE))</f>
        <v xml:space="preserve"> </v>
      </c>
      <c r="F23" s="245" t="str">
        <f>IF(ISERROR(VLOOKUP(A23,'Calcification Rates'!$A$10:$D$88,4,FALSE))," ",VLOOKUP(A23,'Calcification Rates'!$A$10:$D$88,4,FALSE))</f>
        <v xml:space="preserve"> </v>
      </c>
      <c r="G23" s="246">
        <f>(IF(ISERROR(VLOOKUP(A23,'Calcification Rates'!$A$11:$Q$88,11,0)),0,VLOOKUP(A23,'Calcification Rates'!$A$11:$Q$88,11,0)))*D23+(IF(ISERROR(VLOOKUP(A23,'Calcification Rates'!$A$11:$Q$88,14,0)),0,VLOOKUP(A23,'Calcification Rates'!$A$11:$Q$88,14,0)))</f>
        <v>0</v>
      </c>
      <c r="H23" s="247">
        <f>(IF(ISERROR(VLOOKUP(A23,'Calcification Rates'!$A$11:$Q$88,12,0)),0,VLOOKUP(A23,'Calcification Rates'!$A$11:$Q$88,12,0)))*D23+(IF(ISERROR(VLOOKUP(A23,'Calcification Rates'!$A$11:$Q$88,15,0)),0,VLOOKUP(A23,'Calcification Rates'!$A$11:$Q$88,15,0)))</f>
        <v>0</v>
      </c>
      <c r="I23" s="248">
        <f>(IF(ISERROR(VLOOKUP(A23,'Calcification Rates'!$A$11:$Q$88,13,0)),0,VLOOKUP(A23,'Calcification Rates'!$A$11:$Q$88,13,0)))*D23+(IF(ISERROR(VLOOKUP(A23,'Calcification Rates'!$A$11:$Q$88,16,0)),0,VLOOKUP(A23,'Calcification Rates'!$A$11:$Q$88,16,0)))</f>
        <v>0</v>
      </c>
      <c r="J23" s="256"/>
      <c r="K23" s="242"/>
      <c r="L23" s="243"/>
      <c r="M23" s="244">
        <f>(IF(ISERROR(VLOOKUP(J23,'Calcification Rates'!$A$11:$Q$88,5,0)),0,VLOOKUP(J23,'Calcification Rates'!$A$11:$Q$88,5,0)))*L23</f>
        <v>0</v>
      </c>
      <c r="N23" s="245" t="str">
        <f>IF(ISERROR(VLOOKUP(J23,'Calcification Rates'!$A$10:$D$88,2,FALSE))," ",VLOOKUP(J23,'Calcification Rates'!$A$10:$D$88,2,FALSE))</f>
        <v xml:space="preserve"> </v>
      </c>
      <c r="O23" s="245" t="str">
        <f>IF(ISERROR(VLOOKUP(J23,'Calcification Rates'!$A$10:$D$88,4,FALSE))," ",VLOOKUP(J23,'Calcification Rates'!$A$10:$D$88,4,FALSE))</f>
        <v xml:space="preserve"> </v>
      </c>
      <c r="P23" s="246">
        <f>(IF(ISERROR(VLOOKUP(J23,'Calcification Rates'!$A$11:$Q$88,11,0)),0,VLOOKUP(J23,'Calcification Rates'!$A$11:$Q$88,11,0)))*M23+(IF(ISERROR(VLOOKUP(J23,'Calcification Rates'!$A$11:$Q$88,14,0)),0,VLOOKUP(J23,'Calcification Rates'!$A$11:$Q$88,14,0)))</f>
        <v>0</v>
      </c>
      <c r="Q23" s="246">
        <f>(IF(ISERROR(VLOOKUP(J23,'Calcification Rates'!$A$11:$Q$88,12,0)),0,VLOOKUP(J23,'Calcification Rates'!$A$11:$Q$88,12,0)))*M23+(IF(ISERROR(VLOOKUP(J23,'Calcification Rates'!$A$11:$Q$88,15,0)),0,VLOOKUP(J23,'Calcification Rates'!$A$11:$Q$88,15,0)))</f>
        <v>0</v>
      </c>
      <c r="R23" s="249">
        <f>(IF(ISERROR(VLOOKUP(J23,'Calcification Rates'!$A$11:$Q$88,13,0)),0,VLOOKUP(J23,'Calcification Rates'!$A$11:$Q$88,13,0)))*M23+(IF(ISERROR(VLOOKUP(J23,'Calcification Rates'!$A$11:$Q$88,16,0)),0,VLOOKUP(J23,'Calcification Rates'!$A$11:$Q$88,16,0)))</f>
        <v>0</v>
      </c>
      <c r="S23" s="256"/>
      <c r="T23" s="250"/>
      <c r="U23" s="251"/>
      <c r="V23" s="252">
        <f>(IF(ISERROR(VLOOKUP(S23,'Calcification Rates'!$A$11:$Q$88,5,0)),0,VLOOKUP(S23,'Calcification Rates'!$A$11:$Q$88,5,0)))*U23</f>
        <v>0</v>
      </c>
      <c r="W23" s="245" t="str">
        <f>IF(ISERROR(VLOOKUP(S23,'Calcification Rates'!$A$10:$D$88,2,FALSE))," ",VLOOKUP(S23,'Calcification Rates'!$A$10:$D$88,2,FALSE))</f>
        <v xml:space="preserve"> </v>
      </c>
      <c r="X23" s="245" t="str">
        <f>IF(ISERROR(VLOOKUP(S23,'Calcification Rates'!$A$10:$D$88,4,FALSE))," ",VLOOKUP(S23,'Calcification Rates'!$A$10:$D$88,4,FALSE))</f>
        <v xml:space="preserve"> </v>
      </c>
      <c r="Y23" s="246">
        <f>(IF(ISERROR(VLOOKUP(S23,'Calcification Rates'!$A$11:$Q$88,11,0)),0,VLOOKUP(S23,'Calcification Rates'!$A$11:$Q$88,11,0)))*V23+(IF(ISERROR(VLOOKUP(S23,'Calcification Rates'!$A$11:$Q$88,14,0)),0,VLOOKUP(S23,'Calcification Rates'!$A$11:$Q$88,14,0)))</f>
        <v>0</v>
      </c>
      <c r="Z23" s="246">
        <f>(IF(ISERROR(VLOOKUP(S23,'Calcification Rates'!$A$11:$Q$88,12,0)),0,VLOOKUP(S23,'Calcification Rates'!$A$11:$Q$88,12,0)))*V23+(IF(ISERROR(VLOOKUP(S23,'Calcification Rates'!$A$11:$Q$88,15,0)),0,VLOOKUP(S23,'Calcification Rates'!$A$11:$Q$88,15,0)))</f>
        <v>0</v>
      </c>
      <c r="AA23" s="249">
        <f>(IF(ISERROR(VLOOKUP(S23,'Calcification Rates'!$A$11:$Q$88,13,0)),0,VLOOKUP(S23,'Calcification Rates'!$A$11:$Q$88,13,0)))*V23+(IF(ISERROR(VLOOKUP(S23,'Calcification Rates'!$A$11:$Q$88,16,0)),0,VLOOKUP(S23,'Calcification Rates'!$A$11:$Q$88,16,0)))</f>
        <v>0</v>
      </c>
      <c r="AB23" s="256"/>
      <c r="AC23" s="242"/>
      <c r="AD23" s="243"/>
      <c r="AE23" s="244">
        <f>(IF(ISERROR(VLOOKUP(AB23,'Calcification Rates'!$A$11:$Q$88,5,0)),0,VLOOKUP(AB23,'Calcification Rates'!$A$11:$Q$88,5,0)))*AD23</f>
        <v>0</v>
      </c>
      <c r="AF23" s="245" t="str">
        <f>IF(ISERROR(VLOOKUP(AB23,'Calcification Rates'!$A$10:$D$88,2,FALSE))," ",VLOOKUP(AB23,'Calcification Rates'!$A$10:$D$88,2,FALSE))</f>
        <v xml:space="preserve"> </v>
      </c>
      <c r="AG23" s="245" t="str">
        <f>IF(ISERROR(VLOOKUP(AB23,'Calcification Rates'!$A$10:$D$88,4,FALSE))," ",VLOOKUP(AB23,'Calcification Rates'!$A$10:$D$88,4,FALSE))</f>
        <v xml:space="preserve"> </v>
      </c>
      <c r="AH23" s="246">
        <f>(IF(ISERROR(VLOOKUP(AB23,'Calcification Rates'!$A$11:$Q$88,11,0)),0,VLOOKUP(AB23,'Calcification Rates'!$A$11:$Q$88,11,0)))*AE23+(IF(ISERROR(VLOOKUP(AB23,'Calcification Rates'!$A$11:$Q$88,14,0)),0,VLOOKUP(AB23,'Calcification Rates'!$A$11:$Q$88,14,0)))</f>
        <v>0</v>
      </c>
      <c r="AI23" s="246">
        <f>(IF(ISERROR(VLOOKUP(AB23,'Calcification Rates'!$A$11:$Q$88,12,0)),0,VLOOKUP(AB23,'Calcification Rates'!$A$11:$Q$88,12,0)))*AE23+(IF(ISERROR(VLOOKUP(AB23,'Calcification Rates'!$A$11:$Q$88,15,0)),0,VLOOKUP(AB23,'Calcification Rates'!$A$11:$Q$88,15,0)))</f>
        <v>0</v>
      </c>
      <c r="AJ23" s="249">
        <f>(IF(ISERROR(VLOOKUP(AB23,'Calcification Rates'!$A$11:$Q$88,13,0)),0,VLOOKUP(AB23,'Calcification Rates'!$A$11:$Q$88,13,0)))*AE23+(IF(ISERROR(VLOOKUP(AB23,'Calcification Rates'!$A$11:$Q$88,16,0)),0,VLOOKUP(AB23,'Calcification Rates'!$A$11:$Q$88,16,0)))</f>
        <v>0</v>
      </c>
      <c r="AK23" s="256"/>
      <c r="AL23" s="242"/>
      <c r="AM23" s="243"/>
      <c r="AN23" s="252">
        <f>(IF(ISERROR(VLOOKUP(AK23,'Calcification Rates'!$A$11:$Q$88,5,0)),0,VLOOKUP(AK23,'Calcification Rates'!$A$11:$Q$88,5,0)))*AM23</f>
        <v>0</v>
      </c>
      <c r="AO23" s="245" t="str">
        <f>IF(ISERROR(VLOOKUP(AK23,'Calcification Rates'!$A$10:$D$88,2,FALSE))," ",VLOOKUP(AK23,'Calcification Rates'!$A$10:$D$88,2,FALSE))</f>
        <v xml:space="preserve"> </v>
      </c>
      <c r="AP23" s="245" t="str">
        <f>IF(ISERROR(VLOOKUP(AK23,'Calcification Rates'!$A$10:$D$88,4,FALSE))," ",VLOOKUP(AK23,'Calcification Rates'!$A$10:$D$88,4,FALSE))</f>
        <v xml:space="preserve"> </v>
      </c>
      <c r="AQ23" s="246">
        <f>(IF(ISERROR(VLOOKUP(AK23,'Calcification Rates'!$A$11:$Q$88,11,0)),0,VLOOKUP(AK23,'Calcification Rates'!$A$11:$Q$88,11,0)))*AN23+(IF(ISERROR(VLOOKUP(AK23,'Calcification Rates'!$A$11:$Q$88,14,0)),0,VLOOKUP(AK23,'Calcification Rates'!$A$11:$Q$88,14,0)))</f>
        <v>0</v>
      </c>
      <c r="AR23" s="246">
        <f>(IF(ISERROR(VLOOKUP(AK23,'Calcification Rates'!$A$11:$Q$88,12,0)),0,VLOOKUP(AK23,'Calcification Rates'!$A$11:$Q$88,12,0)))*AN23+(IF(ISERROR(VLOOKUP(AK23,'Calcification Rates'!$A$11:$Q$88,15,0)),0,VLOOKUP(AK23,'Calcification Rates'!$A$11:$Q$88,15,0)))</f>
        <v>0</v>
      </c>
      <c r="AS23" s="249">
        <f>(IF(ISERROR(VLOOKUP(AK23,'Calcification Rates'!$A$11:$Q$88,13,0)),0,VLOOKUP(AK23,'Calcification Rates'!$A$11:$Q$88,13,0)))*AN23+(IF(ISERROR(VLOOKUP(AK23,'Calcification Rates'!$A$11:$Q$88,16,0)),0,VLOOKUP(AK23,'Calcification Rates'!$A$11:$Q$88,16,0)))</f>
        <v>0</v>
      </c>
      <c r="AT23" s="256"/>
      <c r="AU23" s="242"/>
      <c r="AV23" s="243"/>
      <c r="AW23" s="244">
        <f>(IF(ISERROR(VLOOKUP(AT23,'Calcification Rates'!$A$11:$Q$88,5,0)),0,VLOOKUP(AT23,'Calcification Rates'!$A$11:$Q$88,5,0)))*AV23</f>
        <v>0</v>
      </c>
      <c r="AX23" s="245" t="str">
        <f>IF(ISERROR(VLOOKUP(AT23,'Calcification Rates'!$A$10:$D$88,2,FALSE))," ",VLOOKUP(AT23,'Calcification Rates'!$A$10:$D$88,2,FALSE))</f>
        <v xml:space="preserve"> </v>
      </c>
      <c r="AY23" s="245" t="str">
        <f>IF(ISERROR(VLOOKUP(AT23,'Calcification Rates'!$A$10:$D$88,4,FALSE))," ",VLOOKUP(AT23,'Calcification Rates'!$A$10:$D$88,4,FALSE))</f>
        <v xml:space="preserve"> </v>
      </c>
      <c r="AZ23" s="253">
        <f>(IF(ISERROR(VLOOKUP(AT23,'Calcification Rates'!$A$11:$Q$88,11,0)),0,VLOOKUP(AT23,'Calcification Rates'!$A$11:$Q$88,11,0)))*AW23+(IF(ISERROR(VLOOKUP(AT23,'Calcification Rates'!$A$11:$Q$88,14,0)),0,VLOOKUP(AT23,'Calcification Rates'!$A$11:$Q$88,14,0)))</f>
        <v>0</v>
      </c>
      <c r="BA23" s="253">
        <f>(IF(ISERROR(VLOOKUP(AT23,'Calcification Rates'!$A$11:$Q$88,12,0)),0,VLOOKUP(AT23,'Calcification Rates'!$A$11:$Q$88,12,0)))*AW23+(IF(ISERROR(VLOOKUP(AT23,'Calcification Rates'!$A$11:$Q$88,15,0)),0,VLOOKUP(AT23,'Calcification Rates'!$A$11:$Q$88,15,0)))</f>
        <v>0</v>
      </c>
      <c r="BB23" s="254">
        <f>(IF(ISERROR(VLOOKUP(AT23,'Calcification Rates'!$A$11:$Q$88,13,0)),0,VLOOKUP(AT23,'Calcification Rates'!$A$11:$Q$88,13,0)))*AW23+(IF(ISERROR(VLOOKUP(AT23,'Calcification Rates'!$A$11:$Q$88,16,0)),0,VLOOKUP(AT23,'Calcification Rates'!$A$11:$Q$88,16,0)))</f>
        <v>0</v>
      </c>
      <c r="BC23" s="256"/>
      <c r="BD23" s="241"/>
      <c r="BE23" s="257"/>
      <c r="BF23" s="244">
        <f>(IF(ISERROR(VLOOKUP(BC23,'Calcification Rates'!$A$11:$Q$88,5,0)),0,VLOOKUP(BC23,'Calcification Rates'!$A$11:$Q$88,5,0)))*BE23</f>
        <v>0</v>
      </c>
      <c r="BG23" s="245" t="str">
        <f>IF(ISERROR(VLOOKUP(BC23,'Calcification Rates'!$A$10:$D$88,2,FALSE))," ",VLOOKUP(BC23,'Calcification Rates'!$A$10:$D$88,2,FALSE))</f>
        <v xml:space="preserve"> </v>
      </c>
      <c r="BH23" s="245" t="str">
        <f>IF(ISERROR(VLOOKUP(BC23,'Calcification Rates'!$A$10:$D$88,4,FALSE))," ",VLOOKUP(BC23,'Calcification Rates'!$A$10:$D$88,4,FALSE))</f>
        <v xml:space="preserve"> </v>
      </c>
      <c r="BI23" s="253">
        <f>(IF(ISERROR(VLOOKUP(BC23,'Calcification Rates'!$A$11:$Q$88,11,0)),0,VLOOKUP(BC23,'Calcification Rates'!$A$11:$Q$88,11,0)))*BF23+(IF(ISERROR(VLOOKUP(BC23,'Calcification Rates'!$A$11:$Q$88,14,0)),0,VLOOKUP(BC23,'Calcification Rates'!$A$11:$Q$88,14,0)))</f>
        <v>0</v>
      </c>
      <c r="BJ23" s="253">
        <f>(IF(ISERROR(VLOOKUP(BC23,'Calcification Rates'!$A$11:$Q$88,12,0)),0,VLOOKUP(BC23,'Calcification Rates'!$A$11:$Q$88,12,0)))*BF23+(IF(ISERROR(VLOOKUP(BC23,'Calcification Rates'!$A$11:$Q$88,15,0)),0,VLOOKUP(BC23,'Calcification Rates'!$A$11:$Q$88,15,0)))</f>
        <v>0</v>
      </c>
      <c r="BK23" s="254">
        <f>(IF(ISERROR(VLOOKUP(BC23,'Calcification Rates'!$A$11:$Q$88,13,0)),0,VLOOKUP(BC23,'Calcification Rates'!$A$11:$Q$88,13,0)))*BF23+(IF(ISERROR(VLOOKUP(BC23,'Calcification Rates'!$A$11:$Q$88,16,0)),0,VLOOKUP(BC23,'Calcification Rates'!$A$11:$Q$88,16,0)))</f>
        <v>0</v>
      </c>
      <c r="BL23" s="256"/>
      <c r="BM23" s="242"/>
      <c r="BN23" s="242"/>
      <c r="BO23" s="241">
        <f>(IF(ISERROR(VLOOKUP(BL23,'Calcification Rates'!$A$11:$Q$88,5,0)),0,VLOOKUP(BL23,'Calcification Rates'!$A$11:$Q$88,5,0)))*BN23</f>
        <v>0</v>
      </c>
      <c r="BP23" s="245" t="str">
        <f>IF(ISERROR(VLOOKUP(BL23,'Calcification Rates'!$A$10:$D$88,2,FALSE))," ",VLOOKUP(BL23,'Calcification Rates'!$A$10:$D$88,2,FALSE))</f>
        <v xml:space="preserve"> </v>
      </c>
      <c r="BQ23" s="245" t="str">
        <f>IF(ISERROR(VLOOKUP(BL23,'Calcification Rates'!$A$10:$D$88,4,FALSE))," ",VLOOKUP(BL23,'Calcification Rates'!$A$10:$D$88,4,FALSE))</f>
        <v xml:space="preserve"> </v>
      </c>
      <c r="BR23" s="253">
        <f>(IF(ISERROR(VLOOKUP(BL23,'Calcification Rates'!$A$11:$Q$88,11,0)),0,VLOOKUP(BL23,'Calcification Rates'!$A$11:$Q$88,11,0)))*BO23+(IF(ISERROR(VLOOKUP(BL23,'Calcification Rates'!$A$11:$Q$88,14,0)),0,VLOOKUP(BL23,'Calcification Rates'!$A$11:$Q$88,14,0)))</f>
        <v>0</v>
      </c>
      <c r="BS23" s="253">
        <f>(IF(ISERROR(VLOOKUP(BL23,'Calcification Rates'!$A$11:$Q$88,12,0)),0,VLOOKUP(BL23,'Calcification Rates'!$A$11:$Q$88,12,0)))*BO23+(IF(ISERROR(VLOOKUP(BL23,'Calcification Rates'!$A$11:$Q$88,15,0)),0,VLOOKUP(BL23,'Calcification Rates'!$A$11:$Q$88,15,0)))</f>
        <v>0</v>
      </c>
      <c r="BT23" s="254">
        <f>(IF(ISERROR(VLOOKUP(BL23,'Calcification Rates'!$A$11:$Q$88,13,0)),0,VLOOKUP(BL23,'Calcification Rates'!$A$11:$Q$88,13,0)))*BO23+(IF(ISERROR(VLOOKUP(BL23,'Calcification Rates'!$A$11:$Q$88,16,0)),0,VLOOKUP(BL23,'Calcification Rates'!$A$11:$Q$88,16,0)))</f>
        <v>0</v>
      </c>
    </row>
    <row r="24" spans="1:72" ht="20.100000000000001" customHeight="1" x14ac:dyDescent="0.25">
      <c r="A24" s="241"/>
      <c r="B24" s="242"/>
      <c r="C24" s="243"/>
      <c r="D24" s="244">
        <f>(IF(ISERROR(VLOOKUP(A24,'Calcification Rates'!$A$11:$Q$88,5,0)),0,VLOOKUP(A24,'Calcification Rates'!$A$11:$Q$88,5,0)))*C24</f>
        <v>0</v>
      </c>
      <c r="E24" s="245" t="str">
        <f>IF(ISERROR(VLOOKUP(A24,'Calcification Rates'!$A$10:$D$88,2,FALSE))," ",VLOOKUP(A24,'Calcification Rates'!$A$10:$D$88,2,FALSE))</f>
        <v xml:space="preserve"> </v>
      </c>
      <c r="F24" s="245" t="str">
        <f>IF(ISERROR(VLOOKUP(A24,'Calcification Rates'!$A$10:$D$88,4,FALSE))," ",VLOOKUP(A24,'Calcification Rates'!$A$10:$D$88,4,FALSE))</f>
        <v xml:space="preserve"> </v>
      </c>
      <c r="G24" s="246">
        <f>(IF(ISERROR(VLOOKUP(A24,'Calcification Rates'!$A$11:$Q$88,11,0)),0,VLOOKUP(A24,'Calcification Rates'!$A$11:$Q$88,11,0)))*D24+(IF(ISERROR(VLOOKUP(A24,'Calcification Rates'!$A$11:$Q$88,14,0)),0,VLOOKUP(A24,'Calcification Rates'!$A$11:$Q$88,14,0)))</f>
        <v>0</v>
      </c>
      <c r="H24" s="247">
        <f>(IF(ISERROR(VLOOKUP(A24,'Calcification Rates'!$A$11:$Q$88,12,0)),0,VLOOKUP(A24,'Calcification Rates'!$A$11:$Q$88,12,0)))*D24+(IF(ISERROR(VLOOKUP(A24,'Calcification Rates'!$A$11:$Q$88,15,0)),0,VLOOKUP(A24,'Calcification Rates'!$A$11:$Q$88,15,0)))</f>
        <v>0</v>
      </c>
      <c r="I24" s="248">
        <f>(IF(ISERROR(VLOOKUP(A24,'Calcification Rates'!$A$11:$Q$88,13,0)),0,VLOOKUP(A24,'Calcification Rates'!$A$11:$Q$88,13,0)))*D24+(IF(ISERROR(VLOOKUP(A24,'Calcification Rates'!$A$11:$Q$88,16,0)),0,VLOOKUP(A24,'Calcification Rates'!$A$11:$Q$88,16,0)))</f>
        <v>0</v>
      </c>
      <c r="J24" s="256"/>
      <c r="K24" s="242"/>
      <c r="L24" s="243"/>
      <c r="M24" s="244">
        <f>(IF(ISERROR(VLOOKUP(J24,'Calcification Rates'!$A$11:$Q$88,5,0)),0,VLOOKUP(J24,'Calcification Rates'!$A$11:$Q$88,5,0)))*L24</f>
        <v>0</v>
      </c>
      <c r="N24" s="245" t="str">
        <f>IF(ISERROR(VLOOKUP(J24,'Calcification Rates'!$A$10:$D$88,2,FALSE))," ",VLOOKUP(J24,'Calcification Rates'!$A$10:$D$88,2,FALSE))</f>
        <v xml:space="preserve"> </v>
      </c>
      <c r="O24" s="245" t="str">
        <f>IF(ISERROR(VLOOKUP(J24,'Calcification Rates'!$A$10:$D$88,4,FALSE))," ",VLOOKUP(J24,'Calcification Rates'!$A$10:$D$88,4,FALSE))</f>
        <v xml:space="preserve"> </v>
      </c>
      <c r="P24" s="246">
        <f>(IF(ISERROR(VLOOKUP(J24,'Calcification Rates'!$A$11:$Q$88,11,0)),0,VLOOKUP(J24,'Calcification Rates'!$A$11:$Q$88,11,0)))*M24+(IF(ISERROR(VLOOKUP(J24,'Calcification Rates'!$A$11:$Q$88,14,0)),0,VLOOKUP(J24,'Calcification Rates'!$A$11:$Q$88,14,0)))</f>
        <v>0</v>
      </c>
      <c r="Q24" s="246">
        <f>(IF(ISERROR(VLOOKUP(J24,'Calcification Rates'!$A$11:$Q$88,12,0)),0,VLOOKUP(J24,'Calcification Rates'!$A$11:$Q$88,12,0)))*M24+(IF(ISERROR(VLOOKUP(J24,'Calcification Rates'!$A$11:$Q$88,15,0)),0,VLOOKUP(J24,'Calcification Rates'!$A$11:$Q$88,15,0)))</f>
        <v>0</v>
      </c>
      <c r="R24" s="249">
        <f>(IF(ISERROR(VLOOKUP(J24,'Calcification Rates'!$A$11:$Q$88,13,0)),0,VLOOKUP(J24,'Calcification Rates'!$A$11:$Q$88,13,0)))*M24+(IF(ISERROR(VLOOKUP(J24,'Calcification Rates'!$A$11:$Q$88,16,0)),0,VLOOKUP(J24,'Calcification Rates'!$A$11:$Q$88,16,0)))</f>
        <v>0</v>
      </c>
      <c r="S24" s="256"/>
      <c r="T24" s="250"/>
      <c r="U24" s="250"/>
      <c r="V24" s="252">
        <f>(IF(ISERROR(VLOOKUP(S24,'Calcification Rates'!$A$11:$Q$88,5,0)),0,VLOOKUP(S24,'Calcification Rates'!$A$11:$Q$88,5,0)))*U24</f>
        <v>0</v>
      </c>
      <c r="W24" s="245" t="str">
        <f>IF(ISERROR(VLOOKUP(S24,'Calcification Rates'!$A$10:$D$88,2,FALSE))," ",VLOOKUP(S24,'Calcification Rates'!$A$10:$D$88,2,FALSE))</f>
        <v xml:space="preserve"> </v>
      </c>
      <c r="X24" s="245" t="str">
        <f>IF(ISERROR(VLOOKUP(S24,'Calcification Rates'!$A$10:$D$88,4,FALSE))," ",VLOOKUP(S24,'Calcification Rates'!$A$10:$D$88,4,FALSE))</f>
        <v xml:space="preserve"> </v>
      </c>
      <c r="Y24" s="246">
        <f>(IF(ISERROR(VLOOKUP(S24,'Calcification Rates'!$A$11:$Q$88,11,0)),0,VLOOKUP(S24,'Calcification Rates'!$A$11:$Q$88,11,0)))*V24+(IF(ISERROR(VLOOKUP(S24,'Calcification Rates'!$A$11:$Q$88,14,0)),0,VLOOKUP(S24,'Calcification Rates'!$A$11:$Q$88,14,0)))</f>
        <v>0</v>
      </c>
      <c r="Z24" s="246">
        <f>(IF(ISERROR(VLOOKUP(S24,'Calcification Rates'!$A$11:$Q$88,12,0)),0,VLOOKUP(S24,'Calcification Rates'!$A$11:$Q$88,12,0)))*V24+(IF(ISERROR(VLOOKUP(S24,'Calcification Rates'!$A$11:$Q$88,15,0)),0,VLOOKUP(S24,'Calcification Rates'!$A$11:$Q$88,15,0)))</f>
        <v>0</v>
      </c>
      <c r="AA24" s="249">
        <f>(IF(ISERROR(VLOOKUP(S24,'Calcification Rates'!$A$11:$Q$88,13,0)),0,VLOOKUP(S24,'Calcification Rates'!$A$11:$Q$88,13,0)))*V24+(IF(ISERROR(VLOOKUP(S24,'Calcification Rates'!$A$11:$Q$88,16,0)),0,VLOOKUP(S24,'Calcification Rates'!$A$11:$Q$88,16,0)))</f>
        <v>0</v>
      </c>
      <c r="AB24" s="256"/>
      <c r="AC24" s="242"/>
      <c r="AD24" s="243"/>
      <c r="AE24" s="244">
        <f>(IF(ISERROR(VLOOKUP(AB24,'Calcification Rates'!$A$11:$Q$88,5,0)),0,VLOOKUP(AB24,'Calcification Rates'!$A$11:$Q$88,5,0)))*AD24</f>
        <v>0</v>
      </c>
      <c r="AF24" s="245" t="str">
        <f>IF(ISERROR(VLOOKUP(AB24,'Calcification Rates'!$A$10:$D$88,2,FALSE))," ",VLOOKUP(AB24,'Calcification Rates'!$A$10:$D$88,2,FALSE))</f>
        <v xml:space="preserve"> </v>
      </c>
      <c r="AG24" s="245" t="str">
        <f>IF(ISERROR(VLOOKUP(AB24,'Calcification Rates'!$A$10:$D$88,4,FALSE))," ",VLOOKUP(AB24,'Calcification Rates'!$A$10:$D$88,4,FALSE))</f>
        <v xml:space="preserve"> </v>
      </c>
      <c r="AH24" s="246">
        <f>(IF(ISERROR(VLOOKUP(AB24,'Calcification Rates'!$A$11:$Q$88,11,0)),0,VLOOKUP(AB24,'Calcification Rates'!$A$11:$Q$88,11,0)))*AE24+(IF(ISERROR(VLOOKUP(AB24,'Calcification Rates'!$A$11:$Q$88,14,0)),0,VLOOKUP(AB24,'Calcification Rates'!$A$11:$Q$88,14,0)))</f>
        <v>0</v>
      </c>
      <c r="AI24" s="246">
        <f>(IF(ISERROR(VLOOKUP(AB24,'Calcification Rates'!$A$11:$Q$88,12,0)),0,VLOOKUP(AB24,'Calcification Rates'!$A$11:$Q$88,12,0)))*AE24+(IF(ISERROR(VLOOKUP(AB24,'Calcification Rates'!$A$11:$Q$88,15,0)),0,VLOOKUP(AB24,'Calcification Rates'!$A$11:$Q$88,15,0)))</f>
        <v>0</v>
      </c>
      <c r="AJ24" s="249">
        <f>(IF(ISERROR(VLOOKUP(AB24,'Calcification Rates'!$A$11:$Q$88,13,0)),0,VLOOKUP(AB24,'Calcification Rates'!$A$11:$Q$88,13,0)))*AE24+(IF(ISERROR(VLOOKUP(AB24,'Calcification Rates'!$A$11:$Q$88,16,0)),0,VLOOKUP(AB24,'Calcification Rates'!$A$11:$Q$88,16,0)))</f>
        <v>0</v>
      </c>
      <c r="AK24" s="256"/>
      <c r="AL24" s="242"/>
      <c r="AM24" s="243"/>
      <c r="AN24" s="252">
        <f>(IF(ISERROR(VLOOKUP(AK24,'Calcification Rates'!$A$11:$Q$88,5,0)),0,VLOOKUP(AK24,'Calcification Rates'!$A$11:$Q$88,5,0)))*AM24</f>
        <v>0</v>
      </c>
      <c r="AO24" s="245" t="str">
        <f>IF(ISERROR(VLOOKUP(AK24,'Calcification Rates'!$A$10:$D$88,2,FALSE))," ",VLOOKUP(AK24,'Calcification Rates'!$A$10:$D$88,2,FALSE))</f>
        <v xml:space="preserve"> </v>
      </c>
      <c r="AP24" s="245" t="str">
        <f>IF(ISERROR(VLOOKUP(AK24,'Calcification Rates'!$A$10:$D$88,4,FALSE))," ",VLOOKUP(AK24,'Calcification Rates'!$A$10:$D$88,4,FALSE))</f>
        <v xml:space="preserve"> </v>
      </c>
      <c r="AQ24" s="246">
        <f>(IF(ISERROR(VLOOKUP(AK24,'Calcification Rates'!$A$11:$Q$88,11,0)),0,VLOOKUP(AK24,'Calcification Rates'!$A$11:$Q$88,11,0)))*AN24+(IF(ISERROR(VLOOKUP(AK24,'Calcification Rates'!$A$11:$Q$88,14,0)),0,VLOOKUP(AK24,'Calcification Rates'!$A$11:$Q$88,14,0)))</f>
        <v>0</v>
      </c>
      <c r="AR24" s="246">
        <f>(IF(ISERROR(VLOOKUP(AK24,'Calcification Rates'!$A$11:$Q$88,12,0)),0,VLOOKUP(AK24,'Calcification Rates'!$A$11:$Q$88,12,0)))*AN24+(IF(ISERROR(VLOOKUP(AK24,'Calcification Rates'!$A$11:$Q$88,15,0)),0,VLOOKUP(AK24,'Calcification Rates'!$A$11:$Q$88,15,0)))</f>
        <v>0</v>
      </c>
      <c r="AS24" s="249">
        <f>(IF(ISERROR(VLOOKUP(AK24,'Calcification Rates'!$A$11:$Q$88,13,0)),0,VLOOKUP(AK24,'Calcification Rates'!$A$11:$Q$88,13,0)))*AN24+(IF(ISERROR(VLOOKUP(AK24,'Calcification Rates'!$A$11:$Q$88,16,0)),0,VLOOKUP(AK24,'Calcification Rates'!$A$11:$Q$88,16,0)))</f>
        <v>0</v>
      </c>
      <c r="AT24" s="256"/>
      <c r="AU24" s="242"/>
      <c r="AV24" s="243"/>
      <c r="AW24" s="244">
        <f>(IF(ISERROR(VLOOKUP(AT24,'Calcification Rates'!$A$11:$Q$88,5,0)),0,VLOOKUP(AT24,'Calcification Rates'!$A$11:$Q$88,5,0)))*AV24</f>
        <v>0</v>
      </c>
      <c r="AX24" s="245" t="str">
        <f>IF(ISERROR(VLOOKUP(AT24,'Calcification Rates'!$A$10:$D$88,2,FALSE))," ",VLOOKUP(AT24,'Calcification Rates'!$A$10:$D$88,2,FALSE))</f>
        <v xml:space="preserve"> </v>
      </c>
      <c r="AY24" s="245" t="str">
        <f>IF(ISERROR(VLOOKUP(AT24,'Calcification Rates'!$A$10:$D$88,4,FALSE))," ",VLOOKUP(AT24,'Calcification Rates'!$A$10:$D$88,4,FALSE))</f>
        <v xml:space="preserve"> </v>
      </c>
      <c r="AZ24" s="253">
        <f>(IF(ISERROR(VLOOKUP(AT24,'Calcification Rates'!$A$11:$Q$88,11,0)),0,VLOOKUP(AT24,'Calcification Rates'!$A$11:$Q$88,11,0)))*AW24+(IF(ISERROR(VLOOKUP(AT24,'Calcification Rates'!$A$11:$Q$88,14,0)),0,VLOOKUP(AT24,'Calcification Rates'!$A$11:$Q$88,14,0)))</f>
        <v>0</v>
      </c>
      <c r="BA24" s="253">
        <f>(IF(ISERROR(VLOOKUP(AT24,'Calcification Rates'!$A$11:$Q$88,12,0)),0,VLOOKUP(AT24,'Calcification Rates'!$A$11:$Q$88,12,0)))*AW24+(IF(ISERROR(VLOOKUP(AT24,'Calcification Rates'!$A$11:$Q$88,15,0)),0,VLOOKUP(AT24,'Calcification Rates'!$A$11:$Q$88,15,0)))</f>
        <v>0</v>
      </c>
      <c r="BB24" s="254">
        <f>(IF(ISERROR(VLOOKUP(AT24,'Calcification Rates'!$A$11:$Q$88,13,0)),0,VLOOKUP(AT24,'Calcification Rates'!$A$11:$Q$88,13,0)))*AW24+(IF(ISERROR(VLOOKUP(AT24,'Calcification Rates'!$A$11:$Q$88,16,0)),0,VLOOKUP(AT24,'Calcification Rates'!$A$11:$Q$88,16,0)))</f>
        <v>0</v>
      </c>
      <c r="BC24" s="256"/>
      <c r="BD24" s="241"/>
      <c r="BE24" s="257"/>
      <c r="BF24" s="244">
        <f>(IF(ISERROR(VLOOKUP(BC24,'Calcification Rates'!$A$11:$Q$88,5,0)),0,VLOOKUP(BC24,'Calcification Rates'!$A$11:$Q$88,5,0)))*BE24</f>
        <v>0</v>
      </c>
      <c r="BG24" s="245" t="str">
        <f>IF(ISERROR(VLOOKUP(BC24,'Calcification Rates'!$A$10:$D$88,2,FALSE))," ",VLOOKUP(BC24,'Calcification Rates'!$A$10:$D$88,2,FALSE))</f>
        <v xml:space="preserve"> </v>
      </c>
      <c r="BH24" s="245" t="str">
        <f>IF(ISERROR(VLOOKUP(BC24,'Calcification Rates'!$A$10:$D$88,4,FALSE))," ",VLOOKUP(BC24,'Calcification Rates'!$A$10:$D$88,4,FALSE))</f>
        <v xml:space="preserve"> </v>
      </c>
      <c r="BI24" s="253">
        <f>(IF(ISERROR(VLOOKUP(BC24,'Calcification Rates'!$A$11:$Q$88,11,0)),0,VLOOKUP(BC24,'Calcification Rates'!$A$11:$Q$88,11,0)))*BF24+(IF(ISERROR(VLOOKUP(BC24,'Calcification Rates'!$A$11:$Q$88,14,0)),0,VLOOKUP(BC24,'Calcification Rates'!$A$11:$Q$88,14,0)))</f>
        <v>0</v>
      </c>
      <c r="BJ24" s="253">
        <f>(IF(ISERROR(VLOOKUP(BC24,'Calcification Rates'!$A$11:$Q$88,12,0)),0,VLOOKUP(BC24,'Calcification Rates'!$A$11:$Q$88,12,0)))*BF24+(IF(ISERROR(VLOOKUP(BC24,'Calcification Rates'!$A$11:$Q$88,15,0)),0,VLOOKUP(BC24,'Calcification Rates'!$A$11:$Q$88,15,0)))</f>
        <v>0</v>
      </c>
      <c r="BK24" s="254">
        <f>(IF(ISERROR(VLOOKUP(BC24,'Calcification Rates'!$A$11:$Q$88,13,0)),0,VLOOKUP(BC24,'Calcification Rates'!$A$11:$Q$88,13,0)))*BF24+(IF(ISERROR(VLOOKUP(BC24,'Calcification Rates'!$A$11:$Q$88,16,0)),0,VLOOKUP(BC24,'Calcification Rates'!$A$11:$Q$88,16,0)))</f>
        <v>0</v>
      </c>
      <c r="BL24" s="256"/>
      <c r="BM24" s="242"/>
      <c r="BN24" s="242"/>
      <c r="BO24" s="241">
        <f>(IF(ISERROR(VLOOKUP(BL24,'Calcification Rates'!$A$11:$Q$88,5,0)),0,VLOOKUP(BL24,'Calcification Rates'!$A$11:$Q$88,5,0)))*BN24</f>
        <v>0</v>
      </c>
      <c r="BP24" s="245" t="str">
        <f>IF(ISERROR(VLOOKUP(BL24,'Calcification Rates'!$A$10:$D$88,2,FALSE))," ",VLOOKUP(BL24,'Calcification Rates'!$A$10:$D$88,2,FALSE))</f>
        <v xml:space="preserve"> </v>
      </c>
      <c r="BQ24" s="245" t="str">
        <f>IF(ISERROR(VLOOKUP(BL24,'Calcification Rates'!$A$10:$D$88,4,FALSE))," ",VLOOKUP(BL24,'Calcification Rates'!$A$10:$D$88,4,FALSE))</f>
        <v xml:space="preserve"> </v>
      </c>
      <c r="BR24" s="253">
        <f>(IF(ISERROR(VLOOKUP(BL24,'Calcification Rates'!$A$11:$Q$88,11,0)),0,VLOOKUP(BL24,'Calcification Rates'!$A$11:$Q$88,11,0)))*BO24+(IF(ISERROR(VLOOKUP(BL24,'Calcification Rates'!$A$11:$Q$88,14,0)),0,VLOOKUP(BL24,'Calcification Rates'!$A$11:$Q$88,14,0)))</f>
        <v>0</v>
      </c>
      <c r="BS24" s="253">
        <f>(IF(ISERROR(VLOOKUP(BL24,'Calcification Rates'!$A$11:$Q$88,12,0)),0,VLOOKUP(BL24,'Calcification Rates'!$A$11:$Q$88,12,0)))*BO24+(IF(ISERROR(VLOOKUP(BL24,'Calcification Rates'!$A$11:$Q$88,15,0)),0,VLOOKUP(BL24,'Calcification Rates'!$A$11:$Q$88,15,0)))</f>
        <v>0</v>
      </c>
      <c r="BT24" s="254">
        <f>(IF(ISERROR(VLOOKUP(BL24,'Calcification Rates'!$A$11:$Q$88,13,0)),0,VLOOKUP(BL24,'Calcification Rates'!$A$11:$Q$88,13,0)))*BO24+(IF(ISERROR(VLOOKUP(BL24,'Calcification Rates'!$A$11:$Q$88,16,0)),0,VLOOKUP(BL24,'Calcification Rates'!$A$11:$Q$88,16,0)))</f>
        <v>0</v>
      </c>
    </row>
    <row r="25" spans="1:72" ht="20.100000000000001" customHeight="1" x14ac:dyDescent="0.25">
      <c r="A25" s="241"/>
      <c r="B25" s="242"/>
      <c r="C25" s="243"/>
      <c r="D25" s="244">
        <f>(IF(ISERROR(VLOOKUP(A25,'Calcification Rates'!$A$11:$Q$88,5,0)),0,VLOOKUP(A25,'Calcification Rates'!$A$11:$Q$88,5,0)))*C25</f>
        <v>0</v>
      </c>
      <c r="E25" s="245" t="str">
        <f>IF(ISERROR(VLOOKUP(A25,'Calcification Rates'!$A$10:$D$88,2,FALSE))," ",VLOOKUP(A25,'Calcification Rates'!$A$10:$D$88,2,FALSE))</f>
        <v xml:space="preserve"> </v>
      </c>
      <c r="F25" s="245" t="str">
        <f>IF(ISERROR(VLOOKUP(A25,'Calcification Rates'!$A$10:$D$88,4,FALSE))," ",VLOOKUP(A25,'Calcification Rates'!$A$10:$D$88,4,FALSE))</f>
        <v xml:space="preserve"> </v>
      </c>
      <c r="G25" s="246">
        <f>(IF(ISERROR(VLOOKUP(A25,'Calcification Rates'!$A$11:$Q$88,11,0)),0,VLOOKUP(A25,'Calcification Rates'!$A$11:$Q$88,11,0)))*D25+(IF(ISERROR(VLOOKUP(A25,'Calcification Rates'!$A$11:$Q$88,14,0)),0,VLOOKUP(A25,'Calcification Rates'!$A$11:$Q$88,14,0)))</f>
        <v>0</v>
      </c>
      <c r="H25" s="247">
        <f>(IF(ISERROR(VLOOKUP(A25,'Calcification Rates'!$A$11:$Q$88,12,0)),0,VLOOKUP(A25,'Calcification Rates'!$A$11:$Q$88,12,0)))*D25+(IF(ISERROR(VLOOKUP(A25,'Calcification Rates'!$A$11:$Q$88,15,0)),0,VLOOKUP(A25,'Calcification Rates'!$A$11:$Q$88,15,0)))</f>
        <v>0</v>
      </c>
      <c r="I25" s="248">
        <f>(IF(ISERROR(VLOOKUP(A25,'Calcification Rates'!$A$11:$Q$88,13,0)),0,VLOOKUP(A25,'Calcification Rates'!$A$11:$Q$88,13,0)))*D25+(IF(ISERROR(VLOOKUP(A25,'Calcification Rates'!$A$11:$Q$88,16,0)),0,VLOOKUP(A25,'Calcification Rates'!$A$11:$Q$88,16,0)))</f>
        <v>0</v>
      </c>
      <c r="J25" s="256"/>
      <c r="K25" s="242"/>
      <c r="L25" s="243"/>
      <c r="M25" s="244">
        <f>(IF(ISERROR(VLOOKUP(J25,'Calcification Rates'!$A$11:$Q$88,5,0)),0,VLOOKUP(J25,'Calcification Rates'!$A$11:$Q$88,5,0)))*L25</f>
        <v>0</v>
      </c>
      <c r="N25" s="245" t="str">
        <f>IF(ISERROR(VLOOKUP(J25,'Calcification Rates'!$A$10:$D$88,2,FALSE))," ",VLOOKUP(J25,'Calcification Rates'!$A$10:$D$88,2,FALSE))</f>
        <v xml:space="preserve"> </v>
      </c>
      <c r="O25" s="245" t="str">
        <f>IF(ISERROR(VLOOKUP(J25,'Calcification Rates'!$A$10:$D$88,4,FALSE))," ",VLOOKUP(J25,'Calcification Rates'!$A$10:$D$88,4,FALSE))</f>
        <v xml:space="preserve"> </v>
      </c>
      <c r="P25" s="246">
        <f>(IF(ISERROR(VLOOKUP(J25,'Calcification Rates'!$A$11:$Q$88,11,0)),0,VLOOKUP(J25,'Calcification Rates'!$A$11:$Q$88,11,0)))*M25+(IF(ISERROR(VLOOKUP(J25,'Calcification Rates'!$A$11:$Q$88,14,0)),0,VLOOKUP(J25,'Calcification Rates'!$A$11:$Q$88,14,0)))</f>
        <v>0</v>
      </c>
      <c r="Q25" s="246">
        <f>(IF(ISERROR(VLOOKUP(J25,'Calcification Rates'!$A$11:$Q$88,12,0)),0,VLOOKUP(J25,'Calcification Rates'!$A$11:$Q$88,12,0)))*M25+(IF(ISERROR(VLOOKUP(J25,'Calcification Rates'!$A$11:$Q$88,15,0)),0,VLOOKUP(J25,'Calcification Rates'!$A$11:$Q$88,15,0)))</f>
        <v>0</v>
      </c>
      <c r="R25" s="249">
        <f>(IF(ISERROR(VLOOKUP(J25,'Calcification Rates'!$A$11:$Q$88,13,0)),0,VLOOKUP(J25,'Calcification Rates'!$A$11:$Q$88,13,0)))*M25+(IF(ISERROR(VLOOKUP(J25,'Calcification Rates'!$A$11:$Q$88,16,0)),0,VLOOKUP(J25,'Calcification Rates'!$A$11:$Q$88,16,0)))</f>
        <v>0</v>
      </c>
      <c r="S25" s="256"/>
      <c r="T25" s="250"/>
      <c r="U25" s="250"/>
      <c r="V25" s="252">
        <f>(IF(ISERROR(VLOOKUP(S25,'Calcification Rates'!$A$11:$Q$88,5,0)),0,VLOOKUP(S25,'Calcification Rates'!$A$11:$Q$88,5,0)))*U25</f>
        <v>0</v>
      </c>
      <c r="W25" s="245" t="str">
        <f>IF(ISERROR(VLOOKUP(S25,'Calcification Rates'!$A$10:$D$88,2,FALSE))," ",VLOOKUP(S25,'Calcification Rates'!$A$10:$D$88,2,FALSE))</f>
        <v xml:space="preserve"> </v>
      </c>
      <c r="X25" s="245" t="str">
        <f>IF(ISERROR(VLOOKUP(S25,'Calcification Rates'!$A$10:$D$88,4,FALSE))," ",VLOOKUP(S25,'Calcification Rates'!$A$10:$D$88,4,FALSE))</f>
        <v xml:space="preserve"> </v>
      </c>
      <c r="Y25" s="246">
        <f>(IF(ISERROR(VLOOKUP(S25,'Calcification Rates'!$A$11:$Q$88,11,0)),0,VLOOKUP(S25,'Calcification Rates'!$A$11:$Q$88,11,0)))*V25+(IF(ISERROR(VLOOKUP(S25,'Calcification Rates'!$A$11:$Q$88,14,0)),0,VLOOKUP(S25,'Calcification Rates'!$A$11:$Q$88,14,0)))</f>
        <v>0</v>
      </c>
      <c r="Z25" s="246">
        <f>(IF(ISERROR(VLOOKUP(S25,'Calcification Rates'!$A$11:$Q$88,12,0)),0,VLOOKUP(S25,'Calcification Rates'!$A$11:$Q$88,12,0)))*V25+(IF(ISERROR(VLOOKUP(S25,'Calcification Rates'!$A$11:$Q$88,15,0)),0,VLOOKUP(S25,'Calcification Rates'!$A$11:$Q$88,15,0)))</f>
        <v>0</v>
      </c>
      <c r="AA25" s="249">
        <f>(IF(ISERROR(VLOOKUP(S25,'Calcification Rates'!$A$11:$Q$88,13,0)),0,VLOOKUP(S25,'Calcification Rates'!$A$11:$Q$88,13,0)))*V25+(IF(ISERROR(VLOOKUP(S25,'Calcification Rates'!$A$11:$Q$88,16,0)),0,VLOOKUP(S25,'Calcification Rates'!$A$11:$Q$88,16,0)))</f>
        <v>0</v>
      </c>
      <c r="AB25" s="256"/>
      <c r="AC25" s="242"/>
      <c r="AD25" s="243"/>
      <c r="AE25" s="244">
        <f>(IF(ISERROR(VLOOKUP(AB25,'Calcification Rates'!$A$11:$Q$88,5,0)),0,VLOOKUP(AB25,'Calcification Rates'!$A$11:$Q$88,5,0)))*AD25</f>
        <v>0</v>
      </c>
      <c r="AF25" s="245" t="str">
        <f>IF(ISERROR(VLOOKUP(AB25,'Calcification Rates'!$A$10:$D$88,2,FALSE))," ",VLOOKUP(AB25,'Calcification Rates'!$A$10:$D$88,2,FALSE))</f>
        <v xml:space="preserve"> </v>
      </c>
      <c r="AG25" s="245" t="str">
        <f>IF(ISERROR(VLOOKUP(AB25,'Calcification Rates'!$A$10:$D$88,4,FALSE))," ",VLOOKUP(AB25,'Calcification Rates'!$A$10:$D$88,4,FALSE))</f>
        <v xml:space="preserve"> </v>
      </c>
      <c r="AH25" s="246">
        <f>(IF(ISERROR(VLOOKUP(AB25,'Calcification Rates'!$A$11:$Q$88,11,0)),0,VLOOKUP(AB25,'Calcification Rates'!$A$11:$Q$88,11,0)))*AE25+(IF(ISERROR(VLOOKUP(AB25,'Calcification Rates'!$A$11:$Q$88,14,0)),0,VLOOKUP(AB25,'Calcification Rates'!$A$11:$Q$88,14,0)))</f>
        <v>0</v>
      </c>
      <c r="AI25" s="246">
        <f>(IF(ISERROR(VLOOKUP(AB25,'Calcification Rates'!$A$11:$Q$88,12,0)),0,VLOOKUP(AB25,'Calcification Rates'!$A$11:$Q$88,12,0)))*AE25+(IF(ISERROR(VLOOKUP(AB25,'Calcification Rates'!$A$11:$Q$88,15,0)),0,VLOOKUP(AB25,'Calcification Rates'!$A$11:$Q$88,15,0)))</f>
        <v>0</v>
      </c>
      <c r="AJ25" s="249">
        <f>(IF(ISERROR(VLOOKUP(AB25,'Calcification Rates'!$A$11:$Q$88,13,0)),0,VLOOKUP(AB25,'Calcification Rates'!$A$11:$Q$88,13,0)))*AE25+(IF(ISERROR(VLOOKUP(AB25,'Calcification Rates'!$A$11:$Q$88,16,0)),0,VLOOKUP(AB25,'Calcification Rates'!$A$11:$Q$88,16,0)))</f>
        <v>0</v>
      </c>
      <c r="AK25" s="256"/>
      <c r="AL25" s="242"/>
      <c r="AM25" s="243"/>
      <c r="AN25" s="252">
        <f>(IF(ISERROR(VLOOKUP(AK25,'Calcification Rates'!$A$11:$Q$88,5,0)),0,VLOOKUP(AK25,'Calcification Rates'!$A$11:$Q$88,5,0)))*AM25</f>
        <v>0</v>
      </c>
      <c r="AO25" s="245" t="str">
        <f>IF(ISERROR(VLOOKUP(AK25,'Calcification Rates'!$A$10:$D$88,2,FALSE))," ",VLOOKUP(AK25,'Calcification Rates'!$A$10:$D$88,2,FALSE))</f>
        <v xml:space="preserve"> </v>
      </c>
      <c r="AP25" s="245" t="str">
        <f>IF(ISERROR(VLOOKUP(AK25,'Calcification Rates'!$A$10:$D$88,4,FALSE))," ",VLOOKUP(AK25,'Calcification Rates'!$A$10:$D$88,4,FALSE))</f>
        <v xml:space="preserve"> </v>
      </c>
      <c r="AQ25" s="246">
        <f>(IF(ISERROR(VLOOKUP(AK25,'Calcification Rates'!$A$11:$Q$88,11,0)),0,VLOOKUP(AK25,'Calcification Rates'!$A$11:$Q$88,11,0)))*AN25+(IF(ISERROR(VLOOKUP(AK25,'Calcification Rates'!$A$11:$Q$88,14,0)),0,VLOOKUP(AK25,'Calcification Rates'!$A$11:$Q$88,14,0)))</f>
        <v>0</v>
      </c>
      <c r="AR25" s="246">
        <f>(IF(ISERROR(VLOOKUP(AK25,'Calcification Rates'!$A$11:$Q$88,12,0)),0,VLOOKUP(AK25,'Calcification Rates'!$A$11:$Q$88,12,0)))*AN25+(IF(ISERROR(VLOOKUP(AK25,'Calcification Rates'!$A$11:$Q$88,15,0)),0,VLOOKUP(AK25,'Calcification Rates'!$A$11:$Q$88,15,0)))</f>
        <v>0</v>
      </c>
      <c r="AS25" s="249">
        <f>(IF(ISERROR(VLOOKUP(AK25,'Calcification Rates'!$A$11:$Q$88,13,0)),0,VLOOKUP(AK25,'Calcification Rates'!$A$11:$Q$88,13,0)))*AN25+(IF(ISERROR(VLOOKUP(AK25,'Calcification Rates'!$A$11:$Q$88,16,0)),0,VLOOKUP(AK25,'Calcification Rates'!$A$11:$Q$88,16,0)))</f>
        <v>0</v>
      </c>
      <c r="AT25" s="256"/>
      <c r="AU25" s="242"/>
      <c r="AV25" s="243"/>
      <c r="AW25" s="244">
        <f>(IF(ISERROR(VLOOKUP(AT25,'Calcification Rates'!$A$11:$Q$88,5,0)),0,VLOOKUP(AT25,'Calcification Rates'!$A$11:$Q$88,5,0)))*AV25</f>
        <v>0</v>
      </c>
      <c r="AX25" s="245" t="str">
        <f>IF(ISERROR(VLOOKUP(AT25,'Calcification Rates'!$A$10:$D$88,2,FALSE))," ",VLOOKUP(AT25,'Calcification Rates'!$A$10:$D$88,2,FALSE))</f>
        <v xml:space="preserve"> </v>
      </c>
      <c r="AY25" s="245" t="str">
        <f>IF(ISERROR(VLOOKUP(AT25,'Calcification Rates'!$A$10:$D$88,4,FALSE))," ",VLOOKUP(AT25,'Calcification Rates'!$A$10:$D$88,4,FALSE))</f>
        <v xml:space="preserve"> </v>
      </c>
      <c r="AZ25" s="253">
        <f>(IF(ISERROR(VLOOKUP(AT25,'Calcification Rates'!$A$11:$Q$88,11,0)),0,VLOOKUP(AT25,'Calcification Rates'!$A$11:$Q$88,11,0)))*AW25+(IF(ISERROR(VLOOKUP(AT25,'Calcification Rates'!$A$11:$Q$88,14,0)),0,VLOOKUP(AT25,'Calcification Rates'!$A$11:$Q$88,14,0)))</f>
        <v>0</v>
      </c>
      <c r="BA25" s="253">
        <f>(IF(ISERROR(VLOOKUP(AT25,'Calcification Rates'!$A$11:$Q$88,12,0)),0,VLOOKUP(AT25,'Calcification Rates'!$A$11:$Q$88,12,0)))*AW25+(IF(ISERROR(VLOOKUP(AT25,'Calcification Rates'!$A$11:$Q$88,15,0)),0,VLOOKUP(AT25,'Calcification Rates'!$A$11:$Q$88,15,0)))</f>
        <v>0</v>
      </c>
      <c r="BB25" s="254">
        <f>(IF(ISERROR(VLOOKUP(AT25,'Calcification Rates'!$A$11:$Q$88,13,0)),0,VLOOKUP(AT25,'Calcification Rates'!$A$11:$Q$88,13,0)))*AW25+(IF(ISERROR(VLOOKUP(AT25,'Calcification Rates'!$A$11:$Q$88,16,0)),0,VLOOKUP(AT25,'Calcification Rates'!$A$11:$Q$88,16,0)))</f>
        <v>0</v>
      </c>
      <c r="BC25" s="256"/>
      <c r="BD25" s="241"/>
      <c r="BE25" s="257"/>
      <c r="BF25" s="244">
        <f>(IF(ISERROR(VLOOKUP(BC25,'Calcification Rates'!$A$11:$Q$88,5,0)),0,VLOOKUP(BC25,'Calcification Rates'!$A$11:$Q$88,5,0)))*BE25</f>
        <v>0</v>
      </c>
      <c r="BG25" s="245" t="str">
        <f>IF(ISERROR(VLOOKUP(BC25,'Calcification Rates'!$A$10:$D$88,2,FALSE))," ",VLOOKUP(BC25,'Calcification Rates'!$A$10:$D$88,2,FALSE))</f>
        <v xml:space="preserve"> </v>
      </c>
      <c r="BH25" s="245" t="str">
        <f>IF(ISERROR(VLOOKUP(BC25,'Calcification Rates'!$A$10:$D$88,4,FALSE))," ",VLOOKUP(BC25,'Calcification Rates'!$A$10:$D$88,4,FALSE))</f>
        <v xml:space="preserve"> </v>
      </c>
      <c r="BI25" s="253">
        <f>(IF(ISERROR(VLOOKUP(BC25,'Calcification Rates'!$A$11:$Q$88,11,0)),0,VLOOKUP(BC25,'Calcification Rates'!$A$11:$Q$88,11,0)))*BF25+(IF(ISERROR(VLOOKUP(BC25,'Calcification Rates'!$A$11:$Q$88,14,0)),0,VLOOKUP(BC25,'Calcification Rates'!$A$11:$Q$88,14,0)))</f>
        <v>0</v>
      </c>
      <c r="BJ25" s="253">
        <f>(IF(ISERROR(VLOOKUP(BC25,'Calcification Rates'!$A$11:$Q$88,12,0)),0,VLOOKUP(BC25,'Calcification Rates'!$A$11:$Q$88,12,0)))*BF25+(IF(ISERROR(VLOOKUP(BC25,'Calcification Rates'!$A$11:$Q$88,15,0)),0,VLOOKUP(BC25,'Calcification Rates'!$A$11:$Q$88,15,0)))</f>
        <v>0</v>
      </c>
      <c r="BK25" s="254">
        <f>(IF(ISERROR(VLOOKUP(BC25,'Calcification Rates'!$A$11:$Q$88,13,0)),0,VLOOKUP(BC25,'Calcification Rates'!$A$11:$Q$88,13,0)))*BF25+(IF(ISERROR(VLOOKUP(BC25,'Calcification Rates'!$A$11:$Q$88,16,0)),0,VLOOKUP(BC25,'Calcification Rates'!$A$11:$Q$88,16,0)))</f>
        <v>0</v>
      </c>
      <c r="BL25" s="256"/>
      <c r="BM25" s="242"/>
      <c r="BN25" s="242"/>
      <c r="BO25" s="241">
        <f>(IF(ISERROR(VLOOKUP(BL25,'Calcification Rates'!$A$11:$Q$88,5,0)),0,VLOOKUP(BL25,'Calcification Rates'!$A$11:$Q$88,5,0)))*BN25</f>
        <v>0</v>
      </c>
      <c r="BP25" s="245" t="str">
        <f>IF(ISERROR(VLOOKUP(BL25,'Calcification Rates'!$A$10:$D$88,2,FALSE))," ",VLOOKUP(BL25,'Calcification Rates'!$A$10:$D$88,2,FALSE))</f>
        <v xml:space="preserve"> </v>
      </c>
      <c r="BQ25" s="245" t="str">
        <f>IF(ISERROR(VLOOKUP(BL25,'Calcification Rates'!$A$10:$D$88,4,FALSE))," ",VLOOKUP(BL25,'Calcification Rates'!$A$10:$D$88,4,FALSE))</f>
        <v xml:space="preserve"> </v>
      </c>
      <c r="BR25" s="253">
        <f>(IF(ISERROR(VLOOKUP(BL25,'Calcification Rates'!$A$11:$Q$88,11,0)),0,VLOOKUP(BL25,'Calcification Rates'!$A$11:$Q$88,11,0)))*BO25+(IF(ISERROR(VLOOKUP(BL25,'Calcification Rates'!$A$11:$Q$88,14,0)),0,VLOOKUP(BL25,'Calcification Rates'!$A$11:$Q$88,14,0)))</f>
        <v>0</v>
      </c>
      <c r="BS25" s="253">
        <f>(IF(ISERROR(VLOOKUP(BL25,'Calcification Rates'!$A$11:$Q$88,12,0)),0,VLOOKUP(BL25,'Calcification Rates'!$A$11:$Q$88,12,0)))*BO25+(IF(ISERROR(VLOOKUP(BL25,'Calcification Rates'!$A$11:$Q$88,15,0)),0,VLOOKUP(BL25,'Calcification Rates'!$A$11:$Q$88,15,0)))</f>
        <v>0</v>
      </c>
      <c r="BT25" s="254">
        <f>(IF(ISERROR(VLOOKUP(BL25,'Calcification Rates'!$A$11:$Q$88,13,0)),0,VLOOKUP(BL25,'Calcification Rates'!$A$11:$Q$88,13,0)))*BO25+(IF(ISERROR(VLOOKUP(BL25,'Calcification Rates'!$A$11:$Q$88,16,0)),0,VLOOKUP(BL25,'Calcification Rates'!$A$11:$Q$88,16,0)))</f>
        <v>0</v>
      </c>
    </row>
    <row r="26" spans="1:72" ht="20.100000000000001" customHeight="1" x14ac:dyDescent="0.25">
      <c r="A26" s="241"/>
      <c r="B26" s="242"/>
      <c r="C26" s="243"/>
      <c r="D26" s="244">
        <f>(IF(ISERROR(VLOOKUP(A26,'Calcification Rates'!$A$11:$Q$88,5,0)),0,VLOOKUP(A26,'Calcification Rates'!$A$11:$Q$88,5,0)))*C26</f>
        <v>0</v>
      </c>
      <c r="E26" s="245" t="str">
        <f>IF(ISERROR(VLOOKUP(A26,'Calcification Rates'!$A$10:$D$88,2,FALSE))," ",VLOOKUP(A26,'Calcification Rates'!$A$10:$D$88,2,FALSE))</f>
        <v xml:space="preserve"> </v>
      </c>
      <c r="F26" s="245" t="str">
        <f>IF(ISERROR(VLOOKUP(A26,'Calcification Rates'!$A$10:$D$88,4,FALSE))," ",VLOOKUP(A26,'Calcification Rates'!$A$10:$D$88,4,FALSE))</f>
        <v xml:space="preserve"> </v>
      </c>
      <c r="G26" s="246">
        <f>(IF(ISERROR(VLOOKUP(A26,'Calcification Rates'!$A$11:$Q$88,11,0)),0,VLOOKUP(A26,'Calcification Rates'!$A$11:$Q$88,11,0)))*D26+(IF(ISERROR(VLOOKUP(A26,'Calcification Rates'!$A$11:$Q$88,14,0)),0,VLOOKUP(A26,'Calcification Rates'!$A$11:$Q$88,14,0)))</f>
        <v>0</v>
      </c>
      <c r="H26" s="247">
        <f>(IF(ISERROR(VLOOKUP(A26,'Calcification Rates'!$A$11:$Q$88,12,0)),0,VLOOKUP(A26,'Calcification Rates'!$A$11:$Q$88,12,0)))*D26+(IF(ISERROR(VLOOKUP(A26,'Calcification Rates'!$A$11:$Q$88,15,0)),0,VLOOKUP(A26,'Calcification Rates'!$A$11:$Q$88,15,0)))</f>
        <v>0</v>
      </c>
      <c r="I26" s="248">
        <f>(IF(ISERROR(VLOOKUP(A26,'Calcification Rates'!$A$11:$Q$88,13,0)),0,VLOOKUP(A26,'Calcification Rates'!$A$11:$Q$88,13,0)))*D26+(IF(ISERROR(VLOOKUP(A26,'Calcification Rates'!$A$11:$Q$88,16,0)),0,VLOOKUP(A26,'Calcification Rates'!$A$11:$Q$88,16,0)))</f>
        <v>0</v>
      </c>
      <c r="J26" s="256"/>
      <c r="K26" s="241"/>
      <c r="L26" s="257"/>
      <c r="M26" s="244">
        <f>(IF(ISERROR(VLOOKUP(J26,'Calcification Rates'!$A$11:$Q$88,5,0)),0,VLOOKUP(J26,'Calcification Rates'!$A$11:$Q$88,5,0)))*L26</f>
        <v>0</v>
      </c>
      <c r="N26" s="245" t="str">
        <f>IF(ISERROR(VLOOKUP(J26,'Calcification Rates'!$A$10:$D$88,2,FALSE))," ",VLOOKUP(J26,'Calcification Rates'!$A$10:$D$88,2,FALSE))</f>
        <v xml:space="preserve"> </v>
      </c>
      <c r="O26" s="245" t="str">
        <f>IF(ISERROR(VLOOKUP(J26,'Calcification Rates'!$A$10:$D$88,4,FALSE))," ",VLOOKUP(J26,'Calcification Rates'!$A$10:$D$88,4,FALSE))</f>
        <v xml:space="preserve"> </v>
      </c>
      <c r="P26" s="246">
        <f>(IF(ISERROR(VLOOKUP(J26,'Calcification Rates'!$A$11:$Q$88,11,0)),0,VLOOKUP(J26,'Calcification Rates'!$A$11:$Q$88,11,0)))*M26+(IF(ISERROR(VLOOKUP(J26,'Calcification Rates'!$A$11:$Q$88,14,0)),0,VLOOKUP(J26,'Calcification Rates'!$A$11:$Q$88,14,0)))</f>
        <v>0</v>
      </c>
      <c r="Q26" s="246">
        <f>(IF(ISERROR(VLOOKUP(J26,'Calcification Rates'!$A$11:$Q$88,12,0)),0,VLOOKUP(J26,'Calcification Rates'!$A$11:$Q$88,12,0)))*M26+(IF(ISERROR(VLOOKUP(J26,'Calcification Rates'!$A$11:$Q$88,15,0)),0,VLOOKUP(J26,'Calcification Rates'!$A$11:$Q$88,15,0)))</f>
        <v>0</v>
      </c>
      <c r="R26" s="249">
        <f>(IF(ISERROR(VLOOKUP(J26,'Calcification Rates'!$A$11:$Q$88,13,0)),0,VLOOKUP(J26,'Calcification Rates'!$A$11:$Q$88,13,0)))*M26+(IF(ISERROR(VLOOKUP(J26,'Calcification Rates'!$A$11:$Q$88,16,0)),0,VLOOKUP(J26,'Calcification Rates'!$A$11:$Q$88,16,0)))</f>
        <v>0</v>
      </c>
      <c r="S26" s="256"/>
      <c r="T26" s="250"/>
      <c r="U26" s="250"/>
      <c r="V26" s="252">
        <f>(IF(ISERROR(VLOOKUP(S26,'Calcification Rates'!$A$11:$Q$88,5,0)),0,VLOOKUP(S26,'Calcification Rates'!$A$11:$Q$88,5,0)))*U26</f>
        <v>0</v>
      </c>
      <c r="W26" s="245" t="str">
        <f>IF(ISERROR(VLOOKUP(S26,'Calcification Rates'!$A$10:$D$88,2,FALSE))," ",VLOOKUP(S26,'Calcification Rates'!$A$10:$D$88,2,FALSE))</f>
        <v xml:space="preserve"> </v>
      </c>
      <c r="X26" s="245" t="str">
        <f>IF(ISERROR(VLOOKUP(S26,'Calcification Rates'!$A$10:$D$88,4,FALSE))," ",VLOOKUP(S26,'Calcification Rates'!$A$10:$D$88,4,FALSE))</f>
        <v xml:space="preserve"> </v>
      </c>
      <c r="Y26" s="246">
        <f>(IF(ISERROR(VLOOKUP(S26,'Calcification Rates'!$A$11:$Q$88,11,0)),0,VLOOKUP(S26,'Calcification Rates'!$A$11:$Q$88,11,0)))*V26+(IF(ISERROR(VLOOKUP(S26,'Calcification Rates'!$A$11:$Q$88,14,0)),0,VLOOKUP(S26,'Calcification Rates'!$A$11:$Q$88,14,0)))</f>
        <v>0</v>
      </c>
      <c r="Z26" s="246">
        <f>(IF(ISERROR(VLOOKUP(S26,'Calcification Rates'!$A$11:$Q$88,12,0)),0,VLOOKUP(S26,'Calcification Rates'!$A$11:$Q$88,12,0)))*V26+(IF(ISERROR(VLOOKUP(S26,'Calcification Rates'!$A$11:$Q$88,15,0)),0,VLOOKUP(S26,'Calcification Rates'!$A$11:$Q$88,15,0)))</f>
        <v>0</v>
      </c>
      <c r="AA26" s="249">
        <f>(IF(ISERROR(VLOOKUP(S26,'Calcification Rates'!$A$11:$Q$88,13,0)),0,VLOOKUP(S26,'Calcification Rates'!$A$11:$Q$88,13,0)))*V26+(IF(ISERROR(VLOOKUP(S26,'Calcification Rates'!$A$11:$Q$88,16,0)),0,VLOOKUP(S26,'Calcification Rates'!$A$11:$Q$88,16,0)))</f>
        <v>0</v>
      </c>
      <c r="AB26" s="256"/>
      <c r="AC26" s="242"/>
      <c r="AD26" s="243"/>
      <c r="AE26" s="244">
        <f>(IF(ISERROR(VLOOKUP(AB26,'Calcification Rates'!$A$11:$Q$88,5,0)),0,VLOOKUP(AB26,'Calcification Rates'!$A$11:$Q$88,5,0)))*AD26</f>
        <v>0</v>
      </c>
      <c r="AF26" s="245" t="str">
        <f>IF(ISERROR(VLOOKUP(AB26,'Calcification Rates'!$A$10:$D$88,2,FALSE))," ",VLOOKUP(AB26,'Calcification Rates'!$A$10:$D$88,2,FALSE))</f>
        <v xml:space="preserve"> </v>
      </c>
      <c r="AG26" s="245" t="str">
        <f>IF(ISERROR(VLOOKUP(AB26,'Calcification Rates'!$A$10:$D$88,4,FALSE))," ",VLOOKUP(AB26,'Calcification Rates'!$A$10:$D$88,4,FALSE))</f>
        <v xml:space="preserve"> </v>
      </c>
      <c r="AH26" s="246">
        <f>(IF(ISERROR(VLOOKUP(AB26,'Calcification Rates'!$A$11:$Q$88,11,0)),0,VLOOKUP(AB26,'Calcification Rates'!$A$11:$Q$88,11,0)))*AE26+(IF(ISERROR(VLOOKUP(AB26,'Calcification Rates'!$A$11:$Q$88,14,0)),0,VLOOKUP(AB26,'Calcification Rates'!$A$11:$Q$88,14,0)))</f>
        <v>0</v>
      </c>
      <c r="AI26" s="246">
        <f>(IF(ISERROR(VLOOKUP(AB26,'Calcification Rates'!$A$11:$Q$88,12,0)),0,VLOOKUP(AB26,'Calcification Rates'!$A$11:$Q$88,12,0)))*AE26+(IF(ISERROR(VLOOKUP(AB26,'Calcification Rates'!$A$11:$Q$88,15,0)),0,VLOOKUP(AB26,'Calcification Rates'!$A$11:$Q$88,15,0)))</f>
        <v>0</v>
      </c>
      <c r="AJ26" s="249">
        <f>(IF(ISERROR(VLOOKUP(AB26,'Calcification Rates'!$A$11:$Q$88,13,0)),0,VLOOKUP(AB26,'Calcification Rates'!$A$11:$Q$88,13,0)))*AE26+(IF(ISERROR(VLOOKUP(AB26,'Calcification Rates'!$A$11:$Q$88,16,0)),0,VLOOKUP(AB26,'Calcification Rates'!$A$11:$Q$88,16,0)))</f>
        <v>0</v>
      </c>
      <c r="AK26" s="256"/>
      <c r="AL26" s="242"/>
      <c r="AM26" s="243"/>
      <c r="AN26" s="252">
        <f>(IF(ISERROR(VLOOKUP(AK26,'Calcification Rates'!$A$11:$Q$88,5,0)),0,VLOOKUP(AK26,'Calcification Rates'!$A$11:$Q$88,5,0)))*AM26</f>
        <v>0</v>
      </c>
      <c r="AO26" s="245" t="str">
        <f>IF(ISERROR(VLOOKUP(AK26,'Calcification Rates'!$A$10:$D$88,2,FALSE))," ",VLOOKUP(AK26,'Calcification Rates'!$A$10:$D$88,2,FALSE))</f>
        <v xml:space="preserve"> </v>
      </c>
      <c r="AP26" s="245" t="str">
        <f>IF(ISERROR(VLOOKUP(AK26,'Calcification Rates'!$A$10:$D$88,4,FALSE))," ",VLOOKUP(AK26,'Calcification Rates'!$A$10:$D$88,4,FALSE))</f>
        <v xml:space="preserve"> </v>
      </c>
      <c r="AQ26" s="246">
        <f>(IF(ISERROR(VLOOKUP(AK26,'Calcification Rates'!$A$11:$Q$88,11,0)),0,VLOOKUP(AK26,'Calcification Rates'!$A$11:$Q$88,11,0)))*AN26+(IF(ISERROR(VLOOKUP(AK26,'Calcification Rates'!$A$11:$Q$88,14,0)),0,VLOOKUP(AK26,'Calcification Rates'!$A$11:$Q$88,14,0)))</f>
        <v>0</v>
      </c>
      <c r="AR26" s="246">
        <f>(IF(ISERROR(VLOOKUP(AK26,'Calcification Rates'!$A$11:$Q$88,12,0)),0,VLOOKUP(AK26,'Calcification Rates'!$A$11:$Q$88,12,0)))*AN26+(IF(ISERROR(VLOOKUP(AK26,'Calcification Rates'!$A$11:$Q$88,15,0)),0,VLOOKUP(AK26,'Calcification Rates'!$A$11:$Q$88,15,0)))</f>
        <v>0</v>
      </c>
      <c r="AS26" s="249">
        <f>(IF(ISERROR(VLOOKUP(AK26,'Calcification Rates'!$A$11:$Q$88,13,0)),0,VLOOKUP(AK26,'Calcification Rates'!$A$11:$Q$88,13,0)))*AN26+(IF(ISERROR(VLOOKUP(AK26,'Calcification Rates'!$A$11:$Q$88,16,0)),0,VLOOKUP(AK26,'Calcification Rates'!$A$11:$Q$88,16,0)))</f>
        <v>0</v>
      </c>
      <c r="AT26" s="256"/>
      <c r="AU26" s="242"/>
      <c r="AV26" s="243"/>
      <c r="AW26" s="244">
        <f>(IF(ISERROR(VLOOKUP(AT26,'Calcification Rates'!$A$11:$Q$88,5,0)),0,VLOOKUP(AT26,'Calcification Rates'!$A$11:$Q$88,5,0)))*AV26</f>
        <v>0</v>
      </c>
      <c r="AX26" s="245" t="str">
        <f>IF(ISERROR(VLOOKUP(AT26,'Calcification Rates'!$A$10:$D$88,2,FALSE))," ",VLOOKUP(AT26,'Calcification Rates'!$A$10:$D$88,2,FALSE))</f>
        <v xml:space="preserve"> </v>
      </c>
      <c r="AY26" s="245" t="str">
        <f>IF(ISERROR(VLOOKUP(AT26,'Calcification Rates'!$A$10:$D$88,4,FALSE))," ",VLOOKUP(AT26,'Calcification Rates'!$A$10:$D$88,4,FALSE))</f>
        <v xml:space="preserve"> </v>
      </c>
      <c r="AZ26" s="253">
        <f>(IF(ISERROR(VLOOKUP(AT26,'Calcification Rates'!$A$11:$Q$88,11,0)),0,VLOOKUP(AT26,'Calcification Rates'!$A$11:$Q$88,11,0)))*AW26+(IF(ISERROR(VLOOKUP(AT26,'Calcification Rates'!$A$11:$Q$88,14,0)),0,VLOOKUP(AT26,'Calcification Rates'!$A$11:$Q$88,14,0)))</f>
        <v>0</v>
      </c>
      <c r="BA26" s="253">
        <f>(IF(ISERROR(VLOOKUP(AT26,'Calcification Rates'!$A$11:$Q$88,12,0)),0,VLOOKUP(AT26,'Calcification Rates'!$A$11:$Q$88,12,0)))*AW26+(IF(ISERROR(VLOOKUP(AT26,'Calcification Rates'!$A$11:$Q$88,15,0)),0,VLOOKUP(AT26,'Calcification Rates'!$A$11:$Q$88,15,0)))</f>
        <v>0</v>
      </c>
      <c r="BB26" s="254">
        <f>(IF(ISERROR(VLOOKUP(AT26,'Calcification Rates'!$A$11:$Q$88,13,0)),0,VLOOKUP(AT26,'Calcification Rates'!$A$11:$Q$88,13,0)))*AW26+(IF(ISERROR(VLOOKUP(AT26,'Calcification Rates'!$A$11:$Q$88,16,0)),0,VLOOKUP(AT26,'Calcification Rates'!$A$11:$Q$88,16,0)))</f>
        <v>0</v>
      </c>
      <c r="BC26" s="256"/>
      <c r="BD26" s="241"/>
      <c r="BE26" s="257"/>
      <c r="BF26" s="244">
        <f>(IF(ISERROR(VLOOKUP(BC26,'Calcification Rates'!$A$11:$Q$88,5,0)),0,VLOOKUP(BC26,'Calcification Rates'!$A$11:$Q$88,5,0)))*BE26</f>
        <v>0</v>
      </c>
      <c r="BG26" s="245" t="str">
        <f>IF(ISERROR(VLOOKUP(BC26,'Calcification Rates'!$A$10:$D$88,2,FALSE))," ",VLOOKUP(BC26,'Calcification Rates'!$A$10:$D$88,2,FALSE))</f>
        <v xml:space="preserve"> </v>
      </c>
      <c r="BH26" s="245" t="str">
        <f>IF(ISERROR(VLOOKUP(BC26,'Calcification Rates'!$A$10:$D$88,4,FALSE))," ",VLOOKUP(BC26,'Calcification Rates'!$A$10:$D$88,4,FALSE))</f>
        <v xml:space="preserve"> </v>
      </c>
      <c r="BI26" s="253">
        <f>(IF(ISERROR(VLOOKUP(BC26,'Calcification Rates'!$A$11:$Q$88,11,0)),0,VLOOKUP(BC26,'Calcification Rates'!$A$11:$Q$88,11,0)))*BF26+(IF(ISERROR(VLOOKUP(BC26,'Calcification Rates'!$A$11:$Q$88,14,0)),0,VLOOKUP(BC26,'Calcification Rates'!$A$11:$Q$88,14,0)))</f>
        <v>0</v>
      </c>
      <c r="BJ26" s="253">
        <f>(IF(ISERROR(VLOOKUP(BC26,'Calcification Rates'!$A$11:$Q$88,12,0)),0,VLOOKUP(BC26,'Calcification Rates'!$A$11:$Q$88,12,0)))*BF26+(IF(ISERROR(VLOOKUP(BC26,'Calcification Rates'!$A$11:$Q$88,15,0)),0,VLOOKUP(BC26,'Calcification Rates'!$A$11:$Q$88,15,0)))</f>
        <v>0</v>
      </c>
      <c r="BK26" s="254">
        <f>(IF(ISERROR(VLOOKUP(BC26,'Calcification Rates'!$A$11:$Q$88,13,0)),0,VLOOKUP(BC26,'Calcification Rates'!$A$11:$Q$88,13,0)))*BF26+(IF(ISERROR(VLOOKUP(BC26,'Calcification Rates'!$A$11:$Q$88,16,0)),0,VLOOKUP(BC26,'Calcification Rates'!$A$11:$Q$88,16,0)))</f>
        <v>0</v>
      </c>
      <c r="BL26" s="256"/>
      <c r="BM26" s="242"/>
      <c r="BN26" s="242"/>
      <c r="BO26" s="241">
        <f>(IF(ISERROR(VLOOKUP(BL26,'Calcification Rates'!$A$11:$Q$88,5,0)),0,VLOOKUP(BL26,'Calcification Rates'!$A$11:$Q$88,5,0)))*BN26</f>
        <v>0</v>
      </c>
      <c r="BP26" s="245" t="str">
        <f>IF(ISERROR(VLOOKUP(BL26,'Calcification Rates'!$A$10:$D$88,2,FALSE))," ",VLOOKUP(BL26,'Calcification Rates'!$A$10:$D$88,2,FALSE))</f>
        <v xml:space="preserve"> </v>
      </c>
      <c r="BQ26" s="245" t="str">
        <f>IF(ISERROR(VLOOKUP(BL26,'Calcification Rates'!$A$10:$D$88,4,FALSE))," ",VLOOKUP(BL26,'Calcification Rates'!$A$10:$D$88,4,FALSE))</f>
        <v xml:space="preserve"> </v>
      </c>
      <c r="BR26" s="253">
        <f>(IF(ISERROR(VLOOKUP(BL26,'Calcification Rates'!$A$11:$Q$88,11,0)),0,VLOOKUP(BL26,'Calcification Rates'!$A$11:$Q$88,11,0)))*BO26+(IF(ISERROR(VLOOKUP(BL26,'Calcification Rates'!$A$11:$Q$88,14,0)),0,VLOOKUP(BL26,'Calcification Rates'!$A$11:$Q$88,14,0)))</f>
        <v>0</v>
      </c>
      <c r="BS26" s="253">
        <f>(IF(ISERROR(VLOOKUP(BL26,'Calcification Rates'!$A$11:$Q$88,12,0)),0,VLOOKUP(BL26,'Calcification Rates'!$A$11:$Q$88,12,0)))*BO26+(IF(ISERROR(VLOOKUP(BL26,'Calcification Rates'!$A$11:$Q$88,15,0)),0,VLOOKUP(BL26,'Calcification Rates'!$A$11:$Q$88,15,0)))</f>
        <v>0</v>
      </c>
      <c r="BT26" s="254">
        <f>(IF(ISERROR(VLOOKUP(BL26,'Calcification Rates'!$A$11:$Q$88,13,0)),0,VLOOKUP(BL26,'Calcification Rates'!$A$11:$Q$88,13,0)))*BO26+(IF(ISERROR(VLOOKUP(BL26,'Calcification Rates'!$A$11:$Q$88,16,0)),0,VLOOKUP(BL26,'Calcification Rates'!$A$11:$Q$88,16,0)))</f>
        <v>0</v>
      </c>
    </row>
    <row r="27" spans="1:72" ht="20.100000000000001" customHeight="1" x14ac:dyDescent="0.25">
      <c r="A27" s="241"/>
      <c r="B27" s="242"/>
      <c r="C27" s="243"/>
      <c r="D27" s="244">
        <f>(IF(ISERROR(VLOOKUP(A27,'Calcification Rates'!$A$11:$Q$88,5,0)),0,VLOOKUP(A27,'Calcification Rates'!$A$11:$Q$88,5,0)))*C27</f>
        <v>0</v>
      </c>
      <c r="E27" s="245" t="str">
        <f>IF(ISERROR(VLOOKUP(A27,'Calcification Rates'!$A$10:$D$88,2,FALSE))," ",VLOOKUP(A27,'Calcification Rates'!$A$10:$D$88,2,FALSE))</f>
        <v xml:space="preserve"> </v>
      </c>
      <c r="F27" s="245" t="str">
        <f>IF(ISERROR(VLOOKUP(A27,'Calcification Rates'!$A$10:$D$88,4,FALSE))," ",VLOOKUP(A27,'Calcification Rates'!$A$10:$D$88,4,FALSE))</f>
        <v xml:space="preserve"> </v>
      </c>
      <c r="G27" s="246">
        <f>(IF(ISERROR(VLOOKUP(A27,'Calcification Rates'!$A$11:$Q$88,11,0)),0,VLOOKUP(A27,'Calcification Rates'!$A$11:$Q$88,11,0)))*D27+(IF(ISERROR(VLOOKUP(A27,'Calcification Rates'!$A$11:$Q$88,14,0)),0,VLOOKUP(A27,'Calcification Rates'!$A$11:$Q$88,14,0)))</f>
        <v>0</v>
      </c>
      <c r="H27" s="247">
        <f>(IF(ISERROR(VLOOKUP(A27,'Calcification Rates'!$A$11:$Q$88,12,0)),0,VLOOKUP(A27,'Calcification Rates'!$A$11:$Q$88,12,0)))*D27+(IF(ISERROR(VLOOKUP(A27,'Calcification Rates'!$A$11:$Q$88,15,0)),0,VLOOKUP(A27,'Calcification Rates'!$A$11:$Q$88,15,0)))</f>
        <v>0</v>
      </c>
      <c r="I27" s="248">
        <f>(IF(ISERROR(VLOOKUP(A27,'Calcification Rates'!$A$11:$Q$88,13,0)),0,VLOOKUP(A27,'Calcification Rates'!$A$11:$Q$88,13,0)))*D27+(IF(ISERROR(VLOOKUP(A27,'Calcification Rates'!$A$11:$Q$88,16,0)),0,VLOOKUP(A27,'Calcification Rates'!$A$11:$Q$88,16,0)))</f>
        <v>0</v>
      </c>
      <c r="J27" s="256"/>
      <c r="K27" s="241"/>
      <c r="L27" s="257"/>
      <c r="M27" s="244">
        <f>(IF(ISERROR(VLOOKUP(J27,'Calcification Rates'!$A$11:$Q$88,5,0)),0,VLOOKUP(J27,'Calcification Rates'!$A$11:$Q$88,5,0)))*L27</f>
        <v>0</v>
      </c>
      <c r="N27" s="245" t="str">
        <f>IF(ISERROR(VLOOKUP(J27,'Calcification Rates'!$A$10:$D$88,2,FALSE))," ",VLOOKUP(J27,'Calcification Rates'!$A$10:$D$88,2,FALSE))</f>
        <v xml:space="preserve"> </v>
      </c>
      <c r="O27" s="245" t="str">
        <f>IF(ISERROR(VLOOKUP(J27,'Calcification Rates'!$A$10:$D$88,4,FALSE))," ",VLOOKUP(J27,'Calcification Rates'!$A$10:$D$88,4,FALSE))</f>
        <v xml:space="preserve"> </v>
      </c>
      <c r="P27" s="246">
        <f>(IF(ISERROR(VLOOKUP(J27,'Calcification Rates'!$A$11:$Q$88,11,0)),0,VLOOKUP(J27,'Calcification Rates'!$A$11:$Q$88,11,0)))*M27+(IF(ISERROR(VLOOKUP(J27,'Calcification Rates'!$A$11:$Q$88,14,0)),0,VLOOKUP(J27,'Calcification Rates'!$A$11:$Q$88,14,0)))</f>
        <v>0</v>
      </c>
      <c r="Q27" s="246">
        <f>(IF(ISERROR(VLOOKUP(J27,'Calcification Rates'!$A$11:$Q$88,12,0)),0,VLOOKUP(J27,'Calcification Rates'!$A$11:$Q$88,12,0)))*M27+(IF(ISERROR(VLOOKUP(J27,'Calcification Rates'!$A$11:$Q$88,15,0)),0,VLOOKUP(J27,'Calcification Rates'!$A$11:$Q$88,15,0)))</f>
        <v>0</v>
      </c>
      <c r="R27" s="249">
        <f>(IF(ISERROR(VLOOKUP(J27,'Calcification Rates'!$A$11:$Q$88,13,0)),0,VLOOKUP(J27,'Calcification Rates'!$A$11:$Q$88,13,0)))*M27+(IF(ISERROR(VLOOKUP(J27,'Calcification Rates'!$A$11:$Q$88,16,0)),0,VLOOKUP(J27,'Calcification Rates'!$A$11:$Q$88,16,0)))</f>
        <v>0</v>
      </c>
      <c r="S27" s="256"/>
      <c r="T27" s="250"/>
      <c r="U27" s="250"/>
      <c r="V27" s="252">
        <f>(IF(ISERROR(VLOOKUP(S27,'Calcification Rates'!$A$11:$Q$88,5,0)),0,VLOOKUP(S27,'Calcification Rates'!$A$11:$Q$88,5,0)))*U27</f>
        <v>0</v>
      </c>
      <c r="W27" s="245" t="str">
        <f>IF(ISERROR(VLOOKUP(S27,'Calcification Rates'!$A$10:$D$88,2,FALSE))," ",VLOOKUP(S27,'Calcification Rates'!$A$10:$D$88,2,FALSE))</f>
        <v xml:space="preserve"> </v>
      </c>
      <c r="X27" s="245" t="str">
        <f>IF(ISERROR(VLOOKUP(S27,'Calcification Rates'!$A$10:$D$88,4,FALSE))," ",VLOOKUP(S27,'Calcification Rates'!$A$10:$D$88,4,FALSE))</f>
        <v xml:space="preserve"> </v>
      </c>
      <c r="Y27" s="246">
        <f>(IF(ISERROR(VLOOKUP(S27,'Calcification Rates'!$A$11:$Q$88,11,0)),0,VLOOKUP(S27,'Calcification Rates'!$A$11:$Q$88,11,0)))*V27+(IF(ISERROR(VLOOKUP(S27,'Calcification Rates'!$A$11:$Q$88,14,0)),0,VLOOKUP(S27,'Calcification Rates'!$A$11:$Q$88,14,0)))</f>
        <v>0</v>
      </c>
      <c r="Z27" s="246">
        <f>(IF(ISERROR(VLOOKUP(S27,'Calcification Rates'!$A$11:$Q$88,12,0)),0,VLOOKUP(S27,'Calcification Rates'!$A$11:$Q$88,12,0)))*V27+(IF(ISERROR(VLOOKUP(S27,'Calcification Rates'!$A$11:$Q$88,15,0)),0,VLOOKUP(S27,'Calcification Rates'!$A$11:$Q$88,15,0)))</f>
        <v>0</v>
      </c>
      <c r="AA27" s="249">
        <f>(IF(ISERROR(VLOOKUP(S27,'Calcification Rates'!$A$11:$Q$88,13,0)),0,VLOOKUP(S27,'Calcification Rates'!$A$11:$Q$88,13,0)))*V27+(IF(ISERROR(VLOOKUP(S27,'Calcification Rates'!$A$11:$Q$88,16,0)),0,VLOOKUP(S27,'Calcification Rates'!$A$11:$Q$88,16,0)))</f>
        <v>0</v>
      </c>
      <c r="AB27" s="256"/>
      <c r="AC27" s="242"/>
      <c r="AD27" s="243"/>
      <c r="AE27" s="244">
        <f>(IF(ISERROR(VLOOKUP(AB27,'Calcification Rates'!$A$11:$Q$88,5,0)),0,VLOOKUP(AB27,'Calcification Rates'!$A$11:$Q$88,5,0)))*AD27</f>
        <v>0</v>
      </c>
      <c r="AF27" s="245" t="str">
        <f>IF(ISERROR(VLOOKUP(AB27,'Calcification Rates'!$A$10:$D$88,2,FALSE))," ",VLOOKUP(AB27,'Calcification Rates'!$A$10:$D$88,2,FALSE))</f>
        <v xml:space="preserve"> </v>
      </c>
      <c r="AG27" s="245" t="str">
        <f>IF(ISERROR(VLOOKUP(AB27,'Calcification Rates'!$A$10:$D$88,4,FALSE))," ",VLOOKUP(AB27,'Calcification Rates'!$A$10:$D$88,4,FALSE))</f>
        <v xml:space="preserve"> </v>
      </c>
      <c r="AH27" s="246">
        <f>(IF(ISERROR(VLOOKUP(AB27,'Calcification Rates'!$A$11:$Q$88,11,0)),0,VLOOKUP(AB27,'Calcification Rates'!$A$11:$Q$88,11,0)))*AE27+(IF(ISERROR(VLOOKUP(AB27,'Calcification Rates'!$A$11:$Q$88,14,0)),0,VLOOKUP(AB27,'Calcification Rates'!$A$11:$Q$88,14,0)))</f>
        <v>0</v>
      </c>
      <c r="AI27" s="246">
        <f>(IF(ISERROR(VLOOKUP(AB27,'Calcification Rates'!$A$11:$Q$88,12,0)),0,VLOOKUP(AB27,'Calcification Rates'!$A$11:$Q$88,12,0)))*AE27+(IF(ISERROR(VLOOKUP(AB27,'Calcification Rates'!$A$11:$Q$88,15,0)),0,VLOOKUP(AB27,'Calcification Rates'!$A$11:$Q$88,15,0)))</f>
        <v>0</v>
      </c>
      <c r="AJ27" s="249">
        <f>(IF(ISERROR(VLOOKUP(AB27,'Calcification Rates'!$A$11:$Q$88,13,0)),0,VLOOKUP(AB27,'Calcification Rates'!$A$11:$Q$88,13,0)))*AE27+(IF(ISERROR(VLOOKUP(AB27,'Calcification Rates'!$A$11:$Q$88,16,0)),0,VLOOKUP(AB27,'Calcification Rates'!$A$11:$Q$88,16,0)))</f>
        <v>0</v>
      </c>
      <c r="AK27" s="256"/>
      <c r="AL27" s="242"/>
      <c r="AM27" s="243"/>
      <c r="AN27" s="252">
        <f>(IF(ISERROR(VLOOKUP(AK27,'Calcification Rates'!$A$11:$Q$88,5,0)),0,VLOOKUP(AK27,'Calcification Rates'!$A$11:$Q$88,5,0)))*AM27</f>
        <v>0</v>
      </c>
      <c r="AO27" s="245" t="str">
        <f>IF(ISERROR(VLOOKUP(AK27,'Calcification Rates'!$A$10:$D$88,2,FALSE))," ",VLOOKUP(AK27,'Calcification Rates'!$A$10:$D$88,2,FALSE))</f>
        <v xml:space="preserve"> </v>
      </c>
      <c r="AP27" s="245" t="str">
        <f>IF(ISERROR(VLOOKUP(AK27,'Calcification Rates'!$A$10:$D$88,4,FALSE))," ",VLOOKUP(AK27,'Calcification Rates'!$A$10:$D$88,4,FALSE))</f>
        <v xml:space="preserve"> </v>
      </c>
      <c r="AQ27" s="246">
        <f>(IF(ISERROR(VLOOKUP(AK27,'Calcification Rates'!$A$11:$Q$88,11,0)),0,VLOOKUP(AK27,'Calcification Rates'!$A$11:$Q$88,11,0)))*AN27+(IF(ISERROR(VLOOKUP(AK27,'Calcification Rates'!$A$11:$Q$88,14,0)),0,VLOOKUP(AK27,'Calcification Rates'!$A$11:$Q$88,14,0)))</f>
        <v>0</v>
      </c>
      <c r="AR27" s="246">
        <f>(IF(ISERROR(VLOOKUP(AK27,'Calcification Rates'!$A$11:$Q$88,12,0)),0,VLOOKUP(AK27,'Calcification Rates'!$A$11:$Q$88,12,0)))*AN27+(IF(ISERROR(VLOOKUP(AK27,'Calcification Rates'!$A$11:$Q$88,15,0)),0,VLOOKUP(AK27,'Calcification Rates'!$A$11:$Q$88,15,0)))</f>
        <v>0</v>
      </c>
      <c r="AS27" s="249">
        <f>(IF(ISERROR(VLOOKUP(AK27,'Calcification Rates'!$A$11:$Q$88,13,0)),0,VLOOKUP(AK27,'Calcification Rates'!$A$11:$Q$88,13,0)))*AN27+(IF(ISERROR(VLOOKUP(AK27,'Calcification Rates'!$A$11:$Q$88,16,0)),0,VLOOKUP(AK27,'Calcification Rates'!$A$11:$Q$88,16,0)))</f>
        <v>0</v>
      </c>
      <c r="AT27" s="256"/>
      <c r="AU27" s="241"/>
      <c r="AV27" s="257"/>
      <c r="AW27" s="244">
        <f>(IF(ISERROR(VLOOKUP(AT27,'Calcification Rates'!$A$11:$Q$88,5,0)),0,VLOOKUP(AT27,'Calcification Rates'!$A$11:$Q$88,5,0)))*AV27</f>
        <v>0</v>
      </c>
      <c r="AX27" s="245" t="str">
        <f>IF(ISERROR(VLOOKUP(AT27,'Calcification Rates'!$A$10:$D$88,2,FALSE))," ",VLOOKUP(AT27,'Calcification Rates'!$A$10:$D$88,2,FALSE))</f>
        <v xml:space="preserve"> </v>
      </c>
      <c r="AY27" s="245" t="str">
        <f>IF(ISERROR(VLOOKUP(AT27,'Calcification Rates'!$A$10:$D$88,4,FALSE))," ",VLOOKUP(AT27,'Calcification Rates'!$A$10:$D$88,4,FALSE))</f>
        <v xml:space="preserve"> </v>
      </c>
      <c r="AZ27" s="253">
        <f>(IF(ISERROR(VLOOKUP(AT27,'Calcification Rates'!$A$11:$Q$88,11,0)),0,VLOOKUP(AT27,'Calcification Rates'!$A$11:$Q$88,11,0)))*AW27+(IF(ISERROR(VLOOKUP(AT27,'Calcification Rates'!$A$11:$Q$88,14,0)),0,VLOOKUP(AT27,'Calcification Rates'!$A$11:$Q$88,14,0)))</f>
        <v>0</v>
      </c>
      <c r="BA27" s="253">
        <f>(IF(ISERROR(VLOOKUP(AT27,'Calcification Rates'!$A$11:$Q$88,12,0)),0,VLOOKUP(AT27,'Calcification Rates'!$A$11:$Q$88,12,0)))*AW27+(IF(ISERROR(VLOOKUP(AT27,'Calcification Rates'!$A$11:$Q$88,15,0)),0,VLOOKUP(AT27,'Calcification Rates'!$A$11:$Q$88,15,0)))</f>
        <v>0</v>
      </c>
      <c r="BB27" s="254">
        <f>(IF(ISERROR(VLOOKUP(AT27,'Calcification Rates'!$A$11:$Q$88,13,0)),0,VLOOKUP(AT27,'Calcification Rates'!$A$11:$Q$88,13,0)))*AW27+(IF(ISERROR(VLOOKUP(AT27,'Calcification Rates'!$A$11:$Q$88,16,0)),0,VLOOKUP(AT27,'Calcification Rates'!$A$11:$Q$88,16,0)))</f>
        <v>0</v>
      </c>
      <c r="BC27" s="256"/>
      <c r="BD27" s="241"/>
      <c r="BE27" s="257"/>
      <c r="BF27" s="244">
        <f>(IF(ISERROR(VLOOKUP(BC27,'Calcification Rates'!$A$11:$Q$88,5,0)),0,VLOOKUP(BC27,'Calcification Rates'!$A$11:$Q$88,5,0)))*BE27</f>
        <v>0</v>
      </c>
      <c r="BG27" s="245" t="str">
        <f>IF(ISERROR(VLOOKUP(BC27,'Calcification Rates'!$A$10:$D$88,2,FALSE))," ",VLOOKUP(BC27,'Calcification Rates'!$A$10:$D$88,2,FALSE))</f>
        <v xml:space="preserve"> </v>
      </c>
      <c r="BH27" s="245" t="str">
        <f>IF(ISERROR(VLOOKUP(BC27,'Calcification Rates'!$A$10:$D$88,4,FALSE))," ",VLOOKUP(BC27,'Calcification Rates'!$A$10:$D$88,4,FALSE))</f>
        <v xml:space="preserve"> </v>
      </c>
      <c r="BI27" s="253">
        <f>(IF(ISERROR(VLOOKUP(BC27,'Calcification Rates'!$A$11:$Q$88,11,0)),0,VLOOKUP(BC27,'Calcification Rates'!$A$11:$Q$88,11,0)))*BF27+(IF(ISERROR(VLOOKUP(BC27,'Calcification Rates'!$A$11:$Q$88,14,0)),0,VLOOKUP(BC27,'Calcification Rates'!$A$11:$Q$88,14,0)))</f>
        <v>0</v>
      </c>
      <c r="BJ27" s="253">
        <f>(IF(ISERROR(VLOOKUP(BC27,'Calcification Rates'!$A$11:$Q$88,12,0)),0,VLOOKUP(BC27,'Calcification Rates'!$A$11:$Q$88,12,0)))*BF27+(IF(ISERROR(VLOOKUP(BC27,'Calcification Rates'!$A$11:$Q$88,15,0)),0,VLOOKUP(BC27,'Calcification Rates'!$A$11:$Q$88,15,0)))</f>
        <v>0</v>
      </c>
      <c r="BK27" s="254">
        <f>(IF(ISERROR(VLOOKUP(BC27,'Calcification Rates'!$A$11:$Q$88,13,0)),0,VLOOKUP(BC27,'Calcification Rates'!$A$11:$Q$88,13,0)))*BF27+(IF(ISERROR(VLOOKUP(BC27,'Calcification Rates'!$A$11:$Q$88,16,0)),0,VLOOKUP(BC27,'Calcification Rates'!$A$11:$Q$88,16,0)))</f>
        <v>0</v>
      </c>
      <c r="BL27" s="256"/>
      <c r="BM27" s="242"/>
      <c r="BN27" s="242"/>
      <c r="BO27" s="241">
        <f>(IF(ISERROR(VLOOKUP(BL27,'Calcification Rates'!$A$11:$Q$88,5,0)),0,VLOOKUP(BL27,'Calcification Rates'!$A$11:$Q$88,5,0)))*BN27</f>
        <v>0</v>
      </c>
      <c r="BP27" s="245" t="str">
        <f>IF(ISERROR(VLOOKUP(BL27,'Calcification Rates'!$A$10:$D$88,2,FALSE))," ",VLOOKUP(BL27,'Calcification Rates'!$A$10:$D$88,2,FALSE))</f>
        <v xml:space="preserve"> </v>
      </c>
      <c r="BQ27" s="245" t="str">
        <f>IF(ISERROR(VLOOKUP(BL27,'Calcification Rates'!$A$10:$D$88,4,FALSE))," ",VLOOKUP(BL27,'Calcification Rates'!$A$10:$D$88,4,FALSE))</f>
        <v xml:space="preserve"> </v>
      </c>
      <c r="BR27" s="253">
        <f>(IF(ISERROR(VLOOKUP(BL27,'Calcification Rates'!$A$11:$Q$88,11,0)),0,VLOOKUP(BL27,'Calcification Rates'!$A$11:$Q$88,11,0)))*BO27+(IF(ISERROR(VLOOKUP(BL27,'Calcification Rates'!$A$11:$Q$88,14,0)),0,VLOOKUP(BL27,'Calcification Rates'!$A$11:$Q$88,14,0)))</f>
        <v>0</v>
      </c>
      <c r="BS27" s="253">
        <f>(IF(ISERROR(VLOOKUP(BL27,'Calcification Rates'!$A$11:$Q$88,12,0)),0,VLOOKUP(BL27,'Calcification Rates'!$A$11:$Q$88,12,0)))*BO27+(IF(ISERROR(VLOOKUP(BL27,'Calcification Rates'!$A$11:$Q$88,15,0)),0,VLOOKUP(BL27,'Calcification Rates'!$A$11:$Q$88,15,0)))</f>
        <v>0</v>
      </c>
      <c r="BT27" s="254">
        <f>(IF(ISERROR(VLOOKUP(BL27,'Calcification Rates'!$A$11:$Q$88,13,0)),0,VLOOKUP(BL27,'Calcification Rates'!$A$11:$Q$88,13,0)))*BO27+(IF(ISERROR(VLOOKUP(BL27,'Calcification Rates'!$A$11:$Q$88,16,0)),0,VLOOKUP(BL27,'Calcification Rates'!$A$11:$Q$88,16,0)))</f>
        <v>0</v>
      </c>
    </row>
    <row r="28" spans="1:72" ht="20.100000000000001" customHeight="1" x14ac:dyDescent="0.25">
      <c r="A28" s="241"/>
      <c r="B28" s="242"/>
      <c r="C28" s="243"/>
      <c r="D28" s="244">
        <f>(IF(ISERROR(VLOOKUP(A28,'Calcification Rates'!$A$11:$Q$88,5,0)),0,VLOOKUP(A28,'Calcification Rates'!$A$11:$Q$88,5,0)))*C28</f>
        <v>0</v>
      </c>
      <c r="E28" s="245" t="str">
        <f>IF(ISERROR(VLOOKUP(A28,'Calcification Rates'!$A$10:$D$88,2,FALSE))," ",VLOOKUP(A28,'Calcification Rates'!$A$10:$D$88,2,FALSE))</f>
        <v xml:space="preserve"> </v>
      </c>
      <c r="F28" s="245" t="str">
        <f>IF(ISERROR(VLOOKUP(A28,'Calcification Rates'!$A$10:$D$88,4,FALSE))," ",VLOOKUP(A28,'Calcification Rates'!$A$10:$D$88,4,FALSE))</f>
        <v xml:space="preserve"> </v>
      </c>
      <c r="G28" s="246">
        <f>(IF(ISERROR(VLOOKUP(A28,'Calcification Rates'!$A$11:$Q$88,11,0)),0,VLOOKUP(A28,'Calcification Rates'!$A$11:$Q$88,11,0)))*D28+(IF(ISERROR(VLOOKUP(A28,'Calcification Rates'!$A$11:$Q$88,14,0)),0,VLOOKUP(A28,'Calcification Rates'!$A$11:$Q$88,14,0)))</f>
        <v>0</v>
      </c>
      <c r="H28" s="247">
        <f>(IF(ISERROR(VLOOKUP(A28,'Calcification Rates'!$A$11:$Q$88,12,0)),0,VLOOKUP(A28,'Calcification Rates'!$A$11:$Q$88,12,0)))*D28+(IF(ISERROR(VLOOKUP(A28,'Calcification Rates'!$A$11:$Q$88,15,0)),0,VLOOKUP(A28,'Calcification Rates'!$A$11:$Q$88,15,0)))</f>
        <v>0</v>
      </c>
      <c r="I28" s="248">
        <f>(IF(ISERROR(VLOOKUP(A28,'Calcification Rates'!$A$11:$Q$88,13,0)),0,VLOOKUP(A28,'Calcification Rates'!$A$11:$Q$88,13,0)))*D28+(IF(ISERROR(VLOOKUP(A28,'Calcification Rates'!$A$11:$Q$88,16,0)),0,VLOOKUP(A28,'Calcification Rates'!$A$11:$Q$88,16,0)))</f>
        <v>0</v>
      </c>
      <c r="J28" s="256"/>
      <c r="K28" s="241"/>
      <c r="L28" s="257"/>
      <c r="M28" s="244">
        <f>(IF(ISERROR(VLOOKUP(J28,'Calcification Rates'!$A$11:$Q$88,5,0)),0,VLOOKUP(J28,'Calcification Rates'!$A$11:$Q$88,5,0)))*L28</f>
        <v>0</v>
      </c>
      <c r="N28" s="245" t="str">
        <f>IF(ISERROR(VLOOKUP(J28,'Calcification Rates'!$A$10:$D$88,2,FALSE))," ",VLOOKUP(J28,'Calcification Rates'!$A$10:$D$88,2,FALSE))</f>
        <v xml:space="preserve"> </v>
      </c>
      <c r="O28" s="245" t="str">
        <f>IF(ISERROR(VLOOKUP(J28,'Calcification Rates'!$A$10:$D$88,4,FALSE))," ",VLOOKUP(J28,'Calcification Rates'!$A$10:$D$88,4,FALSE))</f>
        <v xml:space="preserve"> </v>
      </c>
      <c r="P28" s="246">
        <f>(IF(ISERROR(VLOOKUP(J28,'Calcification Rates'!$A$11:$Q$88,11,0)),0,VLOOKUP(J28,'Calcification Rates'!$A$11:$Q$88,11,0)))*M28+(IF(ISERROR(VLOOKUP(J28,'Calcification Rates'!$A$11:$Q$88,14,0)),0,VLOOKUP(J28,'Calcification Rates'!$A$11:$Q$88,14,0)))</f>
        <v>0</v>
      </c>
      <c r="Q28" s="246">
        <f>(IF(ISERROR(VLOOKUP(J28,'Calcification Rates'!$A$11:$Q$88,12,0)),0,VLOOKUP(J28,'Calcification Rates'!$A$11:$Q$88,12,0)))*M28+(IF(ISERROR(VLOOKUP(J28,'Calcification Rates'!$A$11:$Q$88,15,0)),0,VLOOKUP(J28,'Calcification Rates'!$A$11:$Q$88,15,0)))</f>
        <v>0</v>
      </c>
      <c r="R28" s="249">
        <f>(IF(ISERROR(VLOOKUP(J28,'Calcification Rates'!$A$11:$Q$88,13,0)),0,VLOOKUP(J28,'Calcification Rates'!$A$11:$Q$88,13,0)))*M28+(IF(ISERROR(VLOOKUP(J28,'Calcification Rates'!$A$11:$Q$88,16,0)),0,VLOOKUP(J28,'Calcification Rates'!$A$11:$Q$88,16,0)))</f>
        <v>0</v>
      </c>
      <c r="S28" s="256"/>
      <c r="T28" s="250"/>
      <c r="U28" s="250"/>
      <c r="V28" s="252">
        <f>(IF(ISERROR(VLOOKUP(S28,'Calcification Rates'!$A$11:$Q$88,5,0)),0,VLOOKUP(S28,'Calcification Rates'!$A$11:$Q$88,5,0)))*U28</f>
        <v>0</v>
      </c>
      <c r="W28" s="245" t="str">
        <f>IF(ISERROR(VLOOKUP(S28,'Calcification Rates'!$A$10:$D$88,2,FALSE))," ",VLOOKUP(S28,'Calcification Rates'!$A$10:$D$88,2,FALSE))</f>
        <v xml:space="preserve"> </v>
      </c>
      <c r="X28" s="245" t="str">
        <f>IF(ISERROR(VLOOKUP(S28,'Calcification Rates'!$A$10:$D$88,4,FALSE))," ",VLOOKUP(S28,'Calcification Rates'!$A$10:$D$88,4,FALSE))</f>
        <v xml:space="preserve"> </v>
      </c>
      <c r="Y28" s="246">
        <f>(IF(ISERROR(VLOOKUP(S28,'Calcification Rates'!$A$11:$Q$88,11,0)),0,VLOOKUP(S28,'Calcification Rates'!$A$11:$Q$88,11,0)))*V28+(IF(ISERROR(VLOOKUP(S28,'Calcification Rates'!$A$11:$Q$88,14,0)),0,VLOOKUP(S28,'Calcification Rates'!$A$11:$Q$88,14,0)))</f>
        <v>0</v>
      </c>
      <c r="Z28" s="246">
        <f>(IF(ISERROR(VLOOKUP(S28,'Calcification Rates'!$A$11:$Q$88,12,0)),0,VLOOKUP(S28,'Calcification Rates'!$A$11:$Q$88,12,0)))*V28+(IF(ISERROR(VLOOKUP(S28,'Calcification Rates'!$A$11:$Q$88,15,0)),0,VLOOKUP(S28,'Calcification Rates'!$A$11:$Q$88,15,0)))</f>
        <v>0</v>
      </c>
      <c r="AA28" s="249">
        <f>(IF(ISERROR(VLOOKUP(S28,'Calcification Rates'!$A$11:$Q$88,13,0)),0,VLOOKUP(S28,'Calcification Rates'!$A$11:$Q$88,13,0)))*V28+(IF(ISERROR(VLOOKUP(S28,'Calcification Rates'!$A$11:$Q$88,16,0)),0,VLOOKUP(S28,'Calcification Rates'!$A$11:$Q$88,16,0)))</f>
        <v>0</v>
      </c>
      <c r="AB28" s="256"/>
      <c r="AC28" s="242"/>
      <c r="AD28" s="243"/>
      <c r="AE28" s="244">
        <f>(IF(ISERROR(VLOOKUP(AB28,'Calcification Rates'!$A$11:$Q$88,5,0)),0,VLOOKUP(AB28,'Calcification Rates'!$A$11:$Q$88,5,0)))*AD28</f>
        <v>0</v>
      </c>
      <c r="AF28" s="245" t="str">
        <f>IF(ISERROR(VLOOKUP(AB28,'Calcification Rates'!$A$10:$D$88,2,FALSE))," ",VLOOKUP(AB28,'Calcification Rates'!$A$10:$D$88,2,FALSE))</f>
        <v xml:space="preserve"> </v>
      </c>
      <c r="AG28" s="245" t="str">
        <f>IF(ISERROR(VLOOKUP(AB28,'Calcification Rates'!$A$10:$D$88,4,FALSE))," ",VLOOKUP(AB28,'Calcification Rates'!$A$10:$D$88,4,FALSE))</f>
        <v xml:space="preserve"> </v>
      </c>
      <c r="AH28" s="246">
        <f>(IF(ISERROR(VLOOKUP(AB28,'Calcification Rates'!$A$11:$Q$88,11,0)),0,VLOOKUP(AB28,'Calcification Rates'!$A$11:$Q$88,11,0)))*AE28+(IF(ISERROR(VLOOKUP(AB28,'Calcification Rates'!$A$11:$Q$88,14,0)),0,VLOOKUP(AB28,'Calcification Rates'!$A$11:$Q$88,14,0)))</f>
        <v>0</v>
      </c>
      <c r="AI28" s="246">
        <f>(IF(ISERROR(VLOOKUP(AB28,'Calcification Rates'!$A$11:$Q$88,12,0)),0,VLOOKUP(AB28,'Calcification Rates'!$A$11:$Q$88,12,0)))*AE28+(IF(ISERROR(VLOOKUP(AB28,'Calcification Rates'!$A$11:$Q$88,15,0)),0,VLOOKUP(AB28,'Calcification Rates'!$A$11:$Q$88,15,0)))</f>
        <v>0</v>
      </c>
      <c r="AJ28" s="249">
        <f>(IF(ISERROR(VLOOKUP(AB28,'Calcification Rates'!$A$11:$Q$88,13,0)),0,VLOOKUP(AB28,'Calcification Rates'!$A$11:$Q$88,13,0)))*AE28+(IF(ISERROR(VLOOKUP(AB28,'Calcification Rates'!$A$11:$Q$88,16,0)),0,VLOOKUP(AB28,'Calcification Rates'!$A$11:$Q$88,16,0)))</f>
        <v>0</v>
      </c>
      <c r="AK28" s="256"/>
      <c r="AL28" s="242"/>
      <c r="AM28" s="243"/>
      <c r="AN28" s="252">
        <f>(IF(ISERROR(VLOOKUP(AK28,'Calcification Rates'!$A$11:$Q$88,5,0)),0,VLOOKUP(AK28,'Calcification Rates'!$A$11:$Q$88,5,0)))*AM28</f>
        <v>0</v>
      </c>
      <c r="AO28" s="245" t="str">
        <f>IF(ISERROR(VLOOKUP(AK28,'Calcification Rates'!$A$10:$D$88,2,FALSE))," ",VLOOKUP(AK28,'Calcification Rates'!$A$10:$D$88,2,FALSE))</f>
        <v xml:space="preserve"> </v>
      </c>
      <c r="AP28" s="245" t="str">
        <f>IF(ISERROR(VLOOKUP(AK28,'Calcification Rates'!$A$10:$D$88,4,FALSE))," ",VLOOKUP(AK28,'Calcification Rates'!$A$10:$D$88,4,FALSE))</f>
        <v xml:space="preserve"> </v>
      </c>
      <c r="AQ28" s="246">
        <f>(IF(ISERROR(VLOOKUP(AK28,'Calcification Rates'!$A$11:$Q$88,11,0)),0,VLOOKUP(AK28,'Calcification Rates'!$A$11:$Q$88,11,0)))*AN28+(IF(ISERROR(VLOOKUP(AK28,'Calcification Rates'!$A$11:$Q$88,14,0)),0,VLOOKUP(AK28,'Calcification Rates'!$A$11:$Q$88,14,0)))</f>
        <v>0</v>
      </c>
      <c r="AR28" s="246">
        <f>(IF(ISERROR(VLOOKUP(AK28,'Calcification Rates'!$A$11:$Q$88,12,0)),0,VLOOKUP(AK28,'Calcification Rates'!$A$11:$Q$88,12,0)))*AN28+(IF(ISERROR(VLOOKUP(AK28,'Calcification Rates'!$A$11:$Q$88,15,0)),0,VLOOKUP(AK28,'Calcification Rates'!$A$11:$Q$88,15,0)))</f>
        <v>0</v>
      </c>
      <c r="AS28" s="249">
        <f>(IF(ISERROR(VLOOKUP(AK28,'Calcification Rates'!$A$11:$Q$88,13,0)),0,VLOOKUP(AK28,'Calcification Rates'!$A$11:$Q$88,13,0)))*AN28+(IF(ISERROR(VLOOKUP(AK28,'Calcification Rates'!$A$11:$Q$88,16,0)),0,VLOOKUP(AK28,'Calcification Rates'!$A$11:$Q$88,16,0)))</f>
        <v>0</v>
      </c>
      <c r="AT28" s="256"/>
      <c r="AU28" s="241"/>
      <c r="AV28" s="257"/>
      <c r="AW28" s="244">
        <f>(IF(ISERROR(VLOOKUP(AT28,'Calcification Rates'!$A$11:$Q$88,5,0)),0,VLOOKUP(AT28,'Calcification Rates'!$A$11:$Q$88,5,0)))*AV28</f>
        <v>0</v>
      </c>
      <c r="AX28" s="245" t="str">
        <f>IF(ISERROR(VLOOKUP(AT28,'Calcification Rates'!$A$10:$D$88,2,FALSE))," ",VLOOKUP(AT28,'Calcification Rates'!$A$10:$D$88,2,FALSE))</f>
        <v xml:space="preserve"> </v>
      </c>
      <c r="AY28" s="245" t="str">
        <f>IF(ISERROR(VLOOKUP(AT28,'Calcification Rates'!$A$10:$D$88,4,FALSE))," ",VLOOKUP(AT28,'Calcification Rates'!$A$10:$D$88,4,FALSE))</f>
        <v xml:space="preserve"> </v>
      </c>
      <c r="AZ28" s="253">
        <f>(IF(ISERROR(VLOOKUP(AT28,'Calcification Rates'!$A$11:$Q$88,11,0)),0,VLOOKUP(AT28,'Calcification Rates'!$A$11:$Q$88,11,0)))*AW28+(IF(ISERROR(VLOOKUP(AT28,'Calcification Rates'!$A$11:$Q$88,14,0)),0,VLOOKUP(AT28,'Calcification Rates'!$A$11:$Q$88,14,0)))</f>
        <v>0</v>
      </c>
      <c r="BA28" s="253">
        <f>(IF(ISERROR(VLOOKUP(AT28,'Calcification Rates'!$A$11:$Q$88,12,0)),0,VLOOKUP(AT28,'Calcification Rates'!$A$11:$Q$88,12,0)))*AW28+(IF(ISERROR(VLOOKUP(AT28,'Calcification Rates'!$A$11:$Q$88,15,0)),0,VLOOKUP(AT28,'Calcification Rates'!$A$11:$Q$88,15,0)))</f>
        <v>0</v>
      </c>
      <c r="BB28" s="254">
        <f>(IF(ISERROR(VLOOKUP(AT28,'Calcification Rates'!$A$11:$Q$88,13,0)),0,VLOOKUP(AT28,'Calcification Rates'!$A$11:$Q$88,13,0)))*AW28+(IF(ISERROR(VLOOKUP(AT28,'Calcification Rates'!$A$11:$Q$88,16,0)),0,VLOOKUP(AT28,'Calcification Rates'!$A$11:$Q$88,16,0)))</f>
        <v>0</v>
      </c>
      <c r="BC28" s="256"/>
      <c r="BD28" s="241"/>
      <c r="BE28" s="257"/>
      <c r="BF28" s="244">
        <f>(IF(ISERROR(VLOOKUP(BC28,'Calcification Rates'!$A$11:$Q$88,5,0)),0,VLOOKUP(BC28,'Calcification Rates'!$A$11:$Q$88,5,0)))*BE28</f>
        <v>0</v>
      </c>
      <c r="BG28" s="245" t="str">
        <f>IF(ISERROR(VLOOKUP(BC28,'Calcification Rates'!$A$10:$D$88,2,FALSE))," ",VLOOKUP(BC28,'Calcification Rates'!$A$10:$D$88,2,FALSE))</f>
        <v xml:space="preserve"> </v>
      </c>
      <c r="BH28" s="245" t="str">
        <f>IF(ISERROR(VLOOKUP(BC28,'Calcification Rates'!$A$10:$D$88,4,FALSE))," ",VLOOKUP(BC28,'Calcification Rates'!$A$10:$D$88,4,FALSE))</f>
        <v xml:space="preserve"> </v>
      </c>
      <c r="BI28" s="253">
        <f>(IF(ISERROR(VLOOKUP(BC28,'Calcification Rates'!$A$11:$Q$88,11,0)),0,VLOOKUP(BC28,'Calcification Rates'!$A$11:$Q$88,11,0)))*BF28+(IF(ISERROR(VLOOKUP(BC28,'Calcification Rates'!$A$11:$Q$88,14,0)),0,VLOOKUP(BC28,'Calcification Rates'!$A$11:$Q$88,14,0)))</f>
        <v>0</v>
      </c>
      <c r="BJ28" s="253">
        <f>(IF(ISERROR(VLOOKUP(BC28,'Calcification Rates'!$A$11:$Q$88,12,0)),0,VLOOKUP(BC28,'Calcification Rates'!$A$11:$Q$88,12,0)))*BF28+(IF(ISERROR(VLOOKUP(BC28,'Calcification Rates'!$A$11:$Q$88,15,0)),0,VLOOKUP(BC28,'Calcification Rates'!$A$11:$Q$88,15,0)))</f>
        <v>0</v>
      </c>
      <c r="BK28" s="254">
        <f>(IF(ISERROR(VLOOKUP(BC28,'Calcification Rates'!$A$11:$Q$88,13,0)),0,VLOOKUP(BC28,'Calcification Rates'!$A$11:$Q$88,13,0)))*BF28+(IF(ISERROR(VLOOKUP(BC28,'Calcification Rates'!$A$11:$Q$88,16,0)),0,VLOOKUP(BC28,'Calcification Rates'!$A$11:$Q$88,16,0)))</f>
        <v>0</v>
      </c>
      <c r="BL28" s="256"/>
      <c r="BM28" s="242"/>
      <c r="BN28" s="242"/>
      <c r="BO28" s="241">
        <f>(IF(ISERROR(VLOOKUP(BL28,'Calcification Rates'!$A$11:$Q$88,5,0)),0,VLOOKUP(BL28,'Calcification Rates'!$A$11:$Q$88,5,0)))*BN28</f>
        <v>0</v>
      </c>
      <c r="BP28" s="245" t="str">
        <f>IF(ISERROR(VLOOKUP(BL28,'Calcification Rates'!$A$10:$D$88,2,FALSE))," ",VLOOKUP(BL28,'Calcification Rates'!$A$10:$D$88,2,FALSE))</f>
        <v xml:space="preserve"> </v>
      </c>
      <c r="BQ28" s="245" t="str">
        <f>IF(ISERROR(VLOOKUP(BL28,'Calcification Rates'!$A$10:$D$88,4,FALSE))," ",VLOOKUP(BL28,'Calcification Rates'!$A$10:$D$88,4,FALSE))</f>
        <v xml:space="preserve"> </v>
      </c>
      <c r="BR28" s="253">
        <f>(IF(ISERROR(VLOOKUP(BL28,'Calcification Rates'!$A$11:$Q$88,11,0)),0,VLOOKUP(BL28,'Calcification Rates'!$A$11:$Q$88,11,0)))*BO28+(IF(ISERROR(VLOOKUP(BL28,'Calcification Rates'!$A$11:$Q$88,14,0)),0,VLOOKUP(BL28,'Calcification Rates'!$A$11:$Q$88,14,0)))</f>
        <v>0</v>
      </c>
      <c r="BS28" s="253">
        <f>(IF(ISERROR(VLOOKUP(BL28,'Calcification Rates'!$A$11:$Q$88,12,0)),0,VLOOKUP(BL28,'Calcification Rates'!$A$11:$Q$88,12,0)))*BO28+(IF(ISERROR(VLOOKUP(BL28,'Calcification Rates'!$A$11:$Q$88,15,0)),0,VLOOKUP(BL28,'Calcification Rates'!$A$11:$Q$88,15,0)))</f>
        <v>0</v>
      </c>
      <c r="BT28" s="254">
        <f>(IF(ISERROR(VLOOKUP(BL28,'Calcification Rates'!$A$11:$Q$88,13,0)),0,VLOOKUP(BL28,'Calcification Rates'!$A$11:$Q$88,13,0)))*BO28+(IF(ISERROR(VLOOKUP(BL28,'Calcification Rates'!$A$11:$Q$88,16,0)),0,VLOOKUP(BL28,'Calcification Rates'!$A$11:$Q$88,16,0)))</f>
        <v>0</v>
      </c>
    </row>
    <row r="29" spans="1:72" ht="20.100000000000001" customHeight="1" x14ac:dyDescent="0.25">
      <c r="A29" s="241"/>
      <c r="B29" s="242"/>
      <c r="C29" s="243"/>
      <c r="D29" s="244">
        <f>(IF(ISERROR(VLOOKUP(A29,'Calcification Rates'!$A$11:$Q$88,5,0)),0,VLOOKUP(A29,'Calcification Rates'!$A$11:$Q$88,5,0)))*C29</f>
        <v>0</v>
      </c>
      <c r="E29" s="245" t="str">
        <f>IF(ISERROR(VLOOKUP(A29,'Calcification Rates'!$A$10:$D$88,2,FALSE))," ",VLOOKUP(A29,'Calcification Rates'!$A$10:$D$88,2,FALSE))</f>
        <v xml:space="preserve"> </v>
      </c>
      <c r="F29" s="245" t="str">
        <f>IF(ISERROR(VLOOKUP(A29,'Calcification Rates'!$A$10:$D$88,4,FALSE))," ",VLOOKUP(A29,'Calcification Rates'!$A$10:$D$88,4,FALSE))</f>
        <v xml:space="preserve"> </v>
      </c>
      <c r="G29" s="246">
        <f>(IF(ISERROR(VLOOKUP(A29,'Calcification Rates'!$A$11:$Q$88,11,0)),0,VLOOKUP(A29,'Calcification Rates'!$A$11:$Q$88,11,0)))*D29+(IF(ISERROR(VLOOKUP(A29,'Calcification Rates'!$A$11:$Q$88,14,0)),0,VLOOKUP(A29,'Calcification Rates'!$A$11:$Q$88,14,0)))</f>
        <v>0</v>
      </c>
      <c r="H29" s="247">
        <f>(IF(ISERROR(VLOOKUP(A29,'Calcification Rates'!$A$11:$Q$88,12,0)),0,VLOOKUP(A29,'Calcification Rates'!$A$11:$Q$88,12,0)))*D29+(IF(ISERROR(VLOOKUP(A29,'Calcification Rates'!$A$11:$Q$88,15,0)),0,VLOOKUP(A29,'Calcification Rates'!$A$11:$Q$88,15,0)))</f>
        <v>0</v>
      </c>
      <c r="I29" s="248">
        <f>(IF(ISERROR(VLOOKUP(A29,'Calcification Rates'!$A$11:$Q$88,13,0)),0,VLOOKUP(A29,'Calcification Rates'!$A$11:$Q$88,13,0)))*D29+(IF(ISERROR(VLOOKUP(A29,'Calcification Rates'!$A$11:$Q$88,16,0)),0,VLOOKUP(A29,'Calcification Rates'!$A$11:$Q$88,16,0)))</f>
        <v>0</v>
      </c>
      <c r="J29" s="256"/>
      <c r="K29" s="241"/>
      <c r="L29" s="257"/>
      <c r="M29" s="244">
        <f>(IF(ISERROR(VLOOKUP(J29,'Calcification Rates'!$A$11:$Q$88,5,0)),0,VLOOKUP(J29,'Calcification Rates'!$A$11:$Q$88,5,0)))*L29</f>
        <v>0</v>
      </c>
      <c r="N29" s="245" t="str">
        <f>IF(ISERROR(VLOOKUP(J29,'Calcification Rates'!$A$10:$D$88,2,FALSE))," ",VLOOKUP(J29,'Calcification Rates'!$A$10:$D$88,2,FALSE))</f>
        <v xml:space="preserve"> </v>
      </c>
      <c r="O29" s="245" t="str">
        <f>IF(ISERROR(VLOOKUP(J29,'Calcification Rates'!$A$10:$D$88,4,FALSE))," ",VLOOKUP(J29,'Calcification Rates'!$A$10:$D$88,4,FALSE))</f>
        <v xml:space="preserve"> </v>
      </c>
      <c r="P29" s="246">
        <f>(IF(ISERROR(VLOOKUP(J29,'Calcification Rates'!$A$11:$Q$88,11,0)),0,VLOOKUP(J29,'Calcification Rates'!$A$11:$Q$88,11,0)))*M29+(IF(ISERROR(VLOOKUP(J29,'Calcification Rates'!$A$11:$Q$88,14,0)),0,VLOOKUP(J29,'Calcification Rates'!$A$11:$Q$88,14,0)))</f>
        <v>0</v>
      </c>
      <c r="Q29" s="246">
        <f>(IF(ISERROR(VLOOKUP(J29,'Calcification Rates'!$A$11:$Q$88,12,0)),0,VLOOKUP(J29,'Calcification Rates'!$A$11:$Q$88,12,0)))*M29+(IF(ISERROR(VLOOKUP(J29,'Calcification Rates'!$A$11:$Q$88,15,0)),0,VLOOKUP(J29,'Calcification Rates'!$A$11:$Q$88,15,0)))</f>
        <v>0</v>
      </c>
      <c r="R29" s="249">
        <f>(IF(ISERROR(VLOOKUP(J29,'Calcification Rates'!$A$11:$Q$88,13,0)),0,VLOOKUP(J29,'Calcification Rates'!$A$11:$Q$88,13,0)))*M29+(IF(ISERROR(VLOOKUP(J29,'Calcification Rates'!$A$11:$Q$88,16,0)),0,VLOOKUP(J29,'Calcification Rates'!$A$11:$Q$88,16,0)))</f>
        <v>0</v>
      </c>
      <c r="S29" s="256"/>
      <c r="T29" s="250"/>
      <c r="U29" s="250"/>
      <c r="V29" s="252">
        <f>(IF(ISERROR(VLOOKUP(S29,'Calcification Rates'!$A$11:$Q$88,5,0)),0,VLOOKUP(S29,'Calcification Rates'!$A$11:$Q$88,5,0)))*U29</f>
        <v>0</v>
      </c>
      <c r="W29" s="245" t="str">
        <f>IF(ISERROR(VLOOKUP(S29,'Calcification Rates'!$A$10:$D$88,2,FALSE))," ",VLOOKUP(S29,'Calcification Rates'!$A$10:$D$88,2,FALSE))</f>
        <v xml:space="preserve"> </v>
      </c>
      <c r="X29" s="245" t="str">
        <f>IF(ISERROR(VLOOKUP(S29,'Calcification Rates'!$A$10:$D$88,4,FALSE))," ",VLOOKUP(S29,'Calcification Rates'!$A$10:$D$88,4,FALSE))</f>
        <v xml:space="preserve"> </v>
      </c>
      <c r="Y29" s="246">
        <f>(IF(ISERROR(VLOOKUP(S29,'Calcification Rates'!$A$11:$Q$88,11,0)),0,VLOOKUP(S29,'Calcification Rates'!$A$11:$Q$88,11,0)))*V29+(IF(ISERROR(VLOOKUP(S29,'Calcification Rates'!$A$11:$Q$88,14,0)),0,VLOOKUP(S29,'Calcification Rates'!$A$11:$Q$88,14,0)))</f>
        <v>0</v>
      </c>
      <c r="Z29" s="246">
        <f>(IF(ISERROR(VLOOKUP(S29,'Calcification Rates'!$A$11:$Q$88,12,0)),0,VLOOKUP(S29,'Calcification Rates'!$A$11:$Q$88,12,0)))*V29+(IF(ISERROR(VLOOKUP(S29,'Calcification Rates'!$A$11:$Q$88,15,0)),0,VLOOKUP(S29,'Calcification Rates'!$A$11:$Q$88,15,0)))</f>
        <v>0</v>
      </c>
      <c r="AA29" s="249">
        <f>(IF(ISERROR(VLOOKUP(S29,'Calcification Rates'!$A$11:$Q$88,13,0)),0,VLOOKUP(S29,'Calcification Rates'!$A$11:$Q$88,13,0)))*V29+(IF(ISERROR(VLOOKUP(S29,'Calcification Rates'!$A$11:$Q$88,16,0)),0,VLOOKUP(S29,'Calcification Rates'!$A$11:$Q$88,16,0)))</f>
        <v>0</v>
      </c>
      <c r="AB29" s="256"/>
      <c r="AC29" s="242"/>
      <c r="AD29" s="243"/>
      <c r="AE29" s="244">
        <f>(IF(ISERROR(VLOOKUP(AB29,'Calcification Rates'!$A$11:$Q$88,5,0)),0,VLOOKUP(AB29,'Calcification Rates'!$A$11:$Q$88,5,0)))*AD29</f>
        <v>0</v>
      </c>
      <c r="AF29" s="245" t="str">
        <f>IF(ISERROR(VLOOKUP(AB29,'Calcification Rates'!$A$10:$D$88,2,FALSE))," ",VLOOKUP(AB29,'Calcification Rates'!$A$10:$D$88,2,FALSE))</f>
        <v xml:space="preserve"> </v>
      </c>
      <c r="AG29" s="245" t="str">
        <f>IF(ISERROR(VLOOKUP(AB29,'Calcification Rates'!$A$10:$D$88,4,FALSE))," ",VLOOKUP(AB29,'Calcification Rates'!$A$10:$D$88,4,FALSE))</f>
        <v xml:space="preserve"> </v>
      </c>
      <c r="AH29" s="246">
        <f>(IF(ISERROR(VLOOKUP(AB29,'Calcification Rates'!$A$11:$Q$88,11,0)),0,VLOOKUP(AB29,'Calcification Rates'!$A$11:$Q$88,11,0)))*AE29+(IF(ISERROR(VLOOKUP(AB29,'Calcification Rates'!$A$11:$Q$88,14,0)),0,VLOOKUP(AB29,'Calcification Rates'!$A$11:$Q$88,14,0)))</f>
        <v>0</v>
      </c>
      <c r="AI29" s="246">
        <f>(IF(ISERROR(VLOOKUP(AB29,'Calcification Rates'!$A$11:$Q$88,12,0)),0,VLOOKUP(AB29,'Calcification Rates'!$A$11:$Q$88,12,0)))*AE29+(IF(ISERROR(VLOOKUP(AB29,'Calcification Rates'!$A$11:$Q$88,15,0)),0,VLOOKUP(AB29,'Calcification Rates'!$A$11:$Q$88,15,0)))</f>
        <v>0</v>
      </c>
      <c r="AJ29" s="249">
        <f>(IF(ISERROR(VLOOKUP(AB29,'Calcification Rates'!$A$11:$Q$88,13,0)),0,VLOOKUP(AB29,'Calcification Rates'!$A$11:$Q$88,13,0)))*AE29+(IF(ISERROR(VLOOKUP(AB29,'Calcification Rates'!$A$11:$Q$88,16,0)),0,VLOOKUP(AB29,'Calcification Rates'!$A$11:$Q$88,16,0)))</f>
        <v>0</v>
      </c>
      <c r="AK29" s="256"/>
      <c r="AL29" s="242"/>
      <c r="AM29" s="243"/>
      <c r="AN29" s="252">
        <f>(IF(ISERROR(VLOOKUP(AK29,'Calcification Rates'!$A$11:$Q$88,5,0)),0,VLOOKUP(AK29,'Calcification Rates'!$A$11:$Q$88,5,0)))*AM29</f>
        <v>0</v>
      </c>
      <c r="AO29" s="245" t="str">
        <f>IF(ISERROR(VLOOKUP(AK29,'Calcification Rates'!$A$10:$D$88,2,FALSE))," ",VLOOKUP(AK29,'Calcification Rates'!$A$10:$D$88,2,FALSE))</f>
        <v xml:space="preserve"> </v>
      </c>
      <c r="AP29" s="245" t="str">
        <f>IF(ISERROR(VLOOKUP(AK29,'Calcification Rates'!$A$10:$D$88,4,FALSE))," ",VLOOKUP(AK29,'Calcification Rates'!$A$10:$D$88,4,FALSE))</f>
        <v xml:space="preserve"> </v>
      </c>
      <c r="AQ29" s="246">
        <f>(IF(ISERROR(VLOOKUP(AK29,'Calcification Rates'!$A$11:$Q$88,11,0)),0,VLOOKUP(AK29,'Calcification Rates'!$A$11:$Q$88,11,0)))*AN29+(IF(ISERROR(VLOOKUP(AK29,'Calcification Rates'!$A$11:$Q$88,14,0)),0,VLOOKUP(AK29,'Calcification Rates'!$A$11:$Q$88,14,0)))</f>
        <v>0</v>
      </c>
      <c r="AR29" s="246">
        <f>(IF(ISERROR(VLOOKUP(AK29,'Calcification Rates'!$A$11:$Q$88,12,0)),0,VLOOKUP(AK29,'Calcification Rates'!$A$11:$Q$88,12,0)))*AN29+(IF(ISERROR(VLOOKUP(AK29,'Calcification Rates'!$A$11:$Q$88,15,0)),0,VLOOKUP(AK29,'Calcification Rates'!$A$11:$Q$88,15,0)))</f>
        <v>0</v>
      </c>
      <c r="AS29" s="249">
        <f>(IF(ISERROR(VLOOKUP(AK29,'Calcification Rates'!$A$11:$Q$88,13,0)),0,VLOOKUP(AK29,'Calcification Rates'!$A$11:$Q$88,13,0)))*AN29+(IF(ISERROR(VLOOKUP(AK29,'Calcification Rates'!$A$11:$Q$88,16,0)),0,VLOOKUP(AK29,'Calcification Rates'!$A$11:$Q$88,16,0)))</f>
        <v>0</v>
      </c>
      <c r="AT29" s="256"/>
      <c r="AU29" s="241"/>
      <c r="AV29" s="257"/>
      <c r="AW29" s="244">
        <f>(IF(ISERROR(VLOOKUP(AT29,'Calcification Rates'!$A$11:$Q$88,5,0)),0,VLOOKUP(AT29,'Calcification Rates'!$A$11:$Q$88,5,0)))*AV29</f>
        <v>0</v>
      </c>
      <c r="AX29" s="245" t="str">
        <f>IF(ISERROR(VLOOKUP(AT29,'Calcification Rates'!$A$10:$D$88,2,FALSE))," ",VLOOKUP(AT29,'Calcification Rates'!$A$10:$D$88,2,FALSE))</f>
        <v xml:space="preserve"> </v>
      </c>
      <c r="AY29" s="245" t="str">
        <f>IF(ISERROR(VLOOKUP(AT29,'Calcification Rates'!$A$10:$D$88,4,FALSE))," ",VLOOKUP(AT29,'Calcification Rates'!$A$10:$D$88,4,FALSE))</f>
        <v xml:space="preserve"> </v>
      </c>
      <c r="AZ29" s="253">
        <f>(IF(ISERROR(VLOOKUP(AT29,'Calcification Rates'!$A$11:$Q$88,11,0)),0,VLOOKUP(AT29,'Calcification Rates'!$A$11:$Q$88,11,0)))*AW29+(IF(ISERROR(VLOOKUP(AT29,'Calcification Rates'!$A$11:$Q$88,14,0)),0,VLOOKUP(AT29,'Calcification Rates'!$A$11:$Q$88,14,0)))</f>
        <v>0</v>
      </c>
      <c r="BA29" s="253">
        <f>(IF(ISERROR(VLOOKUP(AT29,'Calcification Rates'!$A$11:$Q$88,12,0)),0,VLOOKUP(AT29,'Calcification Rates'!$A$11:$Q$88,12,0)))*AW29+(IF(ISERROR(VLOOKUP(AT29,'Calcification Rates'!$A$11:$Q$88,15,0)),0,VLOOKUP(AT29,'Calcification Rates'!$A$11:$Q$88,15,0)))</f>
        <v>0</v>
      </c>
      <c r="BB29" s="254">
        <f>(IF(ISERROR(VLOOKUP(AT29,'Calcification Rates'!$A$11:$Q$88,13,0)),0,VLOOKUP(AT29,'Calcification Rates'!$A$11:$Q$88,13,0)))*AW29+(IF(ISERROR(VLOOKUP(AT29,'Calcification Rates'!$A$11:$Q$88,16,0)),0,VLOOKUP(AT29,'Calcification Rates'!$A$11:$Q$88,16,0)))</f>
        <v>0</v>
      </c>
      <c r="BC29" s="256"/>
      <c r="BD29" s="241"/>
      <c r="BE29" s="257"/>
      <c r="BF29" s="244">
        <f>(IF(ISERROR(VLOOKUP(BC29,'Calcification Rates'!$A$11:$Q$88,5,0)),0,VLOOKUP(BC29,'Calcification Rates'!$A$11:$Q$88,5,0)))*BE29</f>
        <v>0</v>
      </c>
      <c r="BG29" s="245" t="str">
        <f>IF(ISERROR(VLOOKUP(BC29,'Calcification Rates'!$A$10:$D$88,2,FALSE))," ",VLOOKUP(BC29,'Calcification Rates'!$A$10:$D$88,2,FALSE))</f>
        <v xml:space="preserve"> </v>
      </c>
      <c r="BH29" s="245" t="str">
        <f>IF(ISERROR(VLOOKUP(BC29,'Calcification Rates'!$A$10:$D$88,4,FALSE))," ",VLOOKUP(BC29,'Calcification Rates'!$A$10:$D$88,4,FALSE))</f>
        <v xml:space="preserve"> </v>
      </c>
      <c r="BI29" s="253">
        <f>(IF(ISERROR(VLOOKUP(BC29,'Calcification Rates'!$A$11:$Q$88,11,0)),0,VLOOKUP(BC29,'Calcification Rates'!$A$11:$Q$88,11,0)))*BF29+(IF(ISERROR(VLOOKUP(BC29,'Calcification Rates'!$A$11:$Q$88,14,0)),0,VLOOKUP(BC29,'Calcification Rates'!$A$11:$Q$88,14,0)))</f>
        <v>0</v>
      </c>
      <c r="BJ29" s="253">
        <f>(IF(ISERROR(VLOOKUP(BC29,'Calcification Rates'!$A$11:$Q$88,12,0)),0,VLOOKUP(BC29,'Calcification Rates'!$A$11:$Q$88,12,0)))*BF29+(IF(ISERROR(VLOOKUP(BC29,'Calcification Rates'!$A$11:$Q$88,15,0)),0,VLOOKUP(BC29,'Calcification Rates'!$A$11:$Q$88,15,0)))</f>
        <v>0</v>
      </c>
      <c r="BK29" s="254">
        <f>(IF(ISERROR(VLOOKUP(BC29,'Calcification Rates'!$A$11:$Q$88,13,0)),0,VLOOKUP(BC29,'Calcification Rates'!$A$11:$Q$88,13,0)))*BF29+(IF(ISERROR(VLOOKUP(BC29,'Calcification Rates'!$A$11:$Q$88,16,0)),0,VLOOKUP(BC29,'Calcification Rates'!$A$11:$Q$88,16,0)))</f>
        <v>0</v>
      </c>
      <c r="BL29" s="256"/>
      <c r="BM29" s="242"/>
      <c r="BN29" s="242"/>
      <c r="BO29" s="241">
        <f>(IF(ISERROR(VLOOKUP(BL29,'Calcification Rates'!$A$11:$Q$88,5,0)),0,VLOOKUP(BL29,'Calcification Rates'!$A$11:$Q$88,5,0)))*BN29</f>
        <v>0</v>
      </c>
      <c r="BP29" s="245" t="str">
        <f>IF(ISERROR(VLOOKUP(BL29,'Calcification Rates'!$A$10:$D$88,2,FALSE))," ",VLOOKUP(BL29,'Calcification Rates'!$A$10:$D$88,2,FALSE))</f>
        <v xml:space="preserve"> </v>
      </c>
      <c r="BQ29" s="245" t="str">
        <f>IF(ISERROR(VLOOKUP(BL29,'Calcification Rates'!$A$10:$D$88,4,FALSE))," ",VLOOKUP(BL29,'Calcification Rates'!$A$10:$D$88,4,FALSE))</f>
        <v xml:space="preserve"> </v>
      </c>
      <c r="BR29" s="253">
        <f>(IF(ISERROR(VLOOKUP(BL29,'Calcification Rates'!$A$11:$Q$88,11,0)),0,VLOOKUP(BL29,'Calcification Rates'!$A$11:$Q$88,11,0)))*BO29+(IF(ISERROR(VLOOKUP(BL29,'Calcification Rates'!$A$11:$Q$88,14,0)),0,VLOOKUP(BL29,'Calcification Rates'!$A$11:$Q$88,14,0)))</f>
        <v>0</v>
      </c>
      <c r="BS29" s="253">
        <f>(IF(ISERROR(VLOOKUP(BL29,'Calcification Rates'!$A$11:$Q$88,12,0)),0,VLOOKUP(BL29,'Calcification Rates'!$A$11:$Q$88,12,0)))*BO29+(IF(ISERROR(VLOOKUP(BL29,'Calcification Rates'!$A$11:$Q$88,15,0)),0,VLOOKUP(BL29,'Calcification Rates'!$A$11:$Q$88,15,0)))</f>
        <v>0</v>
      </c>
      <c r="BT29" s="254">
        <f>(IF(ISERROR(VLOOKUP(BL29,'Calcification Rates'!$A$11:$Q$88,13,0)),0,VLOOKUP(BL29,'Calcification Rates'!$A$11:$Q$88,13,0)))*BO29+(IF(ISERROR(VLOOKUP(BL29,'Calcification Rates'!$A$11:$Q$88,16,0)),0,VLOOKUP(BL29,'Calcification Rates'!$A$11:$Q$88,16,0)))</f>
        <v>0</v>
      </c>
    </row>
    <row r="30" spans="1:72" ht="20.100000000000001" customHeight="1" x14ac:dyDescent="0.25">
      <c r="A30" s="241"/>
      <c r="B30" s="242"/>
      <c r="C30" s="243"/>
      <c r="D30" s="244">
        <f>(IF(ISERROR(VLOOKUP(A30,'Calcification Rates'!$A$11:$Q$88,5,0)),0,VLOOKUP(A30,'Calcification Rates'!$A$11:$Q$88,5,0)))*C30</f>
        <v>0</v>
      </c>
      <c r="E30" s="245" t="str">
        <f>IF(ISERROR(VLOOKUP(A30,'Calcification Rates'!$A$10:$D$88,2,FALSE))," ",VLOOKUP(A30,'Calcification Rates'!$A$10:$D$88,2,FALSE))</f>
        <v xml:space="preserve"> </v>
      </c>
      <c r="F30" s="245" t="str">
        <f>IF(ISERROR(VLOOKUP(A30,'Calcification Rates'!$A$10:$D$88,4,FALSE))," ",VLOOKUP(A30,'Calcification Rates'!$A$10:$D$88,4,FALSE))</f>
        <v xml:space="preserve"> </v>
      </c>
      <c r="G30" s="246">
        <f>(IF(ISERROR(VLOOKUP(A30,'Calcification Rates'!$A$11:$Q$88,11,0)),0,VLOOKUP(A30,'Calcification Rates'!$A$11:$Q$88,11,0)))*D30+(IF(ISERROR(VLOOKUP(A30,'Calcification Rates'!$A$11:$Q$88,14,0)),0,VLOOKUP(A30,'Calcification Rates'!$A$11:$Q$88,14,0)))</f>
        <v>0</v>
      </c>
      <c r="H30" s="247">
        <f>(IF(ISERROR(VLOOKUP(A30,'Calcification Rates'!$A$11:$Q$88,12,0)),0,VLOOKUP(A30,'Calcification Rates'!$A$11:$Q$88,12,0)))*D30+(IF(ISERROR(VLOOKUP(A30,'Calcification Rates'!$A$11:$Q$88,15,0)),0,VLOOKUP(A30,'Calcification Rates'!$A$11:$Q$88,15,0)))</f>
        <v>0</v>
      </c>
      <c r="I30" s="248">
        <f>(IF(ISERROR(VLOOKUP(A30,'Calcification Rates'!$A$11:$Q$88,13,0)),0,VLOOKUP(A30,'Calcification Rates'!$A$11:$Q$88,13,0)))*D30+(IF(ISERROR(VLOOKUP(A30,'Calcification Rates'!$A$11:$Q$88,16,0)),0,VLOOKUP(A30,'Calcification Rates'!$A$11:$Q$88,16,0)))</f>
        <v>0</v>
      </c>
      <c r="J30" s="256"/>
      <c r="K30" s="241"/>
      <c r="L30" s="257"/>
      <c r="M30" s="244">
        <f>(IF(ISERROR(VLOOKUP(J30,'Calcification Rates'!$A$11:$Q$88,5,0)),0,VLOOKUP(J30,'Calcification Rates'!$A$11:$Q$88,5,0)))*L30</f>
        <v>0</v>
      </c>
      <c r="N30" s="245" t="str">
        <f>IF(ISERROR(VLOOKUP(J30,'Calcification Rates'!$A$10:$D$88,2,FALSE))," ",VLOOKUP(J30,'Calcification Rates'!$A$10:$D$88,2,FALSE))</f>
        <v xml:space="preserve"> </v>
      </c>
      <c r="O30" s="245" t="str">
        <f>IF(ISERROR(VLOOKUP(J30,'Calcification Rates'!$A$10:$D$88,4,FALSE))," ",VLOOKUP(J30,'Calcification Rates'!$A$10:$D$88,4,FALSE))</f>
        <v xml:space="preserve"> </v>
      </c>
      <c r="P30" s="246">
        <f>(IF(ISERROR(VLOOKUP(J30,'Calcification Rates'!$A$11:$Q$88,11,0)),0,VLOOKUP(J30,'Calcification Rates'!$A$11:$Q$88,11,0)))*M30+(IF(ISERROR(VLOOKUP(J30,'Calcification Rates'!$A$11:$Q$88,14,0)),0,VLOOKUP(J30,'Calcification Rates'!$A$11:$Q$88,14,0)))</f>
        <v>0</v>
      </c>
      <c r="Q30" s="246">
        <f>(IF(ISERROR(VLOOKUP(J30,'Calcification Rates'!$A$11:$Q$88,12,0)),0,VLOOKUP(J30,'Calcification Rates'!$A$11:$Q$88,12,0)))*M30+(IF(ISERROR(VLOOKUP(J30,'Calcification Rates'!$A$11:$Q$88,15,0)),0,VLOOKUP(J30,'Calcification Rates'!$A$11:$Q$88,15,0)))</f>
        <v>0</v>
      </c>
      <c r="R30" s="249">
        <f>(IF(ISERROR(VLOOKUP(J30,'Calcification Rates'!$A$11:$Q$88,13,0)),0,VLOOKUP(J30,'Calcification Rates'!$A$11:$Q$88,13,0)))*M30+(IF(ISERROR(VLOOKUP(J30,'Calcification Rates'!$A$11:$Q$88,16,0)),0,VLOOKUP(J30,'Calcification Rates'!$A$11:$Q$88,16,0)))</f>
        <v>0</v>
      </c>
      <c r="S30" s="256"/>
      <c r="T30" s="250"/>
      <c r="U30" s="250"/>
      <c r="V30" s="252">
        <f>(IF(ISERROR(VLOOKUP(S30,'Calcification Rates'!$A$11:$Q$88,5,0)),0,VLOOKUP(S30,'Calcification Rates'!$A$11:$Q$88,5,0)))*U30</f>
        <v>0</v>
      </c>
      <c r="W30" s="245" t="str">
        <f>IF(ISERROR(VLOOKUP(S30,'Calcification Rates'!$A$10:$D$88,2,FALSE))," ",VLOOKUP(S30,'Calcification Rates'!$A$10:$D$88,2,FALSE))</f>
        <v xml:space="preserve"> </v>
      </c>
      <c r="X30" s="245" t="str">
        <f>IF(ISERROR(VLOOKUP(S30,'Calcification Rates'!$A$10:$D$88,4,FALSE))," ",VLOOKUP(S30,'Calcification Rates'!$A$10:$D$88,4,FALSE))</f>
        <v xml:space="preserve"> </v>
      </c>
      <c r="Y30" s="246">
        <f>(IF(ISERROR(VLOOKUP(S30,'Calcification Rates'!$A$11:$Q$88,11,0)),0,VLOOKUP(S30,'Calcification Rates'!$A$11:$Q$88,11,0)))*V30+(IF(ISERROR(VLOOKUP(S30,'Calcification Rates'!$A$11:$Q$88,14,0)),0,VLOOKUP(S30,'Calcification Rates'!$A$11:$Q$88,14,0)))</f>
        <v>0</v>
      </c>
      <c r="Z30" s="246">
        <f>(IF(ISERROR(VLOOKUP(S30,'Calcification Rates'!$A$11:$Q$88,12,0)),0,VLOOKUP(S30,'Calcification Rates'!$A$11:$Q$88,12,0)))*V30+(IF(ISERROR(VLOOKUP(S30,'Calcification Rates'!$A$11:$Q$88,15,0)),0,VLOOKUP(S30,'Calcification Rates'!$A$11:$Q$88,15,0)))</f>
        <v>0</v>
      </c>
      <c r="AA30" s="249">
        <f>(IF(ISERROR(VLOOKUP(S30,'Calcification Rates'!$A$11:$Q$88,13,0)),0,VLOOKUP(S30,'Calcification Rates'!$A$11:$Q$88,13,0)))*V30+(IF(ISERROR(VLOOKUP(S30,'Calcification Rates'!$A$11:$Q$88,16,0)),0,VLOOKUP(S30,'Calcification Rates'!$A$11:$Q$88,16,0)))</f>
        <v>0</v>
      </c>
      <c r="AB30" s="256"/>
      <c r="AC30" s="242"/>
      <c r="AD30" s="243"/>
      <c r="AE30" s="244">
        <f>(IF(ISERROR(VLOOKUP(AB30,'Calcification Rates'!$A$11:$Q$88,5,0)),0,VLOOKUP(AB30,'Calcification Rates'!$A$11:$Q$88,5,0)))*AD30</f>
        <v>0</v>
      </c>
      <c r="AF30" s="245" t="str">
        <f>IF(ISERROR(VLOOKUP(AB30,'Calcification Rates'!$A$10:$D$88,2,FALSE))," ",VLOOKUP(AB30,'Calcification Rates'!$A$10:$D$88,2,FALSE))</f>
        <v xml:space="preserve"> </v>
      </c>
      <c r="AG30" s="245" t="str">
        <f>IF(ISERROR(VLOOKUP(AB30,'Calcification Rates'!$A$10:$D$88,4,FALSE))," ",VLOOKUP(AB30,'Calcification Rates'!$A$10:$D$88,4,FALSE))</f>
        <v xml:space="preserve"> </v>
      </c>
      <c r="AH30" s="246">
        <f>(IF(ISERROR(VLOOKUP(AB30,'Calcification Rates'!$A$11:$Q$88,11,0)),0,VLOOKUP(AB30,'Calcification Rates'!$A$11:$Q$88,11,0)))*AE30+(IF(ISERROR(VLOOKUP(AB30,'Calcification Rates'!$A$11:$Q$88,14,0)),0,VLOOKUP(AB30,'Calcification Rates'!$A$11:$Q$88,14,0)))</f>
        <v>0</v>
      </c>
      <c r="AI30" s="246">
        <f>(IF(ISERROR(VLOOKUP(AB30,'Calcification Rates'!$A$11:$Q$88,12,0)),0,VLOOKUP(AB30,'Calcification Rates'!$A$11:$Q$88,12,0)))*AE30+(IF(ISERROR(VLOOKUP(AB30,'Calcification Rates'!$A$11:$Q$88,15,0)),0,VLOOKUP(AB30,'Calcification Rates'!$A$11:$Q$88,15,0)))</f>
        <v>0</v>
      </c>
      <c r="AJ30" s="249">
        <f>(IF(ISERROR(VLOOKUP(AB30,'Calcification Rates'!$A$11:$Q$88,13,0)),0,VLOOKUP(AB30,'Calcification Rates'!$A$11:$Q$88,13,0)))*AE30+(IF(ISERROR(VLOOKUP(AB30,'Calcification Rates'!$A$11:$Q$88,16,0)),0,VLOOKUP(AB30,'Calcification Rates'!$A$11:$Q$88,16,0)))</f>
        <v>0</v>
      </c>
      <c r="AK30" s="256"/>
      <c r="AL30" s="242"/>
      <c r="AM30" s="243"/>
      <c r="AN30" s="252">
        <f>(IF(ISERROR(VLOOKUP(AK30,'Calcification Rates'!$A$11:$Q$88,5,0)),0,VLOOKUP(AK30,'Calcification Rates'!$A$11:$Q$88,5,0)))*AM30</f>
        <v>0</v>
      </c>
      <c r="AO30" s="245" t="str">
        <f>IF(ISERROR(VLOOKUP(AK30,'Calcification Rates'!$A$10:$D$88,2,FALSE))," ",VLOOKUP(AK30,'Calcification Rates'!$A$10:$D$88,2,FALSE))</f>
        <v xml:space="preserve"> </v>
      </c>
      <c r="AP30" s="245" t="str">
        <f>IF(ISERROR(VLOOKUP(AK30,'Calcification Rates'!$A$10:$D$88,4,FALSE))," ",VLOOKUP(AK30,'Calcification Rates'!$A$10:$D$88,4,FALSE))</f>
        <v xml:space="preserve"> </v>
      </c>
      <c r="AQ30" s="246">
        <f>(IF(ISERROR(VLOOKUP(AK30,'Calcification Rates'!$A$11:$Q$88,11,0)),0,VLOOKUP(AK30,'Calcification Rates'!$A$11:$Q$88,11,0)))*AN30+(IF(ISERROR(VLOOKUP(AK30,'Calcification Rates'!$A$11:$Q$88,14,0)),0,VLOOKUP(AK30,'Calcification Rates'!$A$11:$Q$88,14,0)))</f>
        <v>0</v>
      </c>
      <c r="AR30" s="246">
        <f>(IF(ISERROR(VLOOKUP(AK30,'Calcification Rates'!$A$11:$Q$88,12,0)),0,VLOOKUP(AK30,'Calcification Rates'!$A$11:$Q$88,12,0)))*AN30+(IF(ISERROR(VLOOKUP(AK30,'Calcification Rates'!$A$11:$Q$88,15,0)),0,VLOOKUP(AK30,'Calcification Rates'!$A$11:$Q$88,15,0)))</f>
        <v>0</v>
      </c>
      <c r="AS30" s="249">
        <f>(IF(ISERROR(VLOOKUP(AK30,'Calcification Rates'!$A$11:$Q$88,13,0)),0,VLOOKUP(AK30,'Calcification Rates'!$A$11:$Q$88,13,0)))*AN30+(IF(ISERROR(VLOOKUP(AK30,'Calcification Rates'!$A$11:$Q$88,16,0)),0,VLOOKUP(AK30,'Calcification Rates'!$A$11:$Q$88,16,0)))</f>
        <v>0</v>
      </c>
      <c r="AT30" s="256"/>
      <c r="AU30" s="241"/>
      <c r="AV30" s="257"/>
      <c r="AW30" s="244">
        <f>(IF(ISERROR(VLOOKUP(AT30,'Calcification Rates'!$A$11:$Q$88,5,0)),0,VLOOKUP(AT30,'Calcification Rates'!$A$11:$Q$88,5,0)))*AV30</f>
        <v>0</v>
      </c>
      <c r="AX30" s="245" t="str">
        <f>IF(ISERROR(VLOOKUP(AT30,'Calcification Rates'!$A$10:$D$88,2,FALSE))," ",VLOOKUP(AT30,'Calcification Rates'!$A$10:$D$88,2,FALSE))</f>
        <v xml:space="preserve"> </v>
      </c>
      <c r="AY30" s="245" t="str">
        <f>IF(ISERROR(VLOOKUP(AT30,'Calcification Rates'!$A$10:$D$88,4,FALSE))," ",VLOOKUP(AT30,'Calcification Rates'!$A$10:$D$88,4,FALSE))</f>
        <v xml:space="preserve"> </v>
      </c>
      <c r="AZ30" s="253">
        <f>(IF(ISERROR(VLOOKUP(AT30,'Calcification Rates'!$A$11:$Q$88,11,0)),0,VLOOKUP(AT30,'Calcification Rates'!$A$11:$Q$88,11,0)))*AW30+(IF(ISERROR(VLOOKUP(AT30,'Calcification Rates'!$A$11:$Q$88,14,0)),0,VLOOKUP(AT30,'Calcification Rates'!$A$11:$Q$88,14,0)))</f>
        <v>0</v>
      </c>
      <c r="BA30" s="253">
        <f>(IF(ISERROR(VLOOKUP(AT30,'Calcification Rates'!$A$11:$Q$88,12,0)),0,VLOOKUP(AT30,'Calcification Rates'!$A$11:$Q$88,12,0)))*AW30+(IF(ISERROR(VLOOKUP(AT30,'Calcification Rates'!$A$11:$Q$88,15,0)),0,VLOOKUP(AT30,'Calcification Rates'!$A$11:$Q$88,15,0)))</f>
        <v>0</v>
      </c>
      <c r="BB30" s="254">
        <f>(IF(ISERROR(VLOOKUP(AT30,'Calcification Rates'!$A$11:$Q$88,13,0)),0,VLOOKUP(AT30,'Calcification Rates'!$A$11:$Q$88,13,0)))*AW30+(IF(ISERROR(VLOOKUP(AT30,'Calcification Rates'!$A$11:$Q$88,16,0)),0,VLOOKUP(AT30,'Calcification Rates'!$A$11:$Q$88,16,0)))</f>
        <v>0</v>
      </c>
      <c r="BC30" s="256"/>
      <c r="BD30" s="241"/>
      <c r="BE30" s="257"/>
      <c r="BF30" s="244">
        <f>(IF(ISERROR(VLOOKUP(BC30,'Calcification Rates'!$A$11:$Q$88,5,0)),0,VLOOKUP(BC30,'Calcification Rates'!$A$11:$Q$88,5,0)))*BE30</f>
        <v>0</v>
      </c>
      <c r="BG30" s="245" t="str">
        <f>IF(ISERROR(VLOOKUP(BC30,'Calcification Rates'!$A$10:$D$88,2,FALSE))," ",VLOOKUP(BC30,'Calcification Rates'!$A$10:$D$88,2,FALSE))</f>
        <v xml:space="preserve"> </v>
      </c>
      <c r="BH30" s="245" t="str">
        <f>IF(ISERROR(VLOOKUP(BC30,'Calcification Rates'!$A$10:$D$88,4,FALSE))," ",VLOOKUP(BC30,'Calcification Rates'!$A$10:$D$88,4,FALSE))</f>
        <v xml:space="preserve"> </v>
      </c>
      <c r="BI30" s="253">
        <f>(IF(ISERROR(VLOOKUP(BC30,'Calcification Rates'!$A$11:$Q$88,11,0)),0,VLOOKUP(BC30,'Calcification Rates'!$A$11:$Q$88,11,0)))*BF30+(IF(ISERROR(VLOOKUP(BC30,'Calcification Rates'!$A$11:$Q$88,14,0)),0,VLOOKUP(BC30,'Calcification Rates'!$A$11:$Q$88,14,0)))</f>
        <v>0</v>
      </c>
      <c r="BJ30" s="253">
        <f>(IF(ISERROR(VLOOKUP(BC30,'Calcification Rates'!$A$11:$Q$88,12,0)),0,VLOOKUP(BC30,'Calcification Rates'!$A$11:$Q$88,12,0)))*BF30+(IF(ISERROR(VLOOKUP(BC30,'Calcification Rates'!$A$11:$Q$88,15,0)),0,VLOOKUP(BC30,'Calcification Rates'!$A$11:$Q$88,15,0)))</f>
        <v>0</v>
      </c>
      <c r="BK30" s="254">
        <f>(IF(ISERROR(VLOOKUP(BC30,'Calcification Rates'!$A$11:$Q$88,13,0)),0,VLOOKUP(BC30,'Calcification Rates'!$A$11:$Q$88,13,0)))*BF30+(IF(ISERROR(VLOOKUP(BC30,'Calcification Rates'!$A$11:$Q$88,16,0)),0,VLOOKUP(BC30,'Calcification Rates'!$A$11:$Q$88,16,0)))</f>
        <v>0</v>
      </c>
      <c r="BL30" s="256"/>
      <c r="BM30" s="241"/>
      <c r="BN30" s="241"/>
      <c r="BO30" s="241">
        <f>(IF(ISERROR(VLOOKUP(BL30,'Calcification Rates'!$A$11:$Q$88,5,0)),0,VLOOKUP(BL30,'Calcification Rates'!$A$11:$Q$88,5,0)))*BN30</f>
        <v>0</v>
      </c>
      <c r="BP30" s="245" t="str">
        <f>IF(ISERROR(VLOOKUP(BL30,'Calcification Rates'!$A$10:$D$88,2,FALSE))," ",VLOOKUP(BL30,'Calcification Rates'!$A$10:$D$88,2,FALSE))</f>
        <v xml:space="preserve"> </v>
      </c>
      <c r="BQ30" s="245" t="str">
        <f>IF(ISERROR(VLOOKUP(BL30,'Calcification Rates'!$A$10:$D$88,4,FALSE))," ",VLOOKUP(BL30,'Calcification Rates'!$A$10:$D$88,4,FALSE))</f>
        <v xml:space="preserve"> </v>
      </c>
      <c r="BR30" s="253">
        <f>(IF(ISERROR(VLOOKUP(BL30,'Calcification Rates'!$A$11:$Q$88,11,0)),0,VLOOKUP(BL30,'Calcification Rates'!$A$11:$Q$88,11,0)))*BO30+(IF(ISERROR(VLOOKUP(BL30,'Calcification Rates'!$A$11:$Q$88,14,0)),0,VLOOKUP(BL30,'Calcification Rates'!$A$11:$Q$88,14,0)))</f>
        <v>0</v>
      </c>
      <c r="BS30" s="253">
        <f>(IF(ISERROR(VLOOKUP(BL30,'Calcification Rates'!$A$11:$Q$88,12,0)),0,VLOOKUP(BL30,'Calcification Rates'!$A$11:$Q$88,12,0)))*BO30+(IF(ISERROR(VLOOKUP(BL30,'Calcification Rates'!$A$11:$Q$88,15,0)),0,VLOOKUP(BL30,'Calcification Rates'!$A$11:$Q$88,15,0)))</f>
        <v>0</v>
      </c>
      <c r="BT30" s="254">
        <f>(IF(ISERROR(VLOOKUP(BL30,'Calcification Rates'!$A$11:$Q$88,13,0)),0,VLOOKUP(BL30,'Calcification Rates'!$A$11:$Q$88,13,0)))*BO30+(IF(ISERROR(VLOOKUP(BL30,'Calcification Rates'!$A$11:$Q$88,16,0)),0,VLOOKUP(BL30,'Calcification Rates'!$A$11:$Q$88,16,0)))</f>
        <v>0</v>
      </c>
    </row>
    <row r="31" spans="1:72" ht="20.100000000000001" customHeight="1" x14ac:dyDescent="0.25">
      <c r="A31" s="241"/>
      <c r="B31" s="242"/>
      <c r="C31" s="243"/>
      <c r="D31" s="244">
        <f>(IF(ISERROR(VLOOKUP(A31,'Calcification Rates'!$A$11:$Q$88,5,0)),0,VLOOKUP(A31,'Calcification Rates'!$A$11:$Q$88,5,0)))*C31</f>
        <v>0</v>
      </c>
      <c r="E31" s="245" t="str">
        <f>IF(ISERROR(VLOOKUP(A31,'Calcification Rates'!$A$10:$D$88,2,FALSE))," ",VLOOKUP(A31,'Calcification Rates'!$A$10:$D$88,2,FALSE))</f>
        <v xml:space="preserve"> </v>
      </c>
      <c r="F31" s="245" t="str">
        <f>IF(ISERROR(VLOOKUP(A31,'Calcification Rates'!$A$10:$D$88,4,FALSE))," ",VLOOKUP(A31,'Calcification Rates'!$A$10:$D$88,4,FALSE))</f>
        <v xml:space="preserve"> </v>
      </c>
      <c r="G31" s="246">
        <f>(IF(ISERROR(VLOOKUP(A31,'Calcification Rates'!$A$11:$Q$88,11,0)),0,VLOOKUP(A31,'Calcification Rates'!$A$11:$Q$88,11,0)))*D31+(IF(ISERROR(VLOOKUP(A31,'Calcification Rates'!$A$11:$Q$88,14,0)),0,VLOOKUP(A31,'Calcification Rates'!$A$11:$Q$88,14,0)))</f>
        <v>0</v>
      </c>
      <c r="H31" s="247">
        <f>(IF(ISERROR(VLOOKUP(A31,'Calcification Rates'!$A$11:$Q$88,12,0)),0,VLOOKUP(A31,'Calcification Rates'!$A$11:$Q$88,12,0)))*D31+(IF(ISERROR(VLOOKUP(A31,'Calcification Rates'!$A$11:$Q$88,15,0)),0,VLOOKUP(A31,'Calcification Rates'!$A$11:$Q$88,15,0)))</f>
        <v>0</v>
      </c>
      <c r="I31" s="248">
        <f>(IF(ISERROR(VLOOKUP(A31,'Calcification Rates'!$A$11:$Q$88,13,0)),0,VLOOKUP(A31,'Calcification Rates'!$A$11:$Q$88,13,0)))*D31+(IF(ISERROR(VLOOKUP(A31,'Calcification Rates'!$A$11:$Q$88,16,0)),0,VLOOKUP(A31,'Calcification Rates'!$A$11:$Q$88,16,0)))</f>
        <v>0</v>
      </c>
      <c r="J31" s="256"/>
      <c r="K31" s="241"/>
      <c r="L31" s="257"/>
      <c r="M31" s="244">
        <f>(IF(ISERROR(VLOOKUP(J31,'Calcification Rates'!$A$11:$Q$88,5,0)),0,VLOOKUP(J31,'Calcification Rates'!$A$11:$Q$88,5,0)))*L31</f>
        <v>0</v>
      </c>
      <c r="N31" s="245" t="str">
        <f>IF(ISERROR(VLOOKUP(J31,'Calcification Rates'!$A$10:$D$88,2,FALSE))," ",VLOOKUP(J31,'Calcification Rates'!$A$10:$D$88,2,FALSE))</f>
        <v xml:space="preserve"> </v>
      </c>
      <c r="O31" s="245" t="str">
        <f>IF(ISERROR(VLOOKUP(J31,'Calcification Rates'!$A$10:$D$88,4,FALSE))," ",VLOOKUP(J31,'Calcification Rates'!$A$10:$D$88,4,FALSE))</f>
        <v xml:space="preserve"> </v>
      </c>
      <c r="P31" s="246">
        <f>(IF(ISERROR(VLOOKUP(J31,'Calcification Rates'!$A$11:$Q$88,11,0)),0,VLOOKUP(J31,'Calcification Rates'!$A$11:$Q$88,11,0)))*M31+(IF(ISERROR(VLOOKUP(J31,'Calcification Rates'!$A$11:$Q$88,14,0)),0,VLOOKUP(J31,'Calcification Rates'!$A$11:$Q$88,14,0)))</f>
        <v>0</v>
      </c>
      <c r="Q31" s="246">
        <f>(IF(ISERROR(VLOOKUP(J31,'Calcification Rates'!$A$11:$Q$88,12,0)),0,VLOOKUP(J31,'Calcification Rates'!$A$11:$Q$88,12,0)))*M31+(IF(ISERROR(VLOOKUP(J31,'Calcification Rates'!$A$11:$Q$88,15,0)),0,VLOOKUP(J31,'Calcification Rates'!$A$11:$Q$88,15,0)))</f>
        <v>0</v>
      </c>
      <c r="R31" s="249">
        <f>(IF(ISERROR(VLOOKUP(J31,'Calcification Rates'!$A$11:$Q$88,13,0)),0,VLOOKUP(J31,'Calcification Rates'!$A$11:$Q$88,13,0)))*M31+(IF(ISERROR(VLOOKUP(J31,'Calcification Rates'!$A$11:$Q$88,16,0)),0,VLOOKUP(J31,'Calcification Rates'!$A$11:$Q$88,16,0)))</f>
        <v>0</v>
      </c>
      <c r="S31" s="256"/>
      <c r="T31" s="250"/>
      <c r="U31" s="251"/>
      <c r="V31" s="252">
        <f>(IF(ISERROR(VLOOKUP(S31,'Calcification Rates'!$A$11:$Q$88,5,0)),0,VLOOKUP(S31,'Calcification Rates'!$A$11:$Q$88,5,0)))*U31</f>
        <v>0</v>
      </c>
      <c r="W31" s="245" t="str">
        <f>IF(ISERROR(VLOOKUP(S31,'Calcification Rates'!$A$10:$D$88,2,FALSE))," ",VLOOKUP(S31,'Calcification Rates'!$A$10:$D$88,2,FALSE))</f>
        <v xml:space="preserve"> </v>
      </c>
      <c r="X31" s="245" t="str">
        <f>IF(ISERROR(VLOOKUP(S31,'Calcification Rates'!$A$10:$D$88,4,FALSE))," ",VLOOKUP(S31,'Calcification Rates'!$A$10:$D$88,4,FALSE))</f>
        <v xml:space="preserve"> </v>
      </c>
      <c r="Y31" s="246">
        <f>(IF(ISERROR(VLOOKUP(S31,'Calcification Rates'!$A$11:$Q$88,11,0)),0,VLOOKUP(S31,'Calcification Rates'!$A$11:$Q$88,11,0)))*V31+(IF(ISERROR(VLOOKUP(S31,'Calcification Rates'!$A$11:$Q$88,14,0)),0,VLOOKUP(S31,'Calcification Rates'!$A$11:$Q$88,14,0)))</f>
        <v>0</v>
      </c>
      <c r="Z31" s="246">
        <f>(IF(ISERROR(VLOOKUP(S31,'Calcification Rates'!$A$11:$Q$88,12,0)),0,VLOOKUP(S31,'Calcification Rates'!$A$11:$Q$88,12,0)))*V31+(IF(ISERROR(VLOOKUP(S31,'Calcification Rates'!$A$11:$Q$88,15,0)),0,VLOOKUP(S31,'Calcification Rates'!$A$11:$Q$88,15,0)))</f>
        <v>0</v>
      </c>
      <c r="AA31" s="249">
        <f>(IF(ISERROR(VLOOKUP(S31,'Calcification Rates'!$A$11:$Q$88,13,0)),0,VLOOKUP(S31,'Calcification Rates'!$A$11:$Q$88,13,0)))*V31+(IF(ISERROR(VLOOKUP(S31,'Calcification Rates'!$A$11:$Q$88,16,0)),0,VLOOKUP(S31,'Calcification Rates'!$A$11:$Q$88,16,0)))</f>
        <v>0</v>
      </c>
      <c r="AB31" s="256"/>
      <c r="AC31" s="242"/>
      <c r="AD31" s="243"/>
      <c r="AE31" s="244">
        <f>(IF(ISERROR(VLOOKUP(AB31,'Calcification Rates'!$A$11:$Q$88,5,0)),0,VLOOKUP(AB31,'Calcification Rates'!$A$11:$Q$88,5,0)))*AD31</f>
        <v>0</v>
      </c>
      <c r="AF31" s="245" t="str">
        <f>IF(ISERROR(VLOOKUP(AB31,'Calcification Rates'!$A$10:$D$88,2,FALSE))," ",VLOOKUP(AB31,'Calcification Rates'!$A$10:$D$88,2,FALSE))</f>
        <v xml:space="preserve"> </v>
      </c>
      <c r="AG31" s="245" t="str">
        <f>IF(ISERROR(VLOOKUP(AB31,'Calcification Rates'!$A$10:$D$88,4,FALSE))," ",VLOOKUP(AB31,'Calcification Rates'!$A$10:$D$88,4,FALSE))</f>
        <v xml:space="preserve"> </v>
      </c>
      <c r="AH31" s="246">
        <f>(IF(ISERROR(VLOOKUP(AB31,'Calcification Rates'!$A$11:$Q$88,11,0)),0,VLOOKUP(AB31,'Calcification Rates'!$A$11:$Q$88,11,0)))*AE31+(IF(ISERROR(VLOOKUP(AB31,'Calcification Rates'!$A$11:$Q$88,14,0)),0,VLOOKUP(AB31,'Calcification Rates'!$A$11:$Q$88,14,0)))</f>
        <v>0</v>
      </c>
      <c r="AI31" s="246">
        <f>(IF(ISERROR(VLOOKUP(AB31,'Calcification Rates'!$A$11:$Q$88,12,0)),0,VLOOKUP(AB31,'Calcification Rates'!$A$11:$Q$88,12,0)))*AE31+(IF(ISERROR(VLOOKUP(AB31,'Calcification Rates'!$A$11:$Q$88,15,0)),0,VLOOKUP(AB31,'Calcification Rates'!$A$11:$Q$88,15,0)))</f>
        <v>0</v>
      </c>
      <c r="AJ31" s="249">
        <f>(IF(ISERROR(VLOOKUP(AB31,'Calcification Rates'!$A$11:$Q$88,13,0)),0,VLOOKUP(AB31,'Calcification Rates'!$A$11:$Q$88,13,0)))*AE31+(IF(ISERROR(VLOOKUP(AB31,'Calcification Rates'!$A$11:$Q$88,16,0)),0,VLOOKUP(AB31,'Calcification Rates'!$A$11:$Q$88,16,0)))</f>
        <v>0</v>
      </c>
      <c r="AK31" s="256"/>
      <c r="AL31" s="242"/>
      <c r="AM31" s="243"/>
      <c r="AN31" s="252">
        <f>(IF(ISERROR(VLOOKUP(AK31,'Calcification Rates'!$A$11:$Q$88,5,0)),0,VLOOKUP(AK31,'Calcification Rates'!$A$11:$Q$88,5,0)))*AM31</f>
        <v>0</v>
      </c>
      <c r="AO31" s="245" t="str">
        <f>IF(ISERROR(VLOOKUP(AK31,'Calcification Rates'!$A$10:$D$88,2,FALSE))," ",VLOOKUP(AK31,'Calcification Rates'!$A$10:$D$88,2,FALSE))</f>
        <v xml:space="preserve"> </v>
      </c>
      <c r="AP31" s="245" t="str">
        <f>IF(ISERROR(VLOOKUP(AK31,'Calcification Rates'!$A$10:$D$88,4,FALSE))," ",VLOOKUP(AK31,'Calcification Rates'!$A$10:$D$88,4,FALSE))</f>
        <v xml:space="preserve"> </v>
      </c>
      <c r="AQ31" s="246">
        <f>(IF(ISERROR(VLOOKUP(AK31,'Calcification Rates'!$A$11:$Q$88,11,0)),0,VLOOKUP(AK31,'Calcification Rates'!$A$11:$Q$88,11,0)))*AN31+(IF(ISERROR(VLOOKUP(AK31,'Calcification Rates'!$A$11:$Q$88,14,0)),0,VLOOKUP(AK31,'Calcification Rates'!$A$11:$Q$88,14,0)))</f>
        <v>0</v>
      </c>
      <c r="AR31" s="246">
        <f>(IF(ISERROR(VLOOKUP(AK31,'Calcification Rates'!$A$11:$Q$88,12,0)),0,VLOOKUP(AK31,'Calcification Rates'!$A$11:$Q$88,12,0)))*AN31+(IF(ISERROR(VLOOKUP(AK31,'Calcification Rates'!$A$11:$Q$88,15,0)),0,VLOOKUP(AK31,'Calcification Rates'!$A$11:$Q$88,15,0)))</f>
        <v>0</v>
      </c>
      <c r="AS31" s="249">
        <f>(IF(ISERROR(VLOOKUP(AK31,'Calcification Rates'!$A$11:$Q$88,13,0)),0,VLOOKUP(AK31,'Calcification Rates'!$A$11:$Q$88,13,0)))*AN31+(IF(ISERROR(VLOOKUP(AK31,'Calcification Rates'!$A$11:$Q$88,16,0)),0,VLOOKUP(AK31,'Calcification Rates'!$A$11:$Q$88,16,0)))</f>
        <v>0</v>
      </c>
      <c r="AT31" s="256"/>
      <c r="AU31" s="241"/>
      <c r="AV31" s="257"/>
      <c r="AW31" s="244">
        <f>(IF(ISERROR(VLOOKUP(AT31,'Calcification Rates'!$A$11:$Q$88,5,0)),0,VLOOKUP(AT31,'Calcification Rates'!$A$11:$Q$88,5,0)))*AV31</f>
        <v>0</v>
      </c>
      <c r="AX31" s="245" t="str">
        <f>IF(ISERROR(VLOOKUP(AT31,'Calcification Rates'!$A$10:$D$88,2,FALSE))," ",VLOOKUP(AT31,'Calcification Rates'!$A$10:$D$88,2,FALSE))</f>
        <v xml:space="preserve"> </v>
      </c>
      <c r="AY31" s="245" t="str">
        <f>IF(ISERROR(VLOOKUP(AT31,'Calcification Rates'!$A$10:$D$88,4,FALSE))," ",VLOOKUP(AT31,'Calcification Rates'!$A$10:$D$88,4,FALSE))</f>
        <v xml:space="preserve"> </v>
      </c>
      <c r="AZ31" s="253">
        <f>(IF(ISERROR(VLOOKUP(AT31,'Calcification Rates'!$A$11:$Q$88,11,0)),0,VLOOKUP(AT31,'Calcification Rates'!$A$11:$Q$88,11,0)))*AW31+(IF(ISERROR(VLOOKUP(AT31,'Calcification Rates'!$A$11:$Q$88,14,0)),0,VLOOKUP(AT31,'Calcification Rates'!$A$11:$Q$88,14,0)))</f>
        <v>0</v>
      </c>
      <c r="BA31" s="253">
        <f>(IF(ISERROR(VLOOKUP(AT31,'Calcification Rates'!$A$11:$Q$88,12,0)),0,VLOOKUP(AT31,'Calcification Rates'!$A$11:$Q$88,12,0)))*AW31+(IF(ISERROR(VLOOKUP(AT31,'Calcification Rates'!$A$11:$Q$88,15,0)),0,VLOOKUP(AT31,'Calcification Rates'!$A$11:$Q$88,15,0)))</f>
        <v>0</v>
      </c>
      <c r="BB31" s="254">
        <f>(IF(ISERROR(VLOOKUP(AT31,'Calcification Rates'!$A$11:$Q$88,13,0)),0,VLOOKUP(AT31,'Calcification Rates'!$A$11:$Q$88,13,0)))*AW31+(IF(ISERROR(VLOOKUP(AT31,'Calcification Rates'!$A$11:$Q$88,16,0)),0,VLOOKUP(AT31,'Calcification Rates'!$A$11:$Q$88,16,0)))</f>
        <v>0</v>
      </c>
      <c r="BC31" s="256"/>
      <c r="BD31" s="241"/>
      <c r="BE31" s="257"/>
      <c r="BF31" s="244">
        <f>(IF(ISERROR(VLOOKUP(BC31,'Calcification Rates'!$A$11:$Q$88,5,0)),0,VLOOKUP(BC31,'Calcification Rates'!$A$11:$Q$88,5,0)))*BE31</f>
        <v>0</v>
      </c>
      <c r="BG31" s="245" t="str">
        <f>IF(ISERROR(VLOOKUP(BC31,'Calcification Rates'!$A$10:$D$88,2,FALSE))," ",VLOOKUP(BC31,'Calcification Rates'!$A$10:$D$88,2,FALSE))</f>
        <v xml:space="preserve"> </v>
      </c>
      <c r="BH31" s="245" t="str">
        <f>IF(ISERROR(VLOOKUP(BC31,'Calcification Rates'!$A$10:$D$88,4,FALSE))," ",VLOOKUP(BC31,'Calcification Rates'!$A$10:$D$88,4,FALSE))</f>
        <v xml:space="preserve"> </v>
      </c>
      <c r="BI31" s="253">
        <f>(IF(ISERROR(VLOOKUP(BC31,'Calcification Rates'!$A$11:$Q$88,11,0)),0,VLOOKUP(BC31,'Calcification Rates'!$A$11:$Q$88,11,0)))*BF31+(IF(ISERROR(VLOOKUP(BC31,'Calcification Rates'!$A$11:$Q$88,14,0)),0,VLOOKUP(BC31,'Calcification Rates'!$A$11:$Q$88,14,0)))</f>
        <v>0</v>
      </c>
      <c r="BJ31" s="253">
        <f>(IF(ISERROR(VLOOKUP(BC31,'Calcification Rates'!$A$11:$Q$88,12,0)),0,VLOOKUP(BC31,'Calcification Rates'!$A$11:$Q$88,12,0)))*BF31+(IF(ISERROR(VLOOKUP(BC31,'Calcification Rates'!$A$11:$Q$88,15,0)),0,VLOOKUP(BC31,'Calcification Rates'!$A$11:$Q$88,15,0)))</f>
        <v>0</v>
      </c>
      <c r="BK31" s="254">
        <f>(IF(ISERROR(VLOOKUP(BC31,'Calcification Rates'!$A$11:$Q$88,13,0)),0,VLOOKUP(BC31,'Calcification Rates'!$A$11:$Q$88,13,0)))*BF31+(IF(ISERROR(VLOOKUP(BC31,'Calcification Rates'!$A$11:$Q$88,16,0)),0,VLOOKUP(BC31,'Calcification Rates'!$A$11:$Q$88,16,0)))</f>
        <v>0</v>
      </c>
      <c r="BL31" s="256"/>
      <c r="BM31" s="241"/>
      <c r="BN31" s="241"/>
      <c r="BO31" s="241">
        <f>(IF(ISERROR(VLOOKUP(BL31,'Calcification Rates'!$A$11:$Q$88,5,0)),0,VLOOKUP(BL31,'Calcification Rates'!$A$11:$Q$88,5,0)))*BN31</f>
        <v>0</v>
      </c>
      <c r="BP31" s="245" t="str">
        <f>IF(ISERROR(VLOOKUP(BL31,'Calcification Rates'!$A$10:$D$88,2,FALSE))," ",VLOOKUP(BL31,'Calcification Rates'!$A$10:$D$88,2,FALSE))</f>
        <v xml:space="preserve"> </v>
      </c>
      <c r="BQ31" s="245" t="str">
        <f>IF(ISERROR(VLOOKUP(BL31,'Calcification Rates'!$A$10:$D$88,4,FALSE))," ",VLOOKUP(BL31,'Calcification Rates'!$A$10:$D$88,4,FALSE))</f>
        <v xml:space="preserve"> </v>
      </c>
      <c r="BR31" s="253">
        <f>(IF(ISERROR(VLOOKUP(BL31,'Calcification Rates'!$A$11:$Q$88,11,0)),0,VLOOKUP(BL31,'Calcification Rates'!$A$11:$Q$88,11,0)))*BO31+(IF(ISERROR(VLOOKUP(BL31,'Calcification Rates'!$A$11:$Q$88,14,0)),0,VLOOKUP(BL31,'Calcification Rates'!$A$11:$Q$88,14,0)))</f>
        <v>0</v>
      </c>
      <c r="BS31" s="253">
        <f>(IF(ISERROR(VLOOKUP(BL31,'Calcification Rates'!$A$11:$Q$88,12,0)),0,VLOOKUP(BL31,'Calcification Rates'!$A$11:$Q$88,12,0)))*BO31+(IF(ISERROR(VLOOKUP(BL31,'Calcification Rates'!$A$11:$Q$88,15,0)),0,VLOOKUP(BL31,'Calcification Rates'!$A$11:$Q$88,15,0)))</f>
        <v>0</v>
      </c>
      <c r="BT31" s="254">
        <f>(IF(ISERROR(VLOOKUP(BL31,'Calcification Rates'!$A$11:$Q$88,13,0)),0,VLOOKUP(BL31,'Calcification Rates'!$A$11:$Q$88,13,0)))*BO31+(IF(ISERROR(VLOOKUP(BL31,'Calcification Rates'!$A$11:$Q$88,16,0)),0,VLOOKUP(BL31,'Calcification Rates'!$A$11:$Q$88,16,0)))</f>
        <v>0</v>
      </c>
    </row>
    <row r="32" spans="1:72" ht="20.100000000000001" customHeight="1" x14ac:dyDescent="0.25">
      <c r="A32" s="241"/>
      <c r="B32" s="242"/>
      <c r="C32" s="243"/>
      <c r="D32" s="244">
        <f>(IF(ISERROR(VLOOKUP(A32,'Calcification Rates'!$A$11:$Q$88,5,0)),0,VLOOKUP(A32,'Calcification Rates'!$A$11:$Q$88,5,0)))*C32</f>
        <v>0</v>
      </c>
      <c r="E32" s="245" t="str">
        <f>IF(ISERROR(VLOOKUP(A32,'Calcification Rates'!$A$10:$D$88,2,FALSE))," ",VLOOKUP(A32,'Calcification Rates'!$A$10:$D$88,2,FALSE))</f>
        <v xml:space="preserve"> </v>
      </c>
      <c r="F32" s="245" t="str">
        <f>IF(ISERROR(VLOOKUP(A32,'Calcification Rates'!$A$10:$D$88,4,FALSE))," ",VLOOKUP(A32,'Calcification Rates'!$A$10:$D$88,4,FALSE))</f>
        <v xml:space="preserve"> </v>
      </c>
      <c r="G32" s="246">
        <f>(IF(ISERROR(VLOOKUP(A32,'Calcification Rates'!$A$11:$Q$88,11,0)),0,VLOOKUP(A32,'Calcification Rates'!$A$11:$Q$88,11,0)))*D32+(IF(ISERROR(VLOOKUP(A32,'Calcification Rates'!$A$11:$Q$88,14,0)),0,VLOOKUP(A32,'Calcification Rates'!$A$11:$Q$88,14,0)))</f>
        <v>0</v>
      </c>
      <c r="H32" s="247">
        <f>(IF(ISERROR(VLOOKUP(A32,'Calcification Rates'!$A$11:$Q$88,12,0)),0,VLOOKUP(A32,'Calcification Rates'!$A$11:$Q$88,12,0)))*D32+(IF(ISERROR(VLOOKUP(A32,'Calcification Rates'!$A$11:$Q$88,15,0)),0,VLOOKUP(A32,'Calcification Rates'!$A$11:$Q$88,15,0)))</f>
        <v>0</v>
      </c>
      <c r="I32" s="248">
        <f>(IF(ISERROR(VLOOKUP(A32,'Calcification Rates'!$A$11:$Q$88,13,0)),0,VLOOKUP(A32,'Calcification Rates'!$A$11:$Q$88,13,0)))*D32+(IF(ISERROR(VLOOKUP(A32,'Calcification Rates'!$A$11:$Q$88,16,0)),0,VLOOKUP(A32,'Calcification Rates'!$A$11:$Q$88,16,0)))</f>
        <v>0</v>
      </c>
      <c r="J32" s="256"/>
      <c r="K32" s="241"/>
      <c r="L32" s="257"/>
      <c r="M32" s="244">
        <f>(IF(ISERROR(VLOOKUP(J32,'Calcification Rates'!$A$11:$Q$88,5,0)),0,VLOOKUP(J32,'Calcification Rates'!$A$11:$Q$88,5,0)))*L32</f>
        <v>0</v>
      </c>
      <c r="N32" s="245" t="str">
        <f>IF(ISERROR(VLOOKUP(J32,'Calcification Rates'!$A$10:$D$88,2,FALSE))," ",VLOOKUP(J32,'Calcification Rates'!$A$10:$D$88,2,FALSE))</f>
        <v xml:space="preserve"> </v>
      </c>
      <c r="O32" s="245" t="str">
        <f>IF(ISERROR(VLOOKUP(J32,'Calcification Rates'!$A$10:$D$88,4,FALSE))," ",VLOOKUP(J32,'Calcification Rates'!$A$10:$D$88,4,FALSE))</f>
        <v xml:space="preserve"> </v>
      </c>
      <c r="P32" s="246">
        <f>(IF(ISERROR(VLOOKUP(J32,'Calcification Rates'!$A$11:$Q$88,11,0)),0,VLOOKUP(J32,'Calcification Rates'!$A$11:$Q$88,11,0)))*M32+(IF(ISERROR(VLOOKUP(J32,'Calcification Rates'!$A$11:$Q$88,14,0)),0,VLOOKUP(J32,'Calcification Rates'!$A$11:$Q$88,14,0)))</f>
        <v>0</v>
      </c>
      <c r="Q32" s="246">
        <f>(IF(ISERROR(VLOOKUP(J32,'Calcification Rates'!$A$11:$Q$88,12,0)),0,VLOOKUP(J32,'Calcification Rates'!$A$11:$Q$88,12,0)))*M32+(IF(ISERROR(VLOOKUP(J32,'Calcification Rates'!$A$11:$Q$88,15,0)),0,VLOOKUP(J32,'Calcification Rates'!$A$11:$Q$88,15,0)))</f>
        <v>0</v>
      </c>
      <c r="R32" s="249">
        <f>(IF(ISERROR(VLOOKUP(J32,'Calcification Rates'!$A$11:$Q$88,13,0)),0,VLOOKUP(J32,'Calcification Rates'!$A$11:$Q$88,13,0)))*M32+(IF(ISERROR(VLOOKUP(J32,'Calcification Rates'!$A$11:$Q$88,16,0)),0,VLOOKUP(J32,'Calcification Rates'!$A$11:$Q$88,16,0)))</f>
        <v>0</v>
      </c>
      <c r="S32" s="256"/>
      <c r="T32" s="250"/>
      <c r="U32" s="251"/>
      <c r="V32" s="252">
        <f>(IF(ISERROR(VLOOKUP(S32,'Calcification Rates'!$A$11:$Q$88,5,0)),0,VLOOKUP(S32,'Calcification Rates'!$A$11:$Q$88,5,0)))*U32</f>
        <v>0</v>
      </c>
      <c r="W32" s="245" t="str">
        <f>IF(ISERROR(VLOOKUP(S32,'Calcification Rates'!$A$10:$D$88,2,FALSE))," ",VLOOKUP(S32,'Calcification Rates'!$A$10:$D$88,2,FALSE))</f>
        <v xml:space="preserve"> </v>
      </c>
      <c r="X32" s="245" t="str">
        <f>IF(ISERROR(VLOOKUP(S32,'Calcification Rates'!$A$10:$D$88,4,FALSE))," ",VLOOKUP(S32,'Calcification Rates'!$A$10:$D$88,4,FALSE))</f>
        <v xml:space="preserve"> </v>
      </c>
      <c r="Y32" s="246">
        <f>(IF(ISERROR(VLOOKUP(S32,'Calcification Rates'!$A$11:$Q$88,11,0)),0,VLOOKUP(S32,'Calcification Rates'!$A$11:$Q$88,11,0)))*V32+(IF(ISERROR(VLOOKUP(S32,'Calcification Rates'!$A$11:$Q$88,14,0)),0,VLOOKUP(S32,'Calcification Rates'!$A$11:$Q$88,14,0)))</f>
        <v>0</v>
      </c>
      <c r="Z32" s="246">
        <f>(IF(ISERROR(VLOOKUP(S32,'Calcification Rates'!$A$11:$Q$88,12,0)),0,VLOOKUP(S32,'Calcification Rates'!$A$11:$Q$88,12,0)))*V32+(IF(ISERROR(VLOOKUP(S32,'Calcification Rates'!$A$11:$Q$88,15,0)),0,VLOOKUP(S32,'Calcification Rates'!$A$11:$Q$88,15,0)))</f>
        <v>0</v>
      </c>
      <c r="AA32" s="249">
        <f>(IF(ISERROR(VLOOKUP(S32,'Calcification Rates'!$A$11:$Q$88,13,0)),0,VLOOKUP(S32,'Calcification Rates'!$A$11:$Q$88,13,0)))*V32+(IF(ISERROR(VLOOKUP(S32,'Calcification Rates'!$A$11:$Q$88,16,0)),0,VLOOKUP(S32,'Calcification Rates'!$A$11:$Q$88,16,0)))</f>
        <v>0</v>
      </c>
      <c r="AB32" s="256"/>
      <c r="AC32" s="242"/>
      <c r="AD32" s="243"/>
      <c r="AE32" s="244">
        <f>(IF(ISERROR(VLOOKUP(AB32,'Calcification Rates'!$A$11:$Q$88,5,0)),0,VLOOKUP(AB32,'Calcification Rates'!$A$11:$Q$88,5,0)))*AD32</f>
        <v>0</v>
      </c>
      <c r="AF32" s="245" t="str">
        <f>IF(ISERROR(VLOOKUP(AB32,'Calcification Rates'!$A$10:$D$88,2,FALSE))," ",VLOOKUP(AB32,'Calcification Rates'!$A$10:$D$88,2,FALSE))</f>
        <v xml:space="preserve"> </v>
      </c>
      <c r="AG32" s="245" t="str">
        <f>IF(ISERROR(VLOOKUP(AB32,'Calcification Rates'!$A$10:$D$88,4,FALSE))," ",VLOOKUP(AB32,'Calcification Rates'!$A$10:$D$88,4,FALSE))</f>
        <v xml:space="preserve"> </v>
      </c>
      <c r="AH32" s="246">
        <f>(IF(ISERROR(VLOOKUP(AB32,'Calcification Rates'!$A$11:$Q$88,11,0)),0,VLOOKUP(AB32,'Calcification Rates'!$A$11:$Q$88,11,0)))*AE32+(IF(ISERROR(VLOOKUP(AB32,'Calcification Rates'!$A$11:$Q$88,14,0)),0,VLOOKUP(AB32,'Calcification Rates'!$A$11:$Q$88,14,0)))</f>
        <v>0</v>
      </c>
      <c r="AI32" s="246">
        <f>(IF(ISERROR(VLOOKUP(AB32,'Calcification Rates'!$A$11:$Q$88,12,0)),0,VLOOKUP(AB32,'Calcification Rates'!$A$11:$Q$88,12,0)))*AE32+(IF(ISERROR(VLOOKUP(AB32,'Calcification Rates'!$A$11:$Q$88,15,0)),0,VLOOKUP(AB32,'Calcification Rates'!$A$11:$Q$88,15,0)))</f>
        <v>0</v>
      </c>
      <c r="AJ32" s="249">
        <f>(IF(ISERROR(VLOOKUP(AB32,'Calcification Rates'!$A$11:$Q$88,13,0)),0,VLOOKUP(AB32,'Calcification Rates'!$A$11:$Q$88,13,0)))*AE32+(IF(ISERROR(VLOOKUP(AB32,'Calcification Rates'!$A$11:$Q$88,16,0)),0,VLOOKUP(AB32,'Calcification Rates'!$A$11:$Q$88,16,0)))</f>
        <v>0</v>
      </c>
      <c r="AK32" s="256"/>
      <c r="AL32" s="242"/>
      <c r="AM32" s="243"/>
      <c r="AN32" s="252">
        <f>(IF(ISERROR(VLOOKUP(AK32,'Calcification Rates'!$A$11:$Q$88,5,0)),0,VLOOKUP(AK32,'Calcification Rates'!$A$11:$Q$88,5,0)))*AM32</f>
        <v>0</v>
      </c>
      <c r="AO32" s="245" t="str">
        <f>IF(ISERROR(VLOOKUP(AK32,'Calcification Rates'!$A$10:$D$88,2,FALSE))," ",VLOOKUP(AK32,'Calcification Rates'!$A$10:$D$88,2,FALSE))</f>
        <v xml:space="preserve"> </v>
      </c>
      <c r="AP32" s="245" t="str">
        <f>IF(ISERROR(VLOOKUP(AK32,'Calcification Rates'!$A$10:$D$88,4,FALSE))," ",VLOOKUP(AK32,'Calcification Rates'!$A$10:$D$88,4,FALSE))</f>
        <v xml:space="preserve"> </v>
      </c>
      <c r="AQ32" s="246">
        <f>(IF(ISERROR(VLOOKUP(AK32,'Calcification Rates'!$A$11:$Q$88,11,0)),0,VLOOKUP(AK32,'Calcification Rates'!$A$11:$Q$88,11,0)))*AN32+(IF(ISERROR(VLOOKUP(AK32,'Calcification Rates'!$A$11:$Q$88,14,0)),0,VLOOKUP(AK32,'Calcification Rates'!$A$11:$Q$88,14,0)))</f>
        <v>0</v>
      </c>
      <c r="AR32" s="246">
        <f>(IF(ISERROR(VLOOKUP(AK32,'Calcification Rates'!$A$11:$Q$88,12,0)),0,VLOOKUP(AK32,'Calcification Rates'!$A$11:$Q$88,12,0)))*AN32+(IF(ISERROR(VLOOKUP(AK32,'Calcification Rates'!$A$11:$Q$88,15,0)),0,VLOOKUP(AK32,'Calcification Rates'!$A$11:$Q$88,15,0)))</f>
        <v>0</v>
      </c>
      <c r="AS32" s="249">
        <f>(IF(ISERROR(VLOOKUP(AK32,'Calcification Rates'!$A$11:$Q$88,13,0)),0,VLOOKUP(AK32,'Calcification Rates'!$A$11:$Q$88,13,0)))*AN32+(IF(ISERROR(VLOOKUP(AK32,'Calcification Rates'!$A$11:$Q$88,16,0)),0,VLOOKUP(AK32,'Calcification Rates'!$A$11:$Q$88,16,0)))</f>
        <v>0</v>
      </c>
      <c r="AT32" s="256"/>
      <c r="AU32" s="241"/>
      <c r="AV32" s="257"/>
      <c r="AW32" s="244">
        <f>(IF(ISERROR(VLOOKUP(AT32,'Calcification Rates'!$A$11:$Q$88,5,0)),0,VLOOKUP(AT32,'Calcification Rates'!$A$11:$Q$88,5,0)))*AV32</f>
        <v>0</v>
      </c>
      <c r="AX32" s="245" t="str">
        <f>IF(ISERROR(VLOOKUP(AT32,'Calcification Rates'!$A$10:$D$88,2,FALSE))," ",VLOOKUP(AT32,'Calcification Rates'!$A$10:$D$88,2,FALSE))</f>
        <v xml:space="preserve"> </v>
      </c>
      <c r="AY32" s="245" t="str">
        <f>IF(ISERROR(VLOOKUP(AT32,'Calcification Rates'!$A$10:$D$88,4,FALSE))," ",VLOOKUP(AT32,'Calcification Rates'!$A$10:$D$88,4,FALSE))</f>
        <v xml:space="preserve"> </v>
      </c>
      <c r="AZ32" s="253">
        <f>(IF(ISERROR(VLOOKUP(AT32,'Calcification Rates'!$A$11:$Q$88,11,0)),0,VLOOKUP(AT32,'Calcification Rates'!$A$11:$Q$88,11,0)))*AW32+(IF(ISERROR(VLOOKUP(AT32,'Calcification Rates'!$A$11:$Q$88,14,0)),0,VLOOKUP(AT32,'Calcification Rates'!$A$11:$Q$88,14,0)))</f>
        <v>0</v>
      </c>
      <c r="BA32" s="253">
        <f>(IF(ISERROR(VLOOKUP(AT32,'Calcification Rates'!$A$11:$Q$88,12,0)),0,VLOOKUP(AT32,'Calcification Rates'!$A$11:$Q$88,12,0)))*AW32+(IF(ISERROR(VLOOKUP(AT32,'Calcification Rates'!$A$11:$Q$88,15,0)),0,VLOOKUP(AT32,'Calcification Rates'!$A$11:$Q$88,15,0)))</f>
        <v>0</v>
      </c>
      <c r="BB32" s="254">
        <f>(IF(ISERROR(VLOOKUP(AT32,'Calcification Rates'!$A$11:$Q$88,13,0)),0,VLOOKUP(AT32,'Calcification Rates'!$A$11:$Q$88,13,0)))*AW32+(IF(ISERROR(VLOOKUP(AT32,'Calcification Rates'!$A$11:$Q$88,16,0)),0,VLOOKUP(AT32,'Calcification Rates'!$A$11:$Q$88,16,0)))</f>
        <v>0</v>
      </c>
      <c r="BC32" s="256"/>
      <c r="BD32" s="241"/>
      <c r="BE32" s="257"/>
      <c r="BF32" s="244">
        <f>(IF(ISERROR(VLOOKUP(BC32,'Calcification Rates'!$A$11:$Q$88,5,0)),0,VLOOKUP(BC32,'Calcification Rates'!$A$11:$Q$88,5,0)))*BE32</f>
        <v>0</v>
      </c>
      <c r="BG32" s="245" t="str">
        <f>IF(ISERROR(VLOOKUP(BC32,'Calcification Rates'!$A$10:$D$88,2,FALSE))," ",VLOOKUP(BC32,'Calcification Rates'!$A$10:$D$88,2,FALSE))</f>
        <v xml:space="preserve"> </v>
      </c>
      <c r="BH32" s="245" t="str">
        <f>IF(ISERROR(VLOOKUP(BC32,'Calcification Rates'!$A$10:$D$88,4,FALSE))," ",VLOOKUP(BC32,'Calcification Rates'!$A$10:$D$88,4,FALSE))</f>
        <v xml:space="preserve"> </v>
      </c>
      <c r="BI32" s="253">
        <f>(IF(ISERROR(VLOOKUP(BC32,'Calcification Rates'!$A$11:$Q$88,11,0)),0,VLOOKUP(BC32,'Calcification Rates'!$A$11:$Q$88,11,0)))*BF32+(IF(ISERROR(VLOOKUP(BC32,'Calcification Rates'!$A$11:$Q$88,14,0)),0,VLOOKUP(BC32,'Calcification Rates'!$A$11:$Q$88,14,0)))</f>
        <v>0</v>
      </c>
      <c r="BJ32" s="253">
        <f>(IF(ISERROR(VLOOKUP(BC32,'Calcification Rates'!$A$11:$Q$88,12,0)),0,VLOOKUP(BC32,'Calcification Rates'!$A$11:$Q$88,12,0)))*BF32+(IF(ISERROR(VLOOKUP(BC32,'Calcification Rates'!$A$11:$Q$88,15,0)),0,VLOOKUP(BC32,'Calcification Rates'!$A$11:$Q$88,15,0)))</f>
        <v>0</v>
      </c>
      <c r="BK32" s="254">
        <f>(IF(ISERROR(VLOOKUP(BC32,'Calcification Rates'!$A$11:$Q$88,13,0)),0,VLOOKUP(BC32,'Calcification Rates'!$A$11:$Q$88,13,0)))*BF32+(IF(ISERROR(VLOOKUP(BC32,'Calcification Rates'!$A$11:$Q$88,16,0)),0,VLOOKUP(BC32,'Calcification Rates'!$A$11:$Q$88,16,0)))</f>
        <v>0</v>
      </c>
      <c r="BL32" s="256"/>
      <c r="BM32" s="241"/>
      <c r="BN32" s="241"/>
      <c r="BO32" s="241">
        <f>(IF(ISERROR(VLOOKUP(BL32,'Calcification Rates'!$A$11:$Q$88,5,0)),0,VLOOKUP(BL32,'Calcification Rates'!$A$11:$Q$88,5,0)))*BN32</f>
        <v>0</v>
      </c>
      <c r="BP32" s="245" t="str">
        <f>IF(ISERROR(VLOOKUP(BL32,'Calcification Rates'!$A$10:$D$88,2,FALSE))," ",VLOOKUP(BL32,'Calcification Rates'!$A$10:$D$88,2,FALSE))</f>
        <v xml:space="preserve"> </v>
      </c>
      <c r="BQ32" s="245" t="str">
        <f>IF(ISERROR(VLOOKUP(BL32,'Calcification Rates'!$A$10:$D$88,4,FALSE))," ",VLOOKUP(BL32,'Calcification Rates'!$A$10:$D$88,4,FALSE))</f>
        <v xml:space="preserve"> </v>
      </c>
      <c r="BR32" s="253">
        <f>(IF(ISERROR(VLOOKUP(BL32,'Calcification Rates'!$A$11:$Q$88,11,0)),0,VLOOKUP(BL32,'Calcification Rates'!$A$11:$Q$88,11,0)))*BO32+(IF(ISERROR(VLOOKUP(BL32,'Calcification Rates'!$A$11:$Q$88,14,0)),0,VLOOKUP(BL32,'Calcification Rates'!$A$11:$Q$88,14,0)))</f>
        <v>0</v>
      </c>
      <c r="BS32" s="253">
        <f>(IF(ISERROR(VLOOKUP(BL32,'Calcification Rates'!$A$11:$Q$88,12,0)),0,VLOOKUP(BL32,'Calcification Rates'!$A$11:$Q$88,12,0)))*BO32+(IF(ISERROR(VLOOKUP(BL32,'Calcification Rates'!$A$11:$Q$88,15,0)),0,VLOOKUP(BL32,'Calcification Rates'!$A$11:$Q$88,15,0)))</f>
        <v>0</v>
      </c>
      <c r="BT32" s="254">
        <f>(IF(ISERROR(VLOOKUP(BL32,'Calcification Rates'!$A$11:$Q$88,13,0)),0,VLOOKUP(BL32,'Calcification Rates'!$A$11:$Q$88,13,0)))*BO32+(IF(ISERROR(VLOOKUP(BL32,'Calcification Rates'!$A$11:$Q$88,16,0)),0,VLOOKUP(BL32,'Calcification Rates'!$A$11:$Q$88,16,0)))</f>
        <v>0</v>
      </c>
    </row>
    <row r="33" spans="1:72" ht="20.100000000000001" customHeight="1" x14ac:dyDescent="0.25">
      <c r="A33" s="241"/>
      <c r="B33" s="242"/>
      <c r="C33" s="243"/>
      <c r="D33" s="244">
        <f>(IF(ISERROR(VLOOKUP(A33,'Calcification Rates'!$A$11:$Q$88,5,0)),0,VLOOKUP(A33,'Calcification Rates'!$A$11:$Q$88,5,0)))*C33</f>
        <v>0</v>
      </c>
      <c r="E33" s="245" t="str">
        <f>IF(ISERROR(VLOOKUP(A33,'Calcification Rates'!$A$10:$D$88,2,FALSE))," ",VLOOKUP(A33,'Calcification Rates'!$A$10:$D$88,2,FALSE))</f>
        <v xml:space="preserve"> </v>
      </c>
      <c r="F33" s="245" t="str">
        <f>IF(ISERROR(VLOOKUP(A33,'Calcification Rates'!$A$10:$D$88,4,FALSE))," ",VLOOKUP(A33,'Calcification Rates'!$A$10:$D$88,4,FALSE))</f>
        <v xml:space="preserve"> </v>
      </c>
      <c r="G33" s="246">
        <f>(IF(ISERROR(VLOOKUP(A33,'Calcification Rates'!$A$11:$Q$88,11,0)),0,VLOOKUP(A33,'Calcification Rates'!$A$11:$Q$88,11,0)))*D33+(IF(ISERROR(VLOOKUP(A33,'Calcification Rates'!$A$11:$Q$88,14,0)),0,VLOOKUP(A33,'Calcification Rates'!$A$11:$Q$88,14,0)))</f>
        <v>0</v>
      </c>
      <c r="H33" s="247">
        <f>(IF(ISERROR(VLOOKUP(A33,'Calcification Rates'!$A$11:$Q$88,12,0)),0,VLOOKUP(A33,'Calcification Rates'!$A$11:$Q$88,12,0)))*D33+(IF(ISERROR(VLOOKUP(A33,'Calcification Rates'!$A$11:$Q$88,15,0)),0,VLOOKUP(A33,'Calcification Rates'!$A$11:$Q$88,15,0)))</f>
        <v>0</v>
      </c>
      <c r="I33" s="248">
        <f>(IF(ISERROR(VLOOKUP(A33,'Calcification Rates'!$A$11:$Q$88,13,0)),0,VLOOKUP(A33,'Calcification Rates'!$A$11:$Q$88,13,0)))*D33+(IF(ISERROR(VLOOKUP(A33,'Calcification Rates'!$A$11:$Q$88,16,0)),0,VLOOKUP(A33,'Calcification Rates'!$A$11:$Q$88,16,0)))</f>
        <v>0</v>
      </c>
      <c r="J33" s="256"/>
      <c r="K33" s="241"/>
      <c r="L33" s="257"/>
      <c r="M33" s="244">
        <f>(IF(ISERROR(VLOOKUP(J33,'Calcification Rates'!$A$11:$Q$88,5,0)),0,VLOOKUP(J33,'Calcification Rates'!$A$11:$Q$88,5,0)))*L33</f>
        <v>0</v>
      </c>
      <c r="N33" s="245" t="str">
        <f>IF(ISERROR(VLOOKUP(J33,'Calcification Rates'!$A$10:$D$88,2,FALSE))," ",VLOOKUP(J33,'Calcification Rates'!$A$10:$D$88,2,FALSE))</f>
        <v xml:space="preserve"> </v>
      </c>
      <c r="O33" s="245" t="str">
        <f>IF(ISERROR(VLOOKUP(J33,'Calcification Rates'!$A$10:$D$88,4,FALSE))," ",VLOOKUP(J33,'Calcification Rates'!$A$10:$D$88,4,FALSE))</f>
        <v xml:space="preserve"> </v>
      </c>
      <c r="P33" s="246">
        <f>(IF(ISERROR(VLOOKUP(J33,'Calcification Rates'!$A$11:$Q$88,11,0)),0,VLOOKUP(J33,'Calcification Rates'!$A$11:$Q$88,11,0)))*M33+(IF(ISERROR(VLOOKUP(J33,'Calcification Rates'!$A$11:$Q$88,14,0)),0,VLOOKUP(J33,'Calcification Rates'!$A$11:$Q$88,14,0)))</f>
        <v>0</v>
      </c>
      <c r="Q33" s="246">
        <f>(IF(ISERROR(VLOOKUP(J33,'Calcification Rates'!$A$11:$Q$88,12,0)),0,VLOOKUP(J33,'Calcification Rates'!$A$11:$Q$88,12,0)))*M33+(IF(ISERROR(VLOOKUP(J33,'Calcification Rates'!$A$11:$Q$88,15,0)),0,VLOOKUP(J33,'Calcification Rates'!$A$11:$Q$88,15,0)))</f>
        <v>0</v>
      </c>
      <c r="R33" s="249">
        <f>(IF(ISERROR(VLOOKUP(J33,'Calcification Rates'!$A$11:$Q$88,13,0)),0,VLOOKUP(J33,'Calcification Rates'!$A$11:$Q$88,13,0)))*M33+(IF(ISERROR(VLOOKUP(J33,'Calcification Rates'!$A$11:$Q$88,16,0)),0,VLOOKUP(J33,'Calcification Rates'!$A$11:$Q$88,16,0)))</f>
        <v>0</v>
      </c>
      <c r="S33" s="256"/>
      <c r="T33" s="250"/>
      <c r="U33" s="251"/>
      <c r="V33" s="252">
        <f>(IF(ISERROR(VLOOKUP(S33,'Calcification Rates'!$A$11:$Q$88,5,0)),0,VLOOKUP(S33,'Calcification Rates'!$A$11:$Q$88,5,0)))*U33</f>
        <v>0</v>
      </c>
      <c r="W33" s="245" t="str">
        <f>IF(ISERROR(VLOOKUP(S33,'Calcification Rates'!$A$10:$D$88,2,FALSE))," ",VLOOKUP(S33,'Calcification Rates'!$A$10:$D$88,2,FALSE))</f>
        <v xml:space="preserve"> </v>
      </c>
      <c r="X33" s="245" t="str">
        <f>IF(ISERROR(VLOOKUP(S33,'Calcification Rates'!$A$10:$D$88,4,FALSE))," ",VLOOKUP(S33,'Calcification Rates'!$A$10:$D$88,4,FALSE))</f>
        <v xml:space="preserve"> </v>
      </c>
      <c r="Y33" s="246">
        <f>(IF(ISERROR(VLOOKUP(S33,'Calcification Rates'!$A$11:$Q$88,11,0)),0,VLOOKUP(S33,'Calcification Rates'!$A$11:$Q$88,11,0)))*V33+(IF(ISERROR(VLOOKUP(S33,'Calcification Rates'!$A$11:$Q$88,14,0)),0,VLOOKUP(S33,'Calcification Rates'!$A$11:$Q$88,14,0)))</f>
        <v>0</v>
      </c>
      <c r="Z33" s="246">
        <f>(IF(ISERROR(VLOOKUP(S33,'Calcification Rates'!$A$11:$Q$88,12,0)),0,VLOOKUP(S33,'Calcification Rates'!$A$11:$Q$88,12,0)))*V33+(IF(ISERROR(VLOOKUP(S33,'Calcification Rates'!$A$11:$Q$88,15,0)),0,VLOOKUP(S33,'Calcification Rates'!$A$11:$Q$88,15,0)))</f>
        <v>0</v>
      </c>
      <c r="AA33" s="249">
        <f>(IF(ISERROR(VLOOKUP(S33,'Calcification Rates'!$A$11:$Q$88,13,0)),0,VLOOKUP(S33,'Calcification Rates'!$A$11:$Q$88,13,0)))*V33+(IF(ISERROR(VLOOKUP(S33,'Calcification Rates'!$A$11:$Q$88,16,0)),0,VLOOKUP(S33,'Calcification Rates'!$A$11:$Q$88,16,0)))</f>
        <v>0</v>
      </c>
      <c r="AB33" s="256"/>
      <c r="AC33" s="242"/>
      <c r="AD33" s="243"/>
      <c r="AE33" s="244">
        <f>(IF(ISERROR(VLOOKUP(AB33,'Calcification Rates'!$A$11:$Q$88,5,0)),0,VLOOKUP(AB33,'Calcification Rates'!$A$11:$Q$88,5,0)))*AD33</f>
        <v>0</v>
      </c>
      <c r="AF33" s="245" t="str">
        <f>IF(ISERROR(VLOOKUP(AB33,'Calcification Rates'!$A$10:$D$88,2,FALSE))," ",VLOOKUP(AB33,'Calcification Rates'!$A$10:$D$88,2,FALSE))</f>
        <v xml:space="preserve"> </v>
      </c>
      <c r="AG33" s="245" t="str">
        <f>IF(ISERROR(VLOOKUP(AB33,'Calcification Rates'!$A$10:$D$88,4,FALSE))," ",VLOOKUP(AB33,'Calcification Rates'!$A$10:$D$88,4,FALSE))</f>
        <v xml:space="preserve"> </v>
      </c>
      <c r="AH33" s="246">
        <f>(IF(ISERROR(VLOOKUP(AB33,'Calcification Rates'!$A$11:$Q$88,11,0)),0,VLOOKUP(AB33,'Calcification Rates'!$A$11:$Q$88,11,0)))*AE33+(IF(ISERROR(VLOOKUP(AB33,'Calcification Rates'!$A$11:$Q$88,14,0)),0,VLOOKUP(AB33,'Calcification Rates'!$A$11:$Q$88,14,0)))</f>
        <v>0</v>
      </c>
      <c r="AI33" s="246">
        <f>(IF(ISERROR(VLOOKUP(AB33,'Calcification Rates'!$A$11:$Q$88,12,0)),0,VLOOKUP(AB33,'Calcification Rates'!$A$11:$Q$88,12,0)))*AE33+(IF(ISERROR(VLOOKUP(AB33,'Calcification Rates'!$A$11:$Q$88,15,0)),0,VLOOKUP(AB33,'Calcification Rates'!$A$11:$Q$88,15,0)))</f>
        <v>0</v>
      </c>
      <c r="AJ33" s="249">
        <f>(IF(ISERROR(VLOOKUP(AB33,'Calcification Rates'!$A$11:$Q$88,13,0)),0,VLOOKUP(AB33,'Calcification Rates'!$A$11:$Q$88,13,0)))*AE33+(IF(ISERROR(VLOOKUP(AB33,'Calcification Rates'!$A$11:$Q$88,16,0)),0,VLOOKUP(AB33,'Calcification Rates'!$A$11:$Q$88,16,0)))</f>
        <v>0</v>
      </c>
      <c r="AK33" s="256"/>
      <c r="AL33" s="242"/>
      <c r="AM33" s="243"/>
      <c r="AN33" s="252">
        <f>(IF(ISERROR(VLOOKUP(AK33,'Calcification Rates'!$A$11:$Q$88,5,0)),0,VLOOKUP(AK33,'Calcification Rates'!$A$11:$Q$88,5,0)))*AM33</f>
        <v>0</v>
      </c>
      <c r="AO33" s="245" t="str">
        <f>IF(ISERROR(VLOOKUP(AK33,'Calcification Rates'!$A$10:$D$88,2,FALSE))," ",VLOOKUP(AK33,'Calcification Rates'!$A$10:$D$88,2,FALSE))</f>
        <v xml:space="preserve"> </v>
      </c>
      <c r="AP33" s="245" t="str">
        <f>IF(ISERROR(VLOOKUP(AK33,'Calcification Rates'!$A$10:$D$88,4,FALSE))," ",VLOOKUP(AK33,'Calcification Rates'!$A$10:$D$88,4,FALSE))</f>
        <v xml:space="preserve"> </v>
      </c>
      <c r="AQ33" s="246">
        <f>(IF(ISERROR(VLOOKUP(AK33,'Calcification Rates'!$A$11:$Q$88,11,0)),0,VLOOKUP(AK33,'Calcification Rates'!$A$11:$Q$88,11,0)))*AN33+(IF(ISERROR(VLOOKUP(AK33,'Calcification Rates'!$A$11:$Q$88,14,0)),0,VLOOKUP(AK33,'Calcification Rates'!$A$11:$Q$88,14,0)))</f>
        <v>0</v>
      </c>
      <c r="AR33" s="246">
        <f>(IF(ISERROR(VLOOKUP(AK33,'Calcification Rates'!$A$11:$Q$88,12,0)),0,VLOOKUP(AK33,'Calcification Rates'!$A$11:$Q$88,12,0)))*AN33+(IF(ISERROR(VLOOKUP(AK33,'Calcification Rates'!$A$11:$Q$88,15,0)),0,VLOOKUP(AK33,'Calcification Rates'!$A$11:$Q$88,15,0)))</f>
        <v>0</v>
      </c>
      <c r="AS33" s="249">
        <f>(IF(ISERROR(VLOOKUP(AK33,'Calcification Rates'!$A$11:$Q$88,13,0)),0,VLOOKUP(AK33,'Calcification Rates'!$A$11:$Q$88,13,0)))*AN33+(IF(ISERROR(VLOOKUP(AK33,'Calcification Rates'!$A$11:$Q$88,16,0)),0,VLOOKUP(AK33,'Calcification Rates'!$A$11:$Q$88,16,0)))</f>
        <v>0</v>
      </c>
      <c r="AT33" s="256"/>
      <c r="AU33" s="241"/>
      <c r="AV33" s="257"/>
      <c r="AW33" s="244">
        <f>(IF(ISERROR(VLOOKUP(AT33,'Calcification Rates'!$A$11:$Q$88,5,0)),0,VLOOKUP(AT33,'Calcification Rates'!$A$11:$Q$88,5,0)))*AV33</f>
        <v>0</v>
      </c>
      <c r="AX33" s="245" t="str">
        <f>IF(ISERROR(VLOOKUP(AT33,'Calcification Rates'!$A$10:$D$88,2,FALSE))," ",VLOOKUP(AT33,'Calcification Rates'!$A$10:$D$88,2,FALSE))</f>
        <v xml:space="preserve"> </v>
      </c>
      <c r="AY33" s="245" t="str">
        <f>IF(ISERROR(VLOOKUP(AT33,'Calcification Rates'!$A$10:$D$88,4,FALSE))," ",VLOOKUP(AT33,'Calcification Rates'!$A$10:$D$88,4,FALSE))</f>
        <v xml:space="preserve"> </v>
      </c>
      <c r="AZ33" s="253">
        <f>(IF(ISERROR(VLOOKUP(AT33,'Calcification Rates'!$A$11:$Q$88,11,0)),0,VLOOKUP(AT33,'Calcification Rates'!$A$11:$Q$88,11,0)))*AW33+(IF(ISERROR(VLOOKUP(AT33,'Calcification Rates'!$A$11:$Q$88,14,0)),0,VLOOKUP(AT33,'Calcification Rates'!$A$11:$Q$88,14,0)))</f>
        <v>0</v>
      </c>
      <c r="BA33" s="253">
        <f>(IF(ISERROR(VLOOKUP(AT33,'Calcification Rates'!$A$11:$Q$88,12,0)),0,VLOOKUP(AT33,'Calcification Rates'!$A$11:$Q$88,12,0)))*AW33+(IF(ISERROR(VLOOKUP(AT33,'Calcification Rates'!$A$11:$Q$88,15,0)),0,VLOOKUP(AT33,'Calcification Rates'!$A$11:$Q$88,15,0)))</f>
        <v>0</v>
      </c>
      <c r="BB33" s="254">
        <f>(IF(ISERROR(VLOOKUP(AT33,'Calcification Rates'!$A$11:$Q$88,13,0)),0,VLOOKUP(AT33,'Calcification Rates'!$A$11:$Q$88,13,0)))*AW33+(IF(ISERROR(VLOOKUP(AT33,'Calcification Rates'!$A$11:$Q$88,16,0)),0,VLOOKUP(AT33,'Calcification Rates'!$A$11:$Q$88,16,0)))</f>
        <v>0</v>
      </c>
      <c r="BC33" s="256"/>
      <c r="BD33" s="241"/>
      <c r="BE33" s="257"/>
      <c r="BF33" s="244">
        <f>(IF(ISERROR(VLOOKUP(BC33,'Calcification Rates'!$A$11:$Q$88,5,0)),0,VLOOKUP(BC33,'Calcification Rates'!$A$11:$Q$88,5,0)))*BE33</f>
        <v>0</v>
      </c>
      <c r="BG33" s="245" t="str">
        <f>IF(ISERROR(VLOOKUP(BC33,'Calcification Rates'!$A$10:$D$88,2,FALSE))," ",VLOOKUP(BC33,'Calcification Rates'!$A$10:$D$88,2,FALSE))</f>
        <v xml:space="preserve"> </v>
      </c>
      <c r="BH33" s="245" t="str">
        <f>IF(ISERROR(VLOOKUP(BC33,'Calcification Rates'!$A$10:$D$88,4,FALSE))," ",VLOOKUP(BC33,'Calcification Rates'!$A$10:$D$88,4,FALSE))</f>
        <v xml:space="preserve"> </v>
      </c>
      <c r="BI33" s="253">
        <f>(IF(ISERROR(VLOOKUP(BC33,'Calcification Rates'!$A$11:$Q$88,11,0)),0,VLOOKUP(BC33,'Calcification Rates'!$A$11:$Q$88,11,0)))*BF33+(IF(ISERROR(VLOOKUP(BC33,'Calcification Rates'!$A$11:$Q$88,14,0)),0,VLOOKUP(BC33,'Calcification Rates'!$A$11:$Q$88,14,0)))</f>
        <v>0</v>
      </c>
      <c r="BJ33" s="253">
        <f>(IF(ISERROR(VLOOKUP(BC33,'Calcification Rates'!$A$11:$Q$88,12,0)),0,VLOOKUP(BC33,'Calcification Rates'!$A$11:$Q$88,12,0)))*BF33+(IF(ISERROR(VLOOKUP(BC33,'Calcification Rates'!$A$11:$Q$88,15,0)),0,VLOOKUP(BC33,'Calcification Rates'!$A$11:$Q$88,15,0)))</f>
        <v>0</v>
      </c>
      <c r="BK33" s="254">
        <f>(IF(ISERROR(VLOOKUP(BC33,'Calcification Rates'!$A$11:$Q$88,13,0)),0,VLOOKUP(BC33,'Calcification Rates'!$A$11:$Q$88,13,0)))*BF33+(IF(ISERROR(VLOOKUP(BC33,'Calcification Rates'!$A$11:$Q$88,16,0)),0,VLOOKUP(BC33,'Calcification Rates'!$A$11:$Q$88,16,0)))</f>
        <v>0</v>
      </c>
      <c r="BL33" s="256"/>
      <c r="BM33" s="241"/>
      <c r="BN33" s="241"/>
      <c r="BO33" s="241">
        <f>(IF(ISERROR(VLOOKUP(BL33,'Calcification Rates'!$A$11:$Q$88,5,0)),0,VLOOKUP(BL33,'Calcification Rates'!$A$11:$Q$88,5,0)))*BN33</f>
        <v>0</v>
      </c>
      <c r="BP33" s="245" t="str">
        <f>IF(ISERROR(VLOOKUP(BL33,'Calcification Rates'!$A$10:$D$88,2,FALSE))," ",VLOOKUP(BL33,'Calcification Rates'!$A$10:$D$88,2,FALSE))</f>
        <v xml:space="preserve"> </v>
      </c>
      <c r="BQ33" s="245" t="str">
        <f>IF(ISERROR(VLOOKUP(BL33,'Calcification Rates'!$A$10:$D$88,4,FALSE))," ",VLOOKUP(BL33,'Calcification Rates'!$A$10:$D$88,4,FALSE))</f>
        <v xml:space="preserve"> </v>
      </c>
      <c r="BR33" s="253">
        <f>(IF(ISERROR(VLOOKUP(BL33,'Calcification Rates'!$A$11:$Q$88,11,0)),0,VLOOKUP(BL33,'Calcification Rates'!$A$11:$Q$88,11,0)))*BO33+(IF(ISERROR(VLOOKUP(BL33,'Calcification Rates'!$A$11:$Q$88,14,0)),0,VLOOKUP(BL33,'Calcification Rates'!$A$11:$Q$88,14,0)))</f>
        <v>0</v>
      </c>
      <c r="BS33" s="253">
        <f>(IF(ISERROR(VLOOKUP(BL33,'Calcification Rates'!$A$11:$Q$88,12,0)),0,VLOOKUP(BL33,'Calcification Rates'!$A$11:$Q$88,12,0)))*BO33+(IF(ISERROR(VLOOKUP(BL33,'Calcification Rates'!$A$11:$Q$88,15,0)),0,VLOOKUP(BL33,'Calcification Rates'!$A$11:$Q$88,15,0)))</f>
        <v>0</v>
      </c>
      <c r="BT33" s="254">
        <f>(IF(ISERROR(VLOOKUP(BL33,'Calcification Rates'!$A$11:$Q$88,13,0)),0,VLOOKUP(BL33,'Calcification Rates'!$A$11:$Q$88,13,0)))*BO33+(IF(ISERROR(VLOOKUP(BL33,'Calcification Rates'!$A$11:$Q$88,16,0)),0,VLOOKUP(BL33,'Calcification Rates'!$A$11:$Q$88,16,0)))</f>
        <v>0</v>
      </c>
    </row>
    <row r="34" spans="1:72" ht="20.100000000000001" customHeight="1" x14ac:dyDescent="0.25">
      <c r="A34" s="241"/>
      <c r="B34" s="242"/>
      <c r="C34" s="243"/>
      <c r="D34" s="244">
        <f>(IF(ISERROR(VLOOKUP(A34,'Calcification Rates'!$A$11:$Q$88,5,0)),0,VLOOKUP(A34,'Calcification Rates'!$A$11:$Q$88,5,0)))*C34</f>
        <v>0</v>
      </c>
      <c r="E34" s="245" t="str">
        <f>IF(ISERROR(VLOOKUP(A34,'Calcification Rates'!$A$10:$D$88,2,FALSE))," ",VLOOKUP(A34,'Calcification Rates'!$A$10:$D$88,2,FALSE))</f>
        <v xml:space="preserve"> </v>
      </c>
      <c r="F34" s="245" t="str">
        <f>IF(ISERROR(VLOOKUP(A34,'Calcification Rates'!$A$10:$D$88,4,FALSE))," ",VLOOKUP(A34,'Calcification Rates'!$A$10:$D$88,4,FALSE))</f>
        <v xml:space="preserve"> </v>
      </c>
      <c r="G34" s="246">
        <f>(IF(ISERROR(VLOOKUP(A34,'Calcification Rates'!$A$11:$Q$88,11,0)),0,VLOOKUP(A34,'Calcification Rates'!$A$11:$Q$88,11,0)))*D34+(IF(ISERROR(VLOOKUP(A34,'Calcification Rates'!$A$11:$Q$88,14,0)),0,VLOOKUP(A34,'Calcification Rates'!$A$11:$Q$88,14,0)))</f>
        <v>0</v>
      </c>
      <c r="H34" s="247">
        <f>(IF(ISERROR(VLOOKUP(A34,'Calcification Rates'!$A$11:$Q$88,12,0)),0,VLOOKUP(A34,'Calcification Rates'!$A$11:$Q$88,12,0)))*D34+(IF(ISERROR(VLOOKUP(A34,'Calcification Rates'!$A$11:$Q$88,15,0)),0,VLOOKUP(A34,'Calcification Rates'!$A$11:$Q$88,15,0)))</f>
        <v>0</v>
      </c>
      <c r="I34" s="248">
        <f>(IF(ISERROR(VLOOKUP(A34,'Calcification Rates'!$A$11:$Q$88,13,0)),0,VLOOKUP(A34,'Calcification Rates'!$A$11:$Q$88,13,0)))*D34+(IF(ISERROR(VLOOKUP(A34,'Calcification Rates'!$A$11:$Q$88,16,0)),0,VLOOKUP(A34,'Calcification Rates'!$A$11:$Q$88,16,0)))</f>
        <v>0</v>
      </c>
      <c r="J34" s="256"/>
      <c r="K34" s="241"/>
      <c r="L34" s="257"/>
      <c r="M34" s="244">
        <f>(IF(ISERROR(VLOOKUP(J34,'Calcification Rates'!$A$11:$Q$88,5,0)),0,VLOOKUP(J34,'Calcification Rates'!$A$11:$Q$88,5,0)))*L34</f>
        <v>0</v>
      </c>
      <c r="N34" s="245" t="str">
        <f>IF(ISERROR(VLOOKUP(J34,'Calcification Rates'!$A$10:$D$88,2,FALSE))," ",VLOOKUP(J34,'Calcification Rates'!$A$10:$D$88,2,FALSE))</f>
        <v xml:space="preserve"> </v>
      </c>
      <c r="O34" s="245" t="str">
        <f>IF(ISERROR(VLOOKUP(J34,'Calcification Rates'!$A$10:$D$88,4,FALSE))," ",VLOOKUP(J34,'Calcification Rates'!$A$10:$D$88,4,FALSE))</f>
        <v xml:space="preserve"> </v>
      </c>
      <c r="P34" s="246">
        <f>(IF(ISERROR(VLOOKUP(J34,'Calcification Rates'!$A$11:$Q$88,11,0)),0,VLOOKUP(J34,'Calcification Rates'!$A$11:$Q$88,11,0)))*M34+(IF(ISERROR(VLOOKUP(J34,'Calcification Rates'!$A$11:$Q$88,14,0)),0,VLOOKUP(J34,'Calcification Rates'!$A$11:$Q$88,14,0)))</f>
        <v>0</v>
      </c>
      <c r="Q34" s="246">
        <f>(IF(ISERROR(VLOOKUP(J34,'Calcification Rates'!$A$11:$Q$88,12,0)),0,VLOOKUP(J34,'Calcification Rates'!$A$11:$Q$88,12,0)))*M34+(IF(ISERROR(VLOOKUP(J34,'Calcification Rates'!$A$11:$Q$88,15,0)),0,VLOOKUP(J34,'Calcification Rates'!$A$11:$Q$88,15,0)))</f>
        <v>0</v>
      </c>
      <c r="R34" s="249">
        <f>(IF(ISERROR(VLOOKUP(J34,'Calcification Rates'!$A$11:$Q$88,13,0)),0,VLOOKUP(J34,'Calcification Rates'!$A$11:$Q$88,13,0)))*M34+(IF(ISERROR(VLOOKUP(J34,'Calcification Rates'!$A$11:$Q$88,16,0)),0,VLOOKUP(J34,'Calcification Rates'!$A$11:$Q$88,16,0)))</f>
        <v>0</v>
      </c>
      <c r="S34" s="256"/>
      <c r="T34" s="250"/>
      <c r="U34" s="251"/>
      <c r="V34" s="252">
        <f>(IF(ISERROR(VLOOKUP(S34,'Calcification Rates'!$A$11:$Q$88,5,0)),0,VLOOKUP(S34,'Calcification Rates'!$A$11:$Q$88,5,0)))*U34</f>
        <v>0</v>
      </c>
      <c r="W34" s="245" t="str">
        <f>IF(ISERROR(VLOOKUP(S34,'Calcification Rates'!$A$10:$D$88,2,FALSE))," ",VLOOKUP(S34,'Calcification Rates'!$A$10:$D$88,2,FALSE))</f>
        <v xml:space="preserve"> </v>
      </c>
      <c r="X34" s="245" t="str">
        <f>IF(ISERROR(VLOOKUP(S34,'Calcification Rates'!$A$10:$D$88,4,FALSE))," ",VLOOKUP(S34,'Calcification Rates'!$A$10:$D$88,4,FALSE))</f>
        <v xml:space="preserve"> </v>
      </c>
      <c r="Y34" s="246">
        <f>(IF(ISERROR(VLOOKUP(S34,'Calcification Rates'!$A$11:$Q$88,11,0)),0,VLOOKUP(S34,'Calcification Rates'!$A$11:$Q$88,11,0)))*V34+(IF(ISERROR(VLOOKUP(S34,'Calcification Rates'!$A$11:$Q$88,14,0)),0,VLOOKUP(S34,'Calcification Rates'!$A$11:$Q$88,14,0)))</f>
        <v>0</v>
      </c>
      <c r="Z34" s="246">
        <f>(IF(ISERROR(VLOOKUP(S34,'Calcification Rates'!$A$11:$Q$88,12,0)),0,VLOOKUP(S34,'Calcification Rates'!$A$11:$Q$88,12,0)))*V34+(IF(ISERROR(VLOOKUP(S34,'Calcification Rates'!$A$11:$Q$88,15,0)),0,VLOOKUP(S34,'Calcification Rates'!$A$11:$Q$88,15,0)))</f>
        <v>0</v>
      </c>
      <c r="AA34" s="249">
        <f>(IF(ISERROR(VLOOKUP(S34,'Calcification Rates'!$A$11:$Q$88,13,0)),0,VLOOKUP(S34,'Calcification Rates'!$A$11:$Q$88,13,0)))*V34+(IF(ISERROR(VLOOKUP(S34,'Calcification Rates'!$A$11:$Q$88,16,0)),0,VLOOKUP(S34,'Calcification Rates'!$A$11:$Q$88,16,0)))</f>
        <v>0</v>
      </c>
      <c r="AB34" s="256"/>
      <c r="AC34" s="242"/>
      <c r="AD34" s="243"/>
      <c r="AE34" s="244">
        <f>(IF(ISERROR(VLOOKUP(AB34,'Calcification Rates'!$A$11:$Q$88,5,0)),0,VLOOKUP(AB34,'Calcification Rates'!$A$11:$Q$88,5,0)))*AD34</f>
        <v>0</v>
      </c>
      <c r="AF34" s="245" t="str">
        <f>IF(ISERROR(VLOOKUP(AB34,'Calcification Rates'!$A$10:$D$88,2,FALSE))," ",VLOOKUP(AB34,'Calcification Rates'!$A$10:$D$88,2,FALSE))</f>
        <v xml:space="preserve"> </v>
      </c>
      <c r="AG34" s="245" t="str">
        <f>IF(ISERROR(VLOOKUP(AB34,'Calcification Rates'!$A$10:$D$88,4,FALSE))," ",VLOOKUP(AB34,'Calcification Rates'!$A$10:$D$88,4,FALSE))</f>
        <v xml:space="preserve"> </v>
      </c>
      <c r="AH34" s="246">
        <f>(IF(ISERROR(VLOOKUP(AB34,'Calcification Rates'!$A$11:$Q$88,11,0)),0,VLOOKUP(AB34,'Calcification Rates'!$A$11:$Q$88,11,0)))*AE34+(IF(ISERROR(VLOOKUP(AB34,'Calcification Rates'!$A$11:$Q$88,14,0)),0,VLOOKUP(AB34,'Calcification Rates'!$A$11:$Q$88,14,0)))</f>
        <v>0</v>
      </c>
      <c r="AI34" s="246">
        <f>(IF(ISERROR(VLOOKUP(AB34,'Calcification Rates'!$A$11:$Q$88,12,0)),0,VLOOKUP(AB34,'Calcification Rates'!$A$11:$Q$88,12,0)))*AE34+(IF(ISERROR(VLOOKUP(AB34,'Calcification Rates'!$A$11:$Q$88,15,0)),0,VLOOKUP(AB34,'Calcification Rates'!$A$11:$Q$88,15,0)))</f>
        <v>0</v>
      </c>
      <c r="AJ34" s="249">
        <f>(IF(ISERROR(VLOOKUP(AB34,'Calcification Rates'!$A$11:$Q$88,13,0)),0,VLOOKUP(AB34,'Calcification Rates'!$A$11:$Q$88,13,0)))*AE34+(IF(ISERROR(VLOOKUP(AB34,'Calcification Rates'!$A$11:$Q$88,16,0)),0,VLOOKUP(AB34,'Calcification Rates'!$A$11:$Q$88,16,0)))</f>
        <v>0</v>
      </c>
      <c r="AK34" s="256"/>
      <c r="AL34" s="242"/>
      <c r="AM34" s="243"/>
      <c r="AN34" s="252">
        <f>(IF(ISERROR(VLOOKUP(AK34,'Calcification Rates'!$A$11:$Q$88,5,0)),0,VLOOKUP(AK34,'Calcification Rates'!$A$11:$Q$88,5,0)))*AM34</f>
        <v>0</v>
      </c>
      <c r="AO34" s="245" t="str">
        <f>IF(ISERROR(VLOOKUP(AK34,'Calcification Rates'!$A$10:$D$88,2,FALSE))," ",VLOOKUP(AK34,'Calcification Rates'!$A$10:$D$88,2,FALSE))</f>
        <v xml:space="preserve"> </v>
      </c>
      <c r="AP34" s="245" t="str">
        <f>IF(ISERROR(VLOOKUP(AK34,'Calcification Rates'!$A$10:$D$88,4,FALSE))," ",VLOOKUP(AK34,'Calcification Rates'!$A$10:$D$88,4,FALSE))</f>
        <v xml:space="preserve"> </v>
      </c>
      <c r="AQ34" s="246">
        <f>(IF(ISERROR(VLOOKUP(AK34,'Calcification Rates'!$A$11:$Q$88,11,0)),0,VLOOKUP(AK34,'Calcification Rates'!$A$11:$Q$88,11,0)))*AN34+(IF(ISERROR(VLOOKUP(AK34,'Calcification Rates'!$A$11:$Q$88,14,0)),0,VLOOKUP(AK34,'Calcification Rates'!$A$11:$Q$88,14,0)))</f>
        <v>0</v>
      </c>
      <c r="AR34" s="246">
        <f>(IF(ISERROR(VLOOKUP(AK34,'Calcification Rates'!$A$11:$Q$88,12,0)),0,VLOOKUP(AK34,'Calcification Rates'!$A$11:$Q$88,12,0)))*AN34+(IF(ISERROR(VLOOKUP(AK34,'Calcification Rates'!$A$11:$Q$88,15,0)),0,VLOOKUP(AK34,'Calcification Rates'!$A$11:$Q$88,15,0)))</f>
        <v>0</v>
      </c>
      <c r="AS34" s="249">
        <f>(IF(ISERROR(VLOOKUP(AK34,'Calcification Rates'!$A$11:$Q$88,13,0)),0,VLOOKUP(AK34,'Calcification Rates'!$A$11:$Q$88,13,0)))*AN34+(IF(ISERROR(VLOOKUP(AK34,'Calcification Rates'!$A$11:$Q$88,16,0)),0,VLOOKUP(AK34,'Calcification Rates'!$A$11:$Q$88,16,0)))</f>
        <v>0</v>
      </c>
      <c r="AT34" s="256"/>
      <c r="AU34" s="241"/>
      <c r="AV34" s="257"/>
      <c r="AW34" s="244">
        <f>(IF(ISERROR(VLOOKUP(AT34,'Calcification Rates'!$A$11:$Q$88,5,0)),0,VLOOKUP(AT34,'Calcification Rates'!$A$11:$Q$88,5,0)))*AV34</f>
        <v>0</v>
      </c>
      <c r="AX34" s="245" t="str">
        <f>IF(ISERROR(VLOOKUP(AT34,'Calcification Rates'!$A$10:$D$88,2,FALSE))," ",VLOOKUP(AT34,'Calcification Rates'!$A$10:$D$88,2,FALSE))</f>
        <v xml:space="preserve"> </v>
      </c>
      <c r="AY34" s="245" t="str">
        <f>IF(ISERROR(VLOOKUP(AT34,'Calcification Rates'!$A$10:$D$88,4,FALSE))," ",VLOOKUP(AT34,'Calcification Rates'!$A$10:$D$88,4,FALSE))</f>
        <v xml:space="preserve"> </v>
      </c>
      <c r="AZ34" s="253">
        <f>(IF(ISERROR(VLOOKUP(AT34,'Calcification Rates'!$A$11:$Q$88,11,0)),0,VLOOKUP(AT34,'Calcification Rates'!$A$11:$Q$88,11,0)))*AW34+(IF(ISERROR(VLOOKUP(AT34,'Calcification Rates'!$A$11:$Q$88,14,0)),0,VLOOKUP(AT34,'Calcification Rates'!$A$11:$Q$88,14,0)))</f>
        <v>0</v>
      </c>
      <c r="BA34" s="253">
        <f>(IF(ISERROR(VLOOKUP(AT34,'Calcification Rates'!$A$11:$Q$88,12,0)),0,VLOOKUP(AT34,'Calcification Rates'!$A$11:$Q$88,12,0)))*AW34+(IF(ISERROR(VLOOKUP(AT34,'Calcification Rates'!$A$11:$Q$88,15,0)),0,VLOOKUP(AT34,'Calcification Rates'!$A$11:$Q$88,15,0)))</f>
        <v>0</v>
      </c>
      <c r="BB34" s="254">
        <f>(IF(ISERROR(VLOOKUP(AT34,'Calcification Rates'!$A$11:$Q$88,13,0)),0,VLOOKUP(AT34,'Calcification Rates'!$A$11:$Q$88,13,0)))*AW34+(IF(ISERROR(VLOOKUP(AT34,'Calcification Rates'!$A$11:$Q$88,16,0)),0,VLOOKUP(AT34,'Calcification Rates'!$A$11:$Q$88,16,0)))</f>
        <v>0</v>
      </c>
      <c r="BC34" s="256"/>
      <c r="BD34" s="241"/>
      <c r="BE34" s="257"/>
      <c r="BF34" s="244">
        <f>(IF(ISERROR(VLOOKUP(BC34,'Calcification Rates'!$A$11:$Q$88,5,0)),0,VLOOKUP(BC34,'Calcification Rates'!$A$11:$Q$88,5,0)))*BE34</f>
        <v>0</v>
      </c>
      <c r="BG34" s="245" t="str">
        <f>IF(ISERROR(VLOOKUP(BC34,'Calcification Rates'!$A$10:$D$88,2,FALSE))," ",VLOOKUP(BC34,'Calcification Rates'!$A$10:$D$88,2,FALSE))</f>
        <v xml:space="preserve"> </v>
      </c>
      <c r="BH34" s="245" t="str">
        <f>IF(ISERROR(VLOOKUP(BC34,'Calcification Rates'!$A$10:$D$88,4,FALSE))," ",VLOOKUP(BC34,'Calcification Rates'!$A$10:$D$88,4,FALSE))</f>
        <v xml:space="preserve"> </v>
      </c>
      <c r="BI34" s="253">
        <f>(IF(ISERROR(VLOOKUP(BC34,'Calcification Rates'!$A$11:$Q$88,11,0)),0,VLOOKUP(BC34,'Calcification Rates'!$A$11:$Q$88,11,0)))*BF34+(IF(ISERROR(VLOOKUP(BC34,'Calcification Rates'!$A$11:$Q$88,14,0)),0,VLOOKUP(BC34,'Calcification Rates'!$A$11:$Q$88,14,0)))</f>
        <v>0</v>
      </c>
      <c r="BJ34" s="253">
        <f>(IF(ISERROR(VLOOKUP(BC34,'Calcification Rates'!$A$11:$Q$88,12,0)),0,VLOOKUP(BC34,'Calcification Rates'!$A$11:$Q$88,12,0)))*BF34+(IF(ISERROR(VLOOKUP(BC34,'Calcification Rates'!$A$11:$Q$88,15,0)),0,VLOOKUP(BC34,'Calcification Rates'!$A$11:$Q$88,15,0)))</f>
        <v>0</v>
      </c>
      <c r="BK34" s="254">
        <f>(IF(ISERROR(VLOOKUP(BC34,'Calcification Rates'!$A$11:$Q$88,13,0)),0,VLOOKUP(BC34,'Calcification Rates'!$A$11:$Q$88,13,0)))*BF34+(IF(ISERROR(VLOOKUP(BC34,'Calcification Rates'!$A$11:$Q$88,16,0)),0,VLOOKUP(BC34,'Calcification Rates'!$A$11:$Q$88,16,0)))</f>
        <v>0</v>
      </c>
      <c r="BL34" s="256"/>
      <c r="BM34" s="241"/>
      <c r="BN34" s="241"/>
      <c r="BO34" s="241">
        <f>(IF(ISERROR(VLOOKUP(BL34,'Calcification Rates'!$A$11:$Q$88,5,0)),0,VLOOKUP(BL34,'Calcification Rates'!$A$11:$Q$88,5,0)))*BN34</f>
        <v>0</v>
      </c>
      <c r="BP34" s="245" t="str">
        <f>IF(ISERROR(VLOOKUP(BL34,'Calcification Rates'!$A$10:$D$88,2,FALSE))," ",VLOOKUP(BL34,'Calcification Rates'!$A$10:$D$88,2,FALSE))</f>
        <v xml:space="preserve"> </v>
      </c>
      <c r="BQ34" s="245" t="str">
        <f>IF(ISERROR(VLOOKUP(BL34,'Calcification Rates'!$A$10:$D$88,4,FALSE))," ",VLOOKUP(BL34,'Calcification Rates'!$A$10:$D$88,4,FALSE))</f>
        <v xml:space="preserve"> </v>
      </c>
      <c r="BR34" s="253">
        <f>(IF(ISERROR(VLOOKUP(BL34,'Calcification Rates'!$A$11:$Q$88,11,0)),0,VLOOKUP(BL34,'Calcification Rates'!$A$11:$Q$88,11,0)))*BO34+(IF(ISERROR(VLOOKUP(BL34,'Calcification Rates'!$A$11:$Q$88,14,0)),0,VLOOKUP(BL34,'Calcification Rates'!$A$11:$Q$88,14,0)))</f>
        <v>0</v>
      </c>
      <c r="BS34" s="253">
        <f>(IF(ISERROR(VLOOKUP(BL34,'Calcification Rates'!$A$11:$Q$88,12,0)),0,VLOOKUP(BL34,'Calcification Rates'!$A$11:$Q$88,12,0)))*BO34+(IF(ISERROR(VLOOKUP(BL34,'Calcification Rates'!$A$11:$Q$88,15,0)),0,VLOOKUP(BL34,'Calcification Rates'!$A$11:$Q$88,15,0)))</f>
        <v>0</v>
      </c>
      <c r="BT34" s="254">
        <f>(IF(ISERROR(VLOOKUP(BL34,'Calcification Rates'!$A$11:$Q$88,13,0)),0,VLOOKUP(BL34,'Calcification Rates'!$A$11:$Q$88,13,0)))*BO34+(IF(ISERROR(VLOOKUP(BL34,'Calcification Rates'!$A$11:$Q$88,16,0)),0,VLOOKUP(BL34,'Calcification Rates'!$A$11:$Q$88,16,0)))</f>
        <v>0</v>
      </c>
    </row>
    <row r="35" spans="1:72" ht="20.100000000000001" customHeight="1" x14ac:dyDescent="0.25">
      <c r="A35" s="241"/>
      <c r="B35" s="242"/>
      <c r="C35" s="243"/>
      <c r="D35" s="244">
        <f>(IF(ISERROR(VLOOKUP(A35,'Calcification Rates'!$A$11:$Q$88,5,0)),0,VLOOKUP(A35,'Calcification Rates'!$A$11:$Q$88,5,0)))*C35</f>
        <v>0</v>
      </c>
      <c r="E35" s="245" t="str">
        <f>IF(ISERROR(VLOOKUP(A35,'Calcification Rates'!$A$10:$D$88,2,FALSE))," ",VLOOKUP(A35,'Calcification Rates'!$A$10:$D$88,2,FALSE))</f>
        <v xml:space="preserve"> </v>
      </c>
      <c r="F35" s="245" t="str">
        <f>IF(ISERROR(VLOOKUP(A35,'Calcification Rates'!$A$10:$D$88,4,FALSE))," ",VLOOKUP(A35,'Calcification Rates'!$A$10:$D$88,4,FALSE))</f>
        <v xml:space="preserve"> </v>
      </c>
      <c r="G35" s="246">
        <f>(IF(ISERROR(VLOOKUP(A35,'Calcification Rates'!$A$11:$Q$88,11,0)),0,VLOOKUP(A35,'Calcification Rates'!$A$11:$Q$88,11,0)))*D35+(IF(ISERROR(VLOOKUP(A35,'Calcification Rates'!$A$11:$Q$88,14,0)),0,VLOOKUP(A35,'Calcification Rates'!$A$11:$Q$88,14,0)))</f>
        <v>0</v>
      </c>
      <c r="H35" s="247">
        <f>(IF(ISERROR(VLOOKUP(A35,'Calcification Rates'!$A$11:$Q$88,12,0)),0,VLOOKUP(A35,'Calcification Rates'!$A$11:$Q$88,12,0)))*D35+(IF(ISERROR(VLOOKUP(A35,'Calcification Rates'!$A$11:$Q$88,15,0)),0,VLOOKUP(A35,'Calcification Rates'!$A$11:$Q$88,15,0)))</f>
        <v>0</v>
      </c>
      <c r="I35" s="248">
        <f>(IF(ISERROR(VLOOKUP(A35,'Calcification Rates'!$A$11:$Q$88,13,0)),0,VLOOKUP(A35,'Calcification Rates'!$A$11:$Q$88,13,0)))*D35+(IF(ISERROR(VLOOKUP(A35,'Calcification Rates'!$A$11:$Q$88,16,0)),0,VLOOKUP(A35,'Calcification Rates'!$A$11:$Q$88,16,0)))</f>
        <v>0</v>
      </c>
      <c r="J35" s="256"/>
      <c r="K35" s="241"/>
      <c r="L35" s="257"/>
      <c r="M35" s="244">
        <f>(IF(ISERROR(VLOOKUP(J35,'Calcification Rates'!$A$11:$Q$88,5,0)),0,VLOOKUP(J35,'Calcification Rates'!$A$11:$Q$88,5,0)))*L35</f>
        <v>0</v>
      </c>
      <c r="N35" s="245" t="str">
        <f>IF(ISERROR(VLOOKUP(J35,'Calcification Rates'!$A$10:$D$88,2,FALSE))," ",VLOOKUP(J35,'Calcification Rates'!$A$10:$D$88,2,FALSE))</f>
        <v xml:space="preserve"> </v>
      </c>
      <c r="O35" s="245" t="str">
        <f>IF(ISERROR(VLOOKUP(J35,'Calcification Rates'!$A$10:$D$88,4,FALSE))," ",VLOOKUP(J35,'Calcification Rates'!$A$10:$D$88,4,FALSE))</f>
        <v xml:space="preserve"> </v>
      </c>
      <c r="P35" s="246">
        <f>(IF(ISERROR(VLOOKUP(J35,'Calcification Rates'!$A$11:$Q$88,11,0)),0,VLOOKUP(J35,'Calcification Rates'!$A$11:$Q$88,11,0)))*M35+(IF(ISERROR(VLOOKUP(J35,'Calcification Rates'!$A$11:$Q$88,14,0)),0,VLOOKUP(J35,'Calcification Rates'!$A$11:$Q$88,14,0)))</f>
        <v>0</v>
      </c>
      <c r="Q35" s="246">
        <f>(IF(ISERROR(VLOOKUP(J35,'Calcification Rates'!$A$11:$Q$88,12,0)),0,VLOOKUP(J35,'Calcification Rates'!$A$11:$Q$88,12,0)))*M35+(IF(ISERROR(VLOOKUP(J35,'Calcification Rates'!$A$11:$Q$88,15,0)),0,VLOOKUP(J35,'Calcification Rates'!$A$11:$Q$88,15,0)))</f>
        <v>0</v>
      </c>
      <c r="R35" s="249">
        <f>(IF(ISERROR(VLOOKUP(J35,'Calcification Rates'!$A$11:$Q$88,13,0)),0,VLOOKUP(J35,'Calcification Rates'!$A$11:$Q$88,13,0)))*M35+(IF(ISERROR(VLOOKUP(J35,'Calcification Rates'!$A$11:$Q$88,16,0)),0,VLOOKUP(J35,'Calcification Rates'!$A$11:$Q$88,16,0)))</f>
        <v>0</v>
      </c>
      <c r="S35" s="256"/>
      <c r="T35" s="250"/>
      <c r="U35" s="251"/>
      <c r="V35" s="252">
        <f>(IF(ISERROR(VLOOKUP(S35,'Calcification Rates'!$A$11:$Q$88,5,0)),0,VLOOKUP(S35,'Calcification Rates'!$A$11:$Q$88,5,0)))*U35</f>
        <v>0</v>
      </c>
      <c r="W35" s="245" t="str">
        <f>IF(ISERROR(VLOOKUP(S35,'Calcification Rates'!$A$10:$D$88,2,FALSE))," ",VLOOKUP(S35,'Calcification Rates'!$A$10:$D$88,2,FALSE))</f>
        <v xml:space="preserve"> </v>
      </c>
      <c r="X35" s="245" t="str">
        <f>IF(ISERROR(VLOOKUP(S35,'Calcification Rates'!$A$10:$D$88,4,FALSE))," ",VLOOKUP(S35,'Calcification Rates'!$A$10:$D$88,4,FALSE))</f>
        <v xml:space="preserve"> </v>
      </c>
      <c r="Y35" s="246">
        <f>(IF(ISERROR(VLOOKUP(S35,'Calcification Rates'!$A$11:$Q$88,11,0)),0,VLOOKUP(S35,'Calcification Rates'!$A$11:$Q$88,11,0)))*V35+(IF(ISERROR(VLOOKUP(S35,'Calcification Rates'!$A$11:$Q$88,14,0)),0,VLOOKUP(S35,'Calcification Rates'!$A$11:$Q$88,14,0)))</f>
        <v>0</v>
      </c>
      <c r="Z35" s="246">
        <f>(IF(ISERROR(VLOOKUP(S35,'Calcification Rates'!$A$11:$Q$88,12,0)),0,VLOOKUP(S35,'Calcification Rates'!$A$11:$Q$88,12,0)))*V35+(IF(ISERROR(VLOOKUP(S35,'Calcification Rates'!$A$11:$Q$88,15,0)),0,VLOOKUP(S35,'Calcification Rates'!$A$11:$Q$88,15,0)))</f>
        <v>0</v>
      </c>
      <c r="AA35" s="249">
        <f>(IF(ISERROR(VLOOKUP(S35,'Calcification Rates'!$A$11:$Q$88,13,0)),0,VLOOKUP(S35,'Calcification Rates'!$A$11:$Q$88,13,0)))*V35+(IF(ISERROR(VLOOKUP(S35,'Calcification Rates'!$A$11:$Q$88,16,0)),0,VLOOKUP(S35,'Calcification Rates'!$A$11:$Q$88,16,0)))</f>
        <v>0</v>
      </c>
      <c r="AB35" s="256"/>
      <c r="AC35" s="242"/>
      <c r="AD35" s="243"/>
      <c r="AE35" s="244">
        <f>(IF(ISERROR(VLOOKUP(AB35,'Calcification Rates'!$A$11:$Q$88,5,0)),0,VLOOKUP(AB35,'Calcification Rates'!$A$11:$Q$88,5,0)))*AD35</f>
        <v>0</v>
      </c>
      <c r="AF35" s="245" t="str">
        <f>IF(ISERROR(VLOOKUP(AB35,'Calcification Rates'!$A$10:$D$88,2,FALSE))," ",VLOOKUP(AB35,'Calcification Rates'!$A$10:$D$88,2,FALSE))</f>
        <v xml:space="preserve"> </v>
      </c>
      <c r="AG35" s="245" t="str">
        <f>IF(ISERROR(VLOOKUP(AB35,'Calcification Rates'!$A$10:$D$88,4,FALSE))," ",VLOOKUP(AB35,'Calcification Rates'!$A$10:$D$88,4,FALSE))</f>
        <v xml:space="preserve"> </v>
      </c>
      <c r="AH35" s="246">
        <f>(IF(ISERROR(VLOOKUP(AB35,'Calcification Rates'!$A$11:$Q$88,11,0)),0,VLOOKUP(AB35,'Calcification Rates'!$A$11:$Q$88,11,0)))*AE35+(IF(ISERROR(VLOOKUP(AB35,'Calcification Rates'!$A$11:$Q$88,14,0)),0,VLOOKUP(AB35,'Calcification Rates'!$A$11:$Q$88,14,0)))</f>
        <v>0</v>
      </c>
      <c r="AI35" s="246">
        <f>(IF(ISERROR(VLOOKUP(AB35,'Calcification Rates'!$A$11:$Q$88,12,0)),0,VLOOKUP(AB35,'Calcification Rates'!$A$11:$Q$88,12,0)))*AE35+(IF(ISERROR(VLOOKUP(AB35,'Calcification Rates'!$A$11:$Q$88,15,0)),0,VLOOKUP(AB35,'Calcification Rates'!$A$11:$Q$88,15,0)))</f>
        <v>0</v>
      </c>
      <c r="AJ35" s="249">
        <f>(IF(ISERROR(VLOOKUP(AB35,'Calcification Rates'!$A$11:$Q$88,13,0)),0,VLOOKUP(AB35,'Calcification Rates'!$A$11:$Q$88,13,0)))*AE35+(IF(ISERROR(VLOOKUP(AB35,'Calcification Rates'!$A$11:$Q$88,16,0)),0,VLOOKUP(AB35,'Calcification Rates'!$A$11:$Q$88,16,0)))</f>
        <v>0</v>
      </c>
      <c r="AK35" s="256"/>
      <c r="AL35" s="242"/>
      <c r="AM35" s="243"/>
      <c r="AN35" s="252">
        <f>(IF(ISERROR(VLOOKUP(AK35,'Calcification Rates'!$A$11:$Q$88,5,0)),0,VLOOKUP(AK35,'Calcification Rates'!$A$11:$Q$88,5,0)))*AM35</f>
        <v>0</v>
      </c>
      <c r="AO35" s="245" t="str">
        <f>IF(ISERROR(VLOOKUP(AK35,'Calcification Rates'!$A$10:$D$88,2,FALSE))," ",VLOOKUP(AK35,'Calcification Rates'!$A$10:$D$88,2,FALSE))</f>
        <v xml:space="preserve"> </v>
      </c>
      <c r="AP35" s="245" t="str">
        <f>IF(ISERROR(VLOOKUP(AK35,'Calcification Rates'!$A$10:$D$88,4,FALSE))," ",VLOOKUP(AK35,'Calcification Rates'!$A$10:$D$88,4,FALSE))</f>
        <v xml:space="preserve"> </v>
      </c>
      <c r="AQ35" s="246">
        <f>(IF(ISERROR(VLOOKUP(AK35,'Calcification Rates'!$A$11:$Q$88,11,0)),0,VLOOKUP(AK35,'Calcification Rates'!$A$11:$Q$88,11,0)))*AN35+(IF(ISERROR(VLOOKUP(AK35,'Calcification Rates'!$A$11:$Q$88,14,0)),0,VLOOKUP(AK35,'Calcification Rates'!$A$11:$Q$88,14,0)))</f>
        <v>0</v>
      </c>
      <c r="AR35" s="246">
        <f>(IF(ISERROR(VLOOKUP(AK35,'Calcification Rates'!$A$11:$Q$88,12,0)),0,VLOOKUP(AK35,'Calcification Rates'!$A$11:$Q$88,12,0)))*AN35+(IF(ISERROR(VLOOKUP(AK35,'Calcification Rates'!$A$11:$Q$88,15,0)),0,VLOOKUP(AK35,'Calcification Rates'!$A$11:$Q$88,15,0)))</f>
        <v>0</v>
      </c>
      <c r="AS35" s="249">
        <f>(IF(ISERROR(VLOOKUP(AK35,'Calcification Rates'!$A$11:$Q$88,13,0)),0,VLOOKUP(AK35,'Calcification Rates'!$A$11:$Q$88,13,0)))*AN35+(IF(ISERROR(VLOOKUP(AK35,'Calcification Rates'!$A$11:$Q$88,16,0)),0,VLOOKUP(AK35,'Calcification Rates'!$A$11:$Q$88,16,0)))</f>
        <v>0</v>
      </c>
      <c r="AT35" s="256"/>
      <c r="AU35" s="241"/>
      <c r="AV35" s="257"/>
      <c r="AW35" s="244">
        <f>(IF(ISERROR(VLOOKUP(AT35,'Calcification Rates'!$A$11:$Q$88,5,0)),0,VLOOKUP(AT35,'Calcification Rates'!$A$11:$Q$88,5,0)))*AV35</f>
        <v>0</v>
      </c>
      <c r="AX35" s="245" t="str">
        <f>IF(ISERROR(VLOOKUP(AT35,'Calcification Rates'!$A$10:$D$88,2,FALSE))," ",VLOOKUP(AT35,'Calcification Rates'!$A$10:$D$88,2,FALSE))</f>
        <v xml:space="preserve"> </v>
      </c>
      <c r="AY35" s="245" t="str">
        <f>IF(ISERROR(VLOOKUP(AT35,'Calcification Rates'!$A$10:$D$88,4,FALSE))," ",VLOOKUP(AT35,'Calcification Rates'!$A$10:$D$88,4,FALSE))</f>
        <v xml:space="preserve"> </v>
      </c>
      <c r="AZ35" s="253">
        <f>(IF(ISERROR(VLOOKUP(AT35,'Calcification Rates'!$A$11:$Q$88,11,0)),0,VLOOKUP(AT35,'Calcification Rates'!$A$11:$Q$88,11,0)))*AW35+(IF(ISERROR(VLOOKUP(AT35,'Calcification Rates'!$A$11:$Q$88,14,0)),0,VLOOKUP(AT35,'Calcification Rates'!$A$11:$Q$88,14,0)))</f>
        <v>0</v>
      </c>
      <c r="BA35" s="253">
        <f>(IF(ISERROR(VLOOKUP(AT35,'Calcification Rates'!$A$11:$Q$88,12,0)),0,VLOOKUP(AT35,'Calcification Rates'!$A$11:$Q$88,12,0)))*AW35+(IF(ISERROR(VLOOKUP(AT35,'Calcification Rates'!$A$11:$Q$88,15,0)),0,VLOOKUP(AT35,'Calcification Rates'!$A$11:$Q$88,15,0)))</f>
        <v>0</v>
      </c>
      <c r="BB35" s="254">
        <f>(IF(ISERROR(VLOOKUP(AT35,'Calcification Rates'!$A$11:$Q$88,13,0)),0,VLOOKUP(AT35,'Calcification Rates'!$A$11:$Q$88,13,0)))*AW35+(IF(ISERROR(VLOOKUP(AT35,'Calcification Rates'!$A$11:$Q$88,16,0)),0,VLOOKUP(AT35,'Calcification Rates'!$A$11:$Q$88,16,0)))</f>
        <v>0</v>
      </c>
      <c r="BC35" s="256"/>
      <c r="BD35" s="241"/>
      <c r="BE35" s="257"/>
      <c r="BF35" s="244">
        <f>(IF(ISERROR(VLOOKUP(BC35,'Calcification Rates'!$A$11:$Q$88,5,0)),0,VLOOKUP(BC35,'Calcification Rates'!$A$11:$Q$88,5,0)))*BE35</f>
        <v>0</v>
      </c>
      <c r="BG35" s="245" t="str">
        <f>IF(ISERROR(VLOOKUP(BC35,'Calcification Rates'!$A$10:$D$88,2,FALSE))," ",VLOOKUP(BC35,'Calcification Rates'!$A$10:$D$88,2,FALSE))</f>
        <v xml:space="preserve"> </v>
      </c>
      <c r="BH35" s="245" t="str">
        <f>IF(ISERROR(VLOOKUP(BC35,'Calcification Rates'!$A$10:$D$88,4,FALSE))," ",VLOOKUP(BC35,'Calcification Rates'!$A$10:$D$88,4,FALSE))</f>
        <v xml:space="preserve"> </v>
      </c>
      <c r="BI35" s="253">
        <f>(IF(ISERROR(VLOOKUP(BC35,'Calcification Rates'!$A$11:$Q$88,11,0)),0,VLOOKUP(BC35,'Calcification Rates'!$A$11:$Q$88,11,0)))*BF35+(IF(ISERROR(VLOOKUP(BC35,'Calcification Rates'!$A$11:$Q$88,14,0)),0,VLOOKUP(BC35,'Calcification Rates'!$A$11:$Q$88,14,0)))</f>
        <v>0</v>
      </c>
      <c r="BJ35" s="253">
        <f>(IF(ISERROR(VLOOKUP(BC35,'Calcification Rates'!$A$11:$Q$88,12,0)),0,VLOOKUP(BC35,'Calcification Rates'!$A$11:$Q$88,12,0)))*BF35+(IF(ISERROR(VLOOKUP(BC35,'Calcification Rates'!$A$11:$Q$88,15,0)),0,VLOOKUP(BC35,'Calcification Rates'!$A$11:$Q$88,15,0)))</f>
        <v>0</v>
      </c>
      <c r="BK35" s="254">
        <f>(IF(ISERROR(VLOOKUP(BC35,'Calcification Rates'!$A$11:$Q$88,13,0)),0,VLOOKUP(BC35,'Calcification Rates'!$A$11:$Q$88,13,0)))*BF35+(IF(ISERROR(VLOOKUP(BC35,'Calcification Rates'!$A$11:$Q$88,16,0)),0,VLOOKUP(BC35,'Calcification Rates'!$A$11:$Q$88,16,0)))</f>
        <v>0</v>
      </c>
      <c r="BL35" s="256"/>
      <c r="BM35" s="241"/>
      <c r="BN35" s="241"/>
      <c r="BO35" s="241">
        <f>(IF(ISERROR(VLOOKUP(BL35,'Calcification Rates'!$A$11:$Q$88,5,0)),0,VLOOKUP(BL35,'Calcification Rates'!$A$11:$Q$88,5,0)))*BN35</f>
        <v>0</v>
      </c>
      <c r="BP35" s="245" t="str">
        <f>IF(ISERROR(VLOOKUP(BL35,'Calcification Rates'!$A$10:$D$88,2,FALSE))," ",VLOOKUP(BL35,'Calcification Rates'!$A$10:$D$88,2,FALSE))</f>
        <v xml:space="preserve"> </v>
      </c>
      <c r="BQ35" s="245" t="str">
        <f>IF(ISERROR(VLOOKUP(BL35,'Calcification Rates'!$A$10:$D$88,4,FALSE))," ",VLOOKUP(BL35,'Calcification Rates'!$A$10:$D$88,4,FALSE))</f>
        <v xml:space="preserve"> </v>
      </c>
      <c r="BR35" s="253">
        <f>(IF(ISERROR(VLOOKUP(BL35,'Calcification Rates'!$A$11:$Q$88,11,0)),0,VLOOKUP(BL35,'Calcification Rates'!$A$11:$Q$88,11,0)))*BO35+(IF(ISERROR(VLOOKUP(BL35,'Calcification Rates'!$A$11:$Q$88,14,0)),0,VLOOKUP(BL35,'Calcification Rates'!$A$11:$Q$88,14,0)))</f>
        <v>0</v>
      </c>
      <c r="BS35" s="253">
        <f>(IF(ISERROR(VLOOKUP(BL35,'Calcification Rates'!$A$11:$Q$88,12,0)),0,VLOOKUP(BL35,'Calcification Rates'!$A$11:$Q$88,12,0)))*BO35+(IF(ISERROR(VLOOKUP(BL35,'Calcification Rates'!$A$11:$Q$88,15,0)),0,VLOOKUP(BL35,'Calcification Rates'!$A$11:$Q$88,15,0)))</f>
        <v>0</v>
      </c>
      <c r="BT35" s="254">
        <f>(IF(ISERROR(VLOOKUP(BL35,'Calcification Rates'!$A$11:$Q$88,13,0)),0,VLOOKUP(BL35,'Calcification Rates'!$A$11:$Q$88,13,0)))*BO35+(IF(ISERROR(VLOOKUP(BL35,'Calcification Rates'!$A$11:$Q$88,16,0)),0,VLOOKUP(BL35,'Calcification Rates'!$A$11:$Q$88,16,0)))</f>
        <v>0</v>
      </c>
    </row>
    <row r="36" spans="1:72" ht="20.100000000000001" customHeight="1" x14ac:dyDescent="0.25">
      <c r="A36" s="241"/>
      <c r="B36" s="242"/>
      <c r="C36" s="243"/>
      <c r="D36" s="244">
        <f>(IF(ISERROR(VLOOKUP(A36,'Calcification Rates'!$A$11:$Q$88,5,0)),0,VLOOKUP(A36,'Calcification Rates'!$A$11:$Q$88,5,0)))*C36</f>
        <v>0</v>
      </c>
      <c r="E36" s="245" t="str">
        <f>IF(ISERROR(VLOOKUP(A36,'Calcification Rates'!$A$10:$D$88,2,FALSE))," ",VLOOKUP(A36,'Calcification Rates'!$A$10:$D$88,2,FALSE))</f>
        <v xml:space="preserve"> </v>
      </c>
      <c r="F36" s="245" t="str">
        <f>IF(ISERROR(VLOOKUP(A36,'Calcification Rates'!$A$10:$D$88,4,FALSE))," ",VLOOKUP(A36,'Calcification Rates'!$A$10:$D$88,4,FALSE))</f>
        <v xml:space="preserve"> </v>
      </c>
      <c r="G36" s="246">
        <f>(IF(ISERROR(VLOOKUP(A36,'Calcification Rates'!$A$11:$Q$88,11,0)),0,VLOOKUP(A36,'Calcification Rates'!$A$11:$Q$88,11,0)))*D36+(IF(ISERROR(VLOOKUP(A36,'Calcification Rates'!$A$11:$Q$88,14,0)),0,VLOOKUP(A36,'Calcification Rates'!$A$11:$Q$88,14,0)))</f>
        <v>0</v>
      </c>
      <c r="H36" s="247">
        <f>(IF(ISERROR(VLOOKUP(A36,'Calcification Rates'!$A$11:$Q$88,12,0)),0,VLOOKUP(A36,'Calcification Rates'!$A$11:$Q$88,12,0)))*D36+(IF(ISERROR(VLOOKUP(A36,'Calcification Rates'!$A$11:$Q$88,15,0)),0,VLOOKUP(A36,'Calcification Rates'!$A$11:$Q$88,15,0)))</f>
        <v>0</v>
      </c>
      <c r="I36" s="248">
        <f>(IF(ISERROR(VLOOKUP(A36,'Calcification Rates'!$A$11:$Q$88,13,0)),0,VLOOKUP(A36,'Calcification Rates'!$A$11:$Q$88,13,0)))*D36+(IF(ISERROR(VLOOKUP(A36,'Calcification Rates'!$A$11:$Q$88,16,0)),0,VLOOKUP(A36,'Calcification Rates'!$A$11:$Q$88,16,0)))</f>
        <v>0</v>
      </c>
      <c r="J36" s="256"/>
      <c r="K36" s="241"/>
      <c r="L36" s="257"/>
      <c r="M36" s="244">
        <f>(IF(ISERROR(VLOOKUP(J36,'Calcification Rates'!$A$11:$Q$88,5,0)),0,VLOOKUP(J36,'Calcification Rates'!$A$11:$Q$88,5,0)))*L36</f>
        <v>0</v>
      </c>
      <c r="N36" s="245" t="str">
        <f>IF(ISERROR(VLOOKUP(J36,'Calcification Rates'!$A$10:$D$88,2,FALSE))," ",VLOOKUP(J36,'Calcification Rates'!$A$10:$D$88,2,FALSE))</f>
        <v xml:space="preserve"> </v>
      </c>
      <c r="O36" s="245" t="str">
        <f>IF(ISERROR(VLOOKUP(J36,'Calcification Rates'!$A$10:$D$88,4,FALSE))," ",VLOOKUP(J36,'Calcification Rates'!$A$10:$D$88,4,FALSE))</f>
        <v xml:space="preserve"> </v>
      </c>
      <c r="P36" s="246">
        <f>(IF(ISERROR(VLOOKUP(J36,'Calcification Rates'!$A$11:$Q$88,11,0)),0,VLOOKUP(J36,'Calcification Rates'!$A$11:$Q$88,11,0)))*M36+(IF(ISERROR(VLOOKUP(J36,'Calcification Rates'!$A$11:$Q$88,14,0)),0,VLOOKUP(J36,'Calcification Rates'!$A$11:$Q$88,14,0)))</f>
        <v>0</v>
      </c>
      <c r="Q36" s="246">
        <f>(IF(ISERROR(VLOOKUP(J36,'Calcification Rates'!$A$11:$Q$88,12,0)),0,VLOOKUP(J36,'Calcification Rates'!$A$11:$Q$88,12,0)))*M36+(IF(ISERROR(VLOOKUP(J36,'Calcification Rates'!$A$11:$Q$88,15,0)),0,VLOOKUP(J36,'Calcification Rates'!$A$11:$Q$88,15,0)))</f>
        <v>0</v>
      </c>
      <c r="R36" s="249">
        <f>(IF(ISERROR(VLOOKUP(J36,'Calcification Rates'!$A$11:$Q$88,13,0)),0,VLOOKUP(J36,'Calcification Rates'!$A$11:$Q$88,13,0)))*M36+(IF(ISERROR(VLOOKUP(J36,'Calcification Rates'!$A$11:$Q$88,16,0)),0,VLOOKUP(J36,'Calcification Rates'!$A$11:$Q$88,16,0)))</f>
        <v>0</v>
      </c>
      <c r="S36" s="256"/>
      <c r="T36" s="250"/>
      <c r="U36" s="251"/>
      <c r="V36" s="252">
        <f>(IF(ISERROR(VLOOKUP(S36,'Calcification Rates'!$A$11:$Q$88,5,0)),0,VLOOKUP(S36,'Calcification Rates'!$A$11:$Q$88,5,0)))*U36</f>
        <v>0</v>
      </c>
      <c r="W36" s="245" t="str">
        <f>IF(ISERROR(VLOOKUP(S36,'Calcification Rates'!$A$10:$D$88,2,FALSE))," ",VLOOKUP(S36,'Calcification Rates'!$A$10:$D$88,2,FALSE))</f>
        <v xml:space="preserve"> </v>
      </c>
      <c r="X36" s="245" t="str">
        <f>IF(ISERROR(VLOOKUP(S36,'Calcification Rates'!$A$10:$D$88,4,FALSE))," ",VLOOKUP(S36,'Calcification Rates'!$A$10:$D$88,4,FALSE))</f>
        <v xml:space="preserve"> </v>
      </c>
      <c r="Y36" s="246">
        <f>(IF(ISERROR(VLOOKUP(S36,'Calcification Rates'!$A$11:$Q$88,11,0)),0,VLOOKUP(S36,'Calcification Rates'!$A$11:$Q$88,11,0)))*V36+(IF(ISERROR(VLOOKUP(S36,'Calcification Rates'!$A$11:$Q$88,14,0)),0,VLOOKUP(S36,'Calcification Rates'!$A$11:$Q$88,14,0)))</f>
        <v>0</v>
      </c>
      <c r="Z36" s="246">
        <f>(IF(ISERROR(VLOOKUP(S36,'Calcification Rates'!$A$11:$Q$88,12,0)),0,VLOOKUP(S36,'Calcification Rates'!$A$11:$Q$88,12,0)))*V36+(IF(ISERROR(VLOOKUP(S36,'Calcification Rates'!$A$11:$Q$88,15,0)),0,VLOOKUP(S36,'Calcification Rates'!$A$11:$Q$88,15,0)))</f>
        <v>0</v>
      </c>
      <c r="AA36" s="249">
        <f>(IF(ISERROR(VLOOKUP(S36,'Calcification Rates'!$A$11:$Q$88,13,0)),0,VLOOKUP(S36,'Calcification Rates'!$A$11:$Q$88,13,0)))*V36+(IF(ISERROR(VLOOKUP(S36,'Calcification Rates'!$A$11:$Q$88,16,0)),0,VLOOKUP(S36,'Calcification Rates'!$A$11:$Q$88,16,0)))</f>
        <v>0</v>
      </c>
      <c r="AB36" s="256"/>
      <c r="AC36" s="242"/>
      <c r="AD36" s="242"/>
      <c r="AE36" s="244">
        <f>(IF(ISERROR(VLOOKUP(AB36,'Calcification Rates'!$A$11:$Q$88,5,0)),0,VLOOKUP(AB36,'Calcification Rates'!$A$11:$Q$88,5,0)))*AD36</f>
        <v>0</v>
      </c>
      <c r="AF36" s="245" t="str">
        <f>IF(ISERROR(VLOOKUP(AB36,'Calcification Rates'!$A$10:$D$88,2,FALSE))," ",VLOOKUP(AB36,'Calcification Rates'!$A$10:$D$88,2,FALSE))</f>
        <v xml:space="preserve"> </v>
      </c>
      <c r="AG36" s="245" t="str">
        <f>IF(ISERROR(VLOOKUP(AB36,'Calcification Rates'!$A$10:$D$88,4,FALSE))," ",VLOOKUP(AB36,'Calcification Rates'!$A$10:$D$88,4,FALSE))</f>
        <v xml:space="preserve"> </v>
      </c>
      <c r="AH36" s="246">
        <f>(IF(ISERROR(VLOOKUP(AB36,'Calcification Rates'!$A$11:$Q$88,11,0)),0,VLOOKUP(AB36,'Calcification Rates'!$A$11:$Q$88,11,0)))*AE36+(IF(ISERROR(VLOOKUP(AB36,'Calcification Rates'!$A$11:$Q$88,14,0)),0,VLOOKUP(AB36,'Calcification Rates'!$A$11:$Q$88,14,0)))</f>
        <v>0</v>
      </c>
      <c r="AI36" s="246">
        <f>(IF(ISERROR(VLOOKUP(AB36,'Calcification Rates'!$A$11:$Q$88,12,0)),0,VLOOKUP(AB36,'Calcification Rates'!$A$11:$Q$88,12,0)))*AE36+(IF(ISERROR(VLOOKUP(AB36,'Calcification Rates'!$A$11:$Q$88,15,0)),0,VLOOKUP(AB36,'Calcification Rates'!$A$11:$Q$88,15,0)))</f>
        <v>0</v>
      </c>
      <c r="AJ36" s="249">
        <f>(IF(ISERROR(VLOOKUP(AB36,'Calcification Rates'!$A$11:$Q$88,13,0)),0,VLOOKUP(AB36,'Calcification Rates'!$A$11:$Q$88,13,0)))*AE36+(IF(ISERROR(VLOOKUP(AB36,'Calcification Rates'!$A$11:$Q$88,16,0)),0,VLOOKUP(AB36,'Calcification Rates'!$A$11:$Q$88,16,0)))</f>
        <v>0</v>
      </c>
      <c r="AK36" s="256"/>
      <c r="AL36" s="241"/>
      <c r="AM36" s="257"/>
      <c r="AN36" s="252">
        <f>(IF(ISERROR(VLOOKUP(AK36,'Calcification Rates'!$A$11:$Q$88,5,0)),0,VLOOKUP(AK36,'Calcification Rates'!$A$11:$Q$88,5,0)))*AM36</f>
        <v>0</v>
      </c>
      <c r="AO36" s="245" t="str">
        <f>IF(ISERROR(VLOOKUP(AK36,'Calcification Rates'!$A$10:$D$88,2,FALSE))," ",VLOOKUP(AK36,'Calcification Rates'!$A$10:$D$88,2,FALSE))</f>
        <v xml:space="preserve"> </v>
      </c>
      <c r="AP36" s="245" t="str">
        <f>IF(ISERROR(VLOOKUP(AK36,'Calcification Rates'!$A$10:$D$88,4,FALSE))," ",VLOOKUP(AK36,'Calcification Rates'!$A$10:$D$88,4,FALSE))</f>
        <v xml:space="preserve"> </v>
      </c>
      <c r="AQ36" s="246">
        <f>(IF(ISERROR(VLOOKUP(AK36,'Calcification Rates'!$A$11:$Q$88,11,0)),0,VLOOKUP(AK36,'Calcification Rates'!$A$11:$Q$88,11,0)))*AN36+(IF(ISERROR(VLOOKUP(AK36,'Calcification Rates'!$A$11:$Q$88,14,0)),0,VLOOKUP(AK36,'Calcification Rates'!$A$11:$Q$88,14,0)))</f>
        <v>0</v>
      </c>
      <c r="AR36" s="246">
        <f>(IF(ISERROR(VLOOKUP(AK36,'Calcification Rates'!$A$11:$Q$88,12,0)),0,VLOOKUP(AK36,'Calcification Rates'!$A$11:$Q$88,12,0)))*AN36+(IF(ISERROR(VLOOKUP(AK36,'Calcification Rates'!$A$11:$Q$88,15,0)),0,VLOOKUP(AK36,'Calcification Rates'!$A$11:$Q$88,15,0)))</f>
        <v>0</v>
      </c>
      <c r="AS36" s="249">
        <f>(IF(ISERROR(VLOOKUP(AK36,'Calcification Rates'!$A$11:$Q$88,13,0)),0,VLOOKUP(AK36,'Calcification Rates'!$A$11:$Q$88,13,0)))*AN36+(IF(ISERROR(VLOOKUP(AK36,'Calcification Rates'!$A$11:$Q$88,16,0)),0,VLOOKUP(AK36,'Calcification Rates'!$A$11:$Q$88,16,0)))</f>
        <v>0</v>
      </c>
      <c r="AT36" s="256"/>
      <c r="AU36" s="241"/>
      <c r="AV36" s="257"/>
      <c r="AW36" s="244">
        <f>(IF(ISERROR(VLOOKUP(AT36,'Calcification Rates'!$A$11:$Q$88,5,0)),0,VLOOKUP(AT36,'Calcification Rates'!$A$11:$Q$88,5,0)))*AV36</f>
        <v>0</v>
      </c>
      <c r="AX36" s="245" t="str">
        <f>IF(ISERROR(VLOOKUP(AT36,'Calcification Rates'!$A$10:$D$88,2,FALSE))," ",VLOOKUP(AT36,'Calcification Rates'!$A$10:$D$88,2,FALSE))</f>
        <v xml:space="preserve"> </v>
      </c>
      <c r="AY36" s="245" t="str">
        <f>IF(ISERROR(VLOOKUP(AT36,'Calcification Rates'!$A$10:$D$88,4,FALSE))," ",VLOOKUP(AT36,'Calcification Rates'!$A$10:$D$88,4,FALSE))</f>
        <v xml:space="preserve"> </v>
      </c>
      <c r="AZ36" s="253">
        <f>(IF(ISERROR(VLOOKUP(AT36,'Calcification Rates'!$A$11:$Q$88,11,0)),0,VLOOKUP(AT36,'Calcification Rates'!$A$11:$Q$88,11,0)))*AW36+(IF(ISERROR(VLOOKUP(AT36,'Calcification Rates'!$A$11:$Q$88,14,0)),0,VLOOKUP(AT36,'Calcification Rates'!$A$11:$Q$88,14,0)))</f>
        <v>0</v>
      </c>
      <c r="BA36" s="253">
        <f>(IF(ISERROR(VLOOKUP(AT36,'Calcification Rates'!$A$11:$Q$88,12,0)),0,VLOOKUP(AT36,'Calcification Rates'!$A$11:$Q$88,12,0)))*AW36+(IF(ISERROR(VLOOKUP(AT36,'Calcification Rates'!$A$11:$Q$88,15,0)),0,VLOOKUP(AT36,'Calcification Rates'!$A$11:$Q$88,15,0)))</f>
        <v>0</v>
      </c>
      <c r="BB36" s="254">
        <f>(IF(ISERROR(VLOOKUP(AT36,'Calcification Rates'!$A$11:$Q$88,13,0)),0,VLOOKUP(AT36,'Calcification Rates'!$A$11:$Q$88,13,0)))*AW36+(IF(ISERROR(VLOOKUP(AT36,'Calcification Rates'!$A$11:$Q$88,16,0)),0,VLOOKUP(AT36,'Calcification Rates'!$A$11:$Q$88,16,0)))</f>
        <v>0</v>
      </c>
      <c r="BC36" s="256"/>
      <c r="BD36" s="241"/>
      <c r="BE36" s="257"/>
      <c r="BF36" s="244">
        <f>(IF(ISERROR(VLOOKUP(BC36,'Calcification Rates'!$A$11:$Q$88,5,0)),0,VLOOKUP(BC36,'Calcification Rates'!$A$11:$Q$88,5,0)))*BE36</f>
        <v>0</v>
      </c>
      <c r="BG36" s="245" t="str">
        <f>IF(ISERROR(VLOOKUP(BC36,'Calcification Rates'!$A$10:$D$88,2,FALSE))," ",VLOOKUP(BC36,'Calcification Rates'!$A$10:$D$88,2,FALSE))</f>
        <v xml:space="preserve"> </v>
      </c>
      <c r="BH36" s="245" t="str">
        <f>IF(ISERROR(VLOOKUP(BC36,'Calcification Rates'!$A$10:$D$88,4,FALSE))," ",VLOOKUP(BC36,'Calcification Rates'!$A$10:$D$88,4,FALSE))</f>
        <v xml:space="preserve"> </v>
      </c>
      <c r="BI36" s="253">
        <f>(IF(ISERROR(VLOOKUP(BC36,'Calcification Rates'!$A$11:$Q$88,11,0)),0,VLOOKUP(BC36,'Calcification Rates'!$A$11:$Q$88,11,0)))*BF36+(IF(ISERROR(VLOOKUP(BC36,'Calcification Rates'!$A$11:$Q$88,14,0)),0,VLOOKUP(BC36,'Calcification Rates'!$A$11:$Q$88,14,0)))</f>
        <v>0</v>
      </c>
      <c r="BJ36" s="253">
        <f>(IF(ISERROR(VLOOKUP(BC36,'Calcification Rates'!$A$11:$Q$88,12,0)),0,VLOOKUP(BC36,'Calcification Rates'!$A$11:$Q$88,12,0)))*BF36+(IF(ISERROR(VLOOKUP(BC36,'Calcification Rates'!$A$11:$Q$88,15,0)),0,VLOOKUP(BC36,'Calcification Rates'!$A$11:$Q$88,15,0)))</f>
        <v>0</v>
      </c>
      <c r="BK36" s="254">
        <f>(IF(ISERROR(VLOOKUP(BC36,'Calcification Rates'!$A$11:$Q$88,13,0)),0,VLOOKUP(BC36,'Calcification Rates'!$A$11:$Q$88,13,0)))*BF36+(IF(ISERROR(VLOOKUP(BC36,'Calcification Rates'!$A$11:$Q$88,16,0)),0,VLOOKUP(BC36,'Calcification Rates'!$A$11:$Q$88,16,0)))</f>
        <v>0</v>
      </c>
      <c r="BL36" s="256"/>
      <c r="BM36" s="241"/>
      <c r="BN36" s="241"/>
      <c r="BO36" s="241">
        <f>(IF(ISERROR(VLOOKUP(BL36,'Calcification Rates'!$A$11:$Q$88,5,0)),0,VLOOKUP(BL36,'Calcification Rates'!$A$11:$Q$88,5,0)))*BN36</f>
        <v>0</v>
      </c>
      <c r="BP36" s="245" t="str">
        <f>IF(ISERROR(VLOOKUP(BL36,'Calcification Rates'!$A$10:$D$88,2,FALSE))," ",VLOOKUP(BL36,'Calcification Rates'!$A$10:$D$88,2,FALSE))</f>
        <v xml:space="preserve"> </v>
      </c>
      <c r="BQ36" s="245" t="str">
        <f>IF(ISERROR(VLOOKUP(BL36,'Calcification Rates'!$A$10:$D$88,4,FALSE))," ",VLOOKUP(BL36,'Calcification Rates'!$A$10:$D$88,4,FALSE))</f>
        <v xml:space="preserve"> </v>
      </c>
      <c r="BR36" s="253">
        <f>(IF(ISERROR(VLOOKUP(BL36,'Calcification Rates'!$A$11:$Q$88,11,0)),0,VLOOKUP(BL36,'Calcification Rates'!$A$11:$Q$88,11,0)))*BO36+(IF(ISERROR(VLOOKUP(BL36,'Calcification Rates'!$A$11:$Q$88,14,0)),0,VLOOKUP(BL36,'Calcification Rates'!$A$11:$Q$88,14,0)))</f>
        <v>0</v>
      </c>
      <c r="BS36" s="253">
        <f>(IF(ISERROR(VLOOKUP(BL36,'Calcification Rates'!$A$11:$Q$88,12,0)),0,VLOOKUP(BL36,'Calcification Rates'!$A$11:$Q$88,12,0)))*BO36+(IF(ISERROR(VLOOKUP(BL36,'Calcification Rates'!$A$11:$Q$88,15,0)),0,VLOOKUP(BL36,'Calcification Rates'!$A$11:$Q$88,15,0)))</f>
        <v>0</v>
      </c>
      <c r="BT36" s="254">
        <f>(IF(ISERROR(VLOOKUP(BL36,'Calcification Rates'!$A$11:$Q$88,13,0)),0,VLOOKUP(BL36,'Calcification Rates'!$A$11:$Q$88,13,0)))*BO36+(IF(ISERROR(VLOOKUP(BL36,'Calcification Rates'!$A$11:$Q$88,16,0)),0,VLOOKUP(BL36,'Calcification Rates'!$A$11:$Q$88,16,0)))</f>
        <v>0</v>
      </c>
    </row>
    <row r="37" spans="1:72" ht="20.100000000000001" customHeight="1" x14ac:dyDescent="0.25">
      <c r="A37" s="241"/>
      <c r="B37" s="242"/>
      <c r="C37" s="243"/>
      <c r="D37" s="244">
        <f>(IF(ISERROR(VLOOKUP(A37,'Calcification Rates'!$A$11:$Q$88,5,0)),0,VLOOKUP(A37,'Calcification Rates'!$A$11:$Q$88,5,0)))*C37</f>
        <v>0</v>
      </c>
      <c r="E37" s="245" t="str">
        <f>IF(ISERROR(VLOOKUP(A37,'Calcification Rates'!$A$10:$D$88,2,FALSE))," ",VLOOKUP(A37,'Calcification Rates'!$A$10:$D$88,2,FALSE))</f>
        <v xml:space="preserve"> </v>
      </c>
      <c r="F37" s="245" t="str">
        <f>IF(ISERROR(VLOOKUP(A37,'Calcification Rates'!$A$10:$D$88,4,FALSE))," ",VLOOKUP(A37,'Calcification Rates'!$A$10:$D$88,4,FALSE))</f>
        <v xml:space="preserve"> </v>
      </c>
      <c r="G37" s="246">
        <f>(IF(ISERROR(VLOOKUP(A37,'Calcification Rates'!$A$11:$Q$88,11,0)),0,VLOOKUP(A37,'Calcification Rates'!$A$11:$Q$88,11,0)))*D37+(IF(ISERROR(VLOOKUP(A37,'Calcification Rates'!$A$11:$Q$88,14,0)),0,VLOOKUP(A37,'Calcification Rates'!$A$11:$Q$88,14,0)))</f>
        <v>0</v>
      </c>
      <c r="H37" s="247">
        <f>(IF(ISERROR(VLOOKUP(A37,'Calcification Rates'!$A$11:$Q$88,12,0)),0,VLOOKUP(A37,'Calcification Rates'!$A$11:$Q$88,12,0)))*D37+(IF(ISERROR(VLOOKUP(A37,'Calcification Rates'!$A$11:$Q$88,15,0)),0,VLOOKUP(A37,'Calcification Rates'!$A$11:$Q$88,15,0)))</f>
        <v>0</v>
      </c>
      <c r="I37" s="248">
        <f>(IF(ISERROR(VLOOKUP(A37,'Calcification Rates'!$A$11:$Q$88,13,0)),0,VLOOKUP(A37,'Calcification Rates'!$A$11:$Q$88,13,0)))*D37+(IF(ISERROR(VLOOKUP(A37,'Calcification Rates'!$A$11:$Q$88,16,0)),0,VLOOKUP(A37,'Calcification Rates'!$A$11:$Q$88,16,0)))</f>
        <v>0</v>
      </c>
      <c r="J37" s="256"/>
      <c r="K37" s="241"/>
      <c r="L37" s="257"/>
      <c r="M37" s="244">
        <f>(IF(ISERROR(VLOOKUP(J37,'Calcification Rates'!$A$11:$Q$88,5,0)),0,VLOOKUP(J37,'Calcification Rates'!$A$11:$Q$88,5,0)))*L37</f>
        <v>0</v>
      </c>
      <c r="N37" s="245" t="str">
        <f>IF(ISERROR(VLOOKUP(J37,'Calcification Rates'!$A$10:$D$88,2,FALSE))," ",VLOOKUP(J37,'Calcification Rates'!$A$10:$D$88,2,FALSE))</f>
        <v xml:space="preserve"> </v>
      </c>
      <c r="O37" s="245" t="str">
        <f>IF(ISERROR(VLOOKUP(J37,'Calcification Rates'!$A$10:$D$88,4,FALSE))," ",VLOOKUP(J37,'Calcification Rates'!$A$10:$D$88,4,FALSE))</f>
        <v xml:space="preserve"> </v>
      </c>
      <c r="P37" s="246">
        <f>(IF(ISERROR(VLOOKUP(J37,'Calcification Rates'!$A$11:$Q$88,11,0)),0,VLOOKUP(J37,'Calcification Rates'!$A$11:$Q$88,11,0)))*M37+(IF(ISERROR(VLOOKUP(J37,'Calcification Rates'!$A$11:$Q$88,14,0)),0,VLOOKUP(J37,'Calcification Rates'!$A$11:$Q$88,14,0)))</f>
        <v>0</v>
      </c>
      <c r="Q37" s="246">
        <f>(IF(ISERROR(VLOOKUP(J37,'Calcification Rates'!$A$11:$Q$88,12,0)),0,VLOOKUP(J37,'Calcification Rates'!$A$11:$Q$88,12,0)))*M37+(IF(ISERROR(VLOOKUP(J37,'Calcification Rates'!$A$11:$Q$88,15,0)),0,VLOOKUP(J37,'Calcification Rates'!$A$11:$Q$88,15,0)))</f>
        <v>0</v>
      </c>
      <c r="R37" s="249">
        <f>(IF(ISERROR(VLOOKUP(J37,'Calcification Rates'!$A$11:$Q$88,13,0)),0,VLOOKUP(J37,'Calcification Rates'!$A$11:$Q$88,13,0)))*M37+(IF(ISERROR(VLOOKUP(J37,'Calcification Rates'!$A$11:$Q$88,16,0)),0,VLOOKUP(J37,'Calcification Rates'!$A$11:$Q$88,16,0)))</f>
        <v>0</v>
      </c>
      <c r="S37" s="256"/>
      <c r="T37" s="250"/>
      <c r="U37" s="251"/>
      <c r="V37" s="252">
        <f>(IF(ISERROR(VLOOKUP(S37,'Calcification Rates'!$A$11:$Q$88,5,0)),0,VLOOKUP(S37,'Calcification Rates'!$A$11:$Q$88,5,0)))*U37</f>
        <v>0</v>
      </c>
      <c r="W37" s="245" t="str">
        <f>IF(ISERROR(VLOOKUP(S37,'Calcification Rates'!$A$10:$D$88,2,FALSE))," ",VLOOKUP(S37,'Calcification Rates'!$A$10:$D$88,2,FALSE))</f>
        <v xml:space="preserve"> </v>
      </c>
      <c r="X37" s="245" t="str">
        <f>IF(ISERROR(VLOOKUP(S37,'Calcification Rates'!$A$10:$D$88,4,FALSE))," ",VLOOKUP(S37,'Calcification Rates'!$A$10:$D$88,4,FALSE))</f>
        <v xml:space="preserve"> </v>
      </c>
      <c r="Y37" s="246">
        <f>(IF(ISERROR(VLOOKUP(S37,'Calcification Rates'!$A$11:$Q$88,11,0)),0,VLOOKUP(S37,'Calcification Rates'!$A$11:$Q$88,11,0)))*V37+(IF(ISERROR(VLOOKUP(S37,'Calcification Rates'!$A$11:$Q$88,14,0)),0,VLOOKUP(S37,'Calcification Rates'!$A$11:$Q$88,14,0)))</f>
        <v>0</v>
      </c>
      <c r="Z37" s="246">
        <f>(IF(ISERROR(VLOOKUP(S37,'Calcification Rates'!$A$11:$Q$88,12,0)),0,VLOOKUP(S37,'Calcification Rates'!$A$11:$Q$88,12,0)))*V37+(IF(ISERROR(VLOOKUP(S37,'Calcification Rates'!$A$11:$Q$88,15,0)),0,VLOOKUP(S37,'Calcification Rates'!$A$11:$Q$88,15,0)))</f>
        <v>0</v>
      </c>
      <c r="AA37" s="249">
        <f>(IF(ISERROR(VLOOKUP(S37,'Calcification Rates'!$A$11:$Q$88,13,0)),0,VLOOKUP(S37,'Calcification Rates'!$A$11:$Q$88,13,0)))*V37+(IF(ISERROR(VLOOKUP(S37,'Calcification Rates'!$A$11:$Q$88,16,0)),0,VLOOKUP(S37,'Calcification Rates'!$A$11:$Q$88,16,0)))</f>
        <v>0</v>
      </c>
      <c r="AB37" s="256"/>
      <c r="AC37" s="242"/>
      <c r="AD37" s="242"/>
      <c r="AE37" s="244">
        <f>(IF(ISERROR(VLOOKUP(AB37,'Calcification Rates'!$A$11:$Q$88,5,0)),0,VLOOKUP(AB37,'Calcification Rates'!$A$11:$Q$88,5,0)))*AD37</f>
        <v>0</v>
      </c>
      <c r="AF37" s="245" t="str">
        <f>IF(ISERROR(VLOOKUP(AB37,'Calcification Rates'!$A$10:$D$88,2,FALSE))," ",VLOOKUP(AB37,'Calcification Rates'!$A$10:$D$88,2,FALSE))</f>
        <v xml:space="preserve"> </v>
      </c>
      <c r="AG37" s="245" t="str">
        <f>IF(ISERROR(VLOOKUP(AB37,'Calcification Rates'!$A$10:$D$88,4,FALSE))," ",VLOOKUP(AB37,'Calcification Rates'!$A$10:$D$88,4,FALSE))</f>
        <v xml:space="preserve"> </v>
      </c>
      <c r="AH37" s="246">
        <f>(IF(ISERROR(VLOOKUP(AB37,'Calcification Rates'!$A$11:$Q$88,11,0)),0,VLOOKUP(AB37,'Calcification Rates'!$A$11:$Q$88,11,0)))*AE37+(IF(ISERROR(VLOOKUP(AB37,'Calcification Rates'!$A$11:$Q$88,14,0)),0,VLOOKUP(AB37,'Calcification Rates'!$A$11:$Q$88,14,0)))</f>
        <v>0</v>
      </c>
      <c r="AI37" s="246">
        <f>(IF(ISERROR(VLOOKUP(AB37,'Calcification Rates'!$A$11:$Q$88,12,0)),0,VLOOKUP(AB37,'Calcification Rates'!$A$11:$Q$88,12,0)))*AE37+(IF(ISERROR(VLOOKUP(AB37,'Calcification Rates'!$A$11:$Q$88,15,0)),0,VLOOKUP(AB37,'Calcification Rates'!$A$11:$Q$88,15,0)))</f>
        <v>0</v>
      </c>
      <c r="AJ37" s="249">
        <f>(IF(ISERROR(VLOOKUP(AB37,'Calcification Rates'!$A$11:$Q$88,13,0)),0,VLOOKUP(AB37,'Calcification Rates'!$A$11:$Q$88,13,0)))*AE37+(IF(ISERROR(VLOOKUP(AB37,'Calcification Rates'!$A$11:$Q$88,16,0)),0,VLOOKUP(AB37,'Calcification Rates'!$A$11:$Q$88,16,0)))</f>
        <v>0</v>
      </c>
      <c r="AK37" s="256"/>
      <c r="AL37" s="241"/>
      <c r="AM37" s="257"/>
      <c r="AN37" s="252">
        <f>(IF(ISERROR(VLOOKUP(AK37,'Calcification Rates'!$A$11:$Q$88,5,0)),0,VLOOKUP(AK37,'Calcification Rates'!$A$11:$Q$88,5,0)))*AM37</f>
        <v>0</v>
      </c>
      <c r="AO37" s="245" t="str">
        <f>IF(ISERROR(VLOOKUP(AK37,'Calcification Rates'!$A$10:$D$88,2,FALSE))," ",VLOOKUP(AK37,'Calcification Rates'!$A$10:$D$88,2,FALSE))</f>
        <v xml:space="preserve"> </v>
      </c>
      <c r="AP37" s="245" t="str">
        <f>IF(ISERROR(VLOOKUP(AK37,'Calcification Rates'!$A$10:$D$88,4,FALSE))," ",VLOOKUP(AK37,'Calcification Rates'!$A$10:$D$88,4,FALSE))</f>
        <v xml:space="preserve"> </v>
      </c>
      <c r="AQ37" s="246">
        <f>(IF(ISERROR(VLOOKUP(AK37,'Calcification Rates'!$A$11:$Q$88,11,0)),0,VLOOKUP(AK37,'Calcification Rates'!$A$11:$Q$88,11,0)))*AN37+(IF(ISERROR(VLOOKUP(AK37,'Calcification Rates'!$A$11:$Q$88,14,0)),0,VLOOKUP(AK37,'Calcification Rates'!$A$11:$Q$88,14,0)))</f>
        <v>0</v>
      </c>
      <c r="AR37" s="246">
        <f>(IF(ISERROR(VLOOKUP(AK37,'Calcification Rates'!$A$11:$Q$88,12,0)),0,VLOOKUP(AK37,'Calcification Rates'!$A$11:$Q$88,12,0)))*AN37+(IF(ISERROR(VLOOKUP(AK37,'Calcification Rates'!$A$11:$Q$88,15,0)),0,VLOOKUP(AK37,'Calcification Rates'!$A$11:$Q$88,15,0)))</f>
        <v>0</v>
      </c>
      <c r="AS37" s="249">
        <f>(IF(ISERROR(VLOOKUP(AK37,'Calcification Rates'!$A$11:$Q$88,13,0)),0,VLOOKUP(AK37,'Calcification Rates'!$A$11:$Q$88,13,0)))*AN37+(IF(ISERROR(VLOOKUP(AK37,'Calcification Rates'!$A$11:$Q$88,16,0)),0,VLOOKUP(AK37,'Calcification Rates'!$A$11:$Q$88,16,0)))</f>
        <v>0</v>
      </c>
      <c r="AT37" s="256"/>
      <c r="AU37" s="241"/>
      <c r="AV37" s="257"/>
      <c r="AW37" s="244">
        <f>(IF(ISERROR(VLOOKUP(AT37,'Calcification Rates'!$A$11:$Q$88,5,0)),0,VLOOKUP(AT37,'Calcification Rates'!$A$11:$Q$88,5,0)))*AV37</f>
        <v>0</v>
      </c>
      <c r="AX37" s="245" t="str">
        <f>IF(ISERROR(VLOOKUP(AT37,'Calcification Rates'!$A$10:$D$88,2,FALSE))," ",VLOOKUP(AT37,'Calcification Rates'!$A$10:$D$88,2,FALSE))</f>
        <v xml:space="preserve"> </v>
      </c>
      <c r="AY37" s="245" t="str">
        <f>IF(ISERROR(VLOOKUP(AT37,'Calcification Rates'!$A$10:$D$88,4,FALSE))," ",VLOOKUP(AT37,'Calcification Rates'!$A$10:$D$88,4,FALSE))</f>
        <v xml:space="preserve"> </v>
      </c>
      <c r="AZ37" s="253">
        <f>(IF(ISERROR(VLOOKUP(AT37,'Calcification Rates'!$A$11:$Q$88,11,0)),0,VLOOKUP(AT37,'Calcification Rates'!$A$11:$Q$88,11,0)))*AW37+(IF(ISERROR(VLOOKUP(AT37,'Calcification Rates'!$A$11:$Q$88,14,0)),0,VLOOKUP(AT37,'Calcification Rates'!$A$11:$Q$88,14,0)))</f>
        <v>0</v>
      </c>
      <c r="BA37" s="253">
        <f>(IF(ISERROR(VLOOKUP(AT37,'Calcification Rates'!$A$11:$Q$88,12,0)),0,VLOOKUP(AT37,'Calcification Rates'!$A$11:$Q$88,12,0)))*AW37+(IF(ISERROR(VLOOKUP(AT37,'Calcification Rates'!$A$11:$Q$88,15,0)),0,VLOOKUP(AT37,'Calcification Rates'!$A$11:$Q$88,15,0)))</f>
        <v>0</v>
      </c>
      <c r="BB37" s="254">
        <f>(IF(ISERROR(VLOOKUP(AT37,'Calcification Rates'!$A$11:$Q$88,13,0)),0,VLOOKUP(AT37,'Calcification Rates'!$A$11:$Q$88,13,0)))*AW37+(IF(ISERROR(VLOOKUP(AT37,'Calcification Rates'!$A$11:$Q$88,16,0)),0,VLOOKUP(AT37,'Calcification Rates'!$A$11:$Q$88,16,0)))</f>
        <v>0</v>
      </c>
      <c r="BC37" s="256"/>
      <c r="BD37" s="241"/>
      <c r="BE37" s="257"/>
      <c r="BF37" s="244">
        <f>(IF(ISERROR(VLOOKUP(BC37,'Calcification Rates'!$A$11:$Q$88,5,0)),0,VLOOKUP(BC37,'Calcification Rates'!$A$11:$Q$88,5,0)))*BE37</f>
        <v>0</v>
      </c>
      <c r="BG37" s="245" t="str">
        <f>IF(ISERROR(VLOOKUP(BC37,'Calcification Rates'!$A$10:$D$88,2,FALSE))," ",VLOOKUP(BC37,'Calcification Rates'!$A$10:$D$88,2,FALSE))</f>
        <v xml:space="preserve"> </v>
      </c>
      <c r="BH37" s="245" t="str">
        <f>IF(ISERROR(VLOOKUP(BC37,'Calcification Rates'!$A$10:$D$88,4,FALSE))," ",VLOOKUP(BC37,'Calcification Rates'!$A$10:$D$88,4,FALSE))</f>
        <v xml:space="preserve"> </v>
      </c>
      <c r="BI37" s="253">
        <f>(IF(ISERROR(VLOOKUP(BC37,'Calcification Rates'!$A$11:$Q$88,11,0)),0,VLOOKUP(BC37,'Calcification Rates'!$A$11:$Q$88,11,0)))*BF37+(IF(ISERROR(VLOOKUP(BC37,'Calcification Rates'!$A$11:$Q$88,14,0)),0,VLOOKUP(BC37,'Calcification Rates'!$A$11:$Q$88,14,0)))</f>
        <v>0</v>
      </c>
      <c r="BJ37" s="253">
        <f>(IF(ISERROR(VLOOKUP(BC37,'Calcification Rates'!$A$11:$Q$88,12,0)),0,VLOOKUP(BC37,'Calcification Rates'!$A$11:$Q$88,12,0)))*BF37+(IF(ISERROR(VLOOKUP(BC37,'Calcification Rates'!$A$11:$Q$88,15,0)),0,VLOOKUP(BC37,'Calcification Rates'!$A$11:$Q$88,15,0)))</f>
        <v>0</v>
      </c>
      <c r="BK37" s="254">
        <f>(IF(ISERROR(VLOOKUP(BC37,'Calcification Rates'!$A$11:$Q$88,13,0)),0,VLOOKUP(BC37,'Calcification Rates'!$A$11:$Q$88,13,0)))*BF37+(IF(ISERROR(VLOOKUP(BC37,'Calcification Rates'!$A$11:$Q$88,16,0)),0,VLOOKUP(BC37,'Calcification Rates'!$A$11:$Q$88,16,0)))</f>
        <v>0</v>
      </c>
      <c r="BL37" s="256"/>
      <c r="BM37" s="241"/>
      <c r="BN37" s="241"/>
      <c r="BO37" s="241">
        <f>(IF(ISERROR(VLOOKUP(BL37,'Calcification Rates'!$A$11:$Q$88,5,0)),0,VLOOKUP(BL37,'Calcification Rates'!$A$11:$Q$88,5,0)))*BN37</f>
        <v>0</v>
      </c>
      <c r="BP37" s="245" t="str">
        <f>IF(ISERROR(VLOOKUP(BL37,'Calcification Rates'!$A$10:$D$88,2,FALSE))," ",VLOOKUP(BL37,'Calcification Rates'!$A$10:$D$88,2,FALSE))</f>
        <v xml:space="preserve"> </v>
      </c>
      <c r="BQ37" s="245" t="str">
        <f>IF(ISERROR(VLOOKUP(BL37,'Calcification Rates'!$A$10:$D$88,4,FALSE))," ",VLOOKUP(BL37,'Calcification Rates'!$A$10:$D$88,4,FALSE))</f>
        <v xml:space="preserve"> </v>
      </c>
      <c r="BR37" s="253">
        <f>(IF(ISERROR(VLOOKUP(BL37,'Calcification Rates'!$A$11:$Q$88,11,0)),0,VLOOKUP(BL37,'Calcification Rates'!$A$11:$Q$88,11,0)))*BO37+(IF(ISERROR(VLOOKUP(BL37,'Calcification Rates'!$A$11:$Q$88,14,0)),0,VLOOKUP(BL37,'Calcification Rates'!$A$11:$Q$88,14,0)))</f>
        <v>0</v>
      </c>
      <c r="BS37" s="253">
        <f>(IF(ISERROR(VLOOKUP(BL37,'Calcification Rates'!$A$11:$Q$88,12,0)),0,VLOOKUP(BL37,'Calcification Rates'!$A$11:$Q$88,12,0)))*BO37+(IF(ISERROR(VLOOKUP(BL37,'Calcification Rates'!$A$11:$Q$88,15,0)),0,VLOOKUP(BL37,'Calcification Rates'!$A$11:$Q$88,15,0)))</f>
        <v>0</v>
      </c>
      <c r="BT37" s="254">
        <f>(IF(ISERROR(VLOOKUP(BL37,'Calcification Rates'!$A$11:$Q$88,13,0)),0,VLOOKUP(BL37,'Calcification Rates'!$A$11:$Q$88,13,0)))*BO37+(IF(ISERROR(VLOOKUP(BL37,'Calcification Rates'!$A$11:$Q$88,16,0)),0,VLOOKUP(BL37,'Calcification Rates'!$A$11:$Q$88,16,0)))</f>
        <v>0</v>
      </c>
    </row>
    <row r="38" spans="1:72" ht="20.100000000000001" customHeight="1" x14ac:dyDescent="0.25">
      <c r="A38" s="241"/>
      <c r="B38" s="242"/>
      <c r="C38" s="243"/>
      <c r="D38" s="244">
        <f>(IF(ISERROR(VLOOKUP(A38,'Calcification Rates'!$A$11:$Q$88,5,0)),0,VLOOKUP(A38,'Calcification Rates'!$A$11:$Q$88,5,0)))*C38</f>
        <v>0</v>
      </c>
      <c r="E38" s="245" t="str">
        <f>IF(ISERROR(VLOOKUP(A38,'Calcification Rates'!$A$10:$D$88,2,FALSE))," ",VLOOKUP(A38,'Calcification Rates'!$A$10:$D$88,2,FALSE))</f>
        <v xml:space="preserve"> </v>
      </c>
      <c r="F38" s="245" t="str">
        <f>IF(ISERROR(VLOOKUP(A38,'Calcification Rates'!$A$10:$D$88,4,FALSE))," ",VLOOKUP(A38,'Calcification Rates'!$A$10:$D$88,4,FALSE))</f>
        <v xml:space="preserve"> </v>
      </c>
      <c r="G38" s="246">
        <f>(IF(ISERROR(VLOOKUP(A38,'Calcification Rates'!$A$11:$Q$88,11,0)),0,VLOOKUP(A38,'Calcification Rates'!$A$11:$Q$88,11,0)))*D38+(IF(ISERROR(VLOOKUP(A38,'Calcification Rates'!$A$11:$Q$88,14,0)),0,VLOOKUP(A38,'Calcification Rates'!$A$11:$Q$88,14,0)))</f>
        <v>0</v>
      </c>
      <c r="H38" s="247">
        <f>(IF(ISERROR(VLOOKUP(A38,'Calcification Rates'!$A$11:$Q$88,12,0)),0,VLOOKUP(A38,'Calcification Rates'!$A$11:$Q$88,12,0)))*D38+(IF(ISERROR(VLOOKUP(A38,'Calcification Rates'!$A$11:$Q$88,15,0)),0,VLOOKUP(A38,'Calcification Rates'!$A$11:$Q$88,15,0)))</f>
        <v>0</v>
      </c>
      <c r="I38" s="248">
        <f>(IF(ISERROR(VLOOKUP(A38,'Calcification Rates'!$A$11:$Q$88,13,0)),0,VLOOKUP(A38,'Calcification Rates'!$A$11:$Q$88,13,0)))*D38+(IF(ISERROR(VLOOKUP(A38,'Calcification Rates'!$A$11:$Q$88,16,0)),0,VLOOKUP(A38,'Calcification Rates'!$A$11:$Q$88,16,0)))</f>
        <v>0</v>
      </c>
      <c r="J38" s="256"/>
      <c r="K38" s="241"/>
      <c r="L38" s="257"/>
      <c r="M38" s="244">
        <f>(IF(ISERROR(VLOOKUP(J38,'Calcification Rates'!$A$11:$Q$88,5,0)),0,VLOOKUP(J38,'Calcification Rates'!$A$11:$Q$88,5,0)))*L38</f>
        <v>0</v>
      </c>
      <c r="N38" s="245" t="str">
        <f>IF(ISERROR(VLOOKUP(J38,'Calcification Rates'!$A$10:$D$88,2,FALSE))," ",VLOOKUP(J38,'Calcification Rates'!$A$10:$D$88,2,FALSE))</f>
        <v xml:space="preserve"> </v>
      </c>
      <c r="O38" s="245" t="str">
        <f>IF(ISERROR(VLOOKUP(J38,'Calcification Rates'!$A$10:$D$88,4,FALSE))," ",VLOOKUP(J38,'Calcification Rates'!$A$10:$D$88,4,FALSE))</f>
        <v xml:space="preserve"> </v>
      </c>
      <c r="P38" s="246">
        <f>(IF(ISERROR(VLOOKUP(J38,'Calcification Rates'!$A$11:$Q$88,11,0)),0,VLOOKUP(J38,'Calcification Rates'!$A$11:$Q$88,11,0)))*M38+(IF(ISERROR(VLOOKUP(J38,'Calcification Rates'!$A$11:$Q$88,14,0)),0,VLOOKUP(J38,'Calcification Rates'!$A$11:$Q$88,14,0)))</f>
        <v>0</v>
      </c>
      <c r="Q38" s="246">
        <f>(IF(ISERROR(VLOOKUP(J38,'Calcification Rates'!$A$11:$Q$88,12,0)),0,VLOOKUP(J38,'Calcification Rates'!$A$11:$Q$88,12,0)))*M38+(IF(ISERROR(VLOOKUP(J38,'Calcification Rates'!$A$11:$Q$88,15,0)),0,VLOOKUP(J38,'Calcification Rates'!$A$11:$Q$88,15,0)))</f>
        <v>0</v>
      </c>
      <c r="R38" s="249">
        <f>(IF(ISERROR(VLOOKUP(J38,'Calcification Rates'!$A$11:$Q$88,13,0)),0,VLOOKUP(J38,'Calcification Rates'!$A$11:$Q$88,13,0)))*M38+(IF(ISERROR(VLOOKUP(J38,'Calcification Rates'!$A$11:$Q$88,16,0)),0,VLOOKUP(J38,'Calcification Rates'!$A$11:$Q$88,16,0)))</f>
        <v>0</v>
      </c>
      <c r="S38" s="256"/>
      <c r="T38" s="250"/>
      <c r="U38" s="251"/>
      <c r="V38" s="252">
        <f>(IF(ISERROR(VLOOKUP(S38,'Calcification Rates'!$A$11:$Q$88,5,0)),0,VLOOKUP(S38,'Calcification Rates'!$A$11:$Q$88,5,0)))*U38</f>
        <v>0</v>
      </c>
      <c r="W38" s="245" t="str">
        <f>IF(ISERROR(VLOOKUP(S38,'Calcification Rates'!$A$10:$D$88,2,FALSE))," ",VLOOKUP(S38,'Calcification Rates'!$A$10:$D$88,2,FALSE))</f>
        <v xml:space="preserve"> </v>
      </c>
      <c r="X38" s="245" t="str">
        <f>IF(ISERROR(VLOOKUP(S38,'Calcification Rates'!$A$10:$D$88,4,FALSE))," ",VLOOKUP(S38,'Calcification Rates'!$A$10:$D$88,4,FALSE))</f>
        <v xml:space="preserve"> </v>
      </c>
      <c r="Y38" s="246">
        <f>(IF(ISERROR(VLOOKUP(S38,'Calcification Rates'!$A$11:$Q$88,11,0)),0,VLOOKUP(S38,'Calcification Rates'!$A$11:$Q$88,11,0)))*V38+(IF(ISERROR(VLOOKUP(S38,'Calcification Rates'!$A$11:$Q$88,14,0)),0,VLOOKUP(S38,'Calcification Rates'!$A$11:$Q$88,14,0)))</f>
        <v>0</v>
      </c>
      <c r="Z38" s="246">
        <f>(IF(ISERROR(VLOOKUP(S38,'Calcification Rates'!$A$11:$Q$88,12,0)),0,VLOOKUP(S38,'Calcification Rates'!$A$11:$Q$88,12,0)))*V38+(IF(ISERROR(VLOOKUP(S38,'Calcification Rates'!$A$11:$Q$88,15,0)),0,VLOOKUP(S38,'Calcification Rates'!$A$11:$Q$88,15,0)))</f>
        <v>0</v>
      </c>
      <c r="AA38" s="249">
        <f>(IF(ISERROR(VLOOKUP(S38,'Calcification Rates'!$A$11:$Q$88,13,0)),0,VLOOKUP(S38,'Calcification Rates'!$A$11:$Q$88,13,0)))*V38+(IF(ISERROR(VLOOKUP(S38,'Calcification Rates'!$A$11:$Q$88,16,0)),0,VLOOKUP(S38,'Calcification Rates'!$A$11:$Q$88,16,0)))</f>
        <v>0</v>
      </c>
      <c r="AB38" s="256"/>
      <c r="AC38" s="242"/>
      <c r="AD38" s="242"/>
      <c r="AE38" s="244">
        <f>(IF(ISERROR(VLOOKUP(AB38,'Calcification Rates'!$A$11:$Q$88,5,0)),0,VLOOKUP(AB38,'Calcification Rates'!$A$11:$Q$88,5,0)))*AD38</f>
        <v>0</v>
      </c>
      <c r="AF38" s="245" t="str">
        <f>IF(ISERROR(VLOOKUP(AB38,'Calcification Rates'!$A$10:$D$88,2,FALSE))," ",VLOOKUP(AB38,'Calcification Rates'!$A$10:$D$88,2,FALSE))</f>
        <v xml:space="preserve"> </v>
      </c>
      <c r="AG38" s="245" t="str">
        <f>IF(ISERROR(VLOOKUP(AB38,'Calcification Rates'!$A$10:$D$88,4,FALSE))," ",VLOOKUP(AB38,'Calcification Rates'!$A$10:$D$88,4,FALSE))</f>
        <v xml:space="preserve"> </v>
      </c>
      <c r="AH38" s="246">
        <f>(IF(ISERROR(VLOOKUP(AB38,'Calcification Rates'!$A$11:$Q$88,11,0)),0,VLOOKUP(AB38,'Calcification Rates'!$A$11:$Q$88,11,0)))*AE38+(IF(ISERROR(VLOOKUP(AB38,'Calcification Rates'!$A$11:$Q$88,14,0)),0,VLOOKUP(AB38,'Calcification Rates'!$A$11:$Q$88,14,0)))</f>
        <v>0</v>
      </c>
      <c r="AI38" s="246">
        <f>(IF(ISERROR(VLOOKUP(AB38,'Calcification Rates'!$A$11:$Q$88,12,0)),0,VLOOKUP(AB38,'Calcification Rates'!$A$11:$Q$88,12,0)))*AE38+(IF(ISERROR(VLOOKUP(AB38,'Calcification Rates'!$A$11:$Q$88,15,0)),0,VLOOKUP(AB38,'Calcification Rates'!$A$11:$Q$88,15,0)))</f>
        <v>0</v>
      </c>
      <c r="AJ38" s="249">
        <f>(IF(ISERROR(VLOOKUP(AB38,'Calcification Rates'!$A$11:$Q$88,13,0)),0,VLOOKUP(AB38,'Calcification Rates'!$A$11:$Q$88,13,0)))*AE38+(IF(ISERROR(VLOOKUP(AB38,'Calcification Rates'!$A$11:$Q$88,16,0)),0,VLOOKUP(AB38,'Calcification Rates'!$A$11:$Q$88,16,0)))</f>
        <v>0</v>
      </c>
      <c r="AK38" s="256"/>
      <c r="AL38" s="241"/>
      <c r="AM38" s="257"/>
      <c r="AN38" s="252">
        <f>(IF(ISERROR(VLOOKUP(AK38,'Calcification Rates'!$A$11:$Q$88,5,0)),0,VLOOKUP(AK38,'Calcification Rates'!$A$11:$Q$88,5,0)))*AM38</f>
        <v>0</v>
      </c>
      <c r="AO38" s="245" t="str">
        <f>IF(ISERROR(VLOOKUP(AK38,'Calcification Rates'!$A$10:$D$88,2,FALSE))," ",VLOOKUP(AK38,'Calcification Rates'!$A$10:$D$88,2,FALSE))</f>
        <v xml:space="preserve"> </v>
      </c>
      <c r="AP38" s="245" t="str">
        <f>IF(ISERROR(VLOOKUP(AK38,'Calcification Rates'!$A$10:$D$88,4,FALSE))," ",VLOOKUP(AK38,'Calcification Rates'!$A$10:$D$88,4,FALSE))</f>
        <v xml:space="preserve"> </v>
      </c>
      <c r="AQ38" s="246">
        <f>(IF(ISERROR(VLOOKUP(AK38,'Calcification Rates'!$A$11:$Q$88,11,0)),0,VLOOKUP(AK38,'Calcification Rates'!$A$11:$Q$88,11,0)))*AN38+(IF(ISERROR(VLOOKUP(AK38,'Calcification Rates'!$A$11:$Q$88,14,0)),0,VLOOKUP(AK38,'Calcification Rates'!$A$11:$Q$88,14,0)))</f>
        <v>0</v>
      </c>
      <c r="AR38" s="246">
        <f>(IF(ISERROR(VLOOKUP(AK38,'Calcification Rates'!$A$11:$Q$88,12,0)),0,VLOOKUP(AK38,'Calcification Rates'!$A$11:$Q$88,12,0)))*AN38+(IF(ISERROR(VLOOKUP(AK38,'Calcification Rates'!$A$11:$Q$88,15,0)),0,VLOOKUP(AK38,'Calcification Rates'!$A$11:$Q$88,15,0)))</f>
        <v>0</v>
      </c>
      <c r="AS38" s="249">
        <f>(IF(ISERROR(VLOOKUP(AK38,'Calcification Rates'!$A$11:$Q$88,13,0)),0,VLOOKUP(AK38,'Calcification Rates'!$A$11:$Q$88,13,0)))*AN38+(IF(ISERROR(VLOOKUP(AK38,'Calcification Rates'!$A$11:$Q$88,16,0)),0,VLOOKUP(AK38,'Calcification Rates'!$A$11:$Q$88,16,0)))</f>
        <v>0</v>
      </c>
      <c r="AT38" s="256"/>
      <c r="AU38" s="241"/>
      <c r="AV38" s="257"/>
      <c r="AW38" s="244">
        <f>(IF(ISERROR(VLOOKUP(AT38,'Calcification Rates'!$A$11:$Q$88,5,0)),0,VLOOKUP(AT38,'Calcification Rates'!$A$11:$Q$88,5,0)))*AV38</f>
        <v>0</v>
      </c>
      <c r="AX38" s="245" t="str">
        <f>IF(ISERROR(VLOOKUP(AT38,'Calcification Rates'!$A$10:$D$88,2,FALSE))," ",VLOOKUP(AT38,'Calcification Rates'!$A$10:$D$88,2,FALSE))</f>
        <v xml:space="preserve"> </v>
      </c>
      <c r="AY38" s="245" t="str">
        <f>IF(ISERROR(VLOOKUP(AT38,'Calcification Rates'!$A$10:$D$88,4,FALSE))," ",VLOOKUP(AT38,'Calcification Rates'!$A$10:$D$88,4,FALSE))</f>
        <v xml:space="preserve"> </v>
      </c>
      <c r="AZ38" s="253">
        <f>(IF(ISERROR(VLOOKUP(AT38,'Calcification Rates'!$A$11:$Q$88,11,0)),0,VLOOKUP(AT38,'Calcification Rates'!$A$11:$Q$88,11,0)))*AW38+(IF(ISERROR(VLOOKUP(AT38,'Calcification Rates'!$A$11:$Q$88,14,0)),0,VLOOKUP(AT38,'Calcification Rates'!$A$11:$Q$88,14,0)))</f>
        <v>0</v>
      </c>
      <c r="BA38" s="253">
        <f>(IF(ISERROR(VLOOKUP(AT38,'Calcification Rates'!$A$11:$Q$88,12,0)),0,VLOOKUP(AT38,'Calcification Rates'!$A$11:$Q$88,12,0)))*AW38+(IF(ISERROR(VLOOKUP(AT38,'Calcification Rates'!$A$11:$Q$88,15,0)),0,VLOOKUP(AT38,'Calcification Rates'!$A$11:$Q$88,15,0)))</f>
        <v>0</v>
      </c>
      <c r="BB38" s="254">
        <f>(IF(ISERROR(VLOOKUP(AT38,'Calcification Rates'!$A$11:$Q$88,13,0)),0,VLOOKUP(AT38,'Calcification Rates'!$A$11:$Q$88,13,0)))*AW38+(IF(ISERROR(VLOOKUP(AT38,'Calcification Rates'!$A$11:$Q$88,16,0)),0,VLOOKUP(AT38,'Calcification Rates'!$A$11:$Q$88,16,0)))</f>
        <v>0</v>
      </c>
      <c r="BC38" s="256"/>
      <c r="BD38" s="241"/>
      <c r="BE38" s="257"/>
      <c r="BF38" s="244">
        <f>(IF(ISERROR(VLOOKUP(BC38,'Calcification Rates'!$A$11:$Q$88,5,0)),0,VLOOKUP(BC38,'Calcification Rates'!$A$11:$Q$88,5,0)))*BE38</f>
        <v>0</v>
      </c>
      <c r="BG38" s="245" t="str">
        <f>IF(ISERROR(VLOOKUP(BC38,'Calcification Rates'!$A$10:$D$88,2,FALSE))," ",VLOOKUP(BC38,'Calcification Rates'!$A$10:$D$88,2,FALSE))</f>
        <v xml:space="preserve"> </v>
      </c>
      <c r="BH38" s="245" t="str">
        <f>IF(ISERROR(VLOOKUP(BC38,'Calcification Rates'!$A$10:$D$88,4,FALSE))," ",VLOOKUP(BC38,'Calcification Rates'!$A$10:$D$88,4,FALSE))</f>
        <v xml:space="preserve"> </v>
      </c>
      <c r="BI38" s="253">
        <f>(IF(ISERROR(VLOOKUP(BC38,'Calcification Rates'!$A$11:$Q$88,11,0)),0,VLOOKUP(BC38,'Calcification Rates'!$A$11:$Q$88,11,0)))*BF38+(IF(ISERROR(VLOOKUP(BC38,'Calcification Rates'!$A$11:$Q$88,14,0)),0,VLOOKUP(BC38,'Calcification Rates'!$A$11:$Q$88,14,0)))</f>
        <v>0</v>
      </c>
      <c r="BJ38" s="253">
        <f>(IF(ISERROR(VLOOKUP(BC38,'Calcification Rates'!$A$11:$Q$88,12,0)),0,VLOOKUP(BC38,'Calcification Rates'!$A$11:$Q$88,12,0)))*BF38+(IF(ISERROR(VLOOKUP(BC38,'Calcification Rates'!$A$11:$Q$88,15,0)),0,VLOOKUP(BC38,'Calcification Rates'!$A$11:$Q$88,15,0)))</f>
        <v>0</v>
      </c>
      <c r="BK38" s="254">
        <f>(IF(ISERROR(VLOOKUP(BC38,'Calcification Rates'!$A$11:$Q$88,13,0)),0,VLOOKUP(BC38,'Calcification Rates'!$A$11:$Q$88,13,0)))*BF38+(IF(ISERROR(VLOOKUP(BC38,'Calcification Rates'!$A$11:$Q$88,16,0)),0,VLOOKUP(BC38,'Calcification Rates'!$A$11:$Q$88,16,0)))</f>
        <v>0</v>
      </c>
      <c r="BL38" s="256"/>
      <c r="BM38" s="241"/>
      <c r="BN38" s="241"/>
      <c r="BO38" s="241">
        <f>(IF(ISERROR(VLOOKUP(BL38,'Calcification Rates'!$A$11:$Q$88,5,0)),0,VLOOKUP(BL38,'Calcification Rates'!$A$11:$Q$88,5,0)))*BN38</f>
        <v>0</v>
      </c>
      <c r="BP38" s="245" t="str">
        <f>IF(ISERROR(VLOOKUP(BL38,'Calcification Rates'!$A$10:$D$88,2,FALSE))," ",VLOOKUP(BL38,'Calcification Rates'!$A$10:$D$88,2,FALSE))</f>
        <v xml:space="preserve"> </v>
      </c>
      <c r="BQ38" s="245" t="str">
        <f>IF(ISERROR(VLOOKUP(BL38,'Calcification Rates'!$A$10:$D$88,4,FALSE))," ",VLOOKUP(BL38,'Calcification Rates'!$A$10:$D$88,4,FALSE))</f>
        <v xml:space="preserve"> </v>
      </c>
      <c r="BR38" s="253">
        <f>(IF(ISERROR(VLOOKUP(BL38,'Calcification Rates'!$A$11:$Q$88,11,0)),0,VLOOKUP(BL38,'Calcification Rates'!$A$11:$Q$88,11,0)))*BO38+(IF(ISERROR(VLOOKUP(BL38,'Calcification Rates'!$A$11:$Q$88,14,0)),0,VLOOKUP(BL38,'Calcification Rates'!$A$11:$Q$88,14,0)))</f>
        <v>0</v>
      </c>
      <c r="BS38" s="253">
        <f>(IF(ISERROR(VLOOKUP(BL38,'Calcification Rates'!$A$11:$Q$88,12,0)),0,VLOOKUP(BL38,'Calcification Rates'!$A$11:$Q$88,12,0)))*BO38+(IF(ISERROR(VLOOKUP(BL38,'Calcification Rates'!$A$11:$Q$88,15,0)),0,VLOOKUP(BL38,'Calcification Rates'!$A$11:$Q$88,15,0)))</f>
        <v>0</v>
      </c>
      <c r="BT38" s="254">
        <f>(IF(ISERROR(VLOOKUP(BL38,'Calcification Rates'!$A$11:$Q$88,13,0)),0,VLOOKUP(BL38,'Calcification Rates'!$A$11:$Q$88,13,0)))*BO38+(IF(ISERROR(VLOOKUP(BL38,'Calcification Rates'!$A$11:$Q$88,16,0)),0,VLOOKUP(BL38,'Calcification Rates'!$A$11:$Q$88,16,0)))</f>
        <v>0</v>
      </c>
    </row>
    <row r="39" spans="1:72" ht="20.100000000000001" customHeight="1" x14ac:dyDescent="0.25">
      <c r="A39" s="241"/>
      <c r="B39" s="242"/>
      <c r="C39" s="243"/>
      <c r="D39" s="244">
        <f>(IF(ISERROR(VLOOKUP(A39,'Calcification Rates'!$A$11:$Q$88,5,0)),0,VLOOKUP(A39,'Calcification Rates'!$A$11:$Q$88,5,0)))*C39</f>
        <v>0</v>
      </c>
      <c r="E39" s="245" t="str">
        <f>IF(ISERROR(VLOOKUP(A39,'Calcification Rates'!$A$10:$D$88,2,FALSE))," ",VLOOKUP(A39,'Calcification Rates'!$A$10:$D$88,2,FALSE))</f>
        <v xml:space="preserve"> </v>
      </c>
      <c r="F39" s="245" t="str">
        <f>IF(ISERROR(VLOOKUP(A39,'Calcification Rates'!$A$10:$D$88,4,FALSE))," ",VLOOKUP(A39,'Calcification Rates'!$A$10:$D$88,4,FALSE))</f>
        <v xml:space="preserve"> </v>
      </c>
      <c r="G39" s="246">
        <f>(IF(ISERROR(VLOOKUP(A39,'Calcification Rates'!$A$11:$Q$88,11,0)),0,VLOOKUP(A39,'Calcification Rates'!$A$11:$Q$88,11,0)))*D39+(IF(ISERROR(VLOOKUP(A39,'Calcification Rates'!$A$11:$Q$88,14,0)),0,VLOOKUP(A39,'Calcification Rates'!$A$11:$Q$88,14,0)))</f>
        <v>0</v>
      </c>
      <c r="H39" s="247">
        <f>(IF(ISERROR(VLOOKUP(A39,'Calcification Rates'!$A$11:$Q$88,12,0)),0,VLOOKUP(A39,'Calcification Rates'!$A$11:$Q$88,12,0)))*D39+(IF(ISERROR(VLOOKUP(A39,'Calcification Rates'!$A$11:$Q$88,15,0)),0,VLOOKUP(A39,'Calcification Rates'!$A$11:$Q$88,15,0)))</f>
        <v>0</v>
      </c>
      <c r="I39" s="248">
        <f>(IF(ISERROR(VLOOKUP(A39,'Calcification Rates'!$A$11:$Q$88,13,0)),0,VLOOKUP(A39,'Calcification Rates'!$A$11:$Q$88,13,0)))*D39+(IF(ISERROR(VLOOKUP(A39,'Calcification Rates'!$A$11:$Q$88,16,0)),0,VLOOKUP(A39,'Calcification Rates'!$A$11:$Q$88,16,0)))</f>
        <v>0</v>
      </c>
      <c r="J39" s="256"/>
      <c r="K39" s="241"/>
      <c r="L39" s="257"/>
      <c r="M39" s="244">
        <f>(IF(ISERROR(VLOOKUP(J39,'Calcification Rates'!$A$11:$Q$88,5,0)),0,VLOOKUP(J39,'Calcification Rates'!$A$11:$Q$88,5,0)))*L39</f>
        <v>0</v>
      </c>
      <c r="N39" s="245" t="str">
        <f>IF(ISERROR(VLOOKUP(J39,'Calcification Rates'!$A$10:$D$88,2,FALSE))," ",VLOOKUP(J39,'Calcification Rates'!$A$10:$D$88,2,FALSE))</f>
        <v xml:space="preserve"> </v>
      </c>
      <c r="O39" s="245" t="str">
        <f>IF(ISERROR(VLOOKUP(J39,'Calcification Rates'!$A$10:$D$88,4,FALSE))," ",VLOOKUP(J39,'Calcification Rates'!$A$10:$D$88,4,FALSE))</f>
        <v xml:space="preserve"> </v>
      </c>
      <c r="P39" s="246">
        <f>(IF(ISERROR(VLOOKUP(J39,'Calcification Rates'!$A$11:$Q$88,11,0)),0,VLOOKUP(J39,'Calcification Rates'!$A$11:$Q$88,11,0)))*M39+(IF(ISERROR(VLOOKUP(J39,'Calcification Rates'!$A$11:$Q$88,14,0)),0,VLOOKUP(J39,'Calcification Rates'!$A$11:$Q$88,14,0)))</f>
        <v>0</v>
      </c>
      <c r="Q39" s="246">
        <f>(IF(ISERROR(VLOOKUP(J39,'Calcification Rates'!$A$11:$Q$88,12,0)),0,VLOOKUP(J39,'Calcification Rates'!$A$11:$Q$88,12,0)))*M39+(IF(ISERROR(VLOOKUP(J39,'Calcification Rates'!$A$11:$Q$88,15,0)),0,VLOOKUP(J39,'Calcification Rates'!$A$11:$Q$88,15,0)))</f>
        <v>0</v>
      </c>
      <c r="R39" s="249">
        <f>(IF(ISERROR(VLOOKUP(J39,'Calcification Rates'!$A$11:$Q$88,13,0)),0,VLOOKUP(J39,'Calcification Rates'!$A$11:$Q$88,13,0)))*M39+(IF(ISERROR(VLOOKUP(J39,'Calcification Rates'!$A$11:$Q$88,16,0)),0,VLOOKUP(J39,'Calcification Rates'!$A$11:$Q$88,16,0)))</f>
        <v>0</v>
      </c>
      <c r="S39" s="256"/>
      <c r="T39" s="250"/>
      <c r="U39" s="251"/>
      <c r="V39" s="252">
        <f>(IF(ISERROR(VLOOKUP(S39,'Calcification Rates'!$A$11:$Q$88,5,0)),0,VLOOKUP(S39,'Calcification Rates'!$A$11:$Q$88,5,0)))*U39</f>
        <v>0</v>
      </c>
      <c r="W39" s="245" t="str">
        <f>IF(ISERROR(VLOOKUP(S39,'Calcification Rates'!$A$10:$D$88,2,FALSE))," ",VLOOKUP(S39,'Calcification Rates'!$A$10:$D$88,2,FALSE))</f>
        <v xml:space="preserve"> </v>
      </c>
      <c r="X39" s="245" t="str">
        <f>IF(ISERROR(VLOOKUP(S39,'Calcification Rates'!$A$10:$D$88,4,FALSE))," ",VLOOKUP(S39,'Calcification Rates'!$A$10:$D$88,4,FALSE))</f>
        <v xml:space="preserve"> </v>
      </c>
      <c r="Y39" s="246">
        <f>(IF(ISERROR(VLOOKUP(S39,'Calcification Rates'!$A$11:$Q$88,11,0)),0,VLOOKUP(S39,'Calcification Rates'!$A$11:$Q$88,11,0)))*V39+(IF(ISERROR(VLOOKUP(S39,'Calcification Rates'!$A$11:$Q$88,14,0)),0,VLOOKUP(S39,'Calcification Rates'!$A$11:$Q$88,14,0)))</f>
        <v>0</v>
      </c>
      <c r="Z39" s="246">
        <f>(IF(ISERROR(VLOOKUP(S39,'Calcification Rates'!$A$11:$Q$88,12,0)),0,VLOOKUP(S39,'Calcification Rates'!$A$11:$Q$88,12,0)))*V39+(IF(ISERROR(VLOOKUP(S39,'Calcification Rates'!$A$11:$Q$88,15,0)),0,VLOOKUP(S39,'Calcification Rates'!$A$11:$Q$88,15,0)))</f>
        <v>0</v>
      </c>
      <c r="AA39" s="249">
        <f>(IF(ISERROR(VLOOKUP(S39,'Calcification Rates'!$A$11:$Q$88,13,0)),0,VLOOKUP(S39,'Calcification Rates'!$A$11:$Q$88,13,0)))*V39+(IF(ISERROR(VLOOKUP(S39,'Calcification Rates'!$A$11:$Q$88,16,0)),0,VLOOKUP(S39,'Calcification Rates'!$A$11:$Q$88,16,0)))</f>
        <v>0</v>
      </c>
      <c r="AB39" s="256"/>
      <c r="AC39" s="242"/>
      <c r="AD39" s="242"/>
      <c r="AE39" s="244">
        <f>(IF(ISERROR(VLOOKUP(AB39,'Calcification Rates'!$A$11:$Q$88,5,0)),0,VLOOKUP(AB39,'Calcification Rates'!$A$11:$Q$88,5,0)))*AD39</f>
        <v>0</v>
      </c>
      <c r="AF39" s="245" t="str">
        <f>IF(ISERROR(VLOOKUP(AB39,'Calcification Rates'!$A$10:$D$88,2,FALSE))," ",VLOOKUP(AB39,'Calcification Rates'!$A$10:$D$88,2,FALSE))</f>
        <v xml:space="preserve"> </v>
      </c>
      <c r="AG39" s="245" t="str">
        <f>IF(ISERROR(VLOOKUP(AB39,'Calcification Rates'!$A$10:$D$88,4,FALSE))," ",VLOOKUP(AB39,'Calcification Rates'!$A$10:$D$88,4,FALSE))</f>
        <v xml:space="preserve"> </v>
      </c>
      <c r="AH39" s="246">
        <f>(IF(ISERROR(VLOOKUP(AB39,'Calcification Rates'!$A$11:$Q$88,11,0)),0,VLOOKUP(AB39,'Calcification Rates'!$A$11:$Q$88,11,0)))*AE39+(IF(ISERROR(VLOOKUP(AB39,'Calcification Rates'!$A$11:$Q$88,14,0)),0,VLOOKUP(AB39,'Calcification Rates'!$A$11:$Q$88,14,0)))</f>
        <v>0</v>
      </c>
      <c r="AI39" s="246">
        <f>(IF(ISERROR(VLOOKUP(AB39,'Calcification Rates'!$A$11:$Q$88,12,0)),0,VLOOKUP(AB39,'Calcification Rates'!$A$11:$Q$88,12,0)))*AE39+(IF(ISERROR(VLOOKUP(AB39,'Calcification Rates'!$A$11:$Q$88,15,0)),0,VLOOKUP(AB39,'Calcification Rates'!$A$11:$Q$88,15,0)))</f>
        <v>0</v>
      </c>
      <c r="AJ39" s="249">
        <f>(IF(ISERROR(VLOOKUP(AB39,'Calcification Rates'!$A$11:$Q$88,13,0)),0,VLOOKUP(AB39,'Calcification Rates'!$A$11:$Q$88,13,0)))*AE39+(IF(ISERROR(VLOOKUP(AB39,'Calcification Rates'!$A$11:$Q$88,16,0)),0,VLOOKUP(AB39,'Calcification Rates'!$A$11:$Q$88,16,0)))</f>
        <v>0</v>
      </c>
      <c r="AK39" s="256"/>
      <c r="AL39" s="241"/>
      <c r="AM39" s="257"/>
      <c r="AN39" s="252">
        <f>(IF(ISERROR(VLOOKUP(AK39,'Calcification Rates'!$A$11:$Q$88,5,0)),0,VLOOKUP(AK39,'Calcification Rates'!$A$11:$Q$88,5,0)))*AM39</f>
        <v>0</v>
      </c>
      <c r="AO39" s="245" t="str">
        <f>IF(ISERROR(VLOOKUP(AK39,'Calcification Rates'!$A$10:$D$88,2,FALSE))," ",VLOOKUP(AK39,'Calcification Rates'!$A$10:$D$88,2,FALSE))</f>
        <v xml:space="preserve"> </v>
      </c>
      <c r="AP39" s="245" t="str">
        <f>IF(ISERROR(VLOOKUP(AK39,'Calcification Rates'!$A$10:$D$88,4,FALSE))," ",VLOOKUP(AK39,'Calcification Rates'!$A$10:$D$88,4,FALSE))</f>
        <v xml:space="preserve"> </v>
      </c>
      <c r="AQ39" s="246">
        <f>(IF(ISERROR(VLOOKUP(AK39,'Calcification Rates'!$A$11:$Q$88,11,0)),0,VLOOKUP(AK39,'Calcification Rates'!$A$11:$Q$88,11,0)))*AN39+(IF(ISERROR(VLOOKUP(AK39,'Calcification Rates'!$A$11:$Q$88,14,0)),0,VLOOKUP(AK39,'Calcification Rates'!$A$11:$Q$88,14,0)))</f>
        <v>0</v>
      </c>
      <c r="AR39" s="246">
        <f>(IF(ISERROR(VLOOKUP(AK39,'Calcification Rates'!$A$11:$Q$88,12,0)),0,VLOOKUP(AK39,'Calcification Rates'!$A$11:$Q$88,12,0)))*AN39+(IF(ISERROR(VLOOKUP(AK39,'Calcification Rates'!$A$11:$Q$88,15,0)),0,VLOOKUP(AK39,'Calcification Rates'!$A$11:$Q$88,15,0)))</f>
        <v>0</v>
      </c>
      <c r="AS39" s="249">
        <f>(IF(ISERROR(VLOOKUP(AK39,'Calcification Rates'!$A$11:$Q$88,13,0)),0,VLOOKUP(AK39,'Calcification Rates'!$A$11:$Q$88,13,0)))*AN39+(IF(ISERROR(VLOOKUP(AK39,'Calcification Rates'!$A$11:$Q$88,16,0)),0,VLOOKUP(AK39,'Calcification Rates'!$A$11:$Q$88,16,0)))</f>
        <v>0</v>
      </c>
      <c r="AT39" s="256"/>
      <c r="AU39" s="241"/>
      <c r="AV39" s="257"/>
      <c r="AW39" s="244">
        <f>(IF(ISERROR(VLOOKUP(AT39,'Calcification Rates'!$A$11:$Q$88,5,0)),0,VLOOKUP(AT39,'Calcification Rates'!$A$11:$Q$88,5,0)))*AV39</f>
        <v>0</v>
      </c>
      <c r="AX39" s="245" t="str">
        <f>IF(ISERROR(VLOOKUP(AT39,'Calcification Rates'!$A$10:$D$88,2,FALSE))," ",VLOOKUP(AT39,'Calcification Rates'!$A$10:$D$88,2,FALSE))</f>
        <v xml:space="preserve"> </v>
      </c>
      <c r="AY39" s="245" t="str">
        <f>IF(ISERROR(VLOOKUP(AT39,'Calcification Rates'!$A$10:$D$88,4,FALSE))," ",VLOOKUP(AT39,'Calcification Rates'!$A$10:$D$88,4,FALSE))</f>
        <v xml:space="preserve"> </v>
      </c>
      <c r="AZ39" s="253">
        <f>(IF(ISERROR(VLOOKUP(AT39,'Calcification Rates'!$A$11:$Q$88,11,0)),0,VLOOKUP(AT39,'Calcification Rates'!$A$11:$Q$88,11,0)))*AW39+(IF(ISERROR(VLOOKUP(AT39,'Calcification Rates'!$A$11:$Q$88,14,0)),0,VLOOKUP(AT39,'Calcification Rates'!$A$11:$Q$88,14,0)))</f>
        <v>0</v>
      </c>
      <c r="BA39" s="253">
        <f>(IF(ISERROR(VLOOKUP(AT39,'Calcification Rates'!$A$11:$Q$88,12,0)),0,VLOOKUP(AT39,'Calcification Rates'!$A$11:$Q$88,12,0)))*AW39+(IF(ISERROR(VLOOKUP(AT39,'Calcification Rates'!$A$11:$Q$88,15,0)),0,VLOOKUP(AT39,'Calcification Rates'!$A$11:$Q$88,15,0)))</f>
        <v>0</v>
      </c>
      <c r="BB39" s="254">
        <f>(IF(ISERROR(VLOOKUP(AT39,'Calcification Rates'!$A$11:$Q$88,13,0)),0,VLOOKUP(AT39,'Calcification Rates'!$A$11:$Q$88,13,0)))*AW39+(IF(ISERROR(VLOOKUP(AT39,'Calcification Rates'!$A$11:$Q$88,16,0)),0,VLOOKUP(AT39,'Calcification Rates'!$A$11:$Q$88,16,0)))</f>
        <v>0</v>
      </c>
      <c r="BC39" s="256"/>
      <c r="BD39" s="241"/>
      <c r="BE39" s="257"/>
      <c r="BF39" s="244">
        <f>(IF(ISERROR(VLOOKUP(BC39,'Calcification Rates'!$A$11:$Q$88,5,0)),0,VLOOKUP(BC39,'Calcification Rates'!$A$11:$Q$88,5,0)))*BE39</f>
        <v>0</v>
      </c>
      <c r="BG39" s="245" t="str">
        <f>IF(ISERROR(VLOOKUP(BC39,'Calcification Rates'!$A$10:$D$88,2,FALSE))," ",VLOOKUP(BC39,'Calcification Rates'!$A$10:$D$88,2,FALSE))</f>
        <v xml:space="preserve"> </v>
      </c>
      <c r="BH39" s="245" t="str">
        <f>IF(ISERROR(VLOOKUP(BC39,'Calcification Rates'!$A$10:$D$88,4,FALSE))," ",VLOOKUP(BC39,'Calcification Rates'!$A$10:$D$88,4,FALSE))</f>
        <v xml:space="preserve"> </v>
      </c>
      <c r="BI39" s="253">
        <f>(IF(ISERROR(VLOOKUP(BC39,'Calcification Rates'!$A$11:$Q$88,11,0)),0,VLOOKUP(BC39,'Calcification Rates'!$A$11:$Q$88,11,0)))*BF39+(IF(ISERROR(VLOOKUP(BC39,'Calcification Rates'!$A$11:$Q$88,14,0)),0,VLOOKUP(BC39,'Calcification Rates'!$A$11:$Q$88,14,0)))</f>
        <v>0</v>
      </c>
      <c r="BJ39" s="253">
        <f>(IF(ISERROR(VLOOKUP(BC39,'Calcification Rates'!$A$11:$Q$88,12,0)),0,VLOOKUP(BC39,'Calcification Rates'!$A$11:$Q$88,12,0)))*BF39+(IF(ISERROR(VLOOKUP(BC39,'Calcification Rates'!$A$11:$Q$88,15,0)),0,VLOOKUP(BC39,'Calcification Rates'!$A$11:$Q$88,15,0)))</f>
        <v>0</v>
      </c>
      <c r="BK39" s="254">
        <f>(IF(ISERROR(VLOOKUP(BC39,'Calcification Rates'!$A$11:$Q$88,13,0)),0,VLOOKUP(BC39,'Calcification Rates'!$A$11:$Q$88,13,0)))*BF39+(IF(ISERROR(VLOOKUP(BC39,'Calcification Rates'!$A$11:$Q$88,16,0)),0,VLOOKUP(BC39,'Calcification Rates'!$A$11:$Q$88,16,0)))</f>
        <v>0</v>
      </c>
      <c r="BL39" s="256"/>
      <c r="BM39" s="241"/>
      <c r="BN39" s="241"/>
      <c r="BO39" s="241">
        <f>(IF(ISERROR(VLOOKUP(BL39,'Calcification Rates'!$A$11:$Q$88,5,0)),0,VLOOKUP(BL39,'Calcification Rates'!$A$11:$Q$88,5,0)))*BN39</f>
        <v>0</v>
      </c>
      <c r="BP39" s="245" t="str">
        <f>IF(ISERROR(VLOOKUP(BL39,'Calcification Rates'!$A$10:$D$88,2,FALSE))," ",VLOOKUP(BL39,'Calcification Rates'!$A$10:$D$88,2,FALSE))</f>
        <v xml:space="preserve"> </v>
      </c>
      <c r="BQ39" s="245" t="str">
        <f>IF(ISERROR(VLOOKUP(BL39,'Calcification Rates'!$A$10:$D$88,4,FALSE))," ",VLOOKUP(BL39,'Calcification Rates'!$A$10:$D$88,4,FALSE))</f>
        <v xml:space="preserve"> </v>
      </c>
      <c r="BR39" s="253">
        <f>(IF(ISERROR(VLOOKUP(BL39,'Calcification Rates'!$A$11:$Q$88,11,0)),0,VLOOKUP(BL39,'Calcification Rates'!$A$11:$Q$88,11,0)))*BO39+(IF(ISERROR(VLOOKUP(BL39,'Calcification Rates'!$A$11:$Q$88,14,0)),0,VLOOKUP(BL39,'Calcification Rates'!$A$11:$Q$88,14,0)))</f>
        <v>0</v>
      </c>
      <c r="BS39" s="253">
        <f>(IF(ISERROR(VLOOKUP(BL39,'Calcification Rates'!$A$11:$Q$88,12,0)),0,VLOOKUP(BL39,'Calcification Rates'!$A$11:$Q$88,12,0)))*BO39+(IF(ISERROR(VLOOKUP(BL39,'Calcification Rates'!$A$11:$Q$88,15,0)),0,VLOOKUP(BL39,'Calcification Rates'!$A$11:$Q$88,15,0)))</f>
        <v>0</v>
      </c>
      <c r="BT39" s="254">
        <f>(IF(ISERROR(VLOOKUP(BL39,'Calcification Rates'!$A$11:$Q$88,13,0)),0,VLOOKUP(BL39,'Calcification Rates'!$A$11:$Q$88,13,0)))*BO39+(IF(ISERROR(VLOOKUP(BL39,'Calcification Rates'!$A$11:$Q$88,16,0)),0,VLOOKUP(BL39,'Calcification Rates'!$A$11:$Q$88,16,0)))</f>
        <v>0</v>
      </c>
    </row>
    <row r="40" spans="1:72" ht="20.100000000000001" customHeight="1" x14ac:dyDescent="0.25">
      <c r="A40" s="241"/>
      <c r="B40" s="242"/>
      <c r="C40" s="243"/>
      <c r="D40" s="244">
        <f>(IF(ISERROR(VLOOKUP(A40,'Calcification Rates'!$A$11:$Q$88,5,0)),0,VLOOKUP(A40,'Calcification Rates'!$A$11:$Q$88,5,0)))*C40</f>
        <v>0</v>
      </c>
      <c r="E40" s="245" t="str">
        <f>IF(ISERROR(VLOOKUP(A40,'Calcification Rates'!$A$10:$D$88,2,FALSE))," ",VLOOKUP(A40,'Calcification Rates'!$A$10:$D$88,2,FALSE))</f>
        <v xml:space="preserve"> </v>
      </c>
      <c r="F40" s="245" t="str">
        <f>IF(ISERROR(VLOOKUP(A40,'Calcification Rates'!$A$10:$D$88,4,FALSE))," ",VLOOKUP(A40,'Calcification Rates'!$A$10:$D$88,4,FALSE))</f>
        <v xml:space="preserve"> </v>
      </c>
      <c r="G40" s="246">
        <f>(IF(ISERROR(VLOOKUP(A40,'Calcification Rates'!$A$11:$Q$88,11,0)),0,VLOOKUP(A40,'Calcification Rates'!$A$11:$Q$88,11,0)))*D40+(IF(ISERROR(VLOOKUP(A40,'Calcification Rates'!$A$11:$Q$88,14,0)),0,VLOOKUP(A40,'Calcification Rates'!$A$11:$Q$88,14,0)))</f>
        <v>0</v>
      </c>
      <c r="H40" s="247">
        <f>(IF(ISERROR(VLOOKUP(A40,'Calcification Rates'!$A$11:$Q$88,12,0)),0,VLOOKUP(A40,'Calcification Rates'!$A$11:$Q$88,12,0)))*D40+(IF(ISERROR(VLOOKUP(A40,'Calcification Rates'!$A$11:$Q$88,15,0)),0,VLOOKUP(A40,'Calcification Rates'!$A$11:$Q$88,15,0)))</f>
        <v>0</v>
      </c>
      <c r="I40" s="248">
        <f>(IF(ISERROR(VLOOKUP(A40,'Calcification Rates'!$A$11:$Q$88,13,0)),0,VLOOKUP(A40,'Calcification Rates'!$A$11:$Q$88,13,0)))*D40+(IF(ISERROR(VLOOKUP(A40,'Calcification Rates'!$A$11:$Q$88,16,0)),0,VLOOKUP(A40,'Calcification Rates'!$A$11:$Q$88,16,0)))</f>
        <v>0</v>
      </c>
      <c r="J40" s="256"/>
      <c r="K40" s="241"/>
      <c r="L40" s="257"/>
      <c r="M40" s="244">
        <f>(IF(ISERROR(VLOOKUP(J40,'Calcification Rates'!$A$11:$Q$88,5,0)),0,VLOOKUP(J40,'Calcification Rates'!$A$11:$Q$88,5,0)))*L40</f>
        <v>0</v>
      </c>
      <c r="N40" s="245" t="str">
        <f>IF(ISERROR(VLOOKUP(J40,'Calcification Rates'!$A$10:$D$88,2,FALSE))," ",VLOOKUP(J40,'Calcification Rates'!$A$10:$D$88,2,FALSE))</f>
        <v xml:space="preserve"> </v>
      </c>
      <c r="O40" s="245" t="str">
        <f>IF(ISERROR(VLOOKUP(J40,'Calcification Rates'!$A$10:$D$88,4,FALSE))," ",VLOOKUP(J40,'Calcification Rates'!$A$10:$D$88,4,FALSE))</f>
        <v xml:space="preserve"> </v>
      </c>
      <c r="P40" s="246">
        <f>(IF(ISERROR(VLOOKUP(J40,'Calcification Rates'!$A$11:$Q$88,11,0)),0,VLOOKUP(J40,'Calcification Rates'!$A$11:$Q$88,11,0)))*M40+(IF(ISERROR(VLOOKUP(J40,'Calcification Rates'!$A$11:$Q$88,14,0)),0,VLOOKUP(J40,'Calcification Rates'!$A$11:$Q$88,14,0)))</f>
        <v>0</v>
      </c>
      <c r="Q40" s="246">
        <f>(IF(ISERROR(VLOOKUP(J40,'Calcification Rates'!$A$11:$Q$88,12,0)),0,VLOOKUP(J40,'Calcification Rates'!$A$11:$Q$88,12,0)))*M40+(IF(ISERROR(VLOOKUP(J40,'Calcification Rates'!$A$11:$Q$88,15,0)),0,VLOOKUP(J40,'Calcification Rates'!$A$11:$Q$88,15,0)))</f>
        <v>0</v>
      </c>
      <c r="R40" s="249">
        <f>(IF(ISERROR(VLOOKUP(J40,'Calcification Rates'!$A$11:$Q$88,13,0)),0,VLOOKUP(J40,'Calcification Rates'!$A$11:$Q$88,13,0)))*M40+(IF(ISERROR(VLOOKUP(J40,'Calcification Rates'!$A$11:$Q$88,16,0)),0,VLOOKUP(J40,'Calcification Rates'!$A$11:$Q$88,16,0)))</f>
        <v>0</v>
      </c>
      <c r="S40" s="256"/>
      <c r="T40" s="250"/>
      <c r="U40" s="251"/>
      <c r="V40" s="252">
        <f>(IF(ISERROR(VLOOKUP(S40,'Calcification Rates'!$A$11:$Q$88,5,0)),0,VLOOKUP(S40,'Calcification Rates'!$A$11:$Q$88,5,0)))*U40</f>
        <v>0</v>
      </c>
      <c r="W40" s="245" t="str">
        <f>IF(ISERROR(VLOOKUP(S40,'Calcification Rates'!$A$10:$D$88,2,FALSE))," ",VLOOKUP(S40,'Calcification Rates'!$A$10:$D$88,2,FALSE))</f>
        <v xml:space="preserve"> </v>
      </c>
      <c r="X40" s="245" t="str">
        <f>IF(ISERROR(VLOOKUP(S40,'Calcification Rates'!$A$10:$D$88,4,FALSE))," ",VLOOKUP(S40,'Calcification Rates'!$A$10:$D$88,4,FALSE))</f>
        <v xml:space="preserve"> </v>
      </c>
      <c r="Y40" s="246">
        <f>(IF(ISERROR(VLOOKUP(S40,'Calcification Rates'!$A$11:$Q$88,11,0)),0,VLOOKUP(S40,'Calcification Rates'!$A$11:$Q$88,11,0)))*V40+(IF(ISERROR(VLOOKUP(S40,'Calcification Rates'!$A$11:$Q$88,14,0)),0,VLOOKUP(S40,'Calcification Rates'!$A$11:$Q$88,14,0)))</f>
        <v>0</v>
      </c>
      <c r="Z40" s="246">
        <f>(IF(ISERROR(VLOOKUP(S40,'Calcification Rates'!$A$11:$Q$88,12,0)),0,VLOOKUP(S40,'Calcification Rates'!$A$11:$Q$88,12,0)))*V40+(IF(ISERROR(VLOOKUP(S40,'Calcification Rates'!$A$11:$Q$88,15,0)),0,VLOOKUP(S40,'Calcification Rates'!$A$11:$Q$88,15,0)))</f>
        <v>0</v>
      </c>
      <c r="AA40" s="249">
        <f>(IF(ISERROR(VLOOKUP(S40,'Calcification Rates'!$A$11:$Q$88,13,0)),0,VLOOKUP(S40,'Calcification Rates'!$A$11:$Q$88,13,0)))*V40+(IF(ISERROR(VLOOKUP(S40,'Calcification Rates'!$A$11:$Q$88,16,0)),0,VLOOKUP(S40,'Calcification Rates'!$A$11:$Q$88,16,0)))</f>
        <v>0</v>
      </c>
      <c r="AB40" s="256"/>
      <c r="AC40" s="242"/>
      <c r="AD40" s="242"/>
      <c r="AE40" s="244">
        <f>(IF(ISERROR(VLOOKUP(AB40,'Calcification Rates'!$A$11:$Q$88,5,0)),0,VLOOKUP(AB40,'Calcification Rates'!$A$11:$Q$88,5,0)))*AD40</f>
        <v>0</v>
      </c>
      <c r="AF40" s="245" t="str">
        <f>IF(ISERROR(VLOOKUP(AB40,'Calcification Rates'!$A$10:$D$88,2,FALSE))," ",VLOOKUP(AB40,'Calcification Rates'!$A$10:$D$88,2,FALSE))</f>
        <v xml:space="preserve"> </v>
      </c>
      <c r="AG40" s="245" t="str">
        <f>IF(ISERROR(VLOOKUP(AB40,'Calcification Rates'!$A$10:$D$88,4,FALSE))," ",VLOOKUP(AB40,'Calcification Rates'!$A$10:$D$88,4,FALSE))</f>
        <v xml:space="preserve"> </v>
      </c>
      <c r="AH40" s="246">
        <f>(IF(ISERROR(VLOOKUP(AB40,'Calcification Rates'!$A$11:$Q$88,11,0)),0,VLOOKUP(AB40,'Calcification Rates'!$A$11:$Q$88,11,0)))*AE40+(IF(ISERROR(VLOOKUP(AB40,'Calcification Rates'!$A$11:$Q$88,14,0)),0,VLOOKUP(AB40,'Calcification Rates'!$A$11:$Q$88,14,0)))</f>
        <v>0</v>
      </c>
      <c r="AI40" s="246">
        <f>(IF(ISERROR(VLOOKUP(AB40,'Calcification Rates'!$A$11:$Q$88,12,0)),0,VLOOKUP(AB40,'Calcification Rates'!$A$11:$Q$88,12,0)))*AE40+(IF(ISERROR(VLOOKUP(AB40,'Calcification Rates'!$A$11:$Q$88,15,0)),0,VLOOKUP(AB40,'Calcification Rates'!$A$11:$Q$88,15,0)))</f>
        <v>0</v>
      </c>
      <c r="AJ40" s="249">
        <f>(IF(ISERROR(VLOOKUP(AB40,'Calcification Rates'!$A$11:$Q$88,13,0)),0,VLOOKUP(AB40,'Calcification Rates'!$A$11:$Q$88,13,0)))*AE40+(IF(ISERROR(VLOOKUP(AB40,'Calcification Rates'!$A$11:$Q$88,16,0)),0,VLOOKUP(AB40,'Calcification Rates'!$A$11:$Q$88,16,0)))</f>
        <v>0</v>
      </c>
      <c r="AK40" s="256"/>
      <c r="AL40" s="241"/>
      <c r="AM40" s="257"/>
      <c r="AN40" s="252">
        <f>(IF(ISERROR(VLOOKUP(AK40,'Calcification Rates'!$A$11:$Q$88,5,0)),0,VLOOKUP(AK40,'Calcification Rates'!$A$11:$Q$88,5,0)))*AM40</f>
        <v>0</v>
      </c>
      <c r="AO40" s="245" t="str">
        <f>IF(ISERROR(VLOOKUP(AK40,'Calcification Rates'!$A$10:$D$88,2,FALSE))," ",VLOOKUP(AK40,'Calcification Rates'!$A$10:$D$88,2,FALSE))</f>
        <v xml:space="preserve"> </v>
      </c>
      <c r="AP40" s="245" t="str">
        <f>IF(ISERROR(VLOOKUP(AK40,'Calcification Rates'!$A$10:$D$88,4,FALSE))," ",VLOOKUP(AK40,'Calcification Rates'!$A$10:$D$88,4,FALSE))</f>
        <v xml:space="preserve"> </v>
      </c>
      <c r="AQ40" s="246">
        <f>(IF(ISERROR(VLOOKUP(AK40,'Calcification Rates'!$A$11:$Q$88,11,0)),0,VLOOKUP(AK40,'Calcification Rates'!$A$11:$Q$88,11,0)))*AN40+(IF(ISERROR(VLOOKUP(AK40,'Calcification Rates'!$A$11:$Q$88,14,0)),0,VLOOKUP(AK40,'Calcification Rates'!$A$11:$Q$88,14,0)))</f>
        <v>0</v>
      </c>
      <c r="AR40" s="246">
        <f>(IF(ISERROR(VLOOKUP(AK40,'Calcification Rates'!$A$11:$Q$88,12,0)),0,VLOOKUP(AK40,'Calcification Rates'!$A$11:$Q$88,12,0)))*AN40+(IF(ISERROR(VLOOKUP(AK40,'Calcification Rates'!$A$11:$Q$88,15,0)),0,VLOOKUP(AK40,'Calcification Rates'!$A$11:$Q$88,15,0)))</f>
        <v>0</v>
      </c>
      <c r="AS40" s="249">
        <f>(IF(ISERROR(VLOOKUP(AK40,'Calcification Rates'!$A$11:$Q$88,13,0)),0,VLOOKUP(AK40,'Calcification Rates'!$A$11:$Q$88,13,0)))*AN40+(IF(ISERROR(VLOOKUP(AK40,'Calcification Rates'!$A$11:$Q$88,16,0)),0,VLOOKUP(AK40,'Calcification Rates'!$A$11:$Q$88,16,0)))</f>
        <v>0</v>
      </c>
      <c r="AT40" s="256"/>
      <c r="AU40" s="241"/>
      <c r="AV40" s="257"/>
      <c r="AW40" s="244">
        <f>(IF(ISERROR(VLOOKUP(AT40,'Calcification Rates'!$A$11:$Q$88,5,0)),0,VLOOKUP(AT40,'Calcification Rates'!$A$11:$Q$88,5,0)))*AV40</f>
        <v>0</v>
      </c>
      <c r="AX40" s="245" t="str">
        <f>IF(ISERROR(VLOOKUP(AT40,'Calcification Rates'!$A$10:$D$88,2,FALSE))," ",VLOOKUP(AT40,'Calcification Rates'!$A$10:$D$88,2,FALSE))</f>
        <v xml:space="preserve"> </v>
      </c>
      <c r="AY40" s="245" t="str">
        <f>IF(ISERROR(VLOOKUP(AT40,'Calcification Rates'!$A$10:$D$88,4,FALSE))," ",VLOOKUP(AT40,'Calcification Rates'!$A$10:$D$88,4,FALSE))</f>
        <v xml:space="preserve"> </v>
      </c>
      <c r="AZ40" s="253">
        <f>(IF(ISERROR(VLOOKUP(AT40,'Calcification Rates'!$A$11:$Q$88,11,0)),0,VLOOKUP(AT40,'Calcification Rates'!$A$11:$Q$88,11,0)))*AW40+(IF(ISERROR(VLOOKUP(AT40,'Calcification Rates'!$A$11:$Q$88,14,0)),0,VLOOKUP(AT40,'Calcification Rates'!$A$11:$Q$88,14,0)))</f>
        <v>0</v>
      </c>
      <c r="BA40" s="253">
        <f>(IF(ISERROR(VLOOKUP(AT40,'Calcification Rates'!$A$11:$Q$88,12,0)),0,VLOOKUP(AT40,'Calcification Rates'!$A$11:$Q$88,12,0)))*AW40+(IF(ISERROR(VLOOKUP(AT40,'Calcification Rates'!$A$11:$Q$88,15,0)),0,VLOOKUP(AT40,'Calcification Rates'!$A$11:$Q$88,15,0)))</f>
        <v>0</v>
      </c>
      <c r="BB40" s="254">
        <f>(IF(ISERROR(VLOOKUP(AT40,'Calcification Rates'!$A$11:$Q$88,13,0)),0,VLOOKUP(AT40,'Calcification Rates'!$A$11:$Q$88,13,0)))*AW40+(IF(ISERROR(VLOOKUP(AT40,'Calcification Rates'!$A$11:$Q$88,16,0)),0,VLOOKUP(AT40,'Calcification Rates'!$A$11:$Q$88,16,0)))</f>
        <v>0</v>
      </c>
      <c r="BC40" s="256"/>
      <c r="BD40" s="241"/>
      <c r="BE40" s="257"/>
      <c r="BF40" s="244">
        <f>(IF(ISERROR(VLOOKUP(BC40,'Calcification Rates'!$A$11:$Q$88,5,0)),0,VLOOKUP(BC40,'Calcification Rates'!$A$11:$Q$88,5,0)))*BE40</f>
        <v>0</v>
      </c>
      <c r="BG40" s="245" t="str">
        <f>IF(ISERROR(VLOOKUP(BC40,'Calcification Rates'!$A$10:$D$88,2,FALSE))," ",VLOOKUP(BC40,'Calcification Rates'!$A$10:$D$88,2,FALSE))</f>
        <v xml:space="preserve"> </v>
      </c>
      <c r="BH40" s="245" t="str">
        <f>IF(ISERROR(VLOOKUP(BC40,'Calcification Rates'!$A$10:$D$88,4,FALSE))," ",VLOOKUP(BC40,'Calcification Rates'!$A$10:$D$88,4,FALSE))</f>
        <v xml:space="preserve"> </v>
      </c>
      <c r="BI40" s="253">
        <f>(IF(ISERROR(VLOOKUP(BC40,'Calcification Rates'!$A$11:$Q$88,11,0)),0,VLOOKUP(BC40,'Calcification Rates'!$A$11:$Q$88,11,0)))*BF40+(IF(ISERROR(VLOOKUP(BC40,'Calcification Rates'!$A$11:$Q$88,14,0)),0,VLOOKUP(BC40,'Calcification Rates'!$A$11:$Q$88,14,0)))</f>
        <v>0</v>
      </c>
      <c r="BJ40" s="253">
        <f>(IF(ISERROR(VLOOKUP(BC40,'Calcification Rates'!$A$11:$Q$88,12,0)),0,VLOOKUP(BC40,'Calcification Rates'!$A$11:$Q$88,12,0)))*BF40+(IF(ISERROR(VLOOKUP(BC40,'Calcification Rates'!$A$11:$Q$88,15,0)),0,VLOOKUP(BC40,'Calcification Rates'!$A$11:$Q$88,15,0)))</f>
        <v>0</v>
      </c>
      <c r="BK40" s="254">
        <f>(IF(ISERROR(VLOOKUP(BC40,'Calcification Rates'!$A$11:$Q$88,13,0)),0,VLOOKUP(BC40,'Calcification Rates'!$A$11:$Q$88,13,0)))*BF40+(IF(ISERROR(VLOOKUP(BC40,'Calcification Rates'!$A$11:$Q$88,16,0)),0,VLOOKUP(BC40,'Calcification Rates'!$A$11:$Q$88,16,0)))</f>
        <v>0</v>
      </c>
      <c r="BL40" s="256"/>
      <c r="BM40" s="241"/>
      <c r="BN40" s="241"/>
      <c r="BO40" s="241">
        <f>(IF(ISERROR(VLOOKUP(BL40,'Calcification Rates'!$A$11:$Q$88,5,0)),0,VLOOKUP(BL40,'Calcification Rates'!$A$11:$Q$88,5,0)))*BN40</f>
        <v>0</v>
      </c>
      <c r="BP40" s="245" t="str">
        <f>IF(ISERROR(VLOOKUP(BL40,'Calcification Rates'!$A$10:$D$88,2,FALSE))," ",VLOOKUP(BL40,'Calcification Rates'!$A$10:$D$88,2,FALSE))</f>
        <v xml:space="preserve"> </v>
      </c>
      <c r="BQ40" s="245" t="str">
        <f>IF(ISERROR(VLOOKUP(BL40,'Calcification Rates'!$A$10:$D$88,4,FALSE))," ",VLOOKUP(BL40,'Calcification Rates'!$A$10:$D$88,4,FALSE))</f>
        <v xml:space="preserve"> </v>
      </c>
      <c r="BR40" s="253">
        <f>(IF(ISERROR(VLOOKUP(BL40,'Calcification Rates'!$A$11:$Q$88,11,0)),0,VLOOKUP(BL40,'Calcification Rates'!$A$11:$Q$88,11,0)))*BO40+(IF(ISERROR(VLOOKUP(BL40,'Calcification Rates'!$A$11:$Q$88,14,0)),0,VLOOKUP(BL40,'Calcification Rates'!$A$11:$Q$88,14,0)))</f>
        <v>0</v>
      </c>
      <c r="BS40" s="253">
        <f>(IF(ISERROR(VLOOKUP(BL40,'Calcification Rates'!$A$11:$Q$88,12,0)),0,VLOOKUP(BL40,'Calcification Rates'!$A$11:$Q$88,12,0)))*BO40+(IF(ISERROR(VLOOKUP(BL40,'Calcification Rates'!$A$11:$Q$88,15,0)),0,VLOOKUP(BL40,'Calcification Rates'!$A$11:$Q$88,15,0)))</f>
        <v>0</v>
      </c>
      <c r="BT40" s="254">
        <f>(IF(ISERROR(VLOOKUP(BL40,'Calcification Rates'!$A$11:$Q$88,13,0)),0,VLOOKUP(BL40,'Calcification Rates'!$A$11:$Q$88,13,0)))*BO40+(IF(ISERROR(VLOOKUP(BL40,'Calcification Rates'!$A$11:$Q$88,16,0)),0,VLOOKUP(BL40,'Calcification Rates'!$A$11:$Q$88,16,0)))</f>
        <v>0</v>
      </c>
    </row>
    <row r="41" spans="1:72" ht="20.100000000000001" customHeight="1" x14ac:dyDescent="0.25">
      <c r="A41" s="241"/>
      <c r="B41" s="242"/>
      <c r="C41" s="243"/>
      <c r="D41" s="244">
        <f>(IF(ISERROR(VLOOKUP(A41,'Calcification Rates'!$A$11:$Q$88,5,0)),0,VLOOKUP(A41,'Calcification Rates'!$A$11:$Q$88,5,0)))*C41</f>
        <v>0</v>
      </c>
      <c r="E41" s="245" t="str">
        <f>IF(ISERROR(VLOOKUP(A41,'Calcification Rates'!$A$10:$D$88,2,FALSE))," ",VLOOKUP(A41,'Calcification Rates'!$A$10:$D$88,2,FALSE))</f>
        <v xml:space="preserve"> </v>
      </c>
      <c r="F41" s="245" t="str">
        <f>IF(ISERROR(VLOOKUP(A41,'Calcification Rates'!$A$10:$D$88,4,FALSE))," ",VLOOKUP(A41,'Calcification Rates'!$A$10:$D$88,4,FALSE))</f>
        <v xml:space="preserve"> </v>
      </c>
      <c r="G41" s="246">
        <f>(IF(ISERROR(VLOOKUP(A41,'Calcification Rates'!$A$11:$Q$88,11,0)),0,VLOOKUP(A41,'Calcification Rates'!$A$11:$Q$88,11,0)))*D41+(IF(ISERROR(VLOOKUP(A41,'Calcification Rates'!$A$11:$Q$88,14,0)),0,VLOOKUP(A41,'Calcification Rates'!$A$11:$Q$88,14,0)))</f>
        <v>0</v>
      </c>
      <c r="H41" s="247">
        <f>(IF(ISERROR(VLOOKUP(A41,'Calcification Rates'!$A$11:$Q$88,12,0)),0,VLOOKUP(A41,'Calcification Rates'!$A$11:$Q$88,12,0)))*D41+(IF(ISERROR(VLOOKUP(A41,'Calcification Rates'!$A$11:$Q$88,15,0)),0,VLOOKUP(A41,'Calcification Rates'!$A$11:$Q$88,15,0)))</f>
        <v>0</v>
      </c>
      <c r="I41" s="248">
        <f>(IF(ISERROR(VLOOKUP(A41,'Calcification Rates'!$A$11:$Q$88,13,0)),0,VLOOKUP(A41,'Calcification Rates'!$A$11:$Q$88,13,0)))*D41+(IF(ISERROR(VLOOKUP(A41,'Calcification Rates'!$A$11:$Q$88,16,0)),0,VLOOKUP(A41,'Calcification Rates'!$A$11:$Q$88,16,0)))</f>
        <v>0</v>
      </c>
      <c r="J41" s="256"/>
      <c r="K41" s="241"/>
      <c r="L41" s="257"/>
      <c r="M41" s="244">
        <f>(IF(ISERROR(VLOOKUP(J41,'Calcification Rates'!$A$11:$Q$88,5,0)),0,VLOOKUP(J41,'Calcification Rates'!$A$11:$Q$88,5,0)))*L41</f>
        <v>0</v>
      </c>
      <c r="N41" s="245" t="str">
        <f>IF(ISERROR(VLOOKUP(J41,'Calcification Rates'!$A$10:$D$88,2,FALSE))," ",VLOOKUP(J41,'Calcification Rates'!$A$10:$D$88,2,FALSE))</f>
        <v xml:space="preserve"> </v>
      </c>
      <c r="O41" s="245" t="str">
        <f>IF(ISERROR(VLOOKUP(J41,'Calcification Rates'!$A$10:$D$88,4,FALSE))," ",VLOOKUP(J41,'Calcification Rates'!$A$10:$D$88,4,FALSE))</f>
        <v xml:space="preserve"> </v>
      </c>
      <c r="P41" s="246">
        <f>(IF(ISERROR(VLOOKUP(J41,'Calcification Rates'!$A$11:$Q$88,11,0)),0,VLOOKUP(J41,'Calcification Rates'!$A$11:$Q$88,11,0)))*M41+(IF(ISERROR(VLOOKUP(J41,'Calcification Rates'!$A$11:$Q$88,14,0)),0,VLOOKUP(J41,'Calcification Rates'!$A$11:$Q$88,14,0)))</f>
        <v>0</v>
      </c>
      <c r="Q41" s="246">
        <f>(IF(ISERROR(VLOOKUP(J41,'Calcification Rates'!$A$11:$Q$88,12,0)),0,VLOOKUP(J41,'Calcification Rates'!$A$11:$Q$88,12,0)))*M41+(IF(ISERROR(VLOOKUP(J41,'Calcification Rates'!$A$11:$Q$88,15,0)),0,VLOOKUP(J41,'Calcification Rates'!$A$11:$Q$88,15,0)))</f>
        <v>0</v>
      </c>
      <c r="R41" s="249">
        <f>(IF(ISERROR(VLOOKUP(J41,'Calcification Rates'!$A$11:$Q$88,13,0)),0,VLOOKUP(J41,'Calcification Rates'!$A$11:$Q$88,13,0)))*M41+(IF(ISERROR(VLOOKUP(J41,'Calcification Rates'!$A$11:$Q$88,16,0)),0,VLOOKUP(J41,'Calcification Rates'!$A$11:$Q$88,16,0)))</f>
        <v>0</v>
      </c>
      <c r="S41" s="256"/>
      <c r="T41" s="250"/>
      <c r="U41" s="251"/>
      <c r="V41" s="252">
        <f>(IF(ISERROR(VLOOKUP(S41,'Calcification Rates'!$A$11:$Q$88,5,0)),0,VLOOKUP(S41,'Calcification Rates'!$A$11:$Q$88,5,0)))*U41</f>
        <v>0</v>
      </c>
      <c r="W41" s="245" t="str">
        <f>IF(ISERROR(VLOOKUP(S41,'Calcification Rates'!$A$10:$D$88,2,FALSE))," ",VLOOKUP(S41,'Calcification Rates'!$A$10:$D$88,2,FALSE))</f>
        <v xml:space="preserve"> </v>
      </c>
      <c r="X41" s="245" t="str">
        <f>IF(ISERROR(VLOOKUP(S41,'Calcification Rates'!$A$10:$D$88,4,FALSE))," ",VLOOKUP(S41,'Calcification Rates'!$A$10:$D$88,4,FALSE))</f>
        <v xml:space="preserve"> </v>
      </c>
      <c r="Y41" s="246">
        <f>(IF(ISERROR(VLOOKUP(S41,'Calcification Rates'!$A$11:$Q$88,11,0)),0,VLOOKUP(S41,'Calcification Rates'!$A$11:$Q$88,11,0)))*V41+(IF(ISERROR(VLOOKUP(S41,'Calcification Rates'!$A$11:$Q$88,14,0)),0,VLOOKUP(S41,'Calcification Rates'!$A$11:$Q$88,14,0)))</f>
        <v>0</v>
      </c>
      <c r="Z41" s="246">
        <f>(IF(ISERROR(VLOOKUP(S41,'Calcification Rates'!$A$11:$Q$88,12,0)),0,VLOOKUP(S41,'Calcification Rates'!$A$11:$Q$88,12,0)))*V41+(IF(ISERROR(VLOOKUP(S41,'Calcification Rates'!$A$11:$Q$88,15,0)),0,VLOOKUP(S41,'Calcification Rates'!$A$11:$Q$88,15,0)))</f>
        <v>0</v>
      </c>
      <c r="AA41" s="249">
        <f>(IF(ISERROR(VLOOKUP(S41,'Calcification Rates'!$A$11:$Q$88,13,0)),0,VLOOKUP(S41,'Calcification Rates'!$A$11:$Q$88,13,0)))*V41+(IF(ISERROR(VLOOKUP(S41,'Calcification Rates'!$A$11:$Q$88,16,0)),0,VLOOKUP(S41,'Calcification Rates'!$A$11:$Q$88,16,0)))</f>
        <v>0</v>
      </c>
      <c r="AB41" s="256"/>
      <c r="AC41" s="242"/>
      <c r="AD41" s="243"/>
      <c r="AE41" s="244">
        <f>(IF(ISERROR(VLOOKUP(AB41,'Calcification Rates'!$A$11:$Q$88,5,0)),0,VLOOKUP(AB41,'Calcification Rates'!$A$11:$Q$88,5,0)))*AD41</f>
        <v>0</v>
      </c>
      <c r="AF41" s="245" t="str">
        <f>IF(ISERROR(VLOOKUP(AB41,'Calcification Rates'!$A$10:$D$88,2,FALSE))," ",VLOOKUP(AB41,'Calcification Rates'!$A$10:$D$88,2,FALSE))</f>
        <v xml:space="preserve"> </v>
      </c>
      <c r="AG41" s="245" t="str">
        <f>IF(ISERROR(VLOOKUP(AB41,'Calcification Rates'!$A$10:$D$88,4,FALSE))," ",VLOOKUP(AB41,'Calcification Rates'!$A$10:$D$88,4,FALSE))</f>
        <v xml:space="preserve"> </v>
      </c>
      <c r="AH41" s="246">
        <f>(IF(ISERROR(VLOOKUP(AB41,'Calcification Rates'!$A$11:$Q$88,11,0)),0,VLOOKUP(AB41,'Calcification Rates'!$A$11:$Q$88,11,0)))*AE41+(IF(ISERROR(VLOOKUP(AB41,'Calcification Rates'!$A$11:$Q$88,14,0)),0,VLOOKUP(AB41,'Calcification Rates'!$A$11:$Q$88,14,0)))</f>
        <v>0</v>
      </c>
      <c r="AI41" s="246">
        <f>(IF(ISERROR(VLOOKUP(AB41,'Calcification Rates'!$A$11:$Q$88,12,0)),0,VLOOKUP(AB41,'Calcification Rates'!$A$11:$Q$88,12,0)))*AE41+(IF(ISERROR(VLOOKUP(AB41,'Calcification Rates'!$A$11:$Q$88,15,0)),0,VLOOKUP(AB41,'Calcification Rates'!$A$11:$Q$88,15,0)))</f>
        <v>0</v>
      </c>
      <c r="AJ41" s="249">
        <f>(IF(ISERROR(VLOOKUP(AB41,'Calcification Rates'!$A$11:$Q$88,13,0)),0,VLOOKUP(AB41,'Calcification Rates'!$A$11:$Q$88,13,0)))*AE41+(IF(ISERROR(VLOOKUP(AB41,'Calcification Rates'!$A$11:$Q$88,16,0)),0,VLOOKUP(AB41,'Calcification Rates'!$A$11:$Q$88,16,0)))</f>
        <v>0</v>
      </c>
      <c r="AK41" s="256"/>
      <c r="AL41" s="241"/>
      <c r="AM41" s="257"/>
      <c r="AN41" s="252">
        <f>(IF(ISERROR(VLOOKUP(AK41,'Calcification Rates'!$A$11:$Q$88,5,0)),0,VLOOKUP(AK41,'Calcification Rates'!$A$11:$Q$88,5,0)))*AM41</f>
        <v>0</v>
      </c>
      <c r="AO41" s="245" t="str">
        <f>IF(ISERROR(VLOOKUP(AK41,'Calcification Rates'!$A$10:$D$88,2,FALSE))," ",VLOOKUP(AK41,'Calcification Rates'!$A$10:$D$88,2,FALSE))</f>
        <v xml:space="preserve"> </v>
      </c>
      <c r="AP41" s="245" t="str">
        <f>IF(ISERROR(VLOOKUP(AK41,'Calcification Rates'!$A$10:$D$88,4,FALSE))," ",VLOOKUP(AK41,'Calcification Rates'!$A$10:$D$88,4,FALSE))</f>
        <v xml:space="preserve"> </v>
      </c>
      <c r="AQ41" s="246">
        <f>(IF(ISERROR(VLOOKUP(AK41,'Calcification Rates'!$A$11:$Q$88,11,0)),0,VLOOKUP(AK41,'Calcification Rates'!$A$11:$Q$88,11,0)))*AN41+(IF(ISERROR(VLOOKUP(AK41,'Calcification Rates'!$A$11:$Q$88,14,0)),0,VLOOKUP(AK41,'Calcification Rates'!$A$11:$Q$88,14,0)))</f>
        <v>0</v>
      </c>
      <c r="AR41" s="246">
        <f>(IF(ISERROR(VLOOKUP(AK41,'Calcification Rates'!$A$11:$Q$88,12,0)),0,VLOOKUP(AK41,'Calcification Rates'!$A$11:$Q$88,12,0)))*AN41+(IF(ISERROR(VLOOKUP(AK41,'Calcification Rates'!$A$11:$Q$88,15,0)),0,VLOOKUP(AK41,'Calcification Rates'!$A$11:$Q$88,15,0)))</f>
        <v>0</v>
      </c>
      <c r="AS41" s="249">
        <f>(IF(ISERROR(VLOOKUP(AK41,'Calcification Rates'!$A$11:$Q$88,13,0)),0,VLOOKUP(AK41,'Calcification Rates'!$A$11:$Q$88,13,0)))*AN41+(IF(ISERROR(VLOOKUP(AK41,'Calcification Rates'!$A$11:$Q$88,16,0)),0,VLOOKUP(AK41,'Calcification Rates'!$A$11:$Q$88,16,0)))</f>
        <v>0</v>
      </c>
      <c r="AT41" s="256"/>
      <c r="AU41" s="241"/>
      <c r="AV41" s="257"/>
      <c r="AW41" s="244">
        <f>(IF(ISERROR(VLOOKUP(AT41,'Calcification Rates'!$A$11:$Q$88,5,0)),0,VLOOKUP(AT41,'Calcification Rates'!$A$11:$Q$88,5,0)))*AV41</f>
        <v>0</v>
      </c>
      <c r="AX41" s="245" t="str">
        <f>IF(ISERROR(VLOOKUP(AT41,'Calcification Rates'!$A$10:$D$88,2,FALSE))," ",VLOOKUP(AT41,'Calcification Rates'!$A$10:$D$88,2,FALSE))</f>
        <v xml:space="preserve"> </v>
      </c>
      <c r="AY41" s="245" t="str">
        <f>IF(ISERROR(VLOOKUP(AT41,'Calcification Rates'!$A$10:$D$88,4,FALSE))," ",VLOOKUP(AT41,'Calcification Rates'!$A$10:$D$88,4,FALSE))</f>
        <v xml:space="preserve"> </v>
      </c>
      <c r="AZ41" s="253">
        <f>(IF(ISERROR(VLOOKUP(AT41,'Calcification Rates'!$A$11:$Q$88,11,0)),0,VLOOKUP(AT41,'Calcification Rates'!$A$11:$Q$88,11,0)))*AW41+(IF(ISERROR(VLOOKUP(AT41,'Calcification Rates'!$A$11:$Q$88,14,0)),0,VLOOKUP(AT41,'Calcification Rates'!$A$11:$Q$88,14,0)))</f>
        <v>0</v>
      </c>
      <c r="BA41" s="253">
        <f>(IF(ISERROR(VLOOKUP(AT41,'Calcification Rates'!$A$11:$Q$88,12,0)),0,VLOOKUP(AT41,'Calcification Rates'!$A$11:$Q$88,12,0)))*AW41+(IF(ISERROR(VLOOKUP(AT41,'Calcification Rates'!$A$11:$Q$88,15,0)),0,VLOOKUP(AT41,'Calcification Rates'!$A$11:$Q$88,15,0)))</f>
        <v>0</v>
      </c>
      <c r="BB41" s="254">
        <f>(IF(ISERROR(VLOOKUP(AT41,'Calcification Rates'!$A$11:$Q$88,13,0)),0,VLOOKUP(AT41,'Calcification Rates'!$A$11:$Q$88,13,0)))*AW41+(IF(ISERROR(VLOOKUP(AT41,'Calcification Rates'!$A$11:$Q$88,16,0)),0,VLOOKUP(AT41,'Calcification Rates'!$A$11:$Q$88,16,0)))</f>
        <v>0</v>
      </c>
      <c r="BC41" s="256"/>
      <c r="BD41" s="241"/>
      <c r="BE41" s="257"/>
      <c r="BF41" s="244">
        <f>(IF(ISERROR(VLOOKUP(BC41,'Calcification Rates'!$A$11:$Q$88,5,0)),0,VLOOKUP(BC41,'Calcification Rates'!$A$11:$Q$88,5,0)))*BE41</f>
        <v>0</v>
      </c>
      <c r="BG41" s="245" t="str">
        <f>IF(ISERROR(VLOOKUP(BC41,'Calcification Rates'!$A$10:$D$88,2,FALSE))," ",VLOOKUP(BC41,'Calcification Rates'!$A$10:$D$88,2,FALSE))</f>
        <v xml:space="preserve"> </v>
      </c>
      <c r="BH41" s="245" t="str">
        <f>IF(ISERROR(VLOOKUP(BC41,'Calcification Rates'!$A$10:$D$88,4,FALSE))," ",VLOOKUP(BC41,'Calcification Rates'!$A$10:$D$88,4,FALSE))</f>
        <v xml:space="preserve"> </v>
      </c>
      <c r="BI41" s="253">
        <f>(IF(ISERROR(VLOOKUP(BC41,'Calcification Rates'!$A$11:$Q$88,11,0)),0,VLOOKUP(BC41,'Calcification Rates'!$A$11:$Q$88,11,0)))*BF41+(IF(ISERROR(VLOOKUP(BC41,'Calcification Rates'!$A$11:$Q$88,14,0)),0,VLOOKUP(BC41,'Calcification Rates'!$A$11:$Q$88,14,0)))</f>
        <v>0</v>
      </c>
      <c r="BJ41" s="253">
        <f>(IF(ISERROR(VLOOKUP(BC41,'Calcification Rates'!$A$11:$Q$88,12,0)),0,VLOOKUP(BC41,'Calcification Rates'!$A$11:$Q$88,12,0)))*BF41+(IF(ISERROR(VLOOKUP(BC41,'Calcification Rates'!$A$11:$Q$88,15,0)),0,VLOOKUP(BC41,'Calcification Rates'!$A$11:$Q$88,15,0)))</f>
        <v>0</v>
      </c>
      <c r="BK41" s="254">
        <f>(IF(ISERROR(VLOOKUP(BC41,'Calcification Rates'!$A$11:$Q$88,13,0)),0,VLOOKUP(BC41,'Calcification Rates'!$A$11:$Q$88,13,0)))*BF41+(IF(ISERROR(VLOOKUP(BC41,'Calcification Rates'!$A$11:$Q$88,16,0)),0,VLOOKUP(BC41,'Calcification Rates'!$A$11:$Q$88,16,0)))</f>
        <v>0</v>
      </c>
      <c r="BL41" s="256"/>
      <c r="BM41" s="241"/>
      <c r="BN41" s="241"/>
      <c r="BO41" s="241">
        <f>(IF(ISERROR(VLOOKUP(BL41,'Calcification Rates'!$A$11:$Q$88,5,0)),0,VLOOKUP(BL41,'Calcification Rates'!$A$11:$Q$88,5,0)))*BN41</f>
        <v>0</v>
      </c>
      <c r="BP41" s="245" t="str">
        <f>IF(ISERROR(VLOOKUP(BL41,'Calcification Rates'!$A$10:$D$88,2,FALSE))," ",VLOOKUP(BL41,'Calcification Rates'!$A$10:$D$88,2,FALSE))</f>
        <v xml:space="preserve"> </v>
      </c>
      <c r="BQ41" s="245" t="str">
        <f>IF(ISERROR(VLOOKUP(BL41,'Calcification Rates'!$A$10:$D$88,4,FALSE))," ",VLOOKUP(BL41,'Calcification Rates'!$A$10:$D$88,4,FALSE))</f>
        <v xml:space="preserve"> </v>
      </c>
      <c r="BR41" s="253">
        <f>(IF(ISERROR(VLOOKUP(BL41,'Calcification Rates'!$A$11:$Q$88,11,0)),0,VLOOKUP(BL41,'Calcification Rates'!$A$11:$Q$88,11,0)))*BO41+(IF(ISERROR(VLOOKUP(BL41,'Calcification Rates'!$A$11:$Q$88,14,0)),0,VLOOKUP(BL41,'Calcification Rates'!$A$11:$Q$88,14,0)))</f>
        <v>0</v>
      </c>
      <c r="BS41" s="253">
        <f>(IF(ISERROR(VLOOKUP(BL41,'Calcification Rates'!$A$11:$Q$88,12,0)),0,VLOOKUP(BL41,'Calcification Rates'!$A$11:$Q$88,12,0)))*BO41+(IF(ISERROR(VLOOKUP(BL41,'Calcification Rates'!$A$11:$Q$88,15,0)),0,VLOOKUP(BL41,'Calcification Rates'!$A$11:$Q$88,15,0)))</f>
        <v>0</v>
      </c>
      <c r="BT41" s="254">
        <f>(IF(ISERROR(VLOOKUP(BL41,'Calcification Rates'!$A$11:$Q$88,13,0)),0,VLOOKUP(BL41,'Calcification Rates'!$A$11:$Q$88,13,0)))*BO41+(IF(ISERROR(VLOOKUP(BL41,'Calcification Rates'!$A$11:$Q$88,16,0)),0,VLOOKUP(BL41,'Calcification Rates'!$A$11:$Q$88,16,0)))</f>
        <v>0</v>
      </c>
    </row>
    <row r="42" spans="1:72" ht="20.100000000000001" customHeight="1" x14ac:dyDescent="0.25">
      <c r="A42" s="241"/>
      <c r="B42" s="242"/>
      <c r="C42" s="243"/>
      <c r="D42" s="244">
        <f>(IF(ISERROR(VLOOKUP(A42,'Calcification Rates'!$A$11:$Q$88,5,0)),0,VLOOKUP(A42,'Calcification Rates'!$A$11:$Q$88,5,0)))*C42</f>
        <v>0</v>
      </c>
      <c r="E42" s="245" t="str">
        <f>IF(ISERROR(VLOOKUP(A42,'Calcification Rates'!$A$10:$D$88,2,FALSE))," ",VLOOKUP(A42,'Calcification Rates'!$A$10:$D$88,2,FALSE))</f>
        <v xml:space="preserve"> </v>
      </c>
      <c r="F42" s="245" t="str">
        <f>IF(ISERROR(VLOOKUP(A42,'Calcification Rates'!$A$10:$D$88,4,FALSE))," ",VLOOKUP(A42,'Calcification Rates'!$A$10:$D$88,4,FALSE))</f>
        <v xml:space="preserve"> </v>
      </c>
      <c r="G42" s="246">
        <f>(IF(ISERROR(VLOOKUP(A42,'Calcification Rates'!$A$11:$Q$88,11,0)),0,VLOOKUP(A42,'Calcification Rates'!$A$11:$Q$88,11,0)))*D42+(IF(ISERROR(VLOOKUP(A42,'Calcification Rates'!$A$11:$Q$88,14,0)),0,VLOOKUP(A42,'Calcification Rates'!$A$11:$Q$88,14,0)))</f>
        <v>0</v>
      </c>
      <c r="H42" s="247">
        <f>(IF(ISERROR(VLOOKUP(A42,'Calcification Rates'!$A$11:$Q$88,12,0)),0,VLOOKUP(A42,'Calcification Rates'!$A$11:$Q$88,12,0)))*D42+(IF(ISERROR(VLOOKUP(A42,'Calcification Rates'!$A$11:$Q$88,15,0)),0,VLOOKUP(A42,'Calcification Rates'!$A$11:$Q$88,15,0)))</f>
        <v>0</v>
      </c>
      <c r="I42" s="248">
        <f>(IF(ISERROR(VLOOKUP(A42,'Calcification Rates'!$A$11:$Q$88,13,0)),0,VLOOKUP(A42,'Calcification Rates'!$A$11:$Q$88,13,0)))*D42+(IF(ISERROR(VLOOKUP(A42,'Calcification Rates'!$A$11:$Q$88,16,0)),0,VLOOKUP(A42,'Calcification Rates'!$A$11:$Q$88,16,0)))</f>
        <v>0</v>
      </c>
      <c r="J42" s="256"/>
      <c r="K42" s="241"/>
      <c r="L42" s="257"/>
      <c r="M42" s="244">
        <f>(IF(ISERROR(VLOOKUP(J42,'Calcification Rates'!$A$11:$Q$88,5,0)),0,VLOOKUP(J42,'Calcification Rates'!$A$11:$Q$88,5,0)))*L42</f>
        <v>0</v>
      </c>
      <c r="N42" s="245" t="str">
        <f>IF(ISERROR(VLOOKUP(J42,'Calcification Rates'!$A$10:$D$88,2,FALSE))," ",VLOOKUP(J42,'Calcification Rates'!$A$10:$D$88,2,FALSE))</f>
        <v xml:space="preserve"> </v>
      </c>
      <c r="O42" s="245" t="str">
        <f>IF(ISERROR(VLOOKUP(J42,'Calcification Rates'!$A$10:$D$88,4,FALSE))," ",VLOOKUP(J42,'Calcification Rates'!$A$10:$D$88,4,FALSE))</f>
        <v xml:space="preserve"> </v>
      </c>
      <c r="P42" s="246">
        <f>(IF(ISERROR(VLOOKUP(J42,'Calcification Rates'!$A$11:$Q$88,11,0)),0,VLOOKUP(J42,'Calcification Rates'!$A$11:$Q$88,11,0)))*M42+(IF(ISERROR(VLOOKUP(J42,'Calcification Rates'!$A$11:$Q$88,14,0)),0,VLOOKUP(J42,'Calcification Rates'!$A$11:$Q$88,14,0)))</f>
        <v>0</v>
      </c>
      <c r="Q42" s="246">
        <f>(IF(ISERROR(VLOOKUP(J42,'Calcification Rates'!$A$11:$Q$88,12,0)),0,VLOOKUP(J42,'Calcification Rates'!$A$11:$Q$88,12,0)))*M42+(IF(ISERROR(VLOOKUP(J42,'Calcification Rates'!$A$11:$Q$88,15,0)),0,VLOOKUP(J42,'Calcification Rates'!$A$11:$Q$88,15,0)))</f>
        <v>0</v>
      </c>
      <c r="R42" s="249">
        <f>(IF(ISERROR(VLOOKUP(J42,'Calcification Rates'!$A$11:$Q$88,13,0)),0,VLOOKUP(J42,'Calcification Rates'!$A$11:$Q$88,13,0)))*M42+(IF(ISERROR(VLOOKUP(J42,'Calcification Rates'!$A$11:$Q$88,16,0)),0,VLOOKUP(J42,'Calcification Rates'!$A$11:$Q$88,16,0)))</f>
        <v>0</v>
      </c>
      <c r="S42" s="256"/>
      <c r="T42" s="250"/>
      <c r="U42" s="251"/>
      <c r="V42" s="252">
        <f>(IF(ISERROR(VLOOKUP(S42,'Calcification Rates'!$A$11:$Q$88,5,0)),0,VLOOKUP(S42,'Calcification Rates'!$A$11:$Q$88,5,0)))*U42</f>
        <v>0</v>
      </c>
      <c r="W42" s="245" t="str">
        <f>IF(ISERROR(VLOOKUP(S42,'Calcification Rates'!$A$10:$D$88,2,FALSE))," ",VLOOKUP(S42,'Calcification Rates'!$A$10:$D$88,2,FALSE))</f>
        <v xml:space="preserve"> </v>
      </c>
      <c r="X42" s="245" t="str">
        <f>IF(ISERROR(VLOOKUP(S42,'Calcification Rates'!$A$10:$D$88,4,FALSE))," ",VLOOKUP(S42,'Calcification Rates'!$A$10:$D$88,4,FALSE))</f>
        <v xml:space="preserve"> </v>
      </c>
      <c r="Y42" s="246">
        <f>(IF(ISERROR(VLOOKUP(S42,'Calcification Rates'!$A$11:$Q$88,11,0)),0,VLOOKUP(S42,'Calcification Rates'!$A$11:$Q$88,11,0)))*V42+(IF(ISERROR(VLOOKUP(S42,'Calcification Rates'!$A$11:$Q$88,14,0)),0,VLOOKUP(S42,'Calcification Rates'!$A$11:$Q$88,14,0)))</f>
        <v>0</v>
      </c>
      <c r="Z42" s="246">
        <f>(IF(ISERROR(VLOOKUP(S42,'Calcification Rates'!$A$11:$Q$88,12,0)),0,VLOOKUP(S42,'Calcification Rates'!$A$11:$Q$88,12,0)))*V42+(IF(ISERROR(VLOOKUP(S42,'Calcification Rates'!$A$11:$Q$88,15,0)),0,VLOOKUP(S42,'Calcification Rates'!$A$11:$Q$88,15,0)))</f>
        <v>0</v>
      </c>
      <c r="AA42" s="249">
        <f>(IF(ISERROR(VLOOKUP(S42,'Calcification Rates'!$A$11:$Q$88,13,0)),0,VLOOKUP(S42,'Calcification Rates'!$A$11:$Q$88,13,0)))*V42+(IF(ISERROR(VLOOKUP(S42,'Calcification Rates'!$A$11:$Q$88,16,0)),0,VLOOKUP(S42,'Calcification Rates'!$A$11:$Q$88,16,0)))</f>
        <v>0</v>
      </c>
      <c r="AB42" s="256"/>
      <c r="AC42" s="242"/>
      <c r="AD42" s="243"/>
      <c r="AE42" s="244">
        <f>(IF(ISERROR(VLOOKUP(AB42,'Calcification Rates'!$A$11:$Q$88,5,0)),0,VLOOKUP(AB42,'Calcification Rates'!$A$11:$Q$88,5,0)))*AD42</f>
        <v>0</v>
      </c>
      <c r="AF42" s="245" t="str">
        <f>IF(ISERROR(VLOOKUP(AB42,'Calcification Rates'!$A$10:$D$88,2,FALSE))," ",VLOOKUP(AB42,'Calcification Rates'!$A$10:$D$88,2,FALSE))</f>
        <v xml:space="preserve"> </v>
      </c>
      <c r="AG42" s="245" t="str">
        <f>IF(ISERROR(VLOOKUP(AB42,'Calcification Rates'!$A$10:$D$88,4,FALSE))," ",VLOOKUP(AB42,'Calcification Rates'!$A$10:$D$88,4,FALSE))</f>
        <v xml:space="preserve"> </v>
      </c>
      <c r="AH42" s="246">
        <f>(IF(ISERROR(VLOOKUP(AB42,'Calcification Rates'!$A$11:$Q$88,11,0)),0,VLOOKUP(AB42,'Calcification Rates'!$A$11:$Q$88,11,0)))*AE42+(IF(ISERROR(VLOOKUP(AB42,'Calcification Rates'!$A$11:$Q$88,14,0)),0,VLOOKUP(AB42,'Calcification Rates'!$A$11:$Q$88,14,0)))</f>
        <v>0</v>
      </c>
      <c r="AI42" s="246">
        <f>(IF(ISERROR(VLOOKUP(AB42,'Calcification Rates'!$A$11:$Q$88,12,0)),0,VLOOKUP(AB42,'Calcification Rates'!$A$11:$Q$88,12,0)))*AE42+(IF(ISERROR(VLOOKUP(AB42,'Calcification Rates'!$A$11:$Q$88,15,0)),0,VLOOKUP(AB42,'Calcification Rates'!$A$11:$Q$88,15,0)))</f>
        <v>0</v>
      </c>
      <c r="AJ42" s="249">
        <f>(IF(ISERROR(VLOOKUP(AB42,'Calcification Rates'!$A$11:$Q$88,13,0)),0,VLOOKUP(AB42,'Calcification Rates'!$A$11:$Q$88,13,0)))*AE42+(IF(ISERROR(VLOOKUP(AB42,'Calcification Rates'!$A$11:$Q$88,16,0)),0,VLOOKUP(AB42,'Calcification Rates'!$A$11:$Q$88,16,0)))</f>
        <v>0</v>
      </c>
      <c r="AK42" s="256"/>
      <c r="AL42" s="241"/>
      <c r="AM42" s="257"/>
      <c r="AN42" s="252">
        <f>(IF(ISERROR(VLOOKUP(AK42,'Calcification Rates'!$A$11:$Q$88,5,0)),0,VLOOKUP(AK42,'Calcification Rates'!$A$11:$Q$88,5,0)))*AM42</f>
        <v>0</v>
      </c>
      <c r="AO42" s="245" t="str">
        <f>IF(ISERROR(VLOOKUP(AK42,'Calcification Rates'!$A$10:$D$88,2,FALSE))," ",VLOOKUP(AK42,'Calcification Rates'!$A$10:$D$88,2,FALSE))</f>
        <v xml:space="preserve"> </v>
      </c>
      <c r="AP42" s="245" t="str">
        <f>IF(ISERROR(VLOOKUP(AK42,'Calcification Rates'!$A$10:$D$88,4,FALSE))," ",VLOOKUP(AK42,'Calcification Rates'!$A$10:$D$88,4,FALSE))</f>
        <v xml:space="preserve"> </v>
      </c>
      <c r="AQ42" s="246">
        <f>(IF(ISERROR(VLOOKUP(AK42,'Calcification Rates'!$A$11:$Q$88,11,0)),0,VLOOKUP(AK42,'Calcification Rates'!$A$11:$Q$88,11,0)))*AN42+(IF(ISERROR(VLOOKUP(AK42,'Calcification Rates'!$A$11:$Q$88,14,0)),0,VLOOKUP(AK42,'Calcification Rates'!$A$11:$Q$88,14,0)))</f>
        <v>0</v>
      </c>
      <c r="AR42" s="246">
        <f>(IF(ISERROR(VLOOKUP(AK42,'Calcification Rates'!$A$11:$Q$88,12,0)),0,VLOOKUP(AK42,'Calcification Rates'!$A$11:$Q$88,12,0)))*AN42+(IF(ISERROR(VLOOKUP(AK42,'Calcification Rates'!$A$11:$Q$88,15,0)),0,VLOOKUP(AK42,'Calcification Rates'!$A$11:$Q$88,15,0)))</f>
        <v>0</v>
      </c>
      <c r="AS42" s="249">
        <f>(IF(ISERROR(VLOOKUP(AK42,'Calcification Rates'!$A$11:$Q$88,13,0)),0,VLOOKUP(AK42,'Calcification Rates'!$A$11:$Q$88,13,0)))*AN42+(IF(ISERROR(VLOOKUP(AK42,'Calcification Rates'!$A$11:$Q$88,16,0)),0,VLOOKUP(AK42,'Calcification Rates'!$A$11:$Q$88,16,0)))</f>
        <v>0</v>
      </c>
      <c r="AT42" s="256"/>
      <c r="AU42" s="241"/>
      <c r="AV42" s="257"/>
      <c r="AW42" s="244">
        <f>(IF(ISERROR(VLOOKUP(AT42,'Calcification Rates'!$A$11:$Q$88,5,0)),0,VLOOKUP(AT42,'Calcification Rates'!$A$11:$Q$88,5,0)))*AV42</f>
        <v>0</v>
      </c>
      <c r="AX42" s="245" t="str">
        <f>IF(ISERROR(VLOOKUP(AT42,'Calcification Rates'!$A$10:$D$88,2,FALSE))," ",VLOOKUP(AT42,'Calcification Rates'!$A$10:$D$88,2,FALSE))</f>
        <v xml:space="preserve"> </v>
      </c>
      <c r="AY42" s="245" t="str">
        <f>IF(ISERROR(VLOOKUP(AT42,'Calcification Rates'!$A$10:$D$88,4,FALSE))," ",VLOOKUP(AT42,'Calcification Rates'!$A$10:$D$88,4,FALSE))</f>
        <v xml:space="preserve"> </v>
      </c>
      <c r="AZ42" s="253">
        <f>(IF(ISERROR(VLOOKUP(AT42,'Calcification Rates'!$A$11:$Q$88,11,0)),0,VLOOKUP(AT42,'Calcification Rates'!$A$11:$Q$88,11,0)))*AW42+(IF(ISERROR(VLOOKUP(AT42,'Calcification Rates'!$A$11:$Q$88,14,0)),0,VLOOKUP(AT42,'Calcification Rates'!$A$11:$Q$88,14,0)))</f>
        <v>0</v>
      </c>
      <c r="BA42" s="253">
        <f>(IF(ISERROR(VLOOKUP(AT42,'Calcification Rates'!$A$11:$Q$88,12,0)),0,VLOOKUP(AT42,'Calcification Rates'!$A$11:$Q$88,12,0)))*AW42+(IF(ISERROR(VLOOKUP(AT42,'Calcification Rates'!$A$11:$Q$88,15,0)),0,VLOOKUP(AT42,'Calcification Rates'!$A$11:$Q$88,15,0)))</f>
        <v>0</v>
      </c>
      <c r="BB42" s="254">
        <f>(IF(ISERROR(VLOOKUP(AT42,'Calcification Rates'!$A$11:$Q$88,13,0)),0,VLOOKUP(AT42,'Calcification Rates'!$A$11:$Q$88,13,0)))*AW42+(IF(ISERROR(VLOOKUP(AT42,'Calcification Rates'!$A$11:$Q$88,16,0)),0,VLOOKUP(AT42,'Calcification Rates'!$A$11:$Q$88,16,0)))</f>
        <v>0</v>
      </c>
      <c r="BC42" s="256"/>
      <c r="BD42" s="241"/>
      <c r="BE42" s="257"/>
      <c r="BF42" s="244">
        <f>(IF(ISERROR(VLOOKUP(BC42,'Calcification Rates'!$A$11:$Q$88,5,0)),0,VLOOKUP(BC42,'Calcification Rates'!$A$11:$Q$88,5,0)))*BE42</f>
        <v>0</v>
      </c>
      <c r="BG42" s="245" t="str">
        <f>IF(ISERROR(VLOOKUP(BC42,'Calcification Rates'!$A$10:$D$88,2,FALSE))," ",VLOOKUP(BC42,'Calcification Rates'!$A$10:$D$88,2,FALSE))</f>
        <v xml:space="preserve"> </v>
      </c>
      <c r="BH42" s="245" t="str">
        <f>IF(ISERROR(VLOOKUP(BC42,'Calcification Rates'!$A$10:$D$88,4,FALSE))," ",VLOOKUP(BC42,'Calcification Rates'!$A$10:$D$88,4,FALSE))</f>
        <v xml:space="preserve"> </v>
      </c>
      <c r="BI42" s="253">
        <f>(IF(ISERROR(VLOOKUP(BC42,'Calcification Rates'!$A$11:$Q$88,11,0)),0,VLOOKUP(BC42,'Calcification Rates'!$A$11:$Q$88,11,0)))*BF42+(IF(ISERROR(VLOOKUP(BC42,'Calcification Rates'!$A$11:$Q$88,14,0)),0,VLOOKUP(BC42,'Calcification Rates'!$A$11:$Q$88,14,0)))</f>
        <v>0</v>
      </c>
      <c r="BJ42" s="253">
        <f>(IF(ISERROR(VLOOKUP(BC42,'Calcification Rates'!$A$11:$Q$88,12,0)),0,VLOOKUP(BC42,'Calcification Rates'!$A$11:$Q$88,12,0)))*BF42+(IF(ISERROR(VLOOKUP(BC42,'Calcification Rates'!$A$11:$Q$88,15,0)),0,VLOOKUP(BC42,'Calcification Rates'!$A$11:$Q$88,15,0)))</f>
        <v>0</v>
      </c>
      <c r="BK42" s="254">
        <f>(IF(ISERROR(VLOOKUP(BC42,'Calcification Rates'!$A$11:$Q$88,13,0)),0,VLOOKUP(BC42,'Calcification Rates'!$A$11:$Q$88,13,0)))*BF42+(IF(ISERROR(VLOOKUP(BC42,'Calcification Rates'!$A$11:$Q$88,16,0)),0,VLOOKUP(BC42,'Calcification Rates'!$A$11:$Q$88,16,0)))</f>
        <v>0</v>
      </c>
      <c r="BL42" s="256"/>
      <c r="BM42" s="241"/>
      <c r="BN42" s="241"/>
      <c r="BO42" s="241">
        <f>(IF(ISERROR(VLOOKUP(BL42,'Calcification Rates'!$A$11:$Q$88,5,0)),0,VLOOKUP(BL42,'Calcification Rates'!$A$11:$Q$88,5,0)))*BN42</f>
        <v>0</v>
      </c>
      <c r="BP42" s="245" t="str">
        <f>IF(ISERROR(VLOOKUP(BL42,'Calcification Rates'!$A$10:$D$88,2,FALSE))," ",VLOOKUP(BL42,'Calcification Rates'!$A$10:$D$88,2,FALSE))</f>
        <v xml:space="preserve"> </v>
      </c>
      <c r="BQ42" s="245" t="str">
        <f>IF(ISERROR(VLOOKUP(BL42,'Calcification Rates'!$A$10:$D$88,4,FALSE))," ",VLOOKUP(BL42,'Calcification Rates'!$A$10:$D$88,4,FALSE))</f>
        <v xml:space="preserve"> </v>
      </c>
      <c r="BR42" s="253">
        <f>(IF(ISERROR(VLOOKUP(BL42,'Calcification Rates'!$A$11:$Q$88,11,0)),0,VLOOKUP(BL42,'Calcification Rates'!$A$11:$Q$88,11,0)))*BO42+(IF(ISERROR(VLOOKUP(BL42,'Calcification Rates'!$A$11:$Q$88,14,0)),0,VLOOKUP(BL42,'Calcification Rates'!$A$11:$Q$88,14,0)))</f>
        <v>0</v>
      </c>
      <c r="BS42" s="253">
        <f>(IF(ISERROR(VLOOKUP(BL42,'Calcification Rates'!$A$11:$Q$88,12,0)),0,VLOOKUP(BL42,'Calcification Rates'!$A$11:$Q$88,12,0)))*BO42+(IF(ISERROR(VLOOKUP(BL42,'Calcification Rates'!$A$11:$Q$88,15,0)),0,VLOOKUP(BL42,'Calcification Rates'!$A$11:$Q$88,15,0)))</f>
        <v>0</v>
      </c>
      <c r="BT42" s="254">
        <f>(IF(ISERROR(VLOOKUP(BL42,'Calcification Rates'!$A$11:$Q$88,13,0)),0,VLOOKUP(BL42,'Calcification Rates'!$A$11:$Q$88,13,0)))*BO42+(IF(ISERROR(VLOOKUP(BL42,'Calcification Rates'!$A$11:$Q$88,16,0)),0,VLOOKUP(BL42,'Calcification Rates'!$A$11:$Q$88,16,0)))</f>
        <v>0</v>
      </c>
    </row>
    <row r="43" spans="1:72" ht="20.100000000000001" customHeight="1" x14ac:dyDescent="0.25">
      <c r="A43" s="241"/>
      <c r="B43" s="241"/>
      <c r="C43" s="257"/>
      <c r="D43" s="244">
        <f>(IF(ISERROR(VLOOKUP(A43,'Calcification Rates'!$A$11:$Q$88,5,0)),0,VLOOKUP(A43,'Calcification Rates'!$A$11:$Q$88,5,0)))*C43</f>
        <v>0</v>
      </c>
      <c r="E43" s="245" t="str">
        <f>IF(ISERROR(VLOOKUP(A43,'Calcification Rates'!$A$10:$D$88,2,FALSE))," ",VLOOKUP(A43,'Calcification Rates'!$A$10:$D$88,2,FALSE))</f>
        <v xml:space="preserve"> </v>
      </c>
      <c r="F43" s="245" t="str">
        <f>IF(ISERROR(VLOOKUP(A43,'Calcification Rates'!$A$10:$D$88,4,FALSE))," ",VLOOKUP(A43,'Calcification Rates'!$A$10:$D$88,4,FALSE))</f>
        <v xml:space="preserve"> </v>
      </c>
      <c r="G43" s="246">
        <f>(IF(ISERROR(VLOOKUP(A43,'Calcification Rates'!$A$11:$Q$88,11,0)),0,VLOOKUP(A43,'Calcification Rates'!$A$11:$Q$88,11,0)))*D43+(IF(ISERROR(VLOOKUP(A43,'Calcification Rates'!$A$11:$Q$88,14,0)),0,VLOOKUP(A43,'Calcification Rates'!$A$11:$Q$88,14,0)))</f>
        <v>0</v>
      </c>
      <c r="H43" s="247">
        <f>(IF(ISERROR(VLOOKUP(A43,'Calcification Rates'!$A$11:$Q$88,12,0)),0,VLOOKUP(A43,'Calcification Rates'!$A$11:$Q$88,12,0)))*D43+(IF(ISERROR(VLOOKUP(A43,'Calcification Rates'!$A$11:$Q$88,15,0)),0,VLOOKUP(A43,'Calcification Rates'!$A$11:$Q$88,15,0)))</f>
        <v>0</v>
      </c>
      <c r="I43" s="248">
        <f>(IF(ISERROR(VLOOKUP(A43,'Calcification Rates'!$A$11:$Q$88,13,0)),0,VLOOKUP(A43,'Calcification Rates'!$A$11:$Q$88,13,0)))*D43+(IF(ISERROR(VLOOKUP(A43,'Calcification Rates'!$A$11:$Q$88,16,0)),0,VLOOKUP(A43,'Calcification Rates'!$A$11:$Q$88,16,0)))</f>
        <v>0</v>
      </c>
      <c r="J43" s="256"/>
      <c r="K43" s="241"/>
      <c r="L43" s="257"/>
      <c r="M43" s="244">
        <f>(IF(ISERROR(VLOOKUP(J43,'Calcification Rates'!$A$11:$Q$88,5,0)),0,VLOOKUP(J43,'Calcification Rates'!$A$11:$Q$88,5,0)))*L43</f>
        <v>0</v>
      </c>
      <c r="N43" s="245" t="str">
        <f>IF(ISERROR(VLOOKUP(J43,'Calcification Rates'!$A$10:$D$88,2,FALSE))," ",VLOOKUP(J43,'Calcification Rates'!$A$10:$D$88,2,FALSE))</f>
        <v xml:space="preserve"> </v>
      </c>
      <c r="O43" s="245" t="str">
        <f>IF(ISERROR(VLOOKUP(J43,'Calcification Rates'!$A$10:$D$88,4,FALSE))," ",VLOOKUP(J43,'Calcification Rates'!$A$10:$D$88,4,FALSE))</f>
        <v xml:space="preserve"> </v>
      </c>
      <c r="P43" s="246">
        <f>(IF(ISERROR(VLOOKUP(J43,'Calcification Rates'!$A$11:$Q$88,11,0)),0,VLOOKUP(J43,'Calcification Rates'!$A$11:$Q$88,11,0)))*M43+(IF(ISERROR(VLOOKUP(J43,'Calcification Rates'!$A$11:$Q$88,14,0)),0,VLOOKUP(J43,'Calcification Rates'!$A$11:$Q$88,14,0)))</f>
        <v>0</v>
      </c>
      <c r="Q43" s="246">
        <f>(IF(ISERROR(VLOOKUP(J43,'Calcification Rates'!$A$11:$Q$88,12,0)),0,VLOOKUP(J43,'Calcification Rates'!$A$11:$Q$88,12,0)))*M43+(IF(ISERROR(VLOOKUP(J43,'Calcification Rates'!$A$11:$Q$88,15,0)),0,VLOOKUP(J43,'Calcification Rates'!$A$11:$Q$88,15,0)))</f>
        <v>0</v>
      </c>
      <c r="R43" s="249">
        <f>(IF(ISERROR(VLOOKUP(J43,'Calcification Rates'!$A$11:$Q$88,13,0)),0,VLOOKUP(J43,'Calcification Rates'!$A$11:$Q$88,13,0)))*M43+(IF(ISERROR(VLOOKUP(J43,'Calcification Rates'!$A$11:$Q$88,16,0)),0,VLOOKUP(J43,'Calcification Rates'!$A$11:$Q$88,16,0)))</f>
        <v>0</v>
      </c>
      <c r="S43" s="256"/>
      <c r="T43" s="250"/>
      <c r="U43" s="251"/>
      <c r="V43" s="252">
        <f>(IF(ISERROR(VLOOKUP(S43,'Calcification Rates'!$A$11:$Q$88,5,0)),0,VLOOKUP(S43,'Calcification Rates'!$A$11:$Q$88,5,0)))*U43</f>
        <v>0</v>
      </c>
      <c r="W43" s="245" t="str">
        <f>IF(ISERROR(VLOOKUP(S43,'Calcification Rates'!$A$10:$D$88,2,FALSE))," ",VLOOKUP(S43,'Calcification Rates'!$A$10:$D$88,2,FALSE))</f>
        <v xml:space="preserve"> </v>
      </c>
      <c r="X43" s="245" t="str">
        <f>IF(ISERROR(VLOOKUP(S43,'Calcification Rates'!$A$10:$D$88,4,FALSE))," ",VLOOKUP(S43,'Calcification Rates'!$A$10:$D$88,4,FALSE))</f>
        <v xml:space="preserve"> </v>
      </c>
      <c r="Y43" s="246">
        <f>(IF(ISERROR(VLOOKUP(S43,'Calcification Rates'!$A$11:$Q$88,11,0)),0,VLOOKUP(S43,'Calcification Rates'!$A$11:$Q$88,11,0)))*V43+(IF(ISERROR(VLOOKUP(S43,'Calcification Rates'!$A$11:$Q$88,14,0)),0,VLOOKUP(S43,'Calcification Rates'!$A$11:$Q$88,14,0)))</f>
        <v>0</v>
      </c>
      <c r="Z43" s="246">
        <f>(IF(ISERROR(VLOOKUP(S43,'Calcification Rates'!$A$11:$Q$88,12,0)),0,VLOOKUP(S43,'Calcification Rates'!$A$11:$Q$88,12,0)))*V43+(IF(ISERROR(VLOOKUP(S43,'Calcification Rates'!$A$11:$Q$88,15,0)),0,VLOOKUP(S43,'Calcification Rates'!$A$11:$Q$88,15,0)))</f>
        <v>0</v>
      </c>
      <c r="AA43" s="249">
        <f>(IF(ISERROR(VLOOKUP(S43,'Calcification Rates'!$A$11:$Q$88,13,0)),0,VLOOKUP(S43,'Calcification Rates'!$A$11:$Q$88,13,0)))*V43+(IF(ISERROR(VLOOKUP(S43,'Calcification Rates'!$A$11:$Q$88,16,0)),0,VLOOKUP(S43,'Calcification Rates'!$A$11:$Q$88,16,0)))</f>
        <v>0</v>
      </c>
      <c r="AB43" s="256"/>
      <c r="AC43" s="242"/>
      <c r="AD43" s="243"/>
      <c r="AE43" s="244">
        <f>(IF(ISERROR(VLOOKUP(AB43,'Calcification Rates'!$A$11:$Q$88,5,0)),0,VLOOKUP(AB43,'Calcification Rates'!$A$11:$Q$88,5,0)))*AD43</f>
        <v>0</v>
      </c>
      <c r="AF43" s="245" t="str">
        <f>IF(ISERROR(VLOOKUP(AB43,'Calcification Rates'!$A$10:$D$88,2,FALSE))," ",VLOOKUP(AB43,'Calcification Rates'!$A$10:$D$88,2,FALSE))</f>
        <v xml:space="preserve"> </v>
      </c>
      <c r="AG43" s="245" t="str">
        <f>IF(ISERROR(VLOOKUP(AB43,'Calcification Rates'!$A$10:$D$88,4,FALSE))," ",VLOOKUP(AB43,'Calcification Rates'!$A$10:$D$88,4,FALSE))</f>
        <v xml:space="preserve"> </v>
      </c>
      <c r="AH43" s="246">
        <f>(IF(ISERROR(VLOOKUP(AB43,'Calcification Rates'!$A$11:$Q$88,11,0)),0,VLOOKUP(AB43,'Calcification Rates'!$A$11:$Q$88,11,0)))*AE43+(IF(ISERROR(VLOOKUP(AB43,'Calcification Rates'!$A$11:$Q$88,14,0)),0,VLOOKUP(AB43,'Calcification Rates'!$A$11:$Q$88,14,0)))</f>
        <v>0</v>
      </c>
      <c r="AI43" s="246">
        <f>(IF(ISERROR(VLOOKUP(AB43,'Calcification Rates'!$A$11:$Q$88,12,0)),0,VLOOKUP(AB43,'Calcification Rates'!$A$11:$Q$88,12,0)))*AE43+(IF(ISERROR(VLOOKUP(AB43,'Calcification Rates'!$A$11:$Q$88,15,0)),0,VLOOKUP(AB43,'Calcification Rates'!$A$11:$Q$88,15,0)))</f>
        <v>0</v>
      </c>
      <c r="AJ43" s="249">
        <f>(IF(ISERROR(VLOOKUP(AB43,'Calcification Rates'!$A$11:$Q$88,13,0)),0,VLOOKUP(AB43,'Calcification Rates'!$A$11:$Q$88,13,0)))*AE43+(IF(ISERROR(VLOOKUP(AB43,'Calcification Rates'!$A$11:$Q$88,16,0)),0,VLOOKUP(AB43,'Calcification Rates'!$A$11:$Q$88,16,0)))</f>
        <v>0</v>
      </c>
      <c r="AK43" s="256"/>
      <c r="AL43" s="241"/>
      <c r="AM43" s="257"/>
      <c r="AN43" s="252">
        <f>(IF(ISERROR(VLOOKUP(AK43,'Calcification Rates'!$A$11:$Q$88,5,0)),0,VLOOKUP(AK43,'Calcification Rates'!$A$11:$Q$88,5,0)))*AM43</f>
        <v>0</v>
      </c>
      <c r="AO43" s="245" t="str">
        <f>IF(ISERROR(VLOOKUP(AK43,'Calcification Rates'!$A$10:$D$88,2,FALSE))," ",VLOOKUP(AK43,'Calcification Rates'!$A$10:$D$88,2,FALSE))</f>
        <v xml:space="preserve"> </v>
      </c>
      <c r="AP43" s="245" t="str">
        <f>IF(ISERROR(VLOOKUP(AK43,'Calcification Rates'!$A$10:$D$88,4,FALSE))," ",VLOOKUP(AK43,'Calcification Rates'!$A$10:$D$88,4,FALSE))</f>
        <v xml:space="preserve"> </v>
      </c>
      <c r="AQ43" s="246">
        <f>(IF(ISERROR(VLOOKUP(AK43,'Calcification Rates'!$A$11:$Q$88,11,0)),0,VLOOKUP(AK43,'Calcification Rates'!$A$11:$Q$88,11,0)))*AN43+(IF(ISERROR(VLOOKUP(AK43,'Calcification Rates'!$A$11:$Q$88,14,0)),0,VLOOKUP(AK43,'Calcification Rates'!$A$11:$Q$88,14,0)))</f>
        <v>0</v>
      </c>
      <c r="AR43" s="246">
        <f>(IF(ISERROR(VLOOKUP(AK43,'Calcification Rates'!$A$11:$Q$88,12,0)),0,VLOOKUP(AK43,'Calcification Rates'!$A$11:$Q$88,12,0)))*AN43+(IF(ISERROR(VLOOKUP(AK43,'Calcification Rates'!$A$11:$Q$88,15,0)),0,VLOOKUP(AK43,'Calcification Rates'!$A$11:$Q$88,15,0)))</f>
        <v>0</v>
      </c>
      <c r="AS43" s="249">
        <f>(IF(ISERROR(VLOOKUP(AK43,'Calcification Rates'!$A$11:$Q$88,13,0)),0,VLOOKUP(AK43,'Calcification Rates'!$A$11:$Q$88,13,0)))*AN43+(IF(ISERROR(VLOOKUP(AK43,'Calcification Rates'!$A$11:$Q$88,16,0)),0,VLOOKUP(AK43,'Calcification Rates'!$A$11:$Q$88,16,0)))</f>
        <v>0</v>
      </c>
      <c r="AT43" s="256"/>
      <c r="AU43" s="241"/>
      <c r="AV43" s="257"/>
      <c r="AW43" s="244">
        <f>(IF(ISERROR(VLOOKUP(AT43,'Calcification Rates'!$A$11:$Q$88,5,0)),0,VLOOKUP(AT43,'Calcification Rates'!$A$11:$Q$88,5,0)))*AV43</f>
        <v>0</v>
      </c>
      <c r="AX43" s="245" t="str">
        <f>IF(ISERROR(VLOOKUP(AT43,'Calcification Rates'!$A$10:$D$88,2,FALSE))," ",VLOOKUP(AT43,'Calcification Rates'!$A$10:$D$88,2,FALSE))</f>
        <v xml:space="preserve"> </v>
      </c>
      <c r="AY43" s="245" t="str">
        <f>IF(ISERROR(VLOOKUP(AT43,'Calcification Rates'!$A$10:$D$88,4,FALSE))," ",VLOOKUP(AT43,'Calcification Rates'!$A$10:$D$88,4,FALSE))</f>
        <v xml:space="preserve"> </v>
      </c>
      <c r="AZ43" s="253">
        <f>(IF(ISERROR(VLOOKUP(AT43,'Calcification Rates'!$A$11:$Q$88,11,0)),0,VLOOKUP(AT43,'Calcification Rates'!$A$11:$Q$88,11,0)))*AW43+(IF(ISERROR(VLOOKUP(AT43,'Calcification Rates'!$A$11:$Q$88,14,0)),0,VLOOKUP(AT43,'Calcification Rates'!$A$11:$Q$88,14,0)))</f>
        <v>0</v>
      </c>
      <c r="BA43" s="253">
        <f>(IF(ISERROR(VLOOKUP(AT43,'Calcification Rates'!$A$11:$Q$88,12,0)),0,VLOOKUP(AT43,'Calcification Rates'!$A$11:$Q$88,12,0)))*AW43+(IF(ISERROR(VLOOKUP(AT43,'Calcification Rates'!$A$11:$Q$88,15,0)),0,VLOOKUP(AT43,'Calcification Rates'!$A$11:$Q$88,15,0)))</f>
        <v>0</v>
      </c>
      <c r="BB43" s="254">
        <f>(IF(ISERROR(VLOOKUP(AT43,'Calcification Rates'!$A$11:$Q$88,13,0)),0,VLOOKUP(AT43,'Calcification Rates'!$A$11:$Q$88,13,0)))*AW43+(IF(ISERROR(VLOOKUP(AT43,'Calcification Rates'!$A$11:$Q$88,16,0)),0,VLOOKUP(AT43,'Calcification Rates'!$A$11:$Q$88,16,0)))</f>
        <v>0</v>
      </c>
      <c r="BC43" s="256"/>
      <c r="BD43" s="241"/>
      <c r="BE43" s="257"/>
      <c r="BF43" s="244">
        <f>(IF(ISERROR(VLOOKUP(BC43,'Calcification Rates'!$A$11:$Q$88,5,0)),0,VLOOKUP(BC43,'Calcification Rates'!$A$11:$Q$88,5,0)))*BE43</f>
        <v>0</v>
      </c>
      <c r="BG43" s="245" t="str">
        <f>IF(ISERROR(VLOOKUP(BC43,'Calcification Rates'!$A$10:$D$88,2,FALSE))," ",VLOOKUP(BC43,'Calcification Rates'!$A$10:$D$88,2,FALSE))</f>
        <v xml:space="preserve"> </v>
      </c>
      <c r="BH43" s="245" t="str">
        <f>IF(ISERROR(VLOOKUP(BC43,'Calcification Rates'!$A$10:$D$88,4,FALSE))," ",VLOOKUP(BC43,'Calcification Rates'!$A$10:$D$88,4,FALSE))</f>
        <v xml:space="preserve"> </v>
      </c>
      <c r="BI43" s="253">
        <f>(IF(ISERROR(VLOOKUP(BC43,'Calcification Rates'!$A$11:$Q$88,11,0)),0,VLOOKUP(BC43,'Calcification Rates'!$A$11:$Q$88,11,0)))*BF43+(IF(ISERROR(VLOOKUP(BC43,'Calcification Rates'!$A$11:$Q$88,14,0)),0,VLOOKUP(BC43,'Calcification Rates'!$A$11:$Q$88,14,0)))</f>
        <v>0</v>
      </c>
      <c r="BJ43" s="253">
        <f>(IF(ISERROR(VLOOKUP(BC43,'Calcification Rates'!$A$11:$Q$88,12,0)),0,VLOOKUP(BC43,'Calcification Rates'!$A$11:$Q$88,12,0)))*BF43+(IF(ISERROR(VLOOKUP(BC43,'Calcification Rates'!$A$11:$Q$88,15,0)),0,VLOOKUP(BC43,'Calcification Rates'!$A$11:$Q$88,15,0)))</f>
        <v>0</v>
      </c>
      <c r="BK43" s="254">
        <f>(IF(ISERROR(VLOOKUP(BC43,'Calcification Rates'!$A$11:$Q$88,13,0)),0,VLOOKUP(BC43,'Calcification Rates'!$A$11:$Q$88,13,0)))*BF43+(IF(ISERROR(VLOOKUP(BC43,'Calcification Rates'!$A$11:$Q$88,16,0)),0,VLOOKUP(BC43,'Calcification Rates'!$A$11:$Q$88,16,0)))</f>
        <v>0</v>
      </c>
      <c r="BL43" s="256"/>
      <c r="BM43" s="241"/>
      <c r="BN43" s="241"/>
      <c r="BO43" s="241">
        <f>(IF(ISERROR(VLOOKUP(BL43,'Calcification Rates'!$A$11:$Q$88,5,0)),0,VLOOKUP(BL43,'Calcification Rates'!$A$11:$Q$88,5,0)))*BN43</f>
        <v>0</v>
      </c>
      <c r="BP43" s="245" t="str">
        <f>IF(ISERROR(VLOOKUP(BL43,'Calcification Rates'!$A$10:$D$88,2,FALSE))," ",VLOOKUP(BL43,'Calcification Rates'!$A$10:$D$88,2,FALSE))</f>
        <v xml:space="preserve"> </v>
      </c>
      <c r="BQ43" s="245" t="str">
        <f>IF(ISERROR(VLOOKUP(BL43,'Calcification Rates'!$A$10:$D$88,4,FALSE))," ",VLOOKUP(BL43,'Calcification Rates'!$A$10:$D$88,4,FALSE))</f>
        <v xml:space="preserve"> </v>
      </c>
      <c r="BR43" s="253">
        <f>(IF(ISERROR(VLOOKUP(BL43,'Calcification Rates'!$A$11:$Q$88,11,0)),0,VLOOKUP(BL43,'Calcification Rates'!$A$11:$Q$88,11,0)))*BO43+(IF(ISERROR(VLOOKUP(BL43,'Calcification Rates'!$A$11:$Q$88,14,0)),0,VLOOKUP(BL43,'Calcification Rates'!$A$11:$Q$88,14,0)))</f>
        <v>0</v>
      </c>
      <c r="BS43" s="253">
        <f>(IF(ISERROR(VLOOKUP(BL43,'Calcification Rates'!$A$11:$Q$88,12,0)),0,VLOOKUP(BL43,'Calcification Rates'!$A$11:$Q$88,12,0)))*BO43+(IF(ISERROR(VLOOKUP(BL43,'Calcification Rates'!$A$11:$Q$88,15,0)),0,VLOOKUP(BL43,'Calcification Rates'!$A$11:$Q$88,15,0)))</f>
        <v>0</v>
      </c>
      <c r="BT43" s="254">
        <f>(IF(ISERROR(VLOOKUP(BL43,'Calcification Rates'!$A$11:$Q$88,13,0)),0,VLOOKUP(BL43,'Calcification Rates'!$A$11:$Q$88,13,0)))*BO43+(IF(ISERROR(VLOOKUP(BL43,'Calcification Rates'!$A$11:$Q$88,16,0)),0,VLOOKUP(BL43,'Calcification Rates'!$A$11:$Q$88,16,0)))</f>
        <v>0</v>
      </c>
    </row>
    <row r="44" spans="1:72" ht="20.100000000000001" customHeight="1" x14ac:dyDescent="0.25">
      <c r="A44" s="241"/>
      <c r="B44" s="241"/>
      <c r="C44" s="257"/>
      <c r="D44" s="244">
        <f>(IF(ISERROR(VLOOKUP(A44,'Calcification Rates'!$A$11:$Q$88,5,0)),0,VLOOKUP(A44,'Calcification Rates'!$A$11:$Q$88,5,0)))*C44</f>
        <v>0</v>
      </c>
      <c r="E44" s="245" t="str">
        <f>IF(ISERROR(VLOOKUP(A44,'Calcification Rates'!$A$10:$D$88,2,FALSE))," ",VLOOKUP(A44,'Calcification Rates'!$A$10:$D$88,2,FALSE))</f>
        <v xml:space="preserve"> </v>
      </c>
      <c r="F44" s="245" t="str">
        <f>IF(ISERROR(VLOOKUP(A44,'Calcification Rates'!$A$10:$D$88,4,FALSE))," ",VLOOKUP(A44,'Calcification Rates'!$A$10:$D$88,4,FALSE))</f>
        <v xml:space="preserve"> </v>
      </c>
      <c r="G44" s="246">
        <f>(IF(ISERROR(VLOOKUP(A44,'Calcification Rates'!$A$11:$Q$88,11,0)),0,VLOOKUP(A44,'Calcification Rates'!$A$11:$Q$88,11,0)))*D44+(IF(ISERROR(VLOOKUP(A44,'Calcification Rates'!$A$11:$Q$88,14,0)),0,VLOOKUP(A44,'Calcification Rates'!$A$11:$Q$88,14,0)))</f>
        <v>0</v>
      </c>
      <c r="H44" s="247">
        <f>(IF(ISERROR(VLOOKUP(A44,'Calcification Rates'!$A$11:$Q$88,12,0)),0,VLOOKUP(A44,'Calcification Rates'!$A$11:$Q$88,12,0)))*D44+(IF(ISERROR(VLOOKUP(A44,'Calcification Rates'!$A$11:$Q$88,15,0)),0,VLOOKUP(A44,'Calcification Rates'!$A$11:$Q$88,15,0)))</f>
        <v>0</v>
      </c>
      <c r="I44" s="248">
        <f>(IF(ISERROR(VLOOKUP(A44,'Calcification Rates'!$A$11:$Q$88,13,0)),0,VLOOKUP(A44,'Calcification Rates'!$A$11:$Q$88,13,0)))*D44+(IF(ISERROR(VLOOKUP(A44,'Calcification Rates'!$A$11:$Q$88,16,0)),0,VLOOKUP(A44,'Calcification Rates'!$A$11:$Q$88,16,0)))</f>
        <v>0</v>
      </c>
      <c r="J44" s="256"/>
      <c r="K44" s="241"/>
      <c r="L44" s="257"/>
      <c r="M44" s="244">
        <f>(IF(ISERROR(VLOOKUP(J44,'Calcification Rates'!$A$11:$Q$88,5,0)),0,VLOOKUP(J44,'Calcification Rates'!$A$11:$Q$88,5,0)))*L44</f>
        <v>0</v>
      </c>
      <c r="N44" s="245" t="str">
        <f>IF(ISERROR(VLOOKUP(J44,'Calcification Rates'!$A$10:$D$88,2,FALSE))," ",VLOOKUP(J44,'Calcification Rates'!$A$10:$D$88,2,FALSE))</f>
        <v xml:space="preserve"> </v>
      </c>
      <c r="O44" s="245" t="str">
        <f>IF(ISERROR(VLOOKUP(J44,'Calcification Rates'!$A$10:$D$88,4,FALSE))," ",VLOOKUP(J44,'Calcification Rates'!$A$10:$D$88,4,FALSE))</f>
        <v xml:space="preserve"> </v>
      </c>
      <c r="P44" s="246">
        <f>(IF(ISERROR(VLOOKUP(J44,'Calcification Rates'!$A$11:$Q$88,11,0)),0,VLOOKUP(J44,'Calcification Rates'!$A$11:$Q$88,11,0)))*M44+(IF(ISERROR(VLOOKUP(J44,'Calcification Rates'!$A$11:$Q$88,14,0)),0,VLOOKUP(J44,'Calcification Rates'!$A$11:$Q$88,14,0)))</f>
        <v>0</v>
      </c>
      <c r="Q44" s="246">
        <f>(IF(ISERROR(VLOOKUP(J44,'Calcification Rates'!$A$11:$Q$88,12,0)),0,VLOOKUP(J44,'Calcification Rates'!$A$11:$Q$88,12,0)))*M44+(IF(ISERROR(VLOOKUP(J44,'Calcification Rates'!$A$11:$Q$88,15,0)),0,VLOOKUP(J44,'Calcification Rates'!$A$11:$Q$88,15,0)))</f>
        <v>0</v>
      </c>
      <c r="R44" s="249">
        <f>(IF(ISERROR(VLOOKUP(J44,'Calcification Rates'!$A$11:$Q$88,13,0)),0,VLOOKUP(J44,'Calcification Rates'!$A$11:$Q$88,13,0)))*M44+(IF(ISERROR(VLOOKUP(J44,'Calcification Rates'!$A$11:$Q$88,16,0)),0,VLOOKUP(J44,'Calcification Rates'!$A$11:$Q$88,16,0)))</f>
        <v>0</v>
      </c>
      <c r="S44" s="256"/>
      <c r="T44" s="250"/>
      <c r="U44" s="251"/>
      <c r="V44" s="252">
        <f>(IF(ISERROR(VLOOKUP(S44,'Calcification Rates'!$A$11:$Q$88,5,0)),0,VLOOKUP(S44,'Calcification Rates'!$A$11:$Q$88,5,0)))*U44</f>
        <v>0</v>
      </c>
      <c r="W44" s="245" t="str">
        <f>IF(ISERROR(VLOOKUP(S44,'Calcification Rates'!$A$10:$D$88,2,FALSE))," ",VLOOKUP(S44,'Calcification Rates'!$A$10:$D$88,2,FALSE))</f>
        <v xml:space="preserve"> </v>
      </c>
      <c r="X44" s="245" t="str">
        <f>IF(ISERROR(VLOOKUP(S44,'Calcification Rates'!$A$10:$D$88,4,FALSE))," ",VLOOKUP(S44,'Calcification Rates'!$A$10:$D$88,4,FALSE))</f>
        <v xml:space="preserve"> </v>
      </c>
      <c r="Y44" s="246">
        <f>(IF(ISERROR(VLOOKUP(S44,'Calcification Rates'!$A$11:$Q$88,11,0)),0,VLOOKUP(S44,'Calcification Rates'!$A$11:$Q$88,11,0)))*V44+(IF(ISERROR(VLOOKUP(S44,'Calcification Rates'!$A$11:$Q$88,14,0)),0,VLOOKUP(S44,'Calcification Rates'!$A$11:$Q$88,14,0)))</f>
        <v>0</v>
      </c>
      <c r="Z44" s="246">
        <f>(IF(ISERROR(VLOOKUP(S44,'Calcification Rates'!$A$11:$Q$88,12,0)),0,VLOOKUP(S44,'Calcification Rates'!$A$11:$Q$88,12,0)))*V44+(IF(ISERROR(VLOOKUP(S44,'Calcification Rates'!$A$11:$Q$88,15,0)),0,VLOOKUP(S44,'Calcification Rates'!$A$11:$Q$88,15,0)))</f>
        <v>0</v>
      </c>
      <c r="AA44" s="249">
        <f>(IF(ISERROR(VLOOKUP(S44,'Calcification Rates'!$A$11:$Q$88,13,0)),0,VLOOKUP(S44,'Calcification Rates'!$A$11:$Q$88,13,0)))*V44+(IF(ISERROR(VLOOKUP(S44,'Calcification Rates'!$A$11:$Q$88,16,0)),0,VLOOKUP(S44,'Calcification Rates'!$A$11:$Q$88,16,0)))</f>
        <v>0</v>
      </c>
      <c r="AB44" s="256"/>
      <c r="AC44" s="242"/>
      <c r="AD44" s="243"/>
      <c r="AE44" s="244">
        <f>(IF(ISERROR(VLOOKUP(AB44,'Calcification Rates'!$A$11:$Q$88,5,0)),0,VLOOKUP(AB44,'Calcification Rates'!$A$11:$Q$88,5,0)))*AD44</f>
        <v>0</v>
      </c>
      <c r="AF44" s="245" t="str">
        <f>IF(ISERROR(VLOOKUP(AB44,'Calcification Rates'!$A$10:$D$88,2,FALSE))," ",VLOOKUP(AB44,'Calcification Rates'!$A$10:$D$88,2,FALSE))</f>
        <v xml:space="preserve"> </v>
      </c>
      <c r="AG44" s="245" t="str">
        <f>IF(ISERROR(VLOOKUP(AB44,'Calcification Rates'!$A$10:$D$88,4,FALSE))," ",VLOOKUP(AB44,'Calcification Rates'!$A$10:$D$88,4,FALSE))</f>
        <v xml:space="preserve"> </v>
      </c>
      <c r="AH44" s="246">
        <f>(IF(ISERROR(VLOOKUP(AB44,'Calcification Rates'!$A$11:$Q$88,11,0)),0,VLOOKUP(AB44,'Calcification Rates'!$A$11:$Q$88,11,0)))*AE44+(IF(ISERROR(VLOOKUP(AB44,'Calcification Rates'!$A$11:$Q$88,14,0)),0,VLOOKUP(AB44,'Calcification Rates'!$A$11:$Q$88,14,0)))</f>
        <v>0</v>
      </c>
      <c r="AI44" s="246">
        <f>(IF(ISERROR(VLOOKUP(AB44,'Calcification Rates'!$A$11:$Q$88,12,0)),0,VLOOKUP(AB44,'Calcification Rates'!$A$11:$Q$88,12,0)))*AE44+(IF(ISERROR(VLOOKUP(AB44,'Calcification Rates'!$A$11:$Q$88,15,0)),0,VLOOKUP(AB44,'Calcification Rates'!$A$11:$Q$88,15,0)))</f>
        <v>0</v>
      </c>
      <c r="AJ44" s="249">
        <f>(IF(ISERROR(VLOOKUP(AB44,'Calcification Rates'!$A$11:$Q$88,13,0)),0,VLOOKUP(AB44,'Calcification Rates'!$A$11:$Q$88,13,0)))*AE44+(IF(ISERROR(VLOOKUP(AB44,'Calcification Rates'!$A$11:$Q$88,16,0)),0,VLOOKUP(AB44,'Calcification Rates'!$A$11:$Q$88,16,0)))</f>
        <v>0</v>
      </c>
      <c r="AK44" s="256"/>
      <c r="AL44" s="241"/>
      <c r="AM44" s="257"/>
      <c r="AN44" s="252">
        <f>(IF(ISERROR(VLOOKUP(AK44,'Calcification Rates'!$A$11:$Q$88,5,0)),0,VLOOKUP(AK44,'Calcification Rates'!$A$11:$Q$88,5,0)))*AM44</f>
        <v>0</v>
      </c>
      <c r="AO44" s="245" t="str">
        <f>IF(ISERROR(VLOOKUP(AK44,'Calcification Rates'!$A$10:$D$88,2,FALSE))," ",VLOOKUP(AK44,'Calcification Rates'!$A$10:$D$88,2,FALSE))</f>
        <v xml:space="preserve"> </v>
      </c>
      <c r="AP44" s="245" t="str">
        <f>IF(ISERROR(VLOOKUP(AK44,'Calcification Rates'!$A$10:$D$88,4,FALSE))," ",VLOOKUP(AK44,'Calcification Rates'!$A$10:$D$88,4,FALSE))</f>
        <v xml:space="preserve"> </v>
      </c>
      <c r="AQ44" s="246">
        <f>(IF(ISERROR(VLOOKUP(AK44,'Calcification Rates'!$A$11:$Q$88,11,0)),0,VLOOKUP(AK44,'Calcification Rates'!$A$11:$Q$88,11,0)))*AN44+(IF(ISERROR(VLOOKUP(AK44,'Calcification Rates'!$A$11:$Q$88,14,0)),0,VLOOKUP(AK44,'Calcification Rates'!$A$11:$Q$88,14,0)))</f>
        <v>0</v>
      </c>
      <c r="AR44" s="246">
        <f>(IF(ISERROR(VLOOKUP(AK44,'Calcification Rates'!$A$11:$Q$88,12,0)),0,VLOOKUP(AK44,'Calcification Rates'!$A$11:$Q$88,12,0)))*AN44+(IF(ISERROR(VLOOKUP(AK44,'Calcification Rates'!$A$11:$Q$88,15,0)),0,VLOOKUP(AK44,'Calcification Rates'!$A$11:$Q$88,15,0)))</f>
        <v>0</v>
      </c>
      <c r="AS44" s="249">
        <f>(IF(ISERROR(VLOOKUP(AK44,'Calcification Rates'!$A$11:$Q$88,13,0)),0,VLOOKUP(AK44,'Calcification Rates'!$A$11:$Q$88,13,0)))*AN44+(IF(ISERROR(VLOOKUP(AK44,'Calcification Rates'!$A$11:$Q$88,16,0)),0,VLOOKUP(AK44,'Calcification Rates'!$A$11:$Q$88,16,0)))</f>
        <v>0</v>
      </c>
      <c r="AT44" s="256"/>
      <c r="AU44" s="241"/>
      <c r="AV44" s="257"/>
      <c r="AW44" s="244">
        <f>(IF(ISERROR(VLOOKUP(AT44,'Calcification Rates'!$A$11:$Q$88,5,0)),0,VLOOKUP(AT44,'Calcification Rates'!$A$11:$Q$88,5,0)))*AV44</f>
        <v>0</v>
      </c>
      <c r="AX44" s="245" t="str">
        <f>IF(ISERROR(VLOOKUP(AT44,'Calcification Rates'!$A$10:$D$88,2,FALSE))," ",VLOOKUP(AT44,'Calcification Rates'!$A$10:$D$88,2,FALSE))</f>
        <v xml:space="preserve"> </v>
      </c>
      <c r="AY44" s="245" t="str">
        <f>IF(ISERROR(VLOOKUP(AT44,'Calcification Rates'!$A$10:$D$88,4,FALSE))," ",VLOOKUP(AT44,'Calcification Rates'!$A$10:$D$88,4,FALSE))</f>
        <v xml:space="preserve"> </v>
      </c>
      <c r="AZ44" s="253">
        <f>(IF(ISERROR(VLOOKUP(AT44,'Calcification Rates'!$A$11:$Q$88,11,0)),0,VLOOKUP(AT44,'Calcification Rates'!$A$11:$Q$88,11,0)))*AW44+(IF(ISERROR(VLOOKUP(AT44,'Calcification Rates'!$A$11:$Q$88,14,0)),0,VLOOKUP(AT44,'Calcification Rates'!$A$11:$Q$88,14,0)))</f>
        <v>0</v>
      </c>
      <c r="BA44" s="253">
        <f>(IF(ISERROR(VLOOKUP(AT44,'Calcification Rates'!$A$11:$Q$88,12,0)),0,VLOOKUP(AT44,'Calcification Rates'!$A$11:$Q$88,12,0)))*AW44+(IF(ISERROR(VLOOKUP(AT44,'Calcification Rates'!$A$11:$Q$88,15,0)),0,VLOOKUP(AT44,'Calcification Rates'!$A$11:$Q$88,15,0)))</f>
        <v>0</v>
      </c>
      <c r="BB44" s="254">
        <f>(IF(ISERROR(VLOOKUP(AT44,'Calcification Rates'!$A$11:$Q$88,13,0)),0,VLOOKUP(AT44,'Calcification Rates'!$A$11:$Q$88,13,0)))*AW44+(IF(ISERROR(VLOOKUP(AT44,'Calcification Rates'!$A$11:$Q$88,16,0)),0,VLOOKUP(AT44,'Calcification Rates'!$A$11:$Q$88,16,0)))</f>
        <v>0</v>
      </c>
      <c r="BC44" s="256"/>
      <c r="BD44" s="241"/>
      <c r="BE44" s="257"/>
      <c r="BF44" s="244">
        <f>(IF(ISERROR(VLOOKUP(BC44,'Calcification Rates'!$A$11:$Q$88,5,0)),0,VLOOKUP(BC44,'Calcification Rates'!$A$11:$Q$88,5,0)))*BE44</f>
        <v>0</v>
      </c>
      <c r="BG44" s="245" t="str">
        <f>IF(ISERROR(VLOOKUP(BC44,'Calcification Rates'!$A$10:$D$88,2,FALSE))," ",VLOOKUP(BC44,'Calcification Rates'!$A$10:$D$88,2,FALSE))</f>
        <v xml:space="preserve"> </v>
      </c>
      <c r="BH44" s="245" t="str">
        <f>IF(ISERROR(VLOOKUP(BC44,'Calcification Rates'!$A$10:$D$88,4,FALSE))," ",VLOOKUP(BC44,'Calcification Rates'!$A$10:$D$88,4,FALSE))</f>
        <v xml:space="preserve"> </v>
      </c>
      <c r="BI44" s="253">
        <f>(IF(ISERROR(VLOOKUP(BC44,'Calcification Rates'!$A$11:$Q$88,11,0)),0,VLOOKUP(BC44,'Calcification Rates'!$A$11:$Q$88,11,0)))*BF44+(IF(ISERROR(VLOOKUP(BC44,'Calcification Rates'!$A$11:$Q$88,14,0)),0,VLOOKUP(BC44,'Calcification Rates'!$A$11:$Q$88,14,0)))</f>
        <v>0</v>
      </c>
      <c r="BJ44" s="253">
        <f>(IF(ISERROR(VLOOKUP(BC44,'Calcification Rates'!$A$11:$Q$88,12,0)),0,VLOOKUP(BC44,'Calcification Rates'!$A$11:$Q$88,12,0)))*BF44+(IF(ISERROR(VLOOKUP(BC44,'Calcification Rates'!$A$11:$Q$88,15,0)),0,VLOOKUP(BC44,'Calcification Rates'!$A$11:$Q$88,15,0)))</f>
        <v>0</v>
      </c>
      <c r="BK44" s="254">
        <f>(IF(ISERROR(VLOOKUP(BC44,'Calcification Rates'!$A$11:$Q$88,13,0)),0,VLOOKUP(BC44,'Calcification Rates'!$A$11:$Q$88,13,0)))*BF44+(IF(ISERROR(VLOOKUP(BC44,'Calcification Rates'!$A$11:$Q$88,16,0)),0,VLOOKUP(BC44,'Calcification Rates'!$A$11:$Q$88,16,0)))</f>
        <v>0</v>
      </c>
      <c r="BL44" s="256"/>
      <c r="BM44" s="241"/>
      <c r="BN44" s="241"/>
      <c r="BO44" s="241">
        <f>(IF(ISERROR(VLOOKUP(BL44,'Calcification Rates'!$A$11:$Q$88,5,0)),0,VLOOKUP(BL44,'Calcification Rates'!$A$11:$Q$88,5,0)))*BN44</f>
        <v>0</v>
      </c>
      <c r="BP44" s="245" t="str">
        <f>IF(ISERROR(VLOOKUP(BL44,'Calcification Rates'!$A$10:$D$88,2,FALSE))," ",VLOOKUP(BL44,'Calcification Rates'!$A$10:$D$88,2,FALSE))</f>
        <v xml:space="preserve"> </v>
      </c>
      <c r="BQ44" s="245" t="str">
        <f>IF(ISERROR(VLOOKUP(BL44,'Calcification Rates'!$A$10:$D$88,4,FALSE))," ",VLOOKUP(BL44,'Calcification Rates'!$A$10:$D$88,4,FALSE))</f>
        <v xml:space="preserve"> </v>
      </c>
      <c r="BR44" s="253">
        <f>(IF(ISERROR(VLOOKUP(BL44,'Calcification Rates'!$A$11:$Q$88,11,0)),0,VLOOKUP(BL44,'Calcification Rates'!$A$11:$Q$88,11,0)))*BO44+(IF(ISERROR(VLOOKUP(BL44,'Calcification Rates'!$A$11:$Q$88,14,0)),0,VLOOKUP(BL44,'Calcification Rates'!$A$11:$Q$88,14,0)))</f>
        <v>0</v>
      </c>
      <c r="BS44" s="253">
        <f>(IF(ISERROR(VLOOKUP(BL44,'Calcification Rates'!$A$11:$Q$88,12,0)),0,VLOOKUP(BL44,'Calcification Rates'!$A$11:$Q$88,12,0)))*BO44+(IF(ISERROR(VLOOKUP(BL44,'Calcification Rates'!$A$11:$Q$88,15,0)),0,VLOOKUP(BL44,'Calcification Rates'!$A$11:$Q$88,15,0)))</f>
        <v>0</v>
      </c>
      <c r="BT44" s="254">
        <f>(IF(ISERROR(VLOOKUP(BL44,'Calcification Rates'!$A$11:$Q$88,13,0)),0,VLOOKUP(BL44,'Calcification Rates'!$A$11:$Q$88,13,0)))*BO44+(IF(ISERROR(VLOOKUP(BL44,'Calcification Rates'!$A$11:$Q$88,16,0)),0,VLOOKUP(BL44,'Calcification Rates'!$A$11:$Q$88,16,0)))</f>
        <v>0</v>
      </c>
    </row>
    <row r="45" spans="1:72" ht="20.100000000000001" customHeight="1" x14ac:dyDescent="0.25">
      <c r="A45" s="241"/>
      <c r="B45" s="241"/>
      <c r="C45" s="257"/>
      <c r="D45" s="244">
        <f>(IF(ISERROR(VLOOKUP(A45,'Calcification Rates'!$A$11:$Q$88,5,0)),0,VLOOKUP(A45,'Calcification Rates'!$A$11:$Q$88,5,0)))*C45</f>
        <v>0</v>
      </c>
      <c r="E45" s="245" t="str">
        <f>IF(ISERROR(VLOOKUP(A45,'Calcification Rates'!$A$10:$D$88,2,FALSE))," ",VLOOKUP(A45,'Calcification Rates'!$A$10:$D$88,2,FALSE))</f>
        <v xml:space="preserve"> </v>
      </c>
      <c r="F45" s="245" t="str">
        <f>IF(ISERROR(VLOOKUP(A45,'Calcification Rates'!$A$10:$D$88,4,FALSE))," ",VLOOKUP(A45,'Calcification Rates'!$A$10:$D$88,4,FALSE))</f>
        <v xml:space="preserve"> </v>
      </c>
      <c r="G45" s="246">
        <f>(IF(ISERROR(VLOOKUP(A45,'Calcification Rates'!$A$11:$Q$88,11,0)),0,VLOOKUP(A45,'Calcification Rates'!$A$11:$Q$88,11,0)))*D45+(IF(ISERROR(VLOOKUP(A45,'Calcification Rates'!$A$11:$Q$88,14,0)),0,VLOOKUP(A45,'Calcification Rates'!$A$11:$Q$88,14,0)))</f>
        <v>0</v>
      </c>
      <c r="H45" s="247">
        <f>(IF(ISERROR(VLOOKUP(A45,'Calcification Rates'!$A$11:$Q$88,12,0)),0,VLOOKUP(A45,'Calcification Rates'!$A$11:$Q$88,12,0)))*D45+(IF(ISERROR(VLOOKUP(A45,'Calcification Rates'!$A$11:$Q$88,15,0)),0,VLOOKUP(A45,'Calcification Rates'!$A$11:$Q$88,15,0)))</f>
        <v>0</v>
      </c>
      <c r="I45" s="248">
        <f>(IF(ISERROR(VLOOKUP(A45,'Calcification Rates'!$A$11:$Q$88,13,0)),0,VLOOKUP(A45,'Calcification Rates'!$A$11:$Q$88,13,0)))*D45+(IF(ISERROR(VLOOKUP(A45,'Calcification Rates'!$A$11:$Q$88,16,0)),0,VLOOKUP(A45,'Calcification Rates'!$A$11:$Q$88,16,0)))</f>
        <v>0</v>
      </c>
      <c r="J45" s="256"/>
      <c r="K45" s="241"/>
      <c r="L45" s="257"/>
      <c r="M45" s="244">
        <f>(IF(ISERROR(VLOOKUP(J45,'Calcification Rates'!$A$11:$Q$88,5,0)),0,VLOOKUP(J45,'Calcification Rates'!$A$11:$Q$88,5,0)))*L45</f>
        <v>0</v>
      </c>
      <c r="N45" s="245" t="str">
        <f>IF(ISERROR(VLOOKUP(J45,'Calcification Rates'!$A$10:$D$88,2,FALSE))," ",VLOOKUP(J45,'Calcification Rates'!$A$10:$D$88,2,FALSE))</f>
        <v xml:space="preserve"> </v>
      </c>
      <c r="O45" s="245" t="str">
        <f>IF(ISERROR(VLOOKUP(J45,'Calcification Rates'!$A$10:$D$88,4,FALSE))," ",VLOOKUP(J45,'Calcification Rates'!$A$10:$D$88,4,FALSE))</f>
        <v xml:space="preserve"> </v>
      </c>
      <c r="P45" s="246">
        <f>(IF(ISERROR(VLOOKUP(J45,'Calcification Rates'!$A$11:$Q$88,11,0)),0,VLOOKUP(J45,'Calcification Rates'!$A$11:$Q$88,11,0)))*M45+(IF(ISERROR(VLOOKUP(J45,'Calcification Rates'!$A$11:$Q$88,14,0)),0,VLOOKUP(J45,'Calcification Rates'!$A$11:$Q$88,14,0)))</f>
        <v>0</v>
      </c>
      <c r="Q45" s="246">
        <f>(IF(ISERROR(VLOOKUP(J45,'Calcification Rates'!$A$11:$Q$88,12,0)),0,VLOOKUP(J45,'Calcification Rates'!$A$11:$Q$88,12,0)))*M45+(IF(ISERROR(VLOOKUP(J45,'Calcification Rates'!$A$11:$Q$88,15,0)),0,VLOOKUP(J45,'Calcification Rates'!$A$11:$Q$88,15,0)))</f>
        <v>0</v>
      </c>
      <c r="R45" s="249">
        <f>(IF(ISERROR(VLOOKUP(J45,'Calcification Rates'!$A$11:$Q$88,13,0)),0,VLOOKUP(J45,'Calcification Rates'!$A$11:$Q$88,13,0)))*M45+(IF(ISERROR(VLOOKUP(J45,'Calcification Rates'!$A$11:$Q$88,16,0)),0,VLOOKUP(J45,'Calcification Rates'!$A$11:$Q$88,16,0)))</f>
        <v>0</v>
      </c>
      <c r="S45" s="256"/>
      <c r="T45" s="250"/>
      <c r="U45" s="251"/>
      <c r="V45" s="252">
        <f>(IF(ISERROR(VLOOKUP(S45,'Calcification Rates'!$A$11:$Q$88,5,0)),0,VLOOKUP(S45,'Calcification Rates'!$A$11:$Q$88,5,0)))*U45</f>
        <v>0</v>
      </c>
      <c r="W45" s="245" t="str">
        <f>IF(ISERROR(VLOOKUP(S45,'Calcification Rates'!$A$10:$D$88,2,FALSE))," ",VLOOKUP(S45,'Calcification Rates'!$A$10:$D$88,2,FALSE))</f>
        <v xml:space="preserve"> </v>
      </c>
      <c r="X45" s="245" t="str">
        <f>IF(ISERROR(VLOOKUP(S45,'Calcification Rates'!$A$10:$D$88,4,FALSE))," ",VLOOKUP(S45,'Calcification Rates'!$A$10:$D$88,4,FALSE))</f>
        <v xml:space="preserve"> </v>
      </c>
      <c r="Y45" s="246">
        <f>(IF(ISERROR(VLOOKUP(S45,'Calcification Rates'!$A$11:$Q$88,11,0)),0,VLOOKUP(S45,'Calcification Rates'!$A$11:$Q$88,11,0)))*V45+(IF(ISERROR(VLOOKUP(S45,'Calcification Rates'!$A$11:$Q$88,14,0)),0,VLOOKUP(S45,'Calcification Rates'!$A$11:$Q$88,14,0)))</f>
        <v>0</v>
      </c>
      <c r="Z45" s="246">
        <f>(IF(ISERROR(VLOOKUP(S45,'Calcification Rates'!$A$11:$Q$88,12,0)),0,VLOOKUP(S45,'Calcification Rates'!$A$11:$Q$88,12,0)))*V45+(IF(ISERROR(VLOOKUP(S45,'Calcification Rates'!$A$11:$Q$88,15,0)),0,VLOOKUP(S45,'Calcification Rates'!$A$11:$Q$88,15,0)))</f>
        <v>0</v>
      </c>
      <c r="AA45" s="249">
        <f>(IF(ISERROR(VLOOKUP(S45,'Calcification Rates'!$A$11:$Q$88,13,0)),0,VLOOKUP(S45,'Calcification Rates'!$A$11:$Q$88,13,0)))*V45+(IF(ISERROR(VLOOKUP(S45,'Calcification Rates'!$A$11:$Q$88,16,0)),0,VLOOKUP(S45,'Calcification Rates'!$A$11:$Q$88,16,0)))</f>
        <v>0</v>
      </c>
      <c r="AB45" s="256"/>
      <c r="AC45" s="242"/>
      <c r="AD45" s="243"/>
      <c r="AE45" s="244">
        <f>(IF(ISERROR(VLOOKUP(AB45,'Calcification Rates'!$A$11:$Q$88,5,0)),0,VLOOKUP(AB45,'Calcification Rates'!$A$11:$Q$88,5,0)))*AD45</f>
        <v>0</v>
      </c>
      <c r="AF45" s="245" t="str">
        <f>IF(ISERROR(VLOOKUP(AB45,'Calcification Rates'!$A$10:$D$88,2,FALSE))," ",VLOOKUP(AB45,'Calcification Rates'!$A$10:$D$88,2,FALSE))</f>
        <v xml:space="preserve"> </v>
      </c>
      <c r="AG45" s="245" t="str">
        <f>IF(ISERROR(VLOOKUP(AB45,'Calcification Rates'!$A$10:$D$88,4,FALSE))," ",VLOOKUP(AB45,'Calcification Rates'!$A$10:$D$88,4,FALSE))</f>
        <v xml:space="preserve"> </v>
      </c>
      <c r="AH45" s="246">
        <f>(IF(ISERROR(VLOOKUP(AB45,'Calcification Rates'!$A$11:$Q$88,11,0)),0,VLOOKUP(AB45,'Calcification Rates'!$A$11:$Q$88,11,0)))*AE45+(IF(ISERROR(VLOOKUP(AB45,'Calcification Rates'!$A$11:$Q$88,14,0)),0,VLOOKUP(AB45,'Calcification Rates'!$A$11:$Q$88,14,0)))</f>
        <v>0</v>
      </c>
      <c r="AI45" s="246">
        <f>(IF(ISERROR(VLOOKUP(AB45,'Calcification Rates'!$A$11:$Q$88,12,0)),0,VLOOKUP(AB45,'Calcification Rates'!$A$11:$Q$88,12,0)))*AE45+(IF(ISERROR(VLOOKUP(AB45,'Calcification Rates'!$A$11:$Q$88,15,0)),0,VLOOKUP(AB45,'Calcification Rates'!$A$11:$Q$88,15,0)))</f>
        <v>0</v>
      </c>
      <c r="AJ45" s="249">
        <f>(IF(ISERROR(VLOOKUP(AB45,'Calcification Rates'!$A$11:$Q$88,13,0)),0,VLOOKUP(AB45,'Calcification Rates'!$A$11:$Q$88,13,0)))*AE45+(IF(ISERROR(VLOOKUP(AB45,'Calcification Rates'!$A$11:$Q$88,16,0)),0,VLOOKUP(AB45,'Calcification Rates'!$A$11:$Q$88,16,0)))</f>
        <v>0</v>
      </c>
      <c r="AK45" s="256"/>
      <c r="AL45" s="241"/>
      <c r="AM45" s="257"/>
      <c r="AN45" s="252">
        <f>(IF(ISERROR(VLOOKUP(AK45,'Calcification Rates'!$A$11:$Q$88,5,0)),0,VLOOKUP(AK45,'Calcification Rates'!$A$11:$Q$88,5,0)))*AM45</f>
        <v>0</v>
      </c>
      <c r="AO45" s="245" t="str">
        <f>IF(ISERROR(VLOOKUP(AK45,'Calcification Rates'!$A$10:$D$88,2,FALSE))," ",VLOOKUP(AK45,'Calcification Rates'!$A$10:$D$88,2,FALSE))</f>
        <v xml:space="preserve"> </v>
      </c>
      <c r="AP45" s="245" t="str">
        <f>IF(ISERROR(VLOOKUP(AK45,'Calcification Rates'!$A$10:$D$88,4,FALSE))," ",VLOOKUP(AK45,'Calcification Rates'!$A$10:$D$88,4,FALSE))</f>
        <v xml:space="preserve"> </v>
      </c>
      <c r="AQ45" s="246">
        <f>(IF(ISERROR(VLOOKUP(AK45,'Calcification Rates'!$A$11:$Q$88,11,0)),0,VLOOKUP(AK45,'Calcification Rates'!$A$11:$Q$88,11,0)))*AN45+(IF(ISERROR(VLOOKUP(AK45,'Calcification Rates'!$A$11:$Q$88,14,0)),0,VLOOKUP(AK45,'Calcification Rates'!$A$11:$Q$88,14,0)))</f>
        <v>0</v>
      </c>
      <c r="AR45" s="246">
        <f>(IF(ISERROR(VLOOKUP(AK45,'Calcification Rates'!$A$11:$Q$88,12,0)),0,VLOOKUP(AK45,'Calcification Rates'!$A$11:$Q$88,12,0)))*AN45+(IF(ISERROR(VLOOKUP(AK45,'Calcification Rates'!$A$11:$Q$88,15,0)),0,VLOOKUP(AK45,'Calcification Rates'!$A$11:$Q$88,15,0)))</f>
        <v>0</v>
      </c>
      <c r="AS45" s="249">
        <f>(IF(ISERROR(VLOOKUP(AK45,'Calcification Rates'!$A$11:$Q$88,13,0)),0,VLOOKUP(AK45,'Calcification Rates'!$A$11:$Q$88,13,0)))*AN45+(IF(ISERROR(VLOOKUP(AK45,'Calcification Rates'!$A$11:$Q$88,16,0)),0,VLOOKUP(AK45,'Calcification Rates'!$A$11:$Q$88,16,0)))</f>
        <v>0</v>
      </c>
      <c r="AT45" s="256"/>
      <c r="AU45" s="241"/>
      <c r="AV45" s="257"/>
      <c r="AW45" s="244">
        <f>(IF(ISERROR(VLOOKUP(AT45,'Calcification Rates'!$A$11:$Q$88,5,0)),0,VLOOKUP(AT45,'Calcification Rates'!$A$11:$Q$88,5,0)))*AV45</f>
        <v>0</v>
      </c>
      <c r="AX45" s="245" t="str">
        <f>IF(ISERROR(VLOOKUP(AT45,'Calcification Rates'!$A$10:$D$88,2,FALSE))," ",VLOOKUP(AT45,'Calcification Rates'!$A$10:$D$88,2,FALSE))</f>
        <v xml:space="preserve"> </v>
      </c>
      <c r="AY45" s="245" t="str">
        <f>IF(ISERROR(VLOOKUP(AT45,'Calcification Rates'!$A$10:$D$88,4,FALSE))," ",VLOOKUP(AT45,'Calcification Rates'!$A$10:$D$88,4,FALSE))</f>
        <v xml:space="preserve"> </v>
      </c>
      <c r="AZ45" s="253">
        <f>(IF(ISERROR(VLOOKUP(AT45,'Calcification Rates'!$A$11:$Q$88,11,0)),0,VLOOKUP(AT45,'Calcification Rates'!$A$11:$Q$88,11,0)))*AW45+(IF(ISERROR(VLOOKUP(AT45,'Calcification Rates'!$A$11:$Q$88,14,0)),0,VLOOKUP(AT45,'Calcification Rates'!$A$11:$Q$88,14,0)))</f>
        <v>0</v>
      </c>
      <c r="BA45" s="253">
        <f>(IF(ISERROR(VLOOKUP(AT45,'Calcification Rates'!$A$11:$Q$88,12,0)),0,VLOOKUP(AT45,'Calcification Rates'!$A$11:$Q$88,12,0)))*AW45+(IF(ISERROR(VLOOKUP(AT45,'Calcification Rates'!$A$11:$Q$88,15,0)),0,VLOOKUP(AT45,'Calcification Rates'!$A$11:$Q$88,15,0)))</f>
        <v>0</v>
      </c>
      <c r="BB45" s="254">
        <f>(IF(ISERROR(VLOOKUP(AT45,'Calcification Rates'!$A$11:$Q$88,13,0)),0,VLOOKUP(AT45,'Calcification Rates'!$A$11:$Q$88,13,0)))*AW45+(IF(ISERROR(VLOOKUP(AT45,'Calcification Rates'!$A$11:$Q$88,16,0)),0,VLOOKUP(AT45,'Calcification Rates'!$A$11:$Q$88,16,0)))</f>
        <v>0</v>
      </c>
      <c r="BC45" s="256"/>
      <c r="BD45" s="241"/>
      <c r="BE45" s="257"/>
      <c r="BF45" s="244">
        <f>(IF(ISERROR(VLOOKUP(BC45,'Calcification Rates'!$A$11:$Q$88,5,0)),0,VLOOKUP(BC45,'Calcification Rates'!$A$11:$Q$88,5,0)))*BE45</f>
        <v>0</v>
      </c>
      <c r="BG45" s="245" t="str">
        <f>IF(ISERROR(VLOOKUP(BC45,'Calcification Rates'!$A$10:$D$88,2,FALSE))," ",VLOOKUP(BC45,'Calcification Rates'!$A$10:$D$88,2,FALSE))</f>
        <v xml:space="preserve"> </v>
      </c>
      <c r="BH45" s="245" t="str">
        <f>IF(ISERROR(VLOOKUP(BC45,'Calcification Rates'!$A$10:$D$88,4,FALSE))," ",VLOOKUP(BC45,'Calcification Rates'!$A$10:$D$88,4,FALSE))</f>
        <v xml:space="preserve"> </v>
      </c>
      <c r="BI45" s="253">
        <f>(IF(ISERROR(VLOOKUP(BC45,'Calcification Rates'!$A$11:$Q$88,11,0)),0,VLOOKUP(BC45,'Calcification Rates'!$A$11:$Q$88,11,0)))*BF45+(IF(ISERROR(VLOOKUP(BC45,'Calcification Rates'!$A$11:$Q$88,14,0)),0,VLOOKUP(BC45,'Calcification Rates'!$A$11:$Q$88,14,0)))</f>
        <v>0</v>
      </c>
      <c r="BJ45" s="253">
        <f>(IF(ISERROR(VLOOKUP(BC45,'Calcification Rates'!$A$11:$Q$88,12,0)),0,VLOOKUP(BC45,'Calcification Rates'!$A$11:$Q$88,12,0)))*BF45+(IF(ISERROR(VLOOKUP(BC45,'Calcification Rates'!$A$11:$Q$88,15,0)),0,VLOOKUP(BC45,'Calcification Rates'!$A$11:$Q$88,15,0)))</f>
        <v>0</v>
      </c>
      <c r="BK45" s="254">
        <f>(IF(ISERROR(VLOOKUP(BC45,'Calcification Rates'!$A$11:$Q$88,13,0)),0,VLOOKUP(BC45,'Calcification Rates'!$A$11:$Q$88,13,0)))*BF45+(IF(ISERROR(VLOOKUP(BC45,'Calcification Rates'!$A$11:$Q$88,16,0)),0,VLOOKUP(BC45,'Calcification Rates'!$A$11:$Q$88,16,0)))</f>
        <v>0</v>
      </c>
      <c r="BL45" s="256"/>
      <c r="BM45" s="241"/>
      <c r="BN45" s="241"/>
      <c r="BO45" s="241">
        <f>(IF(ISERROR(VLOOKUP(BL45,'Calcification Rates'!$A$11:$Q$88,5,0)),0,VLOOKUP(BL45,'Calcification Rates'!$A$11:$Q$88,5,0)))*BN45</f>
        <v>0</v>
      </c>
      <c r="BP45" s="245" t="str">
        <f>IF(ISERROR(VLOOKUP(BL45,'Calcification Rates'!$A$10:$D$88,2,FALSE))," ",VLOOKUP(BL45,'Calcification Rates'!$A$10:$D$88,2,FALSE))</f>
        <v xml:space="preserve"> </v>
      </c>
      <c r="BQ45" s="245" t="str">
        <f>IF(ISERROR(VLOOKUP(BL45,'Calcification Rates'!$A$10:$D$88,4,FALSE))," ",VLOOKUP(BL45,'Calcification Rates'!$A$10:$D$88,4,FALSE))</f>
        <v xml:space="preserve"> </v>
      </c>
      <c r="BR45" s="253">
        <f>(IF(ISERROR(VLOOKUP(BL45,'Calcification Rates'!$A$11:$Q$88,11,0)),0,VLOOKUP(BL45,'Calcification Rates'!$A$11:$Q$88,11,0)))*BO45+(IF(ISERROR(VLOOKUP(BL45,'Calcification Rates'!$A$11:$Q$88,14,0)),0,VLOOKUP(BL45,'Calcification Rates'!$A$11:$Q$88,14,0)))</f>
        <v>0</v>
      </c>
      <c r="BS45" s="253">
        <f>(IF(ISERROR(VLOOKUP(BL45,'Calcification Rates'!$A$11:$Q$88,12,0)),0,VLOOKUP(BL45,'Calcification Rates'!$A$11:$Q$88,12,0)))*BO45+(IF(ISERROR(VLOOKUP(BL45,'Calcification Rates'!$A$11:$Q$88,15,0)),0,VLOOKUP(BL45,'Calcification Rates'!$A$11:$Q$88,15,0)))</f>
        <v>0</v>
      </c>
      <c r="BT45" s="254">
        <f>(IF(ISERROR(VLOOKUP(BL45,'Calcification Rates'!$A$11:$Q$88,13,0)),0,VLOOKUP(BL45,'Calcification Rates'!$A$11:$Q$88,13,0)))*BO45+(IF(ISERROR(VLOOKUP(BL45,'Calcification Rates'!$A$11:$Q$88,16,0)),0,VLOOKUP(BL45,'Calcification Rates'!$A$11:$Q$88,16,0)))</f>
        <v>0</v>
      </c>
    </row>
    <row r="46" spans="1:72" ht="20.100000000000001" customHeight="1" x14ac:dyDescent="0.25">
      <c r="A46" s="241"/>
      <c r="B46" s="241"/>
      <c r="C46" s="257"/>
      <c r="D46" s="244">
        <f>(IF(ISERROR(VLOOKUP(A46,'Calcification Rates'!$A$11:$Q$88,5,0)),0,VLOOKUP(A46,'Calcification Rates'!$A$11:$Q$88,5,0)))*C46</f>
        <v>0</v>
      </c>
      <c r="E46" s="245" t="str">
        <f>IF(ISERROR(VLOOKUP(A46,'Calcification Rates'!$A$10:$D$88,2,FALSE))," ",VLOOKUP(A46,'Calcification Rates'!$A$10:$D$88,2,FALSE))</f>
        <v xml:space="preserve"> </v>
      </c>
      <c r="F46" s="245" t="str">
        <f>IF(ISERROR(VLOOKUP(A46,'Calcification Rates'!$A$10:$D$88,4,FALSE))," ",VLOOKUP(A46,'Calcification Rates'!$A$10:$D$88,4,FALSE))</f>
        <v xml:space="preserve"> </v>
      </c>
      <c r="G46" s="246">
        <f>(IF(ISERROR(VLOOKUP(A46,'Calcification Rates'!$A$11:$Q$88,11,0)),0,VLOOKUP(A46,'Calcification Rates'!$A$11:$Q$88,11,0)))*D46+(IF(ISERROR(VLOOKUP(A46,'Calcification Rates'!$A$11:$Q$88,14,0)),0,VLOOKUP(A46,'Calcification Rates'!$A$11:$Q$88,14,0)))</f>
        <v>0</v>
      </c>
      <c r="H46" s="247">
        <f>(IF(ISERROR(VLOOKUP(A46,'Calcification Rates'!$A$11:$Q$88,12,0)),0,VLOOKUP(A46,'Calcification Rates'!$A$11:$Q$88,12,0)))*D46+(IF(ISERROR(VLOOKUP(A46,'Calcification Rates'!$A$11:$Q$88,15,0)),0,VLOOKUP(A46,'Calcification Rates'!$A$11:$Q$88,15,0)))</f>
        <v>0</v>
      </c>
      <c r="I46" s="248">
        <f>(IF(ISERROR(VLOOKUP(A46,'Calcification Rates'!$A$11:$Q$88,13,0)),0,VLOOKUP(A46,'Calcification Rates'!$A$11:$Q$88,13,0)))*D46+(IF(ISERROR(VLOOKUP(A46,'Calcification Rates'!$A$11:$Q$88,16,0)),0,VLOOKUP(A46,'Calcification Rates'!$A$11:$Q$88,16,0)))</f>
        <v>0</v>
      </c>
      <c r="J46" s="256"/>
      <c r="K46" s="241"/>
      <c r="L46" s="257"/>
      <c r="M46" s="244">
        <f>(IF(ISERROR(VLOOKUP(J46,'Calcification Rates'!$A$11:$Q$88,5,0)),0,VLOOKUP(J46,'Calcification Rates'!$A$11:$Q$88,5,0)))*L46</f>
        <v>0</v>
      </c>
      <c r="N46" s="245" t="str">
        <f>IF(ISERROR(VLOOKUP(J46,'Calcification Rates'!$A$10:$D$88,2,FALSE))," ",VLOOKUP(J46,'Calcification Rates'!$A$10:$D$88,2,FALSE))</f>
        <v xml:space="preserve"> </v>
      </c>
      <c r="O46" s="245" t="str">
        <f>IF(ISERROR(VLOOKUP(J46,'Calcification Rates'!$A$10:$D$88,4,FALSE))," ",VLOOKUP(J46,'Calcification Rates'!$A$10:$D$88,4,FALSE))</f>
        <v xml:space="preserve"> </v>
      </c>
      <c r="P46" s="246">
        <f>(IF(ISERROR(VLOOKUP(J46,'Calcification Rates'!$A$11:$Q$88,11,0)),0,VLOOKUP(J46,'Calcification Rates'!$A$11:$Q$88,11,0)))*M46+(IF(ISERROR(VLOOKUP(J46,'Calcification Rates'!$A$11:$Q$88,14,0)),0,VLOOKUP(J46,'Calcification Rates'!$A$11:$Q$88,14,0)))</f>
        <v>0</v>
      </c>
      <c r="Q46" s="246">
        <f>(IF(ISERROR(VLOOKUP(J46,'Calcification Rates'!$A$11:$Q$88,12,0)),0,VLOOKUP(J46,'Calcification Rates'!$A$11:$Q$88,12,0)))*M46+(IF(ISERROR(VLOOKUP(J46,'Calcification Rates'!$A$11:$Q$88,15,0)),0,VLOOKUP(J46,'Calcification Rates'!$A$11:$Q$88,15,0)))</f>
        <v>0</v>
      </c>
      <c r="R46" s="249">
        <f>(IF(ISERROR(VLOOKUP(J46,'Calcification Rates'!$A$11:$Q$88,13,0)),0,VLOOKUP(J46,'Calcification Rates'!$A$11:$Q$88,13,0)))*M46+(IF(ISERROR(VLOOKUP(J46,'Calcification Rates'!$A$11:$Q$88,16,0)),0,VLOOKUP(J46,'Calcification Rates'!$A$11:$Q$88,16,0)))</f>
        <v>0</v>
      </c>
      <c r="S46" s="256"/>
      <c r="T46" s="250"/>
      <c r="U46" s="251"/>
      <c r="V46" s="252">
        <f>(IF(ISERROR(VLOOKUP(S46,'Calcification Rates'!$A$11:$Q$88,5,0)),0,VLOOKUP(S46,'Calcification Rates'!$A$11:$Q$88,5,0)))*U46</f>
        <v>0</v>
      </c>
      <c r="W46" s="245" t="str">
        <f>IF(ISERROR(VLOOKUP(S46,'Calcification Rates'!$A$10:$D$88,2,FALSE))," ",VLOOKUP(S46,'Calcification Rates'!$A$10:$D$88,2,FALSE))</f>
        <v xml:space="preserve"> </v>
      </c>
      <c r="X46" s="245" t="str">
        <f>IF(ISERROR(VLOOKUP(S46,'Calcification Rates'!$A$10:$D$88,4,FALSE))," ",VLOOKUP(S46,'Calcification Rates'!$A$10:$D$88,4,FALSE))</f>
        <v xml:space="preserve"> </v>
      </c>
      <c r="Y46" s="246">
        <f>(IF(ISERROR(VLOOKUP(S46,'Calcification Rates'!$A$11:$Q$88,11,0)),0,VLOOKUP(S46,'Calcification Rates'!$A$11:$Q$88,11,0)))*V46+(IF(ISERROR(VLOOKUP(S46,'Calcification Rates'!$A$11:$Q$88,14,0)),0,VLOOKUP(S46,'Calcification Rates'!$A$11:$Q$88,14,0)))</f>
        <v>0</v>
      </c>
      <c r="Z46" s="246">
        <f>(IF(ISERROR(VLOOKUP(S46,'Calcification Rates'!$A$11:$Q$88,12,0)),0,VLOOKUP(S46,'Calcification Rates'!$A$11:$Q$88,12,0)))*V46+(IF(ISERROR(VLOOKUP(S46,'Calcification Rates'!$A$11:$Q$88,15,0)),0,VLOOKUP(S46,'Calcification Rates'!$A$11:$Q$88,15,0)))</f>
        <v>0</v>
      </c>
      <c r="AA46" s="249">
        <f>(IF(ISERROR(VLOOKUP(S46,'Calcification Rates'!$A$11:$Q$88,13,0)),0,VLOOKUP(S46,'Calcification Rates'!$A$11:$Q$88,13,0)))*V46+(IF(ISERROR(VLOOKUP(S46,'Calcification Rates'!$A$11:$Q$88,16,0)),0,VLOOKUP(S46,'Calcification Rates'!$A$11:$Q$88,16,0)))</f>
        <v>0</v>
      </c>
      <c r="AB46" s="256"/>
      <c r="AC46" s="242"/>
      <c r="AD46" s="243"/>
      <c r="AE46" s="244">
        <f>(IF(ISERROR(VLOOKUP(AB46,'Calcification Rates'!$A$11:$Q$88,5,0)),0,VLOOKUP(AB46,'Calcification Rates'!$A$11:$Q$88,5,0)))*AD46</f>
        <v>0</v>
      </c>
      <c r="AF46" s="245" t="str">
        <f>IF(ISERROR(VLOOKUP(AB46,'Calcification Rates'!$A$10:$D$88,2,FALSE))," ",VLOOKUP(AB46,'Calcification Rates'!$A$10:$D$88,2,FALSE))</f>
        <v xml:space="preserve"> </v>
      </c>
      <c r="AG46" s="245" t="str">
        <f>IF(ISERROR(VLOOKUP(AB46,'Calcification Rates'!$A$10:$D$88,4,FALSE))," ",VLOOKUP(AB46,'Calcification Rates'!$A$10:$D$88,4,FALSE))</f>
        <v xml:space="preserve"> </v>
      </c>
      <c r="AH46" s="246">
        <f>(IF(ISERROR(VLOOKUP(AB46,'Calcification Rates'!$A$11:$Q$88,11,0)),0,VLOOKUP(AB46,'Calcification Rates'!$A$11:$Q$88,11,0)))*AE46+(IF(ISERROR(VLOOKUP(AB46,'Calcification Rates'!$A$11:$Q$88,14,0)),0,VLOOKUP(AB46,'Calcification Rates'!$A$11:$Q$88,14,0)))</f>
        <v>0</v>
      </c>
      <c r="AI46" s="246">
        <f>(IF(ISERROR(VLOOKUP(AB46,'Calcification Rates'!$A$11:$Q$88,12,0)),0,VLOOKUP(AB46,'Calcification Rates'!$A$11:$Q$88,12,0)))*AE46+(IF(ISERROR(VLOOKUP(AB46,'Calcification Rates'!$A$11:$Q$88,15,0)),0,VLOOKUP(AB46,'Calcification Rates'!$A$11:$Q$88,15,0)))</f>
        <v>0</v>
      </c>
      <c r="AJ46" s="249">
        <f>(IF(ISERROR(VLOOKUP(AB46,'Calcification Rates'!$A$11:$Q$88,13,0)),0,VLOOKUP(AB46,'Calcification Rates'!$A$11:$Q$88,13,0)))*AE46+(IF(ISERROR(VLOOKUP(AB46,'Calcification Rates'!$A$11:$Q$88,16,0)),0,VLOOKUP(AB46,'Calcification Rates'!$A$11:$Q$88,16,0)))</f>
        <v>0</v>
      </c>
      <c r="AK46" s="256"/>
      <c r="AL46" s="241"/>
      <c r="AM46" s="257"/>
      <c r="AN46" s="252">
        <f>(IF(ISERROR(VLOOKUP(AK46,'Calcification Rates'!$A$11:$Q$88,5,0)),0,VLOOKUP(AK46,'Calcification Rates'!$A$11:$Q$88,5,0)))*AM46</f>
        <v>0</v>
      </c>
      <c r="AO46" s="245" t="str">
        <f>IF(ISERROR(VLOOKUP(AK46,'Calcification Rates'!$A$10:$D$88,2,FALSE))," ",VLOOKUP(AK46,'Calcification Rates'!$A$10:$D$88,2,FALSE))</f>
        <v xml:space="preserve"> </v>
      </c>
      <c r="AP46" s="245" t="str">
        <f>IF(ISERROR(VLOOKUP(AK46,'Calcification Rates'!$A$10:$D$88,4,FALSE))," ",VLOOKUP(AK46,'Calcification Rates'!$A$10:$D$88,4,FALSE))</f>
        <v xml:space="preserve"> </v>
      </c>
      <c r="AQ46" s="246">
        <f>(IF(ISERROR(VLOOKUP(AK46,'Calcification Rates'!$A$11:$Q$88,11,0)),0,VLOOKUP(AK46,'Calcification Rates'!$A$11:$Q$88,11,0)))*AN46+(IF(ISERROR(VLOOKUP(AK46,'Calcification Rates'!$A$11:$Q$88,14,0)),0,VLOOKUP(AK46,'Calcification Rates'!$A$11:$Q$88,14,0)))</f>
        <v>0</v>
      </c>
      <c r="AR46" s="246">
        <f>(IF(ISERROR(VLOOKUP(AK46,'Calcification Rates'!$A$11:$Q$88,12,0)),0,VLOOKUP(AK46,'Calcification Rates'!$A$11:$Q$88,12,0)))*AN46+(IF(ISERROR(VLOOKUP(AK46,'Calcification Rates'!$A$11:$Q$88,15,0)),0,VLOOKUP(AK46,'Calcification Rates'!$A$11:$Q$88,15,0)))</f>
        <v>0</v>
      </c>
      <c r="AS46" s="249">
        <f>(IF(ISERROR(VLOOKUP(AK46,'Calcification Rates'!$A$11:$Q$88,13,0)),0,VLOOKUP(AK46,'Calcification Rates'!$A$11:$Q$88,13,0)))*AN46+(IF(ISERROR(VLOOKUP(AK46,'Calcification Rates'!$A$11:$Q$88,16,0)),0,VLOOKUP(AK46,'Calcification Rates'!$A$11:$Q$88,16,0)))</f>
        <v>0</v>
      </c>
      <c r="AT46" s="256"/>
      <c r="AU46" s="241"/>
      <c r="AV46" s="257"/>
      <c r="AW46" s="244">
        <f>(IF(ISERROR(VLOOKUP(AT46,'Calcification Rates'!$A$11:$Q$88,5,0)),0,VLOOKUP(AT46,'Calcification Rates'!$A$11:$Q$88,5,0)))*AV46</f>
        <v>0</v>
      </c>
      <c r="AX46" s="245" t="str">
        <f>IF(ISERROR(VLOOKUP(AT46,'Calcification Rates'!$A$10:$D$88,2,FALSE))," ",VLOOKUP(AT46,'Calcification Rates'!$A$10:$D$88,2,FALSE))</f>
        <v xml:space="preserve"> </v>
      </c>
      <c r="AY46" s="245" t="str">
        <f>IF(ISERROR(VLOOKUP(AT46,'Calcification Rates'!$A$10:$D$88,4,FALSE))," ",VLOOKUP(AT46,'Calcification Rates'!$A$10:$D$88,4,FALSE))</f>
        <v xml:space="preserve"> </v>
      </c>
      <c r="AZ46" s="253">
        <f>(IF(ISERROR(VLOOKUP(AT46,'Calcification Rates'!$A$11:$Q$88,11,0)),0,VLOOKUP(AT46,'Calcification Rates'!$A$11:$Q$88,11,0)))*AW46+(IF(ISERROR(VLOOKUP(AT46,'Calcification Rates'!$A$11:$Q$88,14,0)),0,VLOOKUP(AT46,'Calcification Rates'!$A$11:$Q$88,14,0)))</f>
        <v>0</v>
      </c>
      <c r="BA46" s="253">
        <f>(IF(ISERROR(VLOOKUP(AT46,'Calcification Rates'!$A$11:$Q$88,12,0)),0,VLOOKUP(AT46,'Calcification Rates'!$A$11:$Q$88,12,0)))*AW46+(IF(ISERROR(VLOOKUP(AT46,'Calcification Rates'!$A$11:$Q$88,15,0)),0,VLOOKUP(AT46,'Calcification Rates'!$A$11:$Q$88,15,0)))</f>
        <v>0</v>
      </c>
      <c r="BB46" s="254">
        <f>(IF(ISERROR(VLOOKUP(AT46,'Calcification Rates'!$A$11:$Q$88,13,0)),0,VLOOKUP(AT46,'Calcification Rates'!$A$11:$Q$88,13,0)))*AW46+(IF(ISERROR(VLOOKUP(AT46,'Calcification Rates'!$A$11:$Q$88,16,0)),0,VLOOKUP(AT46,'Calcification Rates'!$A$11:$Q$88,16,0)))</f>
        <v>0</v>
      </c>
      <c r="BC46" s="256"/>
      <c r="BD46" s="241"/>
      <c r="BE46" s="257"/>
      <c r="BF46" s="244">
        <f>(IF(ISERROR(VLOOKUP(BC46,'Calcification Rates'!$A$11:$Q$88,5,0)),0,VLOOKUP(BC46,'Calcification Rates'!$A$11:$Q$88,5,0)))*BE46</f>
        <v>0</v>
      </c>
      <c r="BG46" s="245" t="str">
        <f>IF(ISERROR(VLOOKUP(BC46,'Calcification Rates'!$A$10:$D$88,2,FALSE))," ",VLOOKUP(BC46,'Calcification Rates'!$A$10:$D$88,2,FALSE))</f>
        <v xml:space="preserve"> </v>
      </c>
      <c r="BH46" s="245" t="str">
        <f>IF(ISERROR(VLOOKUP(BC46,'Calcification Rates'!$A$10:$D$88,4,FALSE))," ",VLOOKUP(BC46,'Calcification Rates'!$A$10:$D$88,4,FALSE))</f>
        <v xml:space="preserve"> </v>
      </c>
      <c r="BI46" s="253">
        <f>(IF(ISERROR(VLOOKUP(BC46,'Calcification Rates'!$A$11:$Q$88,11,0)),0,VLOOKUP(BC46,'Calcification Rates'!$A$11:$Q$88,11,0)))*BF46+(IF(ISERROR(VLOOKUP(BC46,'Calcification Rates'!$A$11:$Q$88,14,0)),0,VLOOKUP(BC46,'Calcification Rates'!$A$11:$Q$88,14,0)))</f>
        <v>0</v>
      </c>
      <c r="BJ46" s="253">
        <f>(IF(ISERROR(VLOOKUP(BC46,'Calcification Rates'!$A$11:$Q$88,12,0)),0,VLOOKUP(BC46,'Calcification Rates'!$A$11:$Q$88,12,0)))*BF46+(IF(ISERROR(VLOOKUP(BC46,'Calcification Rates'!$A$11:$Q$88,15,0)),0,VLOOKUP(BC46,'Calcification Rates'!$A$11:$Q$88,15,0)))</f>
        <v>0</v>
      </c>
      <c r="BK46" s="254">
        <f>(IF(ISERROR(VLOOKUP(BC46,'Calcification Rates'!$A$11:$Q$88,13,0)),0,VLOOKUP(BC46,'Calcification Rates'!$A$11:$Q$88,13,0)))*BF46+(IF(ISERROR(VLOOKUP(BC46,'Calcification Rates'!$A$11:$Q$88,16,0)),0,VLOOKUP(BC46,'Calcification Rates'!$A$11:$Q$88,16,0)))</f>
        <v>0</v>
      </c>
      <c r="BL46" s="256"/>
      <c r="BM46" s="241"/>
      <c r="BN46" s="241"/>
      <c r="BO46" s="241">
        <f>(IF(ISERROR(VLOOKUP(BL46,'Calcification Rates'!$A$11:$Q$88,5,0)),0,VLOOKUP(BL46,'Calcification Rates'!$A$11:$Q$88,5,0)))*BN46</f>
        <v>0</v>
      </c>
      <c r="BP46" s="245" t="str">
        <f>IF(ISERROR(VLOOKUP(BL46,'Calcification Rates'!$A$10:$D$88,2,FALSE))," ",VLOOKUP(BL46,'Calcification Rates'!$A$10:$D$88,2,FALSE))</f>
        <v xml:space="preserve"> </v>
      </c>
      <c r="BQ46" s="245" t="str">
        <f>IF(ISERROR(VLOOKUP(BL46,'Calcification Rates'!$A$10:$D$88,4,FALSE))," ",VLOOKUP(BL46,'Calcification Rates'!$A$10:$D$88,4,FALSE))</f>
        <v xml:space="preserve"> </v>
      </c>
      <c r="BR46" s="253">
        <f>(IF(ISERROR(VLOOKUP(BL46,'Calcification Rates'!$A$11:$Q$88,11,0)),0,VLOOKUP(BL46,'Calcification Rates'!$A$11:$Q$88,11,0)))*BO46+(IF(ISERROR(VLOOKUP(BL46,'Calcification Rates'!$A$11:$Q$88,14,0)),0,VLOOKUP(BL46,'Calcification Rates'!$A$11:$Q$88,14,0)))</f>
        <v>0</v>
      </c>
      <c r="BS46" s="253">
        <f>(IF(ISERROR(VLOOKUP(BL46,'Calcification Rates'!$A$11:$Q$88,12,0)),0,VLOOKUP(BL46,'Calcification Rates'!$A$11:$Q$88,12,0)))*BO46+(IF(ISERROR(VLOOKUP(BL46,'Calcification Rates'!$A$11:$Q$88,15,0)),0,VLOOKUP(BL46,'Calcification Rates'!$A$11:$Q$88,15,0)))</f>
        <v>0</v>
      </c>
      <c r="BT46" s="254">
        <f>(IF(ISERROR(VLOOKUP(BL46,'Calcification Rates'!$A$11:$Q$88,13,0)),0,VLOOKUP(BL46,'Calcification Rates'!$A$11:$Q$88,13,0)))*BO46+(IF(ISERROR(VLOOKUP(BL46,'Calcification Rates'!$A$11:$Q$88,16,0)),0,VLOOKUP(BL46,'Calcification Rates'!$A$11:$Q$88,16,0)))</f>
        <v>0</v>
      </c>
    </row>
    <row r="47" spans="1:72" ht="20.100000000000001" customHeight="1" x14ac:dyDescent="0.25">
      <c r="A47" s="241"/>
      <c r="B47" s="241"/>
      <c r="C47" s="257"/>
      <c r="D47" s="244">
        <f>(IF(ISERROR(VLOOKUP(A47,'Calcification Rates'!$A$11:$Q$88,5,0)),0,VLOOKUP(A47,'Calcification Rates'!$A$11:$Q$88,5,0)))*C47</f>
        <v>0</v>
      </c>
      <c r="E47" s="245" t="str">
        <f>IF(ISERROR(VLOOKUP(A47,'Calcification Rates'!$A$10:$D$88,2,FALSE))," ",VLOOKUP(A47,'Calcification Rates'!$A$10:$D$88,2,FALSE))</f>
        <v xml:space="preserve"> </v>
      </c>
      <c r="F47" s="245" t="str">
        <f>IF(ISERROR(VLOOKUP(A47,'Calcification Rates'!$A$10:$D$88,4,FALSE))," ",VLOOKUP(A47,'Calcification Rates'!$A$10:$D$88,4,FALSE))</f>
        <v xml:space="preserve"> </v>
      </c>
      <c r="G47" s="246">
        <f>(IF(ISERROR(VLOOKUP(A47,'Calcification Rates'!$A$11:$Q$88,11,0)),0,VLOOKUP(A47,'Calcification Rates'!$A$11:$Q$88,11,0)))*D47+(IF(ISERROR(VLOOKUP(A47,'Calcification Rates'!$A$11:$Q$88,14,0)),0,VLOOKUP(A47,'Calcification Rates'!$A$11:$Q$88,14,0)))</f>
        <v>0</v>
      </c>
      <c r="H47" s="247">
        <f>(IF(ISERROR(VLOOKUP(A47,'Calcification Rates'!$A$11:$Q$88,12,0)),0,VLOOKUP(A47,'Calcification Rates'!$A$11:$Q$88,12,0)))*D47+(IF(ISERROR(VLOOKUP(A47,'Calcification Rates'!$A$11:$Q$88,15,0)),0,VLOOKUP(A47,'Calcification Rates'!$A$11:$Q$88,15,0)))</f>
        <v>0</v>
      </c>
      <c r="I47" s="248">
        <f>(IF(ISERROR(VLOOKUP(A47,'Calcification Rates'!$A$11:$Q$88,13,0)),0,VLOOKUP(A47,'Calcification Rates'!$A$11:$Q$88,13,0)))*D47+(IF(ISERROR(VLOOKUP(A47,'Calcification Rates'!$A$11:$Q$88,16,0)),0,VLOOKUP(A47,'Calcification Rates'!$A$11:$Q$88,16,0)))</f>
        <v>0</v>
      </c>
      <c r="J47" s="256"/>
      <c r="K47" s="241"/>
      <c r="L47" s="257"/>
      <c r="M47" s="244">
        <f>(IF(ISERROR(VLOOKUP(J47,'Calcification Rates'!$A$11:$Q$88,5,0)),0,VLOOKUP(J47,'Calcification Rates'!$A$11:$Q$88,5,0)))*L47</f>
        <v>0</v>
      </c>
      <c r="N47" s="245" t="str">
        <f>IF(ISERROR(VLOOKUP(J47,'Calcification Rates'!$A$10:$D$88,2,FALSE))," ",VLOOKUP(J47,'Calcification Rates'!$A$10:$D$88,2,FALSE))</f>
        <v xml:space="preserve"> </v>
      </c>
      <c r="O47" s="245" t="str">
        <f>IF(ISERROR(VLOOKUP(J47,'Calcification Rates'!$A$10:$D$88,4,FALSE))," ",VLOOKUP(J47,'Calcification Rates'!$A$10:$D$88,4,FALSE))</f>
        <v xml:space="preserve"> </v>
      </c>
      <c r="P47" s="246">
        <f>(IF(ISERROR(VLOOKUP(J47,'Calcification Rates'!$A$11:$Q$88,11,0)),0,VLOOKUP(J47,'Calcification Rates'!$A$11:$Q$88,11,0)))*M47+(IF(ISERROR(VLOOKUP(J47,'Calcification Rates'!$A$11:$Q$88,14,0)),0,VLOOKUP(J47,'Calcification Rates'!$A$11:$Q$88,14,0)))</f>
        <v>0</v>
      </c>
      <c r="Q47" s="246">
        <f>(IF(ISERROR(VLOOKUP(J47,'Calcification Rates'!$A$11:$Q$88,12,0)),0,VLOOKUP(J47,'Calcification Rates'!$A$11:$Q$88,12,0)))*M47+(IF(ISERROR(VLOOKUP(J47,'Calcification Rates'!$A$11:$Q$88,15,0)),0,VLOOKUP(J47,'Calcification Rates'!$A$11:$Q$88,15,0)))</f>
        <v>0</v>
      </c>
      <c r="R47" s="249">
        <f>(IF(ISERROR(VLOOKUP(J47,'Calcification Rates'!$A$11:$Q$88,13,0)),0,VLOOKUP(J47,'Calcification Rates'!$A$11:$Q$88,13,0)))*M47+(IF(ISERROR(VLOOKUP(J47,'Calcification Rates'!$A$11:$Q$88,16,0)),0,VLOOKUP(J47,'Calcification Rates'!$A$11:$Q$88,16,0)))</f>
        <v>0</v>
      </c>
      <c r="S47" s="256"/>
      <c r="T47" s="250"/>
      <c r="U47" s="251"/>
      <c r="V47" s="252">
        <f>(IF(ISERROR(VLOOKUP(S47,'Calcification Rates'!$A$11:$Q$88,5,0)),0,VLOOKUP(S47,'Calcification Rates'!$A$11:$Q$88,5,0)))*U47</f>
        <v>0</v>
      </c>
      <c r="W47" s="245" t="str">
        <f>IF(ISERROR(VLOOKUP(S47,'Calcification Rates'!$A$10:$D$88,2,FALSE))," ",VLOOKUP(S47,'Calcification Rates'!$A$10:$D$88,2,FALSE))</f>
        <v xml:space="preserve"> </v>
      </c>
      <c r="X47" s="245" t="str">
        <f>IF(ISERROR(VLOOKUP(S47,'Calcification Rates'!$A$10:$D$88,4,FALSE))," ",VLOOKUP(S47,'Calcification Rates'!$A$10:$D$88,4,FALSE))</f>
        <v xml:space="preserve"> </v>
      </c>
      <c r="Y47" s="246">
        <f>(IF(ISERROR(VLOOKUP(S47,'Calcification Rates'!$A$11:$Q$88,11,0)),0,VLOOKUP(S47,'Calcification Rates'!$A$11:$Q$88,11,0)))*V47+(IF(ISERROR(VLOOKUP(S47,'Calcification Rates'!$A$11:$Q$88,14,0)),0,VLOOKUP(S47,'Calcification Rates'!$A$11:$Q$88,14,0)))</f>
        <v>0</v>
      </c>
      <c r="Z47" s="246">
        <f>(IF(ISERROR(VLOOKUP(S47,'Calcification Rates'!$A$11:$Q$88,12,0)),0,VLOOKUP(S47,'Calcification Rates'!$A$11:$Q$88,12,0)))*V47+(IF(ISERROR(VLOOKUP(S47,'Calcification Rates'!$A$11:$Q$88,15,0)),0,VLOOKUP(S47,'Calcification Rates'!$A$11:$Q$88,15,0)))</f>
        <v>0</v>
      </c>
      <c r="AA47" s="249">
        <f>(IF(ISERROR(VLOOKUP(S47,'Calcification Rates'!$A$11:$Q$88,13,0)),0,VLOOKUP(S47,'Calcification Rates'!$A$11:$Q$88,13,0)))*V47+(IF(ISERROR(VLOOKUP(S47,'Calcification Rates'!$A$11:$Q$88,16,0)),0,VLOOKUP(S47,'Calcification Rates'!$A$11:$Q$88,16,0)))</f>
        <v>0</v>
      </c>
      <c r="AB47" s="256"/>
      <c r="AC47" s="242"/>
      <c r="AD47" s="243"/>
      <c r="AE47" s="244">
        <f>(IF(ISERROR(VLOOKUP(AB47,'Calcification Rates'!$A$11:$Q$88,5,0)),0,VLOOKUP(AB47,'Calcification Rates'!$A$11:$Q$88,5,0)))*AD47</f>
        <v>0</v>
      </c>
      <c r="AF47" s="245" t="str">
        <f>IF(ISERROR(VLOOKUP(AB47,'Calcification Rates'!$A$10:$D$88,2,FALSE))," ",VLOOKUP(AB47,'Calcification Rates'!$A$10:$D$88,2,FALSE))</f>
        <v xml:space="preserve"> </v>
      </c>
      <c r="AG47" s="245" t="str">
        <f>IF(ISERROR(VLOOKUP(AB47,'Calcification Rates'!$A$10:$D$88,4,FALSE))," ",VLOOKUP(AB47,'Calcification Rates'!$A$10:$D$88,4,FALSE))</f>
        <v xml:space="preserve"> </v>
      </c>
      <c r="AH47" s="246">
        <f>(IF(ISERROR(VLOOKUP(AB47,'Calcification Rates'!$A$11:$Q$88,11,0)),0,VLOOKUP(AB47,'Calcification Rates'!$A$11:$Q$88,11,0)))*AE47+(IF(ISERROR(VLOOKUP(AB47,'Calcification Rates'!$A$11:$Q$88,14,0)),0,VLOOKUP(AB47,'Calcification Rates'!$A$11:$Q$88,14,0)))</f>
        <v>0</v>
      </c>
      <c r="AI47" s="246">
        <f>(IF(ISERROR(VLOOKUP(AB47,'Calcification Rates'!$A$11:$Q$88,12,0)),0,VLOOKUP(AB47,'Calcification Rates'!$A$11:$Q$88,12,0)))*AE47+(IF(ISERROR(VLOOKUP(AB47,'Calcification Rates'!$A$11:$Q$88,15,0)),0,VLOOKUP(AB47,'Calcification Rates'!$A$11:$Q$88,15,0)))</f>
        <v>0</v>
      </c>
      <c r="AJ47" s="249">
        <f>(IF(ISERROR(VLOOKUP(AB47,'Calcification Rates'!$A$11:$Q$88,13,0)),0,VLOOKUP(AB47,'Calcification Rates'!$A$11:$Q$88,13,0)))*AE47+(IF(ISERROR(VLOOKUP(AB47,'Calcification Rates'!$A$11:$Q$88,16,0)),0,VLOOKUP(AB47,'Calcification Rates'!$A$11:$Q$88,16,0)))</f>
        <v>0</v>
      </c>
      <c r="AK47" s="256"/>
      <c r="AL47" s="241"/>
      <c r="AM47" s="257"/>
      <c r="AN47" s="252">
        <f>(IF(ISERROR(VLOOKUP(AK47,'Calcification Rates'!$A$11:$Q$88,5,0)),0,VLOOKUP(AK47,'Calcification Rates'!$A$11:$Q$88,5,0)))*AM47</f>
        <v>0</v>
      </c>
      <c r="AO47" s="245" t="str">
        <f>IF(ISERROR(VLOOKUP(AK47,'Calcification Rates'!$A$10:$D$88,2,FALSE))," ",VLOOKUP(AK47,'Calcification Rates'!$A$10:$D$88,2,FALSE))</f>
        <v xml:space="preserve"> </v>
      </c>
      <c r="AP47" s="245" t="str">
        <f>IF(ISERROR(VLOOKUP(AK47,'Calcification Rates'!$A$10:$D$88,4,FALSE))," ",VLOOKUP(AK47,'Calcification Rates'!$A$10:$D$88,4,FALSE))</f>
        <v xml:space="preserve"> </v>
      </c>
      <c r="AQ47" s="246">
        <f>(IF(ISERROR(VLOOKUP(AK47,'Calcification Rates'!$A$11:$Q$88,11,0)),0,VLOOKUP(AK47,'Calcification Rates'!$A$11:$Q$88,11,0)))*AN47+(IF(ISERROR(VLOOKUP(AK47,'Calcification Rates'!$A$11:$Q$88,14,0)),0,VLOOKUP(AK47,'Calcification Rates'!$A$11:$Q$88,14,0)))</f>
        <v>0</v>
      </c>
      <c r="AR47" s="246">
        <f>(IF(ISERROR(VLOOKUP(AK47,'Calcification Rates'!$A$11:$Q$88,12,0)),0,VLOOKUP(AK47,'Calcification Rates'!$A$11:$Q$88,12,0)))*AN47+(IF(ISERROR(VLOOKUP(AK47,'Calcification Rates'!$A$11:$Q$88,15,0)),0,VLOOKUP(AK47,'Calcification Rates'!$A$11:$Q$88,15,0)))</f>
        <v>0</v>
      </c>
      <c r="AS47" s="249">
        <f>(IF(ISERROR(VLOOKUP(AK47,'Calcification Rates'!$A$11:$Q$88,13,0)),0,VLOOKUP(AK47,'Calcification Rates'!$A$11:$Q$88,13,0)))*AN47+(IF(ISERROR(VLOOKUP(AK47,'Calcification Rates'!$A$11:$Q$88,16,0)),0,VLOOKUP(AK47,'Calcification Rates'!$A$11:$Q$88,16,0)))</f>
        <v>0</v>
      </c>
      <c r="AT47" s="256"/>
      <c r="AU47" s="241"/>
      <c r="AV47" s="257"/>
      <c r="AW47" s="244">
        <f>(IF(ISERROR(VLOOKUP(AT47,'Calcification Rates'!$A$11:$Q$88,5,0)),0,VLOOKUP(AT47,'Calcification Rates'!$A$11:$Q$88,5,0)))*AV47</f>
        <v>0</v>
      </c>
      <c r="AX47" s="245" t="str">
        <f>IF(ISERROR(VLOOKUP(AT47,'Calcification Rates'!$A$10:$D$88,2,FALSE))," ",VLOOKUP(AT47,'Calcification Rates'!$A$10:$D$88,2,FALSE))</f>
        <v xml:space="preserve"> </v>
      </c>
      <c r="AY47" s="245" t="str">
        <f>IF(ISERROR(VLOOKUP(AT47,'Calcification Rates'!$A$10:$D$88,4,FALSE))," ",VLOOKUP(AT47,'Calcification Rates'!$A$10:$D$88,4,FALSE))</f>
        <v xml:space="preserve"> </v>
      </c>
      <c r="AZ47" s="253">
        <f>(IF(ISERROR(VLOOKUP(AT47,'Calcification Rates'!$A$11:$Q$88,11,0)),0,VLOOKUP(AT47,'Calcification Rates'!$A$11:$Q$88,11,0)))*AW47+(IF(ISERROR(VLOOKUP(AT47,'Calcification Rates'!$A$11:$Q$88,14,0)),0,VLOOKUP(AT47,'Calcification Rates'!$A$11:$Q$88,14,0)))</f>
        <v>0</v>
      </c>
      <c r="BA47" s="253">
        <f>(IF(ISERROR(VLOOKUP(AT47,'Calcification Rates'!$A$11:$Q$88,12,0)),0,VLOOKUP(AT47,'Calcification Rates'!$A$11:$Q$88,12,0)))*AW47+(IF(ISERROR(VLOOKUP(AT47,'Calcification Rates'!$A$11:$Q$88,15,0)),0,VLOOKUP(AT47,'Calcification Rates'!$A$11:$Q$88,15,0)))</f>
        <v>0</v>
      </c>
      <c r="BB47" s="254">
        <f>(IF(ISERROR(VLOOKUP(AT47,'Calcification Rates'!$A$11:$Q$88,13,0)),0,VLOOKUP(AT47,'Calcification Rates'!$A$11:$Q$88,13,0)))*AW47+(IF(ISERROR(VLOOKUP(AT47,'Calcification Rates'!$A$11:$Q$88,16,0)),0,VLOOKUP(AT47,'Calcification Rates'!$A$11:$Q$88,16,0)))</f>
        <v>0</v>
      </c>
      <c r="BC47" s="256"/>
      <c r="BD47" s="241"/>
      <c r="BE47" s="257"/>
      <c r="BF47" s="244">
        <f>(IF(ISERROR(VLOOKUP(BC47,'Calcification Rates'!$A$11:$Q$88,5,0)),0,VLOOKUP(BC47,'Calcification Rates'!$A$11:$Q$88,5,0)))*BE47</f>
        <v>0</v>
      </c>
      <c r="BG47" s="245" t="str">
        <f>IF(ISERROR(VLOOKUP(BC47,'Calcification Rates'!$A$10:$D$88,2,FALSE))," ",VLOOKUP(BC47,'Calcification Rates'!$A$10:$D$88,2,FALSE))</f>
        <v xml:space="preserve"> </v>
      </c>
      <c r="BH47" s="245" t="str">
        <f>IF(ISERROR(VLOOKUP(BC47,'Calcification Rates'!$A$10:$D$88,4,FALSE))," ",VLOOKUP(BC47,'Calcification Rates'!$A$10:$D$88,4,FALSE))</f>
        <v xml:space="preserve"> </v>
      </c>
      <c r="BI47" s="253">
        <f>(IF(ISERROR(VLOOKUP(BC47,'Calcification Rates'!$A$11:$Q$88,11,0)),0,VLOOKUP(BC47,'Calcification Rates'!$A$11:$Q$88,11,0)))*BF47+(IF(ISERROR(VLOOKUP(BC47,'Calcification Rates'!$A$11:$Q$88,14,0)),0,VLOOKUP(BC47,'Calcification Rates'!$A$11:$Q$88,14,0)))</f>
        <v>0</v>
      </c>
      <c r="BJ47" s="253">
        <f>(IF(ISERROR(VLOOKUP(BC47,'Calcification Rates'!$A$11:$Q$88,12,0)),0,VLOOKUP(BC47,'Calcification Rates'!$A$11:$Q$88,12,0)))*BF47+(IF(ISERROR(VLOOKUP(BC47,'Calcification Rates'!$A$11:$Q$88,15,0)),0,VLOOKUP(BC47,'Calcification Rates'!$A$11:$Q$88,15,0)))</f>
        <v>0</v>
      </c>
      <c r="BK47" s="254">
        <f>(IF(ISERROR(VLOOKUP(BC47,'Calcification Rates'!$A$11:$Q$88,13,0)),0,VLOOKUP(BC47,'Calcification Rates'!$A$11:$Q$88,13,0)))*BF47+(IF(ISERROR(VLOOKUP(BC47,'Calcification Rates'!$A$11:$Q$88,16,0)),0,VLOOKUP(BC47,'Calcification Rates'!$A$11:$Q$88,16,0)))</f>
        <v>0</v>
      </c>
      <c r="BL47" s="256"/>
      <c r="BM47" s="241"/>
      <c r="BN47" s="241"/>
      <c r="BO47" s="241">
        <f>(IF(ISERROR(VLOOKUP(BL47,'Calcification Rates'!$A$11:$Q$88,5,0)),0,VLOOKUP(BL47,'Calcification Rates'!$A$11:$Q$88,5,0)))*BN47</f>
        <v>0</v>
      </c>
      <c r="BP47" s="245" t="str">
        <f>IF(ISERROR(VLOOKUP(BL47,'Calcification Rates'!$A$10:$D$88,2,FALSE))," ",VLOOKUP(BL47,'Calcification Rates'!$A$10:$D$88,2,FALSE))</f>
        <v xml:space="preserve"> </v>
      </c>
      <c r="BQ47" s="245" t="str">
        <f>IF(ISERROR(VLOOKUP(BL47,'Calcification Rates'!$A$10:$D$88,4,FALSE))," ",VLOOKUP(BL47,'Calcification Rates'!$A$10:$D$88,4,FALSE))</f>
        <v xml:space="preserve"> </v>
      </c>
      <c r="BR47" s="253">
        <f>(IF(ISERROR(VLOOKUP(BL47,'Calcification Rates'!$A$11:$Q$88,11,0)),0,VLOOKUP(BL47,'Calcification Rates'!$A$11:$Q$88,11,0)))*BO47+(IF(ISERROR(VLOOKUP(BL47,'Calcification Rates'!$A$11:$Q$88,14,0)),0,VLOOKUP(BL47,'Calcification Rates'!$A$11:$Q$88,14,0)))</f>
        <v>0</v>
      </c>
      <c r="BS47" s="253">
        <f>(IF(ISERROR(VLOOKUP(BL47,'Calcification Rates'!$A$11:$Q$88,12,0)),0,VLOOKUP(BL47,'Calcification Rates'!$A$11:$Q$88,12,0)))*BO47+(IF(ISERROR(VLOOKUP(BL47,'Calcification Rates'!$A$11:$Q$88,15,0)),0,VLOOKUP(BL47,'Calcification Rates'!$A$11:$Q$88,15,0)))</f>
        <v>0</v>
      </c>
      <c r="BT47" s="254">
        <f>(IF(ISERROR(VLOOKUP(BL47,'Calcification Rates'!$A$11:$Q$88,13,0)),0,VLOOKUP(BL47,'Calcification Rates'!$A$11:$Q$88,13,0)))*BO47+(IF(ISERROR(VLOOKUP(BL47,'Calcification Rates'!$A$11:$Q$88,16,0)),0,VLOOKUP(BL47,'Calcification Rates'!$A$11:$Q$88,16,0)))</f>
        <v>0</v>
      </c>
    </row>
    <row r="48" spans="1:72" ht="20.100000000000001" customHeight="1" x14ac:dyDescent="0.25">
      <c r="A48" s="241"/>
      <c r="B48" s="241"/>
      <c r="C48" s="257"/>
      <c r="D48" s="244">
        <f>(IF(ISERROR(VLOOKUP(A48,'Calcification Rates'!$A$11:$Q$88,5,0)),0,VLOOKUP(A48,'Calcification Rates'!$A$11:$Q$88,5,0)))*C48</f>
        <v>0</v>
      </c>
      <c r="E48" s="245" t="str">
        <f>IF(ISERROR(VLOOKUP(A48,'Calcification Rates'!$A$10:$D$88,2,FALSE))," ",VLOOKUP(A48,'Calcification Rates'!$A$10:$D$88,2,FALSE))</f>
        <v xml:space="preserve"> </v>
      </c>
      <c r="F48" s="245" t="str">
        <f>IF(ISERROR(VLOOKUP(A48,'Calcification Rates'!$A$10:$D$88,4,FALSE))," ",VLOOKUP(A48,'Calcification Rates'!$A$10:$D$88,4,FALSE))</f>
        <v xml:space="preserve"> </v>
      </c>
      <c r="G48" s="246">
        <f>(IF(ISERROR(VLOOKUP(A48,'Calcification Rates'!$A$11:$Q$88,11,0)),0,VLOOKUP(A48,'Calcification Rates'!$A$11:$Q$88,11,0)))*D48+(IF(ISERROR(VLOOKUP(A48,'Calcification Rates'!$A$11:$Q$88,14,0)),0,VLOOKUP(A48,'Calcification Rates'!$A$11:$Q$88,14,0)))</f>
        <v>0</v>
      </c>
      <c r="H48" s="247">
        <f>(IF(ISERROR(VLOOKUP(A48,'Calcification Rates'!$A$11:$Q$88,12,0)),0,VLOOKUP(A48,'Calcification Rates'!$A$11:$Q$88,12,0)))*D48+(IF(ISERROR(VLOOKUP(A48,'Calcification Rates'!$A$11:$Q$88,15,0)),0,VLOOKUP(A48,'Calcification Rates'!$A$11:$Q$88,15,0)))</f>
        <v>0</v>
      </c>
      <c r="I48" s="248">
        <f>(IF(ISERROR(VLOOKUP(A48,'Calcification Rates'!$A$11:$Q$88,13,0)),0,VLOOKUP(A48,'Calcification Rates'!$A$11:$Q$88,13,0)))*D48+(IF(ISERROR(VLOOKUP(A48,'Calcification Rates'!$A$11:$Q$88,16,0)),0,VLOOKUP(A48,'Calcification Rates'!$A$11:$Q$88,16,0)))</f>
        <v>0</v>
      </c>
      <c r="J48" s="256"/>
      <c r="K48" s="241"/>
      <c r="L48" s="257"/>
      <c r="M48" s="244">
        <f>(IF(ISERROR(VLOOKUP(J48,'Calcification Rates'!$A$11:$Q$88,5,0)),0,VLOOKUP(J48,'Calcification Rates'!$A$11:$Q$88,5,0)))*L48</f>
        <v>0</v>
      </c>
      <c r="N48" s="245" t="str">
        <f>IF(ISERROR(VLOOKUP(J48,'Calcification Rates'!$A$10:$D$88,2,FALSE))," ",VLOOKUP(J48,'Calcification Rates'!$A$10:$D$88,2,FALSE))</f>
        <v xml:space="preserve"> </v>
      </c>
      <c r="O48" s="245" t="str">
        <f>IF(ISERROR(VLOOKUP(J48,'Calcification Rates'!$A$10:$D$88,4,FALSE))," ",VLOOKUP(J48,'Calcification Rates'!$A$10:$D$88,4,FALSE))</f>
        <v xml:space="preserve"> </v>
      </c>
      <c r="P48" s="246">
        <f>(IF(ISERROR(VLOOKUP(J48,'Calcification Rates'!$A$11:$Q$88,11,0)),0,VLOOKUP(J48,'Calcification Rates'!$A$11:$Q$88,11,0)))*M48+(IF(ISERROR(VLOOKUP(J48,'Calcification Rates'!$A$11:$Q$88,14,0)),0,VLOOKUP(J48,'Calcification Rates'!$A$11:$Q$88,14,0)))</f>
        <v>0</v>
      </c>
      <c r="Q48" s="246">
        <f>(IF(ISERROR(VLOOKUP(J48,'Calcification Rates'!$A$11:$Q$88,12,0)),0,VLOOKUP(J48,'Calcification Rates'!$A$11:$Q$88,12,0)))*M48+(IF(ISERROR(VLOOKUP(J48,'Calcification Rates'!$A$11:$Q$88,15,0)),0,VLOOKUP(J48,'Calcification Rates'!$A$11:$Q$88,15,0)))</f>
        <v>0</v>
      </c>
      <c r="R48" s="249">
        <f>(IF(ISERROR(VLOOKUP(J48,'Calcification Rates'!$A$11:$Q$88,13,0)),0,VLOOKUP(J48,'Calcification Rates'!$A$11:$Q$88,13,0)))*M48+(IF(ISERROR(VLOOKUP(J48,'Calcification Rates'!$A$11:$Q$88,16,0)),0,VLOOKUP(J48,'Calcification Rates'!$A$11:$Q$88,16,0)))</f>
        <v>0</v>
      </c>
      <c r="S48" s="256"/>
      <c r="T48" s="250"/>
      <c r="U48" s="251"/>
      <c r="V48" s="252">
        <f>(IF(ISERROR(VLOOKUP(S48,'Calcification Rates'!$A$11:$Q$88,5,0)),0,VLOOKUP(S48,'Calcification Rates'!$A$11:$Q$88,5,0)))*U48</f>
        <v>0</v>
      </c>
      <c r="W48" s="245" t="str">
        <f>IF(ISERROR(VLOOKUP(S48,'Calcification Rates'!$A$10:$D$88,2,FALSE))," ",VLOOKUP(S48,'Calcification Rates'!$A$10:$D$88,2,FALSE))</f>
        <v xml:space="preserve"> </v>
      </c>
      <c r="X48" s="245" t="str">
        <f>IF(ISERROR(VLOOKUP(S48,'Calcification Rates'!$A$10:$D$88,4,FALSE))," ",VLOOKUP(S48,'Calcification Rates'!$A$10:$D$88,4,FALSE))</f>
        <v xml:space="preserve"> </v>
      </c>
      <c r="Y48" s="246">
        <f>(IF(ISERROR(VLOOKUP(S48,'Calcification Rates'!$A$11:$Q$88,11,0)),0,VLOOKUP(S48,'Calcification Rates'!$A$11:$Q$88,11,0)))*V48+(IF(ISERROR(VLOOKUP(S48,'Calcification Rates'!$A$11:$Q$88,14,0)),0,VLOOKUP(S48,'Calcification Rates'!$A$11:$Q$88,14,0)))</f>
        <v>0</v>
      </c>
      <c r="Z48" s="246">
        <f>(IF(ISERROR(VLOOKUP(S48,'Calcification Rates'!$A$11:$Q$88,12,0)),0,VLOOKUP(S48,'Calcification Rates'!$A$11:$Q$88,12,0)))*V48+(IF(ISERROR(VLOOKUP(S48,'Calcification Rates'!$A$11:$Q$88,15,0)),0,VLOOKUP(S48,'Calcification Rates'!$A$11:$Q$88,15,0)))</f>
        <v>0</v>
      </c>
      <c r="AA48" s="249">
        <f>(IF(ISERROR(VLOOKUP(S48,'Calcification Rates'!$A$11:$Q$88,13,0)),0,VLOOKUP(S48,'Calcification Rates'!$A$11:$Q$88,13,0)))*V48+(IF(ISERROR(VLOOKUP(S48,'Calcification Rates'!$A$11:$Q$88,16,0)),0,VLOOKUP(S48,'Calcification Rates'!$A$11:$Q$88,16,0)))</f>
        <v>0</v>
      </c>
      <c r="AB48" s="256"/>
      <c r="AC48" s="242"/>
      <c r="AD48" s="243"/>
      <c r="AE48" s="244">
        <f>(IF(ISERROR(VLOOKUP(AB48,'Calcification Rates'!$A$11:$Q$88,5,0)),0,VLOOKUP(AB48,'Calcification Rates'!$A$11:$Q$88,5,0)))*AD48</f>
        <v>0</v>
      </c>
      <c r="AF48" s="245" t="str">
        <f>IF(ISERROR(VLOOKUP(AB48,'Calcification Rates'!$A$10:$D$88,2,FALSE))," ",VLOOKUP(AB48,'Calcification Rates'!$A$10:$D$88,2,FALSE))</f>
        <v xml:space="preserve"> </v>
      </c>
      <c r="AG48" s="245" t="str">
        <f>IF(ISERROR(VLOOKUP(AB48,'Calcification Rates'!$A$10:$D$88,4,FALSE))," ",VLOOKUP(AB48,'Calcification Rates'!$A$10:$D$88,4,FALSE))</f>
        <v xml:space="preserve"> </v>
      </c>
      <c r="AH48" s="246">
        <f>(IF(ISERROR(VLOOKUP(AB48,'Calcification Rates'!$A$11:$Q$88,11,0)),0,VLOOKUP(AB48,'Calcification Rates'!$A$11:$Q$88,11,0)))*AE48+(IF(ISERROR(VLOOKUP(AB48,'Calcification Rates'!$A$11:$Q$88,14,0)),0,VLOOKUP(AB48,'Calcification Rates'!$A$11:$Q$88,14,0)))</f>
        <v>0</v>
      </c>
      <c r="AI48" s="246">
        <f>(IF(ISERROR(VLOOKUP(AB48,'Calcification Rates'!$A$11:$Q$88,12,0)),0,VLOOKUP(AB48,'Calcification Rates'!$A$11:$Q$88,12,0)))*AE48+(IF(ISERROR(VLOOKUP(AB48,'Calcification Rates'!$A$11:$Q$88,15,0)),0,VLOOKUP(AB48,'Calcification Rates'!$A$11:$Q$88,15,0)))</f>
        <v>0</v>
      </c>
      <c r="AJ48" s="249">
        <f>(IF(ISERROR(VLOOKUP(AB48,'Calcification Rates'!$A$11:$Q$88,13,0)),0,VLOOKUP(AB48,'Calcification Rates'!$A$11:$Q$88,13,0)))*AE48+(IF(ISERROR(VLOOKUP(AB48,'Calcification Rates'!$A$11:$Q$88,16,0)),0,VLOOKUP(AB48,'Calcification Rates'!$A$11:$Q$88,16,0)))</f>
        <v>0</v>
      </c>
      <c r="AK48" s="256"/>
      <c r="AL48" s="241"/>
      <c r="AM48" s="257"/>
      <c r="AN48" s="252">
        <f>(IF(ISERROR(VLOOKUP(AK48,'Calcification Rates'!$A$11:$Q$88,5,0)),0,VLOOKUP(AK48,'Calcification Rates'!$A$11:$Q$88,5,0)))*AM48</f>
        <v>0</v>
      </c>
      <c r="AO48" s="245" t="str">
        <f>IF(ISERROR(VLOOKUP(AK48,'Calcification Rates'!$A$10:$D$88,2,FALSE))," ",VLOOKUP(AK48,'Calcification Rates'!$A$10:$D$88,2,FALSE))</f>
        <v xml:space="preserve"> </v>
      </c>
      <c r="AP48" s="245" t="str">
        <f>IF(ISERROR(VLOOKUP(AK48,'Calcification Rates'!$A$10:$D$88,4,FALSE))," ",VLOOKUP(AK48,'Calcification Rates'!$A$10:$D$88,4,FALSE))</f>
        <v xml:space="preserve"> </v>
      </c>
      <c r="AQ48" s="246">
        <f>(IF(ISERROR(VLOOKUP(AK48,'Calcification Rates'!$A$11:$Q$88,11,0)),0,VLOOKUP(AK48,'Calcification Rates'!$A$11:$Q$88,11,0)))*AN48+(IF(ISERROR(VLOOKUP(AK48,'Calcification Rates'!$A$11:$Q$88,14,0)),0,VLOOKUP(AK48,'Calcification Rates'!$A$11:$Q$88,14,0)))</f>
        <v>0</v>
      </c>
      <c r="AR48" s="246">
        <f>(IF(ISERROR(VLOOKUP(AK48,'Calcification Rates'!$A$11:$Q$88,12,0)),0,VLOOKUP(AK48,'Calcification Rates'!$A$11:$Q$88,12,0)))*AN48+(IF(ISERROR(VLOOKUP(AK48,'Calcification Rates'!$A$11:$Q$88,15,0)),0,VLOOKUP(AK48,'Calcification Rates'!$A$11:$Q$88,15,0)))</f>
        <v>0</v>
      </c>
      <c r="AS48" s="249">
        <f>(IF(ISERROR(VLOOKUP(AK48,'Calcification Rates'!$A$11:$Q$88,13,0)),0,VLOOKUP(AK48,'Calcification Rates'!$A$11:$Q$88,13,0)))*AN48+(IF(ISERROR(VLOOKUP(AK48,'Calcification Rates'!$A$11:$Q$88,16,0)),0,VLOOKUP(AK48,'Calcification Rates'!$A$11:$Q$88,16,0)))</f>
        <v>0</v>
      </c>
      <c r="AT48" s="256"/>
      <c r="AU48" s="241"/>
      <c r="AV48" s="257"/>
      <c r="AW48" s="244">
        <f>(IF(ISERROR(VLOOKUP(AT48,'Calcification Rates'!$A$11:$Q$88,5,0)),0,VLOOKUP(AT48,'Calcification Rates'!$A$11:$Q$88,5,0)))*AV48</f>
        <v>0</v>
      </c>
      <c r="AX48" s="245" t="str">
        <f>IF(ISERROR(VLOOKUP(AT48,'Calcification Rates'!$A$10:$D$88,2,FALSE))," ",VLOOKUP(AT48,'Calcification Rates'!$A$10:$D$88,2,FALSE))</f>
        <v xml:space="preserve"> </v>
      </c>
      <c r="AY48" s="245" t="str">
        <f>IF(ISERROR(VLOOKUP(AT48,'Calcification Rates'!$A$10:$D$88,4,FALSE))," ",VLOOKUP(AT48,'Calcification Rates'!$A$10:$D$88,4,FALSE))</f>
        <v xml:space="preserve"> </v>
      </c>
      <c r="AZ48" s="253">
        <f>(IF(ISERROR(VLOOKUP(AT48,'Calcification Rates'!$A$11:$Q$88,11,0)),0,VLOOKUP(AT48,'Calcification Rates'!$A$11:$Q$88,11,0)))*AW48+(IF(ISERROR(VLOOKUP(AT48,'Calcification Rates'!$A$11:$Q$88,14,0)),0,VLOOKUP(AT48,'Calcification Rates'!$A$11:$Q$88,14,0)))</f>
        <v>0</v>
      </c>
      <c r="BA48" s="253">
        <f>(IF(ISERROR(VLOOKUP(AT48,'Calcification Rates'!$A$11:$Q$88,12,0)),0,VLOOKUP(AT48,'Calcification Rates'!$A$11:$Q$88,12,0)))*AW48+(IF(ISERROR(VLOOKUP(AT48,'Calcification Rates'!$A$11:$Q$88,15,0)),0,VLOOKUP(AT48,'Calcification Rates'!$A$11:$Q$88,15,0)))</f>
        <v>0</v>
      </c>
      <c r="BB48" s="254">
        <f>(IF(ISERROR(VLOOKUP(AT48,'Calcification Rates'!$A$11:$Q$88,13,0)),0,VLOOKUP(AT48,'Calcification Rates'!$A$11:$Q$88,13,0)))*AW48+(IF(ISERROR(VLOOKUP(AT48,'Calcification Rates'!$A$11:$Q$88,16,0)),0,VLOOKUP(AT48,'Calcification Rates'!$A$11:$Q$88,16,0)))</f>
        <v>0</v>
      </c>
      <c r="BC48" s="256"/>
      <c r="BD48" s="241"/>
      <c r="BE48" s="257"/>
      <c r="BF48" s="244">
        <f>(IF(ISERROR(VLOOKUP(BC48,'Calcification Rates'!$A$11:$Q$88,5,0)),0,VLOOKUP(BC48,'Calcification Rates'!$A$11:$Q$88,5,0)))*BE48</f>
        <v>0</v>
      </c>
      <c r="BG48" s="245" t="str">
        <f>IF(ISERROR(VLOOKUP(BC48,'Calcification Rates'!$A$10:$D$88,2,FALSE))," ",VLOOKUP(BC48,'Calcification Rates'!$A$10:$D$88,2,FALSE))</f>
        <v xml:space="preserve"> </v>
      </c>
      <c r="BH48" s="245" t="str">
        <f>IF(ISERROR(VLOOKUP(BC48,'Calcification Rates'!$A$10:$D$88,4,FALSE))," ",VLOOKUP(BC48,'Calcification Rates'!$A$10:$D$88,4,FALSE))</f>
        <v xml:space="preserve"> </v>
      </c>
      <c r="BI48" s="253">
        <f>(IF(ISERROR(VLOOKUP(BC48,'Calcification Rates'!$A$11:$Q$88,11,0)),0,VLOOKUP(BC48,'Calcification Rates'!$A$11:$Q$88,11,0)))*BF48+(IF(ISERROR(VLOOKUP(BC48,'Calcification Rates'!$A$11:$Q$88,14,0)),0,VLOOKUP(BC48,'Calcification Rates'!$A$11:$Q$88,14,0)))</f>
        <v>0</v>
      </c>
      <c r="BJ48" s="253">
        <f>(IF(ISERROR(VLOOKUP(BC48,'Calcification Rates'!$A$11:$Q$88,12,0)),0,VLOOKUP(BC48,'Calcification Rates'!$A$11:$Q$88,12,0)))*BF48+(IF(ISERROR(VLOOKUP(BC48,'Calcification Rates'!$A$11:$Q$88,15,0)),0,VLOOKUP(BC48,'Calcification Rates'!$A$11:$Q$88,15,0)))</f>
        <v>0</v>
      </c>
      <c r="BK48" s="254">
        <f>(IF(ISERROR(VLOOKUP(BC48,'Calcification Rates'!$A$11:$Q$88,13,0)),0,VLOOKUP(BC48,'Calcification Rates'!$A$11:$Q$88,13,0)))*BF48+(IF(ISERROR(VLOOKUP(BC48,'Calcification Rates'!$A$11:$Q$88,16,0)),0,VLOOKUP(BC48,'Calcification Rates'!$A$11:$Q$88,16,0)))</f>
        <v>0</v>
      </c>
      <c r="BL48" s="256"/>
      <c r="BM48" s="241"/>
      <c r="BN48" s="241"/>
      <c r="BO48" s="241">
        <f>(IF(ISERROR(VLOOKUP(BL48,'Calcification Rates'!$A$11:$Q$88,5,0)),0,VLOOKUP(BL48,'Calcification Rates'!$A$11:$Q$88,5,0)))*BN48</f>
        <v>0</v>
      </c>
      <c r="BP48" s="245" t="str">
        <f>IF(ISERROR(VLOOKUP(BL48,'Calcification Rates'!$A$10:$D$88,2,FALSE))," ",VLOOKUP(BL48,'Calcification Rates'!$A$10:$D$88,2,FALSE))</f>
        <v xml:space="preserve"> </v>
      </c>
      <c r="BQ48" s="245" t="str">
        <f>IF(ISERROR(VLOOKUP(BL48,'Calcification Rates'!$A$10:$D$88,4,FALSE))," ",VLOOKUP(BL48,'Calcification Rates'!$A$10:$D$88,4,FALSE))</f>
        <v xml:space="preserve"> </v>
      </c>
      <c r="BR48" s="253">
        <f>(IF(ISERROR(VLOOKUP(BL48,'Calcification Rates'!$A$11:$Q$88,11,0)),0,VLOOKUP(BL48,'Calcification Rates'!$A$11:$Q$88,11,0)))*BO48+(IF(ISERROR(VLOOKUP(BL48,'Calcification Rates'!$A$11:$Q$88,14,0)),0,VLOOKUP(BL48,'Calcification Rates'!$A$11:$Q$88,14,0)))</f>
        <v>0</v>
      </c>
      <c r="BS48" s="253">
        <f>(IF(ISERROR(VLOOKUP(BL48,'Calcification Rates'!$A$11:$Q$88,12,0)),0,VLOOKUP(BL48,'Calcification Rates'!$A$11:$Q$88,12,0)))*BO48+(IF(ISERROR(VLOOKUP(BL48,'Calcification Rates'!$A$11:$Q$88,15,0)),0,VLOOKUP(BL48,'Calcification Rates'!$A$11:$Q$88,15,0)))</f>
        <v>0</v>
      </c>
      <c r="BT48" s="254">
        <f>(IF(ISERROR(VLOOKUP(BL48,'Calcification Rates'!$A$11:$Q$88,13,0)),0,VLOOKUP(BL48,'Calcification Rates'!$A$11:$Q$88,13,0)))*BO48+(IF(ISERROR(VLOOKUP(BL48,'Calcification Rates'!$A$11:$Q$88,16,0)),0,VLOOKUP(BL48,'Calcification Rates'!$A$11:$Q$88,16,0)))</f>
        <v>0</v>
      </c>
    </row>
    <row r="49" spans="1:72" ht="20.100000000000001" customHeight="1" x14ac:dyDescent="0.25">
      <c r="A49" s="241"/>
      <c r="B49" s="241"/>
      <c r="C49" s="257"/>
      <c r="D49" s="244">
        <f>(IF(ISERROR(VLOOKUP(A49,'Calcification Rates'!$A$11:$Q$88,5,0)),0,VLOOKUP(A49,'Calcification Rates'!$A$11:$Q$88,5,0)))*C49</f>
        <v>0</v>
      </c>
      <c r="E49" s="245" t="str">
        <f>IF(ISERROR(VLOOKUP(A49,'Calcification Rates'!$A$10:$D$88,2,FALSE))," ",VLOOKUP(A49,'Calcification Rates'!$A$10:$D$88,2,FALSE))</f>
        <v xml:space="preserve"> </v>
      </c>
      <c r="F49" s="245" t="str">
        <f>IF(ISERROR(VLOOKUP(A49,'Calcification Rates'!$A$10:$D$88,4,FALSE))," ",VLOOKUP(A49,'Calcification Rates'!$A$10:$D$88,4,FALSE))</f>
        <v xml:space="preserve"> </v>
      </c>
      <c r="G49" s="246">
        <f>(IF(ISERROR(VLOOKUP(A49,'Calcification Rates'!$A$11:$Q$88,11,0)),0,VLOOKUP(A49,'Calcification Rates'!$A$11:$Q$88,11,0)))*D49+(IF(ISERROR(VLOOKUP(A49,'Calcification Rates'!$A$11:$Q$88,14,0)),0,VLOOKUP(A49,'Calcification Rates'!$A$11:$Q$88,14,0)))</f>
        <v>0</v>
      </c>
      <c r="H49" s="247">
        <f>(IF(ISERROR(VLOOKUP(A49,'Calcification Rates'!$A$11:$Q$88,12,0)),0,VLOOKUP(A49,'Calcification Rates'!$A$11:$Q$88,12,0)))*D49+(IF(ISERROR(VLOOKUP(A49,'Calcification Rates'!$A$11:$Q$88,15,0)),0,VLOOKUP(A49,'Calcification Rates'!$A$11:$Q$88,15,0)))</f>
        <v>0</v>
      </c>
      <c r="I49" s="248">
        <f>(IF(ISERROR(VLOOKUP(A49,'Calcification Rates'!$A$11:$Q$88,13,0)),0,VLOOKUP(A49,'Calcification Rates'!$A$11:$Q$88,13,0)))*D49+(IF(ISERROR(VLOOKUP(A49,'Calcification Rates'!$A$11:$Q$88,16,0)),0,VLOOKUP(A49,'Calcification Rates'!$A$11:$Q$88,16,0)))</f>
        <v>0</v>
      </c>
      <c r="J49" s="256"/>
      <c r="K49" s="242"/>
      <c r="L49" s="243"/>
      <c r="M49" s="244">
        <f>(IF(ISERROR(VLOOKUP(J49,'Calcification Rates'!$A$11:$Q$88,5,0)),0,VLOOKUP(J49,'Calcification Rates'!$A$11:$Q$88,5,0)))*L49</f>
        <v>0</v>
      </c>
      <c r="N49" s="245" t="str">
        <f>IF(ISERROR(VLOOKUP(J49,'Calcification Rates'!$A$10:$D$88,2,FALSE))," ",VLOOKUP(J49,'Calcification Rates'!$A$10:$D$88,2,FALSE))</f>
        <v xml:space="preserve"> </v>
      </c>
      <c r="O49" s="245" t="str">
        <f>IF(ISERROR(VLOOKUP(J49,'Calcification Rates'!$A$10:$D$88,4,FALSE))," ",VLOOKUP(J49,'Calcification Rates'!$A$10:$D$88,4,FALSE))</f>
        <v xml:space="preserve"> </v>
      </c>
      <c r="P49" s="246">
        <f>(IF(ISERROR(VLOOKUP(J49,'Calcification Rates'!$A$11:$Q$88,11,0)),0,VLOOKUP(J49,'Calcification Rates'!$A$11:$Q$88,11,0)))*M49+(IF(ISERROR(VLOOKUP(J49,'Calcification Rates'!$A$11:$Q$88,14,0)),0,VLOOKUP(J49,'Calcification Rates'!$A$11:$Q$88,14,0)))</f>
        <v>0</v>
      </c>
      <c r="Q49" s="246">
        <f>(IF(ISERROR(VLOOKUP(J49,'Calcification Rates'!$A$11:$Q$88,12,0)),0,VLOOKUP(J49,'Calcification Rates'!$A$11:$Q$88,12,0)))*M49+(IF(ISERROR(VLOOKUP(J49,'Calcification Rates'!$A$11:$Q$88,15,0)),0,VLOOKUP(J49,'Calcification Rates'!$A$11:$Q$88,15,0)))</f>
        <v>0</v>
      </c>
      <c r="R49" s="249">
        <f>(IF(ISERROR(VLOOKUP(J49,'Calcification Rates'!$A$11:$Q$88,13,0)),0,VLOOKUP(J49,'Calcification Rates'!$A$11:$Q$88,13,0)))*M49+(IF(ISERROR(VLOOKUP(J49,'Calcification Rates'!$A$11:$Q$88,16,0)),0,VLOOKUP(J49,'Calcification Rates'!$A$11:$Q$88,16,0)))</f>
        <v>0</v>
      </c>
      <c r="S49" s="256"/>
      <c r="T49" s="250"/>
      <c r="U49" s="251"/>
      <c r="V49" s="252">
        <f>(IF(ISERROR(VLOOKUP(S49,'Calcification Rates'!$A$11:$Q$88,5,0)),0,VLOOKUP(S49,'Calcification Rates'!$A$11:$Q$88,5,0)))*U49</f>
        <v>0</v>
      </c>
      <c r="W49" s="245" t="str">
        <f>IF(ISERROR(VLOOKUP(S49,'Calcification Rates'!$A$10:$D$88,2,FALSE))," ",VLOOKUP(S49,'Calcification Rates'!$A$10:$D$88,2,FALSE))</f>
        <v xml:space="preserve"> </v>
      </c>
      <c r="X49" s="245" t="str">
        <f>IF(ISERROR(VLOOKUP(S49,'Calcification Rates'!$A$10:$D$88,4,FALSE))," ",VLOOKUP(S49,'Calcification Rates'!$A$10:$D$88,4,FALSE))</f>
        <v xml:space="preserve"> </v>
      </c>
      <c r="Y49" s="246">
        <f>(IF(ISERROR(VLOOKUP(S49,'Calcification Rates'!$A$11:$Q$88,11,0)),0,VLOOKUP(S49,'Calcification Rates'!$A$11:$Q$88,11,0)))*V49+(IF(ISERROR(VLOOKUP(S49,'Calcification Rates'!$A$11:$Q$88,14,0)),0,VLOOKUP(S49,'Calcification Rates'!$A$11:$Q$88,14,0)))</f>
        <v>0</v>
      </c>
      <c r="Z49" s="246">
        <f>(IF(ISERROR(VLOOKUP(S49,'Calcification Rates'!$A$11:$Q$88,12,0)),0,VLOOKUP(S49,'Calcification Rates'!$A$11:$Q$88,12,0)))*V49+(IF(ISERROR(VLOOKUP(S49,'Calcification Rates'!$A$11:$Q$88,15,0)),0,VLOOKUP(S49,'Calcification Rates'!$A$11:$Q$88,15,0)))</f>
        <v>0</v>
      </c>
      <c r="AA49" s="249">
        <f>(IF(ISERROR(VLOOKUP(S49,'Calcification Rates'!$A$11:$Q$88,13,0)),0,VLOOKUP(S49,'Calcification Rates'!$A$11:$Q$88,13,0)))*V49+(IF(ISERROR(VLOOKUP(S49,'Calcification Rates'!$A$11:$Q$88,16,0)),0,VLOOKUP(S49,'Calcification Rates'!$A$11:$Q$88,16,0)))</f>
        <v>0</v>
      </c>
      <c r="AB49" s="256"/>
      <c r="AC49" s="242"/>
      <c r="AD49" s="243"/>
      <c r="AE49" s="244">
        <f>(IF(ISERROR(VLOOKUP(AB49,'Calcification Rates'!$A$11:$Q$88,5,0)),0,VLOOKUP(AB49,'Calcification Rates'!$A$11:$Q$88,5,0)))*AD49</f>
        <v>0</v>
      </c>
      <c r="AF49" s="245" t="str">
        <f>IF(ISERROR(VLOOKUP(AB49,'Calcification Rates'!$A$10:$D$88,2,FALSE))," ",VLOOKUP(AB49,'Calcification Rates'!$A$10:$D$88,2,FALSE))</f>
        <v xml:space="preserve"> </v>
      </c>
      <c r="AG49" s="245" t="str">
        <f>IF(ISERROR(VLOOKUP(AB49,'Calcification Rates'!$A$10:$D$88,4,FALSE))," ",VLOOKUP(AB49,'Calcification Rates'!$A$10:$D$88,4,FALSE))</f>
        <v xml:space="preserve"> </v>
      </c>
      <c r="AH49" s="246">
        <f>(IF(ISERROR(VLOOKUP(AB49,'Calcification Rates'!$A$11:$Q$88,11,0)),0,VLOOKUP(AB49,'Calcification Rates'!$A$11:$Q$88,11,0)))*AE49+(IF(ISERROR(VLOOKUP(AB49,'Calcification Rates'!$A$11:$Q$88,14,0)),0,VLOOKUP(AB49,'Calcification Rates'!$A$11:$Q$88,14,0)))</f>
        <v>0</v>
      </c>
      <c r="AI49" s="246">
        <f>(IF(ISERROR(VLOOKUP(AB49,'Calcification Rates'!$A$11:$Q$88,12,0)),0,VLOOKUP(AB49,'Calcification Rates'!$A$11:$Q$88,12,0)))*AE49+(IF(ISERROR(VLOOKUP(AB49,'Calcification Rates'!$A$11:$Q$88,15,0)),0,VLOOKUP(AB49,'Calcification Rates'!$A$11:$Q$88,15,0)))</f>
        <v>0</v>
      </c>
      <c r="AJ49" s="249">
        <f>(IF(ISERROR(VLOOKUP(AB49,'Calcification Rates'!$A$11:$Q$88,13,0)),0,VLOOKUP(AB49,'Calcification Rates'!$A$11:$Q$88,13,0)))*AE49+(IF(ISERROR(VLOOKUP(AB49,'Calcification Rates'!$A$11:$Q$88,16,0)),0,VLOOKUP(AB49,'Calcification Rates'!$A$11:$Q$88,16,0)))</f>
        <v>0</v>
      </c>
      <c r="AK49" s="256"/>
      <c r="AL49" s="241"/>
      <c r="AM49" s="257"/>
      <c r="AN49" s="252">
        <f>(IF(ISERROR(VLOOKUP(AK49,'Calcification Rates'!$A$11:$Q$88,5,0)),0,VLOOKUP(AK49,'Calcification Rates'!$A$11:$Q$88,5,0)))*AM49</f>
        <v>0</v>
      </c>
      <c r="AO49" s="245" t="str">
        <f>IF(ISERROR(VLOOKUP(AK49,'Calcification Rates'!$A$10:$D$88,2,FALSE))," ",VLOOKUP(AK49,'Calcification Rates'!$A$10:$D$88,2,FALSE))</f>
        <v xml:space="preserve"> </v>
      </c>
      <c r="AP49" s="245" t="str">
        <f>IF(ISERROR(VLOOKUP(AK49,'Calcification Rates'!$A$10:$D$88,4,FALSE))," ",VLOOKUP(AK49,'Calcification Rates'!$A$10:$D$88,4,FALSE))</f>
        <v xml:space="preserve"> </v>
      </c>
      <c r="AQ49" s="246">
        <f>(IF(ISERROR(VLOOKUP(AK49,'Calcification Rates'!$A$11:$Q$88,11,0)),0,VLOOKUP(AK49,'Calcification Rates'!$A$11:$Q$88,11,0)))*AN49+(IF(ISERROR(VLOOKUP(AK49,'Calcification Rates'!$A$11:$Q$88,14,0)),0,VLOOKUP(AK49,'Calcification Rates'!$A$11:$Q$88,14,0)))</f>
        <v>0</v>
      </c>
      <c r="AR49" s="246">
        <f>(IF(ISERROR(VLOOKUP(AK49,'Calcification Rates'!$A$11:$Q$88,12,0)),0,VLOOKUP(AK49,'Calcification Rates'!$A$11:$Q$88,12,0)))*AN49+(IF(ISERROR(VLOOKUP(AK49,'Calcification Rates'!$A$11:$Q$88,15,0)),0,VLOOKUP(AK49,'Calcification Rates'!$A$11:$Q$88,15,0)))</f>
        <v>0</v>
      </c>
      <c r="AS49" s="249">
        <f>(IF(ISERROR(VLOOKUP(AK49,'Calcification Rates'!$A$11:$Q$88,13,0)),0,VLOOKUP(AK49,'Calcification Rates'!$A$11:$Q$88,13,0)))*AN49+(IF(ISERROR(VLOOKUP(AK49,'Calcification Rates'!$A$11:$Q$88,16,0)),0,VLOOKUP(AK49,'Calcification Rates'!$A$11:$Q$88,16,0)))</f>
        <v>0</v>
      </c>
      <c r="AT49" s="256"/>
      <c r="AU49" s="241"/>
      <c r="AV49" s="257"/>
      <c r="AW49" s="244">
        <f>(IF(ISERROR(VLOOKUP(AT49,'Calcification Rates'!$A$11:$Q$88,5,0)),0,VLOOKUP(AT49,'Calcification Rates'!$A$11:$Q$88,5,0)))*AV49</f>
        <v>0</v>
      </c>
      <c r="AX49" s="245" t="str">
        <f>IF(ISERROR(VLOOKUP(AT49,'Calcification Rates'!$A$10:$D$88,2,FALSE))," ",VLOOKUP(AT49,'Calcification Rates'!$A$10:$D$88,2,FALSE))</f>
        <v xml:space="preserve"> </v>
      </c>
      <c r="AY49" s="245" t="str">
        <f>IF(ISERROR(VLOOKUP(AT49,'Calcification Rates'!$A$10:$D$88,4,FALSE))," ",VLOOKUP(AT49,'Calcification Rates'!$A$10:$D$88,4,FALSE))</f>
        <v xml:space="preserve"> </v>
      </c>
      <c r="AZ49" s="253">
        <f>(IF(ISERROR(VLOOKUP(AT49,'Calcification Rates'!$A$11:$Q$88,11,0)),0,VLOOKUP(AT49,'Calcification Rates'!$A$11:$Q$88,11,0)))*AW49+(IF(ISERROR(VLOOKUP(AT49,'Calcification Rates'!$A$11:$Q$88,14,0)),0,VLOOKUP(AT49,'Calcification Rates'!$A$11:$Q$88,14,0)))</f>
        <v>0</v>
      </c>
      <c r="BA49" s="253">
        <f>(IF(ISERROR(VLOOKUP(AT49,'Calcification Rates'!$A$11:$Q$88,12,0)),0,VLOOKUP(AT49,'Calcification Rates'!$A$11:$Q$88,12,0)))*AW49+(IF(ISERROR(VLOOKUP(AT49,'Calcification Rates'!$A$11:$Q$88,15,0)),0,VLOOKUP(AT49,'Calcification Rates'!$A$11:$Q$88,15,0)))</f>
        <v>0</v>
      </c>
      <c r="BB49" s="254">
        <f>(IF(ISERROR(VLOOKUP(AT49,'Calcification Rates'!$A$11:$Q$88,13,0)),0,VLOOKUP(AT49,'Calcification Rates'!$A$11:$Q$88,13,0)))*AW49+(IF(ISERROR(VLOOKUP(AT49,'Calcification Rates'!$A$11:$Q$88,16,0)),0,VLOOKUP(AT49,'Calcification Rates'!$A$11:$Q$88,16,0)))</f>
        <v>0</v>
      </c>
      <c r="BC49" s="256"/>
      <c r="BD49" s="241"/>
      <c r="BE49" s="257"/>
      <c r="BF49" s="244">
        <f>(IF(ISERROR(VLOOKUP(BC49,'Calcification Rates'!$A$11:$Q$88,5,0)),0,VLOOKUP(BC49,'Calcification Rates'!$A$11:$Q$88,5,0)))*BE49</f>
        <v>0</v>
      </c>
      <c r="BG49" s="245" t="str">
        <f>IF(ISERROR(VLOOKUP(BC49,'Calcification Rates'!$A$10:$D$88,2,FALSE))," ",VLOOKUP(BC49,'Calcification Rates'!$A$10:$D$88,2,FALSE))</f>
        <v xml:space="preserve"> </v>
      </c>
      <c r="BH49" s="245" t="str">
        <f>IF(ISERROR(VLOOKUP(BC49,'Calcification Rates'!$A$10:$D$88,4,FALSE))," ",VLOOKUP(BC49,'Calcification Rates'!$A$10:$D$88,4,FALSE))</f>
        <v xml:space="preserve"> </v>
      </c>
      <c r="BI49" s="253">
        <f>(IF(ISERROR(VLOOKUP(BC49,'Calcification Rates'!$A$11:$Q$88,11,0)),0,VLOOKUP(BC49,'Calcification Rates'!$A$11:$Q$88,11,0)))*BF49+(IF(ISERROR(VLOOKUP(BC49,'Calcification Rates'!$A$11:$Q$88,14,0)),0,VLOOKUP(BC49,'Calcification Rates'!$A$11:$Q$88,14,0)))</f>
        <v>0</v>
      </c>
      <c r="BJ49" s="253">
        <f>(IF(ISERROR(VLOOKUP(BC49,'Calcification Rates'!$A$11:$Q$88,12,0)),0,VLOOKUP(BC49,'Calcification Rates'!$A$11:$Q$88,12,0)))*BF49+(IF(ISERROR(VLOOKUP(BC49,'Calcification Rates'!$A$11:$Q$88,15,0)),0,VLOOKUP(BC49,'Calcification Rates'!$A$11:$Q$88,15,0)))</f>
        <v>0</v>
      </c>
      <c r="BK49" s="254">
        <f>(IF(ISERROR(VLOOKUP(BC49,'Calcification Rates'!$A$11:$Q$88,13,0)),0,VLOOKUP(BC49,'Calcification Rates'!$A$11:$Q$88,13,0)))*BF49+(IF(ISERROR(VLOOKUP(BC49,'Calcification Rates'!$A$11:$Q$88,16,0)),0,VLOOKUP(BC49,'Calcification Rates'!$A$11:$Q$88,16,0)))</f>
        <v>0</v>
      </c>
      <c r="BL49" s="256"/>
      <c r="BM49" s="241"/>
      <c r="BN49" s="241"/>
      <c r="BO49" s="241">
        <f>(IF(ISERROR(VLOOKUP(BL49,'Calcification Rates'!$A$11:$Q$88,5,0)),0,VLOOKUP(BL49,'Calcification Rates'!$A$11:$Q$88,5,0)))*BN49</f>
        <v>0</v>
      </c>
      <c r="BP49" s="245" t="str">
        <f>IF(ISERROR(VLOOKUP(BL49,'Calcification Rates'!$A$10:$D$88,2,FALSE))," ",VLOOKUP(BL49,'Calcification Rates'!$A$10:$D$88,2,FALSE))</f>
        <v xml:space="preserve"> </v>
      </c>
      <c r="BQ49" s="245" t="str">
        <f>IF(ISERROR(VLOOKUP(BL49,'Calcification Rates'!$A$10:$D$88,4,FALSE))," ",VLOOKUP(BL49,'Calcification Rates'!$A$10:$D$88,4,FALSE))</f>
        <v xml:space="preserve"> </v>
      </c>
      <c r="BR49" s="253">
        <f>(IF(ISERROR(VLOOKUP(BL49,'Calcification Rates'!$A$11:$Q$88,11,0)),0,VLOOKUP(BL49,'Calcification Rates'!$A$11:$Q$88,11,0)))*BO49+(IF(ISERROR(VLOOKUP(BL49,'Calcification Rates'!$A$11:$Q$88,14,0)),0,VLOOKUP(BL49,'Calcification Rates'!$A$11:$Q$88,14,0)))</f>
        <v>0</v>
      </c>
      <c r="BS49" s="253">
        <f>(IF(ISERROR(VLOOKUP(BL49,'Calcification Rates'!$A$11:$Q$88,12,0)),0,VLOOKUP(BL49,'Calcification Rates'!$A$11:$Q$88,12,0)))*BO49+(IF(ISERROR(VLOOKUP(BL49,'Calcification Rates'!$A$11:$Q$88,15,0)),0,VLOOKUP(BL49,'Calcification Rates'!$A$11:$Q$88,15,0)))</f>
        <v>0</v>
      </c>
      <c r="BT49" s="254">
        <f>(IF(ISERROR(VLOOKUP(BL49,'Calcification Rates'!$A$11:$Q$88,13,0)),0,VLOOKUP(BL49,'Calcification Rates'!$A$11:$Q$88,13,0)))*BO49+(IF(ISERROR(VLOOKUP(BL49,'Calcification Rates'!$A$11:$Q$88,16,0)),0,VLOOKUP(BL49,'Calcification Rates'!$A$11:$Q$88,16,0)))</f>
        <v>0</v>
      </c>
    </row>
    <row r="50" spans="1:72" ht="20.100000000000001" customHeight="1" x14ac:dyDescent="0.25">
      <c r="A50" s="241"/>
      <c r="B50" s="241"/>
      <c r="C50" s="257"/>
      <c r="D50" s="244">
        <f>(IF(ISERROR(VLOOKUP(A50,'Calcification Rates'!$A$11:$Q$88,5,0)),0,VLOOKUP(A50,'Calcification Rates'!$A$11:$Q$88,5,0)))*C50</f>
        <v>0</v>
      </c>
      <c r="E50" s="245" t="str">
        <f>IF(ISERROR(VLOOKUP(A50,'Calcification Rates'!$A$10:$D$88,2,FALSE))," ",VLOOKUP(A50,'Calcification Rates'!$A$10:$D$88,2,FALSE))</f>
        <v xml:space="preserve"> </v>
      </c>
      <c r="F50" s="245" t="str">
        <f>IF(ISERROR(VLOOKUP(A50,'Calcification Rates'!$A$10:$D$88,4,FALSE))," ",VLOOKUP(A50,'Calcification Rates'!$A$10:$D$88,4,FALSE))</f>
        <v xml:space="preserve"> </v>
      </c>
      <c r="G50" s="246">
        <f>(IF(ISERROR(VLOOKUP(A50,'Calcification Rates'!$A$11:$Q$88,11,0)),0,VLOOKUP(A50,'Calcification Rates'!$A$11:$Q$88,11,0)))*D50+(IF(ISERROR(VLOOKUP(A50,'Calcification Rates'!$A$11:$Q$88,14,0)),0,VLOOKUP(A50,'Calcification Rates'!$A$11:$Q$88,14,0)))</f>
        <v>0</v>
      </c>
      <c r="H50" s="247">
        <f>(IF(ISERROR(VLOOKUP(A50,'Calcification Rates'!$A$11:$Q$88,12,0)),0,VLOOKUP(A50,'Calcification Rates'!$A$11:$Q$88,12,0)))*D50+(IF(ISERROR(VLOOKUP(A50,'Calcification Rates'!$A$11:$Q$88,15,0)),0,VLOOKUP(A50,'Calcification Rates'!$A$11:$Q$88,15,0)))</f>
        <v>0</v>
      </c>
      <c r="I50" s="248">
        <f>(IF(ISERROR(VLOOKUP(A50,'Calcification Rates'!$A$11:$Q$88,13,0)),0,VLOOKUP(A50,'Calcification Rates'!$A$11:$Q$88,13,0)))*D50+(IF(ISERROR(VLOOKUP(A50,'Calcification Rates'!$A$11:$Q$88,16,0)),0,VLOOKUP(A50,'Calcification Rates'!$A$11:$Q$88,16,0)))</f>
        <v>0</v>
      </c>
      <c r="J50" s="256"/>
      <c r="K50" s="242"/>
      <c r="L50" s="243"/>
      <c r="M50" s="244">
        <f>(IF(ISERROR(VLOOKUP(J50,'Calcification Rates'!$A$11:$Q$88,5,0)),0,VLOOKUP(J50,'Calcification Rates'!$A$11:$Q$88,5,0)))*L50</f>
        <v>0</v>
      </c>
      <c r="N50" s="245" t="str">
        <f>IF(ISERROR(VLOOKUP(J50,'Calcification Rates'!$A$10:$D$88,2,FALSE))," ",VLOOKUP(J50,'Calcification Rates'!$A$10:$D$88,2,FALSE))</f>
        <v xml:space="preserve"> </v>
      </c>
      <c r="O50" s="245" t="str">
        <f>IF(ISERROR(VLOOKUP(J50,'Calcification Rates'!$A$10:$D$88,4,FALSE))," ",VLOOKUP(J50,'Calcification Rates'!$A$10:$D$88,4,FALSE))</f>
        <v xml:space="preserve"> </v>
      </c>
      <c r="P50" s="246">
        <f>(IF(ISERROR(VLOOKUP(J50,'Calcification Rates'!$A$11:$Q$88,11,0)),0,VLOOKUP(J50,'Calcification Rates'!$A$11:$Q$88,11,0)))*M50+(IF(ISERROR(VLOOKUP(J50,'Calcification Rates'!$A$11:$Q$88,14,0)),0,VLOOKUP(J50,'Calcification Rates'!$A$11:$Q$88,14,0)))</f>
        <v>0</v>
      </c>
      <c r="Q50" s="246">
        <f>(IF(ISERROR(VLOOKUP(J50,'Calcification Rates'!$A$11:$Q$88,12,0)),0,VLOOKUP(J50,'Calcification Rates'!$A$11:$Q$88,12,0)))*M50+(IF(ISERROR(VLOOKUP(J50,'Calcification Rates'!$A$11:$Q$88,15,0)),0,VLOOKUP(J50,'Calcification Rates'!$A$11:$Q$88,15,0)))</f>
        <v>0</v>
      </c>
      <c r="R50" s="249">
        <f>(IF(ISERROR(VLOOKUP(J50,'Calcification Rates'!$A$11:$Q$88,13,0)),0,VLOOKUP(J50,'Calcification Rates'!$A$11:$Q$88,13,0)))*M50+(IF(ISERROR(VLOOKUP(J50,'Calcification Rates'!$A$11:$Q$88,16,0)),0,VLOOKUP(J50,'Calcification Rates'!$A$11:$Q$88,16,0)))</f>
        <v>0</v>
      </c>
      <c r="S50" s="256"/>
      <c r="T50" s="250"/>
      <c r="U50" s="251"/>
      <c r="V50" s="252">
        <f>(IF(ISERROR(VLOOKUP(S50,'Calcification Rates'!$A$11:$Q$88,5,0)),0,VLOOKUP(S50,'Calcification Rates'!$A$11:$Q$88,5,0)))*U50</f>
        <v>0</v>
      </c>
      <c r="W50" s="245" t="str">
        <f>IF(ISERROR(VLOOKUP(S50,'Calcification Rates'!$A$10:$D$88,2,FALSE))," ",VLOOKUP(S50,'Calcification Rates'!$A$10:$D$88,2,FALSE))</f>
        <v xml:space="preserve"> </v>
      </c>
      <c r="X50" s="245" t="str">
        <f>IF(ISERROR(VLOOKUP(S50,'Calcification Rates'!$A$10:$D$88,4,FALSE))," ",VLOOKUP(S50,'Calcification Rates'!$A$10:$D$88,4,FALSE))</f>
        <v xml:space="preserve"> </v>
      </c>
      <c r="Y50" s="246">
        <f>(IF(ISERROR(VLOOKUP(S50,'Calcification Rates'!$A$11:$Q$88,11,0)),0,VLOOKUP(S50,'Calcification Rates'!$A$11:$Q$88,11,0)))*V50+(IF(ISERROR(VLOOKUP(S50,'Calcification Rates'!$A$11:$Q$88,14,0)),0,VLOOKUP(S50,'Calcification Rates'!$A$11:$Q$88,14,0)))</f>
        <v>0</v>
      </c>
      <c r="Z50" s="246">
        <f>(IF(ISERROR(VLOOKUP(S50,'Calcification Rates'!$A$11:$Q$88,12,0)),0,VLOOKUP(S50,'Calcification Rates'!$A$11:$Q$88,12,0)))*V50+(IF(ISERROR(VLOOKUP(S50,'Calcification Rates'!$A$11:$Q$88,15,0)),0,VLOOKUP(S50,'Calcification Rates'!$A$11:$Q$88,15,0)))</f>
        <v>0</v>
      </c>
      <c r="AA50" s="249">
        <f>(IF(ISERROR(VLOOKUP(S50,'Calcification Rates'!$A$11:$Q$88,13,0)),0,VLOOKUP(S50,'Calcification Rates'!$A$11:$Q$88,13,0)))*V50+(IF(ISERROR(VLOOKUP(S50,'Calcification Rates'!$A$11:$Q$88,16,0)),0,VLOOKUP(S50,'Calcification Rates'!$A$11:$Q$88,16,0)))</f>
        <v>0</v>
      </c>
      <c r="AB50" s="256"/>
      <c r="AC50" s="242"/>
      <c r="AD50" s="243"/>
      <c r="AE50" s="244">
        <f>(IF(ISERROR(VLOOKUP(AB50,'Calcification Rates'!$A$11:$Q$88,5,0)),0,VLOOKUP(AB50,'Calcification Rates'!$A$11:$Q$88,5,0)))*AD50</f>
        <v>0</v>
      </c>
      <c r="AF50" s="245" t="str">
        <f>IF(ISERROR(VLOOKUP(AB50,'Calcification Rates'!$A$10:$D$88,2,FALSE))," ",VLOOKUP(AB50,'Calcification Rates'!$A$10:$D$88,2,FALSE))</f>
        <v xml:space="preserve"> </v>
      </c>
      <c r="AG50" s="245" t="str">
        <f>IF(ISERROR(VLOOKUP(AB50,'Calcification Rates'!$A$10:$D$88,4,FALSE))," ",VLOOKUP(AB50,'Calcification Rates'!$A$10:$D$88,4,FALSE))</f>
        <v xml:space="preserve"> </v>
      </c>
      <c r="AH50" s="246">
        <f>(IF(ISERROR(VLOOKUP(AB50,'Calcification Rates'!$A$11:$Q$88,11,0)),0,VLOOKUP(AB50,'Calcification Rates'!$A$11:$Q$88,11,0)))*AE50+(IF(ISERROR(VLOOKUP(AB50,'Calcification Rates'!$A$11:$Q$88,14,0)),0,VLOOKUP(AB50,'Calcification Rates'!$A$11:$Q$88,14,0)))</f>
        <v>0</v>
      </c>
      <c r="AI50" s="246">
        <f>(IF(ISERROR(VLOOKUP(AB50,'Calcification Rates'!$A$11:$Q$88,12,0)),0,VLOOKUP(AB50,'Calcification Rates'!$A$11:$Q$88,12,0)))*AE50+(IF(ISERROR(VLOOKUP(AB50,'Calcification Rates'!$A$11:$Q$88,15,0)),0,VLOOKUP(AB50,'Calcification Rates'!$A$11:$Q$88,15,0)))</f>
        <v>0</v>
      </c>
      <c r="AJ50" s="249">
        <f>(IF(ISERROR(VLOOKUP(AB50,'Calcification Rates'!$A$11:$Q$88,13,0)),0,VLOOKUP(AB50,'Calcification Rates'!$A$11:$Q$88,13,0)))*AE50+(IF(ISERROR(VLOOKUP(AB50,'Calcification Rates'!$A$11:$Q$88,16,0)),0,VLOOKUP(AB50,'Calcification Rates'!$A$11:$Q$88,16,0)))</f>
        <v>0</v>
      </c>
      <c r="AK50" s="256"/>
      <c r="AL50" s="241"/>
      <c r="AM50" s="257"/>
      <c r="AN50" s="252">
        <f>(IF(ISERROR(VLOOKUP(AK50,'Calcification Rates'!$A$11:$Q$88,5,0)),0,VLOOKUP(AK50,'Calcification Rates'!$A$11:$Q$88,5,0)))*AM50</f>
        <v>0</v>
      </c>
      <c r="AO50" s="245" t="str">
        <f>IF(ISERROR(VLOOKUP(AK50,'Calcification Rates'!$A$10:$D$88,2,FALSE))," ",VLOOKUP(AK50,'Calcification Rates'!$A$10:$D$88,2,FALSE))</f>
        <v xml:space="preserve"> </v>
      </c>
      <c r="AP50" s="245" t="str">
        <f>IF(ISERROR(VLOOKUP(AK50,'Calcification Rates'!$A$10:$D$88,4,FALSE))," ",VLOOKUP(AK50,'Calcification Rates'!$A$10:$D$88,4,FALSE))</f>
        <v xml:space="preserve"> </v>
      </c>
      <c r="AQ50" s="246">
        <f>(IF(ISERROR(VLOOKUP(AK50,'Calcification Rates'!$A$11:$Q$88,11,0)),0,VLOOKUP(AK50,'Calcification Rates'!$A$11:$Q$88,11,0)))*AN50+(IF(ISERROR(VLOOKUP(AK50,'Calcification Rates'!$A$11:$Q$88,14,0)),0,VLOOKUP(AK50,'Calcification Rates'!$A$11:$Q$88,14,0)))</f>
        <v>0</v>
      </c>
      <c r="AR50" s="246">
        <f>(IF(ISERROR(VLOOKUP(AK50,'Calcification Rates'!$A$11:$Q$88,12,0)),0,VLOOKUP(AK50,'Calcification Rates'!$A$11:$Q$88,12,0)))*AN50+(IF(ISERROR(VLOOKUP(AK50,'Calcification Rates'!$A$11:$Q$88,15,0)),0,VLOOKUP(AK50,'Calcification Rates'!$A$11:$Q$88,15,0)))</f>
        <v>0</v>
      </c>
      <c r="AS50" s="249">
        <f>(IF(ISERROR(VLOOKUP(AK50,'Calcification Rates'!$A$11:$Q$88,13,0)),0,VLOOKUP(AK50,'Calcification Rates'!$A$11:$Q$88,13,0)))*AN50+(IF(ISERROR(VLOOKUP(AK50,'Calcification Rates'!$A$11:$Q$88,16,0)),0,VLOOKUP(AK50,'Calcification Rates'!$A$11:$Q$88,16,0)))</f>
        <v>0</v>
      </c>
      <c r="AT50" s="256"/>
      <c r="AU50" s="241"/>
      <c r="AV50" s="257"/>
      <c r="AW50" s="244">
        <f>(IF(ISERROR(VLOOKUP(AT50,'Calcification Rates'!$A$11:$Q$88,5,0)),0,VLOOKUP(AT50,'Calcification Rates'!$A$11:$Q$88,5,0)))*AV50</f>
        <v>0</v>
      </c>
      <c r="AX50" s="245" t="str">
        <f>IF(ISERROR(VLOOKUP(AT50,'Calcification Rates'!$A$10:$D$88,2,FALSE))," ",VLOOKUP(AT50,'Calcification Rates'!$A$10:$D$88,2,FALSE))</f>
        <v xml:space="preserve"> </v>
      </c>
      <c r="AY50" s="245" t="str">
        <f>IF(ISERROR(VLOOKUP(AT50,'Calcification Rates'!$A$10:$D$88,4,FALSE))," ",VLOOKUP(AT50,'Calcification Rates'!$A$10:$D$88,4,FALSE))</f>
        <v xml:space="preserve"> </v>
      </c>
      <c r="AZ50" s="253">
        <f>(IF(ISERROR(VLOOKUP(AT50,'Calcification Rates'!$A$11:$Q$88,11,0)),0,VLOOKUP(AT50,'Calcification Rates'!$A$11:$Q$88,11,0)))*AW50+(IF(ISERROR(VLOOKUP(AT50,'Calcification Rates'!$A$11:$Q$88,14,0)),0,VLOOKUP(AT50,'Calcification Rates'!$A$11:$Q$88,14,0)))</f>
        <v>0</v>
      </c>
      <c r="BA50" s="253">
        <f>(IF(ISERROR(VLOOKUP(AT50,'Calcification Rates'!$A$11:$Q$88,12,0)),0,VLOOKUP(AT50,'Calcification Rates'!$A$11:$Q$88,12,0)))*AW50+(IF(ISERROR(VLOOKUP(AT50,'Calcification Rates'!$A$11:$Q$88,15,0)),0,VLOOKUP(AT50,'Calcification Rates'!$A$11:$Q$88,15,0)))</f>
        <v>0</v>
      </c>
      <c r="BB50" s="254">
        <f>(IF(ISERROR(VLOOKUP(AT50,'Calcification Rates'!$A$11:$Q$88,13,0)),0,VLOOKUP(AT50,'Calcification Rates'!$A$11:$Q$88,13,0)))*AW50+(IF(ISERROR(VLOOKUP(AT50,'Calcification Rates'!$A$11:$Q$88,16,0)),0,VLOOKUP(AT50,'Calcification Rates'!$A$11:$Q$88,16,0)))</f>
        <v>0</v>
      </c>
      <c r="BC50" s="256"/>
      <c r="BD50" s="241"/>
      <c r="BE50" s="257"/>
      <c r="BF50" s="244">
        <f>(IF(ISERROR(VLOOKUP(BC50,'Calcification Rates'!$A$11:$Q$88,5,0)),0,VLOOKUP(BC50,'Calcification Rates'!$A$11:$Q$88,5,0)))*BE50</f>
        <v>0</v>
      </c>
      <c r="BG50" s="245" t="str">
        <f>IF(ISERROR(VLOOKUP(BC50,'Calcification Rates'!$A$10:$D$88,2,FALSE))," ",VLOOKUP(BC50,'Calcification Rates'!$A$10:$D$88,2,FALSE))</f>
        <v xml:space="preserve"> </v>
      </c>
      <c r="BH50" s="245" t="str">
        <f>IF(ISERROR(VLOOKUP(BC50,'Calcification Rates'!$A$10:$D$88,4,FALSE))," ",VLOOKUP(BC50,'Calcification Rates'!$A$10:$D$88,4,FALSE))</f>
        <v xml:space="preserve"> </v>
      </c>
      <c r="BI50" s="253">
        <f>(IF(ISERROR(VLOOKUP(BC50,'Calcification Rates'!$A$11:$Q$88,11,0)),0,VLOOKUP(BC50,'Calcification Rates'!$A$11:$Q$88,11,0)))*BF50+(IF(ISERROR(VLOOKUP(BC50,'Calcification Rates'!$A$11:$Q$88,14,0)),0,VLOOKUP(BC50,'Calcification Rates'!$A$11:$Q$88,14,0)))</f>
        <v>0</v>
      </c>
      <c r="BJ50" s="253">
        <f>(IF(ISERROR(VLOOKUP(BC50,'Calcification Rates'!$A$11:$Q$88,12,0)),0,VLOOKUP(BC50,'Calcification Rates'!$A$11:$Q$88,12,0)))*BF50+(IF(ISERROR(VLOOKUP(BC50,'Calcification Rates'!$A$11:$Q$88,15,0)),0,VLOOKUP(BC50,'Calcification Rates'!$A$11:$Q$88,15,0)))</f>
        <v>0</v>
      </c>
      <c r="BK50" s="254">
        <f>(IF(ISERROR(VLOOKUP(BC50,'Calcification Rates'!$A$11:$Q$88,13,0)),0,VLOOKUP(BC50,'Calcification Rates'!$A$11:$Q$88,13,0)))*BF50+(IF(ISERROR(VLOOKUP(BC50,'Calcification Rates'!$A$11:$Q$88,16,0)),0,VLOOKUP(BC50,'Calcification Rates'!$A$11:$Q$88,16,0)))</f>
        <v>0</v>
      </c>
      <c r="BL50" s="256"/>
      <c r="BM50" s="241"/>
      <c r="BN50" s="241"/>
      <c r="BO50" s="241">
        <f>(IF(ISERROR(VLOOKUP(BL50,'Calcification Rates'!$A$11:$Q$88,5,0)),0,VLOOKUP(BL50,'Calcification Rates'!$A$11:$Q$88,5,0)))*BN50</f>
        <v>0</v>
      </c>
      <c r="BP50" s="245" t="str">
        <f>IF(ISERROR(VLOOKUP(BL50,'Calcification Rates'!$A$10:$D$88,2,FALSE))," ",VLOOKUP(BL50,'Calcification Rates'!$A$10:$D$88,2,FALSE))</f>
        <v xml:space="preserve"> </v>
      </c>
      <c r="BQ50" s="245" t="str">
        <f>IF(ISERROR(VLOOKUP(BL50,'Calcification Rates'!$A$10:$D$88,4,FALSE))," ",VLOOKUP(BL50,'Calcification Rates'!$A$10:$D$88,4,FALSE))</f>
        <v xml:space="preserve"> </v>
      </c>
      <c r="BR50" s="253">
        <f>(IF(ISERROR(VLOOKUP(BL50,'Calcification Rates'!$A$11:$Q$88,11,0)),0,VLOOKUP(BL50,'Calcification Rates'!$A$11:$Q$88,11,0)))*BO50+(IF(ISERROR(VLOOKUP(BL50,'Calcification Rates'!$A$11:$Q$88,14,0)),0,VLOOKUP(BL50,'Calcification Rates'!$A$11:$Q$88,14,0)))</f>
        <v>0</v>
      </c>
      <c r="BS50" s="253">
        <f>(IF(ISERROR(VLOOKUP(BL50,'Calcification Rates'!$A$11:$Q$88,12,0)),0,VLOOKUP(BL50,'Calcification Rates'!$A$11:$Q$88,12,0)))*BO50+(IF(ISERROR(VLOOKUP(BL50,'Calcification Rates'!$A$11:$Q$88,15,0)),0,VLOOKUP(BL50,'Calcification Rates'!$A$11:$Q$88,15,0)))</f>
        <v>0</v>
      </c>
      <c r="BT50" s="254">
        <f>(IF(ISERROR(VLOOKUP(BL50,'Calcification Rates'!$A$11:$Q$88,13,0)),0,VLOOKUP(BL50,'Calcification Rates'!$A$11:$Q$88,13,0)))*BO50+(IF(ISERROR(VLOOKUP(BL50,'Calcification Rates'!$A$11:$Q$88,16,0)),0,VLOOKUP(BL50,'Calcification Rates'!$A$11:$Q$88,16,0)))</f>
        <v>0</v>
      </c>
    </row>
    <row r="51" spans="1:72" ht="20.100000000000001" customHeight="1" x14ac:dyDescent="0.25">
      <c r="A51" s="241"/>
      <c r="B51" s="241"/>
      <c r="C51" s="257"/>
      <c r="D51" s="244">
        <f>(IF(ISERROR(VLOOKUP(A51,'Calcification Rates'!$A$11:$Q$88,5,0)),0,VLOOKUP(A51,'Calcification Rates'!$A$11:$Q$88,5,0)))*C51</f>
        <v>0</v>
      </c>
      <c r="E51" s="245" t="str">
        <f>IF(ISERROR(VLOOKUP(A51,'Calcification Rates'!$A$10:$D$88,2,FALSE))," ",VLOOKUP(A51,'Calcification Rates'!$A$10:$D$88,2,FALSE))</f>
        <v xml:space="preserve"> </v>
      </c>
      <c r="F51" s="245" t="str">
        <f>IF(ISERROR(VLOOKUP(A51,'Calcification Rates'!$A$10:$D$88,4,FALSE))," ",VLOOKUP(A51,'Calcification Rates'!$A$10:$D$88,4,FALSE))</f>
        <v xml:space="preserve"> </v>
      </c>
      <c r="G51" s="246">
        <f>(IF(ISERROR(VLOOKUP(A51,'Calcification Rates'!$A$11:$Q$88,11,0)),0,VLOOKUP(A51,'Calcification Rates'!$A$11:$Q$88,11,0)))*D51+(IF(ISERROR(VLOOKUP(A51,'Calcification Rates'!$A$11:$Q$88,14,0)),0,VLOOKUP(A51,'Calcification Rates'!$A$11:$Q$88,14,0)))</f>
        <v>0</v>
      </c>
      <c r="H51" s="247">
        <f>(IF(ISERROR(VLOOKUP(A51,'Calcification Rates'!$A$11:$Q$88,12,0)),0,VLOOKUP(A51,'Calcification Rates'!$A$11:$Q$88,12,0)))*D51+(IF(ISERROR(VLOOKUP(A51,'Calcification Rates'!$A$11:$Q$88,15,0)),0,VLOOKUP(A51,'Calcification Rates'!$A$11:$Q$88,15,0)))</f>
        <v>0</v>
      </c>
      <c r="I51" s="248">
        <f>(IF(ISERROR(VLOOKUP(A51,'Calcification Rates'!$A$11:$Q$88,13,0)),0,VLOOKUP(A51,'Calcification Rates'!$A$11:$Q$88,13,0)))*D51+(IF(ISERROR(VLOOKUP(A51,'Calcification Rates'!$A$11:$Q$88,16,0)),0,VLOOKUP(A51,'Calcification Rates'!$A$11:$Q$88,16,0)))</f>
        <v>0</v>
      </c>
      <c r="J51" s="256"/>
      <c r="K51" s="242"/>
      <c r="L51" s="243"/>
      <c r="M51" s="244">
        <f>(IF(ISERROR(VLOOKUP(J51,'Calcification Rates'!$A$11:$Q$88,5,0)),0,VLOOKUP(J51,'Calcification Rates'!$A$11:$Q$88,5,0)))*L51</f>
        <v>0</v>
      </c>
      <c r="N51" s="245" t="str">
        <f>IF(ISERROR(VLOOKUP(J51,'Calcification Rates'!$A$10:$D$88,2,FALSE))," ",VLOOKUP(J51,'Calcification Rates'!$A$10:$D$88,2,FALSE))</f>
        <v xml:space="preserve"> </v>
      </c>
      <c r="O51" s="245" t="str">
        <f>IF(ISERROR(VLOOKUP(J51,'Calcification Rates'!$A$10:$D$88,4,FALSE))," ",VLOOKUP(J51,'Calcification Rates'!$A$10:$D$88,4,FALSE))</f>
        <v xml:space="preserve"> </v>
      </c>
      <c r="P51" s="246">
        <f>(IF(ISERROR(VLOOKUP(J51,'Calcification Rates'!$A$11:$Q$88,11,0)),0,VLOOKUP(J51,'Calcification Rates'!$A$11:$Q$88,11,0)))*M51+(IF(ISERROR(VLOOKUP(J51,'Calcification Rates'!$A$11:$Q$88,14,0)),0,VLOOKUP(J51,'Calcification Rates'!$A$11:$Q$88,14,0)))</f>
        <v>0</v>
      </c>
      <c r="Q51" s="246">
        <f>(IF(ISERROR(VLOOKUP(J51,'Calcification Rates'!$A$11:$Q$88,12,0)),0,VLOOKUP(J51,'Calcification Rates'!$A$11:$Q$88,12,0)))*M51+(IF(ISERROR(VLOOKUP(J51,'Calcification Rates'!$A$11:$Q$88,15,0)),0,VLOOKUP(J51,'Calcification Rates'!$A$11:$Q$88,15,0)))</f>
        <v>0</v>
      </c>
      <c r="R51" s="249">
        <f>(IF(ISERROR(VLOOKUP(J51,'Calcification Rates'!$A$11:$Q$88,13,0)),0,VLOOKUP(J51,'Calcification Rates'!$A$11:$Q$88,13,0)))*M51+(IF(ISERROR(VLOOKUP(J51,'Calcification Rates'!$A$11:$Q$88,16,0)),0,VLOOKUP(J51,'Calcification Rates'!$A$11:$Q$88,16,0)))</f>
        <v>0</v>
      </c>
      <c r="S51" s="256"/>
      <c r="T51" s="250"/>
      <c r="U51" s="251"/>
      <c r="V51" s="252">
        <f>(IF(ISERROR(VLOOKUP(S51,'Calcification Rates'!$A$11:$Q$88,5,0)),0,VLOOKUP(S51,'Calcification Rates'!$A$11:$Q$88,5,0)))*U51</f>
        <v>0</v>
      </c>
      <c r="W51" s="245" t="str">
        <f>IF(ISERROR(VLOOKUP(S51,'Calcification Rates'!$A$10:$D$88,2,FALSE))," ",VLOOKUP(S51,'Calcification Rates'!$A$10:$D$88,2,FALSE))</f>
        <v xml:space="preserve"> </v>
      </c>
      <c r="X51" s="245" t="str">
        <f>IF(ISERROR(VLOOKUP(S51,'Calcification Rates'!$A$10:$D$88,4,FALSE))," ",VLOOKUP(S51,'Calcification Rates'!$A$10:$D$88,4,FALSE))</f>
        <v xml:space="preserve"> </v>
      </c>
      <c r="Y51" s="246">
        <f>(IF(ISERROR(VLOOKUP(S51,'Calcification Rates'!$A$11:$Q$88,11,0)),0,VLOOKUP(S51,'Calcification Rates'!$A$11:$Q$88,11,0)))*V51+(IF(ISERROR(VLOOKUP(S51,'Calcification Rates'!$A$11:$Q$88,14,0)),0,VLOOKUP(S51,'Calcification Rates'!$A$11:$Q$88,14,0)))</f>
        <v>0</v>
      </c>
      <c r="Z51" s="246">
        <f>(IF(ISERROR(VLOOKUP(S51,'Calcification Rates'!$A$11:$Q$88,12,0)),0,VLOOKUP(S51,'Calcification Rates'!$A$11:$Q$88,12,0)))*V51+(IF(ISERROR(VLOOKUP(S51,'Calcification Rates'!$A$11:$Q$88,15,0)),0,VLOOKUP(S51,'Calcification Rates'!$A$11:$Q$88,15,0)))</f>
        <v>0</v>
      </c>
      <c r="AA51" s="249">
        <f>(IF(ISERROR(VLOOKUP(S51,'Calcification Rates'!$A$11:$Q$88,13,0)),0,VLOOKUP(S51,'Calcification Rates'!$A$11:$Q$88,13,0)))*V51+(IF(ISERROR(VLOOKUP(S51,'Calcification Rates'!$A$11:$Q$88,16,0)),0,VLOOKUP(S51,'Calcification Rates'!$A$11:$Q$88,16,0)))</f>
        <v>0</v>
      </c>
      <c r="AB51" s="256"/>
      <c r="AC51" s="250"/>
      <c r="AD51" s="251"/>
      <c r="AE51" s="244">
        <f>(IF(ISERROR(VLOOKUP(AB51,'Calcification Rates'!$A$11:$Q$88,5,0)),0,VLOOKUP(AB51,'Calcification Rates'!$A$11:$Q$88,5,0)))*AD51</f>
        <v>0</v>
      </c>
      <c r="AF51" s="245" t="str">
        <f>IF(ISERROR(VLOOKUP(AB51,'Calcification Rates'!$A$10:$D$88,2,FALSE))," ",VLOOKUP(AB51,'Calcification Rates'!$A$10:$D$88,2,FALSE))</f>
        <v xml:space="preserve"> </v>
      </c>
      <c r="AG51" s="245" t="str">
        <f>IF(ISERROR(VLOOKUP(AB51,'Calcification Rates'!$A$10:$D$88,4,FALSE))," ",VLOOKUP(AB51,'Calcification Rates'!$A$10:$D$88,4,FALSE))</f>
        <v xml:space="preserve"> </v>
      </c>
      <c r="AH51" s="246">
        <f>(IF(ISERROR(VLOOKUP(AB51,'Calcification Rates'!$A$11:$Q$88,11,0)),0,VLOOKUP(AB51,'Calcification Rates'!$A$11:$Q$88,11,0)))*AE51+(IF(ISERROR(VLOOKUP(AB51,'Calcification Rates'!$A$11:$Q$88,14,0)),0,VLOOKUP(AB51,'Calcification Rates'!$A$11:$Q$88,14,0)))</f>
        <v>0</v>
      </c>
      <c r="AI51" s="246">
        <f>(IF(ISERROR(VLOOKUP(AB51,'Calcification Rates'!$A$11:$Q$88,12,0)),0,VLOOKUP(AB51,'Calcification Rates'!$A$11:$Q$88,12,0)))*AE51+(IF(ISERROR(VLOOKUP(AB51,'Calcification Rates'!$A$11:$Q$88,15,0)),0,VLOOKUP(AB51,'Calcification Rates'!$A$11:$Q$88,15,0)))</f>
        <v>0</v>
      </c>
      <c r="AJ51" s="249">
        <f>(IF(ISERROR(VLOOKUP(AB51,'Calcification Rates'!$A$11:$Q$88,13,0)),0,VLOOKUP(AB51,'Calcification Rates'!$A$11:$Q$88,13,0)))*AE51+(IF(ISERROR(VLOOKUP(AB51,'Calcification Rates'!$A$11:$Q$88,16,0)),0,VLOOKUP(AB51,'Calcification Rates'!$A$11:$Q$88,16,0)))</f>
        <v>0</v>
      </c>
      <c r="AK51" s="256"/>
      <c r="AL51" s="241"/>
      <c r="AM51" s="257"/>
      <c r="AN51" s="252">
        <f>(IF(ISERROR(VLOOKUP(AK51,'Calcification Rates'!$A$11:$Q$88,5,0)),0,VLOOKUP(AK51,'Calcification Rates'!$A$11:$Q$88,5,0)))*AM51</f>
        <v>0</v>
      </c>
      <c r="AO51" s="245" t="str">
        <f>IF(ISERROR(VLOOKUP(AK51,'Calcification Rates'!$A$10:$D$88,2,FALSE))," ",VLOOKUP(AK51,'Calcification Rates'!$A$10:$D$88,2,FALSE))</f>
        <v xml:space="preserve"> </v>
      </c>
      <c r="AP51" s="245" t="str">
        <f>IF(ISERROR(VLOOKUP(AK51,'Calcification Rates'!$A$10:$D$88,4,FALSE))," ",VLOOKUP(AK51,'Calcification Rates'!$A$10:$D$88,4,FALSE))</f>
        <v xml:space="preserve"> </v>
      </c>
      <c r="AQ51" s="246">
        <f>(IF(ISERROR(VLOOKUP(AK51,'Calcification Rates'!$A$11:$Q$88,11,0)),0,VLOOKUP(AK51,'Calcification Rates'!$A$11:$Q$88,11,0)))*AN51+(IF(ISERROR(VLOOKUP(AK51,'Calcification Rates'!$A$11:$Q$88,14,0)),0,VLOOKUP(AK51,'Calcification Rates'!$A$11:$Q$88,14,0)))</f>
        <v>0</v>
      </c>
      <c r="AR51" s="246">
        <f>(IF(ISERROR(VLOOKUP(AK51,'Calcification Rates'!$A$11:$Q$88,12,0)),0,VLOOKUP(AK51,'Calcification Rates'!$A$11:$Q$88,12,0)))*AN51+(IF(ISERROR(VLOOKUP(AK51,'Calcification Rates'!$A$11:$Q$88,15,0)),0,VLOOKUP(AK51,'Calcification Rates'!$A$11:$Q$88,15,0)))</f>
        <v>0</v>
      </c>
      <c r="AS51" s="249">
        <f>(IF(ISERROR(VLOOKUP(AK51,'Calcification Rates'!$A$11:$Q$88,13,0)),0,VLOOKUP(AK51,'Calcification Rates'!$A$11:$Q$88,13,0)))*AN51+(IF(ISERROR(VLOOKUP(AK51,'Calcification Rates'!$A$11:$Q$88,16,0)),0,VLOOKUP(AK51,'Calcification Rates'!$A$11:$Q$88,16,0)))</f>
        <v>0</v>
      </c>
      <c r="AT51" s="256"/>
      <c r="AU51" s="241"/>
      <c r="AV51" s="257"/>
      <c r="AW51" s="244">
        <f>(IF(ISERROR(VLOOKUP(AT51,'Calcification Rates'!$A$11:$Q$88,5,0)),0,VLOOKUP(AT51,'Calcification Rates'!$A$11:$Q$88,5,0)))*AV51</f>
        <v>0</v>
      </c>
      <c r="AX51" s="245" t="str">
        <f>IF(ISERROR(VLOOKUP(AT51,'Calcification Rates'!$A$10:$D$88,2,FALSE))," ",VLOOKUP(AT51,'Calcification Rates'!$A$10:$D$88,2,FALSE))</f>
        <v xml:space="preserve"> </v>
      </c>
      <c r="AY51" s="245" t="str">
        <f>IF(ISERROR(VLOOKUP(AT51,'Calcification Rates'!$A$10:$D$88,4,FALSE))," ",VLOOKUP(AT51,'Calcification Rates'!$A$10:$D$88,4,FALSE))</f>
        <v xml:space="preserve"> </v>
      </c>
      <c r="AZ51" s="253">
        <f>(IF(ISERROR(VLOOKUP(AT51,'Calcification Rates'!$A$11:$Q$88,11,0)),0,VLOOKUP(AT51,'Calcification Rates'!$A$11:$Q$88,11,0)))*AW51+(IF(ISERROR(VLOOKUP(AT51,'Calcification Rates'!$A$11:$Q$88,14,0)),0,VLOOKUP(AT51,'Calcification Rates'!$A$11:$Q$88,14,0)))</f>
        <v>0</v>
      </c>
      <c r="BA51" s="253">
        <f>(IF(ISERROR(VLOOKUP(AT51,'Calcification Rates'!$A$11:$Q$88,12,0)),0,VLOOKUP(AT51,'Calcification Rates'!$A$11:$Q$88,12,0)))*AW51+(IF(ISERROR(VLOOKUP(AT51,'Calcification Rates'!$A$11:$Q$88,15,0)),0,VLOOKUP(AT51,'Calcification Rates'!$A$11:$Q$88,15,0)))</f>
        <v>0</v>
      </c>
      <c r="BB51" s="254">
        <f>(IF(ISERROR(VLOOKUP(AT51,'Calcification Rates'!$A$11:$Q$88,13,0)),0,VLOOKUP(AT51,'Calcification Rates'!$A$11:$Q$88,13,0)))*AW51+(IF(ISERROR(VLOOKUP(AT51,'Calcification Rates'!$A$11:$Q$88,16,0)),0,VLOOKUP(AT51,'Calcification Rates'!$A$11:$Q$88,16,0)))</f>
        <v>0</v>
      </c>
      <c r="BC51" s="256"/>
      <c r="BD51" s="242"/>
      <c r="BE51" s="243"/>
      <c r="BF51" s="244">
        <f>(IF(ISERROR(VLOOKUP(BC51,'Calcification Rates'!$A$11:$Q$88,5,0)),0,VLOOKUP(BC51,'Calcification Rates'!$A$11:$Q$88,5,0)))*BE51</f>
        <v>0</v>
      </c>
      <c r="BG51" s="245" t="str">
        <f>IF(ISERROR(VLOOKUP(BC51,'Calcification Rates'!$A$10:$D$88,2,FALSE))," ",VLOOKUP(BC51,'Calcification Rates'!$A$10:$D$88,2,FALSE))</f>
        <v xml:space="preserve"> </v>
      </c>
      <c r="BH51" s="245" t="str">
        <f>IF(ISERROR(VLOOKUP(BC51,'Calcification Rates'!$A$10:$D$88,4,FALSE))," ",VLOOKUP(BC51,'Calcification Rates'!$A$10:$D$88,4,FALSE))</f>
        <v xml:space="preserve"> </v>
      </c>
      <c r="BI51" s="253">
        <f>(IF(ISERROR(VLOOKUP(BC51,'Calcification Rates'!$A$11:$Q$88,11,0)),0,VLOOKUP(BC51,'Calcification Rates'!$A$11:$Q$88,11,0)))*BF51+(IF(ISERROR(VLOOKUP(BC51,'Calcification Rates'!$A$11:$Q$88,14,0)),0,VLOOKUP(BC51,'Calcification Rates'!$A$11:$Q$88,14,0)))</f>
        <v>0</v>
      </c>
      <c r="BJ51" s="253">
        <f>(IF(ISERROR(VLOOKUP(BC51,'Calcification Rates'!$A$11:$Q$88,12,0)),0,VLOOKUP(BC51,'Calcification Rates'!$A$11:$Q$88,12,0)))*BF51+(IF(ISERROR(VLOOKUP(BC51,'Calcification Rates'!$A$11:$Q$88,15,0)),0,VLOOKUP(BC51,'Calcification Rates'!$A$11:$Q$88,15,0)))</f>
        <v>0</v>
      </c>
      <c r="BK51" s="254">
        <f>(IF(ISERROR(VLOOKUP(BC51,'Calcification Rates'!$A$11:$Q$88,13,0)),0,VLOOKUP(BC51,'Calcification Rates'!$A$11:$Q$88,13,0)))*BF51+(IF(ISERROR(VLOOKUP(BC51,'Calcification Rates'!$A$11:$Q$88,16,0)),0,VLOOKUP(BC51,'Calcification Rates'!$A$11:$Q$88,16,0)))</f>
        <v>0</v>
      </c>
      <c r="BL51" s="256"/>
      <c r="BM51" s="241"/>
      <c r="BN51" s="241"/>
      <c r="BO51" s="241">
        <f>(IF(ISERROR(VLOOKUP(BL51,'Calcification Rates'!$A$11:$Q$88,5,0)),0,VLOOKUP(BL51,'Calcification Rates'!$A$11:$Q$88,5,0)))*BN51</f>
        <v>0</v>
      </c>
      <c r="BP51" s="245" t="str">
        <f>IF(ISERROR(VLOOKUP(BL51,'Calcification Rates'!$A$10:$D$88,2,FALSE))," ",VLOOKUP(BL51,'Calcification Rates'!$A$10:$D$88,2,FALSE))</f>
        <v xml:space="preserve"> </v>
      </c>
      <c r="BQ51" s="245" t="str">
        <f>IF(ISERROR(VLOOKUP(BL51,'Calcification Rates'!$A$10:$D$88,4,FALSE))," ",VLOOKUP(BL51,'Calcification Rates'!$A$10:$D$88,4,FALSE))</f>
        <v xml:space="preserve"> </v>
      </c>
      <c r="BR51" s="253">
        <f>(IF(ISERROR(VLOOKUP(BL51,'Calcification Rates'!$A$11:$Q$88,11,0)),0,VLOOKUP(BL51,'Calcification Rates'!$A$11:$Q$88,11,0)))*BO51+(IF(ISERROR(VLOOKUP(BL51,'Calcification Rates'!$A$11:$Q$88,14,0)),0,VLOOKUP(BL51,'Calcification Rates'!$A$11:$Q$88,14,0)))</f>
        <v>0</v>
      </c>
      <c r="BS51" s="253">
        <f>(IF(ISERROR(VLOOKUP(BL51,'Calcification Rates'!$A$11:$Q$88,12,0)),0,VLOOKUP(BL51,'Calcification Rates'!$A$11:$Q$88,12,0)))*BO51+(IF(ISERROR(VLOOKUP(BL51,'Calcification Rates'!$A$11:$Q$88,15,0)),0,VLOOKUP(BL51,'Calcification Rates'!$A$11:$Q$88,15,0)))</f>
        <v>0</v>
      </c>
      <c r="BT51" s="254">
        <f>(IF(ISERROR(VLOOKUP(BL51,'Calcification Rates'!$A$11:$Q$88,13,0)),0,VLOOKUP(BL51,'Calcification Rates'!$A$11:$Q$88,13,0)))*BO51+(IF(ISERROR(VLOOKUP(BL51,'Calcification Rates'!$A$11:$Q$88,16,0)),0,VLOOKUP(BL51,'Calcification Rates'!$A$11:$Q$88,16,0)))</f>
        <v>0</v>
      </c>
    </row>
    <row r="52" spans="1:72" ht="20.100000000000001" customHeight="1" x14ac:dyDescent="0.25">
      <c r="A52" s="241"/>
      <c r="B52" s="241"/>
      <c r="C52" s="257"/>
      <c r="D52" s="244">
        <f>(IF(ISERROR(VLOOKUP(A52,'Calcification Rates'!$A$11:$Q$88,5,0)),0,VLOOKUP(A52,'Calcification Rates'!$A$11:$Q$88,5,0)))*C52</f>
        <v>0</v>
      </c>
      <c r="E52" s="245" t="str">
        <f>IF(ISERROR(VLOOKUP(A52,'Calcification Rates'!$A$10:$D$88,2,FALSE))," ",VLOOKUP(A52,'Calcification Rates'!$A$10:$D$88,2,FALSE))</f>
        <v xml:space="preserve"> </v>
      </c>
      <c r="F52" s="245" t="str">
        <f>IF(ISERROR(VLOOKUP(A52,'Calcification Rates'!$A$10:$D$88,4,FALSE))," ",VLOOKUP(A52,'Calcification Rates'!$A$10:$D$88,4,FALSE))</f>
        <v xml:space="preserve"> </v>
      </c>
      <c r="G52" s="246">
        <f>(IF(ISERROR(VLOOKUP(A52,'Calcification Rates'!$A$11:$Q$88,11,0)),0,VLOOKUP(A52,'Calcification Rates'!$A$11:$Q$88,11,0)))*D52+(IF(ISERROR(VLOOKUP(A52,'Calcification Rates'!$A$11:$Q$88,14,0)),0,VLOOKUP(A52,'Calcification Rates'!$A$11:$Q$88,14,0)))</f>
        <v>0</v>
      </c>
      <c r="H52" s="247">
        <f>(IF(ISERROR(VLOOKUP(A52,'Calcification Rates'!$A$11:$Q$88,12,0)),0,VLOOKUP(A52,'Calcification Rates'!$A$11:$Q$88,12,0)))*D52+(IF(ISERROR(VLOOKUP(A52,'Calcification Rates'!$A$11:$Q$88,15,0)),0,VLOOKUP(A52,'Calcification Rates'!$A$11:$Q$88,15,0)))</f>
        <v>0</v>
      </c>
      <c r="I52" s="248">
        <f>(IF(ISERROR(VLOOKUP(A52,'Calcification Rates'!$A$11:$Q$88,13,0)),0,VLOOKUP(A52,'Calcification Rates'!$A$11:$Q$88,13,0)))*D52+(IF(ISERROR(VLOOKUP(A52,'Calcification Rates'!$A$11:$Q$88,16,0)),0,VLOOKUP(A52,'Calcification Rates'!$A$11:$Q$88,16,0)))</f>
        <v>0</v>
      </c>
      <c r="J52" s="256"/>
      <c r="K52" s="242"/>
      <c r="L52" s="243"/>
      <c r="M52" s="244">
        <f>(IF(ISERROR(VLOOKUP(J52,'Calcification Rates'!$A$11:$Q$88,5,0)),0,VLOOKUP(J52,'Calcification Rates'!$A$11:$Q$88,5,0)))*L52</f>
        <v>0</v>
      </c>
      <c r="N52" s="245" t="str">
        <f>IF(ISERROR(VLOOKUP(J52,'Calcification Rates'!$A$10:$D$88,2,FALSE))," ",VLOOKUP(J52,'Calcification Rates'!$A$10:$D$88,2,FALSE))</f>
        <v xml:space="preserve"> </v>
      </c>
      <c r="O52" s="245" t="str">
        <f>IF(ISERROR(VLOOKUP(J52,'Calcification Rates'!$A$10:$D$88,4,FALSE))," ",VLOOKUP(J52,'Calcification Rates'!$A$10:$D$88,4,FALSE))</f>
        <v xml:space="preserve"> </v>
      </c>
      <c r="P52" s="246">
        <f>(IF(ISERROR(VLOOKUP(J52,'Calcification Rates'!$A$11:$Q$88,11,0)),0,VLOOKUP(J52,'Calcification Rates'!$A$11:$Q$88,11,0)))*M52+(IF(ISERROR(VLOOKUP(J52,'Calcification Rates'!$A$11:$Q$88,14,0)),0,VLOOKUP(J52,'Calcification Rates'!$A$11:$Q$88,14,0)))</f>
        <v>0</v>
      </c>
      <c r="Q52" s="246">
        <f>(IF(ISERROR(VLOOKUP(J52,'Calcification Rates'!$A$11:$Q$88,12,0)),0,VLOOKUP(J52,'Calcification Rates'!$A$11:$Q$88,12,0)))*M52+(IF(ISERROR(VLOOKUP(J52,'Calcification Rates'!$A$11:$Q$88,15,0)),0,VLOOKUP(J52,'Calcification Rates'!$A$11:$Q$88,15,0)))</f>
        <v>0</v>
      </c>
      <c r="R52" s="249">
        <f>(IF(ISERROR(VLOOKUP(J52,'Calcification Rates'!$A$11:$Q$88,13,0)),0,VLOOKUP(J52,'Calcification Rates'!$A$11:$Q$88,13,0)))*M52+(IF(ISERROR(VLOOKUP(J52,'Calcification Rates'!$A$11:$Q$88,16,0)),0,VLOOKUP(J52,'Calcification Rates'!$A$11:$Q$88,16,0)))</f>
        <v>0</v>
      </c>
      <c r="S52" s="256"/>
      <c r="T52" s="250"/>
      <c r="U52" s="251"/>
      <c r="V52" s="252">
        <f>(IF(ISERROR(VLOOKUP(S52,'Calcification Rates'!$A$11:$Q$88,5,0)),0,VLOOKUP(S52,'Calcification Rates'!$A$11:$Q$88,5,0)))*U52</f>
        <v>0</v>
      </c>
      <c r="W52" s="245" t="str">
        <f>IF(ISERROR(VLOOKUP(S52,'Calcification Rates'!$A$10:$D$88,2,FALSE))," ",VLOOKUP(S52,'Calcification Rates'!$A$10:$D$88,2,FALSE))</f>
        <v xml:space="preserve"> </v>
      </c>
      <c r="X52" s="245" t="str">
        <f>IF(ISERROR(VLOOKUP(S52,'Calcification Rates'!$A$10:$D$88,4,FALSE))," ",VLOOKUP(S52,'Calcification Rates'!$A$10:$D$88,4,FALSE))</f>
        <v xml:space="preserve"> </v>
      </c>
      <c r="Y52" s="246">
        <f>(IF(ISERROR(VLOOKUP(S52,'Calcification Rates'!$A$11:$Q$88,11,0)),0,VLOOKUP(S52,'Calcification Rates'!$A$11:$Q$88,11,0)))*V52+(IF(ISERROR(VLOOKUP(S52,'Calcification Rates'!$A$11:$Q$88,14,0)),0,VLOOKUP(S52,'Calcification Rates'!$A$11:$Q$88,14,0)))</f>
        <v>0</v>
      </c>
      <c r="Z52" s="246">
        <f>(IF(ISERROR(VLOOKUP(S52,'Calcification Rates'!$A$11:$Q$88,12,0)),0,VLOOKUP(S52,'Calcification Rates'!$A$11:$Q$88,12,0)))*V52+(IF(ISERROR(VLOOKUP(S52,'Calcification Rates'!$A$11:$Q$88,15,0)),0,VLOOKUP(S52,'Calcification Rates'!$A$11:$Q$88,15,0)))</f>
        <v>0</v>
      </c>
      <c r="AA52" s="249">
        <f>(IF(ISERROR(VLOOKUP(S52,'Calcification Rates'!$A$11:$Q$88,13,0)),0,VLOOKUP(S52,'Calcification Rates'!$A$11:$Q$88,13,0)))*V52+(IF(ISERROR(VLOOKUP(S52,'Calcification Rates'!$A$11:$Q$88,16,0)),0,VLOOKUP(S52,'Calcification Rates'!$A$11:$Q$88,16,0)))</f>
        <v>0</v>
      </c>
      <c r="AB52" s="256"/>
      <c r="AC52" s="250"/>
      <c r="AD52" s="251"/>
      <c r="AE52" s="244">
        <f>(IF(ISERROR(VLOOKUP(AB52,'Calcification Rates'!$A$11:$Q$88,5,0)),0,VLOOKUP(AB52,'Calcification Rates'!$A$11:$Q$88,5,0)))*AD52</f>
        <v>0</v>
      </c>
      <c r="AF52" s="245" t="str">
        <f>IF(ISERROR(VLOOKUP(AB52,'Calcification Rates'!$A$10:$D$88,2,FALSE))," ",VLOOKUP(AB52,'Calcification Rates'!$A$10:$D$88,2,FALSE))</f>
        <v xml:space="preserve"> </v>
      </c>
      <c r="AG52" s="245" t="str">
        <f>IF(ISERROR(VLOOKUP(AB52,'Calcification Rates'!$A$10:$D$88,4,FALSE))," ",VLOOKUP(AB52,'Calcification Rates'!$A$10:$D$88,4,FALSE))</f>
        <v xml:space="preserve"> </v>
      </c>
      <c r="AH52" s="246">
        <f>(IF(ISERROR(VLOOKUP(AB52,'Calcification Rates'!$A$11:$Q$88,11,0)),0,VLOOKUP(AB52,'Calcification Rates'!$A$11:$Q$88,11,0)))*AE52+(IF(ISERROR(VLOOKUP(AB52,'Calcification Rates'!$A$11:$Q$88,14,0)),0,VLOOKUP(AB52,'Calcification Rates'!$A$11:$Q$88,14,0)))</f>
        <v>0</v>
      </c>
      <c r="AI52" s="246">
        <f>(IF(ISERROR(VLOOKUP(AB52,'Calcification Rates'!$A$11:$Q$88,12,0)),0,VLOOKUP(AB52,'Calcification Rates'!$A$11:$Q$88,12,0)))*AE52+(IF(ISERROR(VLOOKUP(AB52,'Calcification Rates'!$A$11:$Q$88,15,0)),0,VLOOKUP(AB52,'Calcification Rates'!$A$11:$Q$88,15,0)))</f>
        <v>0</v>
      </c>
      <c r="AJ52" s="249">
        <f>(IF(ISERROR(VLOOKUP(AB52,'Calcification Rates'!$A$11:$Q$88,13,0)),0,VLOOKUP(AB52,'Calcification Rates'!$A$11:$Q$88,13,0)))*AE52+(IF(ISERROR(VLOOKUP(AB52,'Calcification Rates'!$A$11:$Q$88,16,0)),0,VLOOKUP(AB52,'Calcification Rates'!$A$11:$Q$88,16,0)))</f>
        <v>0</v>
      </c>
      <c r="AK52" s="256"/>
      <c r="AL52" s="241"/>
      <c r="AM52" s="257"/>
      <c r="AN52" s="252">
        <f>(IF(ISERROR(VLOOKUP(AK52,'Calcification Rates'!$A$11:$Q$88,5,0)),0,VLOOKUP(AK52,'Calcification Rates'!$A$11:$Q$88,5,0)))*AM52</f>
        <v>0</v>
      </c>
      <c r="AO52" s="245" t="str">
        <f>IF(ISERROR(VLOOKUP(AK52,'Calcification Rates'!$A$10:$D$88,2,FALSE))," ",VLOOKUP(AK52,'Calcification Rates'!$A$10:$D$88,2,FALSE))</f>
        <v xml:space="preserve"> </v>
      </c>
      <c r="AP52" s="245" t="str">
        <f>IF(ISERROR(VLOOKUP(AK52,'Calcification Rates'!$A$10:$D$88,4,FALSE))," ",VLOOKUP(AK52,'Calcification Rates'!$A$10:$D$88,4,FALSE))</f>
        <v xml:space="preserve"> </v>
      </c>
      <c r="AQ52" s="246">
        <f>(IF(ISERROR(VLOOKUP(AK52,'Calcification Rates'!$A$11:$Q$88,11,0)),0,VLOOKUP(AK52,'Calcification Rates'!$A$11:$Q$88,11,0)))*AN52+(IF(ISERROR(VLOOKUP(AK52,'Calcification Rates'!$A$11:$Q$88,14,0)),0,VLOOKUP(AK52,'Calcification Rates'!$A$11:$Q$88,14,0)))</f>
        <v>0</v>
      </c>
      <c r="AR52" s="246">
        <f>(IF(ISERROR(VLOOKUP(AK52,'Calcification Rates'!$A$11:$Q$88,12,0)),0,VLOOKUP(AK52,'Calcification Rates'!$A$11:$Q$88,12,0)))*AN52+(IF(ISERROR(VLOOKUP(AK52,'Calcification Rates'!$A$11:$Q$88,15,0)),0,VLOOKUP(AK52,'Calcification Rates'!$A$11:$Q$88,15,0)))</f>
        <v>0</v>
      </c>
      <c r="AS52" s="249">
        <f>(IF(ISERROR(VLOOKUP(AK52,'Calcification Rates'!$A$11:$Q$88,13,0)),0,VLOOKUP(AK52,'Calcification Rates'!$A$11:$Q$88,13,0)))*AN52+(IF(ISERROR(VLOOKUP(AK52,'Calcification Rates'!$A$11:$Q$88,16,0)),0,VLOOKUP(AK52,'Calcification Rates'!$A$11:$Q$88,16,0)))</f>
        <v>0</v>
      </c>
      <c r="AT52" s="256"/>
      <c r="AU52" s="241"/>
      <c r="AV52" s="257"/>
      <c r="AW52" s="244">
        <f>(IF(ISERROR(VLOOKUP(AT52,'Calcification Rates'!$A$11:$Q$88,5,0)),0,VLOOKUP(AT52,'Calcification Rates'!$A$11:$Q$88,5,0)))*AV52</f>
        <v>0</v>
      </c>
      <c r="AX52" s="245" t="str">
        <f>IF(ISERROR(VLOOKUP(AT52,'Calcification Rates'!$A$10:$D$88,2,FALSE))," ",VLOOKUP(AT52,'Calcification Rates'!$A$10:$D$88,2,FALSE))</f>
        <v xml:space="preserve"> </v>
      </c>
      <c r="AY52" s="245" t="str">
        <f>IF(ISERROR(VLOOKUP(AT52,'Calcification Rates'!$A$10:$D$88,4,FALSE))," ",VLOOKUP(AT52,'Calcification Rates'!$A$10:$D$88,4,FALSE))</f>
        <v xml:space="preserve"> </v>
      </c>
      <c r="AZ52" s="253">
        <f>(IF(ISERROR(VLOOKUP(AT52,'Calcification Rates'!$A$11:$Q$88,11,0)),0,VLOOKUP(AT52,'Calcification Rates'!$A$11:$Q$88,11,0)))*AW52+(IF(ISERROR(VLOOKUP(AT52,'Calcification Rates'!$A$11:$Q$88,14,0)),0,VLOOKUP(AT52,'Calcification Rates'!$A$11:$Q$88,14,0)))</f>
        <v>0</v>
      </c>
      <c r="BA52" s="253">
        <f>(IF(ISERROR(VLOOKUP(AT52,'Calcification Rates'!$A$11:$Q$88,12,0)),0,VLOOKUP(AT52,'Calcification Rates'!$A$11:$Q$88,12,0)))*AW52+(IF(ISERROR(VLOOKUP(AT52,'Calcification Rates'!$A$11:$Q$88,15,0)),0,VLOOKUP(AT52,'Calcification Rates'!$A$11:$Q$88,15,0)))</f>
        <v>0</v>
      </c>
      <c r="BB52" s="254">
        <f>(IF(ISERROR(VLOOKUP(AT52,'Calcification Rates'!$A$11:$Q$88,13,0)),0,VLOOKUP(AT52,'Calcification Rates'!$A$11:$Q$88,13,0)))*AW52+(IF(ISERROR(VLOOKUP(AT52,'Calcification Rates'!$A$11:$Q$88,16,0)),0,VLOOKUP(AT52,'Calcification Rates'!$A$11:$Q$88,16,0)))</f>
        <v>0</v>
      </c>
      <c r="BC52" s="256"/>
      <c r="BD52" s="242"/>
      <c r="BE52" s="243"/>
      <c r="BF52" s="244">
        <f>(IF(ISERROR(VLOOKUP(BC52,'Calcification Rates'!$A$11:$Q$88,5,0)),0,VLOOKUP(BC52,'Calcification Rates'!$A$11:$Q$88,5,0)))*BE52</f>
        <v>0</v>
      </c>
      <c r="BG52" s="245" t="str">
        <f>IF(ISERROR(VLOOKUP(BC52,'Calcification Rates'!$A$10:$D$88,2,FALSE))," ",VLOOKUP(BC52,'Calcification Rates'!$A$10:$D$88,2,FALSE))</f>
        <v xml:space="preserve"> </v>
      </c>
      <c r="BH52" s="245" t="str">
        <f>IF(ISERROR(VLOOKUP(BC52,'Calcification Rates'!$A$10:$D$88,4,FALSE))," ",VLOOKUP(BC52,'Calcification Rates'!$A$10:$D$88,4,FALSE))</f>
        <v xml:space="preserve"> </v>
      </c>
      <c r="BI52" s="253">
        <f>(IF(ISERROR(VLOOKUP(BC52,'Calcification Rates'!$A$11:$Q$88,11,0)),0,VLOOKUP(BC52,'Calcification Rates'!$A$11:$Q$88,11,0)))*BF52+(IF(ISERROR(VLOOKUP(BC52,'Calcification Rates'!$A$11:$Q$88,14,0)),0,VLOOKUP(BC52,'Calcification Rates'!$A$11:$Q$88,14,0)))</f>
        <v>0</v>
      </c>
      <c r="BJ52" s="253">
        <f>(IF(ISERROR(VLOOKUP(BC52,'Calcification Rates'!$A$11:$Q$88,12,0)),0,VLOOKUP(BC52,'Calcification Rates'!$A$11:$Q$88,12,0)))*BF52+(IF(ISERROR(VLOOKUP(BC52,'Calcification Rates'!$A$11:$Q$88,15,0)),0,VLOOKUP(BC52,'Calcification Rates'!$A$11:$Q$88,15,0)))</f>
        <v>0</v>
      </c>
      <c r="BK52" s="254">
        <f>(IF(ISERROR(VLOOKUP(BC52,'Calcification Rates'!$A$11:$Q$88,13,0)),0,VLOOKUP(BC52,'Calcification Rates'!$A$11:$Q$88,13,0)))*BF52+(IF(ISERROR(VLOOKUP(BC52,'Calcification Rates'!$A$11:$Q$88,16,0)),0,VLOOKUP(BC52,'Calcification Rates'!$A$11:$Q$88,16,0)))</f>
        <v>0</v>
      </c>
      <c r="BL52" s="256"/>
      <c r="BM52" s="241"/>
      <c r="BN52" s="241"/>
      <c r="BO52" s="241">
        <f>(IF(ISERROR(VLOOKUP(BL52,'Calcification Rates'!$A$11:$Q$88,5,0)),0,VLOOKUP(BL52,'Calcification Rates'!$A$11:$Q$88,5,0)))*BN52</f>
        <v>0</v>
      </c>
      <c r="BP52" s="245" t="str">
        <f>IF(ISERROR(VLOOKUP(BL52,'Calcification Rates'!$A$10:$D$88,2,FALSE))," ",VLOOKUP(BL52,'Calcification Rates'!$A$10:$D$88,2,FALSE))</f>
        <v xml:space="preserve"> </v>
      </c>
      <c r="BQ52" s="245" t="str">
        <f>IF(ISERROR(VLOOKUP(BL52,'Calcification Rates'!$A$10:$D$88,4,FALSE))," ",VLOOKUP(BL52,'Calcification Rates'!$A$10:$D$88,4,FALSE))</f>
        <v xml:space="preserve"> </v>
      </c>
      <c r="BR52" s="253">
        <f>(IF(ISERROR(VLOOKUP(BL52,'Calcification Rates'!$A$11:$Q$88,11,0)),0,VLOOKUP(BL52,'Calcification Rates'!$A$11:$Q$88,11,0)))*BO52+(IF(ISERROR(VLOOKUP(BL52,'Calcification Rates'!$A$11:$Q$88,14,0)),0,VLOOKUP(BL52,'Calcification Rates'!$A$11:$Q$88,14,0)))</f>
        <v>0</v>
      </c>
      <c r="BS52" s="253">
        <f>(IF(ISERROR(VLOOKUP(BL52,'Calcification Rates'!$A$11:$Q$88,12,0)),0,VLOOKUP(BL52,'Calcification Rates'!$A$11:$Q$88,12,0)))*BO52+(IF(ISERROR(VLOOKUP(BL52,'Calcification Rates'!$A$11:$Q$88,15,0)),0,VLOOKUP(BL52,'Calcification Rates'!$A$11:$Q$88,15,0)))</f>
        <v>0</v>
      </c>
      <c r="BT52" s="254">
        <f>(IF(ISERROR(VLOOKUP(BL52,'Calcification Rates'!$A$11:$Q$88,13,0)),0,VLOOKUP(BL52,'Calcification Rates'!$A$11:$Q$88,13,0)))*BO52+(IF(ISERROR(VLOOKUP(BL52,'Calcification Rates'!$A$11:$Q$88,16,0)),0,VLOOKUP(BL52,'Calcification Rates'!$A$11:$Q$88,16,0)))</f>
        <v>0</v>
      </c>
    </row>
    <row r="53" spans="1:72" ht="20.100000000000001" customHeight="1" x14ac:dyDescent="0.25">
      <c r="A53" s="241"/>
      <c r="B53" s="241"/>
      <c r="C53" s="257"/>
      <c r="D53" s="244">
        <f>(IF(ISERROR(VLOOKUP(A53,'Calcification Rates'!$A$11:$Q$88,5,0)),0,VLOOKUP(A53,'Calcification Rates'!$A$11:$Q$88,5,0)))*C53</f>
        <v>0</v>
      </c>
      <c r="E53" s="245" t="str">
        <f>IF(ISERROR(VLOOKUP(A53,'Calcification Rates'!$A$10:$D$88,2,FALSE))," ",VLOOKUP(A53,'Calcification Rates'!$A$10:$D$88,2,FALSE))</f>
        <v xml:space="preserve"> </v>
      </c>
      <c r="F53" s="245" t="str">
        <f>IF(ISERROR(VLOOKUP(A53,'Calcification Rates'!$A$10:$D$88,4,FALSE))," ",VLOOKUP(A53,'Calcification Rates'!$A$10:$D$88,4,FALSE))</f>
        <v xml:space="preserve"> </v>
      </c>
      <c r="G53" s="246">
        <f>(IF(ISERROR(VLOOKUP(A53,'Calcification Rates'!$A$11:$Q$88,11,0)),0,VLOOKUP(A53,'Calcification Rates'!$A$11:$Q$88,11,0)))*D53+(IF(ISERROR(VLOOKUP(A53,'Calcification Rates'!$A$11:$Q$88,14,0)),0,VLOOKUP(A53,'Calcification Rates'!$A$11:$Q$88,14,0)))</f>
        <v>0</v>
      </c>
      <c r="H53" s="247">
        <f>(IF(ISERROR(VLOOKUP(A53,'Calcification Rates'!$A$11:$Q$88,12,0)),0,VLOOKUP(A53,'Calcification Rates'!$A$11:$Q$88,12,0)))*D53+(IF(ISERROR(VLOOKUP(A53,'Calcification Rates'!$A$11:$Q$88,15,0)),0,VLOOKUP(A53,'Calcification Rates'!$A$11:$Q$88,15,0)))</f>
        <v>0</v>
      </c>
      <c r="I53" s="248">
        <f>(IF(ISERROR(VLOOKUP(A53,'Calcification Rates'!$A$11:$Q$88,13,0)),0,VLOOKUP(A53,'Calcification Rates'!$A$11:$Q$88,13,0)))*D53+(IF(ISERROR(VLOOKUP(A53,'Calcification Rates'!$A$11:$Q$88,16,0)),0,VLOOKUP(A53,'Calcification Rates'!$A$11:$Q$88,16,0)))</f>
        <v>0</v>
      </c>
      <c r="J53" s="256"/>
      <c r="K53" s="242"/>
      <c r="L53" s="243"/>
      <c r="M53" s="244">
        <f>(IF(ISERROR(VLOOKUP(J53,'Calcification Rates'!$A$11:$Q$88,5,0)),0,VLOOKUP(J53,'Calcification Rates'!$A$11:$Q$88,5,0)))*L53</f>
        <v>0</v>
      </c>
      <c r="N53" s="245" t="str">
        <f>IF(ISERROR(VLOOKUP(J53,'Calcification Rates'!$A$10:$D$88,2,FALSE))," ",VLOOKUP(J53,'Calcification Rates'!$A$10:$D$88,2,FALSE))</f>
        <v xml:space="preserve"> </v>
      </c>
      <c r="O53" s="245" t="str">
        <f>IF(ISERROR(VLOOKUP(J53,'Calcification Rates'!$A$10:$D$88,4,FALSE))," ",VLOOKUP(J53,'Calcification Rates'!$A$10:$D$88,4,FALSE))</f>
        <v xml:space="preserve"> </v>
      </c>
      <c r="P53" s="246">
        <f>(IF(ISERROR(VLOOKUP(J53,'Calcification Rates'!$A$11:$Q$88,11,0)),0,VLOOKUP(J53,'Calcification Rates'!$A$11:$Q$88,11,0)))*M53+(IF(ISERROR(VLOOKUP(J53,'Calcification Rates'!$A$11:$Q$88,14,0)),0,VLOOKUP(J53,'Calcification Rates'!$A$11:$Q$88,14,0)))</f>
        <v>0</v>
      </c>
      <c r="Q53" s="246">
        <f>(IF(ISERROR(VLOOKUP(J53,'Calcification Rates'!$A$11:$Q$88,12,0)),0,VLOOKUP(J53,'Calcification Rates'!$A$11:$Q$88,12,0)))*M53+(IF(ISERROR(VLOOKUP(J53,'Calcification Rates'!$A$11:$Q$88,15,0)),0,VLOOKUP(J53,'Calcification Rates'!$A$11:$Q$88,15,0)))</f>
        <v>0</v>
      </c>
      <c r="R53" s="249">
        <f>(IF(ISERROR(VLOOKUP(J53,'Calcification Rates'!$A$11:$Q$88,13,0)),0,VLOOKUP(J53,'Calcification Rates'!$A$11:$Q$88,13,0)))*M53+(IF(ISERROR(VLOOKUP(J53,'Calcification Rates'!$A$11:$Q$88,16,0)),0,VLOOKUP(J53,'Calcification Rates'!$A$11:$Q$88,16,0)))</f>
        <v>0</v>
      </c>
      <c r="S53" s="256"/>
      <c r="T53" s="250"/>
      <c r="U53" s="251"/>
      <c r="V53" s="252">
        <f>(IF(ISERROR(VLOOKUP(S53,'Calcification Rates'!$A$11:$Q$88,5,0)),0,VLOOKUP(S53,'Calcification Rates'!$A$11:$Q$88,5,0)))*U53</f>
        <v>0</v>
      </c>
      <c r="W53" s="245" t="str">
        <f>IF(ISERROR(VLOOKUP(S53,'Calcification Rates'!$A$10:$D$88,2,FALSE))," ",VLOOKUP(S53,'Calcification Rates'!$A$10:$D$88,2,FALSE))</f>
        <v xml:space="preserve"> </v>
      </c>
      <c r="X53" s="245" t="str">
        <f>IF(ISERROR(VLOOKUP(S53,'Calcification Rates'!$A$10:$D$88,4,FALSE))," ",VLOOKUP(S53,'Calcification Rates'!$A$10:$D$88,4,FALSE))</f>
        <v xml:space="preserve"> </v>
      </c>
      <c r="Y53" s="246">
        <f>(IF(ISERROR(VLOOKUP(S53,'Calcification Rates'!$A$11:$Q$88,11,0)),0,VLOOKUP(S53,'Calcification Rates'!$A$11:$Q$88,11,0)))*V53+(IF(ISERROR(VLOOKUP(S53,'Calcification Rates'!$A$11:$Q$88,14,0)),0,VLOOKUP(S53,'Calcification Rates'!$A$11:$Q$88,14,0)))</f>
        <v>0</v>
      </c>
      <c r="Z53" s="246">
        <f>(IF(ISERROR(VLOOKUP(S53,'Calcification Rates'!$A$11:$Q$88,12,0)),0,VLOOKUP(S53,'Calcification Rates'!$A$11:$Q$88,12,0)))*V53+(IF(ISERROR(VLOOKUP(S53,'Calcification Rates'!$A$11:$Q$88,15,0)),0,VLOOKUP(S53,'Calcification Rates'!$A$11:$Q$88,15,0)))</f>
        <v>0</v>
      </c>
      <c r="AA53" s="249">
        <f>(IF(ISERROR(VLOOKUP(S53,'Calcification Rates'!$A$11:$Q$88,13,0)),0,VLOOKUP(S53,'Calcification Rates'!$A$11:$Q$88,13,0)))*V53+(IF(ISERROR(VLOOKUP(S53,'Calcification Rates'!$A$11:$Q$88,16,0)),0,VLOOKUP(S53,'Calcification Rates'!$A$11:$Q$88,16,0)))</f>
        <v>0</v>
      </c>
      <c r="AB53" s="256"/>
      <c r="AC53" s="250"/>
      <c r="AD53" s="251"/>
      <c r="AE53" s="244">
        <f>(IF(ISERROR(VLOOKUP(AB53,'Calcification Rates'!$A$11:$Q$88,5,0)),0,VLOOKUP(AB53,'Calcification Rates'!$A$11:$Q$88,5,0)))*AD53</f>
        <v>0</v>
      </c>
      <c r="AF53" s="245" t="str">
        <f>IF(ISERROR(VLOOKUP(AB53,'Calcification Rates'!$A$10:$D$88,2,FALSE))," ",VLOOKUP(AB53,'Calcification Rates'!$A$10:$D$88,2,FALSE))</f>
        <v xml:space="preserve"> </v>
      </c>
      <c r="AG53" s="245" t="str">
        <f>IF(ISERROR(VLOOKUP(AB53,'Calcification Rates'!$A$10:$D$88,4,FALSE))," ",VLOOKUP(AB53,'Calcification Rates'!$A$10:$D$88,4,FALSE))</f>
        <v xml:space="preserve"> </v>
      </c>
      <c r="AH53" s="246">
        <f>(IF(ISERROR(VLOOKUP(AB53,'Calcification Rates'!$A$11:$Q$88,11,0)),0,VLOOKUP(AB53,'Calcification Rates'!$A$11:$Q$88,11,0)))*AE53+(IF(ISERROR(VLOOKUP(AB53,'Calcification Rates'!$A$11:$Q$88,14,0)),0,VLOOKUP(AB53,'Calcification Rates'!$A$11:$Q$88,14,0)))</f>
        <v>0</v>
      </c>
      <c r="AI53" s="246">
        <f>(IF(ISERROR(VLOOKUP(AB53,'Calcification Rates'!$A$11:$Q$88,12,0)),0,VLOOKUP(AB53,'Calcification Rates'!$A$11:$Q$88,12,0)))*AE53+(IF(ISERROR(VLOOKUP(AB53,'Calcification Rates'!$A$11:$Q$88,15,0)),0,VLOOKUP(AB53,'Calcification Rates'!$A$11:$Q$88,15,0)))</f>
        <v>0</v>
      </c>
      <c r="AJ53" s="249">
        <f>(IF(ISERROR(VLOOKUP(AB53,'Calcification Rates'!$A$11:$Q$88,13,0)),0,VLOOKUP(AB53,'Calcification Rates'!$A$11:$Q$88,13,0)))*AE53+(IF(ISERROR(VLOOKUP(AB53,'Calcification Rates'!$A$11:$Q$88,16,0)),0,VLOOKUP(AB53,'Calcification Rates'!$A$11:$Q$88,16,0)))</f>
        <v>0</v>
      </c>
      <c r="AK53" s="256"/>
      <c r="AL53" s="241"/>
      <c r="AM53" s="257"/>
      <c r="AN53" s="252">
        <f>(IF(ISERROR(VLOOKUP(AK53,'Calcification Rates'!$A$11:$Q$88,5,0)),0,VLOOKUP(AK53,'Calcification Rates'!$A$11:$Q$88,5,0)))*AM53</f>
        <v>0</v>
      </c>
      <c r="AO53" s="245" t="str">
        <f>IF(ISERROR(VLOOKUP(AK53,'Calcification Rates'!$A$10:$D$88,2,FALSE))," ",VLOOKUP(AK53,'Calcification Rates'!$A$10:$D$88,2,FALSE))</f>
        <v xml:space="preserve"> </v>
      </c>
      <c r="AP53" s="245" t="str">
        <f>IF(ISERROR(VLOOKUP(AK53,'Calcification Rates'!$A$10:$D$88,4,FALSE))," ",VLOOKUP(AK53,'Calcification Rates'!$A$10:$D$88,4,FALSE))</f>
        <v xml:space="preserve"> </v>
      </c>
      <c r="AQ53" s="246">
        <f>(IF(ISERROR(VLOOKUP(AK53,'Calcification Rates'!$A$11:$Q$88,11,0)),0,VLOOKUP(AK53,'Calcification Rates'!$A$11:$Q$88,11,0)))*AN53+(IF(ISERROR(VLOOKUP(AK53,'Calcification Rates'!$A$11:$Q$88,14,0)),0,VLOOKUP(AK53,'Calcification Rates'!$A$11:$Q$88,14,0)))</f>
        <v>0</v>
      </c>
      <c r="AR53" s="246">
        <f>(IF(ISERROR(VLOOKUP(AK53,'Calcification Rates'!$A$11:$Q$88,12,0)),0,VLOOKUP(AK53,'Calcification Rates'!$A$11:$Q$88,12,0)))*AN53+(IF(ISERROR(VLOOKUP(AK53,'Calcification Rates'!$A$11:$Q$88,15,0)),0,VLOOKUP(AK53,'Calcification Rates'!$A$11:$Q$88,15,0)))</f>
        <v>0</v>
      </c>
      <c r="AS53" s="249">
        <f>(IF(ISERROR(VLOOKUP(AK53,'Calcification Rates'!$A$11:$Q$88,13,0)),0,VLOOKUP(AK53,'Calcification Rates'!$A$11:$Q$88,13,0)))*AN53+(IF(ISERROR(VLOOKUP(AK53,'Calcification Rates'!$A$11:$Q$88,16,0)),0,VLOOKUP(AK53,'Calcification Rates'!$A$11:$Q$88,16,0)))</f>
        <v>0</v>
      </c>
      <c r="AT53" s="256"/>
      <c r="AU53" s="241"/>
      <c r="AV53" s="257"/>
      <c r="AW53" s="244">
        <f>(IF(ISERROR(VLOOKUP(AT53,'Calcification Rates'!$A$11:$Q$88,5,0)),0,VLOOKUP(AT53,'Calcification Rates'!$A$11:$Q$88,5,0)))*AV53</f>
        <v>0</v>
      </c>
      <c r="AX53" s="245" t="str">
        <f>IF(ISERROR(VLOOKUP(AT53,'Calcification Rates'!$A$10:$D$88,2,FALSE))," ",VLOOKUP(AT53,'Calcification Rates'!$A$10:$D$88,2,FALSE))</f>
        <v xml:space="preserve"> </v>
      </c>
      <c r="AY53" s="245" t="str">
        <f>IF(ISERROR(VLOOKUP(AT53,'Calcification Rates'!$A$10:$D$88,4,FALSE))," ",VLOOKUP(AT53,'Calcification Rates'!$A$10:$D$88,4,FALSE))</f>
        <v xml:space="preserve"> </v>
      </c>
      <c r="AZ53" s="253">
        <f>(IF(ISERROR(VLOOKUP(AT53,'Calcification Rates'!$A$11:$Q$88,11,0)),0,VLOOKUP(AT53,'Calcification Rates'!$A$11:$Q$88,11,0)))*AW53+(IF(ISERROR(VLOOKUP(AT53,'Calcification Rates'!$A$11:$Q$88,14,0)),0,VLOOKUP(AT53,'Calcification Rates'!$A$11:$Q$88,14,0)))</f>
        <v>0</v>
      </c>
      <c r="BA53" s="253">
        <f>(IF(ISERROR(VLOOKUP(AT53,'Calcification Rates'!$A$11:$Q$88,12,0)),0,VLOOKUP(AT53,'Calcification Rates'!$A$11:$Q$88,12,0)))*AW53+(IF(ISERROR(VLOOKUP(AT53,'Calcification Rates'!$A$11:$Q$88,15,0)),0,VLOOKUP(AT53,'Calcification Rates'!$A$11:$Q$88,15,0)))</f>
        <v>0</v>
      </c>
      <c r="BB53" s="254">
        <f>(IF(ISERROR(VLOOKUP(AT53,'Calcification Rates'!$A$11:$Q$88,13,0)),0,VLOOKUP(AT53,'Calcification Rates'!$A$11:$Q$88,13,0)))*AW53+(IF(ISERROR(VLOOKUP(AT53,'Calcification Rates'!$A$11:$Q$88,16,0)),0,VLOOKUP(AT53,'Calcification Rates'!$A$11:$Q$88,16,0)))</f>
        <v>0</v>
      </c>
      <c r="BC53" s="256"/>
      <c r="BD53" s="242"/>
      <c r="BE53" s="243"/>
      <c r="BF53" s="244">
        <f>(IF(ISERROR(VLOOKUP(BC53,'Calcification Rates'!$A$11:$Q$88,5,0)),0,VLOOKUP(BC53,'Calcification Rates'!$A$11:$Q$88,5,0)))*BE53</f>
        <v>0</v>
      </c>
      <c r="BG53" s="245" t="str">
        <f>IF(ISERROR(VLOOKUP(BC53,'Calcification Rates'!$A$10:$D$88,2,FALSE))," ",VLOOKUP(BC53,'Calcification Rates'!$A$10:$D$88,2,FALSE))</f>
        <v xml:space="preserve"> </v>
      </c>
      <c r="BH53" s="245" t="str">
        <f>IF(ISERROR(VLOOKUP(BC53,'Calcification Rates'!$A$10:$D$88,4,FALSE))," ",VLOOKUP(BC53,'Calcification Rates'!$A$10:$D$88,4,FALSE))</f>
        <v xml:space="preserve"> </v>
      </c>
      <c r="BI53" s="253">
        <f>(IF(ISERROR(VLOOKUP(BC53,'Calcification Rates'!$A$11:$Q$88,11,0)),0,VLOOKUP(BC53,'Calcification Rates'!$A$11:$Q$88,11,0)))*BF53+(IF(ISERROR(VLOOKUP(BC53,'Calcification Rates'!$A$11:$Q$88,14,0)),0,VLOOKUP(BC53,'Calcification Rates'!$A$11:$Q$88,14,0)))</f>
        <v>0</v>
      </c>
      <c r="BJ53" s="253">
        <f>(IF(ISERROR(VLOOKUP(BC53,'Calcification Rates'!$A$11:$Q$88,12,0)),0,VLOOKUP(BC53,'Calcification Rates'!$A$11:$Q$88,12,0)))*BF53+(IF(ISERROR(VLOOKUP(BC53,'Calcification Rates'!$A$11:$Q$88,15,0)),0,VLOOKUP(BC53,'Calcification Rates'!$A$11:$Q$88,15,0)))</f>
        <v>0</v>
      </c>
      <c r="BK53" s="254">
        <f>(IF(ISERROR(VLOOKUP(BC53,'Calcification Rates'!$A$11:$Q$88,13,0)),0,VLOOKUP(BC53,'Calcification Rates'!$A$11:$Q$88,13,0)))*BF53+(IF(ISERROR(VLOOKUP(BC53,'Calcification Rates'!$A$11:$Q$88,16,0)),0,VLOOKUP(BC53,'Calcification Rates'!$A$11:$Q$88,16,0)))</f>
        <v>0</v>
      </c>
      <c r="BL53" s="256"/>
      <c r="BM53" s="241"/>
      <c r="BN53" s="241"/>
      <c r="BO53" s="241">
        <f>(IF(ISERROR(VLOOKUP(BL53,'Calcification Rates'!$A$11:$Q$88,5,0)),0,VLOOKUP(BL53,'Calcification Rates'!$A$11:$Q$88,5,0)))*BN53</f>
        <v>0</v>
      </c>
      <c r="BP53" s="245" t="str">
        <f>IF(ISERROR(VLOOKUP(BL53,'Calcification Rates'!$A$10:$D$88,2,FALSE))," ",VLOOKUP(BL53,'Calcification Rates'!$A$10:$D$88,2,FALSE))</f>
        <v xml:space="preserve"> </v>
      </c>
      <c r="BQ53" s="245" t="str">
        <f>IF(ISERROR(VLOOKUP(BL53,'Calcification Rates'!$A$10:$D$88,4,FALSE))," ",VLOOKUP(BL53,'Calcification Rates'!$A$10:$D$88,4,FALSE))</f>
        <v xml:space="preserve"> </v>
      </c>
      <c r="BR53" s="253">
        <f>(IF(ISERROR(VLOOKUP(BL53,'Calcification Rates'!$A$11:$Q$88,11,0)),0,VLOOKUP(BL53,'Calcification Rates'!$A$11:$Q$88,11,0)))*BO53+(IF(ISERROR(VLOOKUP(BL53,'Calcification Rates'!$A$11:$Q$88,14,0)),0,VLOOKUP(BL53,'Calcification Rates'!$A$11:$Q$88,14,0)))</f>
        <v>0</v>
      </c>
      <c r="BS53" s="253">
        <f>(IF(ISERROR(VLOOKUP(BL53,'Calcification Rates'!$A$11:$Q$88,12,0)),0,VLOOKUP(BL53,'Calcification Rates'!$A$11:$Q$88,12,0)))*BO53+(IF(ISERROR(VLOOKUP(BL53,'Calcification Rates'!$A$11:$Q$88,15,0)),0,VLOOKUP(BL53,'Calcification Rates'!$A$11:$Q$88,15,0)))</f>
        <v>0</v>
      </c>
      <c r="BT53" s="254">
        <f>(IF(ISERROR(VLOOKUP(BL53,'Calcification Rates'!$A$11:$Q$88,13,0)),0,VLOOKUP(BL53,'Calcification Rates'!$A$11:$Q$88,13,0)))*BO53+(IF(ISERROR(VLOOKUP(BL53,'Calcification Rates'!$A$11:$Q$88,16,0)),0,VLOOKUP(BL53,'Calcification Rates'!$A$11:$Q$88,16,0)))</f>
        <v>0</v>
      </c>
    </row>
    <row r="54" spans="1:72" ht="20.100000000000001" customHeight="1" x14ac:dyDescent="0.25">
      <c r="A54" s="241"/>
      <c r="B54" s="241"/>
      <c r="C54" s="257"/>
      <c r="D54" s="244">
        <f>(IF(ISERROR(VLOOKUP(A54,'Calcification Rates'!$A$11:$Q$88,5,0)),0,VLOOKUP(A54,'Calcification Rates'!$A$11:$Q$88,5,0)))*C54</f>
        <v>0</v>
      </c>
      <c r="E54" s="245" t="str">
        <f>IF(ISERROR(VLOOKUP(A54,'Calcification Rates'!$A$10:$D$88,2,FALSE))," ",VLOOKUP(A54,'Calcification Rates'!$A$10:$D$88,2,FALSE))</f>
        <v xml:space="preserve"> </v>
      </c>
      <c r="F54" s="245" t="str">
        <f>IF(ISERROR(VLOOKUP(A54,'Calcification Rates'!$A$10:$D$88,4,FALSE))," ",VLOOKUP(A54,'Calcification Rates'!$A$10:$D$88,4,FALSE))</f>
        <v xml:space="preserve"> </v>
      </c>
      <c r="G54" s="246">
        <f>(IF(ISERROR(VLOOKUP(A54,'Calcification Rates'!$A$11:$Q$88,11,0)),0,VLOOKUP(A54,'Calcification Rates'!$A$11:$Q$88,11,0)))*D54+(IF(ISERROR(VLOOKUP(A54,'Calcification Rates'!$A$11:$Q$88,14,0)),0,VLOOKUP(A54,'Calcification Rates'!$A$11:$Q$88,14,0)))</f>
        <v>0</v>
      </c>
      <c r="H54" s="247">
        <f>(IF(ISERROR(VLOOKUP(A54,'Calcification Rates'!$A$11:$Q$88,12,0)),0,VLOOKUP(A54,'Calcification Rates'!$A$11:$Q$88,12,0)))*D54+(IF(ISERROR(VLOOKUP(A54,'Calcification Rates'!$A$11:$Q$88,15,0)),0,VLOOKUP(A54,'Calcification Rates'!$A$11:$Q$88,15,0)))</f>
        <v>0</v>
      </c>
      <c r="I54" s="248">
        <f>(IF(ISERROR(VLOOKUP(A54,'Calcification Rates'!$A$11:$Q$88,13,0)),0,VLOOKUP(A54,'Calcification Rates'!$A$11:$Q$88,13,0)))*D54+(IF(ISERROR(VLOOKUP(A54,'Calcification Rates'!$A$11:$Q$88,16,0)),0,VLOOKUP(A54,'Calcification Rates'!$A$11:$Q$88,16,0)))</f>
        <v>0</v>
      </c>
      <c r="J54" s="256"/>
      <c r="K54" s="242"/>
      <c r="L54" s="243"/>
      <c r="M54" s="244">
        <f>(IF(ISERROR(VLOOKUP(J54,'Calcification Rates'!$A$11:$Q$88,5,0)),0,VLOOKUP(J54,'Calcification Rates'!$A$11:$Q$88,5,0)))*L54</f>
        <v>0</v>
      </c>
      <c r="N54" s="245" t="str">
        <f>IF(ISERROR(VLOOKUP(J54,'Calcification Rates'!$A$10:$D$88,2,FALSE))," ",VLOOKUP(J54,'Calcification Rates'!$A$10:$D$88,2,FALSE))</f>
        <v xml:space="preserve"> </v>
      </c>
      <c r="O54" s="245" t="str">
        <f>IF(ISERROR(VLOOKUP(J54,'Calcification Rates'!$A$10:$D$88,4,FALSE))," ",VLOOKUP(J54,'Calcification Rates'!$A$10:$D$88,4,FALSE))</f>
        <v xml:space="preserve"> </v>
      </c>
      <c r="P54" s="246">
        <f>(IF(ISERROR(VLOOKUP(J54,'Calcification Rates'!$A$11:$Q$88,11,0)),0,VLOOKUP(J54,'Calcification Rates'!$A$11:$Q$88,11,0)))*M54+(IF(ISERROR(VLOOKUP(J54,'Calcification Rates'!$A$11:$Q$88,14,0)),0,VLOOKUP(J54,'Calcification Rates'!$A$11:$Q$88,14,0)))</f>
        <v>0</v>
      </c>
      <c r="Q54" s="246">
        <f>(IF(ISERROR(VLOOKUP(J54,'Calcification Rates'!$A$11:$Q$88,12,0)),0,VLOOKUP(J54,'Calcification Rates'!$A$11:$Q$88,12,0)))*M54+(IF(ISERROR(VLOOKUP(J54,'Calcification Rates'!$A$11:$Q$88,15,0)),0,VLOOKUP(J54,'Calcification Rates'!$A$11:$Q$88,15,0)))</f>
        <v>0</v>
      </c>
      <c r="R54" s="249">
        <f>(IF(ISERROR(VLOOKUP(J54,'Calcification Rates'!$A$11:$Q$88,13,0)),0,VLOOKUP(J54,'Calcification Rates'!$A$11:$Q$88,13,0)))*M54+(IF(ISERROR(VLOOKUP(J54,'Calcification Rates'!$A$11:$Q$88,16,0)),0,VLOOKUP(J54,'Calcification Rates'!$A$11:$Q$88,16,0)))</f>
        <v>0</v>
      </c>
      <c r="S54" s="256"/>
      <c r="T54" s="250"/>
      <c r="U54" s="251"/>
      <c r="V54" s="252">
        <f>(IF(ISERROR(VLOOKUP(S54,'Calcification Rates'!$A$11:$Q$88,5,0)),0,VLOOKUP(S54,'Calcification Rates'!$A$11:$Q$88,5,0)))*U54</f>
        <v>0</v>
      </c>
      <c r="W54" s="245" t="str">
        <f>IF(ISERROR(VLOOKUP(S54,'Calcification Rates'!$A$10:$D$88,2,FALSE))," ",VLOOKUP(S54,'Calcification Rates'!$A$10:$D$88,2,FALSE))</f>
        <v xml:space="preserve"> </v>
      </c>
      <c r="X54" s="245" t="str">
        <f>IF(ISERROR(VLOOKUP(S54,'Calcification Rates'!$A$10:$D$88,4,FALSE))," ",VLOOKUP(S54,'Calcification Rates'!$A$10:$D$88,4,FALSE))</f>
        <v xml:space="preserve"> </v>
      </c>
      <c r="Y54" s="246">
        <f>(IF(ISERROR(VLOOKUP(S54,'Calcification Rates'!$A$11:$Q$88,11,0)),0,VLOOKUP(S54,'Calcification Rates'!$A$11:$Q$88,11,0)))*V54+(IF(ISERROR(VLOOKUP(S54,'Calcification Rates'!$A$11:$Q$88,14,0)),0,VLOOKUP(S54,'Calcification Rates'!$A$11:$Q$88,14,0)))</f>
        <v>0</v>
      </c>
      <c r="Z54" s="246">
        <f>(IF(ISERROR(VLOOKUP(S54,'Calcification Rates'!$A$11:$Q$88,12,0)),0,VLOOKUP(S54,'Calcification Rates'!$A$11:$Q$88,12,0)))*V54+(IF(ISERROR(VLOOKUP(S54,'Calcification Rates'!$A$11:$Q$88,15,0)),0,VLOOKUP(S54,'Calcification Rates'!$A$11:$Q$88,15,0)))</f>
        <v>0</v>
      </c>
      <c r="AA54" s="249">
        <f>(IF(ISERROR(VLOOKUP(S54,'Calcification Rates'!$A$11:$Q$88,13,0)),0,VLOOKUP(S54,'Calcification Rates'!$A$11:$Q$88,13,0)))*V54+(IF(ISERROR(VLOOKUP(S54,'Calcification Rates'!$A$11:$Q$88,16,0)),0,VLOOKUP(S54,'Calcification Rates'!$A$11:$Q$88,16,0)))</f>
        <v>0</v>
      </c>
      <c r="AB54" s="256"/>
      <c r="AC54" s="250"/>
      <c r="AD54" s="251"/>
      <c r="AE54" s="244">
        <f>(IF(ISERROR(VLOOKUP(AB54,'Calcification Rates'!$A$11:$Q$88,5,0)),0,VLOOKUP(AB54,'Calcification Rates'!$A$11:$Q$88,5,0)))*AD54</f>
        <v>0</v>
      </c>
      <c r="AF54" s="245" t="str">
        <f>IF(ISERROR(VLOOKUP(AB54,'Calcification Rates'!$A$10:$D$88,2,FALSE))," ",VLOOKUP(AB54,'Calcification Rates'!$A$10:$D$88,2,FALSE))</f>
        <v xml:space="preserve"> </v>
      </c>
      <c r="AG54" s="245" t="str">
        <f>IF(ISERROR(VLOOKUP(AB54,'Calcification Rates'!$A$10:$D$88,4,FALSE))," ",VLOOKUP(AB54,'Calcification Rates'!$A$10:$D$88,4,FALSE))</f>
        <v xml:space="preserve"> </v>
      </c>
      <c r="AH54" s="246">
        <f>(IF(ISERROR(VLOOKUP(AB54,'Calcification Rates'!$A$11:$Q$88,11,0)),0,VLOOKUP(AB54,'Calcification Rates'!$A$11:$Q$88,11,0)))*AE54+(IF(ISERROR(VLOOKUP(AB54,'Calcification Rates'!$A$11:$Q$88,14,0)),0,VLOOKUP(AB54,'Calcification Rates'!$A$11:$Q$88,14,0)))</f>
        <v>0</v>
      </c>
      <c r="AI54" s="246">
        <f>(IF(ISERROR(VLOOKUP(AB54,'Calcification Rates'!$A$11:$Q$88,12,0)),0,VLOOKUP(AB54,'Calcification Rates'!$A$11:$Q$88,12,0)))*AE54+(IF(ISERROR(VLOOKUP(AB54,'Calcification Rates'!$A$11:$Q$88,15,0)),0,VLOOKUP(AB54,'Calcification Rates'!$A$11:$Q$88,15,0)))</f>
        <v>0</v>
      </c>
      <c r="AJ54" s="249">
        <f>(IF(ISERROR(VLOOKUP(AB54,'Calcification Rates'!$A$11:$Q$88,13,0)),0,VLOOKUP(AB54,'Calcification Rates'!$A$11:$Q$88,13,0)))*AE54+(IF(ISERROR(VLOOKUP(AB54,'Calcification Rates'!$A$11:$Q$88,16,0)),0,VLOOKUP(AB54,'Calcification Rates'!$A$11:$Q$88,16,0)))</f>
        <v>0</v>
      </c>
      <c r="AK54" s="256"/>
      <c r="AL54" s="241"/>
      <c r="AM54" s="257"/>
      <c r="AN54" s="252">
        <f>(IF(ISERROR(VLOOKUP(AK54,'Calcification Rates'!$A$11:$Q$88,5,0)),0,VLOOKUP(AK54,'Calcification Rates'!$A$11:$Q$88,5,0)))*AM54</f>
        <v>0</v>
      </c>
      <c r="AO54" s="245" t="str">
        <f>IF(ISERROR(VLOOKUP(AK54,'Calcification Rates'!$A$10:$D$88,2,FALSE))," ",VLOOKUP(AK54,'Calcification Rates'!$A$10:$D$88,2,FALSE))</f>
        <v xml:space="preserve"> </v>
      </c>
      <c r="AP54" s="245" t="str">
        <f>IF(ISERROR(VLOOKUP(AK54,'Calcification Rates'!$A$10:$D$88,4,FALSE))," ",VLOOKUP(AK54,'Calcification Rates'!$A$10:$D$88,4,FALSE))</f>
        <v xml:space="preserve"> </v>
      </c>
      <c r="AQ54" s="246">
        <f>(IF(ISERROR(VLOOKUP(AK54,'Calcification Rates'!$A$11:$Q$88,11,0)),0,VLOOKUP(AK54,'Calcification Rates'!$A$11:$Q$88,11,0)))*AN54+(IF(ISERROR(VLOOKUP(AK54,'Calcification Rates'!$A$11:$Q$88,14,0)),0,VLOOKUP(AK54,'Calcification Rates'!$A$11:$Q$88,14,0)))</f>
        <v>0</v>
      </c>
      <c r="AR54" s="246">
        <f>(IF(ISERROR(VLOOKUP(AK54,'Calcification Rates'!$A$11:$Q$88,12,0)),0,VLOOKUP(AK54,'Calcification Rates'!$A$11:$Q$88,12,0)))*AN54+(IF(ISERROR(VLOOKUP(AK54,'Calcification Rates'!$A$11:$Q$88,15,0)),0,VLOOKUP(AK54,'Calcification Rates'!$A$11:$Q$88,15,0)))</f>
        <v>0</v>
      </c>
      <c r="AS54" s="249">
        <f>(IF(ISERROR(VLOOKUP(AK54,'Calcification Rates'!$A$11:$Q$88,13,0)),0,VLOOKUP(AK54,'Calcification Rates'!$A$11:$Q$88,13,0)))*AN54+(IF(ISERROR(VLOOKUP(AK54,'Calcification Rates'!$A$11:$Q$88,16,0)),0,VLOOKUP(AK54,'Calcification Rates'!$A$11:$Q$88,16,0)))</f>
        <v>0</v>
      </c>
      <c r="AT54" s="256"/>
      <c r="AU54" s="241"/>
      <c r="AV54" s="257"/>
      <c r="AW54" s="244">
        <f>(IF(ISERROR(VLOOKUP(AT54,'Calcification Rates'!$A$11:$Q$88,5,0)),0,VLOOKUP(AT54,'Calcification Rates'!$A$11:$Q$88,5,0)))*AV54</f>
        <v>0</v>
      </c>
      <c r="AX54" s="245" t="str">
        <f>IF(ISERROR(VLOOKUP(AT54,'Calcification Rates'!$A$10:$D$88,2,FALSE))," ",VLOOKUP(AT54,'Calcification Rates'!$A$10:$D$88,2,FALSE))</f>
        <v xml:space="preserve"> </v>
      </c>
      <c r="AY54" s="245" t="str">
        <f>IF(ISERROR(VLOOKUP(AT54,'Calcification Rates'!$A$10:$D$88,4,FALSE))," ",VLOOKUP(AT54,'Calcification Rates'!$A$10:$D$88,4,FALSE))</f>
        <v xml:space="preserve"> </v>
      </c>
      <c r="AZ54" s="253">
        <f>(IF(ISERROR(VLOOKUP(AT54,'Calcification Rates'!$A$11:$Q$88,11,0)),0,VLOOKUP(AT54,'Calcification Rates'!$A$11:$Q$88,11,0)))*AW54+(IF(ISERROR(VLOOKUP(AT54,'Calcification Rates'!$A$11:$Q$88,14,0)),0,VLOOKUP(AT54,'Calcification Rates'!$A$11:$Q$88,14,0)))</f>
        <v>0</v>
      </c>
      <c r="BA54" s="253">
        <f>(IF(ISERROR(VLOOKUP(AT54,'Calcification Rates'!$A$11:$Q$88,12,0)),0,VLOOKUP(AT54,'Calcification Rates'!$A$11:$Q$88,12,0)))*AW54+(IF(ISERROR(VLOOKUP(AT54,'Calcification Rates'!$A$11:$Q$88,15,0)),0,VLOOKUP(AT54,'Calcification Rates'!$A$11:$Q$88,15,0)))</f>
        <v>0</v>
      </c>
      <c r="BB54" s="254">
        <f>(IF(ISERROR(VLOOKUP(AT54,'Calcification Rates'!$A$11:$Q$88,13,0)),0,VLOOKUP(AT54,'Calcification Rates'!$A$11:$Q$88,13,0)))*AW54+(IF(ISERROR(VLOOKUP(AT54,'Calcification Rates'!$A$11:$Q$88,16,0)),0,VLOOKUP(AT54,'Calcification Rates'!$A$11:$Q$88,16,0)))</f>
        <v>0</v>
      </c>
      <c r="BC54" s="256"/>
      <c r="BD54" s="242"/>
      <c r="BE54" s="243"/>
      <c r="BF54" s="244">
        <f>(IF(ISERROR(VLOOKUP(BC54,'Calcification Rates'!$A$11:$Q$88,5,0)),0,VLOOKUP(BC54,'Calcification Rates'!$A$11:$Q$88,5,0)))*BE54</f>
        <v>0</v>
      </c>
      <c r="BG54" s="245" t="str">
        <f>IF(ISERROR(VLOOKUP(BC54,'Calcification Rates'!$A$10:$D$88,2,FALSE))," ",VLOOKUP(BC54,'Calcification Rates'!$A$10:$D$88,2,FALSE))</f>
        <v xml:space="preserve"> </v>
      </c>
      <c r="BH54" s="245" t="str">
        <f>IF(ISERROR(VLOOKUP(BC54,'Calcification Rates'!$A$10:$D$88,4,FALSE))," ",VLOOKUP(BC54,'Calcification Rates'!$A$10:$D$88,4,FALSE))</f>
        <v xml:space="preserve"> </v>
      </c>
      <c r="BI54" s="253">
        <f>(IF(ISERROR(VLOOKUP(BC54,'Calcification Rates'!$A$11:$Q$88,11,0)),0,VLOOKUP(BC54,'Calcification Rates'!$A$11:$Q$88,11,0)))*BF54+(IF(ISERROR(VLOOKUP(BC54,'Calcification Rates'!$A$11:$Q$88,14,0)),0,VLOOKUP(BC54,'Calcification Rates'!$A$11:$Q$88,14,0)))</f>
        <v>0</v>
      </c>
      <c r="BJ54" s="253">
        <f>(IF(ISERROR(VLOOKUP(BC54,'Calcification Rates'!$A$11:$Q$88,12,0)),0,VLOOKUP(BC54,'Calcification Rates'!$A$11:$Q$88,12,0)))*BF54+(IF(ISERROR(VLOOKUP(BC54,'Calcification Rates'!$A$11:$Q$88,15,0)),0,VLOOKUP(BC54,'Calcification Rates'!$A$11:$Q$88,15,0)))</f>
        <v>0</v>
      </c>
      <c r="BK54" s="254">
        <f>(IF(ISERROR(VLOOKUP(BC54,'Calcification Rates'!$A$11:$Q$88,13,0)),0,VLOOKUP(BC54,'Calcification Rates'!$A$11:$Q$88,13,0)))*BF54+(IF(ISERROR(VLOOKUP(BC54,'Calcification Rates'!$A$11:$Q$88,16,0)),0,VLOOKUP(BC54,'Calcification Rates'!$A$11:$Q$88,16,0)))</f>
        <v>0</v>
      </c>
      <c r="BL54" s="256"/>
      <c r="BM54" s="241"/>
      <c r="BN54" s="241"/>
      <c r="BO54" s="241">
        <f>(IF(ISERROR(VLOOKUP(BL54,'Calcification Rates'!$A$11:$Q$88,5,0)),0,VLOOKUP(BL54,'Calcification Rates'!$A$11:$Q$88,5,0)))*BN54</f>
        <v>0</v>
      </c>
      <c r="BP54" s="245" t="str">
        <f>IF(ISERROR(VLOOKUP(BL54,'Calcification Rates'!$A$10:$D$88,2,FALSE))," ",VLOOKUP(BL54,'Calcification Rates'!$A$10:$D$88,2,FALSE))</f>
        <v xml:space="preserve"> </v>
      </c>
      <c r="BQ54" s="245" t="str">
        <f>IF(ISERROR(VLOOKUP(BL54,'Calcification Rates'!$A$10:$D$88,4,FALSE))," ",VLOOKUP(BL54,'Calcification Rates'!$A$10:$D$88,4,FALSE))</f>
        <v xml:space="preserve"> </v>
      </c>
      <c r="BR54" s="253">
        <f>(IF(ISERROR(VLOOKUP(BL54,'Calcification Rates'!$A$11:$Q$88,11,0)),0,VLOOKUP(BL54,'Calcification Rates'!$A$11:$Q$88,11,0)))*BO54+(IF(ISERROR(VLOOKUP(BL54,'Calcification Rates'!$A$11:$Q$88,14,0)),0,VLOOKUP(BL54,'Calcification Rates'!$A$11:$Q$88,14,0)))</f>
        <v>0</v>
      </c>
      <c r="BS54" s="253">
        <f>(IF(ISERROR(VLOOKUP(BL54,'Calcification Rates'!$A$11:$Q$88,12,0)),0,VLOOKUP(BL54,'Calcification Rates'!$A$11:$Q$88,12,0)))*BO54+(IF(ISERROR(VLOOKUP(BL54,'Calcification Rates'!$A$11:$Q$88,15,0)),0,VLOOKUP(BL54,'Calcification Rates'!$A$11:$Q$88,15,0)))</f>
        <v>0</v>
      </c>
      <c r="BT54" s="254">
        <f>(IF(ISERROR(VLOOKUP(BL54,'Calcification Rates'!$A$11:$Q$88,13,0)),0,VLOOKUP(BL54,'Calcification Rates'!$A$11:$Q$88,13,0)))*BO54+(IF(ISERROR(VLOOKUP(BL54,'Calcification Rates'!$A$11:$Q$88,16,0)),0,VLOOKUP(BL54,'Calcification Rates'!$A$11:$Q$88,16,0)))</f>
        <v>0</v>
      </c>
    </row>
    <row r="55" spans="1:72" ht="20.100000000000001" customHeight="1" x14ac:dyDescent="0.25">
      <c r="A55" s="241"/>
      <c r="B55" s="241"/>
      <c r="C55" s="257"/>
      <c r="D55" s="244">
        <f>(IF(ISERROR(VLOOKUP(A55,'Calcification Rates'!$A$11:$Q$88,5,0)),0,VLOOKUP(A55,'Calcification Rates'!$A$11:$Q$88,5,0)))*C55</f>
        <v>0</v>
      </c>
      <c r="E55" s="245" t="str">
        <f>IF(ISERROR(VLOOKUP(A55,'Calcification Rates'!$A$10:$D$88,2,FALSE))," ",VLOOKUP(A55,'Calcification Rates'!$A$10:$D$88,2,FALSE))</f>
        <v xml:space="preserve"> </v>
      </c>
      <c r="F55" s="245" t="str">
        <f>IF(ISERROR(VLOOKUP(A55,'Calcification Rates'!$A$10:$D$88,4,FALSE))," ",VLOOKUP(A55,'Calcification Rates'!$A$10:$D$88,4,FALSE))</f>
        <v xml:space="preserve"> </v>
      </c>
      <c r="G55" s="246">
        <f>(IF(ISERROR(VLOOKUP(A55,'Calcification Rates'!$A$11:$Q$88,11,0)),0,VLOOKUP(A55,'Calcification Rates'!$A$11:$Q$88,11,0)))*D55+(IF(ISERROR(VLOOKUP(A55,'Calcification Rates'!$A$11:$Q$88,14,0)),0,VLOOKUP(A55,'Calcification Rates'!$A$11:$Q$88,14,0)))</f>
        <v>0</v>
      </c>
      <c r="H55" s="247">
        <f>(IF(ISERROR(VLOOKUP(A55,'Calcification Rates'!$A$11:$Q$88,12,0)),0,VLOOKUP(A55,'Calcification Rates'!$A$11:$Q$88,12,0)))*D55+(IF(ISERROR(VLOOKUP(A55,'Calcification Rates'!$A$11:$Q$88,15,0)),0,VLOOKUP(A55,'Calcification Rates'!$A$11:$Q$88,15,0)))</f>
        <v>0</v>
      </c>
      <c r="I55" s="248">
        <f>(IF(ISERROR(VLOOKUP(A55,'Calcification Rates'!$A$11:$Q$88,13,0)),0,VLOOKUP(A55,'Calcification Rates'!$A$11:$Q$88,13,0)))*D55+(IF(ISERROR(VLOOKUP(A55,'Calcification Rates'!$A$11:$Q$88,16,0)),0,VLOOKUP(A55,'Calcification Rates'!$A$11:$Q$88,16,0)))</f>
        <v>0</v>
      </c>
      <c r="J55" s="256"/>
      <c r="K55" s="242"/>
      <c r="L55" s="243"/>
      <c r="M55" s="244">
        <f>(IF(ISERROR(VLOOKUP(J55,'Calcification Rates'!$A$11:$Q$88,5,0)),0,VLOOKUP(J55,'Calcification Rates'!$A$11:$Q$88,5,0)))*L55</f>
        <v>0</v>
      </c>
      <c r="N55" s="245" t="str">
        <f>IF(ISERROR(VLOOKUP(J55,'Calcification Rates'!$A$10:$D$88,2,FALSE))," ",VLOOKUP(J55,'Calcification Rates'!$A$10:$D$88,2,FALSE))</f>
        <v xml:space="preserve"> </v>
      </c>
      <c r="O55" s="245" t="str">
        <f>IF(ISERROR(VLOOKUP(J55,'Calcification Rates'!$A$10:$D$88,4,FALSE))," ",VLOOKUP(J55,'Calcification Rates'!$A$10:$D$88,4,FALSE))</f>
        <v xml:space="preserve"> </v>
      </c>
      <c r="P55" s="246">
        <f>(IF(ISERROR(VLOOKUP(J55,'Calcification Rates'!$A$11:$Q$88,11,0)),0,VLOOKUP(J55,'Calcification Rates'!$A$11:$Q$88,11,0)))*M55+(IF(ISERROR(VLOOKUP(J55,'Calcification Rates'!$A$11:$Q$88,14,0)),0,VLOOKUP(J55,'Calcification Rates'!$A$11:$Q$88,14,0)))</f>
        <v>0</v>
      </c>
      <c r="Q55" s="246">
        <f>(IF(ISERROR(VLOOKUP(J55,'Calcification Rates'!$A$11:$Q$88,12,0)),0,VLOOKUP(J55,'Calcification Rates'!$A$11:$Q$88,12,0)))*M55+(IF(ISERROR(VLOOKUP(J55,'Calcification Rates'!$A$11:$Q$88,15,0)),0,VLOOKUP(J55,'Calcification Rates'!$A$11:$Q$88,15,0)))</f>
        <v>0</v>
      </c>
      <c r="R55" s="249">
        <f>(IF(ISERROR(VLOOKUP(J55,'Calcification Rates'!$A$11:$Q$88,13,0)),0,VLOOKUP(J55,'Calcification Rates'!$A$11:$Q$88,13,0)))*M55+(IF(ISERROR(VLOOKUP(J55,'Calcification Rates'!$A$11:$Q$88,16,0)),0,VLOOKUP(J55,'Calcification Rates'!$A$11:$Q$88,16,0)))</f>
        <v>0</v>
      </c>
      <c r="S55" s="256"/>
      <c r="T55" s="241"/>
      <c r="U55" s="257"/>
      <c r="V55" s="252">
        <f>(IF(ISERROR(VLOOKUP(S55,'Calcification Rates'!$A$11:$Q$88,5,0)),0,VLOOKUP(S55,'Calcification Rates'!$A$11:$Q$88,5,0)))*U55</f>
        <v>0</v>
      </c>
      <c r="W55" s="245" t="str">
        <f>IF(ISERROR(VLOOKUP(S55,'Calcification Rates'!$A$10:$D$88,2,FALSE))," ",VLOOKUP(S55,'Calcification Rates'!$A$10:$D$88,2,FALSE))</f>
        <v xml:space="preserve"> </v>
      </c>
      <c r="X55" s="245" t="str">
        <f>IF(ISERROR(VLOOKUP(S55,'Calcification Rates'!$A$10:$D$88,4,FALSE))," ",VLOOKUP(S55,'Calcification Rates'!$A$10:$D$88,4,FALSE))</f>
        <v xml:space="preserve"> </v>
      </c>
      <c r="Y55" s="246">
        <f>(IF(ISERROR(VLOOKUP(S55,'Calcification Rates'!$A$11:$Q$88,11,0)),0,VLOOKUP(S55,'Calcification Rates'!$A$11:$Q$88,11,0)))*V55+(IF(ISERROR(VLOOKUP(S55,'Calcification Rates'!$A$11:$Q$88,14,0)),0,VLOOKUP(S55,'Calcification Rates'!$A$11:$Q$88,14,0)))</f>
        <v>0</v>
      </c>
      <c r="Z55" s="246">
        <f>(IF(ISERROR(VLOOKUP(S55,'Calcification Rates'!$A$11:$Q$88,12,0)),0,VLOOKUP(S55,'Calcification Rates'!$A$11:$Q$88,12,0)))*V55+(IF(ISERROR(VLOOKUP(S55,'Calcification Rates'!$A$11:$Q$88,15,0)),0,VLOOKUP(S55,'Calcification Rates'!$A$11:$Q$88,15,0)))</f>
        <v>0</v>
      </c>
      <c r="AA55" s="249">
        <f>(IF(ISERROR(VLOOKUP(S55,'Calcification Rates'!$A$11:$Q$88,13,0)),0,VLOOKUP(S55,'Calcification Rates'!$A$11:$Q$88,13,0)))*V55+(IF(ISERROR(VLOOKUP(S55,'Calcification Rates'!$A$11:$Q$88,16,0)),0,VLOOKUP(S55,'Calcification Rates'!$A$11:$Q$88,16,0)))</f>
        <v>0</v>
      </c>
      <c r="AB55" s="256"/>
      <c r="AC55" s="250"/>
      <c r="AD55" s="251"/>
      <c r="AE55" s="244">
        <f>(IF(ISERROR(VLOOKUP(AB55,'Calcification Rates'!$A$11:$Q$88,5,0)),0,VLOOKUP(AB55,'Calcification Rates'!$A$11:$Q$88,5,0)))*AD55</f>
        <v>0</v>
      </c>
      <c r="AF55" s="245" t="str">
        <f>IF(ISERROR(VLOOKUP(AB55,'Calcification Rates'!$A$10:$D$88,2,FALSE))," ",VLOOKUP(AB55,'Calcification Rates'!$A$10:$D$88,2,FALSE))</f>
        <v xml:space="preserve"> </v>
      </c>
      <c r="AG55" s="245" t="str">
        <f>IF(ISERROR(VLOOKUP(AB55,'Calcification Rates'!$A$10:$D$88,4,FALSE))," ",VLOOKUP(AB55,'Calcification Rates'!$A$10:$D$88,4,FALSE))</f>
        <v xml:space="preserve"> </v>
      </c>
      <c r="AH55" s="246">
        <f>(IF(ISERROR(VLOOKUP(AB55,'Calcification Rates'!$A$11:$Q$88,11,0)),0,VLOOKUP(AB55,'Calcification Rates'!$A$11:$Q$88,11,0)))*AE55+(IF(ISERROR(VLOOKUP(AB55,'Calcification Rates'!$A$11:$Q$88,14,0)),0,VLOOKUP(AB55,'Calcification Rates'!$A$11:$Q$88,14,0)))</f>
        <v>0</v>
      </c>
      <c r="AI55" s="246">
        <f>(IF(ISERROR(VLOOKUP(AB55,'Calcification Rates'!$A$11:$Q$88,12,0)),0,VLOOKUP(AB55,'Calcification Rates'!$A$11:$Q$88,12,0)))*AE55+(IF(ISERROR(VLOOKUP(AB55,'Calcification Rates'!$A$11:$Q$88,15,0)),0,VLOOKUP(AB55,'Calcification Rates'!$A$11:$Q$88,15,0)))</f>
        <v>0</v>
      </c>
      <c r="AJ55" s="249">
        <f>(IF(ISERROR(VLOOKUP(AB55,'Calcification Rates'!$A$11:$Q$88,13,0)),0,VLOOKUP(AB55,'Calcification Rates'!$A$11:$Q$88,13,0)))*AE55+(IF(ISERROR(VLOOKUP(AB55,'Calcification Rates'!$A$11:$Q$88,16,0)),0,VLOOKUP(AB55,'Calcification Rates'!$A$11:$Q$88,16,0)))</f>
        <v>0</v>
      </c>
      <c r="AK55" s="256"/>
      <c r="AL55" s="241"/>
      <c r="AM55" s="257"/>
      <c r="AN55" s="252">
        <f>(IF(ISERROR(VLOOKUP(AK55,'Calcification Rates'!$A$11:$Q$88,5,0)),0,VLOOKUP(AK55,'Calcification Rates'!$A$11:$Q$88,5,0)))*AM55</f>
        <v>0</v>
      </c>
      <c r="AO55" s="245" t="str">
        <f>IF(ISERROR(VLOOKUP(AK55,'Calcification Rates'!$A$10:$D$88,2,FALSE))," ",VLOOKUP(AK55,'Calcification Rates'!$A$10:$D$88,2,FALSE))</f>
        <v xml:space="preserve"> </v>
      </c>
      <c r="AP55" s="245" t="str">
        <f>IF(ISERROR(VLOOKUP(AK55,'Calcification Rates'!$A$10:$D$88,4,FALSE))," ",VLOOKUP(AK55,'Calcification Rates'!$A$10:$D$88,4,FALSE))</f>
        <v xml:space="preserve"> </v>
      </c>
      <c r="AQ55" s="246">
        <f>(IF(ISERROR(VLOOKUP(AK55,'Calcification Rates'!$A$11:$Q$88,11,0)),0,VLOOKUP(AK55,'Calcification Rates'!$A$11:$Q$88,11,0)))*AN55+(IF(ISERROR(VLOOKUP(AK55,'Calcification Rates'!$A$11:$Q$88,14,0)),0,VLOOKUP(AK55,'Calcification Rates'!$A$11:$Q$88,14,0)))</f>
        <v>0</v>
      </c>
      <c r="AR55" s="246">
        <f>(IF(ISERROR(VLOOKUP(AK55,'Calcification Rates'!$A$11:$Q$88,12,0)),0,VLOOKUP(AK55,'Calcification Rates'!$A$11:$Q$88,12,0)))*AN55+(IF(ISERROR(VLOOKUP(AK55,'Calcification Rates'!$A$11:$Q$88,15,0)),0,VLOOKUP(AK55,'Calcification Rates'!$A$11:$Q$88,15,0)))</f>
        <v>0</v>
      </c>
      <c r="AS55" s="249">
        <f>(IF(ISERROR(VLOOKUP(AK55,'Calcification Rates'!$A$11:$Q$88,13,0)),0,VLOOKUP(AK55,'Calcification Rates'!$A$11:$Q$88,13,0)))*AN55+(IF(ISERROR(VLOOKUP(AK55,'Calcification Rates'!$A$11:$Q$88,16,0)),0,VLOOKUP(AK55,'Calcification Rates'!$A$11:$Q$88,16,0)))</f>
        <v>0</v>
      </c>
      <c r="AT55" s="256"/>
      <c r="AU55" s="241"/>
      <c r="AV55" s="257"/>
      <c r="AW55" s="244">
        <f>(IF(ISERROR(VLOOKUP(AT55,'Calcification Rates'!$A$11:$Q$88,5,0)),0,VLOOKUP(AT55,'Calcification Rates'!$A$11:$Q$88,5,0)))*AV55</f>
        <v>0</v>
      </c>
      <c r="AX55" s="245" t="str">
        <f>IF(ISERROR(VLOOKUP(AT55,'Calcification Rates'!$A$10:$D$88,2,FALSE))," ",VLOOKUP(AT55,'Calcification Rates'!$A$10:$D$88,2,FALSE))</f>
        <v xml:space="preserve"> </v>
      </c>
      <c r="AY55" s="245" t="str">
        <f>IF(ISERROR(VLOOKUP(AT55,'Calcification Rates'!$A$10:$D$88,4,FALSE))," ",VLOOKUP(AT55,'Calcification Rates'!$A$10:$D$88,4,FALSE))</f>
        <v xml:space="preserve"> </v>
      </c>
      <c r="AZ55" s="253">
        <f>(IF(ISERROR(VLOOKUP(AT55,'Calcification Rates'!$A$11:$Q$88,11,0)),0,VLOOKUP(AT55,'Calcification Rates'!$A$11:$Q$88,11,0)))*AW55+(IF(ISERROR(VLOOKUP(AT55,'Calcification Rates'!$A$11:$Q$88,14,0)),0,VLOOKUP(AT55,'Calcification Rates'!$A$11:$Q$88,14,0)))</f>
        <v>0</v>
      </c>
      <c r="BA55" s="253">
        <f>(IF(ISERROR(VLOOKUP(AT55,'Calcification Rates'!$A$11:$Q$88,12,0)),0,VLOOKUP(AT55,'Calcification Rates'!$A$11:$Q$88,12,0)))*AW55+(IF(ISERROR(VLOOKUP(AT55,'Calcification Rates'!$A$11:$Q$88,15,0)),0,VLOOKUP(AT55,'Calcification Rates'!$A$11:$Q$88,15,0)))</f>
        <v>0</v>
      </c>
      <c r="BB55" s="254">
        <f>(IF(ISERROR(VLOOKUP(AT55,'Calcification Rates'!$A$11:$Q$88,13,0)),0,VLOOKUP(AT55,'Calcification Rates'!$A$11:$Q$88,13,0)))*AW55+(IF(ISERROR(VLOOKUP(AT55,'Calcification Rates'!$A$11:$Q$88,16,0)),0,VLOOKUP(AT55,'Calcification Rates'!$A$11:$Q$88,16,0)))</f>
        <v>0</v>
      </c>
      <c r="BC55" s="256"/>
      <c r="BD55" s="242"/>
      <c r="BE55" s="243"/>
      <c r="BF55" s="244">
        <f>(IF(ISERROR(VLOOKUP(BC55,'Calcification Rates'!$A$11:$Q$88,5,0)),0,VLOOKUP(BC55,'Calcification Rates'!$A$11:$Q$88,5,0)))*BE55</f>
        <v>0</v>
      </c>
      <c r="BG55" s="245" t="str">
        <f>IF(ISERROR(VLOOKUP(BC55,'Calcification Rates'!$A$10:$D$88,2,FALSE))," ",VLOOKUP(BC55,'Calcification Rates'!$A$10:$D$88,2,FALSE))</f>
        <v xml:space="preserve"> </v>
      </c>
      <c r="BH55" s="245" t="str">
        <f>IF(ISERROR(VLOOKUP(BC55,'Calcification Rates'!$A$10:$D$88,4,FALSE))," ",VLOOKUP(BC55,'Calcification Rates'!$A$10:$D$88,4,FALSE))</f>
        <v xml:space="preserve"> </v>
      </c>
      <c r="BI55" s="253">
        <f>(IF(ISERROR(VLOOKUP(BC55,'Calcification Rates'!$A$11:$Q$88,11,0)),0,VLOOKUP(BC55,'Calcification Rates'!$A$11:$Q$88,11,0)))*BF55+(IF(ISERROR(VLOOKUP(BC55,'Calcification Rates'!$A$11:$Q$88,14,0)),0,VLOOKUP(BC55,'Calcification Rates'!$A$11:$Q$88,14,0)))</f>
        <v>0</v>
      </c>
      <c r="BJ55" s="253">
        <f>(IF(ISERROR(VLOOKUP(BC55,'Calcification Rates'!$A$11:$Q$88,12,0)),0,VLOOKUP(BC55,'Calcification Rates'!$A$11:$Q$88,12,0)))*BF55+(IF(ISERROR(VLOOKUP(BC55,'Calcification Rates'!$A$11:$Q$88,15,0)),0,VLOOKUP(BC55,'Calcification Rates'!$A$11:$Q$88,15,0)))</f>
        <v>0</v>
      </c>
      <c r="BK55" s="254">
        <f>(IF(ISERROR(VLOOKUP(BC55,'Calcification Rates'!$A$11:$Q$88,13,0)),0,VLOOKUP(BC55,'Calcification Rates'!$A$11:$Q$88,13,0)))*BF55+(IF(ISERROR(VLOOKUP(BC55,'Calcification Rates'!$A$11:$Q$88,16,0)),0,VLOOKUP(BC55,'Calcification Rates'!$A$11:$Q$88,16,0)))</f>
        <v>0</v>
      </c>
      <c r="BL55" s="256"/>
      <c r="BM55" s="241"/>
      <c r="BN55" s="241"/>
      <c r="BO55" s="241">
        <f>(IF(ISERROR(VLOOKUP(BL55,'Calcification Rates'!$A$11:$Q$88,5,0)),0,VLOOKUP(BL55,'Calcification Rates'!$A$11:$Q$88,5,0)))*BN55</f>
        <v>0</v>
      </c>
      <c r="BP55" s="245" t="str">
        <f>IF(ISERROR(VLOOKUP(BL55,'Calcification Rates'!$A$10:$D$88,2,FALSE))," ",VLOOKUP(BL55,'Calcification Rates'!$A$10:$D$88,2,FALSE))</f>
        <v xml:space="preserve"> </v>
      </c>
      <c r="BQ55" s="245" t="str">
        <f>IF(ISERROR(VLOOKUP(BL55,'Calcification Rates'!$A$10:$D$88,4,FALSE))," ",VLOOKUP(BL55,'Calcification Rates'!$A$10:$D$88,4,FALSE))</f>
        <v xml:space="preserve"> </v>
      </c>
      <c r="BR55" s="253">
        <f>(IF(ISERROR(VLOOKUP(BL55,'Calcification Rates'!$A$11:$Q$88,11,0)),0,VLOOKUP(BL55,'Calcification Rates'!$A$11:$Q$88,11,0)))*BO55+(IF(ISERROR(VLOOKUP(BL55,'Calcification Rates'!$A$11:$Q$88,14,0)),0,VLOOKUP(BL55,'Calcification Rates'!$A$11:$Q$88,14,0)))</f>
        <v>0</v>
      </c>
      <c r="BS55" s="253">
        <f>(IF(ISERROR(VLOOKUP(BL55,'Calcification Rates'!$A$11:$Q$88,12,0)),0,VLOOKUP(BL55,'Calcification Rates'!$A$11:$Q$88,12,0)))*BO55+(IF(ISERROR(VLOOKUP(BL55,'Calcification Rates'!$A$11:$Q$88,15,0)),0,VLOOKUP(BL55,'Calcification Rates'!$A$11:$Q$88,15,0)))</f>
        <v>0</v>
      </c>
      <c r="BT55" s="254">
        <f>(IF(ISERROR(VLOOKUP(BL55,'Calcification Rates'!$A$11:$Q$88,13,0)),0,VLOOKUP(BL55,'Calcification Rates'!$A$11:$Q$88,13,0)))*BO55+(IF(ISERROR(VLOOKUP(BL55,'Calcification Rates'!$A$11:$Q$88,16,0)),0,VLOOKUP(BL55,'Calcification Rates'!$A$11:$Q$88,16,0)))</f>
        <v>0</v>
      </c>
    </row>
    <row r="56" spans="1:72" ht="20.100000000000001" customHeight="1" x14ac:dyDescent="0.25">
      <c r="A56" s="241"/>
      <c r="B56" s="241"/>
      <c r="C56" s="257"/>
      <c r="D56" s="244">
        <f>(IF(ISERROR(VLOOKUP(A56,'Calcification Rates'!$A$11:$Q$88,5,0)),0,VLOOKUP(A56,'Calcification Rates'!$A$11:$Q$88,5,0)))*C56</f>
        <v>0</v>
      </c>
      <c r="E56" s="245" t="str">
        <f>IF(ISERROR(VLOOKUP(A56,'Calcification Rates'!$A$10:$D$88,2,FALSE))," ",VLOOKUP(A56,'Calcification Rates'!$A$10:$D$88,2,FALSE))</f>
        <v xml:space="preserve"> </v>
      </c>
      <c r="F56" s="245" t="str">
        <f>IF(ISERROR(VLOOKUP(A56,'Calcification Rates'!$A$10:$D$88,4,FALSE))," ",VLOOKUP(A56,'Calcification Rates'!$A$10:$D$88,4,FALSE))</f>
        <v xml:space="preserve"> </v>
      </c>
      <c r="G56" s="246">
        <f>(IF(ISERROR(VLOOKUP(A56,'Calcification Rates'!$A$11:$Q$88,11,0)),0,VLOOKUP(A56,'Calcification Rates'!$A$11:$Q$88,11,0)))*D56+(IF(ISERROR(VLOOKUP(A56,'Calcification Rates'!$A$11:$Q$88,14,0)),0,VLOOKUP(A56,'Calcification Rates'!$A$11:$Q$88,14,0)))</f>
        <v>0</v>
      </c>
      <c r="H56" s="247">
        <f>(IF(ISERROR(VLOOKUP(A56,'Calcification Rates'!$A$11:$Q$88,12,0)),0,VLOOKUP(A56,'Calcification Rates'!$A$11:$Q$88,12,0)))*D56+(IF(ISERROR(VLOOKUP(A56,'Calcification Rates'!$A$11:$Q$88,15,0)),0,VLOOKUP(A56,'Calcification Rates'!$A$11:$Q$88,15,0)))</f>
        <v>0</v>
      </c>
      <c r="I56" s="248">
        <f>(IF(ISERROR(VLOOKUP(A56,'Calcification Rates'!$A$11:$Q$88,13,0)),0,VLOOKUP(A56,'Calcification Rates'!$A$11:$Q$88,13,0)))*D56+(IF(ISERROR(VLOOKUP(A56,'Calcification Rates'!$A$11:$Q$88,16,0)),0,VLOOKUP(A56,'Calcification Rates'!$A$11:$Q$88,16,0)))</f>
        <v>0</v>
      </c>
      <c r="J56" s="256"/>
      <c r="K56" s="242"/>
      <c r="L56" s="243"/>
      <c r="M56" s="244">
        <f>(IF(ISERROR(VLOOKUP(J56,'Calcification Rates'!$A$11:$Q$88,5,0)),0,VLOOKUP(J56,'Calcification Rates'!$A$11:$Q$88,5,0)))*L56</f>
        <v>0</v>
      </c>
      <c r="N56" s="245" t="str">
        <f>IF(ISERROR(VLOOKUP(J56,'Calcification Rates'!$A$10:$D$88,2,FALSE))," ",VLOOKUP(J56,'Calcification Rates'!$A$10:$D$88,2,FALSE))</f>
        <v xml:space="preserve"> </v>
      </c>
      <c r="O56" s="245" t="str">
        <f>IF(ISERROR(VLOOKUP(J56,'Calcification Rates'!$A$10:$D$88,4,FALSE))," ",VLOOKUP(J56,'Calcification Rates'!$A$10:$D$88,4,FALSE))</f>
        <v xml:space="preserve"> </v>
      </c>
      <c r="P56" s="246">
        <f>(IF(ISERROR(VLOOKUP(J56,'Calcification Rates'!$A$11:$Q$88,11,0)),0,VLOOKUP(J56,'Calcification Rates'!$A$11:$Q$88,11,0)))*M56+(IF(ISERROR(VLOOKUP(J56,'Calcification Rates'!$A$11:$Q$88,14,0)),0,VLOOKUP(J56,'Calcification Rates'!$A$11:$Q$88,14,0)))</f>
        <v>0</v>
      </c>
      <c r="Q56" s="246">
        <f>(IF(ISERROR(VLOOKUP(J56,'Calcification Rates'!$A$11:$Q$88,12,0)),0,VLOOKUP(J56,'Calcification Rates'!$A$11:$Q$88,12,0)))*M56+(IF(ISERROR(VLOOKUP(J56,'Calcification Rates'!$A$11:$Q$88,15,0)),0,VLOOKUP(J56,'Calcification Rates'!$A$11:$Q$88,15,0)))</f>
        <v>0</v>
      </c>
      <c r="R56" s="249">
        <f>(IF(ISERROR(VLOOKUP(J56,'Calcification Rates'!$A$11:$Q$88,13,0)),0,VLOOKUP(J56,'Calcification Rates'!$A$11:$Q$88,13,0)))*M56+(IF(ISERROR(VLOOKUP(J56,'Calcification Rates'!$A$11:$Q$88,16,0)),0,VLOOKUP(J56,'Calcification Rates'!$A$11:$Q$88,16,0)))</f>
        <v>0</v>
      </c>
      <c r="S56" s="256"/>
      <c r="T56" s="241"/>
      <c r="U56" s="257"/>
      <c r="V56" s="252">
        <f>(IF(ISERROR(VLOOKUP(S56,'Calcification Rates'!$A$11:$Q$88,5,0)),0,VLOOKUP(S56,'Calcification Rates'!$A$11:$Q$88,5,0)))*U56</f>
        <v>0</v>
      </c>
      <c r="W56" s="245" t="str">
        <f>IF(ISERROR(VLOOKUP(S56,'Calcification Rates'!$A$10:$D$88,2,FALSE))," ",VLOOKUP(S56,'Calcification Rates'!$A$10:$D$88,2,FALSE))</f>
        <v xml:space="preserve"> </v>
      </c>
      <c r="X56" s="245" t="str">
        <f>IF(ISERROR(VLOOKUP(S56,'Calcification Rates'!$A$10:$D$88,4,FALSE))," ",VLOOKUP(S56,'Calcification Rates'!$A$10:$D$88,4,FALSE))</f>
        <v xml:space="preserve"> </v>
      </c>
      <c r="Y56" s="246">
        <f>(IF(ISERROR(VLOOKUP(S56,'Calcification Rates'!$A$11:$Q$88,11,0)),0,VLOOKUP(S56,'Calcification Rates'!$A$11:$Q$88,11,0)))*V56+(IF(ISERROR(VLOOKUP(S56,'Calcification Rates'!$A$11:$Q$88,14,0)),0,VLOOKUP(S56,'Calcification Rates'!$A$11:$Q$88,14,0)))</f>
        <v>0</v>
      </c>
      <c r="Z56" s="246">
        <f>(IF(ISERROR(VLOOKUP(S56,'Calcification Rates'!$A$11:$Q$88,12,0)),0,VLOOKUP(S56,'Calcification Rates'!$A$11:$Q$88,12,0)))*V56+(IF(ISERROR(VLOOKUP(S56,'Calcification Rates'!$A$11:$Q$88,15,0)),0,VLOOKUP(S56,'Calcification Rates'!$A$11:$Q$88,15,0)))</f>
        <v>0</v>
      </c>
      <c r="AA56" s="249">
        <f>(IF(ISERROR(VLOOKUP(S56,'Calcification Rates'!$A$11:$Q$88,13,0)),0,VLOOKUP(S56,'Calcification Rates'!$A$11:$Q$88,13,0)))*V56+(IF(ISERROR(VLOOKUP(S56,'Calcification Rates'!$A$11:$Q$88,16,0)),0,VLOOKUP(S56,'Calcification Rates'!$A$11:$Q$88,16,0)))</f>
        <v>0</v>
      </c>
      <c r="AB56" s="256"/>
      <c r="AC56" s="250"/>
      <c r="AD56" s="251"/>
      <c r="AE56" s="244">
        <f>(IF(ISERROR(VLOOKUP(AB56,'Calcification Rates'!$A$11:$Q$88,5,0)),0,VLOOKUP(AB56,'Calcification Rates'!$A$11:$Q$88,5,0)))*AD56</f>
        <v>0</v>
      </c>
      <c r="AF56" s="245" t="str">
        <f>IF(ISERROR(VLOOKUP(AB56,'Calcification Rates'!$A$10:$D$88,2,FALSE))," ",VLOOKUP(AB56,'Calcification Rates'!$A$10:$D$88,2,FALSE))</f>
        <v xml:space="preserve"> </v>
      </c>
      <c r="AG56" s="245" t="str">
        <f>IF(ISERROR(VLOOKUP(AB56,'Calcification Rates'!$A$10:$D$88,4,FALSE))," ",VLOOKUP(AB56,'Calcification Rates'!$A$10:$D$88,4,FALSE))</f>
        <v xml:space="preserve"> </v>
      </c>
      <c r="AH56" s="246">
        <f>(IF(ISERROR(VLOOKUP(AB56,'Calcification Rates'!$A$11:$Q$88,11,0)),0,VLOOKUP(AB56,'Calcification Rates'!$A$11:$Q$88,11,0)))*AE56+(IF(ISERROR(VLOOKUP(AB56,'Calcification Rates'!$A$11:$Q$88,14,0)),0,VLOOKUP(AB56,'Calcification Rates'!$A$11:$Q$88,14,0)))</f>
        <v>0</v>
      </c>
      <c r="AI56" s="246">
        <f>(IF(ISERROR(VLOOKUP(AB56,'Calcification Rates'!$A$11:$Q$88,12,0)),0,VLOOKUP(AB56,'Calcification Rates'!$A$11:$Q$88,12,0)))*AE56+(IF(ISERROR(VLOOKUP(AB56,'Calcification Rates'!$A$11:$Q$88,15,0)),0,VLOOKUP(AB56,'Calcification Rates'!$A$11:$Q$88,15,0)))</f>
        <v>0</v>
      </c>
      <c r="AJ56" s="249">
        <f>(IF(ISERROR(VLOOKUP(AB56,'Calcification Rates'!$A$11:$Q$88,13,0)),0,VLOOKUP(AB56,'Calcification Rates'!$A$11:$Q$88,13,0)))*AE56+(IF(ISERROR(VLOOKUP(AB56,'Calcification Rates'!$A$11:$Q$88,16,0)),0,VLOOKUP(AB56,'Calcification Rates'!$A$11:$Q$88,16,0)))</f>
        <v>0</v>
      </c>
      <c r="AK56" s="256"/>
      <c r="AL56" s="241"/>
      <c r="AM56" s="257"/>
      <c r="AN56" s="252">
        <f>(IF(ISERROR(VLOOKUP(AK56,'Calcification Rates'!$A$11:$Q$88,5,0)),0,VLOOKUP(AK56,'Calcification Rates'!$A$11:$Q$88,5,0)))*AM56</f>
        <v>0</v>
      </c>
      <c r="AO56" s="245" t="str">
        <f>IF(ISERROR(VLOOKUP(AK56,'Calcification Rates'!$A$10:$D$88,2,FALSE))," ",VLOOKUP(AK56,'Calcification Rates'!$A$10:$D$88,2,FALSE))</f>
        <v xml:space="preserve"> </v>
      </c>
      <c r="AP56" s="245" t="str">
        <f>IF(ISERROR(VLOOKUP(AK56,'Calcification Rates'!$A$10:$D$88,4,FALSE))," ",VLOOKUP(AK56,'Calcification Rates'!$A$10:$D$88,4,FALSE))</f>
        <v xml:space="preserve"> </v>
      </c>
      <c r="AQ56" s="246">
        <f>(IF(ISERROR(VLOOKUP(AK56,'Calcification Rates'!$A$11:$Q$88,11,0)),0,VLOOKUP(AK56,'Calcification Rates'!$A$11:$Q$88,11,0)))*AN56+(IF(ISERROR(VLOOKUP(AK56,'Calcification Rates'!$A$11:$Q$88,14,0)),0,VLOOKUP(AK56,'Calcification Rates'!$A$11:$Q$88,14,0)))</f>
        <v>0</v>
      </c>
      <c r="AR56" s="246">
        <f>(IF(ISERROR(VLOOKUP(AK56,'Calcification Rates'!$A$11:$Q$88,12,0)),0,VLOOKUP(AK56,'Calcification Rates'!$A$11:$Q$88,12,0)))*AN56+(IF(ISERROR(VLOOKUP(AK56,'Calcification Rates'!$A$11:$Q$88,15,0)),0,VLOOKUP(AK56,'Calcification Rates'!$A$11:$Q$88,15,0)))</f>
        <v>0</v>
      </c>
      <c r="AS56" s="249">
        <f>(IF(ISERROR(VLOOKUP(AK56,'Calcification Rates'!$A$11:$Q$88,13,0)),0,VLOOKUP(AK56,'Calcification Rates'!$A$11:$Q$88,13,0)))*AN56+(IF(ISERROR(VLOOKUP(AK56,'Calcification Rates'!$A$11:$Q$88,16,0)),0,VLOOKUP(AK56,'Calcification Rates'!$A$11:$Q$88,16,0)))</f>
        <v>0</v>
      </c>
      <c r="AT56" s="256"/>
      <c r="AU56" s="241"/>
      <c r="AV56" s="257"/>
      <c r="AW56" s="244">
        <f>(IF(ISERROR(VLOOKUP(AT56,'Calcification Rates'!$A$11:$Q$88,5,0)),0,VLOOKUP(AT56,'Calcification Rates'!$A$11:$Q$88,5,0)))*AV56</f>
        <v>0</v>
      </c>
      <c r="AX56" s="245" t="str">
        <f>IF(ISERROR(VLOOKUP(AT56,'Calcification Rates'!$A$10:$D$88,2,FALSE))," ",VLOOKUP(AT56,'Calcification Rates'!$A$10:$D$88,2,FALSE))</f>
        <v xml:space="preserve"> </v>
      </c>
      <c r="AY56" s="245" t="str">
        <f>IF(ISERROR(VLOOKUP(AT56,'Calcification Rates'!$A$10:$D$88,4,FALSE))," ",VLOOKUP(AT56,'Calcification Rates'!$A$10:$D$88,4,FALSE))</f>
        <v xml:space="preserve"> </v>
      </c>
      <c r="AZ56" s="253">
        <f>(IF(ISERROR(VLOOKUP(AT56,'Calcification Rates'!$A$11:$Q$88,11,0)),0,VLOOKUP(AT56,'Calcification Rates'!$A$11:$Q$88,11,0)))*AW56+(IF(ISERROR(VLOOKUP(AT56,'Calcification Rates'!$A$11:$Q$88,14,0)),0,VLOOKUP(AT56,'Calcification Rates'!$A$11:$Q$88,14,0)))</f>
        <v>0</v>
      </c>
      <c r="BA56" s="253">
        <f>(IF(ISERROR(VLOOKUP(AT56,'Calcification Rates'!$A$11:$Q$88,12,0)),0,VLOOKUP(AT56,'Calcification Rates'!$A$11:$Q$88,12,0)))*AW56+(IF(ISERROR(VLOOKUP(AT56,'Calcification Rates'!$A$11:$Q$88,15,0)),0,VLOOKUP(AT56,'Calcification Rates'!$A$11:$Q$88,15,0)))</f>
        <v>0</v>
      </c>
      <c r="BB56" s="254">
        <f>(IF(ISERROR(VLOOKUP(AT56,'Calcification Rates'!$A$11:$Q$88,13,0)),0,VLOOKUP(AT56,'Calcification Rates'!$A$11:$Q$88,13,0)))*AW56+(IF(ISERROR(VLOOKUP(AT56,'Calcification Rates'!$A$11:$Q$88,16,0)),0,VLOOKUP(AT56,'Calcification Rates'!$A$11:$Q$88,16,0)))</f>
        <v>0</v>
      </c>
      <c r="BC56" s="256"/>
      <c r="BD56" s="242"/>
      <c r="BE56" s="243"/>
      <c r="BF56" s="244">
        <f>(IF(ISERROR(VLOOKUP(BC56,'Calcification Rates'!$A$11:$Q$88,5,0)),0,VLOOKUP(BC56,'Calcification Rates'!$A$11:$Q$88,5,0)))*BE56</f>
        <v>0</v>
      </c>
      <c r="BG56" s="245" t="str">
        <f>IF(ISERROR(VLOOKUP(BC56,'Calcification Rates'!$A$10:$D$88,2,FALSE))," ",VLOOKUP(BC56,'Calcification Rates'!$A$10:$D$88,2,FALSE))</f>
        <v xml:space="preserve"> </v>
      </c>
      <c r="BH56" s="245" t="str">
        <f>IF(ISERROR(VLOOKUP(BC56,'Calcification Rates'!$A$10:$D$88,4,FALSE))," ",VLOOKUP(BC56,'Calcification Rates'!$A$10:$D$88,4,FALSE))</f>
        <v xml:space="preserve"> </v>
      </c>
      <c r="BI56" s="253">
        <f>(IF(ISERROR(VLOOKUP(BC56,'Calcification Rates'!$A$11:$Q$88,11,0)),0,VLOOKUP(BC56,'Calcification Rates'!$A$11:$Q$88,11,0)))*BF56+(IF(ISERROR(VLOOKUP(BC56,'Calcification Rates'!$A$11:$Q$88,14,0)),0,VLOOKUP(BC56,'Calcification Rates'!$A$11:$Q$88,14,0)))</f>
        <v>0</v>
      </c>
      <c r="BJ56" s="253">
        <f>(IF(ISERROR(VLOOKUP(BC56,'Calcification Rates'!$A$11:$Q$88,12,0)),0,VLOOKUP(BC56,'Calcification Rates'!$A$11:$Q$88,12,0)))*BF56+(IF(ISERROR(VLOOKUP(BC56,'Calcification Rates'!$A$11:$Q$88,15,0)),0,VLOOKUP(BC56,'Calcification Rates'!$A$11:$Q$88,15,0)))</f>
        <v>0</v>
      </c>
      <c r="BK56" s="254">
        <f>(IF(ISERROR(VLOOKUP(BC56,'Calcification Rates'!$A$11:$Q$88,13,0)),0,VLOOKUP(BC56,'Calcification Rates'!$A$11:$Q$88,13,0)))*BF56+(IF(ISERROR(VLOOKUP(BC56,'Calcification Rates'!$A$11:$Q$88,16,0)),0,VLOOKUP(BC56,'Calcification Rates'!$A$11:$Q$88,16,0)))</f>
        <v>0</v>
      </c>
      <c r="BL56" s="256"/>
      <c r="BM56" s="241"/>
      <c r="BN56" s="241"/>
      <c r="BO56" s="241">
        <f>(IF(ISERROR(VLOOKUP(BL56,'Calcification Rates'!$A$11:$Q$88,5,0)),0,VLOOKUP(BL56,'Calcification Rates'!$A$11:$Q$88,5,0)))*BN56</f>
        <v>0</v>
      </c>
      <c r="BP56" s="245" t="str">
        <f>IF(ISERROR(VLOOKUP(BL56,'Calcification Rates'!$A$10:$D$88,2,FALSE))," ",VLOOKUP(BL56,'Calcification Rates'!$A$10:$D$88,2,FALSE))</f>
        <v xml:space="preserve"> </v>
      </c>
      <c r="BQ56" s="245" t="str">
        <f>IF(ISERROR(VLOOKUP(BL56,'Calcification Rates'!$A$10:$D$88,4,FALSE))," ",VLOOKUP(BL56,'Calcification Rates'!$A$10:$D$88,4,FALSE))</f>
        <v xml:space="preserve"> </v>
      </c>
      <c r="BR56" s="253">
        <f>(IF(ISERROR(VLOOKUP(BL56,'Calcification Rates'!$A$11:$Q$88,11,0)),0,VLOOKUP(BL56,'Calcification Rates'!$A$11:$Q$88,11,0)))*BO56+(IF(ISERROR(VLOOKUP(BL56,'Calcification Rates'!$A$11:$Q$88,14,0)),0,VLOOKUP(BL56,'Calcification Rates'!$A$11:$Q$88,14,0)))</f>
        <v>0</v>
      </c>
      <c r="BS56" s="253">
        <f>(IF(ISERROR(VLOOKUP(BL56,'Calcification Rates'!$A$11:$Q$88,12,0)),0,VLOOKUP(BL56,'Calcification Rates'!$A$11:$Q$88,12,0)))*BO56+(IF(ISERROR(VLOOKUP(BL56,'Calcification Rates'!$A$11:$Q$88,15,0)),0,VLOOKUP(BL56,'Calcification Rates'!$A$11:$Q$88,15,0)))</f>
        <v>0</v>
      </c>
      <c r="BT56" s="254">
        <f>(IF(ISERROR(VLOOKUP(BL56,'Calcification Rates'!$A$11:$Q$88,13,0)),0,VLOOKUP(BL56,'Calcification Rates'!$A$11:$Q$88,13,0)))*BO56+(IF(ISERROR(VLOOKUP(BL56,'Calcification Rates'!$A$11:$Q$88,16,0)),0,VLOOKUP(BL56,'Calcification Rates'!$A$11:$Q$88,16,0)))</f>
        <v>0</v>
      </c>
    </row>
    <row r="57" spans="1:72" ht="20.100000000000001" customHeight="1" x14ac:dyDescent="0.25">
      <c r="A57" s="241"/>
      <c r="B57" s="241"/>
      <c r="C57" s="257"/>
      <c r="D57" s="244">
        <f>(IF(ISERROR(VLOOKUP(A57,'Calcification Rates'!$A$11:$Q$88,5,0)),0,VLOOKUP(A57,'Calcification Rates'!$A$11:$Q$88,5,0)))*C57</f>
        <v>0</v>
      </c>
      <c r="E57" s="245" t="str">
        <f>IF(ISERROR(VLOOKUP(A57,'Calcification Rates'!$A$10:$D$88,2,FALSE))," ",VLOOKUP(A57,'Calcification Rates'!$A$10:$D$88,2,FALSE))</f>
        <v xml:space="preserve"> </v>
      </c>
      <c r="F57" s="245" t="str">
        <f>IF(ISERROR(VLOOKUP(A57,'Calcification Rates'!$A$10:$D$88,4,FALSE))," ",VLOOKUP(A57,'Calcification Rates'!$A$10:$D$88,4,FALSE))</f>
        <v xml:space="preserve"> </v>
      </c>
      <c r="G57" s="246">
        <f>(IF(ISERROR(VLOOKUP(A57,'Calcification Rates'!$A$11:$Q$88,11,0)),0,VLOOKUP(A57,'Calcification Rates'!$A$11:$Q$88,11,0)))*D57+(IF(ISERROR(VLOOKUP(A57,'Calcification Rates'!$A$11:$Q$88,14,0)),0,VLOOKUP(A57,'Calcification Rates'!$A$11:$Q$88,14,0)))</f>
        <v>0</v>
      </c>
      <c r="H57" s="247">
        <f>(IF(ISERROR(VLOOKUP(A57,'Calcification Rates'!$A$11:$Q$88,12,0)),0,VLOOKUP(A57,'Calcification Rates'!$A$11:$Q$88,12,0)))*D57+(IF(ISERROR(VLOOKUP(A57,'Calcification Rates'!$A$11:$Q$88,15,0)),0,VLOOKUP(A57,'Calcification Rates'!$A$11:$Q$88,15,0)))</f>
        <v>0</v>
      </c>
      <c r="I57" s="248">
        <f>(IF(ISERROR(VLOOKUP(A57,'Calcification Rates'!$A$11:$Q$88,13,0)),0,VLOOKUP(A57,'Calcification Rates'!$A$11:$Q$88,13,0)))*D57+(IF(ISERROR(VLOOKUP(A57,'Calcification Rates'!$A$11:$Q$88,16,0)),0,VLOOKUP(A57,'Calcification Rates'!$A$11:$Q$88,16,0)))</f>
        <v>0</v>
      </c>
      <c r="J57" s="256"/>
      <c r="K57" s="242"/>
      <c r="L57" s="243"/>
      <c r="M57" s="244">
        <f>(IF(ISERROR(VLOOKUP(J57,'Calcification Rates'!$A$11:$Q$88,5,0)),0,VLOOKUP(J57,'Calcification Rates'!$A$11:$Q$88,5,0)))*L57</f>
        <v>0</v>
      </c>
      <c r="N57" s="245" t="str">
        <f>IF(ISERROR(VLOOKUP(J57,'Calcification Rates'!$A$10:$D$88,2,FALSE))," ",VLOOKUP(J57,'Calcification Rates'!$A$10:$D$88,2,FALSE))</f>
        <v xml:space="preserve"> </v>
      </c>
      <c r="O57" s="245" t="str">
        <f>IF(ISERROR(VLOOKUP(J57,'Calcification Rates'!$A$10:$D$88,4,FALSE))," ",VLOOKUP(J57,'Calcification Rates'!$A$10:$D$88,4,FALSE))</f>
        <v xml:space="preserve"> </v>
      </c>
      <c r="P57" s="246">
        <f>(IF(ISERROR(VLOOKUP(J57,'Calcification Rates'!$A$11:$Q$88,11,0)),0,VLOOKUP(J57,'Calcification Rates'!$A$11:$Q$88,11,0)))*M57+(IF(ISERROR(VLOOKUP(J57,'Calcification Rates'!$A$11:$Q$88,14,0)),0,VLOOKUP(J57,'Calcification Rates'!$A$11:$Q$88,14,0)))</f>
        <v>0</v>
      </c>
      <c r="Q57" s="246">
        <f>(IF(ISERROR(VLOOKUP(J57,'Calcification Rates'!$A$11:$Q$88,12,0)),0,VLOOKUP(J57,'Calcification Rates'!$A$11:$Q$88,12,0)))*M57+(IF(ISERROR(VLOOKUP(J57,'Calcification Rates'!$A$11:$Q$88,15,0)),0,VLOOKUP(J57,'Calcification Rates'!$A$11:$Q$88,15,0)))</f>
        <v>0</v>
      </c>
      <c r="R57" s="249">
        <f>(IF(ISERROR(VLOOKUP(J57,'Calcification Rates'!$A$11:$Q$88,13,0)),0,VLOOKUP(J57,'Calcification Rates'!$A$11:$Q$88,13,0)))*M57+(IF(ISERROR(VLOOKUP(J57,'Calcification Rates'!$A$11:$Q$88,16,0)),0,VLOOKUP(J57,'Calcification Rates'!$A$11:$Q$88,16,0)))</f>
        <v>0</v>
      </c>
      <c r="S57" s="256"/>
      <c r="T57" s="241"/>
      <c r="U57" s="257"/>
      <c r="V57" s="252">
        <f>(IF(ISERROR(VLOOKUP(S57,'Calcification Rates'!$A$11:$Q$88,5,0)),0,VLOOKUP(S57,'Calcification Rates'!$A$11:$Q$88,5,0)))*U57</f>
        <v>0</v>
      </c>
      <c r="W57" s="245" t="str">
        <f>IF(ISERROR(VLOOKUP(S57,'Calcification Rates'!$A$10:$D$88,2,FALSE))," ",VLOOKUP(S57,'Calcification Rates'!$A$10:$D$88,2,FALSE))</f>
        <v xml:space="preserve"> </v>
      </c>
      <c r="X57" s="245" t="str">
        <f>IF(ISERROR(VLOOKUP(S57,'Calcification Rates'!$A$10:$D$88,4,FALSE))," ",VLOOKUP(S57,'Calcification Rates'!$A$10:$D$88,4,FALSE))</f>
        <v xml:space="preserve"> </v>
      </c>
      <c r="Y57" s="246">
        <f>(IF(ISERROR(VLOOKUP(S57,'Calcification Rates'!$A$11:$Q$88,11,0)),0,VLOOKUP(S57,'Calcification Rates'!$A$11:$Q$88,11,0)))*V57+(IF(ISERROR(VLOOKUP(S57,'Calcification Rates'!$A$11:$Q$88,14,0)),0,VLOOKUP(S57,'Calcification Rates'!$A$11:$Q$88,14,0)))</f>
        <v>0</v>
      </c>
      <c r="Z57" s="246">
        <f>(IF(ISERROR(VLOOKUP(S57,'Calcification Rates'!$A$11:$Q$88,12,0)),0,VLOOKUP(S57,'Calcification Rates'!$A$11:$Q$88,12,0)))*V57+(IF(ISERROR(VLOOKUP(S57,'Calcification Rates'!$A$11:$Q$88,15,0)),0,VLOOKUP(S57,'Calcification Rates'!$A$11:$Q$88,15,0)))</f>
        <v>0</v>
      </c>
      <c r="AA57" s="249">
        <f>(IF(ISERROR(VLOOKUP(S57,'Calcification Rates'!$A$11:$Q$88,13,0)),0,VLOOKUP(S57,'Calcification Rates'!$A$11:$Q$88,13,0)))*V57+(IF(ISERROR(VLOOKUP(S57,'Calcification Rates'!$A$11:$Q$88,16,0)),0,VLOOKUP(S57,'Calcification Rates'!$A$11:$Q$88,16,0)))</f>
        <v>0</v>
      </c>
      <c r="AB57" s="256"/>
      <c r="AC57" s="250"/>
      <c r="AD57" s="251"/>
      <c r="AE57" s="244">
        <f>(IF(ISERROR(VLOOKUP(AB57,'Calcification Rates'!$A$11:$Q$88,5,0)),0,VLOOKUP(AB57,'Calcification Rates'!$A$11:$Q$88,5,0)))*AD57</f>
        <v>0</v>
      </c>
      <c r="AF57" s="245" t="str">
        <f>IF(ISERROR(VLOOKUP(AB57,'Calcification Rates'!$A$10:$D$88,2,FALSE))," ",VLOOKUP(AB57,'Calcification Rates'!$A$10:$D$88,2,FALSE))</f>
        <v xml:space="preserve"> </v>
      </c>
      <c r="AG57" s="245" t="str">
        <f>IF(ISERROR(VLOOKUP(AB57,'Calcification Rates'!$A$10:$D$88,4,FALSE))," ",VLOOKUP(AB57,'Calcification Rates'!$A$10:$D$88,4,FALSE))</f>
        <v xml:space="preserve"> </v>
      </c>
      <c r="AH57" s="246">
        <f>(IF(ISERROR(VLOOKUP(AB57,'Calcification Rates'!$A$11:$Q$88,11,0)),0,VLOOKUP(AB57,'Calcification Rates'!$A$11:$Q$88,11,0)))*AE57+(IF(ISERROR(VLOOKUP(AB57,'Calcification Rates'!$A$11:$Q$88,14,0)),0,VLOOKUP(AB57,'Calcification Rates'!$A$11:$Q$88,14,0)))</f>
        <v>0</v>
      </c>
      <c r="AI57" s="246">
        <f>(IF(ISERROR(VLOOKUP(AB57,'Calcification Rates'!$A$11:$Q$88,12,0)),0,VLOOKUP(AB57,'Calcification Rates'!$A$11:$Q$88,12,0)))*AE57+(IF(ISERROR(VLOOKUP(AB57,'Calcification Rates'!$A$11:$Q$88,15,0)),0,VLOOKUP(AB57,'Calcification Rates'!$A$11:$Q$88,15,0)))</f>
        <v>0</v>
      </c>
      <c r="AJ57" s="249">
        <f>(IF(ISERROR(VLOOKUP(AB57,'Calcification Rates'!$A$11:$Q$88,13,0)),0,VLOOKUP(AB57,'Calcification Rates'!$A$11:$Q$88,13,0)))*AE57+(IF(ISERROR(VLOOKUP(AB57,'Calcification Rates'!$A$11:$Q$88,16,0)),0,VLOOKUP(AB57,'Calcification Rates'!$A$11:$Q$88,16,0)))</f>
        <v>0</v>
      </c>
      <c r="AK57" s="256"/>
      <c r="AL57" s="241"/>
      <c r="AM57" s="257"/>
      <c r="AN57" s="252">
        <f>(IF(ISERROR(VLOOKUP(AK57,'Calcification Rates'!$A$11:$Q$88,5,0)),0,VLOOKUP(AK57,'Calcification Rates'!$A$11:$Q$88,5,0)))*AM57</f>
        <v>0</v>
      </c>
      <c r="AO57" s="245" t="str">
        <f>IF(ISERROR(VLOOKUP(AK57,'Calcification Rates'!$A$10:$D$88,2,FALSE))," ",VLOOKUP(AK57,'Calcification Rates'!$A$10:$D$88,2,FALSE))</f>
        <v xml:space="preserve"> </v>
      </c>
      <c r="AP57" s="245" t="str">
        <f>IF(ISERROR(VLOOKUP(AK57,'Calcification Rates'!$A$10:$D$88,4,FALSE))," ",VLOOKUP(AK57,'Calcification Rates'!$A$10:$D$88,4,FALSE))</f>
        <v xml:space="preserve"> </v>
      </c>
      <c r="AQ57" s="246">
        <f>(IF(ISERROR(VLOOKUP(AK57,'Calcification Rates'!$A$11:$Q$88,11,0)),0,VLOOKUP(AK57,'Calcification Rates'!$A$11:$Q$88,11,0)))*AN57+(IF(ISERROR(VLOOKUP(AK57,'Calcification Rates'!$A$11:$Q$88,14,0)),0,VLOOKUP(AK57,'Calcification Rates'!$A$11:$Q$88,14,0)))</f>
        <v>0</v>
      </c>
      <c r="AR57" s="246">
        <f>(IF(ISERROR(VLOOKUP(AK57,'Calcification Rates'!$A$11:$Q$88,12,0)),0,VLOOKUP(AK57,'Calcification Rates'!$A$11:$Q$88,12,0)))*AN57+(IF(ISERROR(VLOOKUP(AK57,'Calcification Rates'!$A$11:$Q$88,15,0)),0,VLOOKUP(AK57,'Calcification Rates'!$A$11:$Q$88,15,0)))</f>
        <v>0</v>
      </c>
      <c r="AS57" s="249">
        <f>(IF(ISERROR(VLOOKUP(AK57,'Calcification Rates'!$A$11:$Q$88,13,0)),0,VLOOKUP(AK57,'Calcification Rates'!$A$11:$Q$88,13,0)))*AN57+(IF(ISERROR(VLOOKUP(AK57,'Calcification Rates'!$A$11:$Q$88,16,0)),0,VLOOKUP(AK57,'Calcification Rates'!$A$11:$Q$88,16,0)))</f>
        <v>0</v>
      </c>
      <c r="AT57" s="256"/>
      <c r="AU57" s="241"/>
      <c r="AV57" s="257"/>
      <c r="AW57" s="244">
        <f>(IF(ISERROR(VLOOKUP(AT57,'Calcification Rates'!$A$11:$Q$88,5,0)),0,VLOOKUP(AT57,'Calcification Rates'!$A$11:$Q$88,5,0)))*AV57</f>
        <v>0</v>
      </c>
      <c r="AX57" s="245" t="str">
        <f>IF(ISERROR(VLOOKUP(AT57,'Calcification Rates'!$A$10:$D$88,2,FALSE))," ",VLOOKUP(AT57,'Calcification Rates'!$A$10:$D$88,2,FALSE))</f>
        <v xml:space="preserve"> </v>
      </c>
      <c r="AY57" s="245" t="str">
        <f>IF(ISERROR(VLOOKUP(AT57,'Calcification Rates'!$A$10:$D$88,4,FALSE))," ",VLOOKUP(AT57,'Calcification Rates'!$A$10:$D$88,4,FALSE))</f>
        <v xml:space="preserve"> </v>
      </c>
      <c r="AZ57" s="253">
        <f>(IF(ISERROR(VLOOKUP(AT57,'Calcification Rates'!$A$11:$Q$88,11,0)),0,VLOOKUP(AT57,'Calcification Rates'!$A$11:$Q$88,11,0)))*AW57+(IF(ISERROR(VLOOKUP(AT57,'Calcification Rates'!$A$11:$Q$88,14,0)),0,VLOOKUP(AT57,'Calcification Rates'!$A$11:$Q$88,14,0)))</f>
        <v>0</v>
      </c>
      <c r="BA57" s="253">
        <f>(IF(ISERROR(VLOOKUP(AT57,'Calcification Rates'!$A$11:$Q$88,12,0)),0,VLOOKUP(AT57,'Calcification Rates'!$A$11:$Q$88,12,0)))*AW57+(IF(ISERROR(VLOOKUP(AT57,'Calcification Rates'!$A$11:$Q$88,15,0)),0,VLOOKUP(AT57,'Calcification Rates'!$A$11:$Q$88,15,0)))</f>
        <v>0</v>
      </c>
      <c r="BB57" s="254">
        <f>(IF(ISERROR(VLOOKUP(AT57,'Calcification Rates'!$A$11:$Q$88,13,0)),0,VLOOKUP(AT57,'Calcification Rates'!$A$11:$Q$88,13,0)))*AW57+(IF(ISERROR(VLOOKUP(AT57,'Calcification Rates'!$A$11:$Q$88,16,0)),0,VLOOKUP(AT57,'Calcification Rates'!$A$11:$Q$88,16,0)))</f>
        <v>0</v>
      </c>
      <c r="BC57" s="256"/>
      <c r="BD57" s="242"/>
      <c r="BE57" s="243"/>
      <c r="BF57" s="244">
        <f>(IF(ISERROR(VLOOKUP(BC57,'Calcification Rates'!$A$11:$Q$88,5,0)),0,VLOOKUP(BC57,'Calcification Rates'!$A$11:$Q$88,5,0)))*BE57</f>
        <v>0</v>
      </c>
      <c r="BG57" s="245" t="str">
        <f>IF(ISERROR(VLOOKUP(BC57,'Calcification Rates'!$A$10:$D$88,2,FALSE))," ",VLOOKUP(BC57,'Calcification Rates'!$A$10:$D$88,2,FALSE))</f>
        <v xml:space="preserve"> </v>
      </c>
      <c r="BH57" s="245" t="str">
        <f>IF(ISERROR(VLOOKUP(BC57,'Calcification Rates'!$A$10:$D$88,4,FALSE))," ",VLOOKUP(BC57,'Calcification Rates'!$A$10:$D$88,4,FALSE))</f>
        <v xml:space="preserve"> </v>
      </c>
      <c r="BI57" s="253">
        <f>(IF(ISERROR(VLOOKUP(BC57,'Calcification Rates'!$A$11:$Q$88,11,0)),0,VLOOKUP(BC57,'Calcification Rates'!$A$11:$Q$88,11,0)))*BF57+(IF(ISERROR(VLOOKUP(BC57,'Calcification Rates'!$A$11:$Q$88,14,0)),0,VLOOKUP(BC57,'Calcification Rates'!$A$11:$Q$88,14,0)))</f>
        <v>0</v>
      </c>
      <c r="BJ57" s="253">
        <f>(IF(ISERROR(VLOOKUP(BC57,'Calcification Rates'!$A$11:$Q$88,12,0)),0,VLOOKUP(BC57,'Calcification Rates'!$A$11:$Q$88,12,0)))*BF57+(IF(ISERROR(VLOOKUP(BC57,'Calcification Rates'!$A$11:$Q$88,15,0)),0,VLOOKUP(BC57,'Calcification Rates'!$A$11:$Q$88,15,0)))</f>
        <v>0</v>
      </c>
      <c r="BK57" s="254">
        <f>(IF(ISERROR(VLOOKUP(BC57,'Calcification Rates'!$A$11:$Q$88,13,0)),0,VLOOKUP(BC57,'Calcification Rates'!$A$11:$Q$88,13,0)))*BF57+(IF(ISERROR(VLOOKUP(BC57,'Calcification Rates'!$A$11:$Q$88,16,0)),0,VLOOKUP(BC57,'Calcification Rates'!$A$11:$Q$88,16,0)))</f>
        <v>0</v>
      </c>
      <c r="BL57" s="256"/>
      <c r="BM57" s="241"/>
      <c r="BN57" s="241"/>
      <c r="BO57" s="241">
        <f>(IF(ISERROR(VLOOKUP(BL57,'Calcification Rates'!$A$11:$Q$88,5,0)),0,VLOOKUP(BL57,'Calcification Rates'!$A$11:$Q$88,5,0)))*BN57</f>
        <v>0</v>
      </c>
      <c r="BP57" s="245" t="str">
        <f>IF(ISERROR(VLOOKUP(BL57,'Calcification Rates'!$A$10:$D$88,2,FALSE))," ",VLOOKUP(BL57,'Calcification Rates'!$A$10:$D$88,2,FALSE))</f>
        <v xml:space="preserve"> </v>
      </c>
      <c r="BQ57" s="245" t="str">
        <f>IF(ISERROR(VLOOKUP(BL57,'Calcification Rates'!$A$10:$D$88,4,FALSE))," ",VLOOKUP(BL57,'Calcification Rates'!$A$10:$D$88,4,FALSE))</f>
        <v xml:space="preserve"> </v>
      </c>
      <c r="BR57" s="253">
        <f>(IF(ISERROR(VLOOKUP(BL57,'Calcification Rates'!$A$11:$Q$88,11,0)),0,VLOOKUP(BL57,'Calcification Rates'!$A$11:$Q$88,11,0)))*BO57+(IF(ISERROR(VLOOKUP(BL57,'Calcification Rates'!$A$11:$Q$88,14,0)),0,VLOOKUP(BL57,'Calcification Rates'!$A$11:$Q$88,14,0)))</f>
        <v>0</v>
      </c>
      <c r="BS57" s="253">
        <f>(IF(ISERROR(VLOOKUP(BL57,'Calcification Rates'!$A$11:$Q$88,12,0)),0,VLOOKUP(BL57,'Calcification Rates'!$A$11:$Q$88,12,0)))*BO57+(IF(ISERROR(VLOOKUP(BL57,'Calcification Rates'!$A$11:$Q$88,15,0)),0,VLOOKUP(BL57,'Calcification Rates'!$A$11:$Q$88,15,0)))</f>
        <v>0</v>
      </c>
      <c r="BT57" s="254">
        <f>(IF(ISERROR(VLOOKUP(BL57,'Calcification Rates'!$A$11:$Q$88,13,0)),0,VLOOKUP(BL57,'Calcification Rates'!$A$11:$Q$88,13,0)))*BO57+(IF(ISERROR(VLOOKUP(BL57,'Calcification Rates'!$A$11:$Q$88,16,0)),0,VLOOKUP(BL57,'Calcification Rates'!$A$11:$Q$88,16,0)))</f>
        <v>0</v>
      </c>
    </row>
    <row r="58" spans="1:72" ht="20.100000000000001" customHeight="1" x14ac:dyDescent="0.25">
      <c r="A58" s="241"/>
      <c r="B58" s="241"/>
      <c r="C58" s="257"/>
      <c r="D58" s="244">
        <f>(IF(ISERROR(VLOOKUP(A58,'Calcification Rates'!$A$11:$Q$88,5,0)),0,VLOOKUP(A58,'Calcification Rates'!$A$11:$Q$88,5,0)))*C58</f>
        <v>0</v>
      </c>
      <c r="E58" s="245" t="str">
        <f>IF(ISERROR(VLOOKUP(A58,'Calcification Rates'!$A$10:$D$88,2,FALSE))," ",VLOOKUP(A58,'Calcification Rates'!$A$10:$D$88,2,FALSE))</f>
        <v xml:space="preserve"> </v>
      </c>
      <c r="F58" s="245" t="str">
        <f>IF(ISERROR(VLOOKUP(A58,'Calcification Rates'!$A$10:$D$88,4,FALSE))," ",VLOOKUP(A58,'Calcification Rates'!$A$10:$D$88,4,FALSE))</f>
        <v xml:space="preserve"> </v>
      </c>
      <c r="G58" s="246">
        <f>(IF(ISERROR(VLOOKUP(A58,'Calcification Rates'!$A$11:$Q$88,11,0)),0,VLOOKUP(A58,'Calcification Rates'!$A$11:$Q$88,11,0)))*D58+(IF(ISERROR(VLOOKUP(A58,'Calcification Rates'!$A$11:$Q$88,14,0)),0,VLOOKUP(A58,'Calcification Rates'!$A$11:$Q$88,14,0)))</f>
        <v>0</v>
      </c>
      <c r="H58" s="247">
        <f>(IF(ISERROR(VLOOKUP(A58,'Calcification Rates'!$A$11:$Q$88,12,0)),0,VLOOKUP(A58,'Calcification Rates'!$A$11:$Q$88,12,0)))*D58+(IF(ISERROR(VLOOKUP(A58,'Calcification Rates'!$A$11:$Q$88,15,0)),0,VLOOKUP(A58,'Calcification Rates'!$A$11:$Q$88,15,0)))</f>
        <v>0</v>
      </c>
      <c r="I58" s="248">
        <f>(IF(ISERROR(VLOOKUP(A58,'Calcification Rates'!$A$11:$Q$88,13,0)),0,VLOOKUP(A58,'Calcification Rates'!$A$11:$Q$88,13,0)))*D58+(IF(ISERROR(VLOOKUP(A58,'Calcification Rates'!$A$11:$Q$88,16,0)),0,VLOOKUP(A58,'Calcification Rates'!$A$11:$Q$88,16,0)))</f>
        <v>0</v>
      </c>
      <c r="J58" s="256"/>
      <c r="K58" s="242"/>
      <c r="L58" s="243"/>
      <c r="M58" s="244">
        <f>(IF(ISERROR(VLOOKUP(J58,'Calcification Rates'!$A$11:$Q$88,5,0)),0,VLOOKUP(J58,'Calcification Rates'!$A$11:$Q$88,5,0)))*L58</f>
        <v>0</v>
      </c>
      <c r="N58" s="245" t="str">
        <f>IF(ISERROR(VLOOKUP(J58,'Calcification Rates'!$A$10:$D$88,2,FALSE))," ",VLOOKUP(J58,'Calcification Rates'!$A$10:$D$88,2,FALSE))</f>
        <v xml:space="preserve"> </v>
      </c>
      <c r="O58" s="245" t="str">
        <f>IF(ISERROR(VLOOKUP(J58,'Calcification Rates'!$A$10:$D$88,4,FALSE))," ",VLOOKUP(J58,'Calcification Rates'!$A$10:$D$88,4,FALSE))</f>
        <v xml:space="preserve"> </v>
      </c>
      <c r="P58" s="246">
        <f>(IF(ISERROR(VLOOKUP(J58,'Calcification Rates'!$A$11:$Q$88,11,0)),0,VLOOKUP(J58,'Calcification Rates'!$A$11:$Q$88,11,0)))*M58+(IF(ISERROR(VLOOKUP(J58,'Calcification Rates'!$A$11:$Q$88,14,0)),0,VLOOKUP(J58,'Calcification Rates'!$A$11:$Q$88,14,0)))</f>
        <v>0</v>
      </c>
      <c r="Q58" s="246">
        <f>(IF(ISERROR(VLOOKUP(J58,'Calcification Rates'!$A$11:$Q$88,12,0)),0,VLOOKUP(J58,'Calcification Rates'!$A$11:$Q$88,12,0)))*M58+(IF(ISERROR(VLOOKUP(J58,'Calcification Rates'!$A$11:$Q$88,15,0)),0,VLOOKUP(J58,'Calcification Rates'!$A$11:$Q$88,15,0)))</f>
        <v>0</v>
      </c>
      <c r="R58" s="249">
        <f>(IF(ISERROR(VLOOKUP(J58,'Calcification Rates'!$A$11:$Q$88,13,0)),0,VLOOKUP(J58,'Calcification Rates'!$A$11:$Q$88,13,0)))*M58+(IF(ISERROR(VLOOKUP(J58,'Calcification Rates'!$A$11:$Q$88,16,0)),0,VLOOKUP(J58,'Calcification Rates'!$A$11:$Q$88,16,0)))</f>
        <v>0</v>
      </c>
      <c r="S58" s="256"/>
      <c r="T58" s="241"/>
      <c r="U58" s="257"/>
      <c r="V58" s="252">
        <f>(IF(ISERROR(VLOOKUP(S58,'Calcification Rates'!$A$11:$Q$88,5,0)),0,VLOOKUP(S58,'Calcification Rates'!$A$11:$Q$88,5,0)))*U58</f>
        <v>0</v>
      </c>
      <c r="W58" s="245" t="str">
        <f>IF(ISERROR(VLOOKUP(S58,'Calcification Rates'!$A$10:$D$88,2,FALSE))," ",VLOOKUP(S58,'Calcification Rates'!$A$10:$D$88,2,FALSE))</f>
        <v xml:space="preserve"> </v>
      </c>
      <c r="X58" s="245" t="str">
        <f>IF(ISERROR(VLOOKUP(S58,'Calcification Rates'!$A$10:$D$88,4,FALSE))," ",VLOOKUP(S58,'Calcification Rates'!$A$10:$D$88,4,FALSE))</f>
        <v xml:space="preserve"> </v>
      </c>
      <c r="Y58" s="246">
        <f>(IF(ISERROR(VLOOKUP(S58,'Calcification Rates'!$A$11:$Q$88,11,0)),0,VLOOKUP(S58,'Calcification Rates'!$A$11:$Q$88,11,0)))*V58+(IF(ISERROR(VLOOKUP(S58,'Calcification Rates'!$A$11:$Q$88,14,0)),0,VLOOKUP(S58,'Calcification Rates'!$A$11:$Q$88,14,0)))</f>
        <v>0</v>
      </c>
      <c r="Z58" s="246">
        <f>(IF(ISERROR(VLOOKUP(S58,'Calcification Rates'!$A$11:$Q$88,12,0)),0,VLOOKUP(S58,'Calcification Rates'!$A$11:$Q$88,12,0)))*V58+(IF(ISERROR(VLOOKUP(S58,'Calcification Rates'!$A$11:$Q$88,15,0)),0,VLOOKUP(S58,'Calcification Rates'!$A$11:$Q$88,15,0)))</f>
        <v>0</v>
      </c>
      <c r="AA58" s="249">
        <f>(IF(ISERROR(VLOOKUP(S58,'Calcification Rates'!$A$11:$Q$88,13,0)),0,VLOOKUP(S58,'Calcification Rates'!$A$11:$Q$88,13,0)))*V58+(IF(ISERROR(VLOOKUP(S58,'Calcification Rates'!$A$11:$Q$88,16,0)),0,VLOOKUP(S58,'Calcification Rates'!$A$11:$Q$88,16,0)))</f>
        <v>0</v>
      </c>
      <c r="AB58" s="256"/>
      <c r="AC58" s="250"/>
      <c r="AD58" s="251"/>
      <c r="AE58" s="244">
        <f>(IF(ISERROR(VLOOKUP(AB58,'Calcification Rates'!$A$11:$Q$88,5,0)),0,VLOOKUP(AB58,'Calcification Rates'!$A$11:$Q$88,5,0)))*AD58</f>
        <v>0</v>
      </c>
      <c r="AF58" s="245" t="str">
        <f>IF(ISERROR(VLOOKUP(AB58,'Calcification Rates'!$A$10:$D$88,2,FALSE))," ",VLOOKUP(AB58,'Calcification Rates'!$A$10:$D$88,2,FALSE))</f>
        <v xml:space="preserve"> </v>
      </c>
      <c r="AG58" s="245" t="str">
        <f>IF(ISERROR(VLOOKUP(AB58,'Calcification Rates'!$A$10:$D$88,4,FALSE))," ",VLOOKUP(AB58,'Calcification Rates'!$A$10:$D$88,4,FALSE))</f>
        <v xml:space="preserve"> </v>
      </c>
      <c r="AH58" s="246">
        <f>(IF(ISERROR(VLOOKUP(AB58,'Calcification Rates'!$A$11:$Q$88,11,0)),0,VLOOKUP(AB58,'Calcification Rates'!$A$11:$Q$88,11,0)))*AE58+(IF(ISERROR(VLOOKUP(AB58,'Calcification Rates'!$A$11:$Q$88,14,0)),0,VLOOKUP(AB58,'Calcification Rates'!$A$11:$Q$88,14,0)))</f>
        <v>0</v>
      </c>
      <c r="AI58" s="246">
        <f>(IF(ISERROR(VLOOKUP(AB58,'Calcification Rates'!$A$11:$Q$88,12,0)),0,VLOOKUP(AB58,'Calcification Rates'!$A$11:$Q$88,12,0)))*AE58+(IF(ISERROR(VLOOKUP(AB58,'Calcification Rates'!$A$11:$Q$88,15,0)),0,VLOOKUP(AB58,'Calcification Rates'!$A$11:$Q$88,15,0)))</f>
        <v>0</v>
      </c>
      <c r="AJ58" s="249">
        <f>(IF(ISERROR(VLOOKUP(AB58,'Calcification Rates'!$A$11:$Q$88,13,0)),0,VLOOKUP(AB58,'Calcification Rates'!$A$11:$Q$88,13,0)))*AE58+(IF(ISERROR(VLOOKUP(AB58,'Calcification Rates'!$A$11:$Q$88,16,0)),0,VLOOKUP(AB58,'Calcification Rates'!$A$11:$Q$88,16,0)))</f>
        <v>0</v>
      </c>
      <c r="AK58" s="256"/>
      <c r="AL58" s="241"/>
      <c r="AM58" s="257"/>
      <c r="AN58" s="252">
        <f>(IF(ISERROR(VLOOKUP(AK58,'Calcification Rates'!$A$11:$Q$88,5,0)),0,VLOOKUP(AK58,'Calcification Rates'!$A$11:$Q$88,5,0)))*AM58</f>
        <v>0</v>
      </c>
      <c r="AO58" s="245" t="str">
        <f>IF(ISERROR(VLOOKUP(AK58,'Calcification Rates'!$A$10:$D$88,2,FALSE))," ",VLOOKUP(AK58,'Calcification Rates'!$A$10:$D$88,2,FALSE))</f>
        <v xml:space="preserve"> </v>
      </c>
      <c r="AP58" s="245" t="str">
        <f>IF(ISERROR(VLOOKUP(AK58,'Calcification Rates'!$A$10:$D$88,4,FALSE))," ",VLOOKUP(AK58,'Calcification Rates'!$A$10:$D$88,4,FALSE))</f>
        <v xml:space="preserve"> </v>
      </c>
      <c r="AQ58" s="246">
        <f>(IF(ISERROR(VLOOKUP(AK58,'Calcification Rates'!$A$11:$Q$88,11,0)),0,VLOOKUP(AK58,'Calcification Rates'!$A$11:$Q$88,11,0)))*AN58+(IF(ISERROR(VLOOKUP(AK58,'Calcification Rates'!$A$11:$Q$88,14,0)),0,VLOOKUP(AK58,'Calcification Rates'!$A$11:$Q$88,14,0)))</f>
        <v>0</v>
      </c>
      <c r="AR58" s="246">
        <f>(IF(ISERROR(VLOOKUP(AK58,'Calcification Rates'!$A$11:$Q$88,12,0)),0,VLOOKUP(AK58,'Calcification Rates'!$A$11:$Q$88,12,0)))*AN58+(IF(ISERROR(VLOOKUP(AK58,'Calcification Rates'!$A$11:$Q$88,15,0)),0,VLOOKUP(AK58,'Calcification Rates'!$A$11:$Q$88,15,0)))</f>
        <v>0</v>
      </c>
      <c r="AS58" s="249">
        <f>(IF(ISERROR(VLOOKUP(AK58,'Calcification Rates'!$A$11:$Q$88,13,0)),0,VLOOKUP(AK58,'Calcification Rates'!$A$11:$Q$88,13,0)))*AN58+(IF(ISERROR(VLOOKUP(AK58,'Calcification Rates'!$A$11:$Q$88,16,0)),0,VLOOKUP(AK58,'Calcification Rates'!$A$11:$Q$88,16,0)))</f>
        <v>0</v>
      </c>
      <c r="AT58" s="256"/>
      <c r="AU58" s="241"/>
      <c r="AV58" s="257"/>
      <c r="AW58" s="244">
        <f>(IF(ISERROR(VLOOKUP(AT58,'Calcification Rates'!$A$11:$Q$88,5,0)),0,VLOOKUP(AT58,'Calcification Rates'!$A$11:$Q$88,5,0)))*AV58</f>
        <v>0</v>
      </c>
      <c r="AX58" s="245" t="str">
        <f>IF(ISERROR(VLOOKUP(AT58,'Calcification Rates'!$A$10:$D$88,2,FALSE))," ",VLOOKUP(AT58,'Calcification Rates'!$A$10:$D$88,2,FALSE))</f>
        <v xml:space="preserve"> </v>
      </c>
      <c r="AY58" s="245" t="str">
        <f>IF(ISERROR(VLOOKUP(AT58,'Calcification Rates'!$A$10:$D$88,4,FALSE))," ",VLOOKUP(AT58,'Calcification Rates'!$A$10:$D$88,4,FALSE))</f>
        <v xml:space="preserve"> </v>
      </c>
      <c r="AZ58" s="253">
        <f>(IF(ISERROR(VLOOKUP(AT58,'Calcification Rates'!$A$11:$Q$88,11,0)),0,VLOOKUP(AT58,'Calcification Rates'!$A$11:$Q$88,11,0)))*AW58+(IF(ISERROR(VLOOKUP(AT58,'Calcification Rates'!$A$11:$Q$88,14,0)),0,VLOOKUP(AT58,'Calcification Rates'!$A$11:$Q$88,14,0)))</f>
        <v>0</v>
      </c>
      <c r="BA58" s="253">
        <f>(IF(ISERROR(VLOOKUP(AT58,'Calcification Rates'!$A$11:$Q$88,12,0)),0,VLOOKUP(AT58,'Calcification Rates'!$A$11:$Q$88,12,0)))*AW58+(IF(ISERROR(VLOOKUP(AT58,'Calcification Rates'!$A$11:$Q$88,15,0)),0,VLOOKUP(AT58,'Calcification Rates'!$A$11:$Q$88,15,0)))</f>
        <v>0</v>
      </c>
      <c r="BB58" s="254">
        <f>(IF(ISERROR(VLOOKUP(AT58,'Calcification Rates'!$A$11:$Q$88,13,0)),0,VLOOKUP(AT58,'Calcification Rates'!$A$11:$Q$88,13,0)))*AW58+(IF(ISERROR(VLOOKUP(AT58,'Calcification Rates'!$A$11:$Q$88,16,0)),0,VLOOKUP(AT58,'Calcification Rates'!$A$11:$Q$88,16,0)))</f>
        <v>0</v>
      </c>
      <c r="BC58" s="256"/>
      <c r="BD58" s="242"/>
      <c r="BE58" s="243"/>
      <c r="BF58" s="244">
        <f>(IF(ISERROR(VLOOKUP(BC58,'Calcification Rates'!$A$11:$Q$88,5,0)),0,VLOOKUP(BC58,'Calcification Rates'!$A$11:$Q$88,5,0)))*BE58</f>
        <v>0</v>
      </c>
      <c r="BG58" s="245" t="str">
        <f>IF(ISERROR(VLOOKUP(BC58,'Calcification Rates'!$A$10:$D$88,2,FALSE))," ",VLOOKUP(BC58,'Calcification Rates'!$A$10:$D$88,2,FALSE))</f>
        <v xml:space="preserve"> </v>
      </c>
      <c r="BH58" s="245" t="str">
        <f>IF(ISERROR(VLOOKUP(BC58,'Calcification Rates'!$A$10:$D$88,4,FALSE))," ",VLOOKUP(BC58,'Calcification Rates'!$A$10:$D$88,4,FALSE))</f>
        <v xml:space="preserve"> </v>
      </c>
      <c r="BI58" s="253">
        <f>(IF(ISERROR(VLOOKUP(BC58,'Calcification Rates'!$A$11:$Q$88,11,0)),0,VLOOKUP(BC58,'Calcification Rates'!$A$11:$Q$88,11,0)))*BF58+(IF(ISERROR(VLOOKUP(BC58,'Calcification Rates'!$A$11:$Q$88,14,0)),0,VLOOKUP(BC58,'Calcification Rates'!$A$11:$Q$88,14,0)))</f>
        <v>0</v>
      </c>
      <c r="BJ58" s="253">
        <f>(IF(ISERROR(VLOOKUP(BC58,'Calcification Rates'!$A$11:$Q$88,12,0)),0,VLOOKUP(BC58,'Calcification Rates'!$A$11:$Q$88,12,0)))*BF58+(IF(ISERROR(VLOOKUP(BC58,'Calcification Rates'!$A$11:$Q$88,15,0)),0,VLOOKUP(BC58,'Calcification Rates'!$A$11:$Q$88,15,0)))</f>
        <v>0</v>
      </c>
      <c r="BK58" s="254">
        <f>(IF(ISERROR(VLOOKUP(BC58,'Calcification Rates'!$A$11:$Q$88,13,0)),0,VLOOKUP(BC58,'Calcification Rates'!$A$11:$Q$88,13,0)))*BF58+(IF(ISERROR(VLOOKUP(BC58,'Calcification Rates'!$A$11:$Q$88,16,0)),0,VLOOKUP(BC58,'Calcification Rates'!$A$11:$Q$88,16,0)))</f>
        <v>0</v>
      </c>
      <c r="BL58" s="256"/>
      <c r="BM58" s="241"/>
      <c r="BN58" s="241"/>
      <c r="BO58" s="241">
        <f>(IF(ISERROR(VLOOKUP(BL58,'Calcification Rates'!$A$11:$Q$88,5,0)),0,VLOOKUP(BL58,'Calcification Rates'!$A$11:$Q$88,5,0)))*BN58</f>
        <v>0</v>
      </c>
      <c r="BP58" s="245" t="str">
        <f>IF(ISERROR(VLOOKUP(BL58,'Calcification Rates'!$A$10:$D$88,2,FALSE))," ",VLOOKUP(BL58,'Calcification Rates'!$A$10:$D$88,2,FALSE))</f>
        <v xml:space="preserve"> </v>
      </c>
      <c r="BQ58" s="245" t="str">
        <f>IF(ISERROR(VLOOKUP(BL58,'Calcification Rates'!$A$10:$D$88,4,FALSE))," ",VLOOKUP(BL58,'Calcification Rates'!$A$10:$D$88,4,FALSE))</f>
        <v xml:space="preserve"> </v>
      </c>
      <c r="BR58" s="253">
        <f>(IF(ISERROR(VLOOKUP(BL58,'Calcification Rates'!$A$11:$Q$88,11,0)),0,VLOOKUP(BL58,'Calcification Rates'!$A$11:$Q$88,11,0)))*BO58+(IF(ISERROR(VLOOKUP(BL58,'Calcification Rates'!$A$11:$Q$88,14,0)),0,VLOOKUP(BL58,'Calcification Rates'!$A$11:$Q$88,14,0)))</f>
        <v>0</v>
      </c>
      <c r="BS58" s="253">
        <f>(IF(ISERROR(VLOOKUP(BL58,'Calcification Rates'!$A$11:$Q$88,12,0)),0,VLOOKUP(BL58,'Calcification Rates'!$A$11:$Q$88,12,0)))*BO58+(IF(ISERROR(VLOOKUP(BL58,'Calcification Rates'!$A$11:$Q$88,15,0)),0,VLOOKUP(BL58,'Calcification Rates'!$A$11:$Q$88,15,0)))</f>
        <v>0</v>
      </c>
      <c r="BT58" s="254">
        <f>(IF(ISERROR(VLOOKUP(BL58,'Calcification Rates'!$A$11:$Q$88,13,0)),0,VLOOKUP(BL58,'Calcification Rates'!$A$11:$Q$88,13,0)))*BO58+(IF(ISERROR(VLOOKUP(BL58,'Calcification Rates'!$A$11:$Q$88,16,0)),0,VLOOKUP(BL58,'Calcification Rates'!$A$11:$Q$88,16,0)))</f>
        <v>0</v>
      </c>
    </row>
    <row r="59" spans="1:72" ht="20.100000000000001" customHeight="1" x14ac:dyDescent="0.25">
      <c r="A59" s="241"/>
      <c r="B59" s="241"/>
      <c r="C59" s="257"/>
      <c r="D59" s="244">
        <f>(IF(ISERROR(VLOOKUP(A59,'Calcification Rates'!$A$11:$Q$88,5,0)),0,VLOOKUP(A59,'Calcification Rates'!$A$11:$Q$88,5,0)))*C59</f>
        <v>0</v>
      </c>
      <c r="E59" s="245" t="str">
        <f>IF(ISERROR(VLOOKUP(A59,'Calcification Rates'!$A$10:$D$88,2,FALSE))," ",VLOOKUP(A59,'Calcification Rates'!$A$10:$D$88,2,FALSE))</f>
        <v xml:space="preserve"> </v>
      </c>
      <c r="F59" s="245" t="str">
        <f>IF(ISERROR(VLOOKUP(A59,'Calcification Rates'!$A$10:$D$88,4,FALSE))," ",VLOOKUP(A59,'Calcification Rates'!$A$10:$D$88,4,FALSE))</f>
        <v xml:space="preserve"> </v>
      </c>
      <c r="G59" s="246">
        <f>(IF(ISERROR(VLOOKUP(A59,'Calcification Rates'!$A$11:$Q$88,11,0)),0,VLOOKUP(A59,'Calcification Rates'!$A$11:$Q$88,11,0)))*D59+(IF(ISERROR(VLOOKUP(A59,'Calcification Rates'!$A$11:$Q$88,14,0)),0,VLOOKUP(A59,'Calcification Rates'!$A$11:$Q$88,14,0)))</f>
        <v>0</v>
      </c>
      <c r="H59" s="247">
        <f>(IF(ISERROR(VLOOKUP(A59,'Calcification Rates'!$A$11:$Q$88,12,0)),0,VLOOKUP(A59,'Calcification Rates'!$A$11:$Q$88,12,0)))*D59+(IF(ISERROR(VLOOKUP(A59,'Calcification Rates'!$A$11:$Q$88,15,0)),0,VLOOKUP(A59,'Calcification Rates'!$A$11:$Q$88,15,0)))</f>
        <v>0</v>
      </c>
      <c r="I59" s="248">
        <f>(IF(ISERROR(VLOOKUP(A59,'Calcification Rates'!$A$11:$Q$88,13,0)),0,VLOOKUP(A59,'Calcification Rates'!$A$11:$Q$88,13,0)))*D59+(IF(ISERROR(VLOOKUP(A59,'Calcification Rates'!$A$11:$Q$88,16,0)),0,VLOOKUP(A59,'Calcification Rates'!$A$11:$Q$88,16,0)))</f>
        <v>0</v>
      </c>
      <c r="J59" s="256"/>
      <c r="K59" s="242"/>
      <c r="L59" s="243"/>
      <c r="M59" s="244">
        <f>(IF(ISERROR(VLOOKUP(J59,'Calcification Rates'!$A$11:$Q$88,5,0)),0,VLOOKUP(J59,'Calcification Rates'!$A$11:$Q$88,5,0)))*L59</f>
        <v>0</v>
      </c>
      <c r="N59" s="245" t="str">
        <f>IF(ISERROR(VLOOKUP(J59,'Calcification Rates'!$A$10:$D$88,2,FALSE))," ",VLOOKUP(J59,'Calcification Rates'!$A$10:$D$88,2,FALSE))</f>
        <v xml:space="preserve"> </v>
      </c>
      <c r="O59" s="245" t="str">
        <f>IF(ISERROR(VLOOKUP(J59,'Calcification Rates'!$A$10:$D$88,4,FALSE))," ",VLOOKUP(J59,'Calcification Rates'!$A$10:$D$88,4,FALSE))</f>
        <v xml:space="preserve"> </v>
      </c>
      <c r="P59" s="246">
        <f>(IF(ISERROR(VLOOKUP(J59,'Calcification Rates'!$A$11:$Q$88,11,0)),0,VLOOKUP(J59,'Calcification Rates'!$A$11:$Q$88,11,0)))*M59+(IF(ISERROR(VLOOKUP(J59,'Calcification Rates'!$A$11:$Q$88,14,0)),0,VLOOKUP(J59,'Calcification Rates'!$A$11:$Q$88,14,0)))</f>
        <v>0</v>
      </c>
      <c r="Q59" s="246">
        <f>(IF(ISERROR(VLOOKUP(J59,'Calcification Rates'!$A$11:$Q$88,12,0)),0,VLOOKUP(J59,'Calcification Rates'!$A$11:$Q$88,12,0)))*M59+(IF(ISERROR(VLOOKUP(J59,'Calcification Rates'!$A$11:$Q$88,15,0)),0,VLOOKUP(J59,'Calcification Rates'!$A$11:$Q$88,15,0)))</f>
        <v>0</v>
      </c>
      <c r="R59" s="249">
        <f>(IF(ISERROR(VLOOKUP(J59,'Calcification Rates'!$A$11:$Q$88,13,0)),0,VLOOKUP(J59,'Calcification Rates'!$A$11:$Q$88,13,0)))*M59+(IF(ISERROR(VLOOKUP(J59,'Calcification Rates'!$A$11:$Q$88,16,0)),0,VLOOKUP(J59,'Calcification Rates'!$A$11:$Q$88,16,0)))</f>
        <v>0</v>
      </c>
      <c r="S59" s="256"/>
      <c r="T59" s="241"/>
      <c r="U59" s="257"/>
      <c r="V59" s="252">
        <f>(IF(ISERROR(VLOOKUP(S59,'Calcification Rates'!$A$11:$Q$88,5,0)),0,VLOOKUP(S59,'Calcification Rates'!$A$11:$Q$88,5,0)))*U59</f>
        <v>0</v>
      </c>
      <c r="W59" s="245" t="str">
        <f>IF(ISERROR(VLOOKUP(S59,'Calcification Rates'!$A$10:$D$88,2,FALSE))," ",VLOOKUP(S59,'Calcification Rates'!$A$10:$D$88,2,FALSE))</f>
        <v xml:space="preserve"> </v>
      </c>
      <c r="X59" s="245" t="str">
        <f>IF(ISERROR(VLOOKUP(S59,'Calcification Rates'!$A$10:$D$88,4,FALSE))," ",VLOOKUP(S59,'Calcification Rates'!$A$10:$D$88,4,FALSE))</f>
        <v xml:space="preserve"> </v>
      </c>
      <c r="Y59" s="246">
        <f>(IF(ISERROR(VLOOKUP(S59,'Calcification Rates'!$A$11:$Q$88,11,0)),0,VLOOKUP(S59,'Calcification Rates'!$A$11:$Q$88,11,0)))*V59+(IF(ISERROR(VLOOKUP(S59,'Calcification Rates'!$A$11:$Q$88,14,0)),0,VLOOKUP(S59,'Calcification Rates'!$A$11:$Q$88,14,0)))</f>
        <v>0</v>
      </c>
      <c r="Z59" s="246">
        <f>(IF(ISERROR(VLOOKUP(S59,'Calcification Rates'!$A$11:$Q$88,12,0)),0,VLOOKUP(S59,'Calcification Rates'!$A$11:$Q$88,12,0)))*V59+(IF(ISERROR(VLOOKUP(S59,'Calcification Rates'!$A$11:$Q$88,15,0)),0,VLOOKUP(S59,'Calcification Rates'!$A$11:$Q$88,15,0)))</f>
        <v>0</v>
      </c>
      <c r="AA59" s="249">
        <f>(IF(ISERROR(VLOOKUP(S59,'Calcification Rates'!$A$11:$Q$88,13,0)),0,VLOOKUP(S59,'Calcification Rates'!$A$11:$Q$88,13,0)))*V59+(IF(ISERROR(VLOOKUP(S59,'Calcification Rates'!$A$11:$Q$88,16,0)),0,VLOOKUP(S59,'Calcification Rates'!$A$11:$Q$88,16,0)))</f>
        <v>0</v>
      </c>
      <c r="AB59" s="256"/>
      <c r="AC59" s="250"/>
      <c r="AD59" s="251"/>
      <c r="AE59" s="244">
        <f>(IF(ISERROR(VLOOKUP(AB59,'Calcification Rates'!$A$11:$Q$88,5,0)),0,VLOOKUP(AB59,'Calcification Rates'!$A$11:$Q$88,5,0)))*AD59</f>
        <v>0</v>
      </c>
      <c r="AF59" s="245" t="str">
        <f>IF(ISERROR(VLOOKUP(AB59,'Calcification Rates'!$A$10:$D$88,2,FALSE))," ",VLOOKUP(AB59,'Calcification Rates'!$A$10:$D$88,2,FALSE))</f>
        <v xml:space="preserve"> </v>
      </c>
      <c r="AG59" s="245" t="str">
        <f>IF(ISERROR(VLOOKUP(AB59,'Calcification Rates'!$A$10:$D$88,4,FALSE))," ",VLOOKUP(AB59,'Calcification Rates'!$A$10:$D$88,4,FALSE))</f>
        <v xml:space="preserve"> </v>
      </c>
      <c r="AH59" s="246">
        <f>(IF(ISERROR(VLOOKUP(AB59,'Calcification Rates'!$A$11:$Q$88,11,0)),0,VLOOKUP(AB59,'Calcification Rates'!$A$11:$Q$88,11,0)))*AE59+(IF(ISERROR(VLOOKUP(AB59,'Calcification Rates'!$A$11:$Q$88,14,0)),0,VLOOKUP(AB59,'Calcification Rates'!$A$11:$Q$88,14,0)))</f>
        <v>0</v>
      </c>
      <c r="AI59" s="246">
        <f>(IF(ISERROR(VLOOKUP(AB59,'Calcification Rates'!$A$11:$Q$88,12,0)),0,VLOOKUP(AB59,'Calcification Rates'!$A$11:$Q$88,12,0)))*AE59+(IF(ISERROR(VLOOKUP(AB59,'Calcification Rates'!$A$11:$Q$88,15,0)),0,VLOOKUP(AB59,'Calcification Rates'!$A$11:$Q$88,15,0)))</f>
        <v>0</v>
      </c>
      <c r="AJ59" s="249">
        <f>(IF(ISERROR(VLOOKUP(AB59,'Calcification Rates'!$A$11:$Q$88,13,0)),0,VLOOKUP(AB59,'Calcification Rates'!$A$11:$Q$88,13,0)))*AE59+(IF(ISERROR(VLOOKUP(AB59,'Calcification Rates'!$A$11:$Q$88,16,0)),0,VLOOKUP(AB59,'Calcification Rates'!$A$11:$Q$88,16,0)))</f>
        <v>0</v>
      </c>
      <c r="AK59" s="256"/>
      <c r="AL59" s="241"/>
      <c r="AM59" s="257"/>
      <c r="AN59" s="252">
        <f>(IF(ISERROR(VLOOKUP(AK59,'Calcification Rates'!$A$11:$Q$88,5,0)),0,VLOOKUP(AK59,'Calcification Rates'!$A$11:$Q$88,5,0)))*AM59</f>
        <v>0</v>
      </c>
      <c r="AO59" s="245" t="str">
        <f>IF(ISERROR(VLOOKUP(AK59,'Calcification Rates'!$A$10:$D$88,2,FALSE))," ",VLOOKUP(AK59,'Calcification Rates'!$A$10:$D$88,2,FALSE))</f>
        <v xml:space="preserve"> </v>
      </c>
      <c r="AP59" s="245" t="str">
        <f>IF(ISERROR(VLOOKUP(AK59,'Calcification Rates'!$A$10:$D$88,4,FALSE))," ",VLOOKUP(AK59,'Calcification Rates'!$A$10:$D$88,4,FALSE))</f>
        <v xml:space="preserve"> </v>
      </c>
      <c r="AQ59" s="246">
        <f>(IF(ISERROR(VLOOKUP(AK59,'Calcification Rates'!$A$11:$Q$88,11,0)),0,VLOOKUP(AK59,'Calcification Rates'!$A$11:$Q$88,11,0)))*AN59+(IF(ISERROR(VLOOKUP(AK59,'Calcification Rates'!$A$11:$Q$88,14,0)),0,VLOOKUP(AK59,'Calcification Rates'!$A$11:$Q$88,14,0)))</f>
        <v>0</v>
      </c>
      <c r="AR59" s="246">
        <f>(IF(ISERROR(VLOOKUP(AK59,'Calcification Rates'!$A$11:$Q$88,12,0)),0,VLOOKUP(AK59,'Calcification Rates'!$A$11:$Q$88,12,0)))*AN59+(IF(ISERROR(VLOOKUP(AK59,'Calcification Rates'!$A$11:$Q$88,15,0)),0,VLOOKUP(AK59,'Calcification Rates'!$A$11:$Q$88,15,0)))</f>
        <v>0</v>
      </c>
      <c r="AS59" s="249">
        <f>(IF(ISERROR(VLOOKUP(AK59,'Calcification Rates'!$A$11:$Q$88,13,0)),0,VLOOKUP(AK59,'Calcification Rates'!$A$11:$Q$88,13,0)))*AN59+(IF(ISERROR(VLOOKUP(AK59,'Calcification Rates'!$A$11:$Q$88,16,0)),0,VLOOKUP(AK59,'Calcification Rates'!$A$11:$Q$88,16,0)))</f>
        <v>0</v>
      </c>
      <c r="AT59" s="256"/>
      <c r="AU59" s="241"/>
      <c r="AV59" s="257"/>
      <c r="AW59" s="244">
        <f>(IF(ISERROR(VLOOKUP(AT59,'Calcification Rates'!$A$11:$Q$88,5,0)),0,VLOOKUP(AT59,'Calcification Rates'!$A$11:$Q$88,5,0)))*AV59</f>
        <v>0</v>
      </c>
      <c r="AX59" s="245" t="str">
        <f>IF(ISERROR(VLOOKUP(AT59,'Calcification Rates'!$A$10:$D$88,2,FALSE))," ",VLOOKUP(AT59,'Calcification Rates'!$A$10:$D$88,2,FALSE))</f>
        <v xml:space="preserve"> </v>
      </c>
      <c r="AY59" s="245" t="str">
        <f>IF(ISERROR(VLOOKUP(AT59,'Calcification Rates'!$A$10:$D$88,4,FALSE))," ",VLOOKUP(AT59,'Calcification Rates'!$A$10:$D$88,4,FALSE))</f>
        <v xml:space="preserve"> </v>
      </c>
      <c r="AZ59" s="253">
        <f>(IF(ISERROR(VLOOKUP(AT59,'Calcification Rates'!$A$11:$Q$88,11,0)),0,VLOOKUP(AT59,'Calcification Rates'!$A$11:$Q$88,11,0)))*AW59+(IF(ISERROR(VLOOKUP(AT59,'Calcification Rates'!$A$11:$Q$88,14,0)),0,VLOOKUP(AT59,'Calcification Rates'!$A$11:$Q$88,14,0)))</f>
        <v>0</v>
      </c>
      <c r="BA59" s="253">
        <f>(IF(ISERROR(VLOOKUP(AT59,'Calcification Rates'!$A$11:$Q$88,12,0)),0,VLOOKUP(AT59,'Calcification Rates'!$A$11:$Q$88,12,0)))*AW59+(IF(ISERROR(VLOOKUP(AT59,'Calcification Rates'!$A$11:$Q$88,15,0)),0,VLOOKUP(AT59,'Calcification Rates'!$A$11:$Q$88,15,0)))</f>
        <v>0</v>
      </c>
      <c r="BB59" s="254">
        <f>(IF(ISERROR(VLOOKUP(AT59,'Calcification Rates'!$A$11:$Q$88,13,0)),0,VLOOKUP(AT59,'Calcification Rates'!$A$11:$Q$88,13,0)))*AW59+(IF(ISERROR(VLOOKUP(AT59,'Calcification Rates'!$A$11:$Q$88,16,0)),0,VLOOKUP(AT59,'Calcification Rates'!$A$11:$Q$88,16,0)))</f>
        <v>0</v>
      </c>
      <c r="BC59" s="256"/>
      <c r="BD59" s="242"/>
      <c r="BE59" s="243"/>
      <c r="BF59" s="244">
        <f>(IF(ISERROR(VLOOKUP(BC59,'Calcification Rates'!$A$11:$Q$88,5,0)),0,VLOOKUP(BC59,'Calcification Rates'!$A$11:$Q$88,5,0)))*BE59</f>
        <v>0</v>
      </c>
      <c r="BG59" s="245" t="str">
        <f>IF(ISERROR(VLOOKUP(BC59,'Calcification Rates'!$A$10:$D$88,2,FALSE))," ",VLOOKUP(BC59,'Calcification Rates'!$A$10:$D$88,2,FALSE))</f>
        <v xml:space="preserve"> </v>
      </c>
      <c r="BH59" s="245" t="str">
        <f>IF(ISERROR(VLOOKUP(BC59,'Calcification Rates'!$A$10:$D$88,4,FALSE))," ",VLOOKUP(BC59,'Calcification Rates'!$A$10:$D$88,4,FALSE))</f>
        <v xml:space="preserve"> </v>
      </c>
      <c r="BI59" s="253">
        <f>(IF(ISERROR(VLOOKUP(BC59,'Calcification Rates'!$A$11:$Q$88,11,0)),0,VLOOKUP(BC59,'Calcification Rates'!$A$11:$Q$88,11,0)))*BF59+(IF(ISERROR(VLOOKUP(BC59,'Calcification Rates'!$A$11:$Q$88,14,0)),0,VLOOKUP(BC59,'Calcification Rates'!$A$11:$Q$88,14,0)))</f>
        <v>0</v>
      </c>
      <c r="BJ59" s="253">
        <f>(IF(ISERROR(VLOOKUP(BC59,'Calcification Rates'!$A$11:$Q$88,12,0)),0,VLOOKUP(BC59,'Calcification Rates'!$A$11:$Q$88,12,0)))*BF59+(IF(ISERROR(VLOOKUP(BC59,'Calcification Rates'!$A$11:$Q$88,15,0)),0,VLOOKUP(BC59,'Calcification Rates'!$A$11:$Q$88,15,0)))</f>
        <v>0</v>
      </c>
      <c r="BK59" s="254">
        <f>(IF(ISERROR(VLOOKUP(BC59,'Calcification Rates'!$A$11:$Q$88,13,0)),0,VLOOKUP(BC59,'Calcification Rates'!$A$11:$Q$88,13,0)))*BF59+(IF(ISERROR(VLOOKUP(BC59,'Calcification Rates'!$A$11:$Q$88,16,0)),0,VLOOKUP(BC59,'Calcification Rates'!$A$11:$Q$88,16,0)))</f>
        <v>0</v>
      </c>
      <c r="BL59" s="256"/>
      <c r="BM59" s="241"/>
      <c r="BN59" s="241"/>
      <c r="BO59" s="241">
        <f>(IF(ISERROR(VLOOKUP(BL59,'Calcification Rates'!$A$11:$Q$88,5,0)),0,VLOOKUP(BL59,'Calcification Rates'!$A$11:$Q$88,5,0)))*BN59</f>
        <v>0</v>
      </c>
      <c r="BP59" s="245" t="str">
        <f>IF(ISERROR(VLOOKUP(BL59,'Calcification Rates'!$A$10:$D$88,2,FALSE))," ",VLOOKUP(BL59,'Calcification Rates'!$A$10:$D$88,2,FALSE))</f>
        <v xml:space="preserve"> </v>
      </c>
      <c r="BQ59" s="245" t="str">
        <f>IF(ISERROR(VLOOKUP(BL59,'Calcification Rates'!$A$10:$D$88,4,FALSE))," ",VLOOKUP(BL59,'Calcification Rates'!$A$10:$D$88,4,FALSE))</f>
        <v xml:space="preserve"> </v>
      </c>
      <c r="BR59" s="253">
        <f>(IF(ISERROR(VLOOKUP(BL59,'Calcification Rates'!$A$11:$Q$88,11,0)),0,VLOOKUP(BL59,'Calcification Rates'!$A$11:$Q$88,11,0)))*BO59+(IF(ISERROR(VLOOKUP(BL59,'Calcification Rates'!$A$11:$Q$88,14,0)),0,VLOOKUP(BL59,'Calcification Rates'!$A$11:$Q$88,14,0)))</f>
        <v>0</v>
      </c>
      <c r="BS59" s="253">
        <f>(IF(ISERROR(VLOOKUP(BL59,'Calcification Rates'!$A$11:$Q$88,12,0)),0,VLOOKUP(BL59,'Calcification Rates'!$A$11:$Q$88,12,0)))*BO59+(IF(ISERROR(VLOOKUP(BL59,'Calcification Rates'!$A$11:$Q$88,15,0)),0,VLOOKUP(BL59,'Calcification Rates'!$A$11:$Q$88,15,0)))</f>
        <v>0</v>
      </c>
      <c r="BT59" s="254">
        <f>(IF(ISERROR(VLOOKUP(BL59,'Calcification Rates'!$A$11:$Q$88,13,0)),0,VLOOKUP(BL59,'Calcification Rates'!$A$11:$Q$88,13,0)))*BO59+(IF(ISERROR(VLOOKUP(BL59,'Calcification Rates'!$A$11:$Q$88,16,0)),0,VLOOKUP(BL59,'Calcification Rates'!$A$11:$Q$88,16,0)))</f>
        <v>0</v>
      </c>
    </row>
    <row r="60" spans="1:72" ht="20.100000000000001" customHeight="1" x14ac:dyDescent="0.25">
      <c r="A60" s="241"/>
      <c r="B60" s="241"/>
      <c r="C60" s="257"/>
      <c r="D60" s="244">
        <f>(IF(ISERROR(VLOOKUP(A60,'Calcification Rates'!$A$11:$Q$88,5,0)),0,VLOOKUP(A60,'Calcification Rates'!$A$11:$Q$88,5,0)))*C60</f>
        <v>0</v>
      </c>
      <c r="E60" s="245" t="str">
        <f>IF(ISERROR(VLOOKUP(A60,'Calcification Rates'!$A$10:$D$88,2,FALSE))," ",VLOOKUP(A60,'Calcification Rates'!$A$10:$D$88,2,FALSE))</f>
        <v xml:space="preserve"> </v>
      </c>
      <c r="F60" s="245" t="str">
        <f>IF(ISERROR(VLOOKUP(A60,'Calcification Rates'!$A$10:$D$88,4,FALSE))," ",VLOOKUP(A60,'Calcification Rates'!$A$10:$D$88,4,FALSE))</f>
        <v xml:space="preserve"> </v>
      </c>
      <c r="G60" s="246">
        <f>(IF(ISERROR(VLOOKUP(A60,'Calcification Rates'!$A$11:$Q$88,11,0)),0,VLOOKUP(A60,'Calcification Rates'!$A$11:$Q$88,11,0)))*D60+(IF(ISERROR(VLOOKUP(A60,'Calcification Rates'!$A$11:$Q$88,14,0)),0,VLOOKUP(A60,'Calcification Rates'!$A$11:$Q$88,14,0)))</f>
        <v>0</v>
      </c>
      <c r="H60" s="247">
        <f>(IF(ISERROR(VLOOKUP(A60,'Calcification Rates'!$A$11:$Q$88,12,0)),0,VLOOKUP(A60,'Calcification Rates'!$A$11:$Q$88,12,0)))*D60+(IF(ISERROR(VLOOKUP(A60,'Calcification Rates'!$A$11:$Q$88,15,0)),0,VLOOKUP(A60,'Calcification Rates'!$A$11:$Q$88,15,0)))</f>
        <v>0</v>
      </c>
      <c r="I60" s="248">
        <f>(IF(ISERROR(VLOOKUP(A60,'Calcification Rates'!$A$11:$Q$88,13,0)),0,VLOOKUP(A60,'Calcification Rates'!$A$11:$Q$88,13,0)))*D60+(IF(ISERROR(VLOOKUP(A60,'Calcification Rates'!$A$11:$Q$88,16,0)),0,VLOOKUP(A60,'Calcification Rates'!$A$11:$Q$88,16,0)))</f>
        <v>0</v>
      </c>
      <c r="J60" s="256"/>
      <c r="K60" s="242"/>
      <c r="L60" s="243"/>
      <c r="M60" s="244">
        <f>(IF(ISERROR(VLOOKUP(J60,'Calcification Rates'!$A$11:$Q$88,5,0)),0,VLOOKUP(J60,'Calcification Rates'!$A$11:$Q$88,5,0)))*L60</f>
        <v>0</v>
      </c>
      <c r="N60" s="245" t="str">
        <f>IF(ISERROR(VLOOKUP(J60,'Calcification Rates'!$A$10:$D$88,2,FALSE))," ",VLOOKUP(J60,'Calcification Rates'!$A$10:$D$88,2,FALSE))</f>
        <v xml:space="preserve"> </v>
      </c>
      <c r="O60" s="245" t="str">
        <f>IF(ISERROR(VLOOKUP(J60,'Calcification Rates'!$A$10:$D$88,4,FALSE))," ",VLOOKUP(J60,'Calcification Rates'!$A$10:$D$88,4,FALSE))</f>
        <v xml:space="preserve"> </v>
      </c>
      <c r="P60" s="246">
        <f>(IF(ISERROR(VLOOKUP(J60,'Calcification Rates'!$A$11:$Q$88,11,0)),0,VLOOKUP(J60,'Calcification Rates'!$A$11:$Q$88,11,0)))*M60+(IF(ISERROR(VLOOKUP(J60,'Calcification Rates'!$A$11:$Q$88,14,0)),0,VLOOKUP(J60,'Calcification Rates'!$A$11:$Q$88,14,0)))</f>
        <v>0</v>
      </c>
      <c r="Q60" s="246">
        <f>(IF(ISERROR(VLOOKUP(J60,'Calcification Rates'!$A$11:$Q$88,12,0)),0,VLOOKUP(J60,'Calcification Rates'!$A$11:$Q$88,12,0)))*M60+(IF(ISERROR(VLOOKUP(J60,'Calcification Rates'!$A$11:$Q$88,15,0)),0,VLOOKUP(J60,'Calcification Rates'!$A$11:$Q$88,15,0)))</f>
        <v>0</v>
      </c>
      <c r="R60" s="249">
        <f>(IF(ISERROR(VLOOKUP(J60,'Calcification Rates'!$A$11:$Q$88,13,0)),0,VLOOKUP(J60,'Calcification Rates'!$A$11:$Q$88,13,0)))*M60+(IF(ISERROR(VLOOKUP(J60,'Calcification Rates'!$A$11:$Q$88,16,0)),0,VLOOKUP(J60,'Calcification Rates'!$A$11:$Q$88,16,0)))</f>
        <v>0</v>
      </c>
      <c r="S60" s="256"/>
      <c r="T60" s="241"/>
      <c r="U60" s="257"/>
      <c r="V60" s="252">
        <f>(IF(ISERROR(VLOOKUP(S60,'Calcification Rates'!$A$11:$Q$88,5,0)),0,VLOOKUP(S60,'Calcification Rates'!$A$11:$Q$88,5,0)))*U60</f>
        <v>0</v>
      </c>
      <c r="W60" s="245" t="str">
        <f>IF(ISERROR(VLOOKUP(S60,'Calcification Rates'!$A$10:$D$88,2,FALSE))," ",VLOOKUP(S60,'Calcification Rates'!$A$10:$D$88,2,FALSE))</f>
        <v xml:space="preserve"> </v>
      </c>
      <c r="X60" s="245" t="str">
        <f>IF(ISERROR(VLOOKUP(S60,'Calcification Rates'!$A$10:$D$88,4,FALSE))," ",VLOOKUP(S60,'Calcification Rates'!$A$10:$D$88,4,FALSE))</f>
        <v xml:space="preserve"> </v>
      </c>
      <c r="Y60" s="246">
        <f>(IF(ISERROR(VLOOKUP(S60,'Calcification Rates'!$A$11:$Q$88,11,0)),0,VLOOKUP(S60,'Calcification Rates'!$A$11:$Q$88,11,0)))*V60+(IF(ISERROR(VLOOKUP(S60,'Calcification Rates'!$A$11:$Q$88,14,0)),0,VLOOKUP(S60,'Calcification Rates'!$A$11:$Q$88,14,0)))</f>
        <v>0</v>
      </c>
      <c r="Z60" s="246">
        <f>(IF(ISERROR(VLOOKUP(S60,'Calcification Rates'!$A$11:$Q$88,12,0)),0,VLOOKUP(S60,'Calcification Rates'!$A$11:$Q$88,12,0)))*V60+(IF(ISERROR(VLOOKUP(S60,'Calcification Rates'!$A$11:$Q$88,15,0)),0,VLOOKUP(S60,'Calcification Rates'!$A$11:$Q$88,15,0)))</f>
        <v>0</v>
      </c>
      <c r="AA60" s="249">
        <f>(IF(ISERROR(VLOOKUP(S60,'Calcification Rates'!$A$11:$Q$88,13,0)),0,VLOOKUP(S60,'Calcification Rates'!$A$11:$Q$88,13,0)))*V60+(IF(ISERROR(VLOOKUP(S60,'Calcification Rates'!$A$11:$Q$88,16,0)),0,VLOOKUP(S60,'Calcification Rates'!$A$11:$Q$88,16,0)))</f>
        <v>0</v>
      </c>
      <c r="AB60" s="256"/>
      <c r="AC60" s="250"/>
      <c r="AD60" s="251"/>
      <c r="AE60" s="244">
        <f>(IF(ISERROR(VLOOKUP(AB60,'Calcification Rates'!$A$11:$Q$88,5,0)),0,VLOOKUP(AB60,'Calcification Rates'!$A$11:$Q$88,5,0)))*AD60</f>
        <v>0</v>
      </c>
      <c r="AF60" s="245" t="str">
        <f>IF(ISERROR(VLOOKUP(AB60,'Calcification Rates'!$A$10:$D$88,2,FALSE))," ",VLOOKUP(AB60,'Calcification Rates'!$A$10:$D$88,2,FALSE))</f>
        <v xml:space="preserve"> </v>
      </c>
      <c r="AG60" s="245" t="str">
        <f>IF(ISERROR(VLOOKUP(AB60,'Calcification Rates'!$A$10:$D$88,4,FALSE))," ",VLOOKUP(AB60,'Calcification Rates'!$A$10:$D$88,4,FALSE))</f>
        <v xml:space="preserve"> </v>
      </c>
      <c r="AH60" s="246">
        <f>(IF(ISERROR(VLOOKUP(AB60,'Calcification Rates'!$A$11:$Q$88,11,0)),0,VLOOKUP(AB60,'Calcification Rates'!$A$11:$Q$88,11,0)))*AE60+(IF(ISERROR(VLOOKUP(AB60,'Calcification Rates'!$A$11:$Q$88,14,0)),0,VLOOKUP(AB60,'Calcification Rates'!$A$11:$Q$88,14,0)))</f>
        <v>0</v>
      </c>
      <c r="AI60" s="246">
        <f>(IF(ISERROR(VLOOKUP(AB60,'Calcification Rates'!$A$11:$Q$88,12,0)),0,VLOOKUP(AB60,'Calcification Rates'!$A$11:$Q$88,12,0)))*AE60+(IF(ISERROR(VLOOKUP(AB60,'Calcification Rates'!$A$11:$Q$88,15,0)),0,VLOOKUP(AB60,'Calcification Rates'!$A$11:$Q$88,15,0)))</f>
        <v>0</v>
      </c>
      <c r="AJ60" s="249">
        <f>(IF(ISERROR(VLOOKUP(AB60,'Calcification Rates'!$A$11:$Q$88,13,0)),0,VLOOKUP(AB60,'Calcification Rates'!$A$11:$Q$88,13,0)))*AE60+(IF(ISERROR(VLOOKUP(AB60,'Calcification Rates'!$A$11:$Q$88,16,0)),0,VLOOKUP(AB60,'Calcification Rates'!$A$11:$Q$88,16,0)))</f>
        <v>0</v>
      </c>
      <c r="AK60" s="256"/>
      <c r="AL60" s="241"/>
      <c r="AM60" s="257"/>
      <c r="AN60" s="252">
        <f>(IF(ISERROR(VLOOKUP(AK60,'Calcification Rates'!$A$11:$Q$88,5,0)),0,VLOOKUP(AK60,'Calcification Rates'!$A$11:$Q$88,5,0)))*AM60</f>
        <v>0</v>
      </c>
      <c r="AO60" s="245" t="str">
        <f>IF(ISERROR(VLOOKUP(AK60,'Calcification Rates'!$A$10:$D$88,2,FALSE))," ",VLOOKUP(AK60,'Calcification Rates'!$A$10:$D$88,2,FALSE))</f>
        <v xml:space="preserve"> </v>
      </c>
      <c r="AP60" s="245" t="str">
        <f>IF(ISERROR(VLOOKUP(AK60,'Calcification Rates'!$A$10:$D$88,4,FALSE))," ",VLOOKUP(AK60,'Calcification Rates'!$A$10:$D$88,4,FALSE))</f>
        <v xml:space="preserve"> </v>
      </c>
      <c r="AQ60" s="246">
        <f>(IF(ISERROR(VLOOKUP(AK60,'Calcification Rates'!$A$11:$Q$88,11,0)),0,VLOOKUP(AK60,'Calcification Rates'!$A$11:$Q$88,11,0)))*AN60+(IF(ISERROR(VLOOKUP(AK60,'Calcification Rates'!$A$11:$Q$88,14,0)),0,VLOOKUP(AK60,'Calcification Rates'!$A$11:$Q$88,14,0)))</f>
        <v>0</v>
      </c>
      <c r="AR60" s="246">
        <f>(IF(ISERROR(VLOOKUP(AK60,'Calcification Rates'!$A$11:$Q$88,12,0)),0,VLOOKUP(AK60,'Calcification Rates'!$A$11:$Q$88,12,0)))*AN60+(IF(ISERROR(VLOOKUP(AK60,'Calcification Rates'!$A$11:$Q$88,15,0)),0,VLOOKUP(AK60,'Calcification Rates'!$A$11:$Q$88,15,0)))</f>
        <v>0</v>
      </c>
      <c r="AS60" s="249">
        <f>(IF(ISERROR(VLOOKUP(AK60,'Calcification Rates'!$A$11:$Q$88,13,0)),0,VLOOKUP(AK60,'Calcification Rates'!$A$11:$Q$88,13,0)))*AN60+(IF(ISERROR(VLOOKUP(AK60,'Calcification Rates'!$A$11:$Q$88,16,0)),0,VLOOKUP(AK60,'Calcification Rates'!$A$11:$Q$88,16,0)))</f>
        <v>0</v>
      </c>
      <c r="AT60" s="256"/>
      <c r="AU60" s="241"/>
      <c r="AV60" s="257"/>
      <c r="AW60" s="244">
        <f>(IF(ISERROR(VLOOKUP(AT60,'Calcification Rates'!$A$11:$Q$88,5,0)),0,VLOOKUP(AT60,'Calcification Rates'!$A$11:$Q$88,5,0)))*AV60</f>
        <v>0</v>
      </c>
      <c r="AX60" s="245" t="str">
        <f>IF(ISERROR(VLOOKUP(AT60,'Calcification Rates'!$A$10:$D$88,2,FALSE))," ",VLOOKUP(AT60,'Calcification Rates'!$A$10:$D$88,2,FALSE))</f>
        <v xml:space="preserve"> </v>
      </c>
      <c r="AY60" s="245" t="str">
        <f>IF(ISERROR(VLOOKUP(AT60,'Calcification Rates'!$A$10:$D$88,4,FALSE))," ",VLOOKUP(AT60,'Calcification Rates'!$A$10:$D$88,4,FALSE))</f>
        <v xml:space="preserve"> </v>
      </c>
      <c r="AZ60" s="253">
        <f>(IF(ISERROR(VLOOKUP(AT60,'Calcification Rates'!$A$11:$Q$88,11,0)),0,VLOOKUP(AT60,'Calcification Rates'!$A$11:$Q$88,11,0)))*AW60+(IF(ISERROR(VLOOKUP(AT60,'Calcification Rates'!$A$11:$Q$88,14,0)),0,VLOOKUP(AT60,'Calcification Rates'!$A$11:$Q$88,14,0)))</f>
        <v>0</v>
      </c>
      <c r="BA60" s="253">
        <f>(IF(ISERROR(VLOOKUP(AT60,'Calcification Rates'!$A$11:$Q$88,12,0)),0,VLOOKUP(AT60,'Calcification Rates'!$A$11:$Q$88,12,0)))*AW60+(IF(ISERROR(VLOOKUP(AT60,'Calcification Rates'!$A$11:$Q$88,15,0)),0,VLOOKUP(AT60,'Calcification Rates'!$A$11:$Q$88,15,0)))</f>
        <v>0</v>
      </c>
      <c r="BB60" s="254">
        <f>(IF(ISERROR(VLOOKUP(AT60,'Calcification Rates'!$A$11:$Q$88,13,0)),0,VLOOKUP(AT60,'Calcification Rates'!$A$11:$Q$88,13,0)))*AW60+(IF(ISERROR(VLOOKUP(AT60,'Calcification Rates'!$A$11:$Q$88,16,0)),0,VLOOKUP(AT60,'Calcification Rates'!$A$11:$Q$88,16,0)))</f>
        <v>0</v>
      </c>
      <c r="BC60" s="256"/>
      <c r="BD60" s="242"/>
      <c r="BE60" s="243"/>
      <c r="BF60" s="244">
        <f>(IF(ISERROR(VLOOKUP(BC60,'Calcification Rates'!$A$11:$Q$88,5,0)),0,VLOOKUP(BC60,'Calcification Rates'!$A$11:$Q$88,5,0)))*BE60</f>
        <v>0</v>
      </c>
      <c r="BG60" s="245" t="str">
        <f>IF(ISERROR(VLOOKUP(BC60,'Calcification Rates'!$A$10:$D$88,2,FALSE))," ",VLOOKUP(BC60,'Calcification Rates'!$A$10:$D$88,2,FALSE))</f>
        <v xml:space="preserve"> </v>
      </c>
      <c r="BH60" s="245" t="str">
        <f>IF(ISERROR(VLOOKUP(BC60,'Calcification Rates'!$A$10:$D$88,4,FALSE))," ",VLOOKUP(BC60,'Calcification Rates'!$A$10:$D$88,4,FALSE))</f>
        <v xml:space="preserve"> </v>
      </c>
      <c r="BI60" s="253">
        <f>(IF(ISERROR(VLOOKUP(BC60,'Calcification Rates'!$A$11:$Q$88,11,0)),0,VLOOKUP(BC60,'Calcification Rates'!$A$11:$Q$88,11,0)))*BF60+(IF(ISERROR(VLOOKUP(BC60,'Calcification Rates'!$A$11:$Q$88,14,0)),0,VLOOKUP(BC60,'Calcification Rates'!$A$11:$Q$88,14,0)))</f>
        <v>0</v>
      </c>
      <c r="BJ60" s="253">
        <f>(IF(ISERROR(VLOOKUP(BC60,'Calcification Rates'!$A$11:$Q$88,12,0)),0,VLOOKUP(BC60,'Calcification Rates'!$A$11:$Q$88,12,0)))*BF60+(IF(ISERROR(VLOOKUP(BC60,'Calcification Rates'!$A$11:$Q$88,15,0)),0,VLOOKUP(BC60,'Calcification Rates'!$A$11:$Q$88,15,0)))</f>
        <v>0</v>
      </c>
      <c r="BK60" s="254">
        <f>(IF(ISERROR(VLOOKUP(BC60,'Calcification Rates'!$A$11:$Q$88,13,0)),0,VLOOKUP(BC60,'Calcification Rates'!$A$11:$Q$88,13,0)))*BF60+(IF(ISERROR(VLOOKUP(BC60,'Calcification Rates'!$A$11:$Q$88,16,0)),0,VLOOKUP(BC60,'Calcification Rates'!$A$11:$Q$88,16,0)))</f>
        <v>0</v>
      </c>
      <c r="BL60" s="256"/>
      <c r="BM60" s="241"/>
      <c r="BN60" s="241"/>
      <c r="BO60" s="241">
        <f>(IF(ISERROR(VLOOKUP(BL60,'Calcification Rates'!$A$11:$Q$88,5,0)),0,VLOOKUP(BL60,'Calcification Rates'!$A$11:$Q$88,5,0)))*BN60</f>
        <v>0</v>
      </c>
      <c r="BP60" s="245" t="str">
        <f>IF(ISERROR(VLOOKUP(BL60,'Calcification Rates'!$A$10:$D$88,2,FALSE))," ",VLOOKUP(BL60,'Calcification Rates'!$A$10:$D$88,2,FALSE))</f>
        <v xml:space="preserve"> </v>
      </c>
      <c r="BQ60" s="245" t="str">
        <f>IF(ISERROR(VLOOKUP(BL60,'Calcification Rates'!$A$10:$D$88,4,FALSE))," ",VLOOKUP(BL60,'Calcification Rates'!$A$10:$D$88,4,FALSE))</f>
        <v xml:space="preserve"> </v>
      </c>
      <c r="BR60" s="253">
        <f>(IF(ISERROR(VLOOKUP(BL60,'Calcification Rates'!$A$11:$Q$88,11,0)),0,VLOOKUP(BL60,'Calcification Rates'!$A$11:$Q$88,11,0)))*BO60+(IF(ISERROR(VLOOKUP(BL60,'Calcification Rates'!$A$11:$Q$88,14,0)),0,VLOOKUP(BL60,'Calcification Rates'!$A$11:$Q$88,14,0)))</f>
        <v>0</v>
      </c>
      <c r="BS60" s="253">
        <f>(IF(ISERROR(VLOOKUP(BL60,'Calcification Rates'!$A$11:$Q$88,12,0)),0,VLOOKUP(BL60,'Calcification Rates'!$A$11:$Q$88,12,0)))*BO60+(IF(ISERROR(VLOOKUP(BL60,'Calcification Rates'!$A$11:$Q$88,15,0)),0,VLOOKUP(BL60,'Calcification Rates'!$A$11:$Q$88,15,0)))</f>
        <v>0</v>
      </c>
      <c r="BT60" s="254">
        <f>(IF(ISERROR(VLOOKUP(BL60,'Calcification Rates'!$A$11:$Q$88,13,0)),0,VLOOKUP(BL60,'Calcification Rates'!$A$11:$Q$88,13,0)))*BO60+(IF(ISERROR(VLOOKUP(BL60,'Calcification Rates'!$A$11:$Q$88,16,0)),0,VLOOKUP(BL60,'Calcification Rates'!$A$11:$Q$88,16,0)))</f>
        <v>0</v>
      </c>
    </row>
    <row r="61" spans="1:72" ht="20.100000000000001" customHeight="1" x14ac:dyDescent="0.25">
      <c r="A61" s="241"/>
      <c r="B61" s="241"/>
      <c r="C61" s="257"/>
      <c r="D61" s="244">
        <f>(IF(ISERROR(VLOOKUP(A61,'Calcification Rates'!$A$11:$Q$88,5,0)),0,VLOOKUP(A61,'Calcification Rates'!$A$11:$Q$88,5,0)))*C61</f>
        <v>0</v>
      </c>
      <c r="E61" s="245" t="str">
        <f>IF(ISERROR(VLOOKUP(A61,'Calcification Rates'!$A$10:$D$88,2,FALSE))," ",VLOOKUP(A61,'Calcification Rates'!$A$10:$D$88,2,FALSE))</f>
        <v xml:space="preserve"> </v>
      </c>
      <c r="F61" s="245" t="str">
        <f>IF(ISERROR(VLOOKUP(A61,'Calcification Rates'!$A$10:$D$88,4,FALSE))," ",VLOOKUP(A61,'Calcification Rates'!$A$10:$D$88,4,FALSE))</f>
        <v xml:space="preserve"> </v>
      </c>
      <c r="G61" s="246">
        <f>(IF(ISERROR(VLOOKUP(A61,'Calcification Rates'!$A$11:$Q$88,11,0)),0,VLOOKUP(A61,'Calcification Rates'!$A$11:$Q$88,11,0)))*D61+(IF(ISERROR(VLOOKUP(A61,'Calcification Rates'!$A$11:$Q$88,14,0)),0,VLOOKUP(A61,'Calcification Rates'!$A$11:$Q$88,14,0)))</f>
        <v>0</v>
      </c>
      <c r="H61" s="247">
        <f>(IF(ISERROR(VLOOKUP(A61,'Calcification Rates'!$A$11:$Q$88,12,0)),0,VLOOKUP(A61,'Calcification Rates'!$A$11:$Q$88,12,0)))*D61+(IF(ISERROR(VLOOKUP(A61,'Calcification Rates'!$A$11:$Q$88,15,0)),0,VLOOKUP(A61,'Calcification Rates'!$A$11:$Q$88,15,0)))</f>
        <v>0</v>
      </c>
      <c r="I61" s="248">
        <f>(IF(ISERROR(VLOOKUP(A61,'Calcification Rates'!$A$11:$Q$88,13,0)),0,VLOOKUP(A61,'Calcification Rates'!$A$11:$Q$88,13,0)))*D61+(IF(ISERROR(VLOOKUP(A61,'Calcification Rates'!$A$11:$Q$88,16,0)),0,VLOOKUP(A61,'Calcification Rates'!$A$11:$Q$88,16,0)))</f>
        <v>0</v>
      </c>
      <c r="J61" s="256"/>
      <c r="K61" s="242"/>
      <c r="L61" s="243"/>
      <c r="M61" s="244">
        <f>(IF(ISERROR(VLOOKUP(J61,'Calcification Rates'!$A$11:$Q$88,5,0)),0,VLOOKUP(J61,'Calcification Rates'!$A$11:$Q$88,5,0)))*L61</f>
        <v>0</v>
      </c>
      <c r="N61" s="245" t="str">
        <f>IF(ISERROR(VLOOKUP(J61,'Calcification Rates'!$A$10:$D$88,2,FALSE))," ",VLOOKUP(J61,'Calcification Rates'!$A$10:$D$88,2,FALSE))</f>
        <v xml:space="preserve"> </v>
      </c>
      <c r="O61" s="245" t="str">
        <f>IF(ISERROR(VLOOKUP(J61,'Calcification Rates'!$A$10:$D$88,4,FALSE))," ",VLOOKUP(J61,'Calcification Rates'!$A$10:$D$88,4,FALSE))</f>
        <v xml:space="preserve"> </v>
      </c>
      <c r="P61" s="246">
        <f>(IF(ISERROR(VLOOKUP(J61,'Calcification Rates'!$A$11:$Q$88,11,0)),0,VLOOKUP(J61,'Calcification Rates'!$A$11:$Q$88,11,0)))*M61+(IF(ISERROR(VLOOKUP(J61,'Calcification Rates'!$A$11:$Q$88,14,0)),0,VLOOKUP(J61,'Calcification Rates'!$A$11:$Q$88,14,0)))</f>
        <v>0</v>
      </c>
      <c r="Q61" s="246">
        <f>(IF(ISERROR(VLOOKUP(J61,'Calcification Rates'!$A$11:$Q$88,12,0)),0,VLOOKUP(J61,'Calcification Rates'!$A$11:$Q$88,12,0)))*M61+(IF(ISERROR(VLOOKUP(J61,'Calcification Rates'!$A$11:$Q$88,15,0)),0,VLOOKUP(J61,'Calcification Rates'!$A$11:$Q$88,15,0)))</f>
        <v>0</v>
      </c>
      <c r="R61" s="249">
        <f>(IF(ISERROR(VLOOKUP(J61,'Calcification Rates'!$A$11:$Q$88,13,0)),0,VLOOKUP(J61,'Calcification Rates'!$A$11:$Q$88,13,0)))*M61+(IF(ISERROR(VLOOKUP(J61,'Calcification Rates'!$A$11:$Q$88,16,0)),0,VLOOKUP(J61,'Calcification Rates'!$A$11:$Q$88,16,0)))</f>
        <v>0</v>
      </c>
      <c r="S61" s="256"/>
      <c r="T61" s="241"/>
      <c r="U61" s="257"/>
      <c r="V61" s="252">
        <f>(IF(ISERROR(VLOOKUP(S61,'Calcification Rates'!$A$11:$Q$88,5,0)),0,VLOOKUP(S61,'Calcification Rates'!$A$11:$Q$88,5,0)))*U61</f>
        <v>0</v>
      </c>
      <c r="W61" s="245" t="str">
        <f>IF(ISERROR(VLOOKUP(S61,'Calcification Rates'!$A$10:$D$88,2,FALSE))," ",VLOOKUP(S61,'Calcification Rates'!$A$10:$D$88,2,FALSE))</f>
        <v xml:space="preserve"> </v>
      </c>
      <c r="X61" s="245" t="str">
        <f>IF(ISERROR(VLOOKUP(S61,'Calcification Rates'!$A$10:$D$88,4,FALSE))," ",VLOOKUP(S61,'Calcification Rates'!$A$10:$D$88,4,FALSE))</f>
        <v xml:space="preserve"> </v>
      </c>
      <c r="Y61" s="246">
        <f>(IF(ISERROR(VLOOKUP(S61,'Calcification Rates'!$A$11:$Q$88,11,0)),0,VLOOKUP(S61,'Calcification Rates'!$A$11:$Q$88,11,0)))*V61+(IF(ISERROR(VLOOKUP(S61,'Calcification Rates'!$A$11:$Q$88,14,0)),0,VLOOKUP(S61,'Calcification Rates'!$A$11:$Q$88,14,0)))</f>
        <v>0</v>
      </c>
      <c r="Z61" s="246">
        <f>(IF(ISERROR(VLOOKUP(S61,'Calcification Rates'!$A$11:$Q$88,12,0)),0,VLOOKUP(S61,'Calcification Rates'!$A$11:$Q$88,12,0)))*V61+(IF(ISERROR(VLOOKUP(S61,'Calcification Rates'!$A$11:$Q$88,15,0)),0,VLOOKUP(S61,'Calcification Rates'!$A$11:$Q$88,15,0)))</f>
        <v>0</v>
      </c>
      <c r="AA61" s="249">
        <f>(IF(ISERROR(VLOOKUP(S61,'Calcification Rates'!$A$11:$Q$88,13,0)),0,VLOOKUP(S61,'Calcification Rates'!$A$11:$Q$88,13,0)))*V61+(IF(ISERROR(VLOOKUP(S61,'Calcification Rates'!$A$11:$Q$88,16,0)),0,VLOOKUP(S61,'Calcification Rates'!$A$11:$Q$88,16,0)))</f>
        <v>0</v>
      </c>
      <c r="AB61" s="256"/>
      <c r="AC61" s="250"/>
      <c r="AD61" s="251"/>
      <c r="AE61" s="244">
        <f>(IF(ISERROR(VLOOKUP(AB61,'Calcification Rates'!$A$11:$Q$88,5,0)),0,VLOOKUP(AB61,'Calcification Rates'!$A$11:$Q$88,5,0)))*AD61</f>
        <v>0</v>
      </c>
      <c r="AF61" s="245" t="str">
        <f>IF(ISERROR(VLOOKUP(AB61,'Calcification Rates'!$A$10:$D$88,2,FALSE))," ",VLOOKUP(AB61,'Calcification Rates'!$A$10:$D$88,2,FALSE))</f>
        <v xml:space="preserve"> </v>
      </c>
      <c r="AG61" s="245" t="str">
        <f>IF(ISERROR(VLOOKUP(AB61,'Calcification Rates'!$A$10:$D$88,4,FALSE))," ",VLOOKUP(AB61,'Calcification Rates'!$A$10:$D$88,4,FALSE))</f>
        <v xml:space="preserve"> </v>
      </c>
      <c r="AH61" s="246">
        <f>(IF(ISERROR(VLOOKUP(AB61,'Calcification Rates'!$A$11:$Q$88,11,0)),0,VLOOKUP(AB61,'Calcification Rates'!$A$11:$Q$88,11,0)))*AE61+(IF(ISERROR(VLOOKUP(AB61,'Calcification Rates'!$A$11:$Q$88,14,0)),0,VLOOKUP(AB61,'Calcification Rates'!$A$11:$Q$88,14,0)))</f>
        <v>0</v>
      </c>
      <c r="AI61" s="246">
        <f>(IF(ISERROR(VLOOKUP(AB61,'Calcification Rates'!$A$11:$Q$88,12,0)),0,VLOOKUP(AB61,'Calcification Rates'!$A$11:$Q$88,12,0)))*AE61+(IF(ISERROR(VLOOKUP(AB61,'Calcification Rates'!$A$11:$Q$88,15,0)),0,VLOOKUP(AB61,'Calcification Rates'!$A$11:$Q$88,15,0)))</f>
        <v>0</v>
      </c>
      <c r="AJ61" s="249">
        <f>(IF(ISERROR(VLOOKUP(AB61,'Calcification Rates'!$A$11:$Q$88,13,0)),0,VLOOKUP(AB61,'Calcification Rates'!$A$11:$Q$88,13,0)))*AE61+(IF(ISERROR(VLOOKUP(AB61,'Calcification Rates'!$A$11:$Q$88,16,0)),0,VLOOKUP(AB61,'Calcification Rates'!$A$11:$Q$88,16,0)))</f>
        <v>0</v>
      </c>
      <c r="AK61" s="256"/>
      <c r="AL61" s="241"/>
      <c r="AM61" s="257"/>
      <c r="AN61" s="252">
        <f>(IF(ISERROR(VLOOKUP(AK61,'Calcification Rates'!$A$11:$Q$88,5,0)),0,VLOOKUP(AK61,'Calcification Rates'!$A$11:$Q$88,5,0)))*AM61</f>
        <v>0</v>
      </c>
      <c r="AO61" s="245" t="str">
        <f>IF(ISERROR(VLOOKUP(AK61,'Calcification Rates'!$A$10:$D$88,2,FALSE))," ",VLOOKUP(AK61,'Calcification Rates'!$A$10:$D$88,2,FALSE))</f>
        <v xml:space="preserve"> </v>
      </c>
      <c r="AP61" s="245" t="str">
        <f>IF(ISERROR(VLOOKUP(AK61,'Calcification Rates'!$A$10:$D$88,4,FALSE))," ",VLOOKUP(AK61,'Calcification Rates'!$A$10:$D$88,4,FALSE))</f>
        <v xml:space="preserve"> </v>
      </c>
      <c r="AQ61" s="246">
        <f>(IF(ISERROR(VLOOKUP(AK61,'Calcification Rates'!$A$11:$Q$88,11,0)),0,VLOOKUP(AK61,'Calcification Rates'!$A$11:$Q$88,11,0)))*AN61+(IF(ISERROR(VLOOKUP(AK61,'Calcification Rates'!$A$11:$Q$88,14,0)),0,VLOOKUP(AK61,'Calcification Rates'!$A$11:$Q$88,14,0)))</f>
        <v>0</v>
      </c>
      <c r="AR61" s="246">
        <f>(IF(ISERROR(VLOOKUP(AK61,'Calcification Rates'!$A$11:$Q$88,12,0)),0,VLOOKUP(AK61,'Calcification Rates'!$A$11:$Q$88,12,0)))*AN61+(IF(ISERROR(VLOOKUP(AK61,'Calcification Rates'!$A$11:$Q$88,15,0)),0,VLOOKUP(AK61,'Calcification Rates'!$A$11:$Q$88,15,0)))</f>
        <v>0</v>
      </c>
      <c r="AS61" s="249">
        <f>(IF(ISERROR(VLOOKUP(AK61,'Calcification Rates'!$A$11:$Q$88,13,0)),0,VLOOKUP(AK61,'Calcification Rates'!$A$11:$Q$88,13,0)))*AN61+(IF(ISERROR(VLOOKUP(AK61,'Calcification Rates'!$A$11:$Q$88,16,0)),0,VLOOKUP(AK61,'Calcification Rates'!$A$11:$Q$88,16,0)))</f>
        <v>0</v>
      </c>
      <c r="AT61" s="256"/>
      <c r="AU61" s="241"/>
      <c r="AV61" s="257"/>
      <c r="AW61" s="244">
        <f>(IF(ISERROR(VLOOKUP(AT61,'Calcification Rates'!$A$11:$Q$88,5,0)),0,VLOOKUP(AT61,'Calcification Rates'!$A$11:$Q$88,5,0)))*AV61</f>
        <v>0</v>
      </c>
      <c r="AX61" s="245" t="str">
        <f>IF(ISERROR(VLOOKUP(AT61,'Calcification Rates'!$A$10:$D$88,2,FALSE))," ",VLOOKUP(AT61,'Calcification Rates'!$A$10:$D$88,2,FALSE))</f>
        <v xml:space="preserve"> </v>
      </c>
      <c r="AY61" s="245" t="str">
        <f>IF(ISERROR(VLOOKUP(AT61,'Calcification Rates'!$A$10:$D$88,4,FALSE))," ",VLOOKUP(AT61,'Calcification Rates'!$A$10:$D$88,4,FALSE))</f>
        <v xml:space="preserve"> </v>
      </c>
      <c r="AZ61" s="253">
        <f>(IF(ISERROR(VLOOKUP(AT61,'Calcification Rates'!$A$11:$Q$88,11,0)),0,VLOOKUP(AT61,'Calcification Rates'!$A$11:$Q$88,11,0)))*AW61+(IF(ISERROR(VLOOKUP(AT61,'Calcification Rates'!$A$11:$Q$88,14,0)),0,VLOOKUP(AT61,'Calcification Rates'!$A$11:$Q$88,14,0)))</f>
        <v>0</v>
      </c>
      <c r="BA61" s="253">
        <f>(IF(ISERROR(VLOOKUP(AT61,'Calcification Rates'!$A$11:$Q$88,12,0)),0,VLOOKUP(AT61,'Calcification Rates'!$A$11:$Q$88,12,0)))*AW61+(IF(ISERROR(VLOOKUP(AT61,'Calcification Rates'!$A$11:$Q$88,15,0)),0,VLOOKUP(AT61,'Calcification Rates'!$A$11:$Q$88,15,0)))</f>
        <v>0</v>
      </c>
      <c r="BB61" s="254">
        <f>(IF(ISERROR(VLOOKUP(AT61,'Calcification Rates'!$A$11:$Q$88,13,0)),0,VLOOKUP(AT61,'Calcification Rates'!$A$11:$Q$88,13,0)))*AW61+(IF(ISERROR(VLOOKUP(AT61,'Calcification Rates'!$A$11:$Q$88,16,0)),0,VLOOKUP(AT61,'Calcification Rates'!$A$11:$Q$88,16,0)))</f>
        <v>0</v>
      </c>
      <c r="BC61" s="256"/>
      <c r="BD61" s="241"/>
      <c r="BE61" s="257"/>
      <c r="BF61" s="244">
        <f>(IF(ISERROR(VLOOKUP(BC61,'Calcification Rates'!$A$11:$Q$88,5,0)),0,VLOOKUP(BC61,'Calcification Rates'!$A$11:$Q$88,5,0)))*BE61</f>
        <v>0</v>
      </c>
      <c r="BG61" s="245" t="str">
        <f>IF(ISERROR(VLOOKUP(BC61,'Calcification Rates'!$A$10:$D$88,2,FALSE))," ",VLOOKUP(BC61,'Calcification Rates'!$A$10:$D$88,2,FALSE))</f>
        <v xml:space="preserve"> </v>
      </c>
      <c r="BH61" s="245" t="str">
        <f>IF(ISERROR(VLOOKUP(BC61,'Calcification Rates'!$A$10:$D$88,4,FALSE))," ",VLOOKUP(BC61,'Calcification Rates'!$A$10:$D$88,4,FALSE))</f>
        <v xml:space="preserve"> </v>
      </c>
      <c r="BI61" s="253">
        <f>(IF(ISERROR(VLOOKUP(BC61,'Calcification Rates'!$A$11:$Q$88,11,0)),0,VLOOKUP(BC61,'Calcification Rates'!$A$11:$Q$88,11,0)))*BF61+(IF(ISERROR(VLOOKUP(BC61,'Calcification Rates'!$A$11:$Q$88,14,0)),0,VLOOKUP(BC61,'Calcification Rates'!$A$11:$Q$88,14,0)))</f>
        <v>0</v>
      </c>
      <c r="BJ61" s="253">
        <f>(IF(ISERROR(VLOOKUP(BC61,'Calcification Rates'!$A$11:$Q$88,12,0)),0,VLOOKUP(BC61,'Calcification Rates'!$A$11:$Q$88,12,0)))*BF61+(IF(ISERROR(VLOOKUP(BC61,'Calcification Rates'!$A$11:$Q$88,15,0)),0,VLOOKUP(BC61,'Calcification Rates'!$A$11:$Q$88,15,0)))</f>
        <v>0</v>
      </c>
      <c r="BK61" s="254">
        <f>(IF(ISERROR(VLOOKUP(BC61,'Calcification Rates'!$A$11:$Q$88,13,0)),0,VLOOKUP(BC61,'Calcification Rates'!$A$11:$Q$88,13,0)))*BF61+(IF(ISERROR(VLOOKUP(BC61,'Calcification Rates'!$A$11:$Q$88,16,0)),0,VLOOKUP(BC61,'Calcification Rates'!$A$11:$Q$88,16,0)))</f>
        <v>0</v>
      </c>
      <c r="BL61" s="256"/>
      <c r="BM61" s="241"/>
      <c r="BN61" s="241"/>
      <c r="BO61" s="241">
        <f>(IF(ISERROR(VLOOKUP(BL61,'Calcification Rates'!$A$11:$Q$88,5,0)),0,VLOOKUP(BL61,'Calcification Rates'!$A$11:$Q$88,5,0)))*BN61</f>
        <v>0</v>
      </c>
      <c r="BP61" s="245" t="str">
        <f>IF(ISERROR(VLOOKUP(BL61,'Calcification Rates'!$A$10:$D$88,2,FALSE))," ",VLOOKUP(BL61,'Calcification Rates'!$A$10:$D$88,2,FALSE))</f>
        <v xml:space="preserve"> </v>
      </c>
      <c r="BQ61" s="245" t="str">
        <f>IF(ISERROR(VLOOKUP(BL61,'Calcification Rates'!$A$10:$D$88,4,FALSE))," ",VLOOKUP(BL61,'Calcification Rates'!$A$10:$D$88,4,FALSE))</f>
        <v xml:space="preserve"> </v>
      </c>
      <c r="BR61" s="253">
        <f>(IF(ISERROR(VLOOKUP(BL61,'Calcification Rates'!$A$11:$Q$88,11,0)),0,VLOOKUP(BL61,'Calcification Rates'!$A$11:$Q$88,11,0)))*BO61+(IF(ISERROR(VLOOKUP(BL61,'Calcification Rates'!$A$11:$Q$88,14,0)),0,VLOOKUP(BL61,'Calcification Rates'!$A$11:$Q$88,14,0)))</f>
        <v>0</v>
      </c>
      <c r="BS61" s="253">
        <f>(IF(ISERROR(VLOOKUP(BL61,'Calcification Rates'!$A$11:$Q$88,12,0)),0,VLOOKUP(BL61,'Calcification Rates'!$A$11:$Q$88,12,0)))*BO61+(IF(ISERROR(VLOOKUP(BL61,'Calcification Rates'!$A$11:$Q$88,15,0)),0,VLOOKUP(BL61,'Calcification Rates'!$A$11:$Q$88,15,0)))</f>
        <v>0</v>
      </c>
      <c r="BT61" s="254">
        <f>(IF(ISERROR(VLOOKUP(BL61,'Calcification Rates'!$A$11:$Q$88,13,0)),0,VLOOKUP(BL61,'Calcification Rates'!$A$11:$Q$88,13,0)))*BO61+(IF(ISERROR(VLOOKUP(BL61,'Calcification Rates'!$A$11:$Q$88,16,0)),0,VLOOKUP(BL61,'Calcification Rates'!$A$11:$Q$88,16,0)))</f>
        <v>0</v>
      </c>
    </row>
    <row r="62" spans="1:72" ht="20.100000000000001" customHeight="1" x14ac:dyDescent="0.25">
      <c r="A62" s="241"/>
      <c r="B62" s="241"/>
      <c r="C62" s="257"/>
      <c r="D62" s="244">
        <f>(IF(ISERROR(VLOOKUP(A62,'Calcification Rates'!$A$11:$Q$88,5,0)),0,VLOOKUP(A62,'Calcification Rates'!$A$11:$Q$88,5,0)))*C62</f>
        <v>0</v>
      </c>
      <c r="E62" s="245" t="str">
        <f>IF(ISERROR(VLOOKUP(A62,'Calcification Rates'!$A$10:$D$88,2,FALSE))," ",VLOOKUP(A62,'Calcification Rates'!$A$10:$D$88,2,FALSE))</f>
        <v xml:space="preserve"> </v>
      </c>
      <c r="F62" s="245" t="str">
        <f>IF(ISERROR(VLOOKUP(A62,'Calcification Rates'!$A$10:$D$88,4,FALSE))," ",VLOOKUP(A62,'Calcification Rates'!$A$10:$D$88,4,FALSE))</f>
        <v xml:space="preserve"> </v>
      </c>
      <c r="G62" s="246">
        <f>(IF(ISERROR(VLOOKUP(A62,'Calcification Rates'!$A$11:$Q$88,11,0)),0,VLOOKUP(A62,'Calcification Rates'!$A$11:$Q$88,11,0)))*D62+(IF(ISERROR(VLOOKUP(A62,'Calcification Rates'!$A$11:$Q$88,14,0)),0,VLOOKUP(A62,'Calcification Rates'!$A$11:$Q$88,14,0)))</f>
        <v>0</v>
      </c>
      <c r="H62" s="247">
        <f>(IF(ISERROR(VLOOKUP(A62,'Calcification Rates'!$A$11:$Q$88,12,0)),0,VLOOKUP(A62,'Calcification Rates'!$A$11:$Q$88,12,0)))*D62+(IF(ISERROR(VLOOKUP(A62,'Calcification Rates'!$A$11:$Q$88,15,0)),0,VLOOKUP(A62,'Calcification Rates'!$A$11:$Q$88,15,0)))</f>
        <v>0</v>
      </c>
      <c r="I62" s="248">
        <f>(IF(ISERROR(VLOOKUP(A62,'Calcification Rates'!$A$11:$Q$88,13,0)),0,VLOOKUP(A62,'Calcification Rates'!$A$11:$Q$88,13,0)))*D62+(IF(ISERROR(VLOOKUP(A62,'Calcification Rates'!$A$11:$Q$88,16,0)),0,VLOOKUP(A62,'Calcification Rates'!$A$11:$Q$88,16,0)))</f>
        <v>0</v>
      </c>
      <c r="J62" s="256"/>
      <c r="K62" s="242"/>
      <c r="L62" s="243"/>
      <c r="M62" s="244">
        <f>(IF(ISERROR(VLOOKUP(J62,'Calcification Rates'!$A$11:$Q$88,5,0)),0,VLOOKUP(J62,'Calcification Rates'!$A$11:$Q$88,5,0)))*L62</f>
        <v>0</v>
      </c>
      <c r="N62" s="245" t="str">
        <f>IF(ISERROR(VLOOKUP(J62,'Calcification Rates'!$A$10:$D$88,2,FALSE))," ",VLOOKUP(J62,'Calcification Rates'!$A$10:$D$88,2,FALSE))</f>
        <v xml:space="preserve"> </v>
      </c>
      <c r="O62" s="245" t="str">
        <f>IF(ISERROR(VLOOKUP(J62,'Calcification Rates'!$A$10:$D$88,4,FALSE))," ",VLOOKUP(J62,'Calcification Rates'!$A$10:$D$88,4,FALSE))</f>
        <v xml:space="preserve"> </v>
      </c>
      <c r="P62" s="246">
        <f>(IF(ISERROR(VLOOKUP(J62,'Calcification Rates'!$A$11:$Q$88,11,0)),0,VLOOKUP(J62,'Calcification Rates'!$A$11:$Q$88,11,0)))*M62+(IF(ISERROR(VLOOKUP(J62,'Calcification Rates'!$A$11:$Q$88,14,0)),0,VLOOKUP(J62,'Calcification Rates'!$A$11:$Q$88,14,0)))</f>
        <v>0</v>
      </c>
      <c r="Q62" s="246">
        <f>(IF(ISERROR(VLOOKUP(J62,'Calcification Rates'!$A$11:$Q$88,12,0)),0,VLOOKUP(J62,'Calcification Rates'!$A$11:$Q$88,12,0)))*M62+(IF(ISERROR(VLOOKUP(J62,'Calcification Rates'!$A$11:$Q$88,15,0)),0,VLOOKUP(J62,'Calcification Rates'!$A$11:$Q$88,15,0)))</f>
        <v>0</v>
      </c>
      <c r="R62" s="249">
        <f>(IF(ISERROR(VLOOKUP(J62,'Calcification Rates'!$A$11:$Q$88,13,0)),0,VLOOKUP(J62,'Calcification Rates'!$A$11:$Q$88,13,0)))*M62+(IF(ISERROR(VLOOKUP(J62,'Calcification Rates'!$A$11:$Q$88,16,0)),0,VLOOKUP(J62,'Calcification Rates'!$A$11:$Q$88,16,0)))</f>
        <v>0</v>
      </c>
      <c r="S62" s="256"/>
      <c r="T62" s="241"/>
      <c r="U62" s="257"/>
      <c r="V62" s="252">
        <f>(IF(ISERROR(VLOOKUP(S62,'Calcification Rates'!$A$11:$Q$88,5,0)),0,VLOOKUP(S62,'Calcification Rates'!$A$11:$Q$88,5,0)))*U62</f>
        <v>0</v>
      </c>
      <c r="W62" s="245" t="str">
        <f>IF(ISERROR(VLOOKUP(S62,'Calcification Rates'!$A$10:$D$88,2,FALSE))," ",VLOOKUP(S62,'Calcification Rates'!$A$10:$D$88,2,FALSE))</f>
        <v xml:space="preserve"> </v>
      </c>
      <c r="X62" s="245" t="str">
        <f>IF(ISERROR(VLOOKUP(S62,'Calcification Rates'!$A$10:$D$88,4,FALSE))," ",VLOOKUP(S62,'Calcification Rates'!$A$10:$D$88,4,FALSE))</f>
        <v xml:space="preserve"> </v>
      </c>
      <c r="Y62" s="246">
        <f>(IF(ISERROR(VLOOKUP(S62,'Calcification Rates'!$A$11:$Q$88,11,0)),0,VLOOKUP(S62,'Calcification Rates'!$A$11:$Q$88,11,0)))*V62+(IF(ISERROR(VLOOKUP(S62,'Calcification Rates'!$A$11:$Q$88,14,0)),0,VLOOKUP(S62,'Calcification Rates'!$A$11:$Q$88,14,0)))</f>
        <v>0</v>
      </c>
      <c r="Z62" s="246">
        <f>(IF(ISERROR(VLOOKUP(S62,'Calcification Rates'!$A$11:$Q$88,12,0)),0,VLOOKUP(S62,'Calcification Rates'!$A$11:$Q$88,12,0)))*V62+(IF(ISERROR(VLOOKUP(S62,'Calcification Rates'!$A$11:$Q$88,15,0)),0,VLOOKUP(S62,'Calcification Rates'!$A$11:$Q$88,15,0)))</f>
        <v>0</v>
      </c>
      <c r="AA62" s="249">
        <f>(IF(ISERROR(VLOOKUP(S62,'Calcification Rates'!$A$11:$Q$88,13,0)),0,VLOOKUP(S62,'Calcification Rates'!$A$11:$Q$88,13,0)))*V62+(IF(ISERROR(VLOOKUP(S62,'Calcification Rates'!$A$11:$Q$88,16,0)),0,VLOOKUP(S62,'Calcification Rates'!$A$11:$Q$88,16,0)))</f>
        <v>0</v>
      </c>
      <c r="AB62" s="256"/>
      <c r="AC62" s="250"/>
      <c r="AD62" s="251"/>
      <c r="AE62" s="244">
        <f>(IF(ISERROR(VLOOKUP(AB62,'Calcification Rates'!$A$11:$Q$88,5,0)),0,VLOOKUP(AB62,'Calcification Rates'!$A$11:$Q$88,5,0)))*AD62</f>
        <v>0</v>
      </c>
      <c r="AF62" s="245" t="str">
        <f>IF(ISERROR(VLOOKUP(AB62,'Calcification Rates'!$A$10:$D$88,2,FALSE))," ",VLOOKUP(AB62,'Calcification Rates'!$A$10:$D$88,2,FALSE))</f>
        <v xml:space="preserve"> </v>
      </c>
      <c r="AG62" s="245" t="str">
        <f>IF(ISERROR(VLOOKUP(AB62,'Calcification Rates'!$A$10:$D$88,4,FALSE))," ",VLOOKUP(AB62,'Calcification Rates'!$A$10:$D$88,4,FALSE))</f>
        <v xml:space="preserve"> </v>
      </c>
      <c r="AH62" s="246">
        <f>(IF(ISERROR(VLOOKUP(AB62,'Calcification Rates'!$A$11:$Q$88,11,0)),0,VLOOKUP(AB62,'Calcification Rates'!$A$11:$Q$88,11,0)))*AE62+(IF(ISERROR(VLOOKUP(AB62,'Calcification Rates'!$A$11:$Q$88,14,0)),0,VLOOKUP(AB62,'Calcification Rates'!$A$11:$Q$88,14,0)))</f>
        <v>0</v>
      </c>
      <c r="AI62" s="246">
        <f>(IF(ISERROR(VLOOKUP(AB62,'Calcification Rates'!$A$11:$Q$88,12,0)),0,VLOOKUP(AB62,'Calcification Rates'!$A$11:$Q$88,12,0)))*AE62+(IF(ISERROR(VLOOKUP(AB62,'Calcification Rates'!$A$11:$Q$88,15,0)),0,VLOOKUP(AB62,'Calcification Rates'!$A$11:$Q$88,15,0)))</f>
        <v>0</v>
      </c>
      <c r="AJ62" s="249">
        <f>(IF(ISERROR(VLOOKUP(AB62,'Calcification Rates'!$A$11:$Q$88,13,0)),0,VLOOKUP(AB62,'Calcification Rates'!$A$11:$Q$88,13,0)))*AE62+(IF(ISERROR(VLOOKUP(AB62,'Calcification Rates'!$A$11:$Q$88,16,0)),0,VLOOKUP(AB62,'Calcification Rates'!$A$11:$Q$88,16,0)))</f>
        <v>0</v>
      </c>
      <c r="AK62" s="256"/>
      <c r="AL62" s="241"/>
      <c r="AM62" s="257"/>
      <c r="AN62" s="252">
        <f>(IF(ISERROR(VLOOKUP(AK62,'Calcification Rates'!$A$11:$Q$88,5,0)),0,VLOOKUP(AK62,'Calcification Rates'!$A$11:$Q$88,5,0)))*AM62</f>
        <v>0</v>
      </c>
      <c r="AO62" s="245" t="str">
        <f>IF(ISERROR(VLOOKUP(AK62,'Calcification Rates'!$A$10:$D$88,2,FALSE))," ",VLOOKUP(AK62,'Calcification Rates'!$A$10:$D$88,2,FALSE))</f>
        <v xml:space="preserve"> </v>
      </c>
      <c r="AP62" s="245" t="str">
        <f>IF(ISERROR(VLOOKUP(AK62,'Calcification Rates'!$A$10:$D$88,4,FALSE))," ",VLOOKUP(AK62,'Calcification Rates'!$A$10:$D$88,4,FALSE))</f>
        <v xml:space="preserve"> </v>
      </c>
      <c r="AQ62" s="246">
        <f>(IF(ISERROR(VLOOKUP(AK62,'Calcification Rates'!$A$11:$Q$88,11,0)),0,VLOOKUP(AK62,'Calcification Rates'!$A$11:$Q$88,11,0)))*AN62+(IF(ISERROR(VLOOKUP(AK62,'Calcification Rates'!$A$11:$Q$88,14,0)),0,VLOOKUP(AK62,'Calcification Rates'!$A$11:$Q$88,14,0)))</f>
        <v>0</v>
      </c>
      <c r="AR62" s="246">
        <f>(IF(ISERROR(VLOOKUP(AK62,'Calcification Rates'!$A$11:$Q$88,12,0)),0,VLOOKUP(AK62,'Calcification Rates'!$A$11:$Q$88,12,0)))*AN62+(IF(ISERROR(VLOOKUP(AK62,'Calcification Rates'!$A$11:$Q$88,15,0)),0,VLOOKUP(AK62,'Calcification Rates'!$A$11:$Q$88,15,0)))</f>
        <v>0</v>
      </c>
      <c r="AS62" s="249">
        <f>(IF(ISERROR(VLOOKUP(AK62,'Calcification Rates'!$A$11:$Q$88,13,0)),0,VLOOKUP(AK62,'Calcification Rates'!$A$11:$Q$88,13,0)))*AN62+(IF(ISERROR(VLOOKUP(AK62,'Calcification Rates'!$A$11:$Q$88,16,0)),0,VLOOKUP(AK62,'Calcification Rates'!$A$11:$Q$88,16,0)))</f>
        <v>0</v>
      </c>
      <c r="AT62" s="256"/>
      <c r="AU62" s="241"/>
      <c r="AV62" s="257"/>
      <c r="AW62" s="244">
        <f>(IF(ISERROR(VLOOKUP(AT62,'Calcification Rates'!$A$11:$Q$88,5,0)),0,VLOOKUP(AT62,'Calcification Rates'!$A$11:$Q$88,5,0)))*AV62</f>
        <v>0</v>
      </c>
      <c r="AX62" s="245" t="str">
        <f>IF(ISERROR(VLOOKUP(AT62,'Calcification Rates'!$A$10:$D$88,2,FALSE))," ",VLOOKUP(AT62,'Calcification Rates'!$A$10:$D$88,2,FALSE))</f>
        <v xml:space="preserve"> </v>
      </c>
      <c r="AY62" s="245" t="str">
        <f>IF(ISERROR(VLOOKUP(AT62,'Calcification Rates'!$A$10:$D$88,4,FALSE))," ",VLOOKUP(AT62,'Calcification Rates'!$A$10:$D$88,4,FALSE))</f>
        <v xml:space="preserve"> </v>
      </c>
      <c r="AZ62" s="253">
        <f>(IF(ISERROR(VLOOKUP(AT62,'Calcification Rates'!$A$11:$Q$88,11,0)),0,VLOOKUP(AT62,'Calcification Rates'!$A$11:$Q$88,11,0)))*AW62+(IF(ISERROR(VLOOKUP(AT62,'Calcification Rates'!$A$11:$Q$88,14,0)),0,VLOOKUP(AT62,'Calcification Rates'!$A$11:$Q$88,14,0)))</f>
        <v>0</v>
      </c>
      <c r="BA62" s="253">
        <f>(IF(ISERROR(VLOOKUP(AT62,'Calcification Rates'!$A$11:$Q$88,12,0)),0,VLOOKUP(AT62,'Calcification Rates'!$A$11:$Q$88,12,0)))*AW62+(IF(ISERROR(VLOOKUP(AT62,'Calcification Rates'!$A$11:$Q$88,15,0)),0,VLOOKUP(AT62,'Calcification Rates'!$A$11:$Q$88,15,0)))</f>
        <v>0</v>
      </c>
      <c r="BB62" s="254">
        <f>(IF(ISERROR(VLOOKUP(AT62,'Calcification Rates'!$A$11:$Q$88,13,0)),0,VLOOKUP(AT62,'Calcification Rates'!$A$11:$Q$88,13,0)))*AW62+(IF(ISERROR(VLOOKUP(AT62,'Calcification Rates'!$A$11:$Q$88,16,0)),0,VLOOKUP(AT62,'Calcification Rates'!$A$11:$Q$88,16,0)))</f>
        <v>0</v>
      </c>
      <c r="BC62" s="256"/>
      <c r="BD62" s="241"/>
      <c r="BE62" s="257"/>
      <c r="BF62" s="244">
        <f>(IF(ISERROR(VLOOKUP(BC62,'Calcification Rates'!$A$11:$Q$88,5,0)),0,VLOOKUP(BC62,'Calcification Rates'!$A$11:$Q$88,5,0)))*BE62</f>
        <v>0</v>
      </c>
      <c r="BG62" s="245" t="str">
        <f>IF(ISERROR(VLOOKUP(BC62,'Calcification Rates'!$A$10:$D$88,2,FALSE))," ",VLOOKUP(BC62,'Calcification Rates'!$A$10:$D$88,2,FALSE))</f>
        <v xml:space="preserve"> </v>
      </c>
      <c r="BH62" s="245" t="str">
        <f>IF(ISERROR(VLOOKUP(BC62,'Calcification Rates'!$A$10:$D$88,4,FALSE))," ",VLOOKUP(BC62,'Calcification Rates'!$A$10:$D$88,4,FALSE))</f>
        <v xml:space="preserve"> </v>
      </c>
      <c r="BI62" s="253">
        <f>(IF(ISERROR(VLOOKUP(BC62,'Calcification Rates'!$A$11:$Q$88,11,0)),0,VLOOKUP(BC62,'Calcification Rates'!$A$11:$Q$88,11,0)))*BF62+(IF(ISERROR(VLOOKUP(BC62,'Calcification Rates'!$A$11:$Q$88,14,0)),0,VLOOKUP(BC62,'Calcification Rates'!$A$11:$Q$88,14,0)))</f>
        <v>0</v>
      </c>
      <c r="BJ62" s="253">
        <f>(IF(ISERROR(VLOOKUP(BC62,'Calcification Rates'!$A$11:$Q$88,12,0)),0,VLOOKUP(BC62,'Calcification Rates'!$A$11:$Q$88,12,0)))*BF62+(IF(ISERROR(VLOOKUP(BC62,'Calcification Rates'!$A$11:$Q$88,15,0)),0,VLOOKUP(BC62,'Calcification Rates'!$A$11:$Q$88,15,0)))</f>
        <v>0</v>
      </c>
      <c r="BK62" s="254">
        <f>(IF(ISERROR(VLOOKUP(BC62,'Calcification Rates'!$A$11:$Q$88,13,0)),0,VLOOKUP(BC62,'Calcification Rates'!$A$11:$Q$88,13,0)))*BF62+(IF(ISERROR(VLOOKUP(BC62,'Calcification Rates'!$A$11:$Q$88,16,0)),0,VLOOKUP(BC62,'Calcification Rates'!$A$11:$Q$88,16,0)))</f>
        <v>0</v>
      </c>
      <c r="BL62" s="256"/>
      <c r="BM62" s="241"/>
      <c r="BN62" s="241"/>
      <c r="BO62" s="241">
        <f>(IF(ISERROR(VLOOKUP(BL62,'Calcification Rates'!$A$11:$Q$88,5,0)),0,VLOOKUP(BL62,'Calcification Rates'!$A$11:$Q$88,5,0)))*BN62</f>
        <v>0</v>
      </c>
      <c r="BP62" s="245" t="str">
        <f>IF(ISERROR(VLOOKUP(BL62,'Calcification Rates'!$A$10:$D$88,2,FALSE))," ",VLOOKUP(BL62,'Calcification Rates'!$A$10:$D$88,2,FALSE))</f>
        <v xml:space="preserve"> </v>
      </c>
      <c r="BQ62" s="245" t="str">
        <f>IF(ISERROR(VLOOKUP(BL62,'Calcification Rates'!$A$10:$D$88,4,FALSE))," ",VLOOKUP(BL62,'Calcification Rates'!$A$10:$D$88,4,FALSE))</f>
        <v xml:space="preserve"> </v>
      </c>
      <c r="BR62" s="253">
        <f>(IF(ISERROR(VLOOKUP(BL62,'Calcification Rates'!$A$11:$Q$88,11,0)),0,VLOOKUP(BL62,'Calcification Rates'!$A$11:$Q$88,11,0)))*BO62+(IF(ISERROR(VLOOKUP(BL62,'Calcification Rates'!$A$11:$Q$88,14,0)),0,VLOOKUP(BL62,'Calcification Rates'!$A$11:$Q$88,14,0)))</f>
        <v>0</v>
      </c>
      <c r="BS62" s="253">
        <f>(IF(ISERROR(VLOOKUP(BL62,'Calcification Rates'!$A$11:$Q$88,12,0)),0,VLOOKUP(BL62,'Calcification Rates'!$A$11:$Q$88,12,0)))*BO62+(IF(ISERROR(VLOOKUP(BL62,'Calcification Rates'!$A$11:$Q$88,15,0)),0,VLOOKUP(BL62,'Calcification Rates'!$A$11:$Q$88,15,0)))</f>
        <v>0</v>
      </c>
      <c r="BT62" s="254">
        <f>(IF(ISERROR(VLOOKUP(BL62,'Calcification Rates'!$A$11:$Q$88,13,0)),0,VLOOKUP(BL62,'Calcification Rates'!$A$11:$Q$88,13,0)))*BO62+(IF(ISERROR(VLOOKUP(BL62,'Calcification Rates'!$A$11:$Q$88,16,0)),0,VLOOKUP(BL62,'Calcification Rates'!$A$11:$Q$88,16,0)))</f>
        <v>0</v>
      </c>
    </row>
    <row r="63" spans="1:72" ht="20.100000000000001" customHeight="1" x14ac:dyDescent="0.25">
      <c r="A63" s="241"/>
      <c r="B63" s="241"/>
      <c r="C63" s="257"/>
      <c r="D63" s="244">
        <f>(IF(ISERROR(VLOOKUP(A63,'Calcification Rates'!$A$11:$Q$88,5,0)),0,VLOOKUP(A63,'Calcification Rates'!$A$11:$Q$88,5,0)))*C63</f>
        <v>0</v>
      </c>
      <c r="E63" s="245" t="str">
        <f>IF(ISERROR(VLOOKUP(A63,'Calcification Rates'!$A$10:$D$88,2,FALSE))," ",VLOOKUP(A63,'Calcification Rates'!$A$10:$D$88,2,FALSE))</f>
        <v xml:space="preserve"> </v>
      </c>
      <c r="F63" s="245" t="str">
        <f>IF(ISERROR(VLOOKUP(A63,'Calcification Rates'!$A$10:$D$88,4,FALSE))," ",VLOOKUP(A63,'Calcification Rates'!$A$10:$D$88,4,FALSE))</f>
        <v xml:space="preserve"> </v>
      </c>
      <c r="G63" s="246">
        <f>(IF(ISERROR(VLOOKUP(A63,'Calcification Rates'!$A$11:$Q$88,11,0)),0,VLOOKUP(A63,'Calcification Rates'!$A$11:$Q$88,11,0)))*D63+(IF(ISERROR(VLOOKUP(A63,'Calcification Rates'!$A$11:$Q$88,14,0)),0,VLOOKUP(A63,'Calcification Rates'!$A$11:$Q$88,14,0)))</f>
        <v>0</v>
      </c>
      <c r="H63" s="247">
        <f>(IF(ISERROR(VLOOKUP(A63,'Calcification Rates'!$A$11:$Q$88,12,0)),0,VLOOKUP(A63,'Calcification Rates'!$A$11:$Q$88,12,0)))*D63+(IF(ISERROR(VLOOKUP(A63,'Calcification Rates'!$A$11:$Q$88,15,0)),0,VLOOKUP(A63,'Calcification Rates'!$A$11:$Q$88,15,0)))</f>
        <v>0</v>
      </c>
      <c r="I63" s="248">
        <f>(IF(ISERROR(VLOOKUP(A63,'Calcification Rates'!$A$11:$Q$88,13,0)),0,VLOOKUP(A63,'Calcification Rates'!$A$11:$Q$88,13,0)))*D63+(IF(ISERROR(VLOOKUP(A63,'Calcification Rates'!$A$11:$Q$88,16,0)),0,VLOOKUP(A63,'Calcification Rates'!$A$11:$Q$88,16,0)))</f>
        <v>0</v>
      </c>
      <c r="J63" s="256"/>
      <c r="K63" s="242"/>
      <c r="L63" s="243"/>
      <c r="M63" s="244">
        <f>(IF(ISERROR(VLOOKUP(J63,'Calcification Rates'!$A$11:$Q$88,5,0)),0,VLOOKUP(J63,'Calcification Rates'!$A$11:$Q$88,5,0)))*L63</f>
        <v>0</v>
      </c>
      <c r="N63" s="245" t="str">
        <f>IF(ISERROR(VLOOKUP(J63,'Calcification Rates'!$A$10:$D$88,2,FALSE))," ",VLOOKUP(J63,'Calcification Rates'!$A$10:$D$88,2,FALSE))</f>
        <v xml:space="preserve"> </v>
      </c>
      <c r="O63" s="245" t="str">
        <f>IF(ISERROR(VLOOKUP(J63,'Calcification Rates'!$A$10:$D$88,4,FALSE))," ",VLOOKUP(J63,'Calcification Rates'!$A$10:$D$88,4,FALSE))</f>
        <v xml:space="preserve"> </v>
      </c>
      <c r="P63" s="246">
        <f>(IF(ISERROR(VLOOKUP(J63,'Calcification Rates'!$A$11:$Q$88,11,0)),0,VLOOKUP(J63,'Calcification Rates'!$A$11:$Q$88,11,0)))*M63+(IF(ISERROR(VLOOKUP(J63,'Calcification Rates'!$A$11:$Q$88,14,0)),0,VLOOKUP(J63,'Calcification Rates'!$A$11:$Q$88,14,0)))</f>
        <v>0</v>
      </c>
      <c r="Q63" s="246">
        <f>(IF(ISERROR(VLOOKUP(J63,'Calcification Rates'!$A$11:$Q$88,12,0)),0,VLOOKUP(J63,'Calcification Rates'!$A$11:$Q$88,12,0)))*M63+(IF(ISERROR(VLOOKUP(J63,'Calcification Rates'!$A$11:$Q$88,15,0)),0,VLOOKUP(J63,'Calcification Rates'!$A$11:$Q$88,15,0)))</f>
        <v>0</v>
      </c>
      <c r="R63" s="249">
        <f>(IF(ISERROR(VLOOKUP(J63,'Calcification Rates'!$A$11:$Q$88,13,0)),0,VLOOKUP(J63,'Calcification Rates'!$A$11:$Q$88,13,0)))*M63+(IF(ISERROR(VLOOKUP(J63,'Calcification Rates'!$A$11:$Q$88,16,0)),0,VLOOKUP(J63,'Calcification Rates'!$A$11:$Q$88,16,0)))</f>
        <v>0</v>
      </c>
      <c r="S63" s="256"/>
      <c r="T63" s="241"/>
      <c r="U63" s="257"/>
      <c r="V63" s="252">
        <f>(IF(ISERROR(VLOOKUP(S63,'Calcification Rates'!$A$11:$Q$88,5,0)),0,VLOOKUP(S63,'Calcification Rates'!$A$11:$Q$88,5,0)))*U63</f>
        <v>0</v>
      </c>
      <c r="W63" s="245" t="str">
        <f>IF(ISERROR(VLOOKUP(S63,'Calcification Rates'!$A$10:$D$88,2,FALSE))," ",VLOOKUP(S63,'Calcification Rates'!$A$10:$D$88,2,FALSE))</f>
        <v xml:space="preserve"> </v>
      </c>
      <c r="X63" s="245" t="str">
        <f>IF(ISERROR(VLOOKUP(S63,'Calcification Rates'!$A$10:$D$88,4,FALSE))," ",VLOOKUP(S63,'Calcification Rates'!$A$10:$D$88,4,FALSE))</f>
        <v xml:space="preserve"> </v>
      </c>
      <c r="Y63" s="246">
        <f>(IF(ISERROR(VLOOKUP(S63,'Calcification Rates'!$A$11:$Q$88,11,0)),0,VLOOKUP(S63,'Calcification Rates'!$A$11:$Q$88,11,0)))*V63+(IF(ISERROR(VLOOKUP(S63,'Calcification Rates'!$A$11:$Q$88,14,0)),0,VLOOKUP(S63,'Calcification Rates'!$A$11:$Q$88,14,0)))</f>
        <v>0</v>
      </c>
      <c r="Z63" s="246">
        <f>(IF(ISERROR(VLOOKUP(S63,'Calcification Rates'!$A$11:$Q$88,12,0)),0,VLOOKUP(S63,'Calcification Rates'!$A$11:$Q$88,12,0)))*V63+(IF(ISERROR(VLOOKUP(S63,'Calcification Rates'!$A$11:$Q$88,15,0)),0,VLOOKUP(S63,'Calcification Rates'!$A$11:$Q$88,15,0)))</f>
        <v>0</v>
      </c>
      <c r="AA63" s="249">
        <f>(IF(ISERROR(VLOOKUP(S63,'Calcification Rates'!$A$11:$Q$88,13,0)),0,VLOOKUP(S63,'Calcification Rates'!$A$11:$Q$88,13,0)))*V63+(IF(ISERROR(VLOOKUP(S63,'Calcification Rates'!$A$11:$Q$88,16,0)),0,VLOOKUP(S63,'Calcification Rates'!$A$11:$Q$88,16,0)))</f>
        <v>0</v>
      </c>
      <c r="AB63" s="256"/>
      <c r="AC63" s="250"/>
      <c r="AD63" s="251"/>
      <c r="AE63" s="244">
        <f>(IF(ISERROR(VLOOKUP(AB63,'Calcification Rates'!$A$11:$Q$88,5,0)),0,VLOOKUP(AB63,'Calcification Rates'!$A$11:$Q$88,5,0)))*AD63</f>
        <v>0</v>
      </c>
      <c r="AF63" s="245" t="str">
        <f>IF(ISERROR(VLOOKUP(AB63,'Calcification Rates'!$A$10:$D$88,2,FALSE))," ",VLOOKUP(AB63,'Calcification Rates'!$A$10:$D$88,2,FALSE))</f>
        <v xml:space="preserve"> </v>
      </c>
      <c r="AG63" s="245" t="str">
        <f>IF(ISERROR(VLOOKUP(AB63,'Calcification Rates'!$A$10:$D$88,4,FALSE))," ",VLOOKUP(AB63,'Calcification Rates'!$A$10:$D$88,4,FALSE))</f>
        <v xml:space="preserve"> </v>
      </c>
      <c r="AH63" s="246">
        <f>(IF(ISERROR(VLOOKUP(AB63,'Calcification Rates'!$A$11:$Q$88,11,0)),0,VLOOKUP(AB63,'Calcification Rates'!$A$11:$Q$88,11,0)))*AE63+(IF(ISERROR(VLOOKUP(AB63,'Calcification Rates'!$A$11:$Q$88,14,0)),0,VLOOKUP(AB63,'Calcification Rates'!$A$11:$Q$88,14,0)))</f>
        <v>0</v>
      </c>
      <c r="AI63" s="246">
        <f>(IF(ISERROR(VLOOKUP(AB63,'Calcification Rates'!$A$11:$Q$88,12,0)),0,VLOOKUP(AB63,'Calcification Rates'!$A$11:$Q$88,12,0)))*AE63+(IF(ISERROR(VLOOKUP(AB63,'Calcification Rates'!$A$11:$Q$88,15,0)),0,VLOOKUP(AB63,'Calcification Rates'!$A$11:$Q$88,15,0)))</f>
        <v>0</v>
      </c>
      <c r="AJ63" s="249">
        <f>(IF(ISERROR(VLOOKUP(AB63,'Calcification Rates'!$A$11:$Q$88,13,0)),0,VLOOKUP(AB63,'Calcification Rates'!$A$11:$Q$88,13,0)))*AE63+(IF(ISERROR(VLOOKUP(AB63,'Calcification Rates'!$A$11:$Q$88,16,0)),0,VLOOKUP(AB63,'Calcification Rates'!$A$11:$Q$88,16,0)))</f>
        <v>0</v>
      </c>
      <c r="AK63" s="256"/>
      <c r="AL63" s="241"/>
      <c r="AM63" s="257"/>
      <c r="AN63" s="252">
        <f>(IF(ISERROR(VLOOKUP(AK63,'Calcification Rates'!$A$11:$Q$88,5,0)),0,VLOOKUP(AK63,'Calcification Rates'!$A$11:$Q$88,5,0)))*AM63</f>
        <v>0</v>
      </c>
      <c r="AO63" s="245" t="str">
        <f>IF(ISERROR(VLOOKUP(AK63,'Calcification Rates'!$A$10:$D$88,2,FALSE))," ",VLOOKUP(AK63,'Calcification Rates'!$A$10:$D$88,2,FALSE))</f>
        <v xml:space="preserve"> </v>
      </c>
      <c r="AP63" s="245" t="str">
        <f>IF(ISERROR(VLOOKUP(AK63,'Calcification Rates'!$A$10:$D$88,4,FALSE))," ",VLOOKUP(AK63,'Calcification Rates'!$A$10:$D$88,4,FALSE))</f>
        <v xml:space="preserve"> </v>
      </c>
      <c r="AQ63" s="246">
        <f>(IF(ISERROR(VLOOKUP(AK63,'Calcification Rates'!$A$11:$Q$88,11,0)),0,VLOOKUP(AK63,'Calcification Rates'!$A$11:$Q$88,11,0)))*AN63+(IF(ISERROR(VLOOKUP(AK63,'Calcification Rates'!$A$11:$Q$88,14,0)),0,VLOOKUP(AK63,'Calcification Rates'!$A$11:$Q$88,14,0)))</f>
        <v>0</v>
      </c>
      <c r="AR63" s="246">
        <f>(IF(ISERROR(VLOOKUP(AK63,'Calcification Rates'!$A$11:$Q$88,12,0)),0,VLOOKUP(AK63,'Calcification Rates'!$A$11:$Q$88,12,0)))*AN63+(IF(ISERROR(VLOOKUP(AK63,'Calcification Rates'!$A$11:$Q$88,15,0)),0,VLOOKUP(AK63,'Calcification Rates'!$A$11:$Q$88,15,0)))</f>
        <v>0</v>
      </c>
      <c r="AS63" s="249">
        <f>(IF(ISERROR(VLOOKUP(AK63,'Calcification Rates'!$A$11:$Q$88,13,0)),0,VLOOKUP(AK63,'Calcification Rates'!$A$11:$Q$88,13,0)))*AN63+(IF(ISERROR(VLOOKUP(AK63,'Calcification Rates'!$A$11:$Q$88,16,0)),0,VLOOKUP(AK63,'Calcification Rates'!$A$11:$Q$88,16,0)))</f>
        <v>0</v>
      </c>
      <c r="AT63" s="256"/>
      <c r="AU63" s="241"/>
      <c r="AV63" s="257"/>
      <c r="AW63" s="244">
        <f>(IF(ISERROR(VLOOKUP(AT63,'Calcification Rates'!$A$11:$Q$88,5,0)),0,VLOOKUP(AT63,'Calcification Rates'!$A$11:$Q$88,5,0)))*AV63</f>
        <v>0</v>
      </c>
      <c r="AX63" s="245" t="str">
        <f>IF(ISERROR(VLOOKUP(AT63,'Calcification Rates'!$A$10:$D$88,2,FALSE))," ",VLOOKUP(AT63,'Calcification Rates'!$A$10:$D$88,2,FALSE))</f>
        <v xml:space="preserve"> </v>
      </c>
      <c r="AY63" s="245" t="str">
        <f>IF(ISERROR(VLOOKUP(AT63,'Calcification Rates'!$A$10:$D$88,4,FALSE))," ",VLOOKUP(AT63,'Calcification Rates'!$A$10:$D$88,4,FALSE))</f>
        <v xml:space="preserve"> </v>
      </c>
      <c r="AZ63" s="253">
        <f>(IF(ISERROR(VLOOKUP(AT63,'Calcification Rates'!$A$11:$Q$88,11,0)),0,VLOOKUP(AT63,'Calcification Rates'!$A$11:$Q$88,11,0)))*AW63+(IF(ISERROR(VLOOKUP(AT63,'Calcification Rates'!$A$11:$Q$88,14,0)),0,VLOOKUP(AT63,'Calcification Rates'!$A$11:$Q$88,14,0)))</f>
        <v>0</v>
      </c>
      <c r="BA63" s="253">
        <f>(IF(ISERROR(VLOOKUP(AT63,'Calcification Rates'!$A$11:$Q$88,12,0)),0,VLOOKUP(AT63,'Calcification Rates'!$A$11:$Q$88,12,0)))*AW63+(IF(ISERROR(VLOOKUP(AT63,'Calcification Rates'!$A$11:$Q$88,15,0)),0,VLOOKUP(AT63,'Calcification Rates'!$A$11:$Q$88,15,0)))</f>
        <v>0</v>
      </c>
      <c r="BB63" s="254">
        <f>(IF(ISERROR(VLOOKUP(AT63,'Calcification Rates'!$A$11:$Q$88,13,0)),0,VLOOKUP(AT63,'Calcification Rates'!$A$11:$Q$88,13,0)))*AW63+(IF(ISERROR(VLOOKUP(AT63,'Calcification Rates'!$A$11:$Q$88,16,0)),0,VLOOKUP(AT63,'Calcification Rates'!$A$11:$Q$88,16,0)))</f>
        <v>0</v>
      </c>
      <c r="BC63" s="256"/>
      <c r="BD63" s="241"/>
      <c r="BE63" s="257"/>
      <c r="BF63" s="244">
        <f>(IF(ISERROR(VLOOKUP(BC63,'Calcification Rates'!$A$11:$Q$88,5,0)),0,VLOOKUP(BC63,'Calcification Rates'!$A$11:$Q$88,5,0)))*BE63</f>
        <v>0</v>
      </c>
      <c r="BG63" s="245" t="str">
        <f>IF(ISERROR(VLOOKUP(BC63,'Calcification Rates'!$A$10:$D$88,2,FALSE))," ",VLOOKUP(BC63,'Calcification Rates'!$A$10:$D$88,2,FALSE))</f>
        <v xml:space="preserve"> </v>
      </c>
      <c r="BH63" s="245" t="str">
        <f>IF(ISERROR(VLOOKUP(BC63,'Calcification Rates'!$A$10:$D$88,4,FALSE))," ",VLOOKUP(BC63,'Calcification Rates'!$A$10:$D$88,4,FALSE))</f>
        <v xml:space="preserve"> </v>
      </c>
      <c r="BI63" s="253">
        <f>(IF(ISERROR(VLOOKUP(BC63,'Calcification Rates'!$A$11:$Q$88,11,0)),0,VLOOKUP(BC63,'Calcification Rates'!$A$11:$Q$88,11,0)))*BF63+(IF(ISERROR(VLOOKUP(BC63,'Calcification Rates'!$A$11:$Q$88,14,0)),0,VLOOKUP(BC63,'Calcification Rates'!$A$11:$Q$88,14,0)))</f>
        <v>0</v>
      </c>
      <c r="BJ63" s="253">
        <f>(IF(ISERROR(VLOOKUP(BC63,'Calcification Rates'!$A$11:$Q$88,12,0)),0,VLOOKUP(BC63,'Calcification Rates'!$A$11:$Q$88,12,0)))*BF63+(IF(ISERROR(VLOOKUP(BC63,'Calcification Rates'!$A$11:$Q$88,15,0)),0,VLOOKUP(BC63,'Calcification Rates'!$A$11:$Q$88,15,0)))</f>
        <v>0</v>
      </c>
      <c r="BK63" s="254">
        <f>(IF(ISERROR(VLOOKUP(BC63,'Calcification Rates'!$A$11:$Q$88,13,0)),0,VLOOKUP(BC63,'Calcification Rates'!$A$11:$Q$88,13,0)))*BF63+(IF(ISERROR(VLOOKUP(BC63,'Calcification Rates'!$A$11:$Q$88,16,0)),0,VLOOKUP(BC63,'Calcification Rates'!$A$11:$Q$88,16,0)))</f>
        <v>0</v>
      </c>
      <c r="BL63" s="256"/>
      <c r="BM63" s="241"/>
      <c r="BN63" s="241"/>
      <c r="BO63" s="241">
        <f>(IF(ISERROR(VLOOKUP(BL63,'Calcification Rates'!$A$11:$Q$88,5,0)),0,VLOOKUP(BL63,'Calcification Rates'!$A$11:$Q$88,5,0)))*BN63</f>
        <v>0</v>
      </c>
      <c r="BP63" s="245" t="str">
        <f>IF(ISERROR(VLOOKUP(BL63,'Calcification Rates'!$A$10:$D$88,2,FALSE))," ",VLOOKUP(BL63,'Calcification Rates'!$A$10:$D$88,2,FALSE))</f>
        <v xml:space="preserve"> </v>
      </c>
      <c r="BQ63" s="245" t="str">
        <f>IF(ISERROR(VLOOKUP(BL63,'Calcification Rates'!$A$10:$D$88,4,FALSE))," ",VLOOKUP(BL63,'Calcification Rates'!$A$10:$D$88,4,FALSE))</f>
        <v xml:space="preserve"> </v>
      </c>
      <c r="BR63" s="253">
        <f>(IF(ISERROR(VLOOKUP(BL63,'Calcification Rates'!$A$11:$Q$88,11,0)),0,VLOOKUP(BL63,'Calcification Rates'!$A$11:$Q$88,11,0)))*BO63+(IF(ISERROR(VLOOKUP(BL63,'Calcification Rates'!$A$11:$Q$88,14,0)),0,VLOOKUP(BL63,'Calcification Rates'!$A$11:$Q$88,14,0)))</f>
        <v>0</v>
      </c>
      <c r="BS63" s="253">
        <f>(IF(ISERROR(VLOOKUP(BL63,'Calcification Rates'!$A$11:$Q$88,12,0)),0,VLOOKUP(BL63,'Calcification Rates'!$A$11:$Q$88,12,0)))*BO63+(IF(ISERROR(VLOOKUP(BL63,'Calcification Rates'!$A$11:$Q$88,15,0)),0,VLOOKUP(BL63,'Calcification Rates'!$A$11:$Q$88,15,0)))</f>
        <v>0</v>
      </c>
      <c r="BT63" s="254">
        <f>(IF(ISERROR(VLOOKUP(BL63,'Calcification Rates'!$A$11:$Q$88,13,0)),0,VLOOKUP(BL63,'Calcification Rates'!$A$11:$Q$88,13,0)))*BO63+(IF(ISERROR(VLOOKUP(BL63,'Calcification Rates'!$A$11:$Q$88,16,0)),0,VLOOKUP(BL63,'Calcification Rates'!$A$11:$Q$88,16,0)))</f>
        <v>0</v>
      </c>
    </row>
    <row r="64" spans="1:72" ht="20.100000000000001" customHeight="1" x14ac:dyDescent="0.25">
      <c r="A64" s="241"/>
      <c r="B64" s="241"/>
      <c r="C64" s="257"/>
      <c r="D64" s="244">
        <f>(IF(ISERROR(VLOOKUP(A64,'Calcification Rates'!$A$11:$Q$88,5,0)),0,VLOOKUP(A64,'Calcification Rates'!$A$11:$Q$88,5,0)))*C64</f>
        <v>0</v>
      </c>
      <c r="E64" s="245" t="str">
        <f>IF(ISERROR(VLOOKUP(A64,'Calcification Rates'!$A$10:$D$88,2,FALSE))," ",VLOOKUP(A64,'Calcification Rates'!$A$10:$D$88,2,FALSE))</f>
        <v xml:space="preserve"> </v>
      </c>
      <c r="F64" s="245" t="str">
        <f>IF(ISERROR(VLOOKUP(A64,'Calcification Rates'!$A$10:$D$88,4,FALSE))," ",VLOOKUP(A64,'Calcification Rates'!$A$10:$D$88,4,FALSE))</f>
        <v xml:space="preserve"> </v>
      </c>
      <c r="G64" s="246">
        <f>(IF(ISERROR(VLOOKUP(A64,'Calcification Rates'!$A$11:$Q$88,11,0)),0,VLOOKUP(A64,'Calcification Rates'!$A$11:$Q$88,11,0)))*D64+(IF(ISERROR(VLOOKUP(A64,'Calcification Rates'!$A$11:$Q$88,14,0)),0,VLOOKUP(A64,'Calcification Rates'!$A$11:$Q$88,14,0)))</f>
        <v>0</v>
      </c>
      <c r="H64" s="247">
        <f>(IF(ISERROR(VLOOKUP(A64,'Calcification Rates'!$A$11:$Q$88,12,0)),0,VLOOKUP(A64,'Calcification Rates'!$A$11:$Q$88,12,0)))*D64+(IF(ISERROR(VLOOKUP(A64,'Calcification Rates'!$A$11:$Q$88,15,0)),0,VLOOKUP(A64,'Calcification Rates'!$A$11:$Q$88,15,0)))</f>
        <v>0</v>
      </c>
      <c r="I64" s="248">
        <f>(IF(ISERROR(VLOOKUP(A64,'Calcification Rates'!$A$11:$Q$88,13,0)),0,VLOOKUP(A64,'Calcification Rates'!$A$11:$Q$88,13,0)))*D64+(IF(ISERROR(VLOOKUP(A64,'Calcification Rates'!$A$11:$Q$88,16,0)),0,VLOOKUP(A64,'Calcification Rates'!$A$11:$Q$88,16,0)))</f>
        <v>0</v>
      </c>
      <c r="J64" s="256"/>
      <c r="K64" s="242"/>
      <c r="L64" s="243"/>
      <c r="M64" s="244">
        <f>(IF(ISERROR(VLOOKUP(J64,'Calcification Rates'!$A$11:$Q$88,5,0)),0,VLOOKUP(J64,'Calcification Rates'!$A$11:$Q$88,5,0)))*L64</f>
        <v>0</v>
      </c>
      <c r="N64" s="245" t="str">
        <f>IF(ISERROR(VLOOKUP(J64,'Calcification Rates'!$A$10:$D$88,2,FALSE))," ",VLOOKUP(J64,'Calcification Rates'!$A$10:$D$88,2,FALSE))</f>
        <v xml:space="preserve"> </v>
      </c>
      <c r="O64" s="245" t="str">
        <f>IF(ISERROR(VLOOKUP(J64,'Calcification Rates'!$A$10:$D$88,4,FALSE))," ",VLOOKUP(J64,'Calcification Rates'!$A$10:$D$88,4,FALSE))</f>
        <v xml:space="preserve"> </v>
      </c>
      <c r="P64" s="246">
        <f>(IF(ISERROR(VLOOKUP(J64,'Calcification Rates'!$A$11:$Q$88,11,0)),0,VLOOKUP(J64,'Calcification Rates'!$A$11:$Q$88,11,0)))*M64+(IF(ISERROR(VLOOKUP(J64,'Calcification Rates'!$A$11:$Q$88,14,0)),0,VLOOKUP(J64,'Calcification Rates'!$A$11:$Q$88,14,0)))</f>
        <v>0</v>
      </c>
      <c r="Q64" s="246">
        <f>(IF(ISERROR(VLOOKUP(J64,'Calcification Rates'!$A$11:$Q$88,12,0)),0,VLOOKUP(J64,'Calcification Rates'!$A$11:$Q$88,12,0)))*M64+(IF(ISERROR(VLOOKUP(J64,'Calcification Rates'!$A$11:$Q$88,15,0)),0,VLOOKUP(J64,'Calcification Rates'!$A$11:$Q$88,15,0)))</f>
        <v>0</v>
      </c>
      <c r="R64" s="249">
        <f>(IF(ISERROR(VLOOKUP(J64,'Calcification Rates'!$A$11:$Q$88,13,0)),0,VLOOKUP(J64,'Calcification Rates'!$A$11:$Q$88,13,0)))*M64+(IF(ISERROR(VLOOKUP(J64,'Calcification Rates'!$A$11:$Q$88,16,0)),0,VLOOKUP(J64,'Calcification Rates'!$A$11:$Q$88,16,0)))</f>
        <v>0</v>
      </c>
      <c r="S64" s="256"/>
      <c r="T64" s="241"/>
      <c r="U64" s="257"/>
      <c r="V64" s="252">
        <f>(IF(ISERROR(VLOOKUP(S64,'Calcification Rates'!$A$11:$Q$88,5,0)),0,VLOOKUP(S64,'Calcification Rates'!$A$11:$Q$88,5,0)))*U64</f>
        <v>0</v>
      </c>
      <c r="W64" s="245" t="str">
        <f>IF(ISERROR(VLOOKUP(S64,'Calcification Rates'!$A$10:$D$88,2,FALSE))," ",VLOOKUP(S64,'Calcification Rates'!$A$10:$D$88,2,FALSE))</f>
        <v xml:space="preserve"> </v>
      </c>
      <c r="X64" s="245" t="str">
        <f>IF(ISERROR(VLOOKUP(S64,'Calcification Rates'!$A$10:$D$88,4,FALSE))," ",VLOOKUP(S64,'Calcification Rates'!$A$10:$D$88,4,FALSE))</f>
        <v xml:space="preserve"> </v>
      </c>
      <c r="Y64" s="246">
        <f>(IF(ISERROR(VLOOKUP(S64,'Calcification Rates'!$A$11:$Q$88,11,0)),0,VLOOKUP(S64,'Calcification Rates'!$A$11:$Q$88,11,0)))*V64+(IF(ISERROR(VLOOKUP(S64,'Calcification Rates'!$A$11:$Q$88,14,0)),0,VLOOKUP(S64,'Calcification Rates'!$A$11:$Q$88,14,0)))</f>
        <v>0</v>
      </c>
      <c r="Z64" s="246">
        <f>(IF(ISERROR(VLOOKUP(S64,'Calcification Rates'!$A$11:$Q$88,12,0)),0,VLOOKUP(S64,'Calcification Rates'!$A$11:$Q$88,12,0)))*V64+(IF(ISERROR(VLOOKUP(S64,'Calcification Rates'!$A$11:$Q$88,15,0)),0,VLOOKUP(S64,'Calcification Rates'!$A$11:$Q$88,15,0)))</f>
        <v>0</v>
      </c>
      <c r="AA64" s="249">
        <f>(IF(ISERROR(VLOOKUP(S64,'Calcification Rates'!$A$11:$Q$88,13,0)),0,VLOOKUP(S64,'Calcification Rates'!$A$11:$Q$88,13,0)))*V64+(IF(ISERROR(VLOOKUP(S64,'Calcification Rates'!$A$11:$Q$88,16,0)),0,VLOOKUP(S64,'Calcification Rates'!$A$11:$Q$88,16,0)))</f>
        <v>0</v>
      </c>
      <c r="AB64" s="256"/>
      <c r="AC64" s="250"/>
      <c r="AD64" s="251"/>
      <c r="AE64" s="244">
        <f>(IF(ISERROR(VLOOKUP(AB64,'Calcification Rates'!$A$11:$Q$88,5,0)),0,VLOOKUP(AB64,'Calcification Rates'!$A$11:$Q$88,5,0)))*AD64</f>
        <v>0</v>
      </c>
      <c r="AF64" s="245" t="str">
        <f>IF(ISERROR(VLOOKUP(AB64,'Calcification Rates'!$A$10:$D$88,2,FALSE))," ",VLOOKUP(AB64,'Calcification Rates'!$A$10:$D$88,2,FALSE))</f>
        <v xml:space="preserve"> </v>
      </c>
      <c r="AG64" s="245" t="str">
        <f>IF(ISERROR(VLOOKUP(AB64,'Calcification Rates'!$A$10:$D$88,4,FALSE))," ",VLOOKUP(AB64,'Calcification Rates'!$A$10:$D$88,4,FALSE))</f>
        <v xml:space="preserve"> </v>
      </c>
      <c r="AH64" s="246">
        <f>(IF(ISERROR(VLOOKUP(AB64,'Calcification Rates'!$A$11:$Q$88,11,0)),0,VLOOKUP(AB64,'Calcification Rates'!$A$11:$Q$88,11,0)))*AE64+(IF(ISERROR(VLOOKUP(AB64,'Calcification Rates'!$A$11:$Q$88,14,0)),0,VLOOKUP(AB64,'Calcification Rates'!$A$11:$Q$88,14,0)))</f>
        <v>0</v>
      </c>
      <c r="AI64" s="246">
        <f>(IF(ISERROR(VLOOKUP(AB64,'Calcification Rates'!$A$11:$Q$88,12,0)),0,VLOOKUP(AB64,'Calcification Rates'!$A$11:$Q$88,12,0)))*AE64+(IF(ISERROR(VLOOKUP(AB64,'Calcification Rates'!$A$11:$Q$88,15,0)),0,VLOOKUP(AB64,'Calcification Rates'!$A$11:$Q$88,15,0)))</f>
        <v>0</v>
      </c>
      <c r="AJ64" s="249">
        <f>(IF(ISERROR(VLOOKUP(AB64,'Calcification Rates'!$A$11:$Q$88,13,0)),0,VLOOKUP(AB64,'Calcification Rates'!$A$11:$Q$88,13,0)))*AE64+(IF(ISERROR(VLOOKUP(AB64,'Calcification Rates'!$A$11:$Q$88,16,0)),0,VLOOKUP(AB64,'Calcification Rates'!$A$11:$Q$88,16,0)))</f>
        <v>0</v>
      </c>
      <c r="AK64" s="256"/>
      <c r="AL64" s="241"/>
      <c r="AM64" s="257"/>
      <c r="AN64" s="252">
        <f>(IF(ISERROR(VLOOKUP(AK64,'Calcification Rates'!$A$11:$Q$88,5,0)),0,VLOOKUP(AK64,'Calcification Rates'!$A$11:$Q$88,5,0)))*AM64</f>
        <v>0</v>
      </c>
      <c r="AO64" s="245" t="str">
        <f>IF(ISERROR(VLOOKUP(AK64,'Calcification Rates'!$A$10:$D$88,2,FALSE))," ",VLOOKUP(AK64,'Calcification Rates'!$A$10:$D$88,2,FALSE))</f>
        <v xml:space="preserve"> </v>
      </c>
      <c r="AP64" s="245" t="str">
        <f>IF(ISERROR(VLOOKUP(AK64,'Calcification Rates'!$A$10:$D$88,4,FALSE))," ",VLOOKUP(AK64,'Calcification Rates'!$A$10:$D$88,4,FALSE))</f>
        <v xml:space="preserve"> </v>
      </c>
      <c r="AQ64" s="246">
        <f>(IF(ISERROR(VLOOKUP(AK64,'Calcification Rates'!$A$11:$Q$88,11,0)),0,VLOOKUP(AK64,'Calcification Rates'!$A$11:$Q$88,11,0)))*AN64+(IF(ISERROR(VLOOKUP(AK64,'Calcification Rates'!$A$11:$Q$88,14,0)),0,VLOOKUP(AK64,'Calcification Rates'!$A$11:$Q$88,14,0)))</f>
        <v>0</v>
      </c>
      <c r="AR64" s="246">
        <f>(IF(ISERROR(VLOOKUP(AK64,'Calcification Rates'!$A$11:$Q$88,12,0)),0,VLOOKUP(AK64,'Calcification Rates'!$A$11:$Q$88,12,0)))*AN64+(IF(ISERROR(VLOOKUP(AK64,'Calcification Rates'!$A$11:$Q$88,15,0)),0,VLOOKUP(AK64,'Calcification Rates'!$A$11:$Q$88,15,0)))</f>
        <v>0</v>
      </c>
      <c r="AS64" s="249">
        <f>(IF(ISERROR(VLOOKUP(AK64,'Calcification Rates'!$A$11:$Q$88,13,0)),0,VLOOKUP(AK64,'Calcification Rates'!$A$11:$Q$88,13,0)))*AN64+(IF(ISERROR(VLOOKUP(AK64,'Calcification Rates'!$A$11:$Q$88,16,0)),0,VLOOKUP(AK64,'Calcification Rates'!$A$11:$Q$88,16,0)))</f>
        <v>0</v>
      </c>
      <c r="AT64" s="256"/>
      <c r="AU64" s="241"/>
      <c r="AV64" s="257"/>
      <c r="AW64" s="244">
        <f>(IF(ISERROR(VLOOKUP(AT64,'Calcification Rates'!$A$11:$Q$88,5,0)),0,VLOOKUP(AT64,'Calcification Rates'!$A$11:$Q$88,5,0)))*AV64</f>
        <v>0</v>
      </c>
      <c r="AX64" s="245" t="str">
        <f>IF(ISERROR(VLOOKUP(AT64,'Calcification Rates'!$A$10:$D$88,2,FALSE))," ",VLOOKUP(AT64,'Calcification Rates'!$A$10:$D$88,2,FALSE))</f>
        <v xml:space="preserve"> </v>
      </c>
      <c r="AY64" s="245" t="str">
        <f>IF(ISERROR(VLOOKUP(AT64,'Calcification Rates'!$A$10:$D$88,4,FALSE))," ",VLOOKUP(AT64,'Calcification Rates'!$A$10:$D$88,4,FALSE))</f>
        <v xml:space="preserve"> </v>
      </c>
      <c r="AZ64" s="253">
        <f>(IF(ISERROR(VLOOKUP(AT64,'Calcification Rates'!$A$11:$Q$88,11,0)),0,VLOOKUP(AT64,'Calcification Rates'!$A$11:$Q$88,11,0)))*AW64+(IF(ISERROR(VLOOKUP(AT64,'Calcification Rates'!$A$11:$Q$88,14,0)),0,VLOOKUP(AT64,'Calcification Rates'!$A$11:$Q$88,14,0)))</f>
        <v>0</v>
      </c>
      <c r="BA64" s="253">
        <f>(IF(ISERROR(VLOOKUP(AT64,'Calcification Rates'!$A$11:$Q$88,12,0)),0,VLOOKUP(AT64,'Calcification Rates'!$A$11:$Q$88,12,0)))*AW64+(IF(ISERROR(VLOOKUP(AT64,'Calcification Rates'!$A$11:$Q$88,15,0)),0,VLOOKUP(AT64,'Calcification Rates'!$A$11:$Q$88,15,0)))</f>
        <v>0</v>
      </c>
      <c r="BB64" s="254">
        <f>(IF(ISERROR(VLOOKUP(AT64,'Calcification Rates'!$A$11:$Q$88,13,0)),0,VLOOKUP(AT64,'Calcification Rates'!$A$11:$Q$88,13,0)))*AW64+(IF(ISERROR(VLOOKUP(AT64,'Calcification Rates'!$A$11:$Q$88,16,0)),0,VLOOKUP(AT64,'Calcification Rates'!$A$11:$Q$88,16,0)))</f>
        <v>0</v>
      </c>
      <c r="BC64" s="256"/>
      <c r="BD64" s="241"/>
      <c r="BE64" s="257"/>
      <c r="BF64" s="244">
        <f>(IF(ISERROR(VLOOKUP(BC64,'Calcification Rates'!$A$11:$Q$88,5,0)),0,VLOOKUP(BC64,'Calcification Rates'!$A$11:$Q$88,5,0)))*BE64</f>
        <v>0</v>
      </c>
      <c r="BG64" s="245" t="str">
        <f>IF(ISERROR(VLOOKUP(BC64,'Calcification Rates'!$A$10:$D$88,2,FALSE))," ",VLOOKUP(BC64,'Calcification Rates'!$A$10:$D$88,2,FALSE))</f>
        <v xml:space="preserve"> </v>
      </c>
      <c r="BH64" s="245" t="str">
        <f>IF(ISERROR(VLOOKUP(BC64,'Calcification Rates'!$A$10:$D$88,4,FALSE))," ",VLOOKUP(BC64,'Calcification Rates'!$A$10:$D$88,4,FALSE))</f>
        <v xml:space="preserve"> </v>
      </c>
      <c r="BI64" s="253">
        <f>(IF(ISERROR(VLOOKUP(BC64,'Calcification Rates'!$A$11:$Q$88,11,0)),0,VLOOKUP(BC64,'Calcification Rates'!$A$11:$Q$88,11,0)))*BF64+(IF(ISERROR(VLOOKUP(BC64,'Calcification Rates'!$A$11:$Q$88,14,0)),0,VLOOKUP(BC64,'Calcification Rates'!$A$11:$Q$88,14,0)))</f>
        <v>0</v>
      </c>
      <c r="BJ64" s="253">
        <f>(IF(ISERROR(VLOOKUP(BC64,'Calcification Rates'!$A$11:$Q$88,12,0)),0,VLOOKUP(BC64,'Calcification Rates'!$A$11:$Q$88,12,0)))*BF64+(IF(ISERROR(VLOOKUP(BC64,'Calcification Rates'!$A$11:$Q$88,15,0)),0,VLOOKUP(BC64,'Calcification Rates'!$A$11:$Q$88,15,0)))</f>
        <v>0</v>
      </c>
      <c r="BK64" s="254">
        <f>(IF(ISERROR(VLOOKUP(BC64,'Calcification Rates'!$A$11:$Q$88,13,0)),0,VLOOKUP(BC64,'Calcification Rates'!$A$11:$Q$88,13,0)))*BF64+(IF(ISERROR(VLOOKUP(BC64,'Calcification Rates'!$A$11:$Q$88,16,0)),0,VLOOKUP(BC64,'Calcification Rates'!$A$11:$Q$88,16,0)))</f>
        <v>0</v>
      </c>
      <c r="BL64" s="256"/>
      <c r="BM64" s="241"/>
      <c r="BN64" s="241"/>
      <c r="BO64" s="241">
        <f>(IF(ISERROR(VLOOKUP(BL64,'Calcification Rates'!$A$11:$Q$88,5,0)),0,VLOOKUP(BL64,'Calcification Rates'!$A$11:$Q$88,5,0)))*BN64</f>
        <v>0</v>
      </c>
      <c r="BP64" s="245" t="str">
        <f>IF(ISERROR(VLOOKUP(BL64,'Calcification Rates'!$A$10:$D$88,2,FALSE))," ",VLOOKUP(BL64,'Calcification Rates'!$A$10:$D$88,2,FALSE))</f>
        <v xml:space="preserve"> </v>
      </c>
      <c r="BQ64" s="245" t="str">
        <f>IF(ISERROR(VLOOKUP(BL64,'Calcification Rates'!$A$10:$D$88,4,FALSE))," ",VLOOKUP(BL64,'Calcification Rates'!$A$10:$D$88,4,FALSE))</f>
        <v xml:space="preserve"> </v>
      </c>
      <c r="BR64" s="253">
        <f>(IF(ISERROR(VLOOKUP(BL64,'Calcification Rates'!$A$11:$Q$88,11,0)),0,VLOOKUP(BL64,'Calcification Rates'!$A$11:$Q$88,11,0)))*BO64+(IF(ISERROR(VLOOKUP(BL64,'Calcification Rates'!$A$11:$Q$88,14,0)),0,VLOOKUP(BL64,'Calcification Rates'!$A$11:$Q$88,14,0)))</f>
        <v>0</v>
      </c>
      <c r="BS64" s="253">
        <f>(IF(ISERROR(VLOOKUP(BL64,'Calcification Rates'!$A$11:$Q$88,12,0)),0,VLOOKUP(BL64,'Calcification Rates'!$A$11:$Q$88,12,0)))*BO64+(IF(ISERROR(VLOOKUP(BL64,'Calcification Rates'!$A$11:$Q$88,15,0)),0,VLOOKUP(BL64,'Calcification Rates'!$A$11:$Q$88,15,0)))</f>
        <v>0</v>
      </c>
      <c r="BT64" s="254">
        <f>(IF(ISERROR(VLOOKUP(BL64,'Calcification Rates'!$A$11:$Q$88,13,0)),0,VLOOKUP(BL64,'Calcification Rates'!$A$11:$Q$88,13,0)))*BO64+(IF(ISERROR(VLOOKUP(BL64,'Calcification Rates'!$A$11:$Q$88,16,0)),0,VLOOKUP(BL64,'Calcification Rates'!$A$11:$Q$88,16,0)))</f>
        <v>0</v>
      </c>
    </row>
    <row r="65" spans="1:72" ht="20.100000000000001" customHeight="1" x14ac:dyDescent="0.25">
      <c r="A65" s="241"/>
      <c r="B65" s="241"/>
      <c r="C65" s="257"/>
      <c r="D65" s="244">
        <f>(IF(ISERROR(VLOOKUP(A65,'Calcification Rates'!$A$11:$Q$88,5,0)),0,VLOOKUP(A65,'Calcification Rates'!$A$11:$Q$88,5,0)))*C65</f>
        <v>0</v>
      </c>
      <c r="E65" s="245" t="str">
        <f>IF(ISERROR(VLOOKUP(A65,'Calcification Rates'!$A$10:$D$88,2,FALSE))," ",VLOOKUP(A65,'Calcification Rates'!$A$10:$D$88,2,FALSE))</f>
        <v xml:space="preserve"> </v>
      </c>
      <c r="F65" s="245" t="str">
        <f>IF(ISERROR(VLOOKUP(A65,'Calcification Rates'!$A$10:$D$88,4,FALSE))," ",VLOOKUP(A65,'Calcification Rates'!$A$10:$D$88,4,FALSE))</f>
        <v xml:space="preserve"> </v>
      </c>
      <c r="G65" s="246">
        <f>(IF(ISERROR(VLOOKUP(A65,'Calcification Rates'!$A$11:$Q$88,11,0)),0,VLOOKUP(A65,'Calcification Rates'!$A$11:$Q$88,11,0)))*D65+(IF(ISERROR(VLOOKUP(A65,'Calcification Rates'!$A$11:$Q$88,14,0)),0,VLOOKUP(A65,'Calcification Rates'!$A$11:$Q$88,14,0)))</f>
        <v>0</v>
      </c>
      <c r="H65" s="247">
        <f>(IF(ISERROR(VLOOKUP(A65,'Calcification Rates'!$A$11:$Q$88,12,0)),0,VLOOKUP(A65,'Calcification Rates'!$A$11:$Q$88,12,0)))*D65+(IF(ISERROR(VLOOKUP(A65,'Calcification Rates'!$A$11:$Q$88,15,0)),0,VLOOKUP(A65,'Calcification Rates'!$A$11:$Q$88,15,0)))</f>
        <v>0</v>
      </c>
      <c r="I65" s="248">
        <f>(IF(ISERROR(VLOOKUP(A65,'Calcification Rates'!$A$11:$Q$88,13,0)),0,VLOOKUP(A65,'Calcification Rates'!$A$11:$Q$88,13,0)))*D65+(IF(ISERROR(VLOOKUP(A65,'Calcification Rates'!$A$11:$Q$88,16,0)),0,VLOOKUP(A65,'Calcification Rates'!$A$11:$Q$88,16,0)))</f>
        <v>0</v>
      </c>
      <c r="J65" s="256"/>
      <c r="K65" s="242"/>
      <c r="L65" s="243"/>
      <c r="M65" s="244">
        <f>(IF(ISERROR(VLOOKUP(J65,'Calcification Rates'!$A$11:$Q$88,5,0)),0,VLOOKUP(J65,'Calcification Rates'!$A$11:$Q$88,5,0)))*L65</f>
        <v>0</v>
      </c>
      <c r="N65" s="245" t="str">
        <f>IF(ISERROR(VLOOKUP(J65,'Calcification Rates'!$A$10:$D$88,2,FALSE))," ",VLOOKUP(J65,'Calcification Rates'!$A$10:$D$88,2,FALSE))</f>
        <v xml:space="preserve"> </v>
      </c>
      <c r="O65" s="245" t="str">
        <f>IF(ISERROR(VLOOKUP(J65,'Calcification Rates'!$A$10:$D$88,4,FALSE))," ",VLOOKUP(J65,'Calcification Rates'!$A$10:$D$88,4,FALSE))</f>
        <v xml:space="preserve"> </v>
      </c>
      <c r="P65" s="246">
        <f>(IF(ISERROR(VLOOKUP(J65,'Calcification Rates'!$A$11:$Q$88,11,0)),0,VLOOKUP(J65,'Calcification Rates'!$A$11:$Q$88,11,0)))*M65+(IF(ISERROR(VLOOKUP(J65,'Calcification Rates'!$A$11:$Q$88,14,0)),0,VLOOKUP(J65,'Calcification Rates'!$A$11:$Q$88,14,0)))</f>
        <v>0</v>
      </c>
      <c r="Q65" s="246">
        <f>(IF(ISERROR(VLOOKUP(J65,'Calcification Rates'!$A$11:$Q$88,12,0)),0,VLOOKUP(J65,'Calcification Rates'!$A$11:$Q$88,12,0)))*M65+(IF(ISERROR(VLOOKUP(J65,'Calcification Rates'!$A$11:$Q$88,15,0)),0,VLOOKUP(J65,'Calcification Rates'!$A$11:$Q$88,15,0)))</f>
        <v>0</v>
      </c>
      <c r="R65" s="249">
        <f>(IF(ISERROR(VLOOKUP(J65,'Calcification Rates'!$A$11:$Q$88,13,0)),0,VLOOKUP(J65,'Calcification Rates'!$A$11:$Q$88,13,0)))*M65+(IF(ISERROR(VLOOKUP(J65,'Calcification Rates'!$A$11:$Q$88,16,0)),0,VLOOKUP(J65,'Calcification Rates'!$A$11:$Q$88,16,0)))</f>
        <v>0</v>
      </c>
      <c r="S65" s="256"/>
      <c r="T65" s="241"/>
      <c r="U65" s="257"/>
      <c r="V65" s="252">
        <f>(IF(ISERROR(VLOOKUP(S65,'Calcification Rates'!$A$11:$Q$88,5,0)),0,VLOOKUP(S65,'Calcification Rates'!$A$11:$Q$88,5,0)))*U65</f>
        <v>0</v>
      </c>
      <c r="W65" s="245" t="str">
        <f>IF(ISERROR(VLOOKUP(S65,'Calcification Rates'!$A$10:$D$88,2,FALSE))," ",VLOOKUP(S65,'Calcification Rates'!$A$10:$D$88,2,FALSE))</f>
        <v xml:space="preserve"> </v>
      </c>
      <c r="X65" s="245" t="str">
        <f>IF(ISERROR(VLOOKUP(S65,'Calcification Rates'!$A$10:$D$88,4,FALSE))," ",VLOOKUP(S65,'Calcification Rates'!$A$10:$D$88,4,FALSE))</f>
        <v xml:space="preserve"> </v>
      </c>
      <c r="Y65" s="246">
        <f>(IF(ISERROR(VLOOKUP(S65,'Calcification Rates'!$A$11:$Q$88,11,0)),0,VLOOKUP(S65,'Calcification Rates'!$A$11:$Q$88,11,0)))*V65+(IF(ISERROR(VLOOKUP(S65,'Calcification Rates'!$A$11:$Q$88,14,0)),0,VLOOKUP(S65,'Calcification Rates'!$A$11:$Q$88,14,0)))</f>
        <v>0</v>
      </c>
      <c r="Z65" s="246">
        <f>(IF(ISERROR(VLOOKUP(S65,'Calcification Rates'!$A$11:$Q$88,12,0)),0,VLOOKUP(S65,'Calcification Rates'!$A$11:$Q$88,12,0)))*V65+(IF(ISERROR(VLOOKUP(S65,'Calcification Rates'!$A$11:$Q$88,15,0)),0,VLOOKUP(S65,'Calcification Rates'!$A$11:$Q$88,15,0)))</f>
        <v>0</v>
      </c>
      <c r="AA65" s="249">
        <f>(IF(ISERROR(VLOOKUP(S65,'Calcification Rates'!$A$11:$Q$88,13,0)),0,VLOOKUP(S65,'Calcification Rates'!$A$11:$Q$88,13,0)))*V65+(IF(ISERROR(VLOOKUP(S65,'Calcification Rates'!$A$11:$Q$88,16,0)),0,VLOOKUP(S65,'Calcification Rates'!$A$11:$Q$88,16,0)))</f>
        <v>0</v>
      </c>
      <c r="AB65" s="256"/>
      <c r="AC65" s="250"/>
      <c r="AD65" s="251"/>
      <c r="AE65" s="244">
        <f>(IF(ISERROR(VLOOKUP(AB65,'Calcification Rates'!$A$11:$Q$88,5,0)),0,VLOOKUP(AB65,'Calcification Rates'!$A$11:$Q$88,5,0)))*AD65</f>
        <v>0</v>
      </c>
      <c r="AF65" s="245" t="str">
        <f>IF(ISERROR(VLOOKUP(AB65,'Calcification Rates'!$A$10:$D$88,2,FALSE))," ",VLOOKUP(AB65,'Calcification Rates'!$A$10:$D$88,2,FALSE))</f>
        <v xml:space="preserve"> </v>
      </c>
      <c r="AG65" s="245" t="str">
        <f>IF(ISERROR(VLOOKUP(AB65,'Calcification Rates'!$A$10:$D$88,4,FALSE))," ",VLOOKUP(AB65,'Calcification Rates'!$A$10:$D$88,4,FALSE))</f>
        <v xml:space="preserve"> </v>
      </c>
      <c r="AH65" s="246">
        <f>(IF(ISERROR(VLOOKUP(AB65,'Calcification Rates'!$A$11:$Q$88,11,0)),0,VLOOKUP(AB65,'Calcification Rates'!$A$11:$Q$88,11,0)))*AE65+(IF(ISERROR(VLOOKUP(AB65,'Calcification Rates'!$A$11:$Q$88,14,0)),0,VLOOKUP(AB65,'Calcification Rates'!$A$11:$Q$88,14,0)))</f>
        <v>0</v>
      </c>
      <c r="AI65" s="246">
        <f>(IF(ISERROR(VLOOKUP(AB65,'Calcification Rates'!$A$11:$Q$88,12,0)),0,VLOOKUP(AB65,'Calcification Rates'!$A$11:$Q$88,12,0)))*AE65+(IF(ISERROR(VLOOKUP(AB65,'Calcification Rates'!$A$11:$Q$88,15,0)),0,VLOOKUP(AB65,'Calcification Rates'!$A$11:$Q$88,15,0)))</f>
        <v>0</v>
      </c>
      <c r="AJ65" s="249">
        <f>(IF(ISERROR(VLOOKUP(AB65,'Calcification Rates'!$A$11:$Q$88,13,0)),0,VLOOKUP(AB65,'Calcification Rates'!$A$11:$Q$88,13,0)))*AE65+(IF(ISERROR(VLOOKUP(AB65,'Calcification Rates'!$A$11:$Q$88,16,0)),0,VLOOKUP(AB65,'Calcification Rates'!$A$11:$Q$88,16,0)))</f>
        <v>0</v>
      </c>
      <c r="AK65" s="256"/>
      <c r="AL65" s="241"/>
      <c r="AM65" s="257"/>
      <c r="AN65" s="252">
        <f>(IF(ISERROR(VLOOKUP(AK65,'Calcification Rates'!$A$11:$Q$88,5,0)),0,VLOOKUP(AK65,'Calcification Rates'!$A$11:$Q$88,5,0)))*AM65</f>
        <v>0</v>
      </c>
      <c r="AO65" s="245" t="str">
        <f>IF(ISERROR(VLOOKUP(AK65,'Calcification Rates'!$A$10:$D$88,2,FALSE))," ",VLOOKUP(AK65,'Calcification Rates'!$A$10:$D$88,2,FALSE))</f>
        <v xml:space="preserve"> </v>
      </c>
      <c r="AP65" s="245" t="str">
        <f>IF(ISERROR(VLOOKUP(AK65,'Calcification Rates'!$A$10:$D$88,4,FALSE))," ",VLOOKUP(AK65,'Calcification Rates'!$A$10:$D$88,4,FALSE))</f>
        <v xml:space="preserve"> </v>
      </c>
      <c r="AQ65" s="246">
        <f>(IF(ISERROR(VLOOKUP(AK65,'Calcification Rates'!$A$11:$Q$88,11,0)),0,VLOOKUP(AK65,'Calcification Rates'!$A$11:$Q$88,11,0)))*AN65+(IF(ISERROR(VLOOKUP(AK65,'Calcification Rates'!$A$11:$Q$88,14,0)),0,VLOOKUP(AK65,'Calcification Rates'!$A$11:$Q$88,14,0)))</f>
        <v>0</v>
      </c>
      <c r="AR65" s="246">
        <f>(IF(ISERROR(VLOOKUP(AK65,'Calcification Rates'!$A$11:$Q$88,12,0)),0,VLOOKUP(AK65,'Calcification Rates'!$A$11:$Q$88,12,0)))*AN65+(IF(ISERROR(VLOOKUP(AK65,'Calcification Rates'!$A$11:$Q$88,15,0)),0,VLOOKUP(AK65,'Calcification Rates'!$A$11:$Q$88,15,0)))</f>
        <v>0</v>
      </c>
      <c r="AS65" s="249">
        <f>(IF(ISERROR(VLOOKUP(AK65,'Calcification Rates'!$A$11:$Q$88,13,0)),0,VLOOKUP(AK65,'Calcification Rates'!$A$11:$Q$88,13,0)))*AN65+(IF(ISERROR(VLOOKUP(AK65,'Calcification Rates'!$A$11:$Q$88,16,0)),0,VLOOKUP(AK65,'Calcification Rates'!$A$11:$Q$88,16,0)))</f>
        <v>0</v>
      </c>
      <c r="AT65" s="256"/>
      <c r="AU65" s="250"/>
      <c r="AV65" s="251"/>
      <c r="AW65" s="244">
        <f>(IF(ISERROR(VLOOKUP(AT65,'Calcification Rates'!$A$11:$Q$88,5,0)),0,VLOOKUP(AT65,'Calcification Rates'!$A$11:$Q$88,5,0)))*AV65</f>
        <v>0</v>
      </c>
      <c r="AX65" s="245" t="str">
        <f>IF(ISERROR(VLOOKUP(AT65,'Calcification Rates'!$A$10:$D$88,2,FALSE))," ",VLOOKUP(AT65,'Calcification Rates'!$A$10:$D$88,2,FALSE))</f>
        <v xml:space="preserve"> </v>
      </c>
      <c r="AY65" s="245" t="str">
        <f>IF(ISERROR(VLOOKUP(AT65,'Calcification Rates'!$A$10:$D$88,4,FALSE))," ",VLOOKUP(AT65,'Calcification Rates'!$A$10:$D$88,4,FALSE))</f>
        <v xml:space="preserve"> </v>
      </c>
      <c r="AZ65" s="253">
        <f>(IF(ISERROR(VLOOKUP(AT65,'Calcification Rates'!$A$11:$Q$88,11,0)),0,VLOOKUP(AT65,'Calcification Rates'!$A$11:$Q$88,11,0)))*AW65+(IF(ISERROR(VLOOKUP(AT65,'Calcification Rates'!$A$11:$Q$88,14,0)),0,VLOOKUP(AT65,'Calcification Rates'!$A$11:$Q$88,14,0)))</f>
        <v>0</v>
      </c>
      <c r="BA65" s="253">
        <f>(IF(ISERROR(VLOOKUP(AT65,'Calcification Rates'!$A$11:$Q$88,12,0)),0,VLOOKUP(AT65,'Calcification Rates'!$A$11:$Q$88,12,0)))*AW65+(IF(ISERROR(VLOOKUP(AT65,'Calcification Rates'!$A$11:$Q$88,15,0)),0,VLOOKUP(AT65,'Calcification Rates'!$A$11:$Q$88,15,0)))</f>
        <v>0</v>
      </c>
      <c r="BB65" s="254">
        <f>(IF(ISERROR(VLOOKUP(AT65,'Calcification Rates'!$A$11:$Q$88,13,0)),0,VLOOKUP(AT65,'Calcification Rates'!$A$11:$Q$88,13,0)))*AW65+(IF(ISERROR(VLOOKUP(AT65,'Calcification Rates'!$A$11:$Q$88,16,0)),0,VLOOKUP(AT65,'Calcification Rates'!$A$11:$Q$88,16,0)))</f>
        <v>0</v>
      </c>
      <c r="BC65" s="256"/>
      <c r="BD65" s="241"/>
      <c r="BE65" s="257"/>
      <c r="BF65" s="244">
        <f>(IF(ISERROR(VLOOKUP(BC65,'Calcification Rates'!$A$11:$Q$88,5,0)),0,VLOOKUP(BC65,'Calcification Rates'!$A$11:$Q$88,5,0)))*BE65</f>
        <v>0</v>
      </c>
      <c r="BG65" s="245" t="str">
        <f>IF(ISERROR(VLOOKUP(BC65,'Calcification Rates'!$A$10:$D$88,2,FALSE))," ",VLOOKUP(BC65,'Calcification Rates'!$A$10:$D$88,2,FALSE))</f>
        <v xml:space="preserve"> </v>
      </c>
      <c r="BH65" s="245" t="str">
        <f>IF(ISERROR(VLOOKUP(BC65,'Calcification Rates'!$A$10:$D$88,4,FALSE))," ",VLOOKUP(BC65,'Calcification Rates'!$A$10:$D$88,4,FALSE))</f>
        <v xml:space="preserve"> </v>
      </c>
      <c r="BI65" s="253">
        <f>(IF(ISERROR(VLOOKUP(BC65,'Calcification Rates'!$A$11:$Q$88,11,0)),0,VLOOKUP(BC65,'Calcification Rates'!$A$11:$Q$88,11,0)))*BF65+(IF(ISERROR(VLOOKUP(BC65,'Calcification Rates'!$A$11:$Q$88,14,0)),0,VLOOKUP(BC65,'Calcification Rates'!$A$11:$Q$88,14,0)))</f>
        <v>0</v>
      </c>
      <c r="BJ65" s="253">
        <f>(IF(ISERROR(VLOOKUP(BC65,'Calcification Rates'!$A$11:$Q$88,12,0)),0,VLOOKUP(BC65,'Calcification Rates'!$A$11:$Q$88,12,0)))*BF65+(IF(ISERROR(VLOOKUP(BC65,'Calcification Rates'!$A$11:$Q$88,15,0)),0,VLOOKUP(BC65,'Calcification Rates'!$A$11:$Q$88,15,0)))</f>
        <v>0</v>
      </c>
      <c r="BK65" s="254">
        <f>(IF(ISERROR(VLOOKUP(BC65,'Calcification Rates'!$A$11:$Q$88,13,0)),0,VLOOKUP(BC65,'Calcification Rates'!$A$11:$Q$88,13,0)))*BF65+(IF(ISERROR(VLOOKUP(BC65,'Calcification Rates'!$A$11:$Q$88,16,0)),0,VLOOKUP(BC65,'Calcification Rates'!$A$11:$Q$88,16,0)))</f>
        <v>0</v>
      </c>
      <c r="BL65" s="256"/>
      <c r="BM65" s="241"/>
      <c r="BN65" s="241"/>
      <c r="BO65" s="241">
        <f>(IF(ISERROR(VLOOKUP(BL65,'Calcification Rates'!$A$11:$Q$88,5,0)),0,VLOOKUP(BL65,'Calcification Rates'!$A$11:$Q$88,5,0)))*BN65</f>
        <v>0</v>
      </c>
      <c r="BP65" s="245" t="str">
        <f>IF(ISERROR(VLOOKUP(BL65,'Calcification Rates'!$A$10:$D$88,2,FALSE))," ",VLOOKUP(BL65,'Calcification Rates'!$A$10:$D$88,2,FALSE))</f>
        <v xml:space="preserve"> </v>
      </c>
      <c r="BQ65" s="245" t="str">
        <f>IF(ISERROR(VLOOKUP(BL65,'Calcification Rates'!$A$10:$D$88,4,FALSE))," ",VLOOKUP(BL65,'Calcification Rates'!$A$10:$D$88,4,FALSE))</f>
        <v xml:space="preserve"> </v>
      </c>
      <c r="BR65" s="253">
        <f>(IF(ISERROR(VLOOKUP(BL65,'Calcification Rates'!$A$11:$Q$88,11,0)),0,VLOOKUP(BL65,'Calcification Rates'!$A$11:$Q$88,11,0)))*BO65+(IF(ISERROR(VLOOKUP(BL65,'Calcification Rates'!$A$11:$Q$88,14,0)),0,VLOOKUP(BL65,'Calcification Rates'!$A$11:$Q$88,14,0)))</f>
        <v>0</v>
      </c>
      <c r="BS65" s="253">
        <f>(IF(ISERROR(VLOOKUP(BL65,'Calcification Rates'!$A$11:$Q$88,12,0)),0,VLOOKUP(BL65,'Calcification Rates'!$A$11:$Q$88,12,0)))*BO65+(IF(ISERROR(VLOOKUP(BL65,'Calcification Rates'!$A$11:$Q$88,15,0)),0,VLOOKUP(BL65,'Calcification Rates'!$A$11:$Q$88,15,0)))</f>
        <v>0</v>
      </c>
      <c r="BT65" s="254">
        <f>(IF(ISERROR(VLOOKUP(BL65,'Calcification Rates'!$A$11:$Q$88,13,0)),0,VLOOKUP(BL65,'Calcification Rates'!$A$11:$Q$88,13,0)))*BO65+(IF(ISERROR(VLOOKUP(BL65,'Calcification Rates'!$A$11:$Q$88,16,0)),0,VLOOKUP(BL65,'Calcification Rates'!$A$11:$Q$88,16,0)))</f>
        <v>0</v>
      </c>
    </row>
    <row r="66" spans="1:72" ht="20.100000000000001" customHeight="1" x14ac:dyDescent="0.25">
      <c r="A66" s="241"/>
      <c r="B66" s="241"/>
      <c r="C66" s="257"/>
      <c r="D66" s="244">
        <f>(IF(ISERROR(VLOOKUP(A66,'Calcification Rates'!$A$11:$Q$88,5,0)),0,VLOOKUP(A66,'Calcification Rates'!$A$11:$Q$88,5,0)))*C66</f>
        <v>0</v>
      </c>
      <c r="E66" s="245" t="str">
        <f>IF(ISERROR(VLOOKUP(A66,'Calcification Rates'!$A$10:$D$88,2,FALSE))," ",VLOOKUP(A66,'Calcification Rates'!$A$10:$D$88,2,FALSE))</f>
        <v xml:space="preserve"> </v>
      </c>
      <c r="F66" s="245" t="str">
        <f>IF(ISERROR(VLOOKUP(A66,'Calcification Rates'!$A$10:$D$88,4,FALSE))," ",VLOOKUP(A66,'Calcification Rates'!$A$10:$D$88,4,FALSE))</f>
        <v xml:space="preserve"> </v>
      </c>
      <c r="G66" s="246">
        <f>(IF(ISERROR(VLOOKUP(A66,'Calcification Rates'!$A$11:$Q$88,11,0)),0,VLOOKUP(A66,'Calcification Rates'!$A$11:$Q$88,11,0)))*D66+(IF(ISERROR(VLOOKUP(A66,'Calcification Rates'!$A$11:$Q$88,14,0)),0,VLOOKUP(A66,'Calcification Rates'!$A$11:$Q$88,14,0)))</f>
        <v>0</v>
      </c>
      <c r="H66" s="247">
        <f>(IF(ISERROR(VLOOKUP(A66,'Calcification Rates'!$A$11:$Q$88,12,0)),0,VLOOKUP(A66,'Calcification Rates'!$A$11:$Q$88,12,0)))*D66+(IF(ISERROR(VLOOKUP(A66,'Calcification Rates'!$A$11:$Q$88,15,0)),0,VLOOKUP(A66,'Calcification Rates'!$A$11:$Q$88,15,0)))</f>
        <v>0</v>
      </c>
      <c r="I66" s="248">
        <f>(IF(ISERROR(VLOOKUP(A66,'Calcification Rates'!$A$11:$Q$88,13,0)),0,VLOOKUP(A66,'Calcification Rates'!$A$11:$Q$88,13,0)))*D66+(IF(ISERROR(VLOOKUP(A66,'Calcification Rates'!$A$11:$Q$88,16,0)),0,VLOOKUP(A66,'Calcification Rates'!$A$11:$Q$88,16,0)))</f>
        <v>0</v>
      </c>
      <c r="J66" s="256"/>
      <c r="K66" s="242"/>
      <c r="L66" s="243"/>
      <c r="M66" s="244">
        <f>(IF(ISERROR(VLOOKUP(J66,'Calcification Rates'!$A$11:$Q$88,5,0)),0,VLOOKUP(J66,'Calcification Rates'!$A$11:$Q$88,5,0)))*L66</f>
        <v>0</v>
      </c>
      <c r="N66" s="245" t="str">
        <f>IF(ISERROR(VLOOKUP(J66,'Calcification Rates'!$A$10:$D$88,2,FALSE))," ",VLOOKUP(J66,'Calcification Rates'!$A$10:$D$88,2,FALSE))</f>
        <v xml:space="preserve"> </v>
      </c>
      <c r="O66" s="245" t="str">
        <f>IF(ISERROR(VLOOKUP(J66,'Calcification Rates'!$A$10:$D$88,4,FALSE))," ",VLOOKUP(J66,'Calcification Rates'!$A$10:$D$88,4,FALSE))</f>
        <v xml:space="preserve"> </v>
      </c>
      <c r="P66" s="246">
        <f>(IF(ISERROR(VLOOKUP(J66,'Calcification Rates'!$A$11:$Q$88,11,0)),0,VLOOKUP(J66,'Calcification Rates'!$A$11:$Q$88,11,0)))*M66+(IF(ISERROR(VLOOKUP(J66,'Calcification Rates'!$A$11:$Q$88,14,0)),0,VLOOKUP(J66,'Calcification Rates'!$A$11:$Q$88,14,0)))</f>
        <v>0</v>
      </c>
      <c r="Q66" s="246">
        <f>(IF(ISERROR(VLOOKUP(J66,'Calcification Rates'!$A$11:$Q$88,12,0)),0,VLOOKUP(J66,'Calcification Rates'!$A$11:$Q$88,12,0)))*M66+(IF(ISERROR(VLOOKUP(J66,'Calcification Rates'!$A$11:$Q$88,15,0)),0,VLOOKUP(J66,'Calcification Rates'!$A$11:$Q$88,15,0)))</f>
        <v>0</v>
      </c>
      <c r="R66" s="249">
        <f>(IF(ISERROR(VLOOKUP(J66,'Calcification Rates'!$A$11:$Q$88,13,0)),0,VLOOKUP(J66,'Calcification Rates'!$A$11:$Q$88,13,0)))*M66+(IF(ISERROR(VLOOKUP(J66,'Calcification Rates'!$A$11:$Q$88,16,0)),0,VLOOKUP(J66,'Calcification Rates'!$A$11:$Q$88,16,0)))</f>
        <v>0</v>
      </c>
      <c r="S66" s="256"/>
      <c r="T66" s="241"/>
      <c r="U66" s="257"/>
      <c r="V66" s="252">
        <f>(IF(ISERROR(VLOOKUP(S66,'Calcification Rates'!$A$11:$Q$88,5,0)),0,VLOOKUP(S66,'Calcification Rates'!$A$11:$Q$88,5,0)))*U66</f>
        <v>0</v>
      </c>
      <c r="W66" s="245" t="str">
        <f>IF(ISERROR(VLOOKUP(S66,'Calcification Rates'!$A$10:$D$88,2,FALSE))," ",VLOOKUP(S66,'Calcification Rates'!$A$10:$D$88,2,FALSE))</f>
        <v xml:space="preserve"> </v>
      </c>
      <c r="X66" s="245" t="str">
        <f>IF(ISERROR(VLOOKUP(S66,'Calcification Rates'!$A$10:$D$88,4,FALSE))," ",VLOOKUP(S66,'Calcification Rates'!$A$10:$D$88,4,FALSE))</f>
        <v xml:space="preserve"> </v>
      </c>
      <c r="Y66" s="246">
        <f>(IF(ISERROR(VLOOKUP(S66,'Calcification Rates'!$A$11:$Q$88,11,0)),0,VLOOKUP(S66,'Calcification Rates'!$A$11:$Q$88,11,0)))*V66+(IF(ISERROR(VLOOKUP(S66,'Calcification Rates'!$A$11:$Q$88,14,0)),0,VLOOKUP(S66,'Calcification Rates'!$A$11:$Q$88,14,0)))</f>
        <v>0</v>
      </c>
      <c r="Z66" s="246">
        <f>(IF(ISERROR(VLOOKUP(S66,'Calcification Rates'!$A$11:$Q$88,12,0)),0,VLOOKUP(S66,'Calcification Rates'!$A$11:$Q$88,12,0)))*V66+(IF(ISERROR(VLOOKUP(S66,'Calcification Rates'!$A$11:$Q$88,15,0)),0,VLOOKUP(S66,'Calcification Rates'!$A$11:$Q$88,15,0)))</f>
        <v>0</v>
      </c>
      <c r="AA66" s="249">
        <f>(IF(ISERROR(VLOOKUP(S66,'Calcification Rates'!$A$11:$Q$88,13,0)),0,VLOOKUP(S66,'Calcification Rates'!$A$11:$Q$88,13,0)))*V66+(IF(ISERROR(VLOOKUP(S66,'Calcification Rates'!$A$11:$Q$88,16,0)),0,VLOOKUP(S66,'Calcification Rates'!$A$11:$Q$88,16,0)))</f>
        <v>0</v>
      </c>
      <c r="AB66" s="256"/>
      <c r="AC66" s="250"/>
      <c r="AD66" s="251"/>
      <c r="AE66" s="244">
        <f>(IF(ISERROR(VLOOKUP(AB66,'Calcification Rates'!$A$11:$Q$88,5,0)),0,VLOOKUP(AB66,'Calcification Rates'!$A$11:$Q$88,5,0)))*AD66</f>
        <v>0</v>
      </c>
      <c r="AF66" s="245" t="str">
        <f>IF(ISERROR(VLOOKUP(AB66,'Calcification Rates'!$A$10:$D$88,2,FALSE))," ",VLOOKUP(AB66,'Calcification Rates'!$A$10:$D$88,2,FALSE))</f>
        <v xml:space="preserve"> </v>
      </c>
      <c r="AG66" s="245" t="str">
        <f>IF(ISERROR(VLOOKUP(AB66,'Calcification Rates'!$A$10:$D$88,4,FALSE))," ",VLOOKUP(AB66,'Calcification Rates'!$A$10:$D$88,4,FALSE))</f>
        <v xml:space="preserve"> </v>
      </c>
      <c r="AH66" s="246">
        <f>(IF(ISERROR(VLOOKUP(AB66,'Calcification Rates'!$A$11:$Q$88,11,0)),0,VLOOKUP(AB66,'Calcification Rates'!$A$11:$Q$88,11,0)))*AE66+(IF(ISERROR(VLOOKUP(AB66,'Calcification Rates'!$A$11:$Q$88,14,0)),0,VLOOKUP(AB66,'Calcification Rates'!$A$11:$Q$88,14,0)))</f>
        <v>0</v>
      </c>
      <c r="AI66" s="246">
        <f>(IF(ISERROR(VLOOKUP(AB66,'Calcification Rates'!$A$11:$Q$88,12,0)),0,VLOOKUP(AB66,'Calcification Rates'!$A$11:$Q$88,12,0)))*AE66+(IF(ISERROR(VLOOKUP(AB66,'Calcification Rates'!$A$11:$Q$88,15,0)),0,VLOOKUP(AB66,'Calcification Rates'!$A$11:$Q$88,15,0)))</f>
        <v>0</v>
      </c>
      <c r="AJ66" s="249">
        <f>(IF(ISERROR(VLOOKUP(AB66,'Calcification Rates'!$A$11:$Q$88,13,0)),0,VLOOKUP(AB66,'Calcification Rates'!$A$11:$Q$88,13,0)))*AE66+(IF(ISERROR(VLOOKUP(AB66,'Calcification Rates'!$A$11:$Q$88,16,0)),0,VLOOKUP(AB66,'Calcification Rates'!$A$11:$Q$88,16,0)))</f>
        <v>0</v>
      </c>
      <c r="AK66" s="256"/>
      <c r="AL66" s="241"/>
      <c r="AM66" s="257"/>
      <c r="AN66" s="252">
        <f>(IF(ISERROR(VLOOKUP(AK66,'Calcification Rates'!$A$11:$Q$88,5,0)),0,VLOOKUP(AK66,'Calcification Rates'!$A$11:$Q$88,5,0)))*AM66</f>
        <v>0</v>
      </c>
      <c r="AO66" s="245" t="str">
        <f>IF(ISERROR(VLOOKUP(AK66,'Calcification Rates'!$A$10:$D$88,2,FALSE))," ",VLOOKUP(AK66,'Calcification Rates'!$A$10:$D$88,2,FALSE))</f>
        <v xml:space="preserve"> </v>
      </c>
      <c r="AP66" s="245" t="str">
        <f>IF(ISERROR(VLOOKUP(AK66,'Calcification Rates'!$A$10:$D$88,4,FALSE))," ",VLOOKUP(AK66,'Calcification Rates'!$A$10:$D$88,4,FALSE))</f>
        <v xml:space="preserve"> </v>
      </c>
      <c r="AQ66" s="246">
        <f>(IF(ISERROR(VLOOKUP(AK66,'Calcification Rates'!$A$11:$Q$88,11,0)),0,VLOOKUP(AK66,'Calcification Rates'!$A$11:$Q$88,11,0)))*AN66+(IF(ISERROR(VLOOKUP(AK66,'Calcification Rates'!$A$11:$Q$88,14,0)),0,VLOOKUP(AK66,'Calcification Rates'!$A$11:$Q$88,14,0)))</f>
        <v>0</v>
      </c>
      <c r="AR66" s="246">
        <f>(IF(ISERROR(VLOOKUP(AK66,'Calcification Rates'!$A$11:$Q$88,12,0)),0,VLOOKUP(AK66,'Calcification Rates'!$A$11:$Q$88,12,0)))*AN66+(IF(ISERROR(VLOOKUP(AK66,'Calcification Rates'!$A$11:$Q$88,15,0)),0,VLOOKUP(AK66,'Calcification Rates'!$A$11:$Q$88,15,0)))</f>
        <v>0</v>
      </c>
      <c r="AS66" s="249">
        <f>(IF(ISERROR(VLOOKUP(AK66,'Calcification Rates'!$A$11:$Q$88,13,0)),0,VLOOKUP(AK66,'Calcification Rates'!$A$11:$Q$88,13,0)))*AN66+(IF(ISERROR(VLOOKUP(AK66,'Calcification Rates'!$A$11:$Q$88,16,0)),0,VLOOKUP(AK66,'Calcification Rates'!$A$11:$Q$88,16,0)))</f>
        <v>0</v>
      </c>
      <c r="AT66" s="256"/>
      <c r="AU66" s="250"/>
      <c r="AV66" s="251"/>
      <c r="AW66" s="244">
        <f>(IF(ISERROR(VLOOKUP(AT66,'Calcification Rates'!$A$11:$Q$88,5,0)),0,VLOOKUP(AT66,'Calcification Rates'!$A$11:$Q$88,5,0)))*AV66</f>
        <v>0</v>
      </c>
      <c r="AX66" s="245" t="str">
        <f>IF(ISERROR(VLOOKUP(AT66,'Calcification Rates'!$A$10:$D$88,2,FALSE))," ",VLOOKUP(AT66,'Calcification Rates'!$A$10:$D$88,2,FALSE))</f>
        <v xml:space="preserve"> </v>
      </c>
      <c r="AY66" s="245" t="str">
        <f>IF(ISERROR(VLOOKUP(AT66,'Calcification Rates'!$A$10:$D$88,4,FALSE))," ",VLOOKUP(AT66,'Calcification Rates'!$A$10:$D$88,4,FALSE))</f>
        <v xml:space="preserve"> </v>
      </c>
      <c r="AZ66" s="253">
        <f>(IF(ISERROR(VLOOKUP(AT66,'Calcification Rates'!$A$11:$Q$88,11,0)),0,VLOOKUP(AT66,'Calcification Rates'!$A$11:$Q$88,11,0)))*AW66+(IF(ISERROR(VLOOKUP(AT66,'Calcification Rates'!$A$11:$Q$88,14,0)),0,VLOOKUP(AT66,'Calcification Rates'!$A$11:$Q$88,14,0)))</f>
        <v>0</v>
      </c>
      <c r="BA66" s="253">
        <f>(IF(ISERROR(VLOOKUP(AT66,'Calcification Rates'!$A$11:$Q$88,12,0)),0,VLOOKUP(AT66,'Calcification Rates'!$A$11:$Q$88,12,0)))*AW66+(IF(ISERROR(VLOOKUP(AT66,'Calcification Rates'!$A$11:$Q$88,15,0)),0,VLOOKUP(AT66,'Calcification Rates'!$A$11:$Q$88,15,0)))</f>
        <v>0</v>
      </c>
      <c r="BB66" s="254">
        <f>(IF(ISERROR(VLOOKUP(AT66,'Calcification Rates'!$A$11:$Q$88,13,0)),0,VLOOKUP(AT66,'Calcification Rates'!$A$11:$Q$88,13,0)))*AW66+(IF(ISERROR(VLOOKUP(AT66,'Calcification Rates'!$A$11:$Q$88,16,0)),0,VLOOKUP(AT66,'Calcification Rates'!$A$11:$Q$88,16,0)))</f>
        <v>0</v>
      </c>
      <c r="BC66" s="256"/>
      <c r="BD66" s="241"/>
      <c r="BE66" s="257"/>
      <c r="BF66" s="244">
        <f>(IF(ISERROR(VLOOKUP(BC66,'Calcification Rates'!$A$11:$Q$88,5,0)),0,VLOOKUP(BC66,'Calcification Rates'!$A$11:$Q$88,5,0)))*BE66</f>
        <v>0</v>
      </c>
      <c r="BG66" s="245" t="str">
        <f>IF(ISERROR(VLOOKUP(BC66,'Calcification Rates'!$A$10:$D$88,2,FALSE))," ",VLOOKUP(BC66,'Calcification Rates'!$A$10:$D$88,2,FALSE))</f>
        <v xml:space="preserve"> </v>
      </c>
      <c r="BH66" s="245" t="str">
        <f>IF(ISERROR(VLOOKUP(BC66,'Calcification Rates'!$A$10:$D$88,4,FALSE))," ",VLOOKUP(BC66,'Calcification Rates'!$A$10:$D$88,4,FALSE))</f>
        <v xml:space="preserve"> </v>
      </c>
      <c r="BI66" s="253">
        <f>(IF(ISERROR(VLOOKUP(BC66,'Calcification Rates'!$A$11:$Q$88,11,0)),0,VLOOKUP(BC66,'Calcification Rates'!$A$11:$Q$88,11,0)))*BF66+(IF(ISERROR(VLOOKUP(BC66,'Calcification Rates'!$A$11:$Q$88,14,0)),0,VLOOKUP(BC66,'Calcification Rates'!$A$11:$Q$88,14,0)))</f>
        <v>0</v>
      </c>
      <c r="BJ66" s="253">
        <f>(IF(ISERROR(VLOOKUP(BC66,'Calcification Rates'!$A$11:$Q$88,12,0)),0,VLOOKUP(BC66,'Calcification Rates'!$A$11:$Q$88,12,0)))*BF66+(IF(ISERROR(VLOOKUP(BC66,'Calcification Rates'!$A$11:$Q$88,15,0)),0,VLOOKUP(BC66,'Calcification Rates'!$A$11:$Q$88,15,0)))</f>
        <v>0</v>
      </c>
      <c r="BK66" s="254">
        <f>(IF(ISERROR(VLOOKUP(BC66,'Calcification Rates'!$A$11:$Q$88,13,0)),0,VLOOKUP(BC66,'Calcification Rates'!$A$11:$Q$88,13,0)))*BF66+(IF(ISERROR(VLOOKUP(BC66,'Calcification Rates'!$A$11:$Q$88,16,0)),0,VLOOKUP(BC66,'Calcification Rates'!$A$11:$Q$88,16,0)))</f>
        <v>0</v>
      </c>
      <c r="BL66" s="256"/>
      <c r="BM66" s="241"/>
      <c r="BN66" s="241"/>
      <c r="BO66" s="241">
        <f>(IF(ISERROR(VLOOKUP(BL66,'Calcification Rates'!$A$11:$Q$88,5,0)),0,VLOOKUP(BL66,'Calcification Rates'!$A$11:$Q$88,5,0)))*BN66</f>
        <v>0</v>
      </c>
      <c r="BP66" s="245" t="str">
        <f>IF(ISERROR(VLOOKUP(BL66,'Calcification Rates'!$A$10:$D$88,2,FALSE))," ",VLOOKUP(BL66,'Calcification Rates'!$A$10:$D$88,2,FALSE))</f>
        <v xml:space="preserve"> </v>
      </c>
      <c r="BQ66" s="245" t="str">
        <f>IF(ISERROR(VLOOKUP(BL66,'Calcification Rates'!$A$10:$D$88,4,FALSE))," ",VLOOKUP(BL66,'Calcification Rates'!$A$10:$D$88,4,FALSE))</f>
        <v xml:space="preserve"> </v>
      </c>
      <c r="BR66" s="253">
        <f>(IF(ISERROR(VLOOKUP(BL66,'Calcification Rates'!$A$11:$Q$88,11,0)),0,VLOOKUP(BL66,'Calcification Rates'!$A$11:$Q$88,11,0)))*BO66+(IF(ISERROR(VLOOKUP(BL66,'Calcification Rates'!$A$11:$Q$88,14,0)),0,VLOOKUP(BL66,'Calcification Rates'!$A$11:$Q$88,14,0)))</f>
        <v>0</v>
      </c>
      <c r="BS66" s="253">
        <f>(IF(ISERROR(VLOOKUP(BL66,'Calcification Rates'!$A$11:$Q$88,12,0)),0,VLOOKUP(BL66,'Calcification Rates'!$A$11:$Q$88,12,0)))*BO66+(IF(ISERROR(VLOOKUP(BL66,'Calcification Rates'!$A$11:$Q$88,15,0)),0,VLOOKUP(BL66,'Calcification Rates'!$A$11:$Q$88,15,0)))</f>
        <v>0</v>
      </c>
      <c r="BT66" s="254">
        <f>(IF(ISERROR(VLOOKUP(BL66,'Calcification Rates'!$A$11:$Q$88,13,0)),0,VLOOKUP(BL66,'Calcification Rates'!$A$11:$Q$88,13,0)))*BO66+(IF(ISERROR(VLOOKUP(BL66,'Calcification Rates'!$A$11:$Q$88,16,0)),0,VLOOKUP(BL66,'Calcification Rates'!$A$11:$Q$88,16,0)))</f>
        <v>0</v>
      </c>
    </row>
    <row r="67" spans="1:72" ht="20.100000000000001" customHeight="1" x14ac:dyDescent="0.25">
      <c r="A67" s="241"/>
      <c r="B67" s="241"/>
      <c r="C67" s="257"/>
      <c r="D67" s="244">
        <f>(IF(ISERROR(VLOOKUP(A67,'Calcification Rates'!$A$11:$Q$88,5,0)),0,VLOOKUP(A67,'Calcification Rates'!$A$11:$Q$88,5,0)))*C67</f>
        <v>0</v>
      </c>
      <c r="E67" s="245" t="str">
        <f>IF(ISERROR(VLOOKUP(A67,'Calcification Rates'!$A$10:$D$88,2,FALSE))," ",VLOOKUP(A67,'Calcification Rates'!$A$10:$D$88,2,FALSE))</f>
        <v xml:space="preserve"> </v>
      </c>
      <c r="F67" s="245" t="str">
        <f>IF(ISERROR(VLOOKUP(A67,'Calcification Rates'!$A$10:$D$88,4,FALSE))," ",VLOOKUP(A67,'Calcification Rates'!$A$10:$D$88,4,FALSE))</f>
        <v xml:space="preserve"> </v>
      </c>
      <c r="G67" s="246">
        <f>(IF(ISERROR(VLOOKUP(A67,'Calcification Rates'!$A$11:$Q$88,11,0)),0,VLOOKUP(A67,'Calcification Rates'!$A$11:$Q$88,11,0)))*D67+(IF(ISERROR(VLOOKUP(A67,'Calcification Rates'!$A$11:$Q$88,14,0)),0,VLOOKUP(A67,'Calcification Rates'!$A$11:$Q$88,14,0)))</f>
        <v>0</v>
      </c>
      <c r="H67" s="247">
        <f>(IF(ISERROR(VLOOKUP(A67,'Calcification Rates'!$A$11:$Q$88,12,0)),0,VLOOKUP(A67,'Calcification Rates'!$A$11:$Q$88,12,0)))*D67+(IF(ISERROR(VLOOKUP(A67,'Calcification Rates'!$A$11:$Q$88,15,0)),0,VLOOKUP(A67,'Calcification Rates'!$A$11:$Q$88,15,0)))</f>
        <v>0</v>
      </c>
      <c r="I67" s="248">
        <f>(IF(ISERROR(VLOOKUP(A67,'Calcification Rates'!$A$11:$Q$88,13,0)),0,VLOOKUP(A67,'Calcification Rates'!$A$11:$Q$88,13,0)))*D67+(IF(ISERROR(VLOOKUP(A67,'Calcification Rates'!$A$11:$Q$88,16,0)),0,VLOOKUP(A67,'Calcification Rates'!$A$11:$Q$88,16,0)))</f>
        <v>0</v>
      </c>
      <c r="J67" s="256"/>
      <c r="K67" s="242"/>
      <c r="L67" s="243"/>
      <c r="M67" s="244">
        <f>(IF(ISERROR(VLOOKUP(J67,'Calcification Rates'!$A$11:$Q$88,5,0)),0,VLOOKUP(J67,'Calcification Rates'!$A$11:$Q$88,5,0)))*L67</f>
        <v>0</v>
      </c>
      <c r="N67" s="245" t="str">
        <f>IF(ISERROR(VLOOKUP(J67,'Calcification Rates'!$A$10:$D$88,2,FALSE))," ",VLOOKUP(J67,'Calcification Rates'!$A$10:$D$88,2,FALSE))</f>
        <v xml:space="preserve"> </v>
      </c>
      <c r="O67" s="245" t="str">
        <f>IF(ISERROR(VLOOKUP(J67,'Calcification Rates'!$A$10:$D$88,4,FALSE))," ",VLOOKUP(J67,'Calcification Rates'!$A$10:$D$88,4,FALSE))</f>
        <v xml:space="preserve"> </v>
      </c>
      <c r="P67" s="246">
        <f>(IF(ISERROR(VLOOKUP(J67,'Calcification Rates'!$A$11:$Q$88,11,0)),0,VLOOKUP(J67,'Calcification Rates'!$A$11:$Q$88,11,0)))*M67+(IF(ISERROR(VLOOKUP(J67,'Calcification Rates'!$A$11:$Q$88,14,0)),0,VLOOKUP(J67,'Calcification Rates'!$A$11:$Q$88,14,0)))</f>
        <v>0</v>
      </c>
      <c r="Q67" s="246">
        <f>(IF(ISERROR(VLOOKUP(J67,'Calcification Rates'!$A$11:$Q$88,12,0)),0,VLOOKUP(J67,'Calcification Rates'!$A$11:$Q$88,12,0)))*M67+(IF(ISERROR(VLOOKUP(J67,'Calcification Rates'!$A$11:$Q$88,15,0)),0,VLOOKUP(J67,'Calcification Rates'!$A$11:$Q$88,15,0)))</f>
        <v>0</v>
      </c>
      <c r="R67" s="249">
        <f>(IF(ISERROR(VLOOKUP(J67,'Calcification Rates'!$A$11:$Q$88,13,0)),0,VLOOKUP(J67,'Calcification Rates'!$A$11:$Q$88,13,0)))*M67+(IF(ISERROR(VLOOKUP(J67,'Calcification Rates'!$A$11:$Q$88,16,0)),0,VLOOKUP(J67,'Calcification Rates'!$A$11:$Q$88,16,0)))</f>
        <v>0</v>
      </c>
      <c r="S67" s="256"/>
      <c r="T67" s="241"/>
      <c r="U67" s="257"/>
      <c r="V67" s="252">
        <f>(IF(ISERROR(VLOOKUP(S67,'Calcification Rates'!$A$11:$Q$88,5,0)),0,VLOOKUP(S67,'Calcification Rates'!$A$11:$Q$88,5,0)))*U67</f>
        <v>0</v>
      </c>
      <c r="W67" s="245" t="str">
        <f>IF(ISERROR(VLOOKUP(S67,'Calcification Rates'!$A$10:$D$88,2,FALSE))," ",VLOOKUP(S67,'Calcification Rates'!$A$10:$D$88,2,FALSE))</f>
        <v xml:space="preserve"> </v>
      </c>
      <c r="X67" s="245" t="str">
        <f>IF(ISERROR(VLOOKUP(S67,'Calcification Rates'!$A$10:$D$88,4,FALSE))," ",VLOOKUP(S67,'Calcification Rates'!$A$10:$D$88,4,FALSE))</f>
        <v xml:space="preserve"> </v>
      </c>
      <c r="Y67" s="246">
        <f>(IF(ISERROR(VLOOKUP(S67,'Calcification Rates'!$A$11:$Q$88,11,0)),0,VLOOKUP(S67,'Calcification Rates'!$A$11:$Q$88,11,0)))*V67+(IF(ISERROR(VLOOKUP(S67,'Calcification Rates'!$A$11:$Q$88,14,0)),0,VLOOKUP(S67,'Calcification Rates'!$A$11:$Q$88,14,0)))</f>
        <v>0</v>
      </c>
      <c r="Z67" s="246">
        <f>(IF(ISERROR(VLOOKUP(S67,'Calcification Rates'!$A$11:$Q$88,12,0)),0,VLOOKUP(S67,'Calcification Rates'!$A$11:$Q$88,12,0)))*V67+(IF(ISERROR(VLOOKUP(S67,'Calcification Rates'!$A$11:$Q$88,15,0)),0,VLOOKUP(S67,'Calcification Rates'!$A$11:$Q$88,15,0)))</f>
        <v>0</v>
      </c>
      <c r="AA67" s="249">
        <f>(IF(ISERROR(VLOOKUP(S67,'Calcification Rates'!$A$11:$Q$88,13,0)),0,VLOOKUP(S67,'Calcification Rates'!$A$11:$Q$88,13,0)))*V67+(IF(ISERROR(VLOOKUP(S67,'Calcification Rates'!$A$11:$Q$88,16,0)),0,VLOOKUP(S67,'Calcification Rates'!$A$11:$Q$88,16,0)))</f>
        <v>0</v>
      </c>
      <c r="AB67" s="256"/>
      <c r="AC67" s="250"/>
      <c r="AD67" s="251"/>
      <c r="AE67" s="244">
        <f>(IF(ISERROR(VLOOKUP(AB67,'Calcification Rates'!$A$11:$Q$88,5,0)),0,VLOOKUP(AB67,'Calcification Rates'!$A$11:$Q$88,5,0)))*AD67</f>
        <v>0</v>
      </c>
      <c r="AF67" s="245" t="str">
        <f>IF(ISERROR(VLOOKUP(AB67,'Calcification Rates'!$A$10:$D$88,2,FALSE))," ",VLOOKUP(AB67,'Calcification Rates'!$A$10:$D$88,2,FALSE))</f>
        <v xml:space="preserve"> </v>
      </c>
      <c r="AG67" s="245" t="str">
        <f>IF(ISERROR(VLOOKUP(AB67,'Calcification Rates'!$A$10:$D$88,4,FALSE))," ",VLOOKUP(AB67,'Calcification Rates'!$A$10:$D$88,4,FALSE))</f>
        <v xml:space="preserve"> </v>
      </c>
      <c r="AH67" s="246">
        <f>(IF(ISERROR(VLOOKUP(AB67,'Calcification Rates'!$A$11:$Q$88,11,0)),0,VLOOKUP(AB67,'Calcification Rates'!$A$11:$Q$88,11,0)))*AE67+(IF(ISERROR(VLOOKUP(AB67,'Calcification Rates'!$A$11:$Q$88,14,0)),0,VLOOKUP(AB67,'Calcification Rates'!$A$11:$Q$88,14,0)))</f>
        <v>0</v>
      </c>
      <c r="AI67" s="246">
        <f>(IF(ISERROR(VLOOKUP(AB67,'Calcification Rates'!$A$11:$Q$88,12,0)),0,VLOOKUP(AB67,'Calcification Rates'!$A$11:$Q$88,12,0)))*AE67+(IF(ISERROR(VLOOKUP(AB67,'Calcification Rates'!$A$11:$Q$88,15,0)),0,VLOOKUP(AB67,'Calcification Rates'!$A$11:$Q$88,15,0)))</f>
        <v>0</v>
      </c>
      <c r="AJ67" s="249">
        <f>(IF(ISERROR(VLOOKUP(AB67,'Calcification Rates'!$A$11:$Q$88,13,0)),0,VLOOKUP(AB67,'Calcification Rates'!$A$11:$Q$88,13,0)))*AE67+(IF(ISERROR(VLOOKUP(AB67,'Calcification Rates'!$A$11:$Q$88,16,0)),0,VLOOKUP(AB67,'Calcification Rates'!$A$11:$Q$88,16,0)))</f>
        <v>0</v>
      </c>
      <c r="AK67" s="256"/>
      <c r="AL67" s="241"/>
      <c r="AM67" s="257"/>
      <c r="AN67" s="252">
        <f>(IF(ISERROR(VLOOKUP(AK67,'Calcification Rates'!$A$11:$Q$88,5,0)),0,VLOOKUP(AK67,'Calcification Rates'!$A$11:$Q$88,5,0)))*AM67</f>
        <v>0</v>
      </c>
      <c r="AO67" s="245" t="str">
        <f>IF(ISERROR(VLOOKUP(AK67,'Calcification Rates'!$A$10:$D$88,2,FALSE))," ",VLOOKUP(AK67,'Calcification Rates'!$A$10:$D$88,2,FALSE))</f>
        <v xml:space="preserve"> </v>
      </c>
      <c r="AP67" s="245" t="str">
        <f>IF(ISERROR(VLOOKUP(AK67,'Calcification Rates'!$A$10:$D$88,4,FALSE))," ",VLOOKUP(AK67,'Calcification Rates'!$A$10:$D$88,4,FALSE))</f>
        <v xml:space="preserve"> </v>
      </c>
      <c r="AQ67" s="246">
        <f>(IF(ISERROR(VLOOKUP(AK67,'Calcification Rates'!$A$11:$Q$88,11,0)),0,VLOOKUP(AK67,'Calcification Rates'!$A$11:$Q$88,11,0)))*AN67+(IF(ISERROR(VLOOKUP(AK67,'Calcification Rates'!$A$11:$Q$88,14,0)),0,VLOOKUP(AK67,'Calcification Rates'!$A$11:$Q$88,14,0)))</f>
        <v>0</v>
      </c>
      <c r="AR67" s="246">
        <f>(IF(ISERROR(VLOOKUP(AK67,'Calcification Rates'!$A$11:$Q$88,12,0)),0,VLOOKUP(AK67,'Calcification Rates'!$A$11:$Q$88,12,0)))*AN67+(IF(ISERROR(VLOOKUP(AK67,'Calcification Rates'!$A$11:$Q$88,15,0)),0,VLOOKUP(AK67,'Calcification Rates'!$A$11:$Q$88,15,0)))</f>
        <v>0</v>
      </c>
      <c r="AS67" s="249">
        <f>(IF(ISERROR(VLOOKUP(AK67,'Calcification Rates'!$A$11:$Q$88,13,0)),0,VLOOKUP(AK67,'Calcification Rates'!$A$11:$Q$88,13,0)))*AN67+(IF(ISERROR(VLOOKUP(AK67,'Calcification Rates'!$A$11:$Q$88,16,0)),0,VLOOKUP(AK67,'Calcification Rates'!$A$11:$Q$88,16,0)))</f>
        <v>0</v>
      </c>
      <c r="AT67" s="256"/>
      <c r="AU67" s="250"/>
      <c r="AV67" s="251"/>
      <c r="AW67" s="244">
        <f>(IF(ISERROR(VLOOKUP(AT67,'Calcification Rates'!$A$11:$Q$88,5,0)),0,VLOOKUP(AT67,'Calcification Rates'!$A$11:$Q$88,5,0)))*AV67</f>
        <v>0</v>
      </c>
      <c r="AX67" s="245" t="str">
        <f>IF(ISERROR(VLOOKUP(AT67,'Calcification Rates'!$A$10:$D$88,2,FALSE))," ",VLOOKUP(AT67,'Calcification Rates'!$A$10:$D$88,2,FALSE))</f>
        <v xml:space="preserve"> </v>
      </c>
      <c r="AY67" s="245" t="str">
        <f>IF(ISERROR(VLOOKUP(AT67,'Calcification Rates'!$A$10:$D$88,4,FALSE))," ",VLOOKUP(AT67,'Calcification Rates'!$A$10:$D$88,4,FALSE))</f>
        <v xml:space="preserve"> </v>
      </c>
      <c r="AZ67" s="253">
        <f>(IF(ISERROR(VLOOKUP(AT67,'Calcification Rates'!$A$11:$Q$88,11,0)),0,VLOOKUP(AT67,'Calcification Rates'!$A$11:$Q$88,11,0)))*AW67+(IF(ISERROR(VLOOKUP(AT67,'Calcification Rates'!$A$11:$Q$88,14,0)),0,VLOOKUP(AT67,'Calcification Rates'!$A$11:$Q$88,14,0)))</f>
        <v>0</v>
      </c>
      <c r="BA67" s="253">
        <f>(IF(ISERROR(VLOOKUP(AT67,'Calcification Rates'!$A$11:$Q$88,12,0)),0,VLOOKUP(AT67,'Calcification Rates'!$A$11:$Q$88,12,0)))*AW67+(IF(ISERROR(VLOOKUP(AT67,'Calcification Rates'!$A$11:$Q$88,15,0)),0,VLOOKUP(AT67,'Calcification Rates'!$A$11:$Q$88,15,0)))</f>
        <v>0</v>
      </c>
      <c r="BB67" s="254">
        <f>(IF(ISERROR(VLOOKUP(AT67,'Calcification Rates'!$A$11:$Q$88,13,0)),0,VLOOKUP(AT67,'Calcification Rates'!$A$11:$Q$88,13,0)))*AW67+(IF(ISERROR(VLOOKUP(AT67,'Calcification Rates'!$A$11:$Q$88,16,0)),0,VLOOKUP(AT67,'Calcification Rates'!$A$11:$Q$88,16,0)))</f>
        <v>0</v>
      </c>
      <c r="BC67" s="256"/>
      <c r="BD67" s="241"/>
      <c r="BE67" s="257"/>
      <c r="BF67" s="244">
        <f>(IF(ISERROR(VLOOKUP(BC67,'Calcification Rates'!$A$11:$Q$88,5,0)),0,VLOOKUP(BC67,'Calcification Rates'!$A$11:$Q$88,5,0)))*BE67</f>
        <v>0</v>
      </c>
      <c r="BG67" s="245" t="str">
        <f>IF(ISERROR(VLOOKUP(BC67,'Calcification Rates'!$A$10:$D$88,2,FALSE))," ",VLOOKUP(BC67,'Calcification Rates'!$A$10:$D$88,2,FALSE))</f>
        <v xml:space="preserve"> </v>
      </c>
      <c r="BH67" s="245" t="str">
        <f>IF(ISERROR(VLOOKUP(BC67,'Calcification Rates'!$A$10:$D$88,4,FALSE))," ",VLOOKUP(BC67,'Calcification Rates'!$A$10:$D$88,4,FALSE))</f>
        <v xml:space="preserve"> </v>
      </c>
      <c r="BI67" s="253">
        <f>(IF(ISERROR(VLOOKUP(BC67,'Calcification Rates'!$A$11:$Q$88,11,0)),0,VLOOKUP(BC67,'Calcification Rates'!$A$11:$Q$88,11,0)))*BF67+(IF(ISERROR(VLOOKUP(BC67,'Calcification Rates'!$A$11:$Q$88,14,0)),0,VLOOKUP(BC67,'Calcification Rates'!$A$11:$Q$88,14,0)))</f>
        <v>0</v>
      </c>
      <c r="BJ67" s="253">
        <f>(IF(ISERROR(VLOOKUP(BC67,'Calcification Rates'!$A$11:$Q$88,12,0)),0,VLOOKUP(BC67,'Calcification Rates'!$A$11:$Q$88,12,0)))*BF67+(IF(ISERROR(VLOOKUP(BC67,'Calcification Rates'!$A$11:$Q$88,15,0)),0,VLOOKUP(BC67,'Calcification Rates'!$A$11:$Q$88,15,0)))</f>
        <v>0</v>
      </c>
      <c r="BK67" s="254">
        <f>(IF(ISERROR(VLOOKUP(BC67,'Calcification Rates'!$A$11:$Q$88,13,0)),0,VLOOKUP(BC67,'Calcification Rates'!$A$11:$Q$88,13,0)))*BF67+(IF(ISERROR(VLOOKUP(BC67,'Calcification Rates'!$A$11:$Q$88,16,0)),0,VLOOKUP(BC67,'Calcification Rates'!$A$11:$Q$88,16,0)))</f>
        <v>0</v>
      </c>
      <c r="BL67" s="256"/>
      <c r="BM67" s="241"/>
      <c r="BN67" s="241"/>
      <c r="BO67" s="241">
        <f>(IF(ISERROR(VLOOKUP(BL67,'Calcification Rates'!$A$11:$Q$88,5,0)),0,VLOOKUP(BL67,'Calcification Rates'!$A$11:$Q$88,5,0)))*BN67</f>
        <v>0</v>
      </c>
      <c r="BP67" s="245" t="str">
        <f>IF(ISERROR(VLOOKUP(BL67,'Calcification Rates'!$A$10:$D$88,2,FALSE))," ",VLOOKUP(BL67,'Calcification Rates'!$A$10:$D$88,2,FALSE))</f>
        <v xml:space="preserve"> </v>
      </c>
      <c r="BQ67" s="245" t="str">
        <f>IF(ISERROR(VLOOKUP(BL67,'Calcification Rates'!$A$10:$D$88,4,FALSE))," ",VLOOKUP(BL67,'Calcification Rates'!$A$10:$D$88,4,FALSE))</f>
        <v xml:space="preserve"> </v>
      </c>
      <c r="BR67" s="253">
        <f>(IF(ISERROR(VLOOKUP(BL67,'Calcification Rates'!$A$11:$Q$88,11,0)),0,VLOOKUP(BL67,'Calcification Rates'!$A$11:$Q$88,11,0)))*BO67+(IF(ISERROR(VLOOKUP(BL67,'Calcification Rates'!$A$11:$Q$88,14,0)),0,VLOOKUP(BL67,'Calcification Rates'!$A$11:$Q$88,14,0)))</f>
        <v>0</v>
      </c>
      <c r="BS67" s="253">
        <f>(IF(ISERROR(VLOOKUP(BL67,'Calcification Rates'!$A$11:$Q$88,12,0)),0,VLOOKUP(BL67,'Calcification Rates'!$A$11:$Q$88,12,0)))*BO67+(IF(ISERROR(VLOOKUP(BL67,'Calcification Rates'!$A$11:$Q$88,15,0)),0,VLOOKUP(BL67,'Calcification Rates'!$A$11:$Q$88,15,0)))</f>
        <v>0</v>
      </c>
      <c r="BT67" s="254">
        <f>(IF(ISERROR(VLOOKUP(BL67,'Calcification Rates'!$A$11:$Q$88,13,0)),0,VLOOKUP(BL67,'Calcification Rates'!$A$11:$Q$88,13,0)))*BO67+(IF(ISERROR(VLOOKUP(BL67,'Calcification Rates'!$A$11:$Q$88,16,0)),0,VLOOKUP(BL67,'Calcification Rates'!$A$11:$Q$88,16,0)))</f>
        <v>0</v>
      </c>
    </row>
    <row r="68" spans="1:72" ht="20.100000000000001" customHeight="1" x14ac:dyDescent="0.25">
      <c r="A68" s="241"/>
      <c r="B68" s="241"/>
      <c r="C68" s="257"/>
      <c r="D68" s="244">
        <f>(IF(ISERROR(VLOOKUP(A68,'Calcification Rates'!$A$11:$Q$88,5,0)),0,VLOOKUP(A68,'Calcification Rates'!$A$11:$Q$88,5,0)))*C68</f>
        <v>0</v>
      </c>
      <c r="E68" s="245" t="str">
        <f>IF(ISERROR(VLOOKUP(A68,'Calcification Rates'!$A$10:$D$88,2,FALSE))," ",VLOOKUP(A68,'Calcification Rates'!$A$10:$D$88,2,FALSE))</f>
        <v xml:space="preserve"> </v>
      </c>
      <c r="F68" s="245" t="str">
        <f>IF(ISERROR(VLOOKUP(A68,'Calcification Rates'!$A$10:$D$88,4,FALSE))," ",VLOOKUP(A68,'Calcification Rates'!$A$10:$D$88,4,FALSE))</f>
        <v xml:space="preserve"> </v>
      </c>
      <c r="G68" s="246">
        <f>(IF(ISERROR(VLOOKUP(A68,'Calcification Rates'!$A$11:$Q$88,11,0)),0,VLOOKUP(A68,'Calcification Rates'!$A$11:$Q$88,11,0)))*D68+(IF(ISERROR(VLOOKUP(A68,'Calcification Rates'!$A$11:$Q$88,14,0)),0,VLOOKUP(A68,'Calcification Rates'!$A$11:$Q$88,14,0)))</f>
        <v>0</v>
      </c>
      <c r="H68" s="247">
        <f>(IF(ISERROR(VLOOKUP(A68,'Calcification Rates'!$A$11:$Q$88,12,0)),0,VLOOKUP(A68,'Calcification Rates'!$A$11:$Q$88,12,0)))*D68+(IF(ISERROR(VLOOKUP(A68,'Calcification Rates'!$A$11:$Q$88,15,0)),0,VLOOKUP(A68,'Calcification Rates'!$A$11:$Q$88,15,0)))</f>
        <v>0</v>
      </c>
      <c r="I68" s="248">
        <f>(IF(ISERROR(VLOOKUP(A68,'Calcification Rates'!$A$11:$Q$88,13,0)),0,VLOOKUP(A68,'Calcification Rates'!$A$11:$Q$88,13,0)))*D68+(IF(ISERROR(VLOOKUP(A68,'Calcification Rates'!$A$11:$Q$88,16,0)),0,VLOOKUP(A68,'Calcification Rates'!$A$11:$Q$88,16,0)))</f>
        <v>0</v>
      </c>
      <c r="J68" s="256"/>
      <c r="K68" s="242"/>
      <c r="L68" s="243"/>
      <c r="M68" s="244">
        <f>(IF(ISERROR(VLOOKUP(J68,'Calcification Rates'!$A$11:$Q$88,5,0)),0,VLOOKUP(J68,'Calcification Rates'!$A$11:$Q$88,5,0)))*L68</f>
        <v>0</v>
      </c>
      <c r="N68" s="245" t="str">
        <f>IF(ISERROR(VLOOKUP(J68,'Calcification Rates'!$A$10:$D$88,2,FALSE))," ",VLOOKUP(J68,'Calcification Rates'!$A$10:$D$88,2,FALSE))</f>
        <v xml:space="preserve"> </v>
      </c>
      <c r="O68" s="245" t="str">
        <f>IF(ISERROR(VLOOKUP(J68,'Calcification Rates'!$A$10:$D$88,4,FALSE))," ",VLOOKUP(J68,'Calcification Rates'!$A$10:$D$88,4,FALSE))</f>
        <v xml:space="preserve"> </v>
      </c>
      <c r="P68" s="246">
        <f>(IF(ISERROR(VLOOKUP(J68,'Calcification Rates'!$A$11:$Q$88,11,0)),0,VLOOKUP(J68,'Calcification Rates'!$A$11:$Q$88,11,0)))*M68+(IF(ISERROR(VLOOKUP(J68,'Calcification Rates'!$A$11:$Q$88,14,0)),0,VLOOKUP(J68,'Calcification Rates'!$A$11:$Q$88,14,0)))</f>
        <v>0</v>
      </c>
      <c r="Q68" s="246">
        <f>(IF(ISERROR(VLOOKUP(J68,'Calcification Rates'!$A$11:$Q$88,12,0)),0,VLOOKUP(J68,'Calcification Rates'!$A$11:$Q$88,12,0)))*M68+(IF(ISERROR(VLOOKUP(J68,'Calcification Rates'!$A$11:$Q$88,15,0)),0,VLOOKUP(J68,'Calcification Rates'!$A$11:$Q$88,15,0)))</f>
        <v>0</v>
      </c>
      <c r="R68" s="249">
        <f>(IF(ISERROR(VLOOKUP(J68,'Calcification Rates'!$A$11:$Q$88,13,0)),0,VLOOKUP(J68,'Calcification Rates'!$A$11:$Q$88,13,0)))*M68+(IF(ISERROR(VLOOKUP(J68,'Calcification Rates'!$A$11:$Q$88,16,0)),0,VLOOKUP(J68,'Calcification Rates'!$A$11:$Q$88,16,0)))</f>
        <v>0</v>
      </c>
      <c r="S68" s="256"/>
      <c r="T68" s="241"/>
      <c r="U68" s="257"/>
      <c r="V68" s="252">
        <f>(IF(ISERROR(VLOOKUP(S68,'Calcification Rates'!$A$11:$Q$88,5,0)),0,VLOOKUP(S68,'Calcification Rates'!$A$11:$Q$88,5,0)))*U68</f>
        <v>0</v>
      </c>
      <c r="W68" s="245" t="str">
        <f>IF(ISERROR(VLOOKUP(S68,'Calcification Rates'!$A$10:$D$88,2,FALSE))," ",VLOOKUP(S68,'Calcification Rates'!$A$10:$D$88,2,FALSE))</f>
        <v xml:space="preserve"> </v>
      </c>
      <c r="X68" s="245" t="str">
        <f>IF(ISERROR(VLOOKUP(S68,'Calcification Rates'!$A$10:$D$88,4,FALSE))," ",VLOOKUP(S68,'Calcification Rates'!$A$10:$D$88,4,FALSE))</f>
        <v xml:space="preserve"> </v>
      </c>
      <c r="Y68" s="246">
        <f>(IF(ISERROR(VLOOKUP(S68,'Calcification Rates'!$A$11:$Q$88,11,0)),0,VLOOKUP(S68,'Calcification Rates'!$A$11:$Q$88,11,0)))*V68+(IF(ISERROR(VLOOKUP(S68,'Calcification Rates'!$A$11:$Q$88,14,0)),0,VLOOKUP(S68,'Calcification Rates'!$A$11:$Q$88,14,0)))</f>
        <v>0</v>
      </c>
      <c r="Z68" s="246">
        <f>(IF(ISERROR(VLOOKUP(S68,'Calcification Rates'!$A$11:$Q$88,12,0)),0,VLOOKUP(S68,'Calcification Rates'!$A$11:$Q$88,12,0)))*V68+(IF(ISERROR(VLOOKUP(S68,'Calcification Rates'!$A$11:$Q$88,15,0)),0,VLOOKUP(S68,'Calcification Rates'!$A$11:$Q$88,15,0)))</f>
        <v>0</v>
      </c>
      <c r="AA68" s="249">
        <f>(IF(ISERROR(VLOOKUP(S68,'Calcification Rates'!$A$11:$Q$88,13,0)),0,VLOOKUP(S68,'Calcification Rates'!$A$11:$Q$88,13,0)))*V68+(IF(ISERROR(VLOOKUP(S68,'Calcification Rates'!$A$11:$Q$88,16,0)),0,VLOOKUP(S68,'Calcification Rates'!$A$11:$Q$88,16,0)))</f>
        <v>0</v>
      </c>
      <c r="AB68" s="256"/>
      <c r="AC68" s="250"/>
      <c r="AD68" s="251"/>
      <c r="AE68" s="244">
        <f>(IF(ISERROR(VLOOKUP(AB68,'Calcification Rates'!$A$11:$Q$88,5,0)),0,VLOOKUP(AB68,'Calcification Rates'!$A$11:$Q$88,5,0)))*AD68</f>
        <v>0</v>
      </c>
      <c r="AF68" s="245" t="str">
        <f>IF(ISERROR(VLOOKUP(AB68,'Calcification Rates'!$A$10:$D$88,2,FALSE))," ",VLOOKUP(AB68,'Calcification Rates'!$A$10:$D$88,2,FALSE))</f>
        <v xml:space="preserve"> </v>
      </c>
      <c r="AG68" s="245" t="str">
        <f>IF(ISERROR(VLOOKUP(AB68,'Calcification Rates'!$A$10:$D$88,4,FALSE))," ",VLOOKUP(AB68,'Calcification Rates'!$A$10:$D$88,4,FALSE))</f>
        <v xml:space="preserve"> </v>
      </c>
      <c r="AH68" s="246">
        <f>(IF(ISERROR(VLOOKUP(AB68,'Calcification Rates'!$A$11:$Q$88,11,0)),0,VLOOKUP(AB68,'Calcification Rates'!$A$11:$Q$88,11,0)))*AE68+(IF(ISERROR(VLOOKUP(AB68,'Calcification Rates'!$A$11:$Q$88,14,0)),0,VLOOKUP(AB68,'Calcification Rates'!$A$11:$Q$88,14,0)))</f>
        <v>0</v>
      </c>
      <c r="AI68" s="246">
        <f>(IF(ISERROR(VLOOKUP(AB68,'Calcification Rates'!$A$11:$Q$88,12,0)),0,VLOOKUP(AB68,'Calcification Rates'!$A$11:$Q$88,12,0)))*AE68+(IF(ISERROR(VLOOKUP(AB68,'Calcification Rates'!$A$11:$Q$88,15,0)),0,VLOOKUP(AB68,'Calcification Rates'!$A$11:$Q$88,15,0)))</f>
        <v>0</v>
      </c>
      <c r="AJ68" s="249">
        <f>(IF(ISERROR(VLOOKUP(AB68,'Calcification Rates'!$A$11:$Q$88,13,0)),0,VLOOKUP(AB68,'Calcification Rates'!$A$11:$Q$88,13,0)))*AE68+(IF(ISERROR(VLOOKUP(AB68,'Calcification Rates'!$A$11:$Q$88,16,0)),0,VLOOKUP(AB68,'Calcification Rates'!$A$11:$Q$88,16,0)))</f>
        <v>0</v>
      </c>
      <c r="AK68" s="256"/>
      <c r="AL68" s="241"/>
      <c r="AM68" s="257"/>
      <c r="AN68" s="252">
        <f>(IF(ISERROR(VLOOKUP(AK68,'Calcification Rates'!$A$11:$Q$88,5,0)),0,VLOOKUP(AK68,'Calcification Rates'!$A$11:$Q$88,5,0)))*AM68</f>
        <v>0</v>
      </c>
      <c r="AO68" s="245" t="str">
        <f>IF(ISERROR(VLOOKUP(AK68,'Calcification Rates'!$A$10:$D$88,2,FALSE))," ",VLOOKUP(AK68,'Calcification Rates'!$A$10:$D$88,2,FALSE))</f>
        <v xml:space="preserve"> </v>
      </c>
      <c r="AP68" s="245" t="str">
        <f>IF(ISERROR(VLOOKUP(AK68,'Calcification Rates'!$A$10:$D$88,4,FALSE))," ",VLOOKUP(AK68,'Calcification Rates'!$A$10:$D$88,4,FALSE))</f>
        <v xml:space="preserve"> </v>
      </c>
      <c r="AQ68" s="246">
        <f>(IF(ISERROR(VLOOKUP(AK68,'Calcification Rates'!$A$11:$Q$88,11,0)),0,VLOOKUP(AK68,'Calcification Rates'!$A$11:$Q$88,11,0)))*AN68+(IF(ISERROR(VLOOKUP(AK68,'Calcification Rates'!$A$11:$Q$88,14,0)),0,VLOOKUP(AK68,'Calcification Rates'!$A$11:$Q$88,14,0)))</f>
        <v>0</v>
      </c>
      <c r="AR68" s="246">
        <f>(IF(ISERROR(VLOOKUP(AK68,'Calcification Rates'!$A$11:$Q$88,12,0)),0,VLOOKUP(AK68,'Calcification Rates'!$A$11:$Q$88,12,0)))*AN68+(IF(ISERROR(VLOOKUP(AK68,'Calcification Rates'!$A$11:$Q$88,15,0)),0,VLOOKUP(AK68,'Calcification Rates'!$A$11:$Q$88,15,0)))</f>
        <v>0</v>
      </c>
      <c r="AS68" s="249">
        <f>(IF(ISERROR(VLOOKUP(AK68,'Calcification Rates'!$A$11:$Q$88,13,0)),0,VLOOKUP(AK68,'Calcification Rates'!$A$11:$Q$88,13,0)))*AN68+(IF(ISERROR(VLOOKUP(AK68,'Calcification Rates'!$A$11:$Q$88,16,0)),0,VLOOKUP(AK68,'Calcification Rates'!$A$11:$Q$88,16,0)))</f>
        <v>0</v>
      </c>
      <c r="AT68" s="256"/>
      <c r="AU68" s="250"/>
      <c r="AV68" s="251"/>
      <c r="AW68" s="244">
        <f>(IF(ISERROR(VLOOKUP(AT68,'Calcification Rates'!$A$11:$Q$88,5,0)),0,VLOOKUP(AT68,'Calcification Rates'!$A$11:$Q$88,5,0)))*AV68</f>
        <v>0</v>
      </c>
      <c r="AX68" s="245" t="str">
        <f>IF(ISERROR(VLOOKUP(AT68,'Calcification Rates'!$A$10:$D$88,2,FALSE))," ",VLOOKUP(AT68,'Calcification Rates'!$A$10:$D$88,2,FALSE))</f>
        <v xml:space="preserve"> </v>
      </c>
      <c r="AY68" s="245" t="str">
        <f>IF(ISERROR(VLOOKUP(AT68,'Calcification Rates'!$A$10:$D$88,4,FALSE))," ",VLOOKUP(AT68,'Calcification Rates'!$A$10:$D$88,4,FALSE))</f>
        <v xml:space="preserve"> </v>
      </c>
      <c r="AZ68" s="253">
        <f>(IF(ISERROR(VLOOKUP(AT68,'Calcification Rates'!$A$11:$Q$88,11,0)),0,VLOOKUP(AT68,'Calcification Rates'!$A$11:$Q$88,11,0)))*AW68+(IF(ISERROR(VLOOKUP(AT68,'Calcification Rates'!$A$11:$Q$88,14,0)),0,VLOOKUP(AT68,'Calcification Rates'!$A$11:$Q$88,14,0)))</f>
        <v>0</v>
      </c>
      <c r="BA68" s="253">
        <f>(IF(ISERROR(VLOOKUP(AT68,'Calcification Rates'!$A$11:$Q$88,12,0)),0,VLOOKUP(AT68,'Calcification Rates'!$A$11:$Q$88,12,0)))*AW68+(IF(ISERROR(VLOOKUP(AT68,'Calcification Rates'!$A$11:$Q$88,15,0)),0,VLOOKUP(AT68,'Calcification Rates'!$A$11:$Q$88,15,0)))</f>
        <v>0</v>
      </c>
      <c r="BB68" s="254">
        <f>(IF(ISERROR(VLOOKUP(AT68,'Calcification Rates'!$A$11:$Q$88,13,0)),0,VLOOKUP(AT68,'Calcification Rates'!$A$11:$Q$88,13,0)))*AW68+(IF(ISERROR(VLOOKUP(AT68,'Calcification Rates'!$A$11:$Q$88,16,0)),0,VLOOKUP(AT68,'Calcification Rates'!$A$11:$Q$88,16,0)))</f>
        <v>0</v>
      </c>
      <c r="BC68" s="256"/>
      <c r="BD68" s="241"/>
      <c r="BE68" s="257"/>
      <c r="BF68" s="244">
        <f>(IF(ISERROR(VLOOKUP(BC68,'Calcification Rates'!$A$11:$Q$88,5,0)),0,VLOOKUP(BC68,'Calcification Rates'!$A$11:$Q$88,5,0)))*BE68</f>
        <v>0</v>
      </c>
      <c r="BG68" s="245" t="str">
        <f>IF(ISERROR(VLOOKUP(BC68,'Calcification Rates'!$A$10:$D$88,2,FALSE))," ",VLOOKUP(BC68,'Calcification Rates'!$A$10:$D$88,2,FALSE))</f>
        <v xml:space="preserve"> </v>
      </c>
      <c r="BH68" s="245" t="str">
        <f>IF(ISERROR(VLOOKUP(BC68,'Calcification Rates'!$A$10:$D$88,4,FALSE))," ",VLOOKUP(BC68,'Calcification Rates'!$A$10:$D$88,4,FALSE))</f>
        <v xml:space="preserve"> </v>
      </c>
      <c r="BI68" s="253">
        <f>(IF(ISERROR(VLOOKUP(BC68,'Calcification Rates'!$A$11:$Q$88,11,0)),0,VLOOKUP(BC68,'Calcification Rates'!$A$11:$Q$88,11,0)))*BF68+(IF(ISERROR(VLOOKUP(BC68,'Calcification Rates'!$A$11:$Q$88,14,0)),0,VLOOKUP(BC68,'Calcification Rates'!$A$11:$Q$88,14,0)))</f>
        <v>0</v>
      </c>
      <c r="BJ68" s="253">
        <f>(IF(ISERROR(VLOOKUP(BC68,'Calcification Rates'!$A$11:$Q$88,12,0)),0,VLOOKUP(BC68,'Calcification Rates'!$A$11:$Q$88,12,0)))*BF68+(IF(ISERROR(VLOOKUP(BC68,'Calcification Rates'!$A$11:$Q$88,15,0)),0,VLOOKUP(BC68,'Calcification Rates'!$A$11:$Q$88,15,0)))</f>
        <v>0</v>
      </c>
      <c r="BK68" s="254">
        <f>(IF(ISERROR(VLOOKUP(BC68,'Calcification Rates'!$A$11:$Q$88,13,0)),0,VLOOKUP(BC68,'Calcification Rates'!$A$11:$Q$88,13,0)))*BF68+(IF(ISERROR(VLOOKUP(BC68,'Calcification Rates'!$A$11:$Q$88,16,0)),0,VLOOKUP(BC68,'Calcification Rates'!$A$11:$Q$88,16,0)))</f>
        <v>0</v>
      </c>
      <c r="BL68" s="256"/>
      <c r="BM68" s="241"/>
      <c r="BN68" s="241"/>
      <c r="BO68" s="241">
        <f>(IF(ISERROR(VLOOKUP(BL68,'Calcification Rates'!$A$11:$Q$88,5,0)),0,VLOOKUP(BL68,'Calcification Rates'!$A$11:$Q$88,5,0)))*BN68</f>
        <v>0</v>
      </c>
      <c r="BP68" s="245" t="str">
        <f>IF(ISERROR(VLOOKUP(BL68,'Calcification Rates'!$A$10:$D$88,2,FALSE))," ",VLOOKUP(BL68,'Calcification Rates'!$A$10:$D$88,2,FALSE))</f>
        <v xml:space="preserve"> </v>
      </c>
      <c r="BQ68" s="245" t="str">
        <f>IF(ISERROR(VLOOKUP(BL68,'Calcification Rates'!$A$10:$D$88,4,FALSE))," ",VLOOKUP(BL68,'Calcification Rates'!$A$10:$D$88,4,FALSE))</f>
        <v xml:space="preserve"> </v>
      </c>
      <c r="BR68" s="253">
        <f>(IF(ISERROR(VLOOKUP(BL68,'Calcification Rates'!$A$11:$Q$88,11,0)),0,VLOOKUP(BL68,'Calcification Rates'!$A$11:$Q$88,11,0)))*BO68+(IF(ISERROR(VLOOKUP(BL68,'Calcification Rates'!$A$11:$Q$88,14,0)),0,VLOOKUP(BL68,'Calcification Rates'!$A$11:$Q$88,14,0)))</f>
        <v>0</v>
      </c>
      <c r="BS68" s="253">
        <f>(IF(ISERROR(VLOOKUP(BL68,'Calcification Rates'!$A$11:$Q$88,12,0)),0,VLOOKUP(BL68,'Calcification Rates'!$A$11:$Q$88,12,0)))*BO68+(IF(ISERROR(VLOOKUP(BL68,'Calcification Rates'!$A$11:$Q$88,15,0)),0,VLOOKUP(BL68,'Calcification Rates'!$A$11:$Q$88,15,0)))</f>
        <v>0</v>
      </c>
      <c r="BT68" s="254">
        <f>(IF(ISERROR(VLOOKUP(BL68,'Calcification Rates'!$A$11:$Q$88,13,0)),0,VLOOKUP(BL68,'Calcification Rates'!$A$11:$Q$88,13,0)))*BO68+(IF(ISERROR(VLOOKUP(BL68,'Calcification Rates'!$A$11:$Q$88,16,0)),0,VLOOKUP(BL68,'Calcification Rates'!$A$11:$Q$88,16,0)))</f>
        <v>0</v>
      </c>
    </row>
    <row r="69" spans="1:72" ht="20.100000000000001" customHeight="1" x14ac:dyDescent="0.25">
      <c r="A69" s="241"/>
      <c r="B69" s="241"/>
      <c r="C69" s="257"/>
      <c r="D69" s="244">
        <f>(IF(ISERROR(VLOOKUP(A69,'Calcification Rates'!$A$11:$Q$88,5,0)),0,VLOOKUP(A69,'Calcification Rates'!$A$11:$Q$88,5,0)))*C69</f>
        <v>0</v>
      </c>
      <c r="E69" s="245" t="str">
        <f>IF(ISERROR(VLOOKUP(A69,'Calcification Rates'!$A$10:$D$88,2,FALSE))," ",VLOOKUP(A69,'Calcification Rates'!$A$10:$D$88,2,FALSE))</f>
        <v xml:space="preserve"> </v>
      </c>
      <c r="F69" s="245" t="str">
        <f>IF(ISERROR(VLOOKUP(A69,'Calcification Rates'!$A$10:$D$88,4,FALSE))," ",VLOOKUP(A69,'Calcification Rates'!$A$10:$D$88,4,FALSE))</f>
        <v xml:space="preserve"> </v>
      </c>
      <c r="G69" s="246">
        <f>(IF(ISERROR(VLOOKUP(A69,'Calcification Rates'!$A$11:$Q$88,11,0)),0,VLOOKUP(A69,'Calcification Rates'!$A$11:$Q$88,11,0)))*D69+(IF(ISERROR(VLOOKUP(A69,'Calcification Rates'!$A$11:$Q$88,14,0)),0,VLOOKUP(A69,'Calcification Rates'!$A$11:$Q$88,14,0)))</f>
        <v>0</v>
      </c>
      <c r="H69" s="247">
        <f>(IF(ISERROR(VLOOKUP(A69,'Calcification Rates'!$A$11:$Q$88,12,0)),0,VLOOKUP(A69,'Calcification Rates'!$A$11:$Q$88,12,0)))*D69+(IF(ISERROR(VLOOKUP(A69,'Calcification Rates'!$A$11:$Q$88,15,0)),0,VLOOKUP(A69,'Calcification Rates'!$A$11:$Q$88,15,0)))</f>
        <v>0</v>
      </c>
      <c r="I69" s="248">
        <f>(IF(ISERROR(VLOOKUP(A69,'Calcification Rates'!$A$11:$Q$88,13,0)),0,VLOOKUP(A69,'Calcification Rates'!$A$11:$Q$88,13,0)))*D69+(IF(ISERROR(VLOOKUP(A69,'Calcification Rates'!$A$11:$Q$88,16,0)),0,VLOOKUP(A69,'Calcification Rates'!$A$11:$Q$88,16,0)))</f>
        <v>0</v>
      </c>
      <c r="J69" s="256"/>
      <c r="K69" s="242"/>
      <c r="L69" s="243"/>
      <c r="M69" s="244">
        <f>(IF(ISERROR(VLOOKUP(J69,'Calcification Rates'!$A$11:$Q$88,5,0)),0,VLOOKUP(J69,'Calcification Rates'!$A$11:$Q$88,5,0)))*L69</f>
        <v>0</v>
      </c>
      <c r="N69" s="245" t="str">
        <f>IF(ISERROR(VLOOKUP(J69,'Calcification Rates'!$A$10:$D$88,2,FALSE))," ",VLOOKUP(J69,'Calcification Rates'!$A$10:$D$88,2,FALSE))</f>
        <v xml:space="preserve"> </v>
      </c>
      <c r="O69" s="245" t="str">
        <f>IF(ISERROR(VLOOKUP(J69,'Calcification Rates'!$A$10:$D$88,4,FALSE))," ",VLOOKUP(J69,'Calcification Rates'!$A$10:$D$88,4,FALSE))</f>
        <v xml:space="preserve"> </v>
      </c>
      <c r="P69" s="246">
        <f>(IF(ISERROR(VLOOKUP(J69,'Calcification Rates'!$A$11:$Q$88,11,0)),0,VLOOKUP(J69,'Calcification Rates'!$A$11:$Q$88,11,0)))*M69+(IF(ISERROR(VLOOKUP(J69,'Calcification Rates'!$A$11:$Q$88,14,0)),0,VLOOKUP(J69,'Calcification Rates'!$A$11:$Q$88,14,0)))</f>
        <v>0</v>
      </c>
      <c r="Q69" s="246">
        <f>(IF(ISERROR(VLOOKUP(J69,'Calcification Rates'!$A$11:$Q$88,12,0)),0,VLOOKUP(J69,'Calcification Rates'!$A$11:$Q$88,12,0)))*M69+(IF(ISERROR(VLOOKUP(J69,'Calcification Rates'!$A$11:$Q$88,15,0)),0,VLOOKUP(J69,'Calcification Rates'!$A$11:$Q$88,15,0)))</f>
        <v>0</v>
      </c>
      <c r="R69" s="249">
        <f>(IF(ISERROR(VLOOKUP(J69,'Calcification Rates'!$A$11:$Q$88,13,0)),0,VLOOKUP(J69,'Calcification Rates'!$A$11:$Q$88,13,0)))*M69+(IF(ISERROR(VLOOKUP(J69,'Calcification Rates'!$A$11:$Q$88,16,0)),0,VLOOKUP(J69,'Calcification Rates'!$A$11:$Q$88,16,0)))</f>
        <v>0</v>
      </c>
      <c r="S69" s="256"/>
      <c r="T69" s="241"/>
      <c r="U69" s="257"/>
      <c r="V69" s="252">
        <f>(IF(ISERROR(VLOOKUP(S69,'Calcification Rates'!$A$11:$Q$88,5,0)),0,VLOOKUP(S69,'Calcification Rates'!$A$11:$Q$88,5,0)))*U69</f>
        <v>0</v>
      </c>
      <c r="W69" s="245" t="str">
        <f>IF(ISERROR(VLOOKUP(S69,'Calcification Rates'!$A$10:$D$88,2,FALSE))," ",VLOOKUP(S69,'Calcification Rates'!$A$10:$D$88,2,FALSE))</f>
        <v xml:space="preserve"> </v>
      </c>
      <c r="X69" s="245" t="str">
        <f>IF(ISERROR(VLOOKUP(S69,'Calcification Rates'!$A$10:$D$88,4,FALSE))," ",VLOOKUP(S69,'Calcification Rates'!$A$10:$D$88,4,FALSE))</f>
        <v xml:space="preserve"> </v>
      </c>
      <c r="Y69" s="246">
        <f>(IF(ISERROR(VLOOKUP(S69,'Calcification Rates'!$A$11:$Q$88,11,0)),0,VLOOKUP(S69,'Calcification Rates'!$A$11:$Q$88,11,0)))*V69+(IF(ISERROR(VLOOKUP(S69,'Calcification Rates'!$A$11:$Q$88,14,0)),0,VLOOKUP(S69,'Calcification Rates'!$A$11:$Q$88,14,0)))</f>
        <v>0</v>
      </c>
      <c r="Z69" s="246">
        <f>(IF(ISERROR(VLOOKUP(S69,'Calcification Rates'!$A$11:$Q$88,12,0)),0,VLOOKUP(S69,'Calcification Rates'!$A$11:$Q$88,12,0)))*V69+(IF(ISERROR(VLOOKUP(S69,'Calcification Rates'!$A$11:$Q$88,15,0)),0,VLOOKUP(S69,'Calcification Rates'!$A$11:$Q$88,15,0)))</f>
        <v>0</v>
      </c>
      <c r="AA69" s="249">
        <f>(IF(ISERROR(VLOOKUP(S69,'Calcification Rates'!$A$11:$Q$88,13,0)),0,VLOOKUP(S69,'Calcification Rates'!$A$11:$Q$88,13,0)))*V69+(IF(ISERROR(VLOOKUP(S69,'Calcification Rates'!$A$11:$Q$88,16,0)),0,VLOOKUP(S69,'Calcification Rates'!$A$11:$Q$88,16,0)))</f>
        <v>0</v>
      </c>
      <c r="AB69" s="256"/>
      <c r="AC69" s="250"/>
      <c r="AD69" s="251"/>
      <c r="AE69" s="244">
        <f>(IF(ISERROR(VLOOKUP(AB69,'Calcification Rates'!$A$11:$Q$88,5,0)),0,VLOOKUP(AB69,'Calcification Rates'!$A$11:$Q$88,5,0)))*AD69</f>
        <v>0</v>
      </c>
      <c r="AF69" s="245" t="str">
        <f>IF(ISERROR(VLOOKUP(AB69,'Calcification Rates'!$A$10:$D$88,2,FALSE))," ",VLOOKUP(AB69,'Calcification Rates'!$A$10:$D$88,2,FALSE))</f>
        <v xml:space="preserve"> </v>
      </c>
      <c r="AG69" s="245" t="str">
        <f>IF(ISERROR(VLOOKUP(AB69,'Calcification Rates'!$A$10:$D$88,4,FALSE))," ",VLOOKUP(AB69,'Calcification Rates'!$A$10:$D$88,4,FALSE))</f>
        <v xml:space="preserve"> </v>
      </c>
      <c r="AH69" s="246">
        <f>(IF(ISERROR(VLOOKUP(AB69,'Calcification Rates'!$A$11:$Q$88,11,0)),0,VLOOKUP(AB69,'Calcification Rates'!$A$11:$Q$88,11,0)))*AE69+(IF(ISERROR(VLOOKUP(AB69,'Calcification Rates'!$A$11:$Q$88,14,0)),0,VLOOKUP(AB69,'Calcification Rates'!$A$11:$Q$88,14,0)))</f>
        <v>0</v>
      </c>
      <c r="AI69" s="246">
        <f>(IF(ISERROR(VLOOKUP(AB69,'Calcification Rates'!$A$11:$Q$88,12,0)),0,VLOOKUP(AB69,'Calcification Rates'!$A$11:$Q$88,12,0)))*AE69+(IF(ISERROR(VLOOKUP(AB69,'Calcification Rates'!$A$11:$Q$88,15,0)),0,VLOOKUP(AB69,'Calcification Rates'!$A$11:$Q$88,15,0)))</f>
        <v>0</v>
      </c>
      <c r="AJ69" s="249">
        <f>(IF(ISERROR(VLOOKUP(AB69,'Calcification Rates'!$A$11:$Q$88,13,0)),0,VLOOKUP(AB69,'Calcification Rates'!$A$11:$Q$88,13,0)))*AE69+(IF(ISERROR(VLOOKUP(AB69,'Calcification Rates'!$A$11:$Q$88,16,0)),0,VLOOKUP(AB69,'Calcification Rates'!$A$11:$Q$88,16,0)))</f>
        <v>0</v>
      </c>
      <c r="AK69" s="256"/>
      <c r="AL69" s="241"/>
      <c r="AM69" s="257"/>
      <c r="AN69" s="252">
        <f>(IF(ISERROR(VLOOKUP(AK69,'Calcification Rates'!$A$11:$Q$88,5,0)),0,VLOOKUP(AK69,'Calcification Rates'!$A$11:$Q$88,5,0)))*AM69</f>
        <v>0</v>
      </c>
      <c r="AO69" s="245" t="str">
        <f>IF(ISERROR(VLOOKUP(AK69,'Calcification Rates'!$A$10:$D$88,2,FALSE))," ",VLOOKUP(AK69,'Calcification Rates'!$A$10:$D$88,2,FALSE))</f>
        <v xml:space="preserve"> </v>
      </c>
      <c r="AP69" s="245" t="str">
        <f>IF(ISERROR(VLOOKUP(AK69,'Calcification Rates'!$A$10:$D$88,4,FALSE))," ",VLOOKUP(AK69,'Calcification Rates'!$A$10:$D$88,4,FALSE))</f>
        <v xml:space="preserve"> </v>
      </c>
      <c r="AQ69" s="246">
        <f>(IF(ISERROR(VLOOKUP(AK69,'Calcification Rates'!$A$11:$Q$88,11,0)),0,VLOOKUP(AK69,'Calcification Rates'!$A$11:$Q$88,11,0)))*AN69+(IF(ISERROR(VLOOKUP(AK69,'Calcification Rates'!$A$11:$Q$88,14,0)),0,VLOOKUP(AK69,'Calcification Rates'!$A$11:$Q$88,14,0)))</f>
        <v>0</v>
      </c>
      <c r="AR69" s="246">
        <f>(IF(ISERROR(VLOOKUP(AK69,'Calcification Rates'!$A$11:$Q$88,12,0)),0,VLOOKUP(AK69,'Calcification Rates'!$A$11:$Q$88,12,0)))*AN69+(IF(ISERROR(VLOOKUP(AK69,'Calcification Rates'!$A$11:$Q$88,15,0)),0,VLOOKUP(AK69,'Calcification Rates'!$A$11:$Q$88,15,0)))</f>
        <v>0</v>
      </c>
      <c r="AS69" s="249">
        <f>(IF(ISERROR(VLOOKUP(AK69,'Calcification Rates'!$A$11:$Q$88,13,0)),0,VLOOKUP(AK69,'Calcification Rates'!$A$11:$Q$88,13,0)))*AN69+(IF(ISERROR(VLOOKUP(AK69,'Calcification Rates'!$A$11:$Q$88,16,0)),0,VLOOKUP(AK69,'Calcification Rates'!$A$11:$Q$88,16,0)))</f>
        <v>0</v>
      </c>
      <c r="AT69" s="256"/>
      <c r="AU69" s="250"/>
      <c r="AV69" s="251"/>
      <c r="AW69" s="244">
        <f>(IF(ISERROR(VLOOKUP(AT69,'Calcification Rates'!$A$11:$Q$88,5,0)),0,VLOOKUP(AT69,'Calcification Rates'!$A$11:$Q$88,5,0)))*AV69</f>
        <v>0</v>
      </c>
      <c r="AX69" s="245" t="str">
        <f>IF(ISERROR(VLOOKUP(AT69,'Calcification Rates'!$A$10:$D$88,2,FALSE))," ",VLOOKUP(AT69,'Calcification Rates'!$A$10:$D$88,2,FALSE))</f>
        <v xml:space="preserve"> </v>
      </c>
      <c r="AY69" s="245" t="str">
        <f>IF(ISERROR(VLOOKUP(AT69,'Calcification Rates'!$A$10:$D$88,4,FALSE))," ",VLOOKUP(AT69,'Calcification Rates'!$A$10:$D$88,4,FALSE))</f>
        <v xml:space="preserve"> </v>
      </c>
      <c r="AZ69" s="253">
        <f>(IF(ISERROR(VLOOKUP(AT69,'Calcification Rates'!$A$11:$Q$88,11,0)),0,VLOOKUP(AT69,'Calcification Rates'!$A$11:$Q$88,11,0)))*AW69+(IF(ISERROR(VLOOKUP(AT69,'Calcification Rates'!$A$11:$Q$88,14,0)),0,VLOOKUP(AT69,'Calcification Rates'!$A$11:$Q$88,14,0)))</f>
        <v>0</v>
      </c>
      <c r="BA69" s="253">
        <f>(IF(ISERROR(VLOOKUP(AT69,'Calcification Rates'!$A$11:$Q$88,12,0)),0,VLOOKUP(AT69,'Calcification Rates'!$A$11:$Q$88,12,0)))*AW69+(IF(ISERROR(VLOOKUP(AT69,'Calcification Rates'!$A$11:$Q$88,15,0)),0,VLOOKUP(AT69,'Calcification Rates'!$A$11:$Q$88,15,0)))</f>
        <v>0</v>
      </c>
      <c r="BB69" s="254">
        <f>(IF(ISERROR(VLOOKUP(AT69,'Calcification Rates'!$A$11:$Q$88,13,0)),0,VLOOKUP(AT69,'Calcification Rates'!$A$11:$Q$88,13,0)))*AW69+(IF(ISERROR(VLOOKUP(AT69,'Calcification Rates'!$A$11:$Q$88,16,0)),0,VLOOKUP(AT69,'Calcification Rates'!$A$11:$Q$88,16,0)))</f>
        <v>0</v>
      </c>
      <c r="BC69" s="256"/>
      <c r="BD69" s="241"/>
      <c r="BE69" s="257"/>
      <c r="BF69" s="244">
        <f>(IF(ISERROR(VLOOKUP(BC69,'Calcification Rates'!$A$11:$Q$88,5,0)),0,VLOOKUP(BC69,'Calcification Rates'!$A$11:$Q$88,5,0)))*BE69</f>
        <v>0</v>
      </c>
      <c r="BG69" s="245" t="str">
        <f>IF(ISERROR(VLOOKUP(BC69,'Calcification Rates'!$A$10:$D$88,2,FALSE))," ",VLOOKUP(BC69,'Calcification Rates'!$A$10:$D$88,2,FALSE))</f>
        <v xml:space="preserve"> </v>
      </c>
      <c r="BH69" s="245" t="str">
        <f>IF(ISERROR(VLOOKUP(BC69,'Calcification Rates'!$A$10:$D$88,4,FALSE))," ",VLOOKUP(BC69,'Calcification Rates'!$A$10:$D$88,4,FALSE))</f>
        <v xml:space="preserve"> </v>
      </c>
      <c r="BI69" s="253">
        <f>(IF(ISERROR(VLOOKUP(BC69,'Calcification Rates'!$A$11:$Q$88,11,0)),0,VLOOKUP(BC69,'Calcification Rates'!$A$11:$Q$88,11,0)))*BF69+(IF(ISERROR(VLOOKUP(BC69,'Calcification Rates'!$A$11:$Q$88,14,0)),0,VLOOKUP(BC69,'Calcification Rates'!$A$11:$Q$88,14,0)))</f>
        <v>0</v>
      </c>
      <c r="BJ69" s="253">
        <f>(IF(ISERROR(VLOOKUP(BC69,'Calcification Rates'!$A$11:$Q$88,12,0)),0,VLOOKUP(BC69,'Calcification Rates'!$A$11:$Q$88,12,0)))*BF69+(IF(ISERROR(VLOOKUP(BC69,'Calcification Rates'!$A$11:$Q$88,15,0)),0,VLOOKUP(BC69,'Calcification Rates'!$A$11:$Q$88,15,0)))</f>
        <v>0</v>
      </c>
      <c r="BK69" s="254">
        <f>(IF(ISERROR(VLOOKUP(BC69,'Calcification Rates'!$A$11:$Q$88,13,0)),0,VLOOKUP(BC69,'Calcification Rates'!$A$11:$Q$88,13,0)))*BF69+(IF(ISERROR(VLOOKUP(BC69,'Calcification Rates'!$A$11:$Q$88,16,0)),0,VLOOKUP(BC69,'Calcification Rates'!$A$11:$Q$88,16,0)))</f>
        <v>0</v>
      </c>
      <c r="BL69" s="256"/>
      <c r="BM69" s="241"/>
      <c r="BN69" s="241"/>
      <c r="BO69" s="241">
        <f>(IF(ISERROR(VLOOKUP(BL69,'Calcification Rates'!$A$11:$Q$88,5,0)),0,VLOOKUP(BL69,'Calcification Rates'!$A$11:$Q$88,5,0)))*BN69</f>
        <v>0</v>
      </c>
      <c r="BP69" s="245" t="str">
        <f>IF(ISERROR(VLOOKUP(BL69,'Calcification Rates'!$A$10:$D$88,2,FALSE))," ",VLOOKUP(BL69,'Calcification Rates'!$A$10:$D$88,2,FALSE))</f>
        <v xml:space="preserve"> </v>
      </c>
      <c r="BQ69" s="245" t="str">
        <f>IF(ISERROR(VLOOKUP(BL69,'Calcification Rates'!$A$10:$D$88,4,FALSE))," ",VLOOKUP(BL69,'Calcification Rates'!$A$10:$D$88,4,FALSE))</f>
        <v xml:space="preserve"> </v>
      </c>
      <c r="BR69" s="253">
        <f>(IF(ISERROR(VLOOKUP(BL69,'Calcification Rates'!$A$11:$Q$88,11,0)),0,VLOOKUP(BL69,'Calcification Rates'!$A$11:$Q$88,11,0)))*BO69+(IF(ISERROR(VLOOKUP(BL69,'Calcification Rates'!$A$11:$Q$88,14,0)),0,VLOOKUP(BL69,'Calcification Rates'!$A$11:$Q$88,14,0)))</f>
        <v>0</v>
      </c>
      <c r="BS69" s="253">
        <f>(IF(ISERROR(VLOOKUP(BL69,'Calcification Rates'!$A$11:$Q$88,12,0)),0,VLOOKUP(BL69,'Calcification Rates'!$A$11:$Q$88,12,0)))*BO69+(IF(ISERROR(VLOOKUP(BL69,'Calcification Rates'!$A$11:$Q$88,15,0)),0,VLOOKUP(BL69,'Calcification Rates'!$A$11:$Q$88,15,0)))</f>
        <v>0</v>
      </c>
      <c r="BT69" s="254">
        <f>(IF(ISERROR(VLOOKUP(BL69,'Calcification Rates'!$A$11:$Q$88,13,0)),0,VLOOKUP(BL69,'Calcification Rates'!$A$11:$Q$88,13,0)))*BO69+(IF(ISERROR(VLOOKUP(BL69,'Calcification Rates'!$A$11:$Q$88,16,0)),0,VLOOKUP(BL69,'Calcification Rates'!$A$11:$Q$88,16,0)))</f>
        <v>0</v>
      </c>
    </row>
    <row r="70" spans="1:72" ht="20.100000000000001" customHeight="1" x14ac:dyDescent="0.25">
      <c r="A70" s="241"/>
      <c r="B70" s="241"/>
      <c r="C70" s="257"/>
      <c r="D70" s="244">
        <f>(IF(ISERROR(VLOOKUP(A70,'Calcification Rates'!$A$11:$Q$88,5,0)),0,VLOOKUP(A70,'Calcification Rates'!$A$11:$Q$88,5,0)))*C70</f>
        <v>0</v>
      </c>
      <c r="E70" s="245" t="str">
        <f>IF(ISERROR(VLOOKUP(A70,'Calcification Rates'!$A$10:$D$88,2,FALSE))," ",VLOOKUP(A70,'Calcification Rates'!$A$10:$D$88,2,FALSE))</f>
        <v xml:space="preserve"> </v>
      </c>
      <c r="F70" s="245" t="str">
        <f>IF(ISERROR(VLOOKUP(A70,'Calcification Rates'!$A$10:$D$88,4,FALSE))," ",VLOOKUP(A70,'Calcification Rates'!$A$10:$D$88,4,FALSE))</f>
        <v xml:space="preserve"> </v>
      </c>
      <c r="G70" s="246">
        <f>(IF(ISERROR(VLOOKUP(A70,'Calcification Rates'!$A$11:$Q$88,11,0)),0,VLOOKUP(A70,'Calcification Rates'!$A$11:$Q$88,11,0)))*D70+(IF(ISERROR(VLOOKUP(A70,'Calcification Rates'!$A$11:$Q$88,14,0)),0,VLOOKUP(A70,'Calcification Rates'!$A$11:$Q$88,14,0)))</f>
        <v>0</v>
      </c>
      <c r="H70" s="247">
        <f>(IF(ISERROR(VLOOKUP(A70,'Calcification Rates'!$A$11:$Q$88,12,0)),0,VLOOKUP(A70,'Calcification Rates'!$A$11:$Q$88,12,0)))*D70+(IF(ISERROR(VLOOKUP(A70,'Calcification Rates'!$A$11:$Q$88,15,0)),0,VLOOKUP(A70,'Calcification Rates'!$A$11:$Q$88,15,0)))</f>
        <v>0</v>
      </c>
      <c r="I70" s="248">
        <f>(IF(ISERROR(VLOOKUP(A70,'Calcification Rates'!$A$11:$Q$88,13,0)),0,VLOOKUP(A70,'Calcification Rates'!$A$11:$Q$88,13,0)))*D70+(IF(ISERROR(VLOOKUP(A70,'Calcification Rates'!$A$11:$Q$88,16,0)),0,VLOOKUP(A70,'Calcification Rates'!$A$11:$Q$88,16,0)))</f>
        <v>0</v>
      </c>
      <c r="J70" s="256"/>
      <c r="K70" s="242"/>
      <c r="L70" s="243"/>
      <c r="M70" s="244">
        <f>(IF(ISERROR(VLOOKUP(J70,'Calcification Rates'!$A$11:$Q$88,5,0)),0,VLOOKUP(J70,'Calcification Rates'!$A$11:$Q$88,5,0)))*L70</f>
        <v>0</v>
      </c>
      <c r="N70" s="245" t="str">
        <f>IF(ISERROR(VLOOKUP(J70,'Calcification Rates'!$A$10:$D$88,2,FALSE))," ",VLOOKUP(J70,'Calcification Rates'!$A$10:$D$88,2,FALSE))</f>
        <v xml:space="preserve"> </v>
      </c>
      <c r="O70" s="245" t="str">
        <f>IF(ISERROR(VLOOKUP(J70,'Calcification Rates'!$A$10:$D$88,4,FALSE))," ",VLOOKUP(J70,'Calcification Rates'!$A$10:$D$88,4,FALSE))</f>
        <v xml:space="preserve"> </v>
      </c>
      <c r="P70" s="246">
        <f>(IF(ISERROR(VLOOKUP(J70,'Calcification Rates'!$A$11:$Q$88,11,0)),0,VLOOKUP(J70,'Calcification Rates'!$A$11:$Q$88,11,0)))*M70+(IF(ISERROR(VLOOKUP(J70,'Calcification Rates'!$A$11:$Q$88,14,0)),0,VLOOKUP(J70,'Calcification Rates'!$A$11:$Q$88,14,0)))</f>
        <v>0</v>
      </c>
      <c r="Q70" s="246">
        <f>(IF(ISERROR(VLOOKUP(J70,'Calcification Rates'!$A$11:$Q$88,12,0)),0,VLOOKUP(J70,'Calcification Rates'!$A$11:$Q$88,12,0)))*M70+(IF(ISERROR(VLOOKUP(J70,'Calcification Rates'!$A$11:$Q$88,15,0)),0,VLOOKUP(J70,'Calcification Rates'!$A$11:$Q$88,15,0)))</f>
        <v>0</v>
      </c>
      <c r="R70" s="249">
        <f>(IF(ISERROR(VLOOKUP(J70,'Calcification Rates'!$A$11:$Q$88,13,0)),0,VLOOKUP(J70,'Calcification Rates'!$A$11:$Q$88,13,0)))*M70+(IF(ISERROR(VLOOKUP(J70,'Calcification Rates'!$A$11:$Q$88,16,0)),0,VLOOKUP(J70,'Calcification Rates'!$A$11:$Q$88,16,0)))</f>
        <v>0</v>
      </c>
      <c r="S70" s="256"/>
      <c r="T70" s="241"/>
      <c r="U70" s="257"/>
      <c r="V70" s="252">
        <f>(IF(ISERROR(VLOOKUP(S70,'Calcification Rates'!$A$11:$Q$88,5,0)),0,VLOOKUP(S70,'Calcification Rates'!$A$11:$Q$88,5,0)))*U70</f>
        <v>0</v>
      </c>
      <c r="W70" s="245" t="str">
        <f>IF(ISERROR(VLOOKUP(S70,'Calcification Rates'!$A$10:$D$88,2,FALSE))," ",VLOOKUP(S70,'Calcification Rates'!$A$10:$D$88,2,FALSE))</f>
        <v xml:space="preserve"> </v>
      </c>
      <c r="X70" s="245" t="str">
        <f>IF(ISERROR(VLOOKUP(S70,'Calcification Rates'!$A$10:$D$88,4,FALSE))," ",VLOOKUP(S70,'Calcification Rates'!$A$10:$D$88,4,FALSE))</f>
        <v xml:space="preserve"> </v>
      </c>
      <c r="Y70" s="246">
        <f>(IF(ISERROR(VLOOKUP(S70,'Calcification Rates'!$A$11:$Q$88,11,0)),0,VLOOKUP(S70,'Calcification Rates'!$A$11:$Q$88,11,0)))*V70+(IF(ISERROR(VLOOKUP(S70,'Calcification Rates'!$A$11:$Q$88,14,0)),0,VLOOKUP(S70,'Calcification Rates'!$A$11:$Q$88,14,0)))</f>
        <v>0</v>
      </c>
      <c r="Z70" s="246">
        <f>(IF(ISERROR(VLOOKUP(S70,'Calcification Rates'!$A$11:$Q$88,12,0)),0,VLOOKUP(S70,'Calcification Rates'!$A$11:$Q$88,12,0)))*V70+(IF(ISERROR(VLOOKUP(S70,'Calcification Rates'!$A$11:$Q$88,15,0)),0,VLOOKUP(S70,'Calcification Rates'!$A$11:$Q$88,15,0)))</f>
        <v>0</v>
      </c>
      <c r="AA70" s="249">
        <f>(IF(ISERROR(VLOOKUP(S70,'Calcification Rates'!$A$11:$Q$88,13,0)),0,VLOOKUP(S70,'Calcification Rates'!$A$11:$Q$88,13,0)))*V70+(IF(ISERROR(VLOOKUP(S70,'Calcification Rates'!$A$11:$Q$88,16,0)),0,VLOOKUP(S70,'Calcification Rates'!$A$11:$Q$88,16,0)))</f>
        <v>0</v>
      </c>
      <c r="AB70" s="256"/>
      <c r="AC70" s="250"/>
      <c r="AD70" s="251"/>
      <c r="AE70" s="244">
        <f>(IF(ISERROR(VLOOKUP(AB70,'Calcification Rates'!$A$11:$Q$88,5,0)),0,VLOOKUP(AB70,'Calcification Rates'!$A$11:$Q$88,5,0)))*AD70</f>
        <v>0</v>
      </c>
      <c r="AF70" s="245" t="str">
        <f>IF(ISERROR(VLOOKUP(AB70,'Calcification Rates'!$A$10:$D$88,2,FALSE))," ",VLOOKUP(AB70,'Calcification Rates'!$A$10:$D$88,2,FALSE))</f>
        <v xml:space="preserve"> </v>
      </c>
      <c r="AG70" s="245" t="str">
        <f>IF(ISERROR(VLOOKUP(AB70,'Calcification Rates'!$A$10:$D$88,4,FALSE))," ",VLOOKUP(AB70,'Calcification Rates'!$A$10:$D$88,4,FALSE))</f>
        <v xml:space="preserve"> </v>
      </c>
      <c r="AH70" s="246">
        <f>(IF(ISERROR(VLOOKUP(AB70,'Calcification Rates'!$A$11:$Q$88,11,0)),0,VLOOKUP(AB70,'Calcification Rates'!$A$11:$Q$88,11,0)))*AE70+(IF(ISERROR(VLOOKUP(AB70,'Calcification Rates'!$A$11:$Q$88,14,0)),0,VLOOKUP(AB70,'Calcification Rates'!$A$11:$Q$88,14,0)))</f>
        <v>0</v>
      </c>
      <c r="AI70" s="246">
        <f>(IF(ISERROR(VLOOKUP(AB70,'Calcification Rates'!$A$11:$Q$88,12,0)),0,VLOOKUP(AB70,'Calcification Rates'!$A$11:$Q$88,12,0)))*AE70+(IF(ISERROR(VLOOKUP(AB70,'Calcification Rates'!$A$11:$Q$88,15,0)),0,VLOOKUP(AB70,'Calcification Rates'!$A$11:$Q$88,15,0)))</f>
        <v>0</v>
      </c>
      <c r="AJ70" s="249">
        <f>(IF(ISERROR(VLOOKUP(AB70,'Calcification Rates'!$A$11:$Q$88,13,0)),0,VLOOKUP(AB70,'Calcification Rates'!$A$11:$Q$88,13,0)))*AE70+(IF(ISERROR(VLOOKUP(AB70,'Calcification Rates'!$A$11:$Q$88,16,0)),0,VLOOKUP(AB70,'Calcification Rates'!$A$11:$Q$88,16,0)))</f>
        <v>0</v>
      </c>
      <c r="AK70" s="256"/>
      <c r="AL70" s="241"/>
      <c r="AM70" s="257"/>
      <c r="AN70" s="252">
        <f>(IF(ISERROR(VLOOKUP(AK70,'Calcification Rates'!$A$11:$Q$88,5,0)),0,VLOOKUP(AK70,'Calcification Rates'!$A$11:$Q$88,5,0)))*AM70</f>
        <v>0</v>
      </c>
      <c r="AO70" s="245" t="str">
        <f>IF(ISERROR(VLOOKUP(AK70,'Calcification Rates'!$A$10:$D$88,2,FALSE))," ",VLOOKUP(AK70,'Calcification Rates'!$A$10:$D$88,2,FALSE))</f>
        <v xml:space="preserve"> </v>
      </c>
      <c r="AP70" s="245" t="str">
        <f>IF(ISERROR(VLOOKUP(AK70,'Calcification Rates'!$A$10:$D$88,4,FALSE))," ",VLOOKUP(AK70,'Calcification Rates'!$A$10:$D$88,4,FALSE))</f>
        <v xml:space="preserve"> </v>
      </c>
      <c r="AQ70" s="246">
        <f>(IF(ISERROR(VLOOKUP(AK70,'Calcification Rates'!$A$11:$Q$88,11,0)),0,VLOOKUP(AK70,'Calcification Rates'!$A$11:$Q$88,11,0)))*AN70+(IF(ISERROR(VLOOKUP(AK70,'Calcification Rates'!$A$11:$Q$88,14,0)),0,VLOOKUP(AK70,'Calcification Rates'!$A$11:$Q$88,14,0)))</f>
        <v>0</v>
      </c>
      <c r="AR70" s="246">
        <f>(IF(ISERROR(VLOOKUP(AK70,'Calcification Rates'!$A$11:$Q$88,12,0)),0,VLOOKUP(AK70,'Calcification Rates'!$A$11:$Q$88,12,0)))*AN70+(IF(ISERROR(VLOOKUP(AK70,'Calcification Rates'!$A$11:$Q$88,15,0)),0,VLOOKUP(AK70,'Calcification Rates'!$A$11:$Q$88,15,0)))</f>
        <v>0</v>
      </c>
      <c r="AS70" s="249">
        <f>(IF(ISERROR(VLOOKUP(AK70,'Calcification Rates'!$A$11:$Q$88,13,0)),0,VLOOKUP(AK70,'Calcification Rates'!$A$11:$Q$88,13,0)))*AN70+(IF(ISERROR(VLOOKUP(AK70,'Calcification Rates'!$A$11:$Q$88,16,0)),0,VLOOKUP(AK70,'Calcification Rates'!$A$11:$Q$88,16,0)))</f>
        <v>0</v>
      </c>
      <c r="AT70" s="256"/>
      <c r="AU70" s="250"/>
      <c r="AV70" s="251"/>
      <c r="AW70" s="244">
        <f>(IF(ISERROR(VLOOKUP(AT70,'Calcification Rates'!$A$11:$Q$88,5,0)),0,VLOOKUP(AT70,'Calcification Rates'!$A$11:$Q$88,5,0)))*AV70</f>
        <v>0</v>
      </c>
      <c r="AX70" s="245" t="str">
        <f>IF(ISERROR(VLOOKUP(AT70,'Calcification Rates'!$A$10:$D$88,2,FALSE))," ",VLOOKUP(AT70,'Calcification Rates'!$A$10:$D$88,2,FALSE))</f>
        <v xml:space="preserve"> </v>
      </c>
      <c r="AY70" s="245" t="str">
        <f>IF(ISERROR(VLOOKUP(AT70,'Calcification Rates'!$A$10:$D$88,4,FALSE))," ",VLOOKUP(AT70,'Calcification Rates'!$A$10:$D$88,4,FALSE))</f>
        <v xml:space="preserve"> </v>
      </c>
      <c r="AZ70" s="253">
        <f>(IF(ISERROR(VLOOKUP(AT70,'Calcification Rates'!$A$11:$Q$88,11,0)),0,VLOOKUP(AT70,'Calcification Rates'!$A$11:$Q$88,11,0)))*AW70+(IF(ISERROR(VLOOKUP(AT70,'Calcification Rates'!$A$11:$Q$88,14,0)),0,VLOOKUP(AT70,'Calcification Rates'!$A$11:$Q$88,14,0)))</f>
        <v>0</v>
      </c>
      <c r="BA70" s="253">
        <f>(IF(ISERROR(VLOOKUP(AT70,'Calcification Rates'!$A$11:$Q$88,12,0)),0,VLOOKUP(AT70,'Calcification Rates'!$A$11:$Q$88,12,0)))*AW70+(IF(ISERROR(VLOOKUP(AT70,'Calcification Rates'!$A$11:$Q$88,15,0)),0,VLOOKUP(AT70,'Calcification Rates'!$A$11:$Q$88,15,0)))</f>
        <v>0</v>
      </c>
      <c r="BB70" s="254">
        <f>(IF(ISERROR(VLOOKUP(AT70,'Calcification Rates'!$A$11:$Q$88,13,0)),0,VLOOKUP(AT70,'Calcification Rates'!$A$11:$Q$88,13,0)))*AW70+(IF(ISERROR(VLOOKUP(AT70,'Calcification Rates'!$A$11:$Q$88,16,0)),0,VLOOKUP(AT70,'Calcification Rates'!$A$11:$Q$88,16,0)))</f>
        <v>0</v>
      </c>
      <c r="BC70" s="256"/>
      <c r="BD70" s="241"/>
      <c r="BE70" s="257"/>
      <c r="BF70" s="244">
        <f>(IF(ISERROR(VLOOKUP(BC70,'Calcification Rates'!$A$11:$Q$88,5,0)),0,VLOOKUP(BC70,'Calcification Rates'!$A$11:$Q$88,5,0)))*BE70</f>
        <v>0</v>
      </c>
      <c r="BG70" s="245" t="str">
        <f>IF(ISERROR(VLOOKUP(BC70,'Calcification Rates'!$A$10:$D$88,2,FALSE))," ",VLOOKUP(BC70,'Calcification Rates'!$A$10:$D$88,2,FALSE))</f>
        <v xml:space="preserve"> </v>
      </c>
      <c r="BH70" s="245" t="str">
        <f>IF(ISERROR(VLOOKUP(BC70,'Calcification Rates'!$A$10:$D$88,4,FALSE))," ",VLOOKUP(BC70,'Calcification Rates'!$A$10:$D$88,4,FALSE))</f>
        <v xml:space="preserve"> </v>
      </c>
      <c r="BI70" s="253">
        <f>(IF(ISERROR(VLOOKUP(BC70,'Calcification Rates'!$A$11:$Q$88,11,0)),0,VLOOKUP(BC70,'Calcification Rates'!$A$11:$Q$88,11,0)))*BF70+(IF(ISERROR(VLOOKUP(BC70,'Calcification Rates'!$A$11:$Q$88,14,0)),0,VLOOKUP(BC70,'Calcification Rates'!$A$11:$Q$88,14,0)))</f>
        <v>0</v>
      </c>
      <c r="BJ70" s="253">
        <f>(IF(ISERROR(VLOOKUP(BC70,'Calcification Rates'!$A$11:$Q$88,12,0)),0,VLOOKUP(BC70,'Calcification Rates'!$A$11:$Q$88,12,0)))*BF70+(IF(ISERROR(VLOOKUP(BC70,'Calcification Rates'!$A$11:$Q$88,15,0)),0,VLOOKUP(BC70,'Calcification Rates'!$A$11:$Q$88,15,0)))</f>
        <v>0</v>
      </c>
      <c r="BK70" s="254">
        <f>(IF(ISERROR(VLOOKUP(BC70,'Calcification Rates'!$A$11:$Q$88,13,0)),0,VLOOKUP(BC70,'Calcification Rates'!$A$11:$Q$88,13,0)))*BF70+(IF(ISERROR(VLOOKUP(BC70,'Calcification Rates'!$A$11:$Q$88,16,0)),0,VLOOKUP(BC70,'Calcification Rates'!$A$11:$Q$88,16,0)))</f>
        <v>0</v>
      </c>
      <c r="BL70" s="256"/>
      <c r="BM70" s="241"/>
      <c r="BN70" s="241"/>
      <c r="BO70" s="241">
        <f>(IF(ISERROR(VLOOKUP(BL70,'Calcification Rates'!$A$11:$Q$88,5,0)),0,VLOOKUP(BL70,'Calcification Rates'!$A$11:$Q$88,5,0)))*BN70</f>
        <v>0</v>
      </c>
      <c r="BP70" s="245" t="str">
        <f>IF(ISERROR(VLOOKUP(BL70,'Calcification Rates'!$A$10:$D$88,2,FALSE))," ",VLOOKUP(BL70,'Calcification Rates'!$A$10:$D$88,2,FALSE))</f>
        <v xml:space="preserve"> </v>
      </c>
      <c r="BQ70" s="245" t="str">
        <f>IF(ISERROR(VLOOKUP(BL70,'Calcification Rates'!$A$10:$D$88,4,FALSE))," ",VLOOKUP(BL70,'Calcification Rates'!$A$10:$D$88,4,FALSE))</f>
        <v xml:space="preserve"> </v>
      </c>
      <c r="BR70" s="253">
        <f>(IF(ISERROR(VLOOKUP(BL70,'Calcification Rates'!$A$11:$Q$88,11,0)),0,VLOOKUP(BL70,'Calcification Rates'!$A$11:$Q$88,11,0)))*BO70+(IF(ISERROR(VLOOKUP(BL70,'Calcification Rates'!$A$11:$Q$88,14,0)),0,VLOOKUP(BL70,'Calcification Rates'!$A$11:$Q$88,14,0)))</f>
        <v>0</v>
      </c>
      <c r="BS70" s="253">
        <f>(IF(ISERROR(VLOOKUP(BL70,'Calcification Rates'!$A$11:$Q$88,12,0)),0,VLOOKUP(BL70,'Calcification Rates'!$A$11:$Q$88,12,0)))*BO70+(IF(ISERROR(VLOOKUP(BL70,'Calcification Rates'!$A$11:$Q$88,15,0)),0,VLOOKUP(BL70,'Calcification Rates'!$A$11:$Q$88,15,0)))</f>
        <v>0</v>
      </c>
      <c r="BT70" s="254">
        <f>(IF(ISERROR(VLOOKUP(BL70,'Calcification Rates'!$A$11:$Q$88,13,0)),0,VLOOKUP(BL70,'Calcification Rates'!$A$11:$Q$88,13,0)))*BO70+(IF(ISERROR(VLOOKUP(BL70,'Calcification Rates'!$A$11:$Q$88,16,0)),0,VLOOKUP(BL70,'Calcification Rates'!$A$11:$Q$88,16,0)))</f>
        <v>0</v>
      </c>
    </row>
    <row r="71" spans="1:72" ht="20.100000000000001" customHeight="1" x14ac:dyDescent="0.25">
      <c r="A71" s="241"/>
      <c r="B71" s="241"/>
      <c r="C71" s="257"/>
      <c r="D71" s="244">
        <f>(IF(ISERROR(VLOOKUP(A71,'Calcification Rates'!$A$11:$Q$88,5,0)),0,VLOOKUP(A71,'Calcification Rates'!$A$11:$Q$88,5,0)))*C71</f>
        <v>0</v>
      </c>
      <c r="E71" s="245" t="str">
        <f>IF(ISERROR(VLOOKUP(A71,'Calcification Rates'!$A$10:$D$88,2,FALSE))," ",VLOOKUP(A71,'Calcification Rates'!$A$10:$D$88,2,FALSE))</f>
        <v xml:space="preserve"> </v>
      </c>
      <c r="F71" s="245" t="str">
        <f>IF(ISERROR(VLOOKUP(A71,'Calcification Rates'!$A$10:$D$88,4,FALSE))," ",VLOOKUP(A71,'Calcification Rates'!$A$10:$D$88,4,FALSE))</f>
        <v xml:space="preserve"> </v>
      </c>
      <c r="G71" s="246">
        <f>(IF(ISERROR(VLOOKUP(A71,'Calcification Rates'!$A$11:$Q$88,11,0)),0,VLOOKUP(A71,'Calcification Rates'!$A$11:$Q$88,11,0)))*D71+(IF(ISERROR(VLOOKUP(A71,'Calcification Rates'!$A$11:$Q$88,14,0)),0,VLOOKUP(A71,'Calcification Rates'!$A$11:$Q$88,14,0)))</f>
        <v>0</v>
      </c>
      <c r="H71" s="247">
        <f>(IF(ISERROR(VLOOKUP(A71,'Calcification Rates'!$A$11:$Q$88,12,0)),0,VLOOKUP(A71,'Calcification Rates'!$A$11:$Q$88,12,0)))*D71+(IF(ISERROR(VLOOKUP(A71,'Calcification Rates'!$A$11:$Q$88,15,0)),0,VLOOKUP(A71,'Calcification Rates'!$A$11:$Q$88,15,0)))</f>
        <v>0</v>
      </c>
      <c r="I71" s="248">
        <f>(IF(ISERROR(VLOOKUP(A71,'Calcification Rates'!$A$11:$Q$88,13,0)),0,VLOOKUP(A71,'Calcification Rates'!$A$11:$Q$88,13,0)))*D71+(IF(ISERROR(VLOOKUP(A71,'Calcification Rates'!$A$11:$Q$88,16,0)),0,VLOOKUP(A71,'Calcification Rates'!$A$11:$Q$88,16,0)))</f>
        <v>0</v>
      </c>
      <c r="J71" s="256"/>
      <c r="K71" s="242"/>
      <c r="L71" s="243"/>
      <c r="M71" s="244">
        <f>(IF(ISERROR(VLOOKUP(J71,'Calcification Rates'!$A$11:$Q$88,5,0)),0,VLOOKUP(J71,'Calcification Rates'!$A$11:$Q$88,5,0)))*L71</f>
        <v>0</v>
      </c>
      <c r="N71" s="245" t="str">
        <f>IF(ISERROR(VLOOKUP(J71,'Calcification Rates'!$A$10:$D$88,2,FALSE))," ",VLOOKUP(J71,'Calcification Rates'!$A$10:$D$88,2,FALSE))</f>
        <v xml:space="preserve"> </v>
      </c>
      <c r="O71" s="245" t="str">
        <f>IF(ISERROR(VLOOKUP(J71,'Calcification Rates'!$A$10:$D$88,4,FALSE))," ",VLOOKUP(J71,'Calcification Rates'!$A$10:$D$88,4,FALSE))</f>
        <v xml:space="preserve"> </v>
      </c>
      <c r="P71" s="246">
        <f>(IF(ISERROR(VLOOKUP(J71,'Calcification Rates'!$A$11:$Q$88,11,0)),0,VLOOKUP(J71,'Calcification Rates'!$A$11:$Q$88,11,0)))*M71+(IF(ISERROR(VLOOKUP(J71,'Calcification Rates'!$A$11:$Q$88,14,0)),0,VLOOKUP(J71,'Calcification Rates'!$A$11:$Q$88,14,0)))</f>
        <v>0</v>
      </c>
      <c r="Q71" s="246">
        <f>(IF(ISERROR(VLOOKUP(J71,'Calcification Rates'!$A$11:$Q$88,12,0)),0,VLOOKUP(J71,'Calcification Rates'!$A$11:$Q$88,12,0)))*M71+(IF(ISERROR(VLOOKUP(J71,'Calcification Rates'!$A$11:$Q$88,15,0)),0,VLOOKUP(J71,'Calcification Rates'!$A$11:$Q$88,15,0)))</f>
        <v>0</v>
      </c>
      <c r="R71" s="249">
        <f>(IF(ISERROR(VLOOKUP(J71,'Calcification Rates'!$A$11:$Q$88,13,0)),0,VLOOKUP(J71,'Calcification Rates'!$A$11:$Q$88,13,0)))*M71+(IF(ISERROR(VLOOKUP(J71,'Calcification Rates'!$A$11:$Q$88,16,0)),0,VLOOKUP(J71,'Calcification Rates'!$A$11:$Q$88,16,0)))</f>
        <v>0</v>
      </c>
      <c r="S71" s="256"/>
      <c r="T71" s="241"/>
      <c r="U71" s="257"/>
      <c r="V71" s="252">
        <f>(IF(ISERROR(VLOOKUP(S71,'Calcification Rates'!$A$11:$Q$88,5,0)),0,VLOOKUP(S71,'Calcification Rates'!$A$11:$Q$88,5,0)))*U71</f>
        <v>0</v>
      </c>
      <c r="W71" s="245" t="str">
        <f>IF(ISERROR(VLOOKUP(S71,'Calcification Rates'!$A$10:$D$88,2,FALSE))," ",VLOOKUP(S71,'Calcification Rates'!$A$10:$D$88,2,FALSE))</f>
        <v xml:space="preserve"> </v>
      </c>
      <c r="X71" s="245" t="str">
        <f>IF(ISERROR(VLOOKUP(S71,'Calcification Rates'!$A$10:$D$88,4,FALSE))," ",VLOOKUP(S71,'Calcification Rates'!$A$10:$D$88,4,FALSE))</f>
        <v xml:space="preserve"> </v>
      </c>
      <c r="Y71" s="246">
        <f>(IF(ISERROR(VLOOKUP(S71,'Calcification Rates'!$A$11:$Q$88,11,0)),0,VLOOKUP(S71,'Calcification Rates'!$A$11:$Q$88,11,0)))*V71+(IF(ISERROR(VLOOKUP(S71,'Calcification Rates'!$A$11:$Q$88,14,0)),0,VLOOKUP(S71,'Calcification Rates'!$A$11:$Q$88,14,0)))</f>
        <v>0</v>
      </c>
      <c r="Z71" s="246">
        <f>(IF(ISERROR(VLOOKUP(S71,'Calcification Rates'!$A$11:$Q$88,12,0)),0,VLOOKUP(S71,'Calcification Rates'!$A$11:$Q$88,12,0)))*V71+(IF(ISERROR(VLOOKUP(S71,'Calcification Rates'!$A$11:$Q$88,15,0)),0,VLOOKUP(S71,'Calcification Rates'!$A$11:$Q$88,15,0)))</f>
        <v>0</v>
      </c>
      <c r="AA71" s="249">
        <f>(IF(ISERROR(VLOOKUP(S71,'Calcification Rates'!$A$11:$Q$88,13,0)),0,VLOOKUP(S71,'Calcification Rates'!$A$11:$Q$88,13,0)))*V71+(IF(ISERROR(VLOOKUP(S71,'Calcification Rates'!$A$11:$Q$88,16,0)),0,VLOOKUP(S71,'Calcification Rates'!$A$11:$Q$88,16,0)))</f>
        <v>0</v>
      </c>
      <c r="AB71" s="256"/>
      <c r="AC71" s="250"/>
      <c r="AD71" s="251"/>
      <c r="AE71" s="244">
        <f>(IF(ISERROR(VLOOKUP(AB71,'Calcification Rates'!$A$11:$Q$88,5,0)),0,VLOOKUP(AB71,'Calcification Rates'!$A$11:$Q$88,5,0)))*AD71</f>
        <v>0</v>
      </c>
      <c r="AF71" s="245" t="str">
        <f>IF(ISERROR(VLOOKUP(AB71,'Calcification Rates'!$A$10:$D$88,2,FALSE))," ",VLOOKUP(AB71,'Calcification Rates'!$A$10:$D$88,2,FALSE))</f>
        <v xml:space="preserve"> </v>
      </c>
      <c r="AG71" s="245" t="str">
        <f>IF(ISERROR(VLOOKUP(AB71,'Calcification Rates'!$A$10:$D$88,4,FALSE))," ",VLOOKUP(AB71,'Calcification Rates'!$A$10:$D$88,4,FALSE))</f>
        <v xml:space="preserve"> </v>
      </c>
      <c r="AH71" s="246">
        <f>(IF(ISERROR(VLOOKUP(AB71,'Calcification Rates'!$A$11:$Q$88,11,0)),0,VLOOKUP(AB71,'Calcification Rates'!$A$11:$Q$88,11,0)))*AE71+(IF(ISERROR(VLOOKUP(AB71,'Calcification Rates'!$A$11:$Q$88,14,0)),0,VLOOKUP(AB71,'Calcification Rates'!$A$11:$Q$88,14,0)))</f>
        <v>0</v>
      </c>
      <c r="AI71" s="246">
        <f>(IF(ISERROR(VLOOKUP(AB71,'Calcification Rates'!$A$11:$Q$88,12,0)),0,VLOOKUP(AB71,'Calcification Rates'!$A$11:$Q$88,12,0)))*AE71+(IF(ISERROR(VLOOKUP(AB71,'Calcification Rates'!$A$11:$Q$88,15,0)),0,VLOOKUP(AB71,'Calcification Rates'!$A$11:$Q$88,15,0)))</f>
        <v>0</v>
      </c>
      <c r="AJ71" s="249">
        <f>(IF(ISERROR(VLOOKUP(AB71,'Calcification Rates'!$A$11:$Q$88,13,0)),0,VLOOKUP(AB71,'Calcification Rates'!$A$11:$Q$88,13,0)))*AE71+(IF(ISERROR(VLOOKUP(AB71,'Calcification Rates'!$A$11:$Q$88,16,0)),0,VLOOKUP(AB71,'Calcification Rates'!$A$11:$Q$88,16,0)))</f>
        <v>0</v>
      </c>
      <c r="AK71" s="256"/>
      <c r="AL71" s="241"/>
      <c r="AM71" s="257"/>
      <c r="AN71" s="252">
        <f>(IF(ISERROR(VLOOKUP(AK71,'Calcification Rates'!$A$11:$Q$88,5,0)),0,VLOOKUP(AK71,'Calcification Rates'!$A$11:$Q$88,5,0)))*AM71</f>
        <v>0</v>
      </c>
      <c r="AO71" s="245" t="str">
        <f>IF(ISERROR(VLOOKUP(AK71,'Calcification Rates'!$A$10:$D$88,2,FALSE))," ",VLOOKUP(AK71,'Calcification Rates'!$A$10:$D$88,2,FALSE))</f>
        <v xml:space="preserve"> </v>
      </c>
      <c r="AP71" s="245" t="str">
        <f>IF(ISERROR(VLOOKUP(AK71,'Calcification Rates'!$A$10:$D$88,4,FALSE))," ",VLOOKUP(AK71,'Calcification Rates'!$A$10:$D$88,4,FALSE))</f>
        <v xml:space="preserve"> </v>
      </c>
      <c r="AQ71" s="246">
        <f>(IF(ISERROR(VLOOKUP(AK71,'Calcification Rates'!$A$11:$Q$88,11,0)),0,VLOOKUP(AK71,'Calcification Rates'!$A$11:$Q$88,11,0)))*AN71+(IF(ISERROR(VLOOKUP(AK71,'Calcification Rates'!$A$11:$Q$88,14,0)),0,VLOOKUP(AK71,'Calcification Rates'!$A$11:$Q$88,14,0)))</f>
        <v>0</v>
      </c>
      <c r="AR71" s="246">
        <f>(IF(ISERROR(VLOOKUP(AK71,'Calcification Rates'!$A$11:$Q$88,12,0)),0,VLOOKUP(AK71,'Calcification Rates'!$A$11:$Q$88,12,0)))*AN71+(IF(ISERROR(VLOOKUP(AK71,'Calcification Rates'!$A$11:$Q$88,15,0)),0,VLOOKUP(AK71,'Calcification Rates'!$A$11:$Q$88,15,0)))</f>
        <v>0</v>
      </c>
      <c r="AS71" s="249">
        <f>(IF(ISERROR(VLOOKUP(AK71,'Calcification Rates'!$A$11:$Q$88,13,0)),0,VLOOKUP(AK71,'Calcification Rates'!$A$11:$Q$88,13,0)))*AN71+(IF(ISERROR(VLOOKUP(AK71,'Calcification Rates'!$A$11:$Q$88,16,0)),0,VLOOKUP(AK71,'Calcification Rates'!$A$11:$Q$88,16,0)))</f>
        <v>0</v>
      </c>
      <c r="AT71" s="256"/>
      <c r="AU71" s="250"/>
      <c r="AV71" s="251"/>
      <c r="AW71" s="244">
        <f>(IF(ISERROR(VLOOKUP(AT71,'Calcification Rates'!$A$11:$Q$88,5,0)),0,VLOOKUP(AT71,'Calcification Rates'!$A$11:$Q$88,5,0)))*AV71</f>
        <v>0</v>
      </c>
      <c r="AX71" s="245" t="str">
        <f>IF(ISERROR(VLOOKUP(AT71,'Calcification Rates'!$A$10:$D$88,2,FALSE))," ",VLOOKUP(AT71,'Calcification Rates'!$A$10:$D$88,2,FALSE))</f>
        <v xml:space="preserve"> </v>
      </c>
      <c r="AY71" s="245" t="str">
        <f>IF(ISERROR(VLOOKUP(AT71,'Calcification Rates'!$A$10:$D$88,4,FALSE))," ",VLOOKUP(AT71,'Calcification Rates'!$A$10:$D$88,4,FALSE))</f>
        <v xml:space="preserve"> </v>
      </c>
      <c r="AZ71" s="253">
        <f>(IF(ISERROR(VLOOKUP(AT71,'Calcification Rates'!$A$11:$Q$88,11,0)),0,VLOOKUP(AT71,'Calcification Rates'!$A$11:$Q$88,11,0)))*AW71+(IF(ISERROR(VLOOKUP(AT71,'Calcification Rates'!$A$11:$Q$88,14,0)),0,VLOOKUP(AT71,'Calcification Rates'!$A$11:$Q$88,14,0)))</f>
        <v>0</v>
      </c>
      <c r="BA71" s="253">
        <f>(IF(ISERROR(VLOOKUP(AT71,'Calcification Rates'!$A$11:$Q$88,12,0)),0,VLOOKUP(AT71,'Calcification Rates'!$A$11:$Q$88,12,0)))*AW71+(IF(ISERROR(VLOOKUP(AT71,'Calcification Rates'!$A$11:$Q$88,15,0)),0,VLOOKUP(AT71,'Calcification Rates'!$A$11:$Q$88,15,0)))</f>
        <v>0</v>
      </c>
      <c r="BB71" s="254">
        <f>(IF(ISERROR(VLOOKUP(AT71,'Calcification Rates'!$A$11:$Q$88,13,0)),0,VLOOKUP(AT71,'Calcification Rates'!$A$11:$Q$88,13,0)))*AW71+(IF(ISERROR(VLOOKUP(AT71,'Calcification Rates'!$A$11:$Q$88,16,0)),0,VLOOKUP(AT71,'Calcification Rates'!$A$11:$Q$88,16,0)))</f>
        <v>0</v>
      </c>
      <c r="BC71" s="256"/>
      <c r="BD71" s="241"/>
      <c r="BE71" s="257"/>
      <c r="BF71" s="244">
        <f>(IF(ISERROR(VLOOKUP(BC71,'Calcification Rates'!$A$11:$Q$88,5,0)),0,VLOOKUP(BC71,'Calcification Rates'!$A$11:$Q$88,5,0)))*BE71</f>
        <v>0</v>
      </c>
      <c r="BG71" s="245" t="str">
        <f>IF(ISERROR(VLOOKUP(BC71,'Calcification Rates'!$A$10:$D$88,2,FALSE))," ",VLOOKUP(BC71,'Calcification Rates'!$A$10:$D$88,2,FALSE))</f>
        <v xml:space="preserve"> </v>
      </c>
      <c r="BH71" s="245" t="str">
        <f>IF(ISERROR(VLOOKUP(BC71,'Calcification Rates'!$A$10:$D$88,4,FALSE))," ",VLOOKUP(BC71,'Calcification Rates'!$A$10:$D$88,4,FALSE))</f>
        <v xml:space="preserve"> </v>
      </c>
      <c r="BI71" s="253">
        <f>(IF(ISERROR(VLOOKUP(BC71,'Calcification Rates'!$A$11:$Q$88,11,0)),0,VLOOKUP(BC71,'Calcification Rates'!$A$11:$Q$88,11,0)))*BF71+(IF(ISERROR(VLOOKUP(BC71,'Calcification Rates'!$A$11:$Q$88,14,0)),0,VLOOKUP(BC71,'Calcification Rates'!$A$11:$Q$88,14,0)))</f>
        <v>0</v>
      </c>
      <c r="BJ71" s="253">
        <f>(IF(ISERROR(VLOOKUP(BC71,'Calcification Rates'!$A$11:$Q$88,12,0)),0,VLOOKUP(BC71,'Calcification Rates'!$A$11:$Q$88,12,0)))*BF71+(IF(ISERROR(VLOOKUP(BC71,'Calcification Rates'!$A$11:$Q$88,15,0)),0,VLOOKUP(BC71,'Calcification Rates'!$A$11:$Q$88,15,0)))</f>
        <v>0</v>
      </c>
      <c r="BK71" s="254">
        <f>(IF(ISERROR(VLOOKUP(BC71,'Calcification Rates'!$A$11:$Q$88,13,0)),0,VLOOKUP(BC71,'Calcification Rates'!$A$11:$Q$88,13,0)))*BF71+(IF(ISERROR(VLOOKUP(BC71,'Calcification Rates'!$A$11:$Q$88,16,0)),0,VLOOKUP(BC71,'Calcification Rates'!$A$11:$Q$88,16,0)))</f>
        <v>0</v>
      </c>
      <c r="BL71" s="256"/>
      <c r="BM71" s="250"/>
      <c r="BN71" s="250"/>
      <c r="BO71" s="241">
        <f>(IF(ISERROR(VLOOKUP(BL71,'Calcification Rates'!$A$11:$Q$88,5,0)),0,VLOOKUP(BL71,'Calcification Rates'!$A$11:$Q$88,5,0)))*BN71</f>
        <v>0</v>
      </c>
      <c r="BP71" s="245" t="str">
        <f>IF(ISERROR(VLOOKUP(BL71,'Calcification Rates'!$A$10:$D$88,2,FALSE))," ",VLOOKUP(BL71,'Calcification Rates'!$A$10:$D$88,2,FALSE))</f>
        <v xml:space="preserve"> </v>
      </c>
      <c r="BQ71" s="245" t="str">
        <f>IF(ISERROR(VLOOKUP(BL71,'Calcification Rates'!$A$10:$D$88,4,FALSE))," ",VLOOKUP(BL71,'Calcification Rates'!$A$10:$D$88,4,FALSE))</f>
        <v xml:space="preserve"> </v>
      </c>
      <c r="BR71" s="253">
        <f>(IF(ISERROR(VLOOKUP(BL71,'Calcification Rates'!$A$11:$Q$88,11,0)),0,VLOOKUP(BL71,'Calcification Rates'!$A$11:$Q$88,11,0)))*BO71+(IF(ISERROR(VLOOKUP(BL71,'Calcification Rates'!$A$11:$Q$88,14,0)),0,VLOOKUP(BL71,'Calcification Rates'!$A$11:$Q$88,14,0)))</f>
        <v>0</v>
      </c>
      <c r="BS71" s="253">
        <f>(IF(ISERROR(VLOOKUP(BL71,'Calcification Rates'!$A$11:$Q$88,12,0)),0,VLOOKUP(BL71,'Calcification Rates'!$A$11:$Q$88,12,0)))*BO71+(IF(ISERROR(VLOOKUP(BL71,'Calcification Rates'!$A$11:$Q$88,15,0)),0,VLOOKUP(BL71,'Calcification Rates'!$A$11:$Q$88,15,0)))</f>
        <v>0</v>
      </c>
      <c r="BT71" s="254">
        <f>(IF(ISERROR(VLOOKUP(BL71,'Calcification Rates'!$A$11:$Q$88,13,0)),0,VLOOKUP(BL71,'Calcification Rates'!$A$11:$Q$88,13,0)))*BO71+(IF(ISERROR(VLOOKUP(BL71,'Calcification Rates'!$A$11:$Q$88,16,0)),0,VLOOKUP(BL71,'Calcification Rates'!$A$11:$Q$88,16,0)))</f>
        <v>0</v>
      </c>
    </row>
    <row r="72" spans="1:72" ht="20.100000000000001" customHeight="1" x14ac:dyDescent="0.25">
      <c r="A72" s="241"/>
      <c r="B72" s="241"/>
      <c r="C72" s="257"/>
      <c r="D72" s="244">
        <f>(IF(ISERROR(VLOOKUP(A72,'Calcification Rates'!$A$11:$Q$88,5,0)),0,VLOOKUP(A72,'Calcification Rates'!$A$11:$Q$88,5,0)))*C72</f>
        <v>0</v>
      </c>
      <c r="E72" s="245" t="str">
        <f>IF(ISERROR(VLOOKUP(A72,'Calcification Rates'!$A$10:$D$88,2,FALSE))," ",VLOOKUP(A72,'Calcification Rates'!$A$10:$D$88,2,FALSE))</f>
        <v xml:space="preserve"> </v>
      </c>
      <c r="F72" s="245" t="str">
        <f>IF(ISERROR(VLOOKUP(A72,'Calcification Rates'!$A$10:$D$88,4,FALSE))," ",VLOOKUP(A72,'Calcification Rates'!$A$10:$D$88,4,FALSE))</f>
        <v xml:space="preserve"> </v>
      </c>
      <c r="G72" s="246">
        <f>(IF(ISERROR(VLOOKUP(A72,'Calcification Rates'!$A$11:$Q$88,11,0)),0,VLOOKUP(A72,'Calcification Rates'!$A$11:$Q$88,11,0)))*D72+(IF(ISERROR(VLOOKUP(A72,'Calcification Rates'!$A$11:$Q$88,14,0)),0,VLOOKUP(A72,'Calcification Rates'!$A$11:$Q$88,14,0)))</f>
        <v>0</v>
      </c>
      <c r="H72" s="247">
        <f>(IF(ISERROR(VLOOKUP(A72,'Calcification Rates'!$A$11:$Q$88,12,0)),0,VLOOKUP(A72,'Calcification Rates'!$A$11:$Q$88,12,0)))*D72+(IF(ISERROR(VLOOKUP(A72,'Calcification Rates'!$A$11:$Q$88,15,0)),0,VLOOKUP(A72,'Calcification Rates'!$A$11:$Q$88,15,0)))</f>
        <v>0</v>
      </c>
      <c r="I72" s="248">
        <f>(IF(ISERROR(VLOOKUP(A72,'Calcification Rates'!$A$11:$Q$88,13,0)),0,VLOOKUP(A72,'Calcification Rates'!$A$11:$Q$88,13,0)))*D72+(IF(ISERROR(VLOOKUP(A72,'Calcification Rates'!$A$11:$Q$88,16,0)),0,VLOOKUP(A72,'Calcification Rates'!$A$11:$Q$88,16,0)))</f>
        <v>0</v>
      </c>
      <c r="J72" s="256"/>
      <c r="K72" s="242"/>
      <c r="L72" s="243"/>
      <c r="M72" s="244">
        <f>(IF(ISERROR(VLOOKUP(J72,'Calcification Rates'!$A$11:$Q$88,5,0)),0,VLOOKUP(J72,'Calcification Rates'!$A$11:$Q$88,5,0)))*L72</f>
        <v>0</v>
      </c>
      <c r="N72" s="245" t="str">
        <f>IF(ISERROR(VLOOKUP(J72,'Calcification Rates'!$A$10:$D$88,2,FALSE))," ",VLOOKUP(J72,'Calcification Rates'!$A$10:$D$88,2,FALSE))</f>
        <v xml:space="preserve"> </v>
      </c>
      <c r="O72" s="245" t="str">
        <f>IF(ISERROR(VLOOKUP(J72,'Calcification Rates'!$A$10:$D$88,4,FALSE))," ",VLOOKUP(J72,'Calcification Rates'!$A$10:$D$88,4,FALSE))</f>
        <v xml:space="preserve"> </v>
      </c>
      <c r="P72" s="246">
        <f>(IF(ISERROR(VLOOKUP(J72,'Calcification Rates'!$A$11:$Q$88,11,0)),0,VLOOKUP(J72,'Calcification Rates'!$A$11:$Q$88,11,0)))*M72+(IF(ISERROR(VLOOKUP(J72,'Calcification Rates'!$A$11:$Q$88,14,0)),0,VLOOKUP(J72,'Calcification Rates'!$A$11:$Q$88,14,0)))</f>
        <v>0</v>
      </c>
      <c r="Q72" s="246">
        <f>(IF(ISERROR(VLOOKUP(J72,'Calcification Rates'!$A$11:$Q$88,12,0)),0,VLOOKUP(J72,'Calcification Rates'!$A$11:$Q$88,12,0)))*M72+(IF(ISERROR(VLOOKUP(J72,'Calcification Rates'!$A$11:$Q$88,15,0)),0,VLOOKUP(J72,'Calcification Rates'!$A$11:$Q$88,15,0)))</f>
        <v>0</v>
      </c>
      <c r="R72" s="249">
        <f>(IF(ISERROR(VLOOKUP(J72,'Calcification Rates'!$A$11:$Q$88,13,0)),0,VLOOKUP(J72,'Calcification Rates'!$A$11:$Q$88,13,0)))*M72+(IF(ISERROR(VLOOKUP(J72,'Calcification Rates'!$A$11:$Q$88,16,0)),0,VLOOKUP(J72,'Calcification Rates'!$A$11:$Q$88,16,0)))</f>
        <v>0</v>
      </c>
      <c r="S72" s="256"/>
      <c r="T72" s="241"/>
      <c r="U72" s="257"/>
      <c r="V72" s="252">
        <f>(IF(ISERROR(VLOOKUP(S72,'Calcification Rates'!$A$11:$Q$88,5,0)),0,VLOOKUP(S72,'Calcification Rates'!$A$11:$Q$88,5,0)))*U72</f>
        <v>0</v>
      </c>
      <c r="W72" s="245" t="str">
        <f>IF(ISERROR(VLOOKUP(S72,'Calcification Rates'!$A$10:$D$88,2,FALSE))," ",VLOOKUP(S72,'Calcification Rates'!$A$10:$D$88,2,FALSE))</f>
        <v xml:space="preserve"> </v>
      </c>
      <c r="X72" s="245" t="str">
        <f>IF(ISERROR(VLOOKUP(S72,'Calcification Rates'!$A$10:$D$88,4,FALSE))," ",VLOOKUP(S72,'Calcification Rates'!$A$10:$D$88,4,FALSE))</f>
        <v xml:space="preserve"> </v>
      </c>
      <c r="Y72" s="246">
        <f>(IF(ISERROR(VLOOKUP(S72,'Calcification Rates'!$A$11:$Q$88,11,0)),0,VLOOKUP(S72,'Calcification Rates'!$A$11:$Q$88,11,0)))*V72+(IF(ISERROR(VLOOKUP(S72,'Calcification Rates'!$A$11:$Q$88,14,0)),0,VLOOKUP(S72,'Calcification Rates'!$A$11:$Q$88,14,0)))</f>
        <v>0</v>
      </c>
      <c r="Z72" s="246">
        <f>(IF(ISERROR(VLOOKUP(S72,'Calcification Rates'!$A$11:$Q$88,12,0)),0,VLOOKUP(S72,'Calcification Rates'!$A$11:$Q$88,12,0)))*V72+(IF(ISERROR(VLOOKUP(S72,'Calcification Rates'!$A$11:$Q$88,15,0)),0,VLOOKUP(S72,'Calcification Rates'!$A$11:$Q$88,15,0)))</f>
        <v>0</v>
      </c>
      <c r="AA72" s="249">
        <f>(IF(ISERROR(VLOOKUP(S72,'Calcification Rates'!$A$11:$Q$88,13,0)),0,VLOOKUP(S72,'Calcification Rates'!$A$11:$Q$88,13,0)))*V72+(IF(ISERROR(VLOOKUP(S72,'Calcification Rates'!$A$11:$Q$88,16,0)),0,VLOOKUP(S72,'Calcification Rates'!$A$11:$Q$88,16,0)))</f>
        <v>0</v>
      </c>
      <c r="AB72" s="256"/>
      <c r="AC72" s="250"/>
      <c r="AD72" s="251"/>
      <c r="AE72" s="244">
        <f>(IF(ISERROR(VLOOKUP(AB72,'Calcification Rates'!$A$11:$Q$88,5,0)),0,VLOOKUP(AB72,'Calcification Rates'!$A$11:$Q$88,5,0)))*AD72</f>
        <v>0</v>
      </c>
      <c r="AF72" s="245" t="str">
        <f>IF(ISERROR(VLOOKUP(AB72,'Calcification Rates'!$A$10:$D$88,2,FALSE))," ",VLOOKUP(AB72,'Calcification Rates'!$A$10:$D$88,2,FALSE))</f>
        <v xml:space="preserve"> </v>
      </c>
      <c r="AG72" s="245" t="str">
        <f>IF(ISERROR(VLOOKUP(AB72,'Calcification Rates'!$A$10:$D$88,4,FALSE))," ",VLOOKUP(AB72,'Calcification Rates'!$A$10:$D$88,4,FALSE))</f>
        <v xml:space="preserve"> </v>
      </c>
      <c r="AH72" s="246">
        <f>(IF(ISERROR(VLOOKUP(AB72,'Calcification Rates'!$A$11:$Q$88,11,0)),0,VLOOKUP(AB72,'Calcification Rates'!$A$11:$Q$88,11,0)))*AE72+(IF(ISERROR(VLOOKUP(AB72,'Calcification Rates'!$A$11:$Q$88,14,0)),0,VLOOKUP(AB72,'Calcification Rates'!$A$11:$Q$88,14,0)))</f>
        <v>0</v>
      </c>
      <c r="AI72" s="246">
        <f>(IF(ISERROR(VLOOKUP(AB72,'Calcification Rates'!$A$11:$Q$88,12,0)),0,VLOOKUP(AB72,'Calcification Rates'!$A$11:$Q$88,12,0)))*AE72+(IF(ISERROR(VLOOKUP(AB72,'Calcification Rates'!$A$11:$Q$88,15,0)),0,VLOOKUP(AB72,'Calcification Rates'!$A$11:$Q$88,15,0)))</f>
        <v>0</v>
      </c>
      <c r="AJ72" s="249">
        <f>(IF(ISERROR(VLOOKUP(AB72,'Calcification Rates'!$A$11:$Q$88,13,0)),0,VLOOKUP(AB72,'Calcification Rates'!$A$11:$Q$88,13,0)))*AE72+(IF(ISERROR(VLOOKUP(AB72,'Calcification Rates'!$A$11:$Q$88,16,0)),0,VLOOKUP(AB72,'Calcification Rates'!$A$11:$Q$88,16,0)))</f>
        <v>0</v>
      </c>
      <c r="AK72" s="256"/>
      <c r="AL72" s="242"/>
      <c r="AM72" s="243"/>
      <c r="AN72" s="252">
        <f>(IF(ISERROR(VLOOKUP(AK72,'Calcification Rates'!$A$11:$Q$88,5,0)),0,VLOOKUP(AK72,'Calcification Rates'!$A$11:$Q$88,5,0)))*AM72</f>
        <v>0</v>
      </c>
      <c r="AO72" s="245" t="str">
        <f>IF(ISERROR(VLOOKUP(AK72,'Calcification Rates'!$A$10:$D$88,2,FALSE))," ",VLOOKUP(AK72,'Calcification Rates'!$A$10:$D$88,2,FALSE))</f>
        <v xml:space="preserve"> </v>
      </c>
      <c r="AP72" s="245" t="str">
        <f>IF(ISERROR(VLOOKUP(AK72,'Calcification Rates'!$A$10:$D$88,4,FALSE))," ",VLOOKUP(AK72,'Calcification Rates'!$A$10:$D$88,4,FALSE))</f>
        <v xml:space="preserve"> </v>
      </c>
      <c r="AQ72" s="246">
        <f>(IF(ISERROR(VLOOKUP(AK72,'Calcification Rates'!$A$11:$Q$88,11,0)),0,VLOOKUP(AK72,'Calcification Rates'!$A$11:$Q$88,11,0)))*AN72+(IF(ISERROR(VLOOKUP(AK72,'Calcification Rates'!$A$11:$Q$88,14,0)),0,VLOOKUP(AK72,'Calcification Rates'!$A$11:$Q$88,14,0)))</f>
        <v>0</v>
      </c>
      <c r="AR72" s="246">
        <f>(IF(ISERROR(VLOOKUP(AK72,'Calcification Rates'!$A$11:$Q$88,12,0)),0,VLOOKUP(AK72,'Calcification Rates'!$A$11:$Q$88,12,0)))*AN72+(IF(ISERROR(VLOOKUP(AK72,'Calcification Rates'!$A$11:$Q$88,15,0)),0,VLOOKUP(AK72,'Calcification Rates'!$A$11:$Q$88,15,0)))</f>
        <v>0</v>
      </c>
      <c r="AS72" s="249">
        <f>(IF(ISERROR(VLOOKUP(AK72,'Calcification Rates'!$A$11:$Q$88,13,0)),0,VLOOKUP(AK72,'Calcification Rates'!$A$11:$Q$88,13,0)))*AN72+(IF(ISERROR(VLOOKUP(AK72,'Calcification Rates'!$A$11:$Q$88,16,0)),0,VLOOKUP(AK72,'Calcification Rates'!$A$11:$Q$88,16,0)))</f>
        <v>0</v>
      </c>
      <c r="AT72" s="256"/>
      <c r="AU72" s="250"/>
      <c r="AV72" s="251"/>
      <c r="AW72" s="244">
        <f>(IF(ISERROR(VLOOKUP(AT72,'Calcification Rates'!$A$11:$Q$88,5,0)),0,VLOOKUP(AT72,'Calcification Rates'!$A$11:$Q$88,5,0)))*AV72</f>
        <v>0</v>
      </c>
      <c r="AX72" s="245" t="str">
        <f>IF(ISERROR(VLOOKUP(AT72,'Calcification Rates'!$A$10:$D$88,2,FALSE))," ",VLOOKUP(AT72,'Calcification Rates'!$A$10:$D$88,2,FALSE))</f>
        <v xml:space="preserve"> </v>
      </c>
      <c r="AY72" s="245" t="str">
        <f>IF(ISERROR(VLOOKUP(AT72,'Calcification Rates'!$A$10:$D$88,4,FALSE))," ",VLOOKUP(AT72,'Calcification Rates'!$A$10:$D$88,4,FALSE))</f>
        <v xml:space="preserve"> </v>
      </c>
      <c r="AZ72" s="253">
        <f>(IF(ISERROR(VLOOKUP(AT72,'Calcification Rates'!$A$11:$Q$88,11,0)),0,VLOOKUP(AT72,'Calcification Rates'!$A$11:$Q$88,11,0)))*AW72+(IF(ISERROR(VLOOKUP(AT72,'Calcification Rates'!$A$11:$Q$88,14,0)),0,VLOOKUP(AT72,'Calcification Rates'!$A$11:$Q$88,14,0)))</f>
        <v>0</v>
      </c>
      <c r="BA72" s="253">
        <f>(IF(ISERROR(VLOOKUP(AT72,'Calcification Rates'!$A$11:$Q$88,12,0)),0,VLOOKUP(AT72,'Calcification Rates'!$A$11:$Q$88,12,0)))*AW72+(IF(ISERROR(VLOOKUP(AT72,'Calcification Rates'!$A$11:$Q$88,15,0)),0,VLOOKUP(AT72,'Calcification Rates'!$A$11:$Q$88,15,0)))</f>
        <v>0</v>
      </c>
      <c r="BB72" s="254">
        <f>(IF(ISERROR(VLOOKUP(AT72,'Calcification Rates'!$A$11:$Q$88,13,0)),0,VLOOKUP(AT72,'Calcification Rates'!$A$11:$Q$88,13,0)))*AW72+(IF(ISERROR(VLOOKUP(AT72,'Calcification Rates'!$A$11:$Q$88,16,0)),0,VLOOKUP(AT72,'Calcification Rates'!$A$11:$Q$88,16,0)))</f>
        <v>0</v>
      </c>
      <c r="BC72" s="256"/>
      <c r="BD72" s="241"/>
      <c r="BE72" s="257"/>
      <c r="BF72" s="244">
        <f>(IF(ISERROR(VLOOKUP(BC72,'Calcification Rates'!$A$11:$Q$88,5,0)),0,VLOOKUP(BC72,'Calcification Rates'!$A$11:$Q$88,5,0)))*BE72</f>
        <v>0</v>
      </c>
      <c r="BG72" s="245" t="str">
        <f>IF(ISERROR(VLOOKUP(BC72,'Calcification Rates'!$A$10:$D$88,2,FALSE))," ",VLOOKUP(BC72,'Calcification Rates'!$A$10:$D$88,2,FALSE))</f>
        <v xml:space="preserve"> </v>
      </c>
      <c r="BH72" s="245" t="str">
        <f>IF(ISERROR(VLOOKUP(BC72,'Calcification Rates'!$A$10:$D$88,4,FALSE))," ",VLOOKUP(BC72,'Calcification Rates'!$A$10:$D$88,4,FALSE))</f>
        <v xml:space="preserve"> </v>
      </c>
      <c r="BI72" s="253">
        <f>(IF(ISERROR(VLOOKUP(BC72,'Calcification Rates'!$A$11:$Q$88,11,0)),0,VLOOKUP(BC72,'Calcification Rates'!$A$11:$Q$88,11,0)))*BF72+(IF(ISERROR(VLOOKUP(BC72,'Calcification Rates'!$A$11:$Q$88,14,0)),0,VLOOKUP(BC72,'Calcification Rates'!$A$11:$Q$88,14,0)))</f>
        <v>0</v>
      </c>
      <c r="BJ72" s="253">
        <f>(IF(ISERROR(VLOOKUP(BC72,'Calcification Rates'!$A$11:$Q$88,12,0)),0,VLOOKUP(BC72,'Calcification Rates'!$A$11:$Q$88,12,0)))*BF72+(IF(ISERROR(VLOOKUP(BC72,'Calcification Rates'!$A$11:$Q$88,15,0)),0,VLOOKUP(BC72,'Calcification Rates'!$A$11:$Q$88,15,0)))</f>
        <v>0</v>
      </c>
      <c r="BK72" s="254">
        <f>(IF(ISERROR(VLOOKUP(BC72,'Calcification Rates'!$A$11:$Q$88,13,0)),0,VLOOKUP(BC72,'Calcification Rates'!$A$11:$Q$88,13,0)))*BF72+(IF(ISERROR(VLOOKUP(BC72,'Calcification Rates'!$A$11:$Q$88,16,0)),0,VLOOKUP(BC72,'Calcification Rates'!$A$11:$Q$88,16,0)))</f>
        <v>0</v>
      </c>
      <c r="BL72" s="256"/>
      <c r="BM72" s="250"/>
      <c r="BN72" s="250"/>
      <c r="BO72" s="241">
        <f>(IF(ISERROR(VLOOKUP(BL72,'Calcification Rates'!$A$11:$Q$88,5,0)),0,VLOOKUP(BL72,'Calcification Rates'!$A$11:$Q$88,5,0)))*BN72</f>
        <v>0</v>
      </c>
      <c r="BP72" s="245" t="str">
        <f>IF(ISERROR(VLOOKUP(BL72,'Calcification Rates'!$A$10:$D$88,2,FALSE))," ",VLOOKUP(BL72,'Calcification Rates'!$A$10:$D$88,2,FALSE))</f>
        <v xml:space="preserve"> </v>
      </c>
      <c r="BQ72" s="245" t="str">
        <f>IF(ISERROR(VLOOKUP(BL72,'Calcification Rates'!$A$10:$D$88,4,FALSE))," ",VLOOKUP(BL72,'Calcification Rates'!$A$10:$D$88,4,FALSE))</f>
        <v xml:space="preserve"> </v>
      </c>
      <c r="BR72" s="253">
        <f>(IF(ISERROR(VLOOKUP(BL72,'Calcification Rates'!$A$11:$Q$88,11,0)),0,VLOOKUP(BL72,'Calcification Rates'!$A$11:$Q$88,11,0)))*BO72+(IF(ISERROR(VLOOKUP(BL72,'Calcification Rates'!$A$11:$Q$88,14,0)),0,VLOOKUP(BL72,'Calcification Rates'!$A$11:$Q$88,14,0)))</f>
        <v>0</v>
      </c>
      <c r="BS72" s="253">
        <f>(IF(ISERROR(VLOOKUP(BL72,'Calcification Rates'!$A$11:$Q$88,12,0)),0,VLOOKUP(BL72,'Calcification Rates'!$A$11:$Q$88,12,0)))*BO72+(IF(ISERROR(VLOOKUP(BL72,'Calcification Rates'!$A$11:$Q$88,15,0)),0,VLOOKUP(BL72,'Calcification Rates'!$A$11:$Q$88,15,0)))</f>
        <v>0</v>
      </c>
      <c r="BT72" s="254">
        <f>(IF(ISERROR(VLOOKUP(BL72,'Calcification Rates'!$A$11:$Q$88,13,0)),0,VLOOKUP(BL72,'Calcification Rates'!$A$11:$Q$88,13,0)))*BO72+(IF(ISERROR(VLOOKUP(BL72,'Calcification Rates'!$A$11:$Q$88,16,0)),0,VLOOKUP(BL72,'Calcification Rates'!$A$11:$Q$88,16,0)))</f>
        <v>0</v>
      </c>
    </row>
    <row r="73" spans="1:72" ht="20.100000000000001" customHeight="1" x14ac:dyDescent="0.25">
      <c r="A73" s="241"/>
      <c r="B73" s="241"/>
      <c r="C73" s="257"/>
      <c r="D73" s="244">
        <f>(IF(ISERROR(VLOOKUP(A73,'Calcification Rates'!$A$11:$Q$88,5,0)),0,VLOOKUP(A73,'Calcification Rates'!$A$11:$Q$88,5,0)))*C73</f>
        <v>0</v>
      </c>
      <c r="E73" s="245" t="str">
        <f>IF(ISERROR(VLOOKUP(A73,'Calcification Rates'!$A$10:$D$88,2,FALSE))," ",VLOOKUP(A73,'Calcification Rates'!$A$10:$D$88,2,FALSE))</f>
        <v xml:space="preserve"> </v>
      </c>
      <c r="F73" s="245" t="str">
        <f>IF(ISERROR(VLOOKUP(A73,'Calcification Rates'!$A$10:$D$88,4,FALSE))," ",VLOOKUP(A73,'Calcification Rates'!$A$10:$D$88,4,FALSE))</f>
        <v xml:space="preserve"> </v>
      </c>
      <c r="G73" s="246">
        <f>(IF(ISERROR(VLOOKUP(A73,'Calcification Rates'!$A$11:$Q$88,11,0)),0,VLOOKUP(A73,'Calcification Rates'!$A$11:$Q$88,11,0)))*D73+(IF(ISERROR(VLOOKUP(A73,'Calcification Rates'!$A$11:$Q$88,14,0)),0,VLOOKUP(A73,'Calcification Rates'!$A$11:$Q$88,14,0)))</f>
        <v>0</v>
      </c>
      <c r="H73" s="247">
        <f>(IF(ISERROR(VLOOKUP(A73,'Calcification Rates'!$A$11:$Q$88,12,0)),0,VLOOKUP(A73,'Calcification Rates'!$A$11:$Q$88,12,0)))*D73+(IF(ISERROR(VLOOKUP(A73,'Calcification Rates'!$A$11:$Q$88,15,0)),0,VLOOKUP(A73,'Calcification Rates'!$A$11:$Q$88,15,0)))</f>
        <v>0</v>
      </c>
      <c r="I73" s="248">
        <f>(IF(ISERROR(VLOOKUP(A73,'Calcification Rates'!$A$11:$Q$88,13,0)),0,VLOOKUP(A73,'Calcification Rates'!$A$11:$Q$88,13,0)))*D73+(IF(ISERROR(VLOOKUP(A73,'Calcification Rates'!$A$11:$Q$88,16,0)),0,VLOOKUP(A73,'Calcification Rates'!$A$11:$Q$88,16,0)))</f>
        <v>0</v>
      </c>
      <c r="J73" s="256"/>
      <c r="K73" s="242"/>
      <c r="L73" s="243"/>
      <c r="M73" s="244">
        <f>(IF(ISERROR(VLOOKUP(J73,'Calcification Rates'!$A$11:$Q$88,5,0)),0,VLOOKUP(J73,'Calcification Rates'!$A$11:$Q$88,5,0)))*L73</f>
        <v>0</v>
      </c>
      <c r="N73" s="245" t="str">
        <f>IF(ISERROR(VLOOKUP(J73,'Calcification Rates'!$A$10:$D$88,2,FALSE))," ",VLOOKUP(J73,'Calcification Rates'!$A$10:$D$88,2,FALSE))</f>
        <v xml:space="preserve"> </v>
      </c>
      <c r="O73" s="245" t="str">
        <f>IF(ISERROR(VLOOKUP(J73,'Calcification Rates'!$A$10:$D$88,4,FALSE))," ",VLOOKUP(J73,'Calcification Rates'!$A$10:$D$88,4,FALSE))</f>
        <v xml:space="preserve"> </v>
      </c>
      <c r="P73" s="246">
        <f>(IF(ISERROR(VLOOKUP(J73,'Calcification Rates'!$A$11:$Q$88,11,0)),0,VLOOKUP(J73,'Calcification Rates'!$A$11:$Q$88,11,0)))*M73+(IF(ISERROR(VLOOKUP(J73,'Calcification Rates'!$A$11:$Q$88,14,0)),0,VLOOKUP(J73,'Calcification Rates'!$A$11:$Q$88,14,0)))</f>
        <v>0</v>
      </c>
      <c r="Q73" s="246">
        <f>(IF(ISERROR(VLOOKUP(J73,'Calcification Rates'!$A$11:$Q$88,12,0)),0,VLOOKUP(J73,'Calcification Rates'!$A$11:$Q$88,12,0)))*M73+(IF(ISERROR(VLOOKUP(J73,'Calcification Rates'!$A$11:$Q$88,15,0)),0,VLOOKUP(J73,'Calcification Rates'!$A$11:$Q$88,15,0)))</f>
        <v>0</v>
      </c>
      <c r="R73" s="249">
        <f>(IF(ISERROR(VLOOKUP(J73,'Calcification Rates'!$A$11:$Q$88,13,0)),0,VLOOKUP(J73,'Calcification Rates'!$A$11:$Q$88,13,0)))*M73+(IF(ISERROR(VLOOKUP(J73,'Calcification Rates'!$A$11:$Q$88,16,0)),0,VLOOKUP(J73,'Calcification Rates'!$A$11:$Q$88,16,0)))</f>
        <v>0</v>
      </c>
      <c r="S73" s="256"/>
      <c r="T73" s="241"/>
      <c r="U73" s="257"/>
      <c r="V73" s="252">
        <f>(IF(ISERROR(VLOOKUP(S73,'Calcification Rates'!$A$11:$Q$88,5,0)),0,VLOOKUP(S73,'Calcification Rates'!$A$11:$Q$88,5,0)))*U73</f>
        <v>0</v>
      </c>
      <c r="W73" s="245" t="str">
        <f>IF(ISERROR(VLOOKUP(S73,'Calcification Rates'!$A$10:$D$88,2,FALSE))," ",VLOOKUP(S73,'Calcification Rates'!$A$10:$D$88,2,FALSE))</f>
        <v xml:space="preserve"> </v>
      </c>
      <c r="X73" s="245" t="str">
        <f>IF(ISERROR(VLOOKUP(S73,'Calcification Rates'!$A$10:$D$88,4,FALSE))," ",VLOOKUP(S73,'Calcification Rates'!$A$10:$D$88,4,FALSE))</f>
        <v xml:space="preserve"> </v>
      </c>
      <c r="Y73" s="246">
        <f>(IF(ISERROR(VLOOKUP(S73,'Calcification Rates'!$A$11:$Q$88,11,0)),0,VLOOKUP(S73,'Calcification Rates'!$A$11:$Q$88,11,0)))*V73+(IF(ISERROR(VLOOKUP(S73,'Calcification Rates'!$A$11:$Q$88,14,0)),0,VLOOKUP(S73,'Calcification Rates'!$A$11:$Q$88,14,0)))</f>
        <v>0</v>
      </c>
      <c r="Z73" s="246">
        <f>(IF(ISERROR(VLOOKUP(S73,'Calcification Rates'!$A$11:$Q$88,12,0)),0,VLOOKUP(S73,'Calcification Rates'!$A$11:$Q$88,12,0)))*V73+(IF(ISERROR(VLOOKUP(S73,'Calcification Rates'!$A$11:$Q$88,15,0)),0,VLOOKUP(S73,'Calcification Rates'!$A$11:$Q$88,15,0)))</f>
        <v>0</v>
      </c>
      <c r="AA73" s="249">
        <f>(IF(ISERROR(VLOOKUP(S73,'Calcification Rates'!$A$11:$Q$88,13,0)),0,VLOOKUP(S73,'Calcification Rates'!$A$11:$Q$88,13,0)))*V73+(IF(ISERROR(VLOOKUP(S73,'Calcification Rates'!$A$11:$Q$88,16,0)),0,VLOOKUP(S73,'Calcification Rates'!$A$11:$Q$88,16,0)))</f>
        <v>0</v>
      </c>
      <c r="AB73" s="256"/>
      <c r="AC73" s="250"/>
      <c r="AD73" s="251"/>
      <c r="AE73" s="244">
        <f>(IF(ISERROR(VLOOKUP(AB73,'Calcification Rates'!$A$11:$Q$88,5,0)),0,VLOOKUP(AB73,'Calcification Rates'!$A$11:$Q$88,5,0)))*AD73</f>
        <v>0</v>
      </c>
      <c r="AF73" s="245" t="str">
        <f>IF(ISERROR(VLOOKUP(AB73,'Calcification Rates'!$A$10:$D$88,2,FALSE))," ",VLOOKUP(AB73,'Calcification Rates'!$A$10:$D$88,2,FALSE))</f>
        <v xml:space="preserve"> </v>
      </c>
      <c r="AG73" s="245" t="str">
        <f>IF(ISERROR(VLOOKUP(AB73,'Calcification Rates'!$A$10:$D$88,4,FALSE))," ",VLOOKUP(AB73,'Calcification Rates'!$A$10:$D$88,4,FALSE))</f>
        <v xml:space="preserve"> </v>
      </c>
      <c r="AH73" s="246">
        <f>(IF(ISERROR(VLOOKUP(AB73,'Calcification Rates'!$A$11:$Q$88,11,0)),0,VLOOKUP(AB73,'Calcification Rates'!$A$11:$Q$88,11,0)))*AE73+(IF(ISERROR(VLOOKUP(AB73,'Calcification Rates'!$A$11:$Q$88,14,0)),0,VLOOKUP(AB73,'Calcification Rates'!$A$11:$Q$88,14,0)))</f>
        <v>0</v>
      </c>
      <c r="AI73" s="246">
        <f>(IF(ISERROR(VLOOKUP(AB73,'Calcification Rates'!$A$11:$Q$88,12,0)),0,VLOOKUP(AB73,'Calcification Rates'!$A$11:$Q$88,12,0)))*AE73+(IF(ISERROR(VLOOKUP(AB73,'Calcification Rates'!$A$11:$Q$88,15,0)),0,VLOOKUP(AB73,'Calcification Rates'!$A$11:$Q$88,15,0)))</f>
        <v>0</v>
      </c>
      <c r="AJ73" s="249">
        <f>(IF(ISERROR(VLOOKUP(AB73,'Calcification Rates'!$A$11:$Q$88,13,0)),0,VLOOKUP(AB73,'Calcification Rates'!$A$11:$Q$88,13,0)))*AE73+(IF(ISERROR(VLOOKUP(AB73,'Calcification Rates'!$A$11:$Q$88,16,0)),0,VLOOKUP(AB73,'Calcification Rates'!$A$11:$Q$88,16,0)))</f>
        <v>0</v>
      </c>
      <c r="AK73" s="256"/>
      <c r="AL73" s="242"/>
      <c r="AM73" s="243"/>
      <c r="AN73" s="252">
        <f>(IF(ISERROR(VLOOKUP(AK73,'Calcification Rates'!$A$11:$Q$88,5,0)),0,VLOOKUP(AK73,'Calcification Rates'!$A$11:$Q$88,5,0)))*AM73</f>
        <v>0</v>
      </c>
      <c r="AO73" s="245" t="str">
        <f>IF(ISERROR(VLOOKUP(AK73,'Calcification Rates'!$A$10:$D$88,2,FALSE))," ",VLOOKUP(AK73,'Calcification Rates'!$A$10:$D$88,2,FALSE))</f>
        <v xml:space="preserve"> </v>
      </c>
      <c r="AP73" s="245" t="str">
        <f>IF(ISERROR(VLOOKUP(AK73,'Calcification Rates'!$A$10:$D$88,4,FALSE))," ",VLOOKUP(AK73,'Calcification Rates'!$A$10:$D$88,4,FALSE))</f>
        <v xml:space="preserve"> </v>
      </c>
      <c r="AQ73" s="246">
        <f>(IF(ISERROR(VLOOKUP(AK73,'Calcification Rates'!$A$11:$Q$88,11,0)),0,VLOOKUP(AK73,'Calcification Rates'!$A$11:$Q$88,11,0)))*AN73+(IF(ISERROR(VLOOKUP(AK73,'Calcification Rates'!$A$11:$Q$88,14,0)),0,VLOOKUP(AK73,'Calcification Rates'!$A$11:$Q$88,14,0)))</f>
        <v>0</v>
      </c>
      <c r="AR73" s="246">
        <f>(IF(ISERROR(VLOOKUP(AK73,'Calcification Rates'!$A$11:$Q$88,12,0)),0,VLOOKUP(AK73,'Calcification Rates'!$A$11:$Q$88,12,0)))*AN73+(IF(ISERROR(VLOOKUP(AK73,'Calcification Rates'!$A$11:$Q$88,15,0)),0,VLOOKUP(AK73,'Calcification Rates'!$A$11:$Q$88,15,0)))</f>
        <v>0</v>
      </c>
      <c r="AS73" s="249">
        <f>(IF(ISERROR(VLOOKUP(AK73,'Calcification Rates'!$A$11:$Q$88,13,0)),0,VLOOKUP(AK73,'Calcification Rates'!$A$11:$Q$88,13,0)))*AN73+(IF(ISERROR(VLOOKUP(AK73,'Calcification Rates'!$A$11:$Q$88,16,0)),0,VLOOKUP(AK73,'Calcification Rates'!$A$11:$Q$88,16,0)))</f>
        <v>0</v>
      </c>
      <c r="AT73" s="256"/>
      <c r="AU73" s="250"/>
      <c r="AV73" s="251"/>
      <c r="AW73" s="244">
        <f>(IF(ISERROR(VLOOKUP(AT73,'Calcification Rates'!$A$11:$Q$88,5,0)),0,VLOOKUP(AT73,'Calcification Rates'!$A$11:$Q$88,5,0)))*AV73</f>
        <v>0</v>
      </c>
      <c r="AX73" s="245" t="str">
        <f>IF(ISERROR(VLOOKUP(AT73,'Calcification Rates'!$A$10:$D$88,2,FALSE))," ",VLOOKUP(AT73,'Calcification Rates'!$A$10:$D$88,2,FALSE))</f>
        <v xml:space="preserve"> </v>
      </c>
      <c r="AY73" s="245" t="str">
        <f>IF(ISERROR(VLOOKUP(AT73,'Calcification Rates'!$A$10:$D$88,4,FALSE))," ",VLOOKUP(AT73,'Calcification Rates'!$A$10:$D$88,4,FALSE))</f>
        <v xml:space="preserve"> </v>
      </c>
      <c r="AZ73" s="253">
        <f>(IF(ISERROR(VLOOKUP(AT73,'Calcification Rates'!$A$11:$Q$88,11,0)),0,VLOOKUP(AT73,'Calcification Rates'!$A$11:$Q$88,11,0)))*AW73+(IF(ISERROR(VLOOKUP(AT73,'Calcification Rates'!$A$11:$Q$88,14,0)),0,VLOOKUP(AT73,'Calcification Rates'!$A$11:$Q$88,14,0)))</f>
        <v>0</v>
      </c>
      <c r="BA73" s="253">
        <f>(IF(ISERROR(VLOOKUP(AT73,'Calcification Rates'!$A$11:$Q$88,12,0)),0,VLOOKUP(AT73,'Calcification Rates'!$A$11:$Q$88,12,0)))*AW73+(IF(ISERROR(VLOOKUP(AT73,'Calcification Rates'!$A$11:$Q$88,15,0)),0,VLOOKUP(AT73,'Calcification Rates'!$A$11:$Q$88,15,0)))</f>
        <v>0</v>
      </c>
      <c r="BB73" s="254">
        <f>(IF(ISERROR(VLOOKUP(AT73,'Calcification Rates'!$A$11:$Q$88,13,0)),0,VLOOKUP(AT73,'Calcification Rates'!$A$11:$Q$88,13,0)))*AW73+(IF(ISERROR(VLOOKUP(AT73,'Calcification Rates'!$A$11:$Q$88,16,0)),0,VLOOKUP(AT73,'Calcification Rates'!$A$11:$Q$88,16,0)))</f>
        <v>0</v>
      </c>
      <c r="BC73" s="256"/>
      <c r="BD73" s="241"/>
      <c r="BE73" s="257"/>
      <c r="BF73" s="244">
        <f>(IF(ISERROR(VLOOKUP(BC73,'Calcification Rates'!$A$11:$Q$88,5,0)),0,VLOOKUP(BC73,'Calcification Rates'!$A$11:$Q$88,5,0)))*BE73</f>
        <v>0</v>
      </c>
      <c r="BG73" s="245" t="str">
        <f>IF(ISERROR(VLOOKUP(BC73,'Calcification Rates'!$A$10:$D$88,2,FALSE))," ",VLOOKUP(BC73,'Calcification Rates'!$A$10:$D$88,2,FALSE))</f>
        <v xml:space="preserve"> </v>
      </c>
      <c r="BH73" s="245" t="str">
        <f>IF(ISERROR(VLOOKUP(BC73,'Calcification Rates'!$A$10:$D$88,4,FALSE))," ",VLOOKUP(BC73,'Calcification Rates'!$A$10:$D$88,4,FALSE))</f>
        <v xml:space="preserve"> </v>
      </c>
      <c r="BI73" s="253">
        <f>(IF(ISERROR(VLOOKUP(BC73,'Calcification Rates'!$A$11:$Q$88,11,0)),0,VLOOKUP(BC73,'Calcification Rates'!$A$11:$Q$88,11,0)))*BF73+(IF(ISERROR(VLOOKUP(BC73,'Calcification Rates'!$A$11:$Q$88,14,0)),0,VLOOKUP(BC73,'Calcification Rates'!$A$11:$Q$88,14,0)))</f>
        <v>0</v>
      </c>
      <c r="BJ73" s="253">
        <f>(IF(ISERROR(VLOOKUP(BC73,'Calcification Rates'!$A$11:$Q$88,12,0)),0,VLOOKUP(BC73,'Calcification Rates'!$A$11:$Q$88,12,0)))*BF73+(IF(ISERROR(VLOOKUP(BC73,'Calcification Rates'!$A$11:$Q$88,15,0)),0,VLOOKUP(BC73,'Calcification Rates'!$A$11:$Q$88,15,0)))</f>
        <v>0</v>
      </c>
      <c r="BK73" s="254">
        <f>(IF(ISERROR(VLOOKUP(BC73,'Calcification Rates'!$A$11:$Q$88,13,0)),0,VLOOKUP(BC73,'Calcification Rates'!$A$11:$Q$88,13,0)))*BF73+(IF(ISERROR(VLOOKUP(BC73,'Calcification Rates'!$A$11:$Q$88,16,0)),0,VLOOKUP(BC73,'Calcification Rates'!$A$11:$Q$88,16,0)))</f>
        <v>0</v>
      </c>
      <c r="BL73" s="256"/>
      <c r="BM73" s="250"/>
      <c r="BN73" s="250"/>
      <c r="BO73" s="241">
        <f>(IF(ISERROR(VLOOKUP(BL73,'Calcification Rates'!$A$11:$Q$88,5,0)),0,VLOOKUP(BL73,'Calcification Rates'!$A$11:$Q$88,5,0)))*BN73</f>
        <v>0</v>
      </c>
      <c r="BP73" s="245" t="str">
        <f>IF(ISERROR(VLOOKUP(BL73,'Calcification Rates'!$A$10:$D$88,2,FALSE))," ",VLOOKUP(BL73,'Calcification Rates'!$A$10:$D$88,2,FALSE))</f>
        <v xml:space="preserve"> </v>
      </c>
      <c r="BQ73" s="245" t="str">
        <f>IF(ISERROR(VLOOKUP(BL73,'Calcification Rates'!$A$10:$D$88,4,FALSE))," ",VLOOKUP(BL73,'Calcification Rates'!$A$10:$D$88,4,FALSE))</f>
        <v xml:space="preserve"> </v>
      </c>
      <c r="BR73" s="253">
        <f>(IF(ISERROR(VLOOKUP(BL73,'Calcification Rates'!$A$11:$Q$88,11,0)),0,VLOOKUP(BL73,'Calcification Rates'!$A$11:$Q$88,11,0)))*BO73+(IF(ISERROR(VLOOKUP(BL73,'Calcification Rates'!$A$11:$Q$88,14,0)),0,VLOOKUP(BL73,'Calcification Rates'!$A$11:$Q$88,14,0)))</f>
        <v>0</v>
      </c>
      <c r="BS73" s="253">
        <f>(IF(ISERROR(VLOOKUP(BL73,'Calcification Rates'!$A$11:$Q$88,12,0)),0,VLOOKUP(BL73,'Calcification Rates'!$A$11:$Q$88,12,0)))*BO73+(IF(ISERROR(VLOOKUP(BL73,'Calcification Rates'!$A$11:$Q$88,15,0)),0,VLOOKUP(BL73,'Calcification Rates'!$A$11:$Q$88,15,0)))</f>
        <v>0</v>
      </c>
      <c r="BT73" s="254">
        <f>(IF(ISERROR(VLOOKUP(BL73,'Calcification Rates'!$A$11:$Q$88,13,0)),0,VLOOKUP(BL73,'Calcification Rates'!$A$11:$Q$88,13,0)))*BO73+(IF(ISERROR(VLOOKUP(BL73,'Calcification Rates'!$A$11:$Q$88,16,0)),0,VLOOKUP(BL73,'Calcification Rates'!$A$11:$Q$88,16,0)))</f>
        <v>0</v>
      </c>
    </row>
    <row r="74" spans="1:72" ht="20.100000000000001" customHeight="1" x14ac:dyDescent="0.25">
      <c r="A74" s="241"/>
      <c r="B74" s="241"/>
      <c r="C74" s="257"/>
      <c r="D74" s="244">
        <f>(IF(ISERROR(VLOOKUP(A74,'Calcification Rates'!$A$11:$Q$88,5,0)),0,VLOOKUP(A74,'Calcification Rates'!$A$11:$Q$88,5,0)))*C74</f>
        <v>0</v>
      </c>
      <c r="E74" s="245" t="str">
        <f>IF(ISERROR(VLOOKUP(A74,'Calcification Rates'!$A$10:$D$88,2,FALSE))," ",VLOOKUP(A74,'Calcification Rates'!$A$10:$D$88,2,FALSE))</f>
        <v xml:space="preserve"> </v>
      </c>
      <c r="F74" s="245" t="str">
        <f>IF(ISERROR(VLOOKUP(A74,'Calcification Rates'!$A$10:$D$88,4,FALSE))," ",VLOOKUP(A74,'Calcification Rates'!$A$10:$D$88,4,FALSE))</f>
        <v xml:space="preserve"> </v>
      </c>
      <c r="G74" s="246">
        <f>(IF(ISERROR(VLOOKUP(A74,'Calcification Rates'!$A$11:$Q$88,11,0)),0,VLOOKUP(A74,'Calcification Rates'!$A$11:$Q$88,11,0)))*D74+(IF(ISERROR(VLOOKUP(A74,'Calcification Rates'!$A$11:$Q$88,14,0)),0,VLOOKUP(A74,'Calcification Rates'!$A$11:$Q$88,14,0)))</f>
        <v>0</v>
      </c>
      <c r="H74" s="247">
        <f>(IF(ISERROR(VLOOKUP(A74,'Calcification Rates'!$A$11:$Q$88,12,0)),0,VLOOKUP(A74,'Calcification Rates'!$A$11:$Q$88,12,0)))*D74+(IF(ISERROR(VLOOKUP(A74,'Calcification Rates'!$A$11:$Q$88,15,0)),0,VLOOKUP(A74,'Calcification Rates'!$A$11:$Q$88,15,0)))</f>
        <v>0</v>
      </c>
      <c r="I74" s="248">
        <f>(IF(ISERROR(VLOOKUP(A74,'Calcification Rates'!$A$11:$Q$88,13,0)),0,VLOOKUP(A74,'Calcification Rates'!$A$11:$Q$88,13,0)))*D74+(IF(ISERROR(VLOOKUP(A74,'Calcification Rates'!$A$11:$Q$88,16,0)),0,VLOOKUP(A74,'Calcification Rates'!$A$11:$Q$88,16,0)))</f>
        <v>0</v>
      </c>
      <c r="J74" s="256"/>
      <c r="K74" s="241"/>
      <c r="L74" s="257"/>
      <c r="M74" s="244">
        <f>(IF(ISERROR(VLOOKUP(J74,'Calcification Rates'!$A$11:$Q$88,5,0)),0,VLOOKUP(J74,'Calcification Rates'!$A$11:$Q$88,5,0)))*L74</f>
        <v>0</v>
      </c>
      <c r="N74" s="245" t="str">
        <f>IF(ISERROR(VLOOKUP(J74,'Calcification Rates'!$A$10:$D$88,2,FALSE))," ",VLOOKUP(J74,'Calcification Rates'!$A$10:$D$88,2,FALSE))</f>
        <v xml:space="preserve"> </v>
      </c>
      <c r="O74" s="245" t="str">
        <f>IF(ISERROR(VLOOKUP(J74,'Calcification Rates'!$A$10:$D$88,4,FALSE))," ",VLOOKUP(J74,'Calcification Rates'!$A$10:$D$88,4,FALSE))</f>
        <v xml:space="preserve"> </v>
      </c>
      <c r="P74" s="246">
        <f>(IF(ISERROR(VLOOKUP(J74,'Calcification Rates'!$A$11:$Q$88,11,0)),0,VLOOKUP(J74,'Calcification Rates'!$A$11:$Q$88,11,0)))*M74+(IF(ISERROR(VLOOKUP(J74,'Calcification Rates'!$A$11:$Q$88,14,0)),0,VLOOKUP(J74,'Calcification Rates'!$A$11:$Q$88,14,0)))</f>
        <v>0</v>
      </c>
      <c r="Q74" s="246">
        <f>(IF(ISERROR(VLOOKUP(J74,'Calcification Rates'!$A$11:$Q$88,12,0)),0,VLOOKUP(J74,'Calcification Rates'!$A$11:$Q$88,12,0)))*M74+(IF(ISERROR(VLOOKUP(J74,'Calcification Rates'!$A$11:$Q$88,15,0)),0,VLOOKUP(J74,'Calcification Rates'!$A$11:$Q$88,15,0)))</f>
        <v>0</v>
      </c>
      <c r="R74" s="249">
        <f>(IF(ISERROR(VLOOKUP(J74,'Calcification Rates'!$A$11:$Q$88,13,0)),0,VLOOKUP(J74,'Calcification Rates'!$A$11:$Q$88,13,0)))*M74+(IF(ISERROR(VLOOKUP(J74,'Calcification Rates'!$A$11:$Q$88,16,0)),0,VLOOKUP(J74,'Calcification Rates'!$A$11:$Q$88,16,0)))</f>
        <v>0</v>
      </c>
      <c r="S74" s="256"/>
      <c r="T74" s="241"/>
      <c r="U74" s="257"/>
      <c r="V74" s="252">
        <f>(IF(ISERROR(VLOOKUP(S74,'Calcification Rates'!$A$11:$Q$88,5,0)),0,VLOOKUP(S74,'Calcification Rates'!$A$11:$Q$88,5,0)))*U74</f>
        <v>0</v>
      </c>
      <c r="W74" s="245" t="str">
        <f>IF(ISERROR(VLOOKUP(S74,'Calcification Rates'!$A$10:$D$88,2,FALSE))," ",VLOOKUP(S74,'Calcification Rates'!$A$10:$D$88,2,FALSE))</f>
        <v xml:space="preserve"> </v>
      </c>
      <c r="X74" s="245" t="str">
        <f>IF(ISERROR(VLOOKUP(S74,'Calcification Rates'!$A$10:$D$88,4,FALSE))," ",VLOOKUP(S74,'Calcification Rates'!$A$10:$D$88,4,FALSE))</f>
        <v xml:space="preserve"> </v>
      </c>
      <c r="Y74" s="246">
        <f>(IF(ISERROR(VLOOKUP(S74,'Calcification Rates'!$A$11:$Q$88,11,0)),0,VLOOKUP(S74,'Calcification Rates'!$A$11:$Q$88,11,0)))*V74+(IF(ISERROR(VLOOKUP(S74,'Calcification Rates'!$A$11:$Q$88,14,0)),0,VLOOKUP(S74,'Calcification Rates'!$A$11:$Q$88,14,0)))</f>
        <v>0</v>
      </c>
      <c r="Z74" s="246">
        <f>(IF(ISERROR(VLOOKUP(S74,'Calcification Rates'!$A$11:$Q$88,12,0)),0,VLOOKUP(S74,'Calcification Rates'!$A$11:$Q$88,12,0)))*V74+(IF(ISERROR(VLOOKUP(S74,'Calcification Rates'!$A$11:$Q$88,15,0)),0,VLOOKUP(S74,'Calcification Rates'!$A$11:$Q$88,15,0)))</f>
        <v>0</v>
      </c>
      <c r="AA74" s="249">
        <f>(IF(ISERROR(VLOOKUP(S74,'Calcification Rates'!$A$11:$Q$88,13,0)),0,VLOOKUP(S74,'Calcification Rates'!$A$11:$Q$88,13,0)))*V74+(IF(ISERROR(VLOOKUP(S74,'Calcification Rates'!$A$11:$Q$88,16,0)),0,VLOOKUP(S74,'Calcification Rates'!$A$11:$Q$88,16,0)))</f>
        <v>0</v>
      </c>
      <c r="AB74" s="256"/>
      <c r="AC74" s="250"/>
      <c r="AD74" s="251"/>
      <c r="AE74" s="244">
        <f>(IF(ISERROR(VLOOKUP(AB74,'Calcification Rates'!$A$11:$Q$88,5,0)),0,VLOOKUP(AB74,'Calcification Rates'!$A$11:$Q$88,5,0)))*AD74</f>
        <v>0</v>
      </c>
      <c r="AF74" s="245" t="str">
        <f>IF(ISERROR(VLOOKUP(AB74,'Calcification Rates'!$A$10:$D$88,2,FALSE))," ",VLOOKUP(AB74,'Calcification Rates'!$A$10:$D$88,2,FALSE))</f>
        <v xml:space="preserve"> </v>
      </c>
      <c r="AG74" s="245" t="str">
        <f>IF(ISERROR(VLOOKUP(AB74,'Calcification Rates'!$A$10:$D$88,4,FALSE))," ",VLOOKUP(AB74,'Calcification Rates'!$A$10:$D$88,4,FALSE))</f>
        <v xml:space="preserve"> </v>
      </c>
      <c r="AH74" s="246">
        <f>(IF(ISERROR(VLOOKUP(AB74,'Calcification Rates'!$A$11:$Q$88,11,0)),0,VLOOKUP(AB74,'Calcification Rates'!$A$11:$Q$88,11,0)))*AE74+(IF(ISERROR(VLOOKUP(AB74,'Calcification Rates'!$A$11:$Q$88,14,0)),0,VLOOKUP(AB74,'Calcification Rates'!$A$11:$Q$88,14,0)))</f>
        <v>0</v>
      </c>
      <c r="AI74" s="246">
        <f>(IF(ISERROR(VLOOKUP(AB74,'Calcification Rates'!$A$11:$Q$88,12,0)),0,VLOOKUP(AB74,'Calcification Rates'!$A$11:$Q$88,12,0)))*AE74+(IF(ISERROR(VLOOKUP(AB74,'Calcification Rates'!$A$11:$Q$88,15,0)),0,VLOOKUP(AB74,'Calcification Rates'!$A$11:$Q$88,15,0)))</f>
        <v>0</v>
      </c>
      <c r="AJ74" s="249">
        <f>(IF(ISERROR(VLOOKUP(AB74,'Calcification Rates'!$A$11:$Q$88,13,0)),0,VLOOKUP(AB74,'Calcification Rates'!$A$11:$Q$88,13,0)))*AE74+(IF(ISERROR(VLOOKUP(AB74,'Calcification Rates'!$A$11:$Q$88,16,0)),0,VLOOKUP(AB74,'Calcification Rates'!$A$11:$Q$88,16,0)))</f>
        <v>0</v>
      </c>
      <c r="AK74" s="256"/>
      <c r="AL74" s="242"/>
      <c r="AM74" s="243"/>
      <c r="AN74" s="252">
        <f>(IF(ISERROR(VLOOKUP(AK74,'Calcification Rates'!$A$11:$Q$88,5,0)),0,VLOOKUP(AK74,'Calcification Rates'!$A$11:$Q$88,5,0)))*AM74</f>
        <v>0</v>
      </c>
      <c r="AO74" s="245" t="str">
        <f>IF(ISERROR(VLOOKUP(AK74,'Calcification Rates'!$A$10:$D$88,2,FALSE))," ",VLOOKUP(AK74,'Calcification Rates'!$A$10:$D$88,2,FALSE))</f>
        <v xml:space="preserve"> </v>
      </c>
      <c r="AP74" s="245" t="str">
        <f>IF(ISERROR(VLOOKUP(AK74,'Calcification Rates'!$A$10:$D$88,4,FALSE))," ",VLOOKUP(AK74,'Calcification Rates'!$A$10:$D$88,4,FALSE))</f>
        <v xml:space="preserve"> </v>
      </c>
      <c r="AQ74" s="246">
        <f>(IF(ISERROR(VLOOKUP(AK74,'Calcification Rates'!$A$11:$Q$88,11,0)),0,VLOOKUP(AK74,'Calcification Rates'!$A$11:$Q$88,11,0)))*AN74+(IF(ISERROR(VLOOKUP(AK74,'Calcification Rates'!$A$11:$Q$88,14,0)),0,VLOOKUP(AK74,'Calcification Rates'!$A$11:$Q$88,14,0)))</f>
        <v>0</v>
      </c>
      <c r="AR74" s="246">
        <f>(IF(ISERROR(VLOOKUP(AK74,'Calcification Rates'!$A$11:$Q$88,12,0)),0,VLOOKUP(AK74,'Calcification Rates'!$A$11:$Q$88,12,0)))*AN74+(IF(ISERROR(VLOOKUP(AK74,'Calcification Rates'!$A$11:$Q$88,15,0)),0,VLOOKUP(AK74,'Calcification Rates'!$A$11:$Q$88,15,0)))</f>
        <v>0</v>
      </c>
      <c r="AS74" s="249">
        <f>(IF(ISERROR(VLOOKUP(AK74,'Calcification Rates'!$A$11:$Q$88,13,0)),0,VLOOKUP(AK74,'Calcification Rates'!$A$11:$Q$88,13,0)))*AN74+(IF(ISERROR(VLOOKUP(AK74,'Calcification Rates'!$A$11:$Q$88,16,0)),0,VLOOKUP(AK74,'Calcification Rates'!$A$11:$Q$88,16,0)))</f>
        <v>0</v>
      </c>
      <c r="AT74" s="256"/>
      <c r="AU74" s="250"/>
      <c r="AV74" s="251"/>
      <c r="AW74" s="244">
        <f>(IF(ISERROR(VLOOKUP(AT74,'Calcification Rates'!$A$11:$Q$88,5,0)),0,VLOOKUP(AT74,'Calcification Rates'!$A$11:$Q$88,5,0)))*AV74</f>
        <v>0</v>
      </c>
      <c r="AX74" s="245" t="str">
        <f>IF(ISERROR(VLOOKUP(AT74,'Calcification Rates'!$A$10:$D$88,2,FALSE))," ",VLOOKUP(AT74,'Calcification Rates'!$A$10:$D$88,2,FALSE))</f>
        <v xml:space="preserve"> </v>
      </c>
      <c r="AY74" s="245" t="str">
        <f>IF(ISERROR(VLOOKUP(AT74,'Calcification Rates'!$A$10:$D$88,4,FALSE))," ",VLOOKUP(AT74,'Calcification Rates'!$A$10:$D$88,4,FALSE))</f>
        <v xml:space="preserve"> </v>
      </c>
      <c r="AZ74" s="253">
        <f>(IF(ISERROR(VLOOKUP(AT74,'Calcification Rates'!$A$11:$Q$88,11,0)),0,VLOOKUP(AT74,'Calcification Rates'!$A$11:$Q$88,11,0)))*AW74+(IF(ISERROR(VLOOKUP(AT74,'Calcification Rates'!$A$11:$Q$88,14,0)),0,VLOOKUP(AT74,'Calcification Rates'!$A$11:$Q$88,14,0)))</f>
        <v>0</v>
      </c>
      <c r="BA74" s="253">
        <f>(IF(ISERROR(VLOOKUP(AT74,'Calcification Rates'!$A$11:$Q$88,12,0)),0,VLOOKUP(AT74,'Calcification Rates'!$A$11:$Q$88,12,0)))*AW74+(IF(ISERROR(VLOOKUP(AT74,'Calcification Rates'!$A$11:$Q$88,15,0)),0,VLOOKUP(AT74,'Calcification Rates'!$A$11:$Q$88,15,0)))</f>
        <v>0</v>
      </c>
      <c r="BB74" s="254">
        <f>(IF(ISERROR(VLOOKUP(AT74,'Calcification Rates'!$A$11:$Q$88,13,0)),0,VLOOKUP(AT74,'Calcification Rates'!$A$11:$Q$88,13,0)))*AW74+(IF(ISERROR(VLOOKUP(AT74,'Calcification Rates'!$A$11:$Q$88,16,0)),0,VLOOKUP(AT74,'Calcification Rates'!$A$11:$Q$88,16,0)))</f>
        <v>0</v>
      </c>
      <c r="BC74" s="256"/>
      <c r="BD74" s="241"/>
      <c r="BE74" s="257"/>
      <c r="BF74" s="244">
        <f>(IF(ISERROR(VLOOKUP(BC74,'Calcification Rates'!$A$11:$Q$88,5,0)),0,VLOOKUP(BC74,'Calcification Rates'!$A$11:$Q$88,5,0)))*BE74</f>
        <v>0</v>
      </c>
      <c r="BG74" s="245" t="str">
        <f>IF(ISERROR(VLOOKUP(BC74,'Calcification Rates'!$A$10:$D$88,2,FALSE))," ",VLOOKUP(BC74,'Calcification Rates'!$A$10:$D$88,2,FALSE))</f>
        <v xml:space="preserve"> </v>
      </c>
      <c r="BH74" s="245" t="str">
        <f>IF(ISERROR(VLOOKUP(BC74,'Calcification Rates'!$A$10:$D$88,4,FALSE))," ",VLOOKUP(BC74,'Calcification Rates'!$A$10:$D$88,4,FALSE))</f>
        <v xml:space="preserve"> </v>
      </c>
      <c r="BI74" s="253">
        <f>(IF(ISERROR(VLOOKUP(BC74,'Calcification Rates'!$A$11:$Q$88,11,0)),0,VLOOKUP(BC74,'Calcification Rates'!$A$11:$Q$88,11,0)))*BF74+(IF(ISERROR(VLOOKUP(BC74,'Calcification Rates'!$A$11:$Q$88,14,0)),0,VLOOKUP(BC74,'Calcification Rates'!$A$11:$Q$88,14,0)))</f>
        <v>0</v>
      </c>
      <c r="BJ74" s="253">
        <f>(IF(ISERROR(VLOOKUP(BC74,'Calcification Rates'!$A$11:$Q$88,12,0)),0,VLOOKUP(BC74,'Calcification Rates'!$A$11:$Q$88,12,0)))*BF74+(IF(ISERROR(VLOOKUP(BC74,'Calcification Rates'!$A$11:$Q$88,15,0)),0,VLOOKUP(BC74,'Calcification Rates'!$A$11:$Q$88,15,0)))</f>
        <v>0</v>
      </c>
      <c r="BK74" s="254">
        <f>(IF(ISERROR(VLOOKUP(BC74,'Calcification Rates'!$A$11:$Q$88,13,0)),0,VLOOKUP(BC74,'Calcification Rates'!$A$11:$Q$88,13,0)))*BF74+(IF(ISERROR(VLOOKUP(BC74,'Calcification Rates'!$A$11:$Q$88,16,0)),0,VLOOKUP(BC74,'Calcification Rates'!$A$11:$Q$88,16,0)))</f>
        <v>0</v>
      </c>
      <c r="BL74" s="256"/>
      <c r="BM74" s="250"/>
      <c r="BN74" s="250"/>
      <c r="BO74" s="241">
        <f>(IF(ISERROR(VLOOKUP(BL74,'Calcification Rates'!$A$11:$Q$88,5,0)),0,VLOOKUP(BL74,'Calcification Rates'!$A$11:$Q$88,5,0)))*BN74</f>
        <v>0</v>
      </c>
      <c r="BP74" s="245" t="str">
        <f>IF(ISERROR(VLOOKUP(BL74,'Calcification Rates'!$A$10:$D$88,2,FALSE))," ",VLOOKUP(BL74,'Calcification Rates'!$A$10:$D$88,2,FALSE))</f>
        <v xml:space="preserve"> </v>
      </c>
      <c r="BQ74" s="245" t="str">
        <f>IF(ISERROR(VLOOKUP(BL74,'Calcification Rates'!$A$10:$D$88,4,FALSE))," ",VLOOKUP(BL74,'Calcification Rates'!$A$10:$D$88,4,FALSE))</f>
        <v xml:space="preserve"> </v>
      </c>
      <c r="BR74" s="253">
        <f>(IF(ISERROR(VLOOKUP(BL74,'Calcification Rates'!$A$11:$Q$88,11,0)),0,VLOOKUP(BL74,'Calcification Rates'!$A$11:$Q$88,11,0)))*BO74+(IF(ISERROR(VLOOKUP(BL74,'Calcification Rates'!$A$11:$Q$88,14,0)),0,VLOOKUP(BL74,'Calcification Rates'!$A$11:$Q$88,14,0)))</f>
        <v>0</v>
      </c>
      <c r="BS74" s="253">
        <f>(IF(ISERROR(VLOOKUP(BL74,'Calcification Rates'!$A$11:$Q$88,12,0)),0,VLOOKUP(BL74,'Calcification Rates'!$A$11:$Q$88,12,0)))*BO74+(IF(ISERROR(VLOOKUP(BL74,'Calcification Rates'!$A$11:$Q$88,15,0)),0,VLOOKUP(BL74,'Calcification Rates'!$A$11:$Q$88,15,0)))</f>
        <v>0</v>
      </c>
      <c r="BT74" s="254">
        <f>(IF(ISERROR(VLOOKUP(BL74,'Calcification Rates'!$A$11:$Q$88,13,0)),0,VLOOKUP(BL74,'Calcification Rates'!$A$11:$Q$88,13,0)))*BO74+(IF(ISERROR(VLOOKUP(BL74,'Calcification Rates'!$A$11:$Q$88,16,0)),0,VLOOKUP(BL74,'Calcification Rates'!$A$11:$Q$88,16,0)))</f>
        <v>0</v>
      </c>
    </row>
    <row r="75" spans="1:72" ht="20.100000000000001" customHeight="1" x14ac:dyDescent="0.25">
      <c r="A75" s="241"/>
      <c r="B75" s="241"/>
      <c r="C75" s="257"/>
      <c r="D75" s="244">
        <f>(IF(ISERROR(VLOOKUP(A75,'Calcification Rates'!$A$11:$Q$88,5,0)),0,VLOOKUP(A75,'Calcification Rates'!$A$11:$Q$88,5,0)))*C75</f>
        <v>0</v>
      </c>
      <c r="E75" s="245" t="str">
        <f>IF(ISERROR(VLOOKUP(A75,'Calcification Rates'!$A$10:$D$88,2,FALSE))," ",VLOOKUP(A75,'Calcification Rates'!$A$10:$D$88,2,FALSE))</f>
        <v xml:space="preserve"> </v>
      </c>
      <c r="F75" s="245" t="str">
        <f>IF(ISERROR(VLOOKUP(A75,'Calcification Rates'!$A$10:$D$88,4,FALSE))," ",VLOOKUP(A75,'Calcification Rates'!$A$10:$D$88,4,FALSE))</f>
        <v xml:space="preserve"> </v>
      </c>
      <c r="G75" s="246">
        <f>(IF(ISERROR(VLOOKUP(A75,'Calcification Rates'!$A$11:$Q$88,11,0)),0,VLOOKUP(A75,'Calcification Rates'!$A$11:$Q$88,11,0)))*D75+(IF(ISERROR(VLOOKUP(A75,'Calcification Rates'!$A$11:$Q$88,14,0)),0,VLOOKUP(A75,'Calcification Rates'!$A$11:$Q$88,14,0)))</f>
        <v>0</v>
      </c>
      <c r="H75" s="247">
        <f>(IF(ISERROR(VLOOKUP(A75,'Calcification Rates'!$A$11:$Q$88,12,0)),0,VLOOKUP(A75,'Calcification Rates'!$A$11:$Q$88,12,0)))*D75+(IF(ISERROR(VLOOKUP(A75,'Calcification Rates'!$A$11:$Q$88,15,0)),0,VLOOKUP(A75,'Calcification Rates'!$A$11:$Q$88,15,0)))</f>
        <v>0</v>
      </c>
      <c r="I75" s="248">
        <f>(IF(ISERROR(VLOOKUP(A75,'Calcification Rates'!$A$11:$Q$88,13,0)),0,VLOOKUP(A75,'Calcification Rates'!$A$11:$Q$88,13,0)))*D75+(IF(ISERROR(VLOOKUP(A75,'Calcification Rates'!$A$11:$Q$88,16,0)),0,VLOOKUP(A75,'Calcification Rates'!$A$11:$Q$88,16,0)))</f>
        <v>0</v>
      </c>
      <c r="J75" s="256"/>
      <c r="K75" s="241"/>
      <c r="L75" s="257"/>
      <c r="M75" s="244">
        <f>(IF(ISERROR(VLOOKUP(J75,'Calcification Rates'!$A$11:$Q$88,5,0)),0,VLOOKUP(J75,'Calcification Rates'!$A$11:$Q$88,5,0)))*L75</f>
        <v>0</v>
      </c>
      <c r="N75" s="245" t="str">
        <f>IF(ISERROR(VLOOKUP(J75,'Calcification Rates'!$A$10:$D$88,2,FALSE))," ",VLOOKUP(J75,'Calcification Rates'!$A$10:$D$88,2,FALSE))</f>
        <v xml:space="preserve"> </v>
      </c>
      <c r="O75" s="245" t="str">
        <f>IF(ISERROR(VLOOKUP(J75,'Calcification Rates'!$A$10:$D$88,4,FALSE))," ",VLOOKUP(J75,'Calcification Rates'!$A$10:$D$88,4,FALSE))</f>
        <v xml:space="preserve"> </v>
      </c>
      <c r="P75" s="246">
        <f>(IF(ISERROR(VLOOKUP(J75,'Calcification Rates'!$A$11:$Q$88,11,0)),0,VLOOKUP(J75,'Calcification Rates'!$A$11:$Q$88,11,0)))*M75+(IF(ISERROR(VLOOKUP(J75,'Calcification Rates'!$A$11:$Q$88,14,0)),0,VLOOKUP(J75,'Calcification Rates'!$A$11:$Q$88,14,0)))</f>
        <v>0</v>
      </c>
      <c r="Q75" s="246">
        <f>(IF(ISERROR(VLOOKUP(J75,'Calcification Rates'!$A$11:$Q$88,12,0)),0,VLOOKUP(J75,'Calcification Rates'!$A$11:$Q$88,12,0)))*M75+(IF(ISERROR(VLOOKUP(J75,'Calcification Rates'!$A$11:$Q$88,15,0)),0,VLOOKUP(J75,'Calcification Rates'!$A$11:$Q$88,15,0)))</f>
        <v>0</v>
      </c>
      <c r="R75" s="249">
        <f>(IF(ISERROR(VLOOKUP(J75,'Calcification Rates'!$A$11:$Q$88,13,0)),0,VLOOKUP(J75,'Calcification Rates'!$A$11:$Q$88,13,0)))*M75+(IF(ISERROR(VLOOKUP(J75,'Calcification Rates'!$A$11:$Q$88,16,0)),0,VLOOKUP(J75,'Calcification Rates'!$A$11:$Q$88,16,0)))</f>
        <v>0</v>
      </c>
      <c r="S75" s="256"/>
      <c r="T75" s="241"/>
      <c r="U75" s="257"/>
      <c r="V75" s="252">
        <f>(IF(ISERROR(VLOOKUP(S75,'Calcification Rates'!$A$11:$Q$88,5,0)),0,VLOOKUP(S75,'Calcification Rates'!$A$11:$Q$88,5,0)))*U75</f>
        <v>0</v>
      </c>
      <c r="W75" s="245" t="str">
        <f>IF(ISERROR(VLOOKUP(S75,'Calcification Rates'!$A$10:$D$88,2,FALSE))," ",VLOOKUP(S75,'Calcification Rates'!$A$10:$D$88,2,FALSE))</f>
        <v xml:space="preserve"> </v>
      </c>
      <c r="X75" s="245" t="str">
        <f>IF(ISERROR(VLOOKUP(S75,'Calcification Rates'!$A$10:$D$88,4,FALSE))," ",VLOOKUP(S75,'Calcification Rates'!$A$10:$D$88,4,FALSE))</f>
        <v xml:space="preserve"> </v>
      </c>
      <c r="Y75" s="246">
        <f>(IF(ISERROR(VLOOKUP(S75,'Calcification Rates'!$A$11:$Q$88,11,0)),0,VLOOKUP(S75,'Calcification Rates'!$A$11:$Q$88,11,0)))*V75+(IF(ISERROR(VLOOKUP(S75,'Calcification Rates'!$A$11:$Q$88,14,0)),0,VLOOKUP(S75,'Calcification Rates'!$A$11:$Q$88,14,0)))</f>
        <v>0</v>
      </c>
      <c r="Z75" s="246">
        <f>(IF(ISERROR(VLOOKUP(S75,'Calcification Rates'!$A$11:$Q$88,12,0)),0,VLOOKUP(S75,'Calcification Rates'!$A$11:$Q$88,12,0)))*V75+(IF(ISERROR(VLOOKUP(S75,'Calcification Rates'!$A$11:$Q$88,15,0)),0,VLOOKUP(S75,'Calcification Rates'!$A$11:$Q$88,15,0)))</f>
        <v>0</v>
      </c>
      <c r="AA75" s="249">
        <f>(IF(ISERROR(VLOOKUP(S75,'Calcification Rates'!$A$11:$Q$88,13,0)),0,VLOOKUP(S75,'Calcification Rates'!$A$11:$Q$88,13,0)))*V75+(IF(ISERROR(VLOOKUP(S75,'Calcification Rates'!$A$11:$Q$88,16,0)),0,VLOOKUP(S75,'Calcification Rates'!$A$11:$Q$88,16,0)))</f>
        <v>0</v>
      </c>
      <c r="AB75" s="256"/>
      <c r="AC75" s="250"/>
      <c r="AD75" s="251"/>
      <c r="AE75" s="244">
        <f>(IF(ISERROR(VLOOKUP(AB75,'Calcification Rates'!$A$11:$Q$88,5,0)),0,VLOOKUP(AB75,'Calcification Rates'!$A$11:$Q$88,5,0)))*AD75</f>
        <v>0</v>
      </c>
      <c r="AF75" s="245" t="str">
        <f>IF(ISERROR(VLOOKUP(AB75,'Calcification Rates'!$A$10:$D$88,2,FALSE))," ",VLOOKUP(AB75,'Calcification Rates'!$A$10:$D$88,2,FALSE))</f>
        <v xml:space="preserve"> </v>
      </c>
      <c r="AG75" s="245" t="str">
        <f>IF(ISERROR(VLOOKUP(AB75,'Calcification Rates'!$A$10:$D$88,4,FALSE))," ",VLOOKUP(AB75,'Calcification Rates'!$A$10:$D$88,4,FALSE))</f>
        <v xml:space="preserve"> </v>
      </c>
      <c r="AH75" s="246">
        <f>(IF(ISERROR(VLOOKUP(AB75,'Calcification Rates'!$A$11:$Q$88,11,0)),0,VLOOKUP(AB75,'Calcification Rates'!$A$11:$Q$88,11,0)))*AE75+(IF(ISERROR(VLOOKUP(AB75,'Calcification Rates'!$A$11:$Q$88,14,0)),0,VLOOKUP(AB75,'Calcification Rates'!$A$11:$Q$88,14,0)))</f>
        <v>0</v>
      </c>
      <c r="AI75" s="246">
        <f>(IF(ISERROR(VLOOKUP(AB75,'Calcification Rates'!$A$11:$Q$88,12,0)),0,VLOOKUP(AB75,'Calcification Rates'!$A$11:$Q$88,12,0)))*AE75+(IF(ISERROR(VLOOKUP(AB75,'Calcification Rates'!$A$11:$Q$88,15,0)),0,VLOOKUP(AB75,'Calcification Rates'!$A$11:$Q$88,15,0)))</f>
        <v>0</v>
      </c>
      <c r="AJ75" s="249">
        <f>(IF(ISERROR(VLOOKUP(AB75,'Calcification Rates'!$A$11:$Q$88,13,0)),0,VLOOKUP(AB75,'Calcification Rates'!$A$11:$Q$88,13,0)))*AE75+(IF(ISERROR(VLOOKUP(AB75,'Calcification Rates'!$A$11:$Q$88,16,0)),0,VLOOKUP(AB75,'Calcification Rates'!$A$11:$Q$88,16,0)))</f>
        <v>0</v>
      </c>
      <c r="AK75" s="256"/>
      <c r="AL75" s="242"/>
      <c r="AM75" s="243"/>
      <c r="AN75" s="252">
        <f>(IF(ISERROR(VLOOKUP(AK75,'Calcification Rates'!$A$11:$Q$88,5,0)),0,VLOOKUP(AK75,'Calcification Rates'!$A$11:$Q$88,5,0)))*AM75</f>
        <v>0</v>
      </c>
      <c r="AO75" s="245" t="str">
        <f>IF(ISERROR(VLOOKUP(AK75,'Calcification Rates'!$A$10:$D$88,2,FALSE))," ",VLOOKUP(AK75,'Calcification Rates'!$A$10:$D$88,2,FALSE))</f>
        <v xml:space="preserve"> </v>
      </c>
      <c r="AP75" s="245" t="str">
        <f>IF(ISERROR(VLOOKUP(AK75,'Calcification Rates'!$A$10:$D$88,4,FALSE))," ",VLOOKUP(AK75,'Calcification Rates'!$A$10:$D$88,4,FALSE))</f>
        <v xml:space="preserve"> </v>
      </c>
      <c r="AQ75" s="246">
        <f>(IF(ISERROR(VLOOKUP(AK75,'Calcification Rates'!$A$11:$Q$88,11,0)),0,VLOOKUP(AK75,'Calcification Rates'!$A$11:$Q$88,11,0)))*AN75+(IF(ISERROR(VLOOKUP(AK75,'Calcification Rates'!$A$11:$Q$88,14,0)),0,VLOOKUP(AK75,'Calcification Rates'!$A$11:$Q$88,14,0)))</f>
        <v>0</v>
      </c>
      <c r="AR75" s="246">
        <f>(IF(ISERROR(VLOOKUP(AK75,'Calcification Rates'!$A$11:$Q$88,12,0)),0,VLOOKUP(AK75,'Calcification Rates'!$A$11:$Q$88,12,0)))*AN75+(IF(ISERROR(VLOOKUP(AK75,'Calcification Rates'!$A$11:$Q$88,15,0)),0,VLOOKUP(AK75,'Calcification Rates'!$A$11:$Q$88,15,0)))</f>
        <v>0</v>
      </c>
      <c r="AS75" s="249">
        <f>(IF(ISERROR(VLOOKUP(AK75,'Calcification Rates'!$A$11:$Q$88,13,0)),0,VLOOKUP(AK75,'Calcification Rates'!$A$11:$Q$88,13,0)))*AN75+(IF(ISERROR(VLOOKUP(AK75,'Calcification Rates'!$A$11:$Q$88,16,0)),0,VLOOKUP(AK75,'Calcification Rates'!$A$11:$Q$88,16,0)))</f>
        <v>0</v>
      </c>
      <c r="AT75" s="256"/>
      <c r="AU75" s="250"/>
      <c r="AV75" s="251"/>
      <c r="AW75" s="244">
        <f>(IF(ISERROR(VLOOKUP(AT75,'Calcification Rates'!$A$11:$Q$88,5,0)),0,VLOOKUP(AT75,'Calcification Rates'!$A$11:$Q$88,5,0)))*AV75</f>
        <v>0</v>
      </c>
      <c r="AX75" s="245" t="str">
        <f>IF(ISERROR(VLOOKUP(AT75,'Calcification Rates'!$A$10:$D$88,2,FALSE))," ",VLOOKUP(AT75,'Calcification Rates'!$A$10:$D$88,2,FALSE))</f>
        <v xml:space="preserve"> </v>
      </c>
      <c r="AY75" s="245" t="str">
        <f>IF(ISERROR(VLOOKUP(AT75,'Calcification Rates'!$A$10:$D$88,4,FALSE))," ",VLOOKUP(AT75,'Calcification Rates'!$A$10:$D$88,4,FALSE))</f>
        <v xml:space="preserve"> </v>
      </c>
      <c r="AZ75" s="253">
        <f>(IF(ISERROR(VLOOKUP(AT75,'Calcification Rates'!$A$11:$Q$88,11,0)),0,VLOOKUP(AT75,'Calcification Rates'!$A$11:$Q$88,11,0)))*AW75+(IF(ISERROR(VLOOKUP(AT75,'Calcification Rates'!$A$11:$Q$88,14,0)),0,VLOOKUP(AT75,'Calcification Rates'!$A$11:$Q$88,14,0)))</f>
        <v>0</v>
      </c>
      <c r="BA75" s="253">
        <f>(IF(ISERROR(VLOOKUP(AT75,'Calcification Rates'!$A$11:$Q$88,12,0)),0,VLOOKUP(AT75,'Calcification Rates'!$A$11:$Q$88,12,0)))*AW75+(IF(ISERROR(VLOOKUP(AT75,'Calcification Rates'!$A$11:$Q$88,15,0)),0,VLOOKUP(AT75,'Calcification Rates'!$A$11:$Q$88,15,0)))</f>
        <v>0</v>
      </c>
      <c r="BB75" s="254">
        <f>(IF(ISERROR(VLOOKUP(AT75,'Calcification Rates'!$A$11:$Q$88,13,0)),0,VLOOKUP(AT75,'Calcification Rates'!$A$11:$Q$88,13,0)))*AW75+(IF(ISERROR(VLOOKUP(AT75,'Calcification Rates'!$A$11:$Q$88,16,0)),0,VLOOKUP(AT75,'Calcification Rates'!$A$11:$Q$88,16,0)))</f>
        <v>0</v>
      </c>
      <c r="BC75" s="256"/>
      <c r="BD75" s="241"/>
      <c r="BE75" s="257"/>
      <c r="BF75" s="244">
        <f>(IF(ISERROR(VLOOKUP(BC75,'Calcification Rates'!$A$11:$Q$88,5,0)),0,VLOOKUP(BC75,'Calcification Rates'!$A$11:$Q$88,5,0)))*BE75</f>
        <v>0</v>
      </c>
      <c r="BG75" s="245" t="str">
        <f>IF(ISERROR(VLOOKUP(BC75,'Calcification Rates'!$A$10:$D$88,2,FALSE))," ",VLOOKUP(BC75,'Calcification Rates'!$A$10:$D$88,2,FALSE))</f>
        <v xml:space="preserve"> </v>
      </c>
      <c r="BH75" s="245" t="str">
        <f>IF(ISERROR(VLOOKUP(BC75,'Calcification Rates'!$A$10:$D$88,4,FALSE))," ",VLOOKUP(BC75,'Calcification Rates'!$A$10:$D$88,4,FALSE))</f>
        <v xml:space="preserve"> </v>
      </c>
      <c r="BI75" s="253">
        <f>(IF(ISERROR(VLOOKUP(BC75,'Calcification Rates'!$A$11:$Q$88,11,0)),0,VLOOKUP(BC75,'Calcification Rates'!$A$11:$Q$88,11,0)))*BF75+(IF(ISERROR(VLOOKUP(BC75,'Calcification Rates'!$A$11:$Q$88,14,0)),0,VLOOKUP(BC75,'Calcification Rates'!$A$11:$Q$88,14,0)))</f>
        <v>0</v>
      </c>
      <c r="BJ75" s="253">
        <f>(IF(ISERROR(VLOOKUP(BC75,'Calcification Rates'!$A$11:$Q$88,12,0)),0,VLOOKUP(BC75,'Calcification Rates'!$A$11:$Q$88,12,0)))*BF75+(IF(ISERROR(VLOOKUP(BC75,'Calcification Rates'!$A$11:$Q$88,15,0)),0,VLOOKUP(BC75,'Calcification Rates'!$A$11:$Q$88,15,0)))</f>
        <v>0</v>
      </c>
      <c r="BK75" s="254">
        <f>(IF(ISERROR(VLOOKUP(BC75,'Calcification Rates'!$A$11:$Q$88,13,0)),0,VLOOKUP(BC75,'Calcification Rates'!$A$11:$Q$88,13,0)))*BF75+(IF(ISERROR(VLOOKUP(BC75,'Calcification Rates'!$A$11:$Q$88,16,0)),0,VLOOKUP(BC75,'Calcification Rates'!$A$11:$Q$88,16,0)))</f>
        <v>0</v>
      </c>
      <c r="BL75" s="256"/>
      <c r="BM75" s="250"/>
      <c r="BN75" s="250"/>
      <c r="BO75" s="241">
        <f>(IF(ISERROR(VLOOKUP(BL75,'Calcification Rates'!$A$11:$Q$88,5,0)),0,VLOOKUP(BL75,'Calcification Rates'!$A$11:$Q$88,5,0)))*BN75</f>
        <v>0</v>
      </c>
      <c r="BP75" s="245" t="str">
        <f>IF(ISERROR(VLOOKUP(BL75,'Calcification Rates'!$A$10:$D$88,2,FALSE))," ",VLOOKUP(BL75,'Calcification Rates'!$A$10:$D$88,2,FALSE))</f>
        <v xml:space="preserve"> </v>
      </c>
      <c r="BQ75" s="245" t="str">
        <f>IF(ISERROR(VLOOKUP(BL75,'Calcification Rates'!$A$10:$D$88,4,FALSE))," ",VLOOKUP(BL75,'Calcification Rates'!$A$10:$D$88,4,FALSE))</f>
        <v xml:space="preserve"> </v>
      </c>
      <c r="BR75" s="253">
        <f>(IF(ISERROR(VLOOKUP(BL75,'Calcification Rates'!$A$11:$Q$88,11,0)),0,VLOOKUP(BL75,'Calcification Rates'!$A$11:$Q$88,11,0)))*BO75+(IF(ISERROR(VLOOKUP(BL75,'Calcification Rates'!$A$11:$Q$88,14,0)),0,VLOOKUP(BL75,'Calcification Rates'!$A$11:$Q$88,14,0)))</f>
        <v>0</v>
      </c>
      <c r="BS75" s="253">
        <f>(IF(ISERROR(VLOOKUP(BL75,'Calcification Rates'!$A$11:$Q$88,12,0)),0,VLOOKUP(BL75,'Calcification Rates'!$A$11:$Q$88,12,0)))*BO75+(IF(ISERROR(VLOOKUP(BL75,'Calcification Rates'!$A$11:$Q$88,15,0)),0,VLOOKUP(BL75,'Calcification Rates'!$A$11:$Q$88,15,0)))</f>
        <v>0</v>
      </c>
      <c r="BT75" s="254">
        <f>(IF(ISERROR(VLOOKUP(BL75,'Calcification Rates'!$A$11:$Q$88,13,0)),0,VLOOKUP(BL75,'Calcification Rates'!$A$11:$Q$88,13,0)))*BO75+(IF(ISERROR(VLOOKUP(BL75,'Calcification Rates'!$A$11:$Q$88,16,0)),0,VLOOKUP(BL75,'Calcification Rates'!$A$11:$Q$88,16,0)))</f>
        <v>0</v>
      </c>
    </row>
    <row r="76" spans="1:72" ht="20.100000000000001" customHeight="1" x14ac:dyDescent="0.25">
      <c r="A76" s="241"/>
      <c r="B76" s="241"/>
      <c r="C76" s="257"/>
      <c r="D76" s="244">
        <f>(IF(ISERROR(VLOOKUP(A76,'Calcification Rates'!$A$11:$Q$88,5,0)),0,VLOOKUP(A76,'Calcification Rates'!$A$11:$Q$88,5,0)))*C76</f>
        <v>0</v>
      </c>
      <c r="E76" s="245" t="str">
        <f>IF(ISERROR(VLOOKUP(A76,'Calcification Rates'!$A$10:$D$88,2,FALSE))," ",VLOOKUP(A76,'Calcification Rates'!$A$10:$D$88,2,FALSE))</f>
        <v xml:space="preserve"> </v>
      </c>
      <c r="F76" s="245" t="str">
        <f>IF(ISERROR(VLOOKUP(A76,'Calcification Rates'!$A$10:$D$88,4,FALSE))," ",VLOOKUP(A76,'Calcification Rates'!$A$10:$D$88,4,FALSE))</f>
        <v xml:space="preserve"> </v>
      </c>
      <c r="G76" s="246">
        <f>(IF(ISERROR(VLOOKUP(A76,'Calcification Rates'!$A$11:$Q$88,11,0)),0,VLOOKUP(A76,'Calcification Rates'!$A$11:$Q$88,11,0)))*D76+(IF(ISERROR(VLOOKUP(A76,'Calcification Rates'!$A$11:$Q$88,14,0)),0,VLOOKUP(A76,'Calcification Rates'!$A$11:$Q$88,14,0)))</f>
        <v>0</v>
      </c>
      <c r="H76" s="247">
        <f>(IF(ISERROR(VLOOKUP(A76,'Calcification Rates'!$A$11:$Q$88,12,0)),0,VLOOKUP(A76,'Calcification Rates'!$A$11:$Q$88,12,0)))*D76+(IF(ISERROR(VLOOKUP(A76,'Calcification Rates'!$A$11:$Q$88,15,0)),0,VLOOKUP(A76,'Calcification Rates'!$A$11:$Q$88,15,0)))</f>
        <v>0</v>
      </c>
      <c r="I76" s="248">
        <f>(IF(ISERROR(VLOOKUP(A76,'Calcification Rates'!$A$11:$Q$88,13,0)),0,VLOOKUP(A76,'Calcification Rates'!$A$11:$Q$88,13,0)))*D76+(IF(ISERROR(VLOOKUP(A76,'Calcification Rates'!$A$11:$Q$88,16,0)),0,VLOOKUP(A76,'Calcification Rates'!$A$11:$Q$88,16,0)))</f>
        <v>0</v>
      </c>
      <c r="J76" s="256"/>
      <c r="K76" s="241"/>
      <c r="L76" s="257"/>
      <c r="M76" s="244">
        <f>(IF(ISERROR(VLOOKUP(J76,'Calcification Rates'!$A$11:$Q$88,5,0)),0,VLOOKUP(J76,'Calcification Rates'!$A$11:$Q$88,5,0)))*L76</f>
        <v>0</v>
      </c>
      <c r="N76" s="245" t="str">
        <f>IF(ISERROR(VLOOKUP(J76,'Calcification Rates'!$A$10:$D$88,2,FALSE))," ",VLOOKUP(J76,'Calcification Rates'!$A$10:$D$88,2,FALSE))</f>
        <v xml:space="preserve"> </v>
      </c>
      <c r="O76" s="245" t="str">
        <f>IF(ISERROR(VLOOKUP(J76,'Calcification Rates'!$A$10:$D$88,4,FALSE))," ",VLOOKUP(J76,'Calcification Rates'!$A$10:$D$88,4,FALSE))</f>
        <v xml:space="preserve"> </v>
      </c>
      <c r="P76" s="246">
        <f>(IF(ISERROR(VLOOKUP(J76,'Calcification Rates'!$A$11:$Q$88,11,0)),0,VLOOKUP(J76,'Calcification Rates'!$A$11:$Q$88,11,0)))*M76+(IF(ISERROR(VLOOKUP(J76,'Calcification Rates'!$A$11:$Q$88,14,0)),0,VLOOKUP(J76,'Calcification Rates'!$A$11:$Q$88,14,0)))</f>
        <v>0</v>
      </c>
      <c r="Q76" s="246">
        <f>(IF(ISERROR(VLOOKUP(J76,'Calcification Rates'!$A$11:$Q$88,12,0)),0,VLOOKUP(J76,'Calcification Rates'!$A$11:$Q$88,12,0)))*M76+(IF(ISERROR(VLOOKUP(J76,'Calcification Rates'!$A$11:$Q$88,15,0)),0,VLOOKUP(J76,'Calcification Rates'!$A$11:$Q$88,15,0)))</f>
        <v>0</v>
      </c>
      <c r="R76" s="249">
        <f>(IF(ISERROR(VLOOKUP(J76,'Calcification Rates'!$A$11:$Q$88,13,0)),0,VLOOKUP(J76,'Calcification Rates'!$A$11:$Q$88,13,0)))*M76+(IF(ISERROR(VLOOKUP(J76,'Calcification Rates'!$A$11:$Q$88,16,0)),0,VLOOKUP(J76,'Calcification Rates'!$A$11:$Q$88,16,0)))</f>
        <v>0</v>
      </c>
      <c r="S76" s="256"/>
      <c r="T76" s="241"/>
      <c r="U76" s="257"/>
      <c r="V76" s="252">
        <f>(IF(ISERROR(VLOOKUP(S76,'Calcification Rates'!$A$11:$Q$88,5,0)),0,VLOOKUP(S76,'Calcification Rates'!$A$11:$Q$88,5,0)))*U76</f>
        <v>0</v>
      </c>
      <c r="W76" s="245" t="str">
        <f>IF(ISERROR(VLOOKUP(S76,'Calcification Rates'!$A$10:$D$88,2,FALSE))," ",VLOOKUP(S76,'Calcification Rates'!$A$10:$D$88,2,FALSE))</f>
        <v xml:space="preserve"> </v>
      </c>
      <c r="X76" s="245" t="str">
        <f>IF(ISERROR(VLOOKUP(S76,'Calcification Rates'!$A$10:$D$88,4,FALSE))," ",VLOOKUP(S76,'Calcification Rates'!$A$10:$D$88,4,FALSE))</f>
        <v xml:space="preserve"> </v>
      </c>
      <c r="Y76" s="246">
        <f>(IF(ISERROR(VLOOKUP(S76,'Calcification Rates'!$A$11:$Q$88,11,0)),0,VLOOKUP(S76,'Calcification Rates'!$A$11:$Q$88,11,0)))*V76+(IF(ISERROR(VLOOKUP(S76,'Calcification Rates'!$A$11:$Q$88,14,0)),0,VLOOKUP(S76,'Calcification Rates'!$A$11:$Q$88,14,0)))</f>
        <v>0</v>
      </c>
      <c r="Z76" s="246">
        <f>(IF(ISERROR(VLOOKUP(S76,'Calcification Rates'!$A$11:$Q$88,12,0)),0,VLOOKUP(S76,'Calcification Rates'!$A$11:$Q$88,12,0)))*V76+(IF(ISERROR(VLOOKUP(S76,'Calcification Rates'!$A$11:$Q$88,15,0)),0,VLOOKUP(S76,'Calcification Rates'!$A$11:$Q$88,15,0)))</f>
        <v>0</v>
      </c>
      <c r="AA76" s="249">
        <f>(IF(ISERROR(VLOOKUP(S76,'Calcification Rates'!$A$11:$Q$88,13,0)),0,VLOOKUP(S76,'Calcification Rates'!$A$11:$Q$88,13,0)))*V76+(IF(ISERROR(VLOOKUP(S76,'Calcification Rates'!$A$11:$Q$88,16,0)),0,VLOOKUP(S76,'Calcification Rates'!$A$11:$Q$88,16,0)))</f>
        <v>0</v>
      </c>
      <c r="AB76" s="256"/>
      <c r="AC76" s="250"/>
      <c r="AD76" s="251"/>
      <c r="AE76" s="244">
        <f>(IF(ISERROR(VLOOKUP(AB76,'Calcification Rates'!$A$11:$Q$88,5,0)),0,VLOOKUP(AB76,'Calcification Rates'!$A$11:$Q$88,5,0)))*AD76</f>
        <v>0</v>
      </c>
      <c r="AF76" s="245" t="str">
        <f>IF(ISERROR(VLOOKUP(AB76,'Calcification Rates'!$A$10:$D$88,2,FALSE))," ",VLOOKUP(AB76,'Calcification Rates'!$A$10:$D$88,2,FALSE))</f>
        <v xml:space="preserve"> </v>
      </c>
      <c r="AG76" s="245" t="str">
        <f>IF(ISERROR(VLOOKUP(AB76,'Calcification Rates'!$A$10:$D$88,4,FALSE))," ",VLOOKUP(AB76,'Calcification Rates'!$A$10:$D$88,4,FALSE))</f>
        <v xml:space="preserve"> </v>
      </c>
      <c r="AH76" s="246">
        <f>(IF(ISERROR(VLOOKUP(AB76,'Calcification Rates'!$A$11:$Q$88,11,0)),0,VLOOKUP(AB76,'Calcification Rates'!$A$11:$Q$88,11,0)))*AE76+(IF(ISERROR(VLOOKUP(AB76,'Calcification Rates'!$A$11:$Q$88,14,0)),0,VLOOKUP(AB76,'Calcification Rates'!$A$11:$Q$88,14,0)))</f>
        <v>0</v>
      </c>
      <c r="AI76" s="246">
        <f>(IF(ISERROR(VLOOKUP(AB76,'Calcification Rates'!$A$11:$Q$88,12,0)),0,VLOOKUP(AB76,'Calcification Rates'!$A$11:$Q$88,12,0)))*AE76+(IF(ISERROR(VLOOKUP(AB76,'Calcification Rates'!$A$11:$Q$88,15,0)),0,VLOOKUP(AB76,'Calcification Rates'!$A$11:$Q$88,15,0)))</f>
        <v>0</v>
      </c>
      <c r="AJ76" s="249">
        <f>(IF(ISERROR(VLOOKUP(AB76,'Calcification Rates'!$A$11:$Q$88,13,0)),0,VLOOKUP(AB76,'Calcification Rates'!$A$11:$Q$88,13,0)))*AE76+(IF(ISERROR(VLOOKUP(AB76,'Calcification Rates'!$A$11:$Q$88,16,0)),0,VLOOKUP(AB76,'Calcification Rates'!$A$11:$Q$88,16,0)))</f>
        <v>0</v>
      </c>
      <c r="AK76" s="256"/>
      <c r="AL76" s="242"/>
      <c r="AM76" s="243"/>
      <c r="AN76" s="252">
        <f>(IF(ISERROR(VLOOKUP(AK76,'Calcification Rates'!$A$11:$Q$88,5,0)),0,VLOOKUP(AK76,'Calcification Rates'!$A$11:$Q$88,5,0)))*AM76</f>
        <v>0</v>
      </c>
      <c r="AO76" s="245" t="str">
        <f>IF(ISERROR(VLOOKUP(AK76,'Calcification Rates'!$A$10:$D$88,2,FALSE))," ",VLOOKUP(AK76,'Calcification Rates'!$A$10:$D$88,2,FALSE))</f>
        <v xml:space="preserve"> </v>
      </c>
      <c r="AP76" s="245" t="str">
        <f>IF(ISERROR(VLOOKUP(AK76,'Calcification Rates'!$A$10:$D$88,4,FALSE))," ",VLOOKUP(AK76,'Calcification Rates'!$A$10:$D$88,4,FALSE))</f>
        <v xml:space="preserve"> </v>
      </c>
      <c r="AQ76" s="246">
        <f>(IF(ISERROR(VLOOKUP(AK76,'Calcification Rates'!$A$11:$Q$88,11,0)),0,VLOOKUP(AK76,'Calcification Rates'!$A$11:$Q$88,11,0)))*AN76+(IF(ISERROR(VLOOKUP(AK76,'Calcification Rates'!$A$11:$Q$88,14,0)),0,VLOOKUP(AK76,'Calcification Rates'!$A$11:$Q$88,14,0)))</f>
        <v>0</v>
      </c>
      <c r="AR76" s="246">
        <f>(IF(ISERROR(VLOOKUP(AK76,'Calcification Rates'!$A$11:$Q$88,12,0)),0,VLOOKUP(AK76,'Calcification Rates'!$A$11:$Q$88,12,0)))*AN76+(IF(ISERROR(VLOOKUP(AK76,'Calcification Rates'!$A$11:$Q$88,15,0)),0,VLOOKUP(AK76,'Calcification Rates'!$A$11:$Q$88,15,0)))</f>
        <v>0</v>
      </c>
      <c r="AS76" s="249">
        <f>(IF(ISERROR(VLOOKUP(AK76,'Calcification Rates'!$A$11:$Q$88,13,0)),0,VLOOKUP(AK76,'Calcification Rates'!$A$11:$Q$88,13,0)))*AN76+(IF(ISERROR(VLOOKUP(AK76,'Calcification Rates'!$A$11:$Q$88,16,0)),0,VLOOKUP(AK76,'Calcification Rates'!$A$11:$Q$88,16,0)))</f>
        <v>0</v>
      </c>
      <c r="AT76" s="256"/>
      <c r="AU76" s="250"/>
      <c r="AV76" s="251"/>
      <c r="AW76" s="244">
        <f>(IF(ISERROR(VLOOKUP(AT76,'Calcification Rates'!$A$11:$Q$88,5,0)),0,VLOOKUP(AT76,'Calcification Rates'!$A$11:$Q$88,5,0)))*AV76</f>
        <v>0</v>
      </c>
      <c r="AX76" s="245" t="str">
        <f>IF(ISERROR(VLOOKUP(AT76,'Calcification Rates'!$A$10:$D$88,2,FALSE))," ",VLOOKUP(AT76,'Calcification Rates'!$A$10:$D$88,2,FALSE))</f>
        <v xml:space="preserve"> </v>
      </c>
      <c r="AY76" s="245" t="str">
        <f>IF(ISERROR(VLOOKUP(AT76,'Calcification Rates'!$A$10:$D$88,4,FALSE))," ",VLOOKUP(AT76,'Calcification Rates'!$A$10:$D$88,4,FALSE))</f>
        <v xml:space="preserve"> </v>
      </c>
      <c r="AZ76" s="253">
        <f>(IF(ISERROR(VLOOKUP(AT76,'Calcification Rates'!$A$11:$Q$88,11,0)),0,VLOOKUP(AT76,'Calcification Rates'!$A$11:$Q$88,11,0)))*AW76+(IF(ISERROR(VLOOKUP(AT76,'Calcification Rates'!$A$11:$Q$88,14,0)),0,VLOOKUP(AT76,'Calcification Rates'!$A$11:$Q$88,14,0)))</f>
        <v>0</v>
      </c>
      <c r="BA76" s="253">
        <f>(IF(ISERROR(VLOOKUP(AT76,'Calcification Rates'!$A$11:$Q$88,12,0)),0,VLOOKUP(AT76,'Calcification Rates'!$A$11:$Q$88,12,0)))*AW76+(IF(ISERROR(VLOOKUP(AT76,'Calcification Rates'!$A$11:$Q$88,15,0)),0,VLOOKUP(AT76,'Calcification Rates'!$A$11:$Q$88,15,0)))</f>
        <v>0</v>
      </c>
      <c r="BB76" s="254">
        <f>(IF(ISERROR(VLOOKUP(AT76,'Calcification Rates'!$A$11:$Q$88,13,0)),0,VLOOKUP(AT76,'Calcification Rates'!$A$11:$Q$88,13,0)))*AW76+(IF(ISERROR(VLOOKUP(AT76,'Calcification Rates'!$A$11:$Q$88,16,0)),0,VLOOKUP(AT76,'Calcification Rates'!$A$11:$Q$88,16,0)))</f>
        <v>0</v>
      </c>
      <c r="BC76" s="256"/>
      <c r="BD76" s="241"/>
      <c r="BE76" s="257"/>
      <c r="BF76" s="244">
        <f>(IF(ISERROR(VLOOKUP(BC76,'Calcification Rates'!$A$11:$Q$88,5,0)),0,VLOOKUP(BC76,'Calcification Rates'!$A$11:$Q$88,5,0)))*BE76</f>
        <v>0</v>
      </c>
      <c r="BG76" s="245" t="str">
        <f>IF(ISERROR(VLOOKUP(BC76,'Calcification Rates'!$A$10:$D$88,2,FALSE))," ",VLOOKUP(BC76,'Calcification Rates'!$A$10:$D$88,2,FALSE))</f>
        <v xml:space="preserve"> </v>
      </c>
      <c r="BH76" s="245" t="str">
        <f>IF(ISERROR(VLOOKUP(BC76,'Calcification Rates'!$A$10:$D$88,4,FALSE))," ",VLOOKUP(BC76,'Calcification Rates'!$A$10:$D$88,4,FALSE))</f>
        <v xml:space="preserve"> </v>
      </c>
      <c r="BI76" s="253">
        <f>(IF(ISERROR(VLOOKUP(BC76,'Calcification Rates'!$A$11:$Q$88,11,0)),0,VLOOKUP(BC76,'Calcification Rates'!$A$11:$Q$88,11,0)))*BF76+(IF(ISERROR(VLOOKUP(BC76,'Calcification Rates'!$A$11:$Q$88,14,0)),0,VLOOKUP(BC76,'Calcification Rates'!$A$11:$Q$88,14,0)))</f>
        <v>0</v>
      </c>
      <c r="BJ76" s="253">
        <f>(IF(ISERROR(VLOOKUP(BC76,'Calcification Rates'!$A$11:$Q$88,12,0)),0,VLOOKUP(BC76,'Calcification Rates'!$A$11:$Q$88,12,0)))*BF76+(IF(ISERROR(VLOOKUP(BC76,'Calcification Rates'!$A$11:$Q$88,15,0)),0,VLOOKUP(BC76,'Calcification Rates'!$A$11:$Q$88,15,0)))</f>
        <v>0</v>
      </c>
      <c r="BK76" s="254">
        <f>(IF(ISERROR(VLOOKUP(BC76,'Calcification Rates'!$A$11:$Q$88,13,0)),0,VLOOKUP(BC76,'Calcification Rates'!$A$11:$Q$88,13,0)))*BF76+(IF(ISERROR(VLOOKUP(BC76,'Calcification Rates'!$A$11:$Q$88,16,0)),0,VLOOKUP(BC76,'Calcification Rates'!$A$11:$Q$88,16,0)))</f>
        <v>0</v>
      </c>
      <c r="BL76" s="256"/>
      <c r="BM76" s="250"/>
      <c r="BN76" s="250"/>
      <c r="BO76" s="241">
        <f>(IF(ISERROR(VLOOKUP(BL76,'Calcification Rates'!$A$11:$Q$88,5,0)),0,VLOOKUP(BL76,'Calcification Rates'!$A$11:$Q$88,5,0)))*BN76</f>
        <v>0</v>
      </c>
      <c r="BP76" s="245" t="str">
        <f>IF(ISERROR(VLOOKUP(BL76,'Calcification Rates'!$A$10:$D$88,2,FALSE))," ",VLOOKUP(BL76,'Calcification Rates'!$A$10:$D$88,2,FALSE))</f>
        <v xml:space="preserve"> </v>
      </c>
      <c r="BQ76" s="245" t="str">
        <f>IF(ISERROR(VLOOKUP(BL76,'Calcification Rates'!$A$10:$D$88,4,FALSE))," ",VLOOKUP(BL76,'Calcification Rates'!$A$10:$D$88,4,FALSE))</f>
        <v xml:space="preserve"> </v>
      </c>
      <c r="BR76" s="253">
        <f>(IF(ISERROR(VLOOKUP(BL76,'Calcification Rates'!$A$11:$Q$88,11,0)),0,VLOOKUP(BL76,'Calcification Rates'!$A$11:$Q$88,11,0)))*BO76+(IF(ISERROR(VLOOKUP(BL76,'Calcification Rates'!$A$11:$Q$88,14,0)),0,VLOOKUP(BL76,'Calcification Rates'!$A$11:$Q$88,14,0)))</f>
        <v>0</v>
      </c>
      <c r="BS76" s="253">
        <f>(IF(ISERROR(VLOOKUP(BL76,'Calcification Rates'!$A$11:$Q$88,12,0)),0,VLOOKUP(BL76,'Calcification Rates'!$A$11:$Q$88,12,0)))*BO76+(IF(ISERROR(VLOOKUP(BL76,'Calcification Rates'!$A$11:$Q$88,15,0)),0,VLOOKUP(BL76,'Calcification Rates'!$A$11:$Q$88,15,0)))</f>
        <v>0</v>
      </c>
      <c r="BT76" s="254">
        <f>(IF(ISERROR(VLOOKUP(BL76,'Calcification Rates'!$A$11:$Q$88,13,0)),0,VLOOKUP(BL76,'Calcification Rates'!$A$11:$Q$88,13,0)))*BO76+(IF(ISERROR(VLOOKUP(BL76,'Calcification Rates'!$A$11:$Q$88,16,0)),0,VLOOKUP(BL76,'Calcification Rates'!$A$11:$Q$88,16,0)))</f>
        <v>0</v>
      </c>
    </row>
    <row r="77" spans="1:72" ht="20.100000000000001" customHeight="1" x14ac:dyDescent="0.25">
      <c r="A77" s="241"/>
      <c r="B77" s="241"/>
      <c r="C77" s="257"/>
      <c r="D77" s="244">
        <f>(IF(ISERROR(VLOOKUP(A77,'Calcification Rates'!$A$11:$Q$88,5,0)),0,VLOOKUP(A77,'Calcification Rates'!$A$11:$Q$88,5,0)))*C77</f>
        <v>0</v>
      </c>
      <c r="E77" s="245" t="str">
        <f>IF(ISERROR(VLOOKUP(A77,'Calcification Rates'!$A$10:$D$88,2,FALSE))," ",VLOOKUP(A77,'Calcification Rates'!$A$10:$D$88,2,FALSE))</f>
        <v xml:space="preserve"> </v>
      </c>
      <c r="F77" s="245" t="str">
        <f>IF(ISERROR(VLOOKUP(A77,'Calcification Rates'!$A$10:$D$88,4,FALSE))," ",VLOOKUP(A77,'Calcification Rates'!$A$10:$D$88,4,FALSE))</f>
        <v xml:space="preserve"> </v>
      </c>
      <c r="G77" s="246">
        <f>(IF(ISERROR(VLOOKUP(A77,'Calcification Rates'!$A$11:$Q$88,11,0)),0,VLOOKUP(A77,'Calcification Rates'!$A$11:$Q$88,11,0)))*D77+(IF(ISERROR(VLOOKUP(A77,'Calcification Rates'!$A$11:$Q$88,14,0)),0,VLOOKUP(A77,'Calcification Rates'!$A$11:$Q$88,14,0)))</f>
        <v>0</v>
      </c>
      <c r="H77" s="247">
        <f>(IF(ISERROR(VLOOKUP(A77,'Calcification Rates'!$A$11:$Q$88,12,0)),0,VLOOKUP(A77,'Calcification Rates'!$A$11:$Q$88,12,0)))*D77+(IF(ISERROR(VLOOKUP(A77,'Calcification Rates'!$A$11:$Q$88,15,0)),0,VLOOKUP(A77,'Calcification Rates'!$A$11:$Q$88,15,0)))</f>
        <v>0</v>
      </c>
      <c r="I77" s="248">
        <f>(IF(ISERROR(VLOOKUP(A77,'Calcification Rates'!$A$11:$Q$88,13,0)),0,VLOOKUP(A77,'Calcification Rates'!$A$11:$Q$88,13,0)))*D77+(IF(ISERROR(VLOOKUP(A77,'Calcification Rates'!$A$11:$Q$88,16,0)),0,VLOOKUP(A77,'Calcification Rates'!$A$11:$Q$88,16,0)))</f>
        <v>0</v>
      </c>
      <c r="J77" s="256"/>
      <c r="K77" s="241"/>
      <c r="L77" s="257"/>
      <c r="M77" s="244">
        <f>(IF(ISERROR(VLOOKUP(J77,'Calcification Rates'!$A$11:$Q$88,5,0)),0,VLOOKUP(J77,'Calcification Rates'!$A$11:$Q$88,5,0)))*L77</f>
        <v>0</v>
      </c>
      <c r="N77" s="245" t="str">
        <f>IF(ISERROR(VLOOKUP(J77,'Calcification Rates'!$A$10:$D$88,2,FALSE))," ",VLOOKUP(J77,'Calcification Rates'!$A$10:$D$88,2,FALSE))</f>
        <v xml:space="preserve"> </v>
      </c>
      <c r="O77" s="245" t="str">
        <f>IF(ISERROR(VLOOKUP(J77,'Calcification Rates'!$A$10:$D$88,4,FALSE))," ",VLOOKUP(J77,'Calcification Rates'!$A$10:$D$88,4,FALSE))</f>
        <v xml:space="preserve"> </v>
      </c>
      <c r="P77" s="246">
        <f>(IF(ISERROR(VLOOKUP(J77,'Calcification Rates'!$A$11:$Q$88,11,0)),0,VLOOKUP(J77,'Calcification Rates'!$A$11:$Q$88,11,0)))*M77+(IF(ISERROR(VLOOKUP(J77,'Calcification Rates'!$A$11:$Q$88,14,0)),0,VLOOKUP(J77,'Calcification Rates'!$A$11:$Q$88,14,0)))</f>
        <v>0</v>
      </c>
      <c r="Q77" s="246">
        <f>(IF(ISERROR(VLOOKUP(J77,'Calcification Rates'!$A$11:$Q$88,12,0)),0,VLOOKUP(J77,'Calcification Rates'!$A$11:$Q$88,12,0)))*M77+(IF(ISERROR(VLOOKUP(J77,'Calcification Rates'!$A$11:$Q$88,15,0)),0,VLOOKUP(J77,'Calcification Rates'!$A$11:$Q$88,15,0)))</f>
        <v>0</v>
      </c>
      <c r="R77" s="249">
        <f>(IF(ISERROR(VLOOKUP(J77,'Calcification Rates'!$A$11:$Q$88,13,0)),0,VLOOKUP(J77,'Calcification Rates'!$A$11:$Q$88,13,0)))*M77+(IF(ISERROR(VLOOKUP(J77,'Calcification Rates'!$A$11:$Q$88,16,0)),0,VLOOKUP(J77,'Calcification Rates'!$A$11:$Q$88,16,0)))</f>
        <v>0</v>
      </c>
      <c r="S77" s="256"/>
      <c r="T77" s="241"/>
      <c r="U77" s="257"/>
      <c r="V77" s="252">
        <f>(IF(ISERROR(VLOOKUP(S77,'Calcification Rates'!$A$11:$Q$88,5,0)),0,VLOOKUP(S77,'Calcification Rates'!$A$11:$Q$88,5,0)))*U77</f>
        <v>0</v>
      </c>
      <c r="W77" s="245" t="str">
        <f>IF(ISERROR(VLOOKUP(S77,'Calcification Rates'!$A$10:$D$88,2,FALSE))," ",VLOOKUP(S77,'Calcification Rates'!$A$10:$D$88,2,FALSE))</f>
        <v xml:space="preserve"> </v>
      </c>
      <c r="X77" s="245" t="str">
        <f>IF(ISERROR(VLOOKUP(S77,'Calcification Rates'!$A$10:$D$88,4,FALSE))," ",VLOOKUP(S77,'Calcification Rates'!$A$10:$D$88,4,FALSE))</f>
        <v xml:space="preserve"> </v>
      </c>
      <c r="Y77" s="246">
        <f>(IF(ISERROR(VLOOKUP(S77,'Calcification Rates'!$A$11:$Q$88,11,0)),0,VLOOKUP(S77,'Calcification Rates'!$A$11:$Q$88,11,0)))*V77+(IF(ISERROR(VLOOKUP(S77,'Calcification Rates'!$A$11:$Q$88,14,0)),0,VLOOKUP(S77,'Calcification Rates'!$A$11:$Q$88,14,0)))</f>
        <v>0</v>
      </c>
      <c r="Z77" s="246">
        <f>(IF(ISERROR(VLOOKUP(S77,'Calcification Rates'!$A$11:$Q$88,12,0)),0,VLOOKUP(S77,'Calcification Rates'!$A$11:$Q$88,12,0)))*V77+(IF(ISERROR(VLOOKUP(S77,'Calcification Rates'!$A$11:$Q$88,15,0)),0,VLOOKUP(S77,'Calcification Rates'!$A$11:$Q$88,15,0)))</f>
        <v>0</v>
      </c>
      <c r="AA77" s="249">
        <f>(IF(ISERROR(VLOOKUP(S77,'Calcification Rates'!$A$11:$Q$88,13,0)),0,VLOOKUP(S77,'Calcification Rates'!$A$11:$Q$88,13,0)))*V77+(IF(ISERROR(VLOOKUP(S77,'Calcification Rates'!$A$11:$Q$88,16,0)),0,VLOOKUP(S77,'Calcification Rates'!$A$11:$Q$88,16,0)))</f>
        <v>0</v>
      </c>
      <c r="AB77" s="256"/>
      <c r="AC77" s="242"/>
      <c r="AD77" s="243"/>
      <c r="AE77" s="244">
        <f>(IF(ISERROR(VLOOKUP(AB77,'Calcification Rates'!$A$11:$Q$88,5,0)),0,VLOOKUP(AB77,'Calcification Rates'!$A$11:$Q$88,5,0)))*AD77</f>
        <v>0</v>
      </c>
      <c r="AF77" s="245" t="str">
        <f>IF(ISERROR(VLOOKUP(AB77,'Calcification Rates'!$A$10:$D$88,2,FALSE))," ",VLOOKUP(AB77,'Calcification Rates'!$A$10:$D$88,2,FALSE))</f>
        <v xml:space="preserve"> </v>
      </c>
      <c r="AG77" s="245" t="str">
        <f>IF(ISERROR(VLOOKUP(AB77,'Calcification Rates'!$A$10:$D$88,4,FALSE))," ",VLOOKUP(AB77,'Calcification Rates'!$A$10:$D$88,4,FALSE))</f>
        <v xml:space="preserve"> </v>
      </c>
      <c r="AH77" s="246">
        <f>(IF(ISERROR(VLOOKUP(AB77,'Calcification Rates'!$A$11:$Q$88,11,0)),0,VLOOKUP(AB77,'Calcification Rates'!$A$11:$Q$88,11,0)))*AE77+(IF(ISERROR(VLOOKUP(AB77,'Calcification Rates'!$A$11:$Q$88,14,0)),0,VLOOKUP(AB77,'Calcification Rates'!$A$11:$Q$88,14,0)))</f>
        <v>0</v>
      </c>
      <c r="AI77" s="246">
        <f>(IF(ISERROR(VLOOKUP(AB77,'Calcification Rates'!$A$11:$Q$88,12,0)),0,VLOOKUP(AB77,'Calcification Rates'!$A$11:$Q$88,12,0)))*AE77+(IF(ISERROR(VLOOKUP(AB77,'Calcification Rates'!$A$11:$Q$88,15,0)),0,VLOOKUP(AB77,'Calcification Rates'!$A$11:$Q$88,15,0)))</f>
        <v>0</v>
      </c>
      <c r="AJ77" s="249">
        <f>(IF(ISERROR(VLOOKUP(AB77,'Calcification Rates'!$A$11:$Q$88,13,0)),0,VLOOKUP(AB77,'Calcification Rates'!$A$11:$Q$88,13,0)))*AE77+(IF(ISERROR(VLOOKUP(AB77,'Calcification Rates'!$A$11:$Q$88,16,0)),0,VLOOKUP(AB77,'Calcification Rates'!$A$11:$Q$88,16,0)))</f>
        <v>0</v>
      </c>
      <c r="AK77" s="256"/>
      <c r="AL77" s="242"/>
      <c r="AM77" s="243"/>
      <c r="AN77" s="252">
        <f>(IF(ISERROR(VLOOKUP(AK77,'Calcification Rates'!$A$11:$Q$88,5,0)),0,VLOOKUP(AK77,'Calcification Rates'!$A$11:$Q$88,5,0)))*AM77</f>
        <v>0</v>
      </c>
      <c r="AO77" s="245" t="str">
        <f>IF(ISERROR(VLOOKUP(AK77,'Calcification Rates'!$A$10:$D$88,2,FALSE))," ",VLOOKUP(AK77,'Calcification Rates'!$A$10:$D$88,2,FALSE))</f>
        <v xml:space="preserve"> </v>
      </c>
      <c r="AP77" s="245" t="str">
        <f>IF(ISERROR(VLOOKUP(AK77,'Calcification Rates'!$A$10:$D$88,4,FALSE))," ",VLOOKUP(AK77,'Calcification Rates'!$A$10:$D$88,4,FALSE))</f>
        <v xml:space="preserve"> </v>
      </c>
      <c r="AQ77" s="246">
        <f>(IF(ISERROR(VLOOKUP(AK77,'Calcification Rates'!$A$11:$Q$88,11,0)),0,VLOOKUP(AK77,'Calcification Rates'!$A$11:$Q$88,11,0)))*AN77+(IF(ISERROR(VLOOKUP(AK77,'Calcification Rates'!$A$11:$Q$88,14,0)),0,VLOOKUP(AK77,'Calcification Rates'!$A$11:$Q$88,14,0)))</f>
        <v>0</v>
      </c>
      <c r="AR77" s="246">
        <f>(IF(ISERROR(VLOOKUP(AK77,'Calcification Rates'!$A$11:$Q$88,12,0)),0,VLOOKUP(AK77,'Calcification Rates'!$A$11:$Q$88,12,0)))*AN77+(IF(ISERROR(VLOOKUP(AK77,'Calcification Rates'!$A$11:$Q$88,15,0)),0,VLOOKUP(AK77,'Calcification Rates'!$A$11:$Q$88,15,0)))</f>
        <v>0</v>
      </c>
      <c r="AS77" s="249">
        <f>(IF(ISERROR(VLOOKUP(AK77,'Calcification Rates'!$A$11:$Q$88,13,0)),0,VLOOKUP(AK77,'Calcification Rates'!$A$11:$Q$88,13,0)))*AN77+(IF(ISERROR(VLOOKUP(AK77,'Calcification Rates'!$A$11:$Q$88,16,0)),0,VLOOKUP(AK77,'Calcification Rates'!$A$11:$Q$88,16,0)))</f>
        <v>0</v>
      </c>
      <c r="AT77" s="256"/>
      <c r="AU77" s="250"/>
      <c r="AV77" s="251"/>
      <c r="AW77" s="244">
        <f>(IF(ISERROR(VLOOKUP(AT77,'Calcification Rates'!$A$11:$Q$88,5,0)),0,VLOOKUP(AT77,'Calcification Rates'!$A$11:$Q$88,5,0)))*AV77</f>
        <v>0</v>
      </c>
      <c r="AX77" s="245" t="str">
        <f>IF(ISERROR(VLOOKUP(AT77,'Calcification Rates'!$A$10:$D$88,2,FALSE))," ",VLOOKUP(AT77,'Calcification Rates'!$A$10:$D$88,2,FALSE))</f>
        <v xml:space="preserve"> </v>
      </c>
      <c r="AY77" s="245" t="str">
        <f>IF(ISERROR(VLOOKUP(AT77,'Calcification Rates'!$A$10:$D$88,4,FALSE))," ",VLOOKUP(AT77,'Calcification Rates'!$A$10:$D$88,4,FALSE))</f>
        <v xml:space="preserve"> </v>
      </c>
      <c r="AZ77" s="253">
        <f>(IF(ISERROR(VLOOKUP(AT77,'Calcification Rates'!$A$11:$Q$88,11,0)),0,VLOOKUP(AT77,'Calcification Rates'!$A$11:$Q$88,11,0)))*AW77+(IF(ISERROR(VLOOKUP(AT77,'Calcification Rates'!$A$11:$Q$88,14,0)),0,VLOOKUP(AT77,'Calcification Rates'!$A$11:$Q$88,14,0)))</f>
        <v>0</v>
      </c>
      <c r="BA77" s="253">
        <f>(IF(ISERROR(VLOOKUP(AT77,'Calcification Rates'!$A$11:$Q$88,12,0)),0,VLOOKUP(AT77,'Calcification Rates'!$A$11:$Q$88,12,0)))*AW77+(IF(ISERROR(VLOOKUP(AT77,'Calcification Rates'!$A$11:$Q$88,15,0)),0,VLOOKUP(AT77,'Calcification Rates'!$A$11:$Q$88,15,0)))</f>
        <v>0</v>
      </c>
      <c r="BB77" s="254">
        <f>(IF(ISERROR(VLOOKUP(AT77,'Calcification Rates'!$A$11:$Q$88,13,0)),0,VLOOKUP(AT77,'Calcification Rates'!$A$11:$Q$88,13,0)))*AW77+(IF(ISERROR(VLOOKUP(AT77,'Calcification Rates'!$A$11:$Q$88,16,0)),0,VLOOKUP(AT77,'Calcification Rates'!$A$11:$Q$88,16,0)))</f>
        <v>0</v>
      </c>
      <c r="BC77" s="256"/>
      <c r="BD77" s="241"/>
      <c r="BE77" s="257"/>
      <c r="BF77" s="244">
        <f>(IF(ISERROR(VLOOKUP(BC77,'Calcification Rates'!$A$11:$Q$88,5,0)),0,VLOOKUP(BC77,'Calcification Rates'!$A$11:$Q$88,5,0)))*BE77</f>
        <v>0</v>
      </c>
      <c r="BG77" s="245" t="str">
        <f>IF(ISERROR(VLOOKUP(BC77,'Calcification Rates'!$A$10:$D$88,2,FALSE))," ",VLOOKUP(BC77,'Calcification Rates'!$A$10:$D$88,2,FALSE))</f>
        <v xml:space="preserve"> </v>
      </c>
      <c r="BH77" s="245" t="str">
        <f>IF(ISERROR(VLOOKUP(BC77,'Calcification Rates'!$A$10:$D$88,4,FALSE))," ",VLOOKUP(BC77,'Calcification Rates'!$A$10:$D$88,4,FALSE))</f>
        <v xml:space="preserve"> </v>
      </c>
      <c r="BI77" s="253">
        <f>(IF(ISERROR(VLOOKUP(BC77,'Calcification Rates'!$A$11:$Q$88,11,0)),0,VLOOKUP(BC77,'Calcification Rates'!$A$11:$Q$88,11,0)))*BF77+(IF(ISERROR(VLOOKUP(BC77,'Calcification Rates'!$A$11:$Q$88,14,0)),0,VLOOKUP(BC77,'Calcification Rates'!$A$11:$Q$88,14,0)))</f>
        <v>0</v>
      </c>
      <c r="BJ77" s="253">
        <f>(IF(ISERROR(VLOOKUP(BC77,'Calcification Rates'!$A$11:$Q$88,12,0)),0,VLOOKUP(BC77,'Calcification Rates'!$A$11:$Q$88,12,0)))*BF77+(IF(ISERROR(VLOOKUP(BC77,'Calcification Rates'!$A$11:$Q$88,15,0)),0,VLOOKUP(BC77,'Calcification Rates'!$A$11:$Q$88,15,0)))</f>
        <v>0</v>
      </c>
      <c r="BK77" s="254">
        <f>(IF(ISERROR(VLOOKUP(BC77,'Calcification Rates'!$A$11:$Q$88,13,0)),0,VLOOKUP(BC77,'Calcification Rates'!$A$11:$Q$88,13,0)))*BF77+(IF(ISERROR(VLOOKUP(BC77,'Calcification Rates'!$A$11:$Q$88,16,0)),0,VLOOKUP(BC77,'Calcification Rates'!$A$11:$Q$88,16,0)))</f>
        <v>0</v>
      </c>
      <c r="BL77" s="256"/>
      <c r="BM77" s="250"/>
      <c r="BN77" s="250"/>
      <c r="BO77" s="241">
        <f>(IF(ISERROR(VLOOKUP(BL77,'Calcification Rates'!$A$11:$Q$88,5,0)),0,VLOOKUP(BL77,'Calcification Rates'!$A$11:$Q$88,5,0)))*BN77</f>
        <v>0</v>
      </c>
      <c r="BP77" s="245" t="str">
        <f>IF(ISERROR(VLOOKUP(BL77,'Calcification Rates'!$A$10:$D$88,2,FALSE))," ",VLOOKUP(BL77,'Calcification Rates'!$A$10:$D$88,2,FALSE))</f>
        <v xml:space="preserve"> </v>
      </c>
      <c r="BQ77" s="245" t="str">
        <f>IF(ISERROR(VLOOKUP(BL77,'Calcification Rates'!$A$10:$D$88,4,FALSE))," ",VLOOKUP(BL77,'Calcification Rates'!$A$10:$D$88,4,FALSE))</f>
        <v xml:space="preserve"> </v>
      </c>
      <c r="BR77" s="253">
        <f>(IF(ISERROR(VLOOKUP(BL77,'Calcification Rates'!$A$11:$Q$88,11,0)),0,VLOOKUP(BL77,'Calcification Rates'!$A$11:$Q$88,11,0)))*BO77+(IF(ISERROR(VLOOKUP(BL77,'Calcification Rates'!$A$11:$Q$88,14,0)),0,VLOOKUP(BL77,'Calcification Rates'!$A$11:$Q$88,14,0)))</f>
        <v>0</v>
      </c>
      <c r="BS77" s="253">
        <f>(IF(ISERROR(VLOOKUP(BL77,'Calcification Rates'!$A$11:$Q$88,12,0)),0,VLOOKUP(BL77,'Calcification Rates'!$A$11:$Q$88,12,0)))*BO77+(IF(ISERROR(VLOOKUP(BL77,'Calcification Rates'!$A$11:$Q$88,15,0)),0,VLOOKUP(BL77,'Calcification Rates'!$A$11:$Q$88,15,0)))</f>
        <v>0</v>
      </c>
      <c r="BT77" s="254">
        <f>(IF(ISERROR(VLOOKUP(BL77,'Calcification Rates'!$A$11:$Q$88,13,0)),0,VLOOKUP(BL77,'Calcification Rates'!$A$11:$Q$88,13,0)))*BO77+(IF(ISERROR(VLOOKUP(BL77,'Calcification Rates'!$A$11:$Q$88,16,0)),0,VLOOKUP(BL77,'Calcification Rates'!$A$11:$Q$88,16,0)))</f>
        <v>0</v>
      </c>
    </row>
    <row r="78" spans="1:72" ht="20.100000000000001" customHeight="1" x14ac:dyDescent="0.25">
      <c r="A78" s="241"/>
      <c r="B78" s="241"/>
      <c r="C78" s="257"/>
      <c r="D78" s="244">
        <f>(IF(ISERROR(VLOOKUP(A78,'Calcification Rates'!$A$11:$Q$88,5,0)),0,VLOOKUP(A78,'Calcification Rates'!$A$11:$Q$88,5,0)))*C78</f>
        <v>0</v>
      </c>
      <c r="E78" s="245" t="str">
        <f>IF(ISERROR(VLOOKUP(A78,'Calcification Rates'!$A$10:$D$88,2,FALSE))," ",VLOOKUP(A78,'Calcification Rates'!$A$10:$D$88,2,FALSE))</f>
        <v xml:space="preserve"> </v>
      </c>
      <c r="F78" s="245" t="str">
        <f>IF(ISERROR(VLOOKUP(A78,'Calcification Rates'!$A$10:$D$88,4,FALSE))," ",VLOOKUP(A78,'Calcification Rates'!$A$10:$D$88,4,FALSE))</f>
        <v xml:space="preserve"> </v>
      </c>
      <c r="G78" s="246">
        <f>(IF(ISERROR(VLOOKUP(A78,'Calcification Rates'!$A$11:$Q$88,11,0)),0,VLOOKUP(A78,'Calcification Rates'!$A$11:$Q$88,11,0)))*D78+(IF(ISERROR(VLOOKUP(A78,'Calcification Rates'!$A$11:$Q$88,14,0)),0,VLOOKUP(A78,'Calcification Rates'!$A$11:$Q$88,14,0)))</f>
        <v>0</v>
      </c>
      <c r="H78" s="247">
        <f>(IF(ISERROR(VLOOKUP(A78,'Calcification Rates'!$A$11:$Q$88,12,0)),0,VLOOKUP(A78,'Calcification Rates'!$A$11:$Q$88,12,0)))*D78+(IF(ISERROR(VLOOKUP(A78,'Calcification Rates'!$A$11:$Q$88,15,0)),0,VLOOKUP(A78,'Calcification Rates'!$A$11:$Q$88,15,0)))</f>
        <v>0</v>
      </c>
      <c r="I78" s="248">
        <f>(IF(ISERROR(VLOOKUP(A78,'Calcification Rates'!$A$11:$Q$88,13,0)),0,VLOOKUP(A78,'Calcification Rates'!$A$11:$Q$88,13,0)))*D78+(IF(ISERROR(VLOOKUP(A78,'Calcification Rates'!$A$11:$Q$88,16,0)),0,VLOOKUP(A78,'Calcification Rates'!$A$11:$Q$88,16,0)))</f>
        <v>0</v>
      </c>
      <c r="J78" s="256"/>
      <c r="K78" s="241"/>
      <c r="L78" s="257"/>
      <c r="M78" s="244">
        <f>(IF(ISERROR(VLOOKUP(J78,'Calcification Rates'!$A$11:$Q$88,5,0)),0,VLOOKUP(J78,'Calcification Rates'!$A$11:$Q$88,5,0)))*L78</f>
        <v>0</v>
      </c>
      <c r="N78" s="245" t="str">
        <f>IF(ISERROR(VLOOKUP(J78,'Calcification Rates'!$A$10:$D$88,2,FALSE))," ",VLOOKUP(J78,'Calcification Rates'!$A$10:$D$88,2,FALSE))</f>
        <v xml:space="preserve"> </v>
      </c>
      <c r="O78" s="245" t="str">
        <f>IF(ISERROR(VLOOKUP(J78,'Calcification Rates'!$A$10:$D$88,4,FALSE))," ",VLOOKUP(J78,'Calcification Rates'!$A$10:$D$88,4,FALSE))</f>
        <v xml:space="preserve"> </v>
      </c>
      <c r="P78" s="246">
        <f>(IF(ISERROR(VLOOKUP(J78,'Calcification Rates'!$A$11:$Q$88,11,0)),0,VLOOKUP(J78,'Calcification Rates'!$A$11:$Q$88,11,0)))*M78+(IF(ISERROR(VLOOKUP(J78,'Calcification Rates'!$A$11:$Q$88,14,0)),0,VLOOKUP(J78,'Calcification Rates'!$A$11:$Q$88,14,0)))</f>
        <v>0</v>
      </c>
      <c r="Q78" s="246">
        <f>(IF(ISERROR(VLOOKUP(J78,'Calcification Rates'!$A$11:$Q$88,12,0)),0,VLOOKUP(J78,'Calcification Rates'!$A$11:$Q$88,12,0)))*M78+(IF(ISERROR(VLOOKUP(J78,'Calcification Rates'!$A$11:$Q$88,15,0)),0,VLOOKUP(J78,'Calcification Rates'!$A$11:$Q$88,15,0)))</f>
        <v>0</v>
      </c>
      <c r="R78" s="249">
        <f>(IF(ISERROR(VLOOKUP(J78,'Calcification Rates'!$A$11:$Q$88,13,0)),0,VLOOKUP(J78,'Calcification Rates'!$A$11:$Q$88,13,0)))*M78+(IF(ISERROR(VLOOKUP(J78,'Calcification Rates'!$A$11:$Q$88,16,0)),0,VLOOKUP(J78,'Calcification Rates'!$A$11:$Q$88,16,0)))</f>
        <v>0</v>
      </c>
      <c r="S78" s="256"/>
      <c r="T78" s="241"/>
      <c r="U78" s="257"/>
      <c r="V78" s="252">
        <f>(IF(ISERROR(VLOOKUP(S78,'Calcification Rates'!$A$11:$Q$88,5,0)),0,VLOOKUP(S78,'Calcification Rates'!$A$11:$Q$88,5,0)))*U78</f>
        <v>0</v>
      </c>
      <c r="W78" s="245" t="str">
        <f>IF(ISERROR(VLOOKUP(S78,'Calcification Rates'!$A$10:$D$88,2,FALSE))," ",VLOOKUP(S78,'Calcification Rates'!$A$10:$D$88,2,FALSE))</f>
        <v xml:space="preserve"> </v>
      </c>
      <c r="X78" s="245" t="str">
        <f>IF(ISERROR(VLOOKUP(S78,'Calcification Rates'!$A$10:$D$88,4,FALSE))," ",VLOOKUP(S78,'Calcification Rates'!$A$10:$D$88,4,FALSE))</f>
        <v xml:space="preserve"> </v>
      </c>
      <c r="Y78" s="246">
        <f>(IF(ISERROR(VLOOKUP(S78,'Calcification Rates'!$A$11:$Q$88,11,0)),0,VLOOKUP(S78,'Calcification Rates'!$A$11:$Q$88,11,0)))*V78+(IF(ISERROR(VLOOKUP(S78,'Calcification Rates'!$A$11:$Q$88,14,0)),0,VLOOKUP(S78,'Calcification Rates'!$A$11:$Q$88,14,0)))</f>
        <v>0</v>
      </c>
      <c r="Z78" s="246">
        <f>(IF(ISERROR(VLOOKUP(S78,'Calcification Rates'!$A$11:$Q$88,12,0)),0,VLOOKUP(S78,'Calcification Rates'!$A$11:$Q$88,12,0)))*V78+(IF(ISERROR(VLOOKUP(S78,'Calcification Rates'!$A$11:$Q$88,15,0)),0,VLOOKUP(S78,'Calcification Rates'!$A$11:$Q$88,15,0)))</f>
        <v>0</v>
      </c>
      <c r="AA78" s="249">
        <f>(IF(ISERROR(VLOOKUP(S78,'Calcification Rates'!$A$11:$Q$88,13,0)),0,VLOOKUP(S78,'Calcification Rates'!$A$11:$Q$88,13,0)))*V78+(IF(ISERROR(VLOOKUP(S78,'Calcification Rates'!$A$11:$Q$88,16,0)),0,VLOOKUP(S78,'Calcification Rates'!$A$11:$Q$88,16,0)))</f>
        <v>0</v>
      </c>
      <c r="AB78" s="256"/>
      <c r="AC78" s="242"/>
      <c r="AD78" s="243"/>
      <c r="AE78" s="244">
        <f>(IF(ISERROR(VLOOKUP(AB78,'Calcification Rates'!$A$11:$Q$88,5,0)),0,VLOOKUP(AB78,'Calcification Rates'!$A$11:$Q$88,5,0)))*AD78</f>
        <v>0</v>
      </c>
      <c r="AF78" s="245" t="str">
        <f>IF(ISERROR(VLOOKUP(AB78,'Calcification Rates'!$A$10:$D$88,2,FALSE))," ",VLOOKUP(AB78,'Calcification Rates'!$A$10:$D$88,2,FALSE))</f>
        <v xml:space="preserve"> </v>
      </c>
      <c r="AG78" s="245" t="str">
        <f>IF(ISERROR(VLOOKUP(AB78,'Calcification Rates'!$A$10:$D$88,4,FALSE))," ",VLOOKUP(AB78,'Calcification Rates'!$A$10:$D$88,4,FALSE))</f>
        <v xml:space="preserve"> </v>
      </c>
      <c r="AH78" s="246">
        <f>(IF(ISERROR(VLOOKUP(AB78,'Calcification Rates'!$A$11:$Q$88,11,0)),0,VLOOKUP(AB78,'Calcification Rates'!$A$11:$Q$88,11,0)))*AE78+(IF(ISERROR(VLOOKUP(AB78,'Calcification Rates'!$A$11:$Q$88,14,0)),0,VLOOKUP(AB78,'Calcification Rates'!$A$11:$Q$88,14,0)))</f>
        <v>0</v>
      </c>
      <c r="AI78" s="246">
        <f>(IF(ISERROR(VLOOKUP(AB78,'Calcification Rates'!$A$11:$Q$88,12,0)),0,VLOOKUP(AB78,'Calcification Rates'!$A$11:$Q$88,12,0)))*AE78+(IF(ISERROR(VLOOKUP(AB78,'Calcification Rates'!$A$11:$Q$88,15,0)),0,VLOOKUP(AB78,'Calcification Rates'!$A$11:$Q$88,15,0)))</f>
        <v>0</v>
      </c>
      <c r="AJ78" s="249">
        <f>(IF(ISERROR(VLOOKUP(AB78,'Calcification Rates'!$A$11:$Q$88,13,0)),0,VLOOKUP(AB78,'Calcification Rates'!$A$11:$Q$88,13,0)))*AE78+(IF(ISERROR(VLOOKUP(AB78,'Calcification Rates'!$A$11:$Q$88,16,0)),0,VLOOKUP(AB78,'Calcification Rates'!$A$11:$Q$88,16,0)))</f>
        <v>0</v>
      </c>
      <c r="AK78" s="256"/>
      <c r="AL78" s="242"/>
      <c r="AM78" s="243"/>
      <c r="AN78" s="252">
        <f>(IF(ISERROR(VLOOKUP(AK78,'Calcification Rates'!$A$11:$Q$88,5,0)),0,VLOOKUP(AK78,'Calcification Rates'!$A$11:$Q$88,5,0)))*AM78</f>
        <v>0</v>
      </c>
      <c r="AO78" s="245" t="str">
        <f>IF(ISERROR(VLOOKUP(AK78,'Calcification Rates'!$A$10:$D$88,2,FALSE))," ",VLOOKUP(AK78,'Calcification Rates'!$A$10:$D$88,2,FALSE))</f>
        <v xml:space="preserve"> </v>
      </c>
      <c r="AP78" s="245" t="str">
        <f>IF(ISERROR(VLOOKUP(AK78,'Calcification Rates'!$A$10:$D$88,4,FALSE))," ",VLOOKUP(AK78,'Calcification Rates'!$A$10:$D$88,4,FALSE))</f>
        <v xml:space="preserve"> </v>
      </c>
      <c r="AQ78" s="246">
        <f>(IF(ISERROR(VLOOKUP(AK78,'Calcification Rates'!$A$11:$Q$88,11,0)),0,VLOOKUP(AK78,'Calcification Rates'!$A$11:$Q$88,11,0)))*AN78+(IF(ISERROR(VLOOKUP(AK78,'Calcification Rates'!$A$11:$Q$88,14,0)),0,VLOOKUP(AK78,'Calcification Rates'!$A$11:$Q$88,14,0)))</f>
        <v>0</v>
      </c>
      <c r="AR78" s="246">
        <f>(IF(ISERROR(VLOOKUP(AK78,'Calcification Rates'!$A$11:$Q$88,12,0)),0,VLOOKUP(AK78,'Calcification Rates'!$A$11:$Q$88,12,0)))*AN78+(IF(ISERROR(VLOOKUP(AK78,'Calcification Rates'!$A$11:$Q$88,15,0)),0,VLOOKUP(AK78,'Calcification Rates'!$A$11:$Q$88,15,0)))</f>
        <v>0</v>
      </c>
      <c r="AS78" s="249">
        <f>(IF(ISERROR(VLOOKUP(AK78,'Calcification Rates'!$A$11:$Q$88,13,0)),0,VLOOKUP(AK78,'Calcification Rates'!$A$11:$Q$88,13,0)))*AN78+(IF(ISERROR(VLOOKUP(AK78,'Calcification Rates'!$A$11:$Q$88,16,0)),0,VLOOKUP(AK78,'Calcification Rates'!$A$11:$Q$88,16,0)))</f>
        <v>0</v>
      </c>
      <c r="AT78" s="256"/>
      <c r="AU78" s="250"/>
      <c r="AV78" s="251"/>
      <c r="AW78" s="244">
        <f>(IF(ISERROR(VLOOKUP(AT78,'Calcification Rates'!$A$11:$Q$88,5,0)),0,VLOOKUP(AT78,'Calcification Rates'!$A$11:$Q$88,5,0)))*AV78</f>
        <v>0</v>
      </c>
      <c r="AX78" s="245" t="str">
        <f>IF(ISERROR(VLOOKUP(AT78,'Calcification Rates'!$A$10:$D$88,2,FALSE))," ",VLOOKUP(AT78,'Calcification Rates'!$A$10:$D$88,2,FALSE))</f>
        <v xml:space="preserve"> </v>
      </c>
      <c r="AY78" s="245" t="str">
        <f>IF(ISERROR(VLOOKUP(AT78,'Calcification Rates'!$A$10:$D$88,4,FALSE))," ",VLOOKUP(AT78,'Calcification Rates'!$A$10:$D$88,4,FALSE))</f>
        <v xml:space="preserve"> </v>
      </c>
      <c r="AZ78" s="253">
        <f>(IF(ISERROR(VLOOKUP(AT78,'Calcification Rates'!$A$11:$Q$88,11,0)),0,VLOOKUP(AT78,'Calcification Rates'!$A$11:$Q$88,11,0)))*AW78+(IF(ISERROR(VLOOKUP(AT78,'Calcification Rates'!$A$11:$Q$88,14,0)),0,VLOOKUP(AT78,'Calcification Rates'!$A$11:$Q$88,14,0)))</f>
        <v>0</v>
      </c>
      <c r="BA78" s="253">
        <f>(IF(ISERROR(VLOOKUP(AT78,'Calcification Rates'!$A$11:$Q$88,12,0)),0,VLOOKUP(AT78,'Calcification Rates'!$A$11:$Q$88,12,0)))*AW78+(IF(ISERROR(VLOOKUP(AT78,'Calcification Rates'!$A$11:$Q$88,15,0)),0,VLOOKUP(AT78,'Calcification Rates'!$A$11:$Q$88,15,0)))</f>
        <v>0</v>
      </c>
      <c r="BB78" s="254">
        <f>(IF(ISERROR(VLOOKUP(AT78,'Calcification Rates'!$A$11:$Q$88,13,0)),0,VLOOKUP(AT78,'Calcification Rates'!$A$11:$Q$88,13,0)))*AW78+(IF(ISERROR(VLOOKUP(AT78,'Calcification Rates'!$A$11:$Q$88,16,0)),0,VLOOKUP(AT78,'Calcification Rates'!$A$11:$Q$88,16,0)))</f>
        <v>0</v>
      </c>
      <c r="BC78" s="256"/>
      <c r="BD78" s="241"/>
      <c r="BE78" s="257"/>
      <c r="BF78" s="244">
        <f>(IF(ISERROR(VLOOKUP(BC78,'Calcification Rates'!$A$11:$Q$88,5,0)),0,VLOOKUP(BC78,'Calcification Rates'!$A$11:$Q$88,5,0)))*BE78</f>
        <v>0</v>
      </c>
      <c r="BG78" s="245" t="str">
        <f>IF(ISERROR(VLOOKUP(BC78,'Calcification Rates'!$A$10:$D$88,2,FALSE))," ",VLOOKUP(BC78,'Calcification Rates'!$A$10:$D$88,2,FALSE))</f>
        <v xml:space="preserve"> </v>
      </c>
      <c r="BH78" s="245" t="str">
        <f>IF(ISERROR(VLOOKUP(BC78,'Calcification Rates'!$A$10:$D$88,4,FALSE))," ",VLOOKUP(BC78,'Calcification Rates'!$A$10:$D$88,4,FALSE))</f>
        <v xml:space="preserve"> </v>
      </c>
      <c r="BI78" s="253">
        <f>(IF(ISERROR(VLOOKUP(BC78,'Calcification Rates'!$A$11:$Q$88,11,0)),0,VLOOKUP(BC78,'Calcification Rates'!$A$11:$Q$88,11,0)))*BF78+(IF(ISERROR(VLOOKUP(BC78,'Calcification Rates'!$A$11:$Q$88,14,0)),0,VLOOKUP(BC78,'Calcification Rates'!$A$11:$Q$88,14,0)))</f>
        <v>0</v>
      </c>
      <c r="BJ78" s="253">
        <f>(IF(ISERROR(VLOOKUP(BC78,'Calcification Rates'!$A$11:$Q$88,12,0)),0,VLOOKUP(BC78,'Calcification Rates'!$A$11:$Q$88,12,0)))*BF78+(IF(ISERROR(VLOOKUP(BC78,'Calcification Rates'!$A$11:$Q$88,15,0)),0,VLOOKUP(BC78,'Calcification Rates'!$A$11:$Q$88,15,0)))</f>
        <v>0</v>
      </c>
      <c r="BK78" s="254">
        <f>(IF(ISERROR(VLOOKUP(BC78,'Calcification Rates'!$A$11:$Q$88,13,0)),0,VLOOKUP(BC78,'Calcification Rates'!$A$11:$Q$88,13,0)))*BF78+(IF(ISERROR(VLOOKUP(BC78,'Calcification Rates'!$A$11:$Q$88,16,0)),0,VLOOKUP(BC78,'Calcification Rates'!$A$11:$Q$88,16,0)))</f>
        <v>0</v>
      </c>
      <c r="BL78" s="256"/>
      <c r="BM78" s="250"/>
      <c r="BN78" s="250"/>
      <c r="BO78" s="241">
        <f>(IF(ISERROR(VLOOKUP(BL78,'Calcification Rates'!$A$11:$Q$88,5,0)),0,VLOOKUP(BL78,'Calcification Rates'!$A$11:$Q$88,5,0)))*BN78</f>
        <v>0</v>
      </c>
      <c r="BP78" s="245" t="str">
        <f>IF(ISERROR(VLOOKUP(BL78,'Calcification Rates'!$A$10:$D$88,2,FALSE))," ",VLOOKUP(BL78,'Calcification Rates'!$A$10:$D$88,2,FALSE))</f>
        <v xml:space="preserve"> </v>
      </c>
      <c r="BQ78" s="245" t="str">
        <f>IF(ISERROR(VLOOKUP(BL78,'Calcification Rates'!$A$10:$D$88,4,FALSE))," ",VLOOKUP(BL78,'Calcification Rates'!$A$10:$D$88,4,FALSE))</f>
        <v xml:space="preserve"> </v>
      </c>
      <c r="BR78" s="253">
        <f>(IF(ISERROR(VLOOKUP(BL78,'Calcification Rates'!$A$11:$Q$88,11,0)),0,VLOOKUP(BL78,'Calcification Rates'!$A$11:$Q$88,11,0)))*BO78+(IF(ISERROR(VLOOKUP(BL78,'Calcification Rates'!$A$11:$Q$88,14,0)),0,VLOOKUP(BL78,'Calcification Rates'!$A$11:$Q$88,14,0)))</f>
        <v>0</v>
      </c>
      <c r="BS78" s="253">
        <f>(IF(ISERROR(VLOOKUP(BL78,'Calcification Rates'!$A$11:$Q$88,12,0)),0,VLOOKUP(BL78,'Calcification Rates'!$A$11:$Q$88,12,0)))*BO78+(IF(ISERROR(VLOOKUP(BL78,'Calcification Rates'!$A$11:$Q$88,15,0)),0,VLOOKUP(BL78,'Calcification Rates'!$A$11:$Q$88,15,0)))</f>
        <v>0</v>
      </c>
      <c r="BT78" s="254">
        <f>(IF(ISERROR(VLOOKUP(BL78,'Calcification Rates'!$A$11:$Q$88,13,0)),0,VLOOKUP(BL78,'Calcification Rates'!$A$11:$Q$88,13,0)))*BO78+(IF(ISERROR(VLOOKUP(BL78,'Calcification Rates'!$A$11:$Q$88,16,0)),0,VLOOKUP(BL78,'Calcification Rates'!$A$11:$Q$88,16,0)))</f>
        <v>0</v>
      </c>
    </row>
    <row r="79" spans="1:72" ht="20.100000000000001" customHeight="1" x14ac:dyDescent="0.25">
      <c r="A79" s="241"/>
      <c r="B79" s="241"/>
      <c r="C79" s="257"/>
      <c r="D79" s="244">
        <f>(IF(ISERROR(VLOOKUP(A79,'Calcification Rates'!$A$11:$Q$88,5,0)),0,VLOOKUP(A79,'Calcification Rates'!$A$11:$Q$88,5,0)))*C79</f>
        <v>0</v>
      </c>
      <c r="E79" s="245" t="str">
        <f>IF(ISERROR(VLOOKUP(A79,'Calcification Rates'!$A$10:$D$88,2,FALSE))," ",VLOOKUP(A79,'Calcification Rates'!$A$10:$D$88,2,FALSE))</f>
        <v xml:space="preserve"> </v>
      </c>
      <c r="F79" s="245" t="str">
        <f>IF(ISERROR(VLOOKUP(A79,'Calcification Rates'!$A$10:$D$88,4,FALSE))," ",VLOOKUP(A79,'Calcification Rates'!$A$10:$D$88,4,FALSE))</f>
        <v xml:space="preserve"> </v>
      </c>
      <c r="G79" s="246">
        <f>(IF(ISERROR(VLOOKUP(A79,'Calcification Rates'!$A$11:$Q$88,11,0)),0,VLOOKUP(A79,'Calcification Rates'!$A$11:$Q$88,11,0)))*D79+(IF(ISERROR(VLOOKUP(A79,'Calcification Rates'!$A$11:$Q$88,14,0)),0,VLOOKUP(A79,'Calcification Rates'!$A$11:$Q$88,14,0)))</f>
        <v>0</v>
      </c>
      <c r="H79" s="247">
        <f>(IF(ISERROR(VLOOKUP(A79,'Calcification Rates'!$A$11:$Q$88,12,0)),0,VLOOKUP(A79,'Calcification Rates'!$A$11:$Q$88,12,0)))*D79+(IF(ISERROR(VLOOKUP(A79,'Calcification Rates'!$A$11:$Q$88,15,0)),0,VLOOKUP(A79,'Calcification Rates'!$A$11:$Q$88,15,0)))</f>
        <v>0</v>
      </c>
      <c r="I79" s="248">
        <f>(IF(ISERROR(VLOOKUP(A79,'Calcification Rates'!$A$11:$Q$88,13,0)),0,VLOOKUP(A79,'Calcification Rates'!$A$11:$Q$88,13,0)))*D79+(IF(ISERROR(VLOOKUP(A79,'Calcification Rates'!$A$11:$Q$88,16,0)),0,VLOOKUP(A79,'Calcification Rates'!$A$11:$Q$88,16,0)))</f>
        <v>0</v>
      </c>
      <c r="J79" s="256"/>
      <c r="K79" s="241"/>
      <c r="L79" s="257"/>
      <c r="M79" s="244">
        <f>(IF(ISERROR(VLOOKUP(J79,'Calcification Rates'!$A$11:$Q$88,5,0)),0,VLOOKUP(J79,'Calcification Rates'!$A$11:$Q$88,5,0)))*L79</f>
        <v>0</v>
      </c>
      <c r="N79" s="245" t="str">
        <f>IF(ISERROR(VLOOKUP(J79,'Calcification Rates'!$A$10:$D$88,2,FALSE))," ",VLOOKUP(J79,'Calcification Rates'!$A$10:$D$88,2,FALSE))</f>
        <v xml:space="preserve"> </v>
      </c>
      <c r="O79" s="245" t="str">
        <f>IF(ISERROR(VLOOKUP(J79,'Calcification Rates'!$A$10:$D$88,4,FALSE))," ",VLOOKUP(J79,'Calcification Rates'!$A$10:$D$88,4,FALSE))</f>
        <v xml:space="preserve"> </v>
      </c>
      <c r="P79" s="246">
        <f>(IF(ISERROR(VLOOKUP(J79,'Calcification Rates'!$A$11:$Q$88,11,0)),0,VLOOKUP(J79,'Calcification Rates'!$A$11:$Q$88,11,0)))*M79+(IF(ISERROR(VLOOKUP(J79,'Calcification Rates'!$A$11:$Q$88,14,0)),0,VLOOKUP(J79,'Calcification Rates'!$A$11:$Q$88,14,0)))</f>
        <v>0</v>
      </c>
      <c r="Q79" s="246">
        <f>(IF(ISERROR(VLOOKUP(J79,'Calcification Rates'!$A$11:$Q$88,12,0)),0,VLOOKUP(J79,'Calcification Rates'!$A$11:$Q$88,12,0)))*M79+(IF(ISERROR(VLOOKUP(J79,'Calcification Rates'!$A$11:$Q$88,15,0)),0,VLOOKUP(J79,'Calcification Rates'!$A$11:$Q$88,15,0)))</f>
        <v>0</v>
      </c>
      <c r="R79" s="249">
        <f>(IF(ISERROR(VLOOKUP(J79,'Calcification Rates'!$A$11:$Q$88,13,0)),0,VLOOKUP(J79,'Calcification Rates'!$A$11:$Q$88,13,0)))*M79+(IF(ISERROR(VLOOKUP(J79,'Calcification Rates'!$A$11:$Q$88,16,0)),0,VLOOKUP(J79,'Calcification Rates'!$A$11:$Q$88,16,0)))</f>
        <v>0</v>
      </c>
      <c r="S79" s="256"/>
      <c r="T79" s="241"/>
      <c r="U79" s="257"/>
      <c r="V79" s="252">
        <f>(IF(ISERROR(VLOOKUP(S79,'Calcification Rates'!$A$11:$Q$88,5,0)),0,VLOOKUP(S79,'Calcification Rates'!$A$11:$Q$88,5,0)))*U79</f>
        <v>0</v>
      </c>
      <c r="W79" s="245" t="str">
        <f>IF(ISERROR(VLOOKUP(S79,'Calcification Rates'!$A$10:$D$88,2,FALSE))," ",VLOOKUP(S79,'Calcification Rates'!$A$10:$D$88,2,FALSE))</f>
        <v xml:space="preserve"> </v>
      </c>
      <c r="X79" s="245" t="str">
        <f>IF(ISERROR(VLOOKUP(S79,'Calcification Rates'!$A$10:$D$88,4,FALSE))," ",VLOOKUP(S79,'Calcification Rates'!$A$10:$D$88,4,FALSE))</f>
        <v xml:space="preserve"> </v>
      </c>
      <c r="Y79" s="246">
        <f>(IF(ISERROR(VLOOKUP(S79,'Calcification Rates'!$A$11:$Q$88,11,0)),0,VLOOKUP(S79,'Calcification Rates'!$A$11:$Q$88,11,0)))*V79+(IF(ISERROR(VLOOKUP(S79,'Calcification Rates'!$A$11:$Q$88,14,0)),0,VLOOKUP(S79,'Calcification Rates'!$A$11:$Q$88,14,0)))</f>
        <v>0</v>
      </c>
      <c r="Z79" s="246">
        <f>(IF(ISERROR(VLOOKUP(S79,'Calcification Rates'!$A$11:$Q$88,12,0)),0,VLOOKUP(S79,'Calcification Rates'!$A$11:$Q$88,12,0)))*V79+(IF(ISERROR(VLOOKUP(S79,'Calcification Rates'!$A$11:$Q$88,15,0)),0,VLOOKUP(S79,'Calcification Rates'!$A$11:$Q$88,15,0)))</f>
        <v>0</v>
      </c>
      <c r="AA79" s="249">
        <f>(IF(ISERROR(VLOOKUP(S79,'Calcification Rates'!$A$11:$Q$88,13,0)),0,VLOOKUP(S79,'Calcification Rates'!$A$11:$Q$88,13,0)))*V79+(IF(ISERROR(VLOOKUP(S79,'Calcification Rates'!$A$11:$Q$88,16,0)),0,VLOOKUP(S79,'Calcification Rates'!$A$11:$Q$88,16,0)))</f>
        <v>0</v>
      </c>
      <c r="AB79" s="256"/>
      <c r="AC79" s="242"/>
      <c r="AD79" s="243"/>
      <c r="AE79" s="244">
        <f>(IF(ISERROR(VLOOKUP(AB79,'Calcification Rates'!$A$11:$Q$88,5,0)),0,VLOOKUP(AB79,'Calcification Rates'!$A$11:$Q$88,5,0)))*AD79</f>
        <v>0</v>
      </c>
      <c r="AF79" s="245" t="str">
        <f>IF(ISERROR(VLOOKUP(AB79,'Calcification Rates'!$A$10:$D$88,2,FALSE))," ",VLOOKUP(AB79,'Calcification Rates'!$A$10:$D$88,2,FALSE))</f>
        <v xml:space="preserve"> </v>
      </c>
      <c r="AG79" s="245" t="str">
        <f>IF(ISERROR(VLOOKUP(AB79,'Calcification Rates'!$A$10:$D$88,4,FALSE))," ",VLOOKUP(AB79,'Calcification Rates'!$A$10:$D$88,4,FALSE))</f>
        <v xml:space="preserve"> </v>
      </c>
      <c r="AH79" s="246">
        <f>(IF(ISERROR(VLOOKUP(AB79,'Calcification Rates'!$A$11:$Q$88,11,0)),0,VLOOKUP(AB79,'Calcification Rates'!$A$11:$Q$88,11,0)))*AE79+(IF(ISERROR(VLOOKUP(AB79,'Calcification Rates'!$A$11:$Q$88,14,0)),0,VLOOKUP(AB79,'Calcification Rates'!$A$11:$Q$88,14,0)))</f>
        <v>0</v>
      </c>
      <c r="AI79" s="246">
        <f>(IF(ISERROR(VLOOKUP(AB79,'Calcification Rates'!$A$11:$Q$88,12,0)),0,VLOOKUP(AB79,'Calcification Rates'!$A$11:$Q$88,12,0)))*AE79+(IF(ISERROR(VLOOKUP(AB79,'Calcification Rates'!$A$11:$Q$88,15,0)),0,VLOOKUP(AB79,'Calcification Rates'!$A$11:$Q$88,15,0)))</f>
        <v>0</v>
      </c>
      <c r="AJ79" s="249">
        <f>(IF(ISERROR(VLOOKUP(AB79,'Calcification Rates'!$A$11:$Q$88,13,0)),0,VLOOKUP(AB79,'Calcification Rates'!$A$11:$Q$88,13,0)))*AE79+(IF(ISERROR(VLOOKUP(AB79,'Calcification Rates'!$A$11:$Q$88,16,0)),0,VLOOKUP(AB79,'Calcification Rates'!$A$11:$Q$88,16,0)))</f>
        <v>0</v>
      </c>
      <c r="AK79" s="256"/>
      <c r="AL79" s="242"/>
      <c r="AM79" s="243"/>
      <c r="AN79" s="252">
        <f>(IF(ISERROR(VLOOKUP(AK79,'Calcification Rates'!$A$11:$Q$88,5,0)),0,VLOOKUP(AK79,'Calcification Rates'!$A$11:$Q$88,5,0)))*AM79</f>
        <v>0</v>
      </c>
      <c r="AO79" s="245" t="str">
        <f>IF(ISERROR(VLOOKUP(AK79,'Calcification Rates'!$A$10:$D$88,2,FALSE))," ",VLOOKUP(AK79,'Calcification Rates'!$A$10:$D$88,2,FALSE))</f>
        <v xml:space="preserve"> </v>
      </c>
      <c r="AP79" s="245" t="str">
        <f>IF(ISERROR(VLOOKUP(AK79,'Calcification Rates'!$A$10:$D$88,4,FALSE))," ",VLOOKUP(AK79,'Calcification Rates'!$A$10:$D$88,4,FALSE))</f>
        <v xml:space="preserve"> </v>
      </c>
      <c r="AQ79" s="246">
        <f>(IF(ISERROR(VLOOKUP(AK79,'Calcification Rates'!$A$11:$Q$88,11,0)),0,VLOOKUP(AK79,'Calcification Rates'!$A$11:$Q$88,11,0)))*AN79+(IF(ISERROR(VLOOKUP(AK79,'Calcification Rates'!$A$11:$Q$88,14,0)),0,VLOOKUP(AK79,'Calcification Rates'!$A$11:$Q$88,14,0)))</f>
        <v>0</v>
      </c>
      <c r="AR79" s="246">
        <f>(IF(ISERROR(VLOOKUP(AK79,'Calcification Rates'!$A$11:$Q$88,12,0)),0,VLOOKUP(AK79,'Calcification Rates'!$A$11:$Q$88,12,0)))*AN79+(IF(ISERROR(VLOOKUP(AK79,'Calcification Rates'!$A$11:$Q$88,15,0)),0,VLOOKUP(AK79,'Calcification Rates'!$A$11:$Q$88,15,0)))</f>
        <v>0</v>
      </c>
      <c r="AS79" s="249">
        <f>(IF(ISERROR(VLOOKUP(AK79,'Calcification Rates'!$A$11:$Q$88,13,0)),0,VLOOKUP(AK79,'Calcification Rates'!$A$11:$Q$88,13,0)))*AN79+(IF(ISERROR(VLOOKUP(AK79,'Calcification Rates'!$A$11:$Q$88,16,0)),0,VLOOKUP(AK79,'Calcification Rates'!$A$11:$Q$88,16,0)))</f>
        <v>0</v>
      </c>
      <c r="AT79" s="256"/>
      <c r="AU79" s="250"/>
      <c r="AV79" s="251"/>
      <c r="AW79" s="244">
        <f>(IF(ISERROR(VLOOKUP(AT79,'Calcification Rates'!$A$11:$Q$88,5,0)),0,VLOOKUP(AT79,'Calcification Rates'!$A$11:$Q$88,5,0)))*AV79</f>
        <v>0</v>
      </c>
      <c r="AX79" s="245" t="str">
        <f>IF(ISERROR(VLOOKUP(AT79,'Calcification Rates'!$A$10:$D$88,2,FALSE))," ",VLOOKUP(AT79,'Calcification Rates'!$A$10:$D$88,2,FALSE))</f>
        <v xml:space="preserve"> </v>
      </c>
      <c r="AY79" s="245" t="str">
        <f>IF(ISERROR(VLOOKUP(AT79,'Calcification Rates'!$A$10:$D$88,4,FALSE))," ",VLOOKUP(AT79,'Calcification Rates'!$A$10:$D$88,4,FALSE))</f>
        <v xml:space="preserve"> </v>
      </c>
      <c r="AZ79" s="253">
        <f>(IF(ISERROR(VLOOKUP(AT79,'Calcification Rates'!$A$11:$Q$88,11,0)),0,VLOOKUP(AT79,'Calcification Rates'!$A$11:$Q$88,11,0)))*AW79+(IF(ISERROR(VLOOKUP(AT79,'Calcification Rates'!$A$11:$Q$88,14,0)),0,VLOOKUP(AT79,'Calcification Rates'!$A$11:$Q$88,14,0)))</f>
        <v>0</v>
      </c>
      <c r="BA79" s="253">
        <f>(IF(ISERROR(VLOOKUP(AT79,'Calcification Rates'!$A$11:$Q$88,12,0)),0,VLOOKUP(AT79,'Calcification Rates'!$A$11:$Q$88,12,0)))*AW79+(IF(ISERROR(VLOOKUP(AT79,'Calcification Rates'!$A$11:$Q$88,15,0)),0,VLOOKUP(AT79,'Calcification Rates'!$A$11:$Q$88,15,0)))</f>
        <v>0</v>
      </c>
      <c r="BB79" s="254">
        <f>(IF(ISERROR(VLOOKUP(AT79,'Calcification Rates'!$A$11:$Q$88,13,0)),0,VLOOKUP(AT79,'Calcification Rates'!$A$11:$Q$88,13,0)))*AW79+(IF(ISERROR(VLOOKUP(AT79,'Calcification Rates'!$A$11:$Q$88,16,0)),0,VLOOKUP(AT79,'Calcification Rates'!$A$11:$Q$88,16,0)))</f>
        <v>0</v>
      </c>
      <c r="BC79" s="256"/>
      <c r="BD79" s="241"/>
      <c r="BE79" s="257"/>
      <c r="BF79" s="244">
        <f>(IF(ISERROR(VLOOKUP(BC79,'Calcification Rates'!$A$11:$Q$88,5,0)),0,VLOOKUP(BC79,'Calcification Rates'!$A$11:$Q$88,5,0)))*BE79</f>
        <v>0</v>
      </c>
      <c r="BG79" s="245" t="str">
        <f>IF(ISERROR(VLOOKUP(BC79,'Calcification Rates'!$A$10:$D$88,2,FALSE))," ",VLOOKUP(BC79,'Calcification Rates'!$A$10:$D$88,2,FALSE))</f>
        <v xml:space="preserve"> </v>
      </c>
      <c r="BH79" s="245" t="str">
        <f>IF(ISERROR(VLOOKUP(BC79,'Calcification Rates'!$A$10:$D$88,4,FALSE))," ",VLOOKUP(BC79,'Calcification Rates'!$A$10:$D$88,4,FALSE))</f>
        <v xml:space="preserve"> </v>
      </c>
      <c r="BI79" s="253">
        <f>(IF(ISERROR(VLOOKUP(BC79,'Calcification Rates'!$A$11:$Q$88,11,0)),0,VLOOKUP(BC79,'Calcification Rates'!$A$11:$Q$88,11,0)))*BF79+(IF(ISERROR(VLOOKUP(BC79,'Calcification Rates'!$A$11:$Q$88,14,0)),0,VLOOKUP(BC79,'Calcification Rates'!$A$11:$Q$88,14,0)))</f>
        <v>0</v>
      </c>
      <c r="BJ79" s="253">
        <f>(IF(ISERROR(VLOOKUP(BC79,'Calcification Rates'!$A$11:$Q$88,12,0)),0,VLOOKUP(BC79,'Calcification Rates'!$A$11:$Q$88,12,0)))*BF79+(IF(ISERROR(VLOOKUP(BC79,'Calcification Rates'!$A$11:$Q$88,15,0)),0,VLOOKUP(BC79,'Calcification Rates'!$A$11:$Q$88,15,0)))</f>
        <v>0</v>
      </c>
      <c r="BK79" s="254">
        <f>(IF(ISERROR(VLOOKUP(BC79,'Calcification Rates'!$A$11:$Q$88,13,0)),0,VLOOKUP(BC79,'Calcification Rates'!$A$11:$Q$88,13,0)))*BF79+(IF(ISERROR(VLOOKUP(BC79,'Calcification Rates'!$A$11:$Q$88,16,0)),0,VLOOKUP(BC79,'Calcification Rates'!$A$11:$Q$88,16,0)))</f>
        <v>0</v>
      </c>
      <c r="BL79" s="256"/>
      <c r="BM79" s="250"/>
      <c r="BN79" s="250"/>
      <c r="BO79" s="241">
        <f>(IF(ISERROR(VLOOKUP(BL79,'Calcification Rates'!$A$11:$Q$88,5,0)),0,VLOOKUP(BL79,'Calcification Rates'!$A$11:$Q$88,5,0)))*BN79</f>
        <v>0</v>
      </c>
      <c r="BP79" s="245" t="str">
        <f>IF(ISERROR(VLOOKUP(BL79,'Calcification Rates'!$A$10:$D$88,2,FALSE))," ",VLOOKUP(BL79,'Calcification Rates'!$A$10:$D$88,2,FALSE))</f>
        <v xml:space="preserve"> </v>
      </c>
      <c r="BQ79" s="245" t="str">
        <f>IF(ISERROR(VLOOKUP(BL79,'Calcification Rates'!$A$10:$D$88,4,FALSE))," ",VLOOKUP(BL79,'Calcification Rates'!$A$10:$D$88,4,FALSE))</f>
        <v xml:space="preserve"> </v>
      </c>
      <c r="BR79" s="253">
        <f>(IF(ISERROR(VLOOKUP(BL79,'Calcification Rates'!$A$11:$Q$88,11,0)),0,VLOOKUP(BL79,'Calcification Rates'!$A$11:$Q$88,11,0)))*BO79+(IF(ISERROR(VLOOKUP(BL79,'Calcification Rates'!$A$11:$Q$88,14,0)),0,VLOOKUP(BL79,'Calcification Rates'!$A$11:$Q$88,14,0)))</f>
        <v>0</v>
      </c>
      <c r="BS79" s="253">
        <f>(IF(ISERROR(VLOOKUP(BL79,'Calcification Rates'!$A$11:$Q$88,12,0)),0,VLOOKUP(BL79,'Calcification Rates'!$A$11:$Q$88,12,0)))*BO79+(IF(ISERROR(VLOOKUP(BL79,'Calcification Rates'!$A$11:$Q$88,15,0)),0,VLOOKUP(BL79,'Calcification Rates'!$A$11:$Q$88,15,0)))</f>
        <v>0</v>
      </c>
      <c r="BT79" s="254">
        <f>(IF(ISERROR(VLOOKUP(BL79,'Calcification Rates'!$A$11:$Q$88,13,0)),0,VLOOKUP(BL79,'Calcification Rates'!$A$11:$Q$88,13,0)))*BO79+(IF(ISERROR(VLOOKUP(BL79,'Calcification Rates'!$A$11:$Q$88,16,0)),0,VLOOKUP(BL79,'Calcification Rates'!$A$11:$Q$88,16,0)))</f>
        <v>0</v>
      </c>
    </row>
    <row r="80" spans="1:72" ht="20.100000000000001" customHeight="1" x14ac:dyDescent="0.25">
      <c r="A80" s="241"/>
      <c r="B80" s="241"/>
      <c r="C80" s="257"/>
      <c r="D80" s="244">
        <f>(IF(ISERROR(VLOOKUP(A80,'Calcification Rates'!$A$11:$Q$88,5,0)),0,VLOOKUP(A80,'Calcification Rates'!$A$11:$Q$88,5,0)))*C80</f>
        <v>0</v>
      </c>
      <c r="E80" s="245" t="str">
        <f>IF(ISERROR(VLOOKUP(A80,'Calcification Rates'!$A$10:$D$88,2,FALSE))," ",VLOOKUP(A80,'Calcification Rates'!$A$10:$D$88,2,FALSE))</f>
        <v xml:space="preserve"> </v>
      </c>
      <c r="F80" s="245" t="str">
        <f>IF(ISERROR(VLOOKUP(A80,'Calcification Rates'!$A$10:$D$88,4,FALSE))," ",VLOOKUP(A80,'Calcification Rates'!$A$10:$D$88,4,FALSE))</f>
        <v xml:space="preserve"> </v>
      </c>
      <c r="G80" s="246">
        <f>(IF(ISERROR(VLOOKUP(A80,'Calcification Rates'!$A$11:$Q$88,11,0)),0,VLOOKUP(A80,'Calcification Rates'!$A$11:$Q$88,11,0)))*D80+(IF(ISERROR(VLOOKUP(A80,'Calcification Rates'!$A$11:$Q$88,14,0)),0,VLOOKUP(A80,'Calcification Rates'!$A$11:$Q$88,14,0)))</f>
        <v>0</v>
      </c>
      <c r="H80" s="247">
        <f>(IF(ISERROR(VLOOKUP(A80,'Calcification Rates'!$A$11:$Q$88,12,0)),0,VLOOKUP(A80,'Calcification Rates'!$A$11:$Q$88,12,0)))*D80+(IF(ISERROR(VLOOKUP(A80,'Calcification Rates'!$A$11:$Q$88,15,0)),0,VLOOKUP(A80,'Calcification Rates'!$A$11:$Q$88,15,0)))</f>
        <v>0</v>
      </c>
      <c r="I80" s="248">
        <f>(IF(ISERROR(VLOOKUP(A80,'Calcification Rates'!$A$11:$Q$88,13,0)),0,VLOOKUP(A80,'Calcification Rates'!$A$11:$Q$88,13,0)))*D80+(IF(ISERROR(VLOOKUP(A80,'Calcification Rates'!$A$11:$Q$88,16,0)),0,VLOOKUP(A80,'Calcification Rates'!$A$11:$Q$88,16,0)))</f>
        <v>0</v>
      </c>
      <c r="J80" s="256"/>
      <c r="K80" s="241"/>
      <c r="L80" s="257"/>
      <c r="M80" s="244">
        <f>(IF(ISERROR(VLOOKUP(J80,'Calcification Rates'!$A$11:$Q$88,5,0)),0,VLOOKUP(J80,'Calcification Rates'!$A$11:$Q$88,5,0)))*L80</f>
        <v>0</v>
      </c>
      <c r="N80" s="245" t="str">
        <f>IF(ISERROR(VLOOKUP(J80,'Calcification Rates'!$A$10:$D$88,2,FALSE))," ",VLOOKUP(J80,'Calcification Rates'!$A$10:$D$88,2,FALSE))</f>
        <v xml:space="preserve"> </v>
      </c>
      <c r="O80" s="245" t="str">
        <f>IF(ISERROR(VLOOKUP(J80,'Calcification Rates'!$A$10:$D$88,4,FALSE))," ",VLOOKUP(J80,'Calcification Rates'!$A$10:$D$88,4,FALSE))</f>
        <v xml:space="preserve"> </v>
      </c>
      <c r="P80" s="246">
        <f>(IF(ISERROR(VLOOKUP(J80,'Calcification Rates'!$A$11:$Q$88,11,0)),0,VLOOKUP(J80,'Calcification Rates'!$A$11:$Q$88,11,0)))*M80+(IF(ISERROR(VLOOKUP(J80,'Calcification Rates'!$A$11:$Q$88,14,0)),0,VLOOKUP(J80,'Calcification Rates'!$A$11:$Q$88,14,0)))</f>
        <v>0</v>
      </c>
      <c r="Q80" s="246">
        <f>(IF(ISERROR(VLOOKUP(J80,'Calcification Rates'!$A$11:$Q$88,12,0)),0,VLOOKUP(J80,'Calcification Rates'!$A$11:$Q$88,12,0)))*M80+(IF(ISERROR(VLOOKUP(J80,'Calcification Rates'!$A$11:$Q$88,15,0)),0,VLOOKUP(J80,'Calcification Rates'!$A$11:$Q$88,15,0)))</f>
        <v>0</v>
      </c>
      <c r="R80" s="249">
        <f>(IF(ISERROR(VLOOKUP(J80,'Calcification Rates'!$A$11:$Q$88,13,0)),0,VLOOKUP(J80,'Calcification Rates'!$A$11:$Q$88,13,0)))*M80+(IF(ISERROR(VLOOKUP(J80,'Calcification Rates'!$A$11:$Q$88,16,0)),0,VLOOKUP(J80,'Calcification Rates'!$A$11:$Q$88,16,0)))</f>
        <v>0</v>
      </c>
      <c r="S80" s="256"/>
      <c r="T80" s="241"/>
      <c r="U80" s="257"/>
      <c r="V80" s="252">
        <f>(IF(ISERROR(VLOOKUP(S80,'Calcification Rates'!$A$11:$Q$88,5,0)),0,VLOOKUP(S80,'Calcification Rates'!$A$11:$Q$88,5,0)))*U80</f>
        <v>0</v>
      </c>
      <c r="W80" s="245" t="str">
        <f>IF(ISERROR(VLOOKUP(S80,'Calcification Rates'!$A$10:$D$88,2,FALSE))," ",VLOOKUP(S80,'Calcification Rates'!$A$10:$D$88,2,FALSE))</f>
        <v xml:space="preserve"> </v>
      </c>
      <c r="X80" s="245" t="str">
        <f>IF(ISERROR(VLOOKUP(S80,'Calcification Rates'!$A$10:$D$88,4,FALSE))," ",VLOOKUP(S80,'Calcification Rates'!$A$10:$D$88,4,FALSE))</f>
        <v xml:space="preserve"> </v>
      </c>
      <c r="Y80" s="246">
        <f>(IF(ISERROR(VLOOKUP(S80,'Calcification Rates'!$A$11:$Q$88,11,0)),0,VLOOKUP(S80,'Calcification Rates'!$A$11:$Q$88,11,0)))*V80+(IF(ISERROR(VLOOKUP(S80,'Calcification Rates'!$A$11:$Q$88,14,0)),0,VLOOKUP(S80,'Calcification Rates'!$A$11:$Q$88,14,0)))</f>
        <v>0</v>
      </c>
      <c r="Z80" s="246">
        <f>(IF(ISERROR(VLOOKUP(S80,'Calcification Rates'!$A$11:$Q$88,12,0)),0,VLOOKUP(S80,'Calcification Rates'!$A$11:$Q$88,12,0)))*V80+(IF(ISERROR(VLOOKUP(S80,'Calcification Rates'!$A$11:$Q$88,15,0)),0,VLOOKUP(S80,'Calcification Rates'!$A$11:$Q$88,15,0)))</f>
        <v>0</v>
      </c>
      <c r="AA80" s="249">
        <f>(IF(ISERROR(VLOOKUP(S80,'Calcification Rates'!$A$11:$Q$88,13,0)),0,VLOOKUP(S80,'Calcification Rates'!$A$11:$Q$88,13,0)))*V80+(IF(ISERROR(VLOOKUP(S80,'Calcification Rates'!$A$11:$Q$88,16,0)),0,VLOOKUP(S80,'Calcification Rates'!$A$11:$Q$88,16,0)))</f>
        <v>0</v>
      </c>
      <c r="AB80" s="256"/>
      <c r="AC80" s="242"/>
      <c r="AD80" s="243"/>
      <c r="AE80" s="244">
        <f>(IF(ISERROR(VLOOKUP(AB80,'Calcification Rates'!$A$11:$Q$88,5,0)),0,VLOOKUP(AB80,'Calcification Rates'!$A$11:$Q$88,5,0)))*AD80</f>
        <v>0</v>
      </c>
      <c r="AF80" s="245" t="str">
        <f>IF(ISERROR(VLOOKUP(AB80,'Calcification Rates'!$A$10:$D$88,2,FALSE))," ",VLOOKUP(AB80,'Calcification Rates'!$A$10:$D$88,2,FALSE))</f>
        <v xml:space="preserve"> </v>
      </c>
      <c r="AG80" s="245" t="str">
        <f>IF(ISERROR(VLOOKUP(AB80,'Calcification Rates'!$A$10:$D$88,4,FALSE))," ",VLOOKUP(AB80,'Calcification Rates'!$A$10:$D$88,4,FALSE))</f>
        <v xml:space="preserve"> </v>
      </c>
      <c r="AH80" s="246">
        <f>(IF(ISERROR(VLOOKUP(AB80,'Calcification Rates'!$A$11:$Q$88,11,0)),0,VLOOKUP(AB80,'Calcification Rates'!$A$11:$Q$88,11,0)))*AE80+(IF(ISERROR(VLOOKUP(AB80,'Calcification Rates'!$A$11:$Q$88,14,0)),0,VLOOKUP(AB80,'Calcification Rates'!$A$11:$Q$88,14,0)))</f>
        <v>0</v>
      </c>
      <c r="AI80" s="246">
        <f>(IF(ISERROR(VLOOKUP(AB80,'Calcification Rates'!$A$11:$Q$88,12,0)),0,VLOOKUP(AB80,'Calcification Rates'!$A$11:$Q$88,12,0)))*AE80+(IF(ISERROR(VLOOKUP(AB80,'Calcification Rates'!$A$11:$Q$88,15,0)),0,VLOOKUP(AB80,'Calcification Rates'!$A$11:$Q$88,15,0)))</f>
        <v>0</v>
      </c>
      <c r="AJ80" s="249">
        <f>(IF(ISERROR(VLOOKUP(AB80,'Calcification Rates'!$A$11:$Q$88,13,0)),0,VLOOKUP(AB80,'Calcification Rates'!$A$11:$Q$88,13,0)))*AE80+(IF(ISERROR(VLOOKUP(AB80,'Calcification Rates'!$A$11:$Q$88,16,0)),0,VLOOKUP(AB80,'Calcification Rates'!$A$11:$Q$88,16,0)))</f>
        <v>0</v>
      </c>
      <c r="AK80" s="256"/>
      <c r="AL80" s="242"/>
      <c r="AM80" s="243"/>
      <c r="AN80" s="252">
        <f>(IF(ISERROR(VLOOKUP(AK80,'Calcification Rates'!$A$11:$Q$88,5,0)),0,VLOOKUP(AK80,'Calcification Rates'!$A$11:$Q$88,5,0)))*AM80</f>
        <v>0</v>
      </c>
      <c r="AO80" s="245" t="str">
        <f>IF(ISERROR(VLOOKUP(AK80,'Calcification Rates'!$A$10:$D$88,2,FALSE))," ",VLOOKUP(AK80,'Calcification Rates'!$A$10:$D$88,2,FALSE))</f>
        <v xml:space="preserve"> </v>
      </c>
      <c r="AP80" s="245" t="str">
        <f>IF(ISERROR(VLOOKUP(AK80,'Calcification Rates'!$A$10:$D$88,4,FALSE))," ",VLOOKUP(AK80,'Calcification Rates'!$A$10:$D$88,4,FALSE))</f>
        <v xml:space="preserve"> </v>
      </c>
      <c r="AQ80" s="246">
        <f>(IF(ISERROR(VLOOKUP(AK80,'Calcification Rates'!$A$11:$Q$88,11,0)),0,VLOOKUP(AK80,'Calcification Rates'!$A$11:$Q$88,11,0)))*AN80+(IF(ISERROR(VLOOKUP(AK80,'Calcification Rates'!$A$11:$Q$88,14,0)),0,VLOOKUP(AK80,'Calcification Rates'!$A$11:$Q$88,14,0)))</f>
        <v>0</v>
      </c>
      <c r="AR80" s="246">
        <f>(IF(ISERROR(VLOOKUP(AK80,'Calcification Rates'!$A$11:$Q$88,12,0)),0,VLOOKUP(AK80,'Calcification Rates'!$A$11:$Q$88,12,0)))*AN80+(IF(ISERROR(VLOOKUP(AK80,'Calcification Rates'!$A$11:$Q$88,15,0)),0,VLOOKUP(AK80,'Calcification Rates'!$A$11:$Q$88,15,0)))</f>
        <v>0</v>
      </c>
      <c r="AS80" s="249">
        <f>(IF(ISERROR(VLOOKUP(AK80,'Calcification Rates'!$A$11:$Q$88,13,0)),0,VLOOKUP(AK80,'Calcification Rates'!$A$11:$Q$88,13,0)))*AN80+(IF(ISERROR(VLOOKUP(AK80,'Calcification Rates'!$A$11:$Q$88,16,0)),0,VLOOKUP(AK80,'Calcification Rates'!$A$11:$Q$88,16,0)))</f>
        <v>0</v>
      </c>
      <c r="AT80" s="256"/>
      <c r="AU80" s="250"/>
      <c r="AV80" s="251"/>
      <c r="AW80" s="244">
        <f>(IF(ISERROR(VLOOKUP(AT80,'Calcification Rates'!$A$11:$Q$88,5,0)),0,VLOOKUP(AT80,'Calcification Rates'!$A$11:$Q$88,5,0)))*AV80</f>
        <v>0</v>
      </c>
      <c r="AX80" s="245" t="str">
        <f>IF(ISERROR(VLOOKUP(AT80,'Calcification Rates'!$A$10:$D$88,2,FALSE))," ",VLOOKUP(AT80,'Calcification Rates'!$A$10:$D$88,2,FALSE))</f>
        <v xml:space="preserve"> </v>
      </c>
      <c r="AY80" s="245" t="str">
        <f>IF(ISERROR(VLOOKUP(AT80,'Calcification Rates'!$A$10:$D$88,4,FALSE))," ",VLOOKUP(AT80,'Calcification Rates'!$A$10:$D$88,4,FALSE))</f>
        <v xml:space="preserve"> </v>
      </c>
      <c r="AZ80" s="253">
        <f>(IF(ISERROR(VLOOKUP(AT80,'Calcification Rates'!$A$11:$Q$88,11,0)),0,VLOOKUP(AT80,'Calcification Rates'!$A$11:$Q$88,11,0)))*AW80+(IF(ISERROR(VLOOKUP(AT80,'Calcification Rates'!$A$11:$Q$88,14,0)),0,VLOOKUP(AT80,'Calcification Rates'!$A$11:$Q$88,14,0)))</f>
        <v>0</v>
      </c>
      <c r="BA80" s="253">
        <f>(IF(ISERROR(VLOOKUP(AT80,'Calcification Rates'!$A$11:$Q$88,12,0)),0,VLOOKUP(AT80,'Calcification Rates'!$A$11:$Q$88,12,0)))*AW80+(IF(ISERROR(VLOOKUP(AT80,'Calcification Rates'!$A$11:$Q$88,15,0)),0,VLOOKUP(AT80,'Calcification Rates'!$A$11:$Q$88,15,0)))</f>
        <v>0</v>
      </c>
      <c r="BB80" s="254">
        <f>(IF(ISERROR(VLOOKUP(AT80,'Calcification Rates'!$A$11:$Q$88,13,0)),0,VLOOKUP(AT80,'Calcification Rates'!$A$11:$Q$88,13,0)))*AW80+(IF(ISERROR(VLOOKUP(AT80,'Calcification Rates'!$A$11:$Q$88,16,0)),0,VLOOKUP(AT80,'Calcification Rates'!$A$11:$Q$88,16,0)))</f>
        <v>0</v>
      </c>
      <c r="BC80" s="256"/>
      <c r="BD80" s="241"/>
      <c r="BE80" s="257"/>
      <c r="BF80" s="244">
        <f>(IF(ISERROR(VLOOKUP(BC80,'Calcification Rates'!$A$11:$Q$88,5,0)),0,VLOOKUP(BC80,'Calcification Rates'!$A$11:$Q$88,5,0)))*BE80</f>
        <v>0</v>
      </c>
      <c r="BG80" s="245" t="str">
        <f>IF(ISERROR(VLOOKUP(BC80,'Calcification Rates'!$A$10:$D$88,2,FALSE))," ",VLOOKUP(BC80,'Calcification Rates'!$A$10:$D$88,2,FALSE))</f>
        <v xml:space="preserve"> </v>
      </c>
      <c r="BH80" s="245" t="str">
        <f>IF(ISERROR(VLOOKUP(BC80,'Calcification Rates'!$A$10:$D$88,4,FALSE))," ",VLOOKUP(BC80,'Calcification Rates'!$A$10:$D$88,4,FALSE))</f>
        <v xml:space="preserve"> </v>
      </c>
      <c r="BI80" s="253">
        <f>(IF(ISERROR(VLOOKUP(BC80,'Calcification Rates'!$A$11:$Q$88,11,0)),0,VLOOKUP(BC80,'Calcification Rates'!$A$11:$Q$88,11,0)))*BF80+(IF(ISERROR(VLOOKUP(BC80,'Calcification Rates'!$A$11:$Q$88,14,0)),0,VLOOKUP(BC80,'Calcification Rates'!$A$11:$Q$88,14,0)))</f>
        <v>0</v>
      </c>
      <c r="BJ80" s="253">
        <f>(IF(ISERROR(VLOOKUP(BC80,'Calcification Rates'!$A$11:$Q$88,12,0)),0,VLOOKUP(BC80,'Calcification Rates'!$A$11:$Q$88,12,0)))*BF80+(IF(ISERROR(VLOOKUP(BC80,'Calcification Rates'!$A$11:$Q$88,15,0)),0,VLOOKUP(BC80,'Calcification Rates'!$A$11:$Q$88,15,0)))</f>
        <v>0</v>
      </c>
      <c r="BK80" s="254">
        <f>(IF(ISERROR(VLOOKUP(BC80,'Calcification Rates'!$A$11:$Q$88,13,0)),0,VLOOKUP(BC80,'Calcification Rates'!$A$11:$Q$88,13,0)))*BF80+(IF(ISERROR(VLOOKUP(BC80,'Calcification Rates'!$A$11:$Q$88,16,0)),0,VLOOKUP(BC80,'Calcification Rates'!$A$11:$Q$88,16,0)))</f>
        <v>0</v>
      </c>
      <c r="BL80" s="256"/>
      <c r="BM80" s="250"/>
      <c r="BN80" s="250"/>
      <c r="BO80" s="241">
        <f>(IF(ISERROR(VLOOKUP(BL80,'Calcification Rates'!$A$11:$Q$88,5,0)),0,VLOOKUP(BL80,'Calcification Rates'!$A$11:$Q$88,5,0)))*BN80</f>
        <v>0</v>
      </c>
      <c r="BP80" s="245" t="str">
        <f>IF(ISERROR(VLOOKUP(BL80,'Calcification Rates'!$A$10:$D$88,2,FALSE))," ",VLOOKUP(BL80,'Calcification Rates'!$A$10:$D$88,2,FALSE))</f>
        <v xml:space="preserve"> </v>
      </c>
      <c r="BQ80" s="245" t="str">
        <f>IF(ISERROR(VLOOKUP(BL80,'Calcification Rates'!$A$10:$D$88,4,FALSE))," ",VLOOKUP(BL80,'Calcification Rates'!$A$10:$D$88,4,FALSE))</f>
        <v xml:space="preserve"> </v>
      </c>
      <c r="BR80" s="253">
        <f>(IF(ISERROR(VLOOKUP(BL80,'Calcification Rates'!$A$11:$Q$88,11,0)),0,VLOOKUP(BL80,'Calcification Rates'!$A$11:$Q$88,11,0)))*BO80+(IF(ISERROR(VLOOKUP(BL80,'Calcification Rates'!$A$11:$Q$88,14,0)),0,VLOOKUP(BL80,'Calcification Rates'!$A$11:$Q$88,14,0)))</f>
        <v>0</v>
      </c>
      <c r="BS80" s="253">
        <f>(IF(ISERROR(VLOOKUP(BL80,'Calcification Rates'!$A$11:$Q$88,12,0)),0,VLOOKUP(BL80,'Calcification Rates'!$A$11:$Q$88,12,0)))*BO80+(IF(ISERROR(VLOOKUP(BL80,'Calcification Rates'!$A$11:$Q$88,15,0)),0,VLOOKUP(BL80,'Calcification Rates'!$A$11:$Q$88,15,0)))</f>
        <v>0</v>
      </c>
      <c r="BT80" s="254">
        <f>(IF(ISERROR(VLOOKUP(BL80,'Calcification Rates'!$A$11:$Q$88,13,0)),0,VLOOKUP(BL80,'Calcification Rates'!$A$11:$Q$88,13,0)))*BO80+(IF(ISERROR(VLOOKUP(BL80,'Calcification Rates'!$A$11:$Q$88,16,0)),0,VLOOKUP(BL80,'Calcification Rates'!$A$11:$Q$88,16,0)))</f>
        <v>0</v>
      </c>
    </row>
    <row r="81" spans="1:72" ht="20.100000000000001" customHeight="1" x14ac:dyDescent="0.25">
      <c r="A81" s="241"/>
      <c r="B81" s="241"/>
      <c r="C81" s="257"/>
      <c r="D81" s="244">
        <f>(IF(ISERROR(VLOOKUP(A81,'Calcification Rates'!$A$11:$Q$88,5,0)),0,VLOOKUP(A81,'Calcification Rates'!$A$11:$Q$88,5,0)))*C81</f>
        <v>0</v>
      </c>
      <c r="E81" s="245" t="str">
        <f>IF(ISERROR(VLOOKUP(A81,'Calcification Rates'!$A$10:$D$88,2,FALSE))," ",VLOOKUP(A81,'Calcification Rates'!$A$10:$D$88,2,FALSE))</f>
        <v xml:space="preserve"> </v>
      </c>
      <c r="F81" s="245" t="str">
        <f>IF(ISERROR(VLOOKUP(A81,'Calcification Rates'!$A$10:$D$88,4,FALSE))," ",VLOOKUP(A81,'Calcification Rates'!$A$10:$D$88,4,FALSE))</f>
        <v xml:space="preserve"> </v>
      </c>
      <c r="G81" s="246">
        <f>(IF(ISERROR(VLOOKUP(A81,'Calcification Rates'!$A$11:$Q$88,11,0)),0,VLOOKUP(A81,'Calcification Rates'!$A$11:$Q$88,11,0)))*D81+(IF(ISERROR(VLOOKUP(A81,'Calcification Rates'!$A$11:$Q$88,14,0)),0,VLOOKUP(A81,'Calcification Rates'!$A$11:$Q$88,14,0)))</f>
        <v>0</v>
      </c>
      <c r="H81" s="247">
        <f>(IF(ISERROR(VLOOKUP(A81,'Calcification Rates'!$A$11:$Q$88,12,0)),0,VLOOKUP(A81,'Calcification Rates'!$A$11:$Q$88,12,0)))*D81+(IF(ISERROR(VLOOKUP(A81,'Calcification Rates'!$A$11:$Q$88,15,0)),0,VLOOKUP(A81,'Calcification Rates'!$A$11:$Q$88,15,0)))</f>
        <v>0</v>
      </c>
      <c r="I81" s="248">
        <f>(IF(ISERROR(VLOOKUP(A81,'Calcification Rates'!$A$11:$Q$88,13,0)),0,VLOOKUP(A81,'Calcification Rates'!$A$11:$Q$88,13,0)))*D81+(IF(ISERROR(VLOOKUP(A81,'Calcification Rates'!$A$11:$Q$88,16,0)),0,VLOOKUP(A81,'Calcification Rates'!$A$11:$Q$88,16,0)))</f>
        <v>0</v>
      </c>
      <c r="J81" s="256"/>
      <c r="K81" s="241"/>
      <c r="L81" s="257"/>
      <c r="M81" s="244">
        <f>(IF(ISERROR(VLOOKUP(J81,'Calcification Rates'!$A$11:$Q$88,5,0)),0,VLOOKUP(J81,'Calcification Rates'!$A$11:$Q$88,5,0)))*L81</f>
        <v>0</v>
      </c>
      <c r="N81" s="245" t="str">
        <f>IF(ISERROR(VLOOKUP(J81,'Calcification Rates'!$A$10:$D$88,2,FALSE))," ",VLOOKUP(J81,'Calcification Rates'!$A$10:$D$88,2,FALSE))</f>
        <v xml:space="preserve"> </v>
      </c>
      <c r="O81" s="245" t="str">
        <f>IF(ISERROR(VLOOKUP(J81,'Calcification Rates'!$A$10:$D$88,4,FALSE))," ",VLOOKUP(J81,'Calcification Rates'!$A$10:$D$88,4,FALSE))</f>
        <v xml:space="preserve"> </v>
      </c>
      <c r="P81" s="246">
        <f>(IF(ISERROR(VLOOKUP(J81,'Calcification Rates'!$A$11:$Q$88,11,0)),0,VLOOKUP(J81,'Calcification Rates'!$A$11:$Q$88,11,0)))*M81+(IF(ISERROR(VLOOKUP(J81,'Calcification Rates'!$A$11:$Q$88,14,0)),0,VLOOKUP(J81,'Calcification Rates'!$A$11:$Q$88,14,0)))</f>
        <v>0</v>
      </c>
      <c r="Q81" s="246">
        <f>(IF(ISERROR(VLOOKUP(J81,'Calcification Rates'!$A$11:$Q$88,12,0)),0,VLOOKUP(J81,'Calcification Rates'!$A$11:$Q$88,12,0)))*M81+(IF(ISERROR(VLOOKUP(J81,'Calcification Rates'!$A$11:$Q$88,15,0)),0,VLOOKUP(J81,'Calcification Rates'!$A$11:$Q$88,15,0)))</f>
        <v>0</v>
      </c>
      <c r="R81" s="249">
        <f>(IF(ISERROR(VLOOKUP(J81,'Calcification Rates'!$A$11:$Q$88,13,0)),0,VLOOKUP(J81,'Calcification Rates'!$A$11:$Q$88,13,0)))*M81+(IF(ISERROR(VLOOKUP(J81,'Calcification Rates'!$A$11:$Q$88,16,0)),0,VLOOKUP(J81,'Calcification Rates'!$A$11:$Q$88,16,0)))</f>
        <v>0</v>
      </c>
      <c r="S81" s="256"/>
      <c r="T81" s="241"/>
      <c r="U81" s="257"/>
      <c r="V81" s="252">
        <f>(IF(ISERROR(VLOOKUP(S81,'Calcification Rates'!$A$11:$Q$88,5,0)),0,VLOOKUP(S81,'Calcification Rates'!$A$11:$Q$88,5,0)))*U81</f>
        <v>0</v>
      </c>
      <c r="W81" s="245" t="str">
        <f>IF(ISERROR(VLOOKUP(S81,'Calcification Rates'!$A$10:$D$88,2,FALSE))," ",VLOOKUP(S81,'Calcification Rates'!$A$10:$D$88,2,FALSE))</f>
        <v xml:space="preserve"> </v>
      </c>
      <c r="X81" s="245" t="str">
        <f>IF(ISERROR(VLOOKUP(S81,'Calcification Rates'!$A$10:$D$88,4,FALSE))," ",VLOOKUP(S81,'Calcification Rates'!$A$10:$D$88,4,FALSE))</f>
        <v xml:space="preserve"> </v>
      </c>
      <c r="Y81" s="246">
        <f>(IF(ISERROR(VLOOKUP(S81,'Calcification Rates'!$A$11:$Q$88,11,0)),0,VLOOKUP(S81,'Calcification Rates'!$A$11:$Q$88,11,0)))*V81+(IF(ISERROR(VLOOKUP(S81,'Calcification Rates'!$A$11:$Q$88,14,0)),0,VLOOKUP(S81,'Calcification Rates'!$A$11:$Q$88,14,0)))</f>
        <v>0</v>
      </c>
      <c r="Z81" s="246">
        <f>(IF(ISERROR(VLOOKUP(S81,'Calcification Rates'!$A$11:$Q$88,12,0)),0,VLOOKUP(S81,'Calcification Rates'!$A$11:$Q$88,12,0)))*V81+(IF(ISERROR(VLOOKUP(S81,'Calcification Rates'!$A$11:$Q$88,15,0)),0,VLOOKUP(S81,'Calcification Rates'!$A$11:$Q$88,15,0)))</f>
        <v>0</v>
      </c>
      <c r="AA81" s="249">
        <f>(IF(ISERROR(VLOOKUP(S81,'Calcification Rates'!$A$11:$Q$88,13,0)),0,VLOOKUP(S81,'Calcification Rates'!$A$11:$Q$88,13,0)))*V81+(IF(ISERROR(VLOOKUP(S81,'Calcification Rates'!$A$11:$Q$88,16,0)),0,VLOOKUP(S81,'Calcification Rates'!$A$11:$Q$88,16,0)))</f>
        <v>0</v>
      </c>
      <c r="AB81" s="256"/>
      <c r="AC81" s="242"/>
      <c r="AD81" s="243"/>
      <c r="AE81" s="244">
        <f>(IF(ISERROR(VLOOKUP(AB81,'Calcification Rates'!$A$11:$Q$88,5,0)),0,VLOOKUP(AB81,'Calcification Rates'!$A$11:$Q$88,5,0)))*AD81</f>
        <v>0</v>
      </c>
      <c r="AF81" s="245" t="str">
        <f>IF(ISERROR(VLOOKUP(AB81,'Calcification Rates'!$A$10:$D$88,2,FALSE))," ",VLOOKUP(AB81,'Calcification Rates'!$A$10:$D$88,2,FALSE))</f>
        <v xml:space="preserve"> </v>
      </c>
      <c r="AG81" s="245" t="str">
        <f>IF(ISERROR(VLOOKUP(AB81,'Calcification Rates'!$A$10:$D$88,4,FALSE))," ",VLOOKUP(AB81,'Calcification Rates'!$A$10:$D$88,4,FALSE))</f>
        <v xml:space="preserve"> </v>
      </c>
      <c r="AH81" s="246">
        <f>(IF(ISERROR(VLOOKUP(AB81,'Calcification Rates'!$A$11:$Q$88,11,0)),0,VLOOKUP(AB81,'Calcification Rates'!$A$11:$Q$88,11,0)))*AE81+(IF(ISERROR(VLOOKUP(AB81,'Calcification Rates'!$A$11:$Q$88,14,0)),0,VLOOKUP(AB81,'Calcification Rates'!$A$11:$Q$88,14,0)))</f>
        <v>0</v>
      </c>
      <c r="AI81" s="246">
        <f>(IF(ISERROR(VLOOKUP(AB81,'Calcification Rates'!$A$11:$Q$88,12,0)),0,VLOOKUP(AB81,'Calcification Rates'!$A$11:$Q$88,12,0)))*AE81+(IF(ISERROR(VLOOKUP(AB81,'Calcification Rates'!$A$11:$Q$88,15,0)),0,VLOOKUP(AB81,'Calcification Rates'!$A$11:$Q$88,15,0)))</f>
        <v>0</v>
      </c>
      <c r="AJ81" s="249">
        <f>(IF(ISERROR(VLOOKUP(AB81,'Calcification Rates'!$A$11:$Q$88,13,0)),0,VLOOKUP(AB81,'Calcification Rates'!$A$11:$Q$88,13,0)))*AE81+(IF(ISERROR(VLOOKUP(AB81,'Calcification Rates'!$A$11:$Q$88,16,0)),0,VLOOKUP(AB81,'Calcification Rates'!$A$11:$Q$88,16,0)))</f>
        <v>0</v>
      </c>
      <c r="AK81" s="256"/>
      <c r="AL81" s="242"/>
      <c r="AM81" s="243"/>
      <c r="AN81" s="252">
        <f>(IF(ISERROR(VLOOKUP(AK81,'Calcification Rates'!$A$11:$Q$88,5,0)),0,VLOOKUP(AK81,'Calcification Rates'!$A$11:$Q$88,5,0)))*AM81</f>
        <v>0</v>
      </c>
      <c r="AO81" s="245" t="str">
        <f>IF(ISERROR(VLOOKUP(AK81,'Calcification Rates'!$A$10:$D$88,2,FALSE))," ",VLOOKUP(AK81,'Calcification Rates'!$A$10:$D$88,2,FALSE))</f>
        <v xml:space="preserve"> </v>
      </c>
      <c r="AP81" s="245" t="str">
        <f>IF(ISERROR(VLOOKUP(AK81,'Calcification Rates'!$A$10:$D$88,4,FALSE))," ",VLOOKUP(AK81,'Calcification Rates'!$A$10:$D$88,4,FALSE))</f>
        <v xml:space="preserve"> </v>
      </c>
      <c r="AQ81" s="246">
        <f>(IF(ISERROR(VLOOKUP(AK81,'Calcification Rates'!$A$11:$Q$88,11,0)),0,VLOOKUP(AK81,'Calcification Rates'!$A$11:$Q$88,11,0)))*AN81+(IF(ISERROR(VLOOKUP(AK81,'Calcification Rates'!$A$11:$Q$88,14,0)),0,VLOOKUP(AK81,'Calcification Rates'!$A$11:$Q$88,14,0)))</f>
        <v>0</v>
      </c>
      <c r="AR81" s="246">
        <f>(IF(ISERROR(VLOOKUP(AK81,'Calcification Rates'!$A$11:$Q$88,12,0)),0,VLOOKUP(AK81,'Calcification Rates'!$A$11:$Q$88,12,0)))*AN81+(IF(ISERROR(VLOOKUP(AK81,'Calcification Rates'!$A$11:$Q$88,15,0)),0,VLOOKUP(AK81,'Calcification Rates'!$A$11:$Q$88,15,0)))</f>
        <v>0</v>
      </c>
      <c r="AS81" s="249">
        <f>(IF(ISERROR(VLOOKUP(AK81,'Calcification Rates'!$A$11:$Q$88,13,0)),0,VLOOKUP(AK81,'Calcification Rates'!$A$11:$Q$88,13,0)))*AN81+(IF(ISERROR(VLOOKUP(AK81,'Calcification Rates'!$A$11:$Q$88,16,0)),0,VLOOKUP(AK81,'Calcification Rates'!$A$11:$Q$88,16,0)))</f>
        <v>0</v>
      </c>
      <c r="AT81" s="256"/>
      <c r="AU81" s="250"/>
      <c r="AV81" s="251"/>
      <c r="AW81" s="244">
        <f>(IF(ISERROR(VLOOKUP(AT81,'Calcification Rates'!$A$11:$Q$88,5,0)),0,VLOOKUP(AT81,'Calcification Rates'!$A$11:$Q$88,5,0)))*AV81</f>
        <v>0</v>
      </c>
      <c r="AX81" s="245" t="str">
        <f>IF(ISERROR(VLOOKUP(AT81,'Calcification Rates'!$A$10:$D$88,2,FALSE))," ",VLOOKUP(AT81,'Calcification Rates'!$A$10:$D$88,2,FALSE))</f>
        <v xml:space="preserve"> </v>
      </c>
      <c r="AY81" s="245" t="str">
        <f>IF(ISERROR(VLOOKUP(AT81,'Calcification Rates'!$A$10:$D$88,4,FALSE))," ",VLOOKUP(AT81,'Calcification Rates'!$A$10:$D$88,4,FALSE))</f>
        <v xml:space="preserve"> </v>
      </c>
      <c r="AZ81" s="253">
        <f>(IF(ISERROR(VLOOKUP(AT81,'Calcification Rates'!$A$11:$Q$88,11,0)),0,VLOOKUP(AT81,'Calcification Rates'!$A$11:$Q$88,11,0)))*AW81+(IF(ISERROR(VLOOKUP(AT81,'Calcification Rates'!$A$11:$Q$88,14,0)),0,VLOOKUP(AT81,'Calcification Rates'!$A$11:$Q$88,14,0)))</f>
        <v>0</v>
      </c>
      <c r="BA81" s="253">
        <f>(IF(ISERROR(VLOOKUP(AT81,'Calcification Rates'!$A$11:$Q$88,12,0)),0,VLOOKUP(AT81,'Calcification Rates'!$A$11:$Q$88,12,0)))*AW81+(IF(ISERROR(VLOOKUP(AT81,'Calcification Rates'!$A$11:$Q$88,15,0)),0,VLOOKUP(AT81,'Calcification Rates'!$A$11:$Q$88,15,0)))</f>
        <v>0</v>
      </c>
      <c r="BB81" s="254">
        <f>(IF(ISERROR(VLOOKUP(AT81,'Calcification Rates'!$A$11:$Q$88,13,0)),0,VLOOKUP(AT81,'Calcification Rates'!$A$11:$Q$88,13,0)))*AW81+(IF(ISERROR(VLOOKUP(AT81,'Calcification Rates'!$A$11:$Q$88,16,0)),0,VLOOKUP(AT81,'Calcification Rates'!$A$11:$Q$88,16,0)))</f>
        <v>0</v>
      </c>
      <c r="BC81" s="256"/>
      <c r="BD81" s="241"/>
      <c r="BE81" s="257"/>
      <c r="BF81" s="244">
        <f>(IF(ISERROR(VLOOKUP(BC81,'Calcification Rates'!$A$11:$Q$88,5,0)),0,VLOOKUP(BC81,'Calcification Rates'!$A$11:$Q$88,5,0)))*BE81</f>
        <v>0</v>
      </c>
      <c r="BG81" s="245" t="str">
        <f>IF(ISERROR(VLOOKUP(BC81,'Calcification Rates'!$A$10:$D$88,2,FALSE))," ",VLOOKUP(BC81,'Calcification Rates'!$A$10:$D$88,2,FALSE))</f>
        <v xml:space="preserve"> </v>
      </c>
      <c r="BH81" s="245" t="str">
        <f>IF(ISERROR(VLOOKUP(BC81,'Calcification Rates'!$A$10:$D$88,4,FALSE))," ",VLOOKUP(BC81,'Calcification Rates'!$A$10:$D$88,4,FALSE))</f>
        <v xml:space="preserve"> </v>
      </c>
      <c r="BI81" s="253">
        <f>(IF(ISERROR(VLOOKUP(BC81,'Calcification Rates'!$A$11:$Q$88,11,0)),0,VLOOKUP(BC81,'Calcification Rates'!$A$11:$Q$88,11,0)))*BF81+(IF(ISERROR(VLOOKUP(BC81,'Calcification Rates'!$A$11:$Q$88,14,0)),0,VLOOKUP(BC81,'Calcification Rates'!$A$11:$Q$88,14,0)))</f>
        <v>0</v>
      </c>
      <c r="BJ81" s="253">
        <f>(IF(ISERROR(VLOOKUP(BC81,'Calcification Rates'!$A$11:$Q$88,12,0)),0,VLOOKUP(BC81,'Calcification Rates'!$A$11:$Q$88,12,0)))*BF81+(IF(ISERROR(VLOOKUP(BC81,'Calcification Rates'!$A$11:$Q$88,15,0)),0,VLOOKUP(BC81,'Calcification Rates'!$A$11:$Q$88,15,0)))</f>
        <v>0</v>
      </c>
      <c r="BK81" s="254">
        <f>(IF(ISERROR(VLOOKUP(BC81,'Calcification Rates'!$A$11:$Q$88,13,0)),0,VLOOKUP(BC81,'Calcification Rates'!$A$11:$Q$88,13,0)))*BF81+(IF(ISERROR(VLOOKUP(BC81,'Calcification Rates'!$A$11:$Q$88,16,0)),0,VLOOKUP(BC81,'Calcification Rates'!$A$11:$Q$88,16,0)))</f>
        <v>0</v>
      </c>
      <c r="BL81" s="256"/>
      <c r="BM81" s="250"/>
      <c r="BN81" s="250"/>
      <c r="BO81" s="241">
        <f>(IF(ISERROR(VLOOKUP(BL81,'Calcification Rates'!$A$11:$Q$88,5,0)),0,VLOOKUP(BL81,'Calcification Rates'!$A$11:$Q$88,5,0)))*BN81</f>
        <v>0</v>
      </c>
      <c r="BP81" s="245" t="str">
        <f>IF(ISERROR(VLOOKUP(BL81,'Calcification Rates'!$A$10:$D$88,2,FALSE))," ",VLOOKUP(BL81,'Calcification Rates'!$A$10:$D$88,2,FALSE))</f>
        <v xml:space="preserve"> </v>
      </c>
      <c r="BQ81" s="245" t="str">
        <f>IF(ISERROR(VLOOKUP(BL81,'Calcification Rates'!$A$10:$D$88,4,FALSE))," ",VLOOKUP(BL81,'Calcification Rates'!$A$10:$D$88,4,FALSE))</f>
        <v xml:space="preserve"> </v>
      </c>
      <c r="BR81" s="253">
        <f>(IF(ISERROR(VLOOKUP(BL81,'Calcification Rates'!$A$11:$Q$88,11,0)),0,VLOOKUP(BL81,'Calcification Rates'!$A$11:$Q$88,11,0)))*BO81+(IF(ISERROR(VLOOKUP(BL81,'Calcification Rates'!$A$11:$Q$88,14,0)),0,VLOOKUP(BL81,'Calcification Rates'!$A$11:$Q$88,14,0)))</f>
        <v>0</v>
      </c>
      <c r="BS81" s="253">
        <f>(IF(ISERROR(VLOOKUP(BL81,'Calcification Rates'!$A$11:$Q$88,12,0)),0,VLOOKUP(BL81,'Calcification Rates'!$A$11:$Q$88,12,0)))*BO81+(IF(ISERROR(VLOOKUP(BL81,'Calcification Rates'!$A$11:$Q$88,15,0)),0,VLOOKUP(BL81,'Calcification Rates'!$A$11:$Q$88,15,0)))</f>
        <v>0</v>
      </c>
      <c r="BT81" s="254">
        <f>(IF(ISERROR(VLOOKUP(BL81,'Calcification Rates'!$A$11:$Q$88,13,0)),0,VLOOKUP(BL81,'Calcification Rates'!$A$11:$Q$88,13,0)))*BO81+(IF(ISERROR(VLOOKUP(BL81,'Calcification Rates'!$A$11:$Q$88,16,0)),0,VLOOKUP(BL81,'Calcification Rates'!$A$11:$Q$88,16,0)))</f>
        <v>0</v>
      </c>
    </row>
    <row r="82" spans="1:72" ht="20.100000000000001" customHeight="1" x14ac:dyDescent="0.25">
      <c r="A82" s="241"/>
      <c r="B82" s="241"/>
      <c r="C82" s="257"/>
      <c r="D82" s="244">
        <f>(IF(ISERROR(VLOOKUP(A82,'Calcification Rates'!$A$11:$Q$88,5,0)),0,VLOOKUP(A82,'Calcification Rates'!$A$11:$Q$88,5,0)))*C82</f>
        <v>0</v>
      </c>
      <c r="E82" s="245" t="str">
        <f>IF(ISERROR(VLOOKUP(A82,'Calcification Rates'!$A$10:$D$88,2,FALSE))," ",VLOOKUP(A82,'Calcification Rates'!$A$10:$D$88,2,FALSE))</f>
        <v xml:space="preserve"> </v>
      </c>
      <c r="F82" s="245" t="str">
        <f>IF(ISERROR(VLOOKUP(A82,'Calcification Rates'!$A$10:$D$88,4,FALSE))," ",VLOOKUP(A82,'Calcification Rates'!$A$10:$D$88,4,FALSE))</f>
        <v xml:space="preserve"> </v>
      </c>
      <c r="G82" s="246">
        <f>(IF(ISERROR(VLOOKUP(A82,'Calcification Rates'!$A$11:$Q$88,11,0)),0,VLOOKUP(A82,'Calcification Rates'!$A$11:$Q$88,11,0)))*D82+(IF(ISERROR(VLOOKUP(A82,'Calcification Rates'!$A$11:$Q$88,14,0)),0,VLOOKUP(A82,'Calcification Rates'!$A$11:$Q$88,14,0)))</f>
        <v>0</v>
      </c>
      <c r="H82" s="247">
        <f>(IF(ISERROR(VLOOKUP(A82,'Calcification Rates'!$A$11:$Q$88,12,0)),0,VLOOKUP(A82,'Calcification Rates'!$A$11:$Q$88,12,0)))*D82+(IF(ISERROR(VLOOKUP(A82,'Calcification Rates'!$A$11:$Q$88,15,0)),0,VLOOKUP(A82,'Calcification Rates'!$A$11:$Q$88,15,0)))</f>
        <v>0</v>
      </c>
      <c r="I82" s="248">
        <f>(IF(ISERROR(VLOOKUP(A82,'Calcification Rates'!$A$11:$Q$88,13,0)),0,VLOOKUP(A82,'Calcification Rates'!$A$11:$Q$88,13,0)))*D82+(IF(ISERROR(VLOOKUP(A82,'Calcification Rates'!$A$11:$Q$88,16,0)),0,VLOOKUP(A82,'Calcification Rates'!$A$11:$Q$88,16,0)))</f>
        <v>0</v>
      </c>
      <c r="J82" s="256"/>
      <c r="K82" s="241"/>
      <c r="L82" s="257"/>
      <c r="M82" s="244">
        <f>(IF(ISERROR(VLOOKUP(J82,'Calcification Rates'!$A$11:$Q$88,5,0)),0,VLOOKUP(J82,'Calcification Rates'!$A$11:$Q$88,5,0)))*L82</f>
        <v>0</v>
      </c>
      <c r="N82" s="245" t="str">
        <f>IF(ISERROR(VLOOKUP(J82,'Calcification Rates'!$A$10:$D$88,2,FALSE))," ",VLOOKUP(J82,'Calcification Rates'!$A$10:$D$88,2,FALSE))</f>
        <v xml:space="preserve"> </v>
      </c>
      <c r="O82" s="245" t="str">
        <f>IF(ISERROR(VLOOKUP(J82,'Calcification Rates'!$A$10:$D$88,4,FALSE))," ",VLOOKUP(J82,'Calcification Rates'!$A$10:$D$88,4,FALSE))</f>
        <v xml:space="preserve"> </v>
      </c>
      <c r="P82" s="246">
        <f>(IF(ISERROR(VLOOKUP(J82,'Calcification Rates'!$A$11:$Q$88,11,0)),0,VLOOKUP(J82,'Calcification Rates'!$A$11:$Q$88,11,0)))*M82+(IF(ISERROR(VLOOKUP(J82,'Calcification Rates'!$A$11:$Q$88,14,0)),0,VLOOKUP(J82,'Calcification Rates'!$A$11:$Q$88,14,0)))</f>
        <v>0</v>
      </c>
      <c r="Q82" s="246">
        <f>(IF(ISERROR(VLOOKUP(J82,'Calcification Rates'!$A$11:$Q$88,12,0)),0,VLOOKUP(J82,'Calcification Rates'!$A$11:$Q$88,12,0)))*M82+(IF(ISERROR(VLOOKUP(J82,'Calcification Rates'!$A$11:$Q$88,15,0)),0,VLOOKUP(J82,'Calcification Rates'!$A$11:$Q$88,15,0)))</f>
        <v>0</v>
      </c>
      <c r="R82" s="249">
        <f>(IF(ISERROR(VLOOKUP(J82,'Calcification Rates'!$A$11:$Q$88,13,0)),0,VLOOKUP(J82,'Calcification Rates'!$A$11:$Q$88,13,0)))*M82+(IF(ISERROR(VLOOKUP(J82,'Calcification Rates'!$A$11:$Q$88,16,0)),0,VLOOKUP(J82,'Calcification Rates'!$A$11:$Q$88,16,0)))</f>
        <v>0</v>
      </c>
      <c r="S82" s="256"/>
      <c r="T82" s="241"/>
      <c r="U82" s="257"/>
      <c r="V82" s="252">
        <f>(IF(ISERROR(VLOOKUP(S82,'Calcification Rates'!$A$11:$Q$88,5,0)),0,VLOOKUP(S82,'Calcification Rates'!$A$11:$Q$88,5,0)))*U82</f>
        <v>0</v>
      </c>
      <c r="W82" s="245" t="str">
        <f>IF(ISERROR(VLOOKUP(S82,'Calcification Rates'!$A$10:$D$88,2,FALSE))," ",VLOOKUP(S82,'Calcification Rates'!$A$10:$D$88,2,FALSE))</f>
        <v xml:space="preserve"> </v>
      </c>
      <c r="X82" s="245" t="str">
        <f>IF(ISERROR(VLOOKUP(S82,'Calcification Rates'!$A$10:$D$88,4,FALSE))," ",VLOOKUP(S82,'Calcification Rates'!$A$10:$D$88,4,FALSE))</f>
        <v xml:space="preserve"> </v>
      </c>
      <c r="Y82" s="246">
        <f>(IF(ISERROR(VLOOKUP(S82,'Calcification Rates'!$A$11:$Q$88,11,0)),0,VLOOKUP(S82,'Calcification Rates'!$A$11:$Q$88,11,0)))*V82+(IF(ISERROR(VLOOKUP(S82,'Calcification Rates'!$A$11:$Q$88,14,0)),0,VLOOKUP(S82,'Calcification Rates'!$A$11:$Q$88,14,0)))</f>
        <v>0</v>
      </c>
      <c r="Z82" s="246">
        <f>(IF(ISERROR(VLOOKUP(S82,'Calcification Rates'!$A$11:$Q$88,12,0)),0,VLOOKUP(S82,'Calcification Rates'!$A$11:$Q$88,12,0)))*V82+(IF(ISERROR(VLOOKUP(S82,'Calcification Rates'!$A$11:$Q$88,15,0)),0,VLOOKUP(S82,'Calcification Rates'!$A$11:$Q$88,15,0)))</f>
        <v>0</v>
      </c>
      <c r="AA82" s="249">
        <f>(IF(ISERROR(VLOOKUP(S82,'Calcification Rates'!$A$11:$Q$88,13,0)),0,VLOOKUP(S82,'Calcification Rates'!$A$11:$Q$88,13,0)))*V82+(IF(ISERROR(VLOOKUP(S82,'Calcification Rates'!$A$11:$Q$88,16,0)),0,VLOOKUP(S82,'Calcification Rates'!$A$11:$Q$88,16,0)))</f>
        <v>0</v>
      </c>
      <c r="AB82" s="256"/>
      <c r="AC82" s="242"/>
      <c r="AD82" s="243"/>
      <c r="AE82" s="244">
        <f>(IF(ISERROR(VLOOKUP(AB82,'Calcification Rates'!$A$11:$Q$88,5,0)),0,VLOOKUP(AB82,'Calcification Rates'!$A$11:$Q$88,5,0)))*AD82</f>
        <v>0</v>
      </c>
      <c r="AF82" s="245" t="str">
        <f>IF(ISERROR(VLOOKUP(AB82,'Calcification Rates'!$A$10:$D$88,2,FALSE))," ",VLOOKUP(AB82,'Calcification Rates'!$A$10:$D$88,2,FALSE))</f>
        <v xml:space="preserve"> </v>
      </c>
      <c r="AG82" s="245" t="str">
        <f>IF(ISERROR(VLOOKUP(AB82,'Calcification Rates'!$A$10:$D$88,4,FALSE))," ",VLOOKUP(AB82,'Calcification Rates'!$A$10:$D$88,4,FALSE))</f>
        <v xml:space="preserve"> </v>
      </c>
      <c r="AH82" s="246">
        <f>(IF(ISERROR(VLOOKUP(AB82,'Calcification Rates'!$A$11:$Q$88,11,0)),0,VLOOKUP(AB82,'Calcification Rates'!$A$11:$Q$88,11,0)))*AE82+(IF(ISERROR(VLOOKUP(AB82,'Calcification Rates'!$A$11:$Q$88,14,0)),0,VLOOKUP(AB82,'Calcification Rates'!$A$11:$Q$88,14,0)))</f>
        <v>0</v>
      </c>
      <c r="AI82" s="246">
        <f>(IF(ISERROR(VLOOKUP(AB82,'Calcification Rates'!$A$11:$Q$88,12,0)),0,VLOOKUP(AB82,'Calcification Rates'!$A$11:$Q$88,12,0)))*AE82+(IF(ISERROR(VLOOKUP(AB82,'Calcification Rates'!$A$11:$Q$88,15,0)),0,VLOOKUP(AB82,'Calcification Rates'!$A$11:$Q$88,15,0)))</f>
        <v>0</v>
      </c>
      <c r="AJ82" s="249">
        <f>(IF(ISERROR(VLOOKUP(AB82,'Calcification Rates'!$A$11:$Q$88,13,0)),0,VLOOKUP(AB82,'Calcification Rates'!$A$11:$Q$88,13,0)))*AE82+(IF(ISERROR(VLOOKUP(AB82,'Calcification Rates'!$A$11:$Q$88,16,0)),0,VLOOKUP(AB82,'Calcification Rates'!$A$11:$Q$88,16,0)))</f>
        <v>0</v>
      </c>
      <c r="AK82" s="256"/>
      <c r="AL82" s="242"/>
      <c r="AM82" s="243"/>
      <c r="AN82" s="252">
        <f>(IF(ISERROR(VLOOKUP(AK82,'Calcification Rates'!$A$11:$Q$88,5,0)),0,VLOOKUP(AK82,'Calcification Rates'!$A$11:$Q$88,5,0)))*AM82</f>
        <v>0</v>
      </c>
      <c r="AO82" s="245" t="str">
        <f>IF(ISERROR(VLOOKUP(AK82,'Calcification Rates'!$A$10:$D$88,2,FALSE))," ",VLOOKUP(AK82,'Calcification Rates'!$A$10:$D$88,2,FALSE))</f>
        <v xml:space="preserve"> </v>
      </c>
      <c r="AP82" s="245" t="str">
        <f>IF(ISERROR(VLOOKUP(AK82,'Calcification Rates'!$A$10:$D$88,4,FALSE))," ",VLOOKUP(AK82,'Calcification Rates'!$A$10:$D$88,4,FALSE))</f>
        <v xml:space="preserve"> </v>
      </c>
      <c r="AQ82" s="246">
        <f>(IF(ISERROR(VLOOKUP(AK82,'Calcification Rates'!$A$11:$Q$88,11,0)),0,VLOOKUP(AK82,'Calcification Rates'!$A$11:$Q$88,11,0)))*AN82+(IF(ISERROR(VLOOKUP(AK82,'Calcification Rates'!$A$11:$Q$88,14,0)),0,VLOOKUP(AK82,'Calcification Rates'!$A$11:$Q$88,14,0)))</f>
        <v>0</v>
      </c>
      <c r="AR82" s="246">
        <f>(IF(ISERROR(VLOOKUP(AK82,'Calcification Rates'!$A$11:$Q$88,12,0)),0,VLOOKUP(AK82,'Calcification Rates'!$A$11:$Q$88,12,0)))*AN82+(IF(ISERROR(VLOOKUP(AK82,'Calcification Rates'!$A$11:$Q$88,15,0)),0,VLOOKUP(AK82,'Calcification Rates'!$A$11:$Q$88,15,0)))</f>
        <v>0</v>
      </c>
      <c r="AS82" s="249">
        <f>(IF(ISERROR(VLOOKUP(AK82,'Calcification Rates'!$A$11:$Q$88,13,0)),0,VLOOKUP(AK82,'Calcification Rates'!$A$11:$Q$88,13,0)))*AN82+(IF(ISERROR(VLOOKUP(AK82,'Calcification Rates'!$A$11:$Q$88,16,0)),0,VLOOKUP(AK82,'Calcification Rates'!$A$11:$Q$88,16,0)))</f>
        <v>0</v>
      </c>
      <c r="AT82" s="256"/>
      <c r="AU82" s="250"/>
      <c r="AV82" s="251"/>
      <c r="AW82" s="244">
        <f>(IF(ISERROR(VLOOKUP(AT82,'Calcification Rates'!$A$11:$Q$88,5,0)),0,VLOOKUP(AT82,'Calcification Rates'!$A$11:$Q$88,5,0)))*AV82</f>
        <v>0</v>
      </c>
      <c r="AX82" s="245" t="str">
        <f>IF(ISERROR(VLOOKUP(AT82,'Calcification Rates'!$A$10:$D$88,2,FALSE))," ",VLOOKUP(AT82,'Calcification Rates'!$A$10:$D$88,2,FALSE))</f>
        <v xml:space="preserve"> </v>
      </c>
      <c r="AY82" s="245" t="str">
        <f>IF(ISERROR(VLOOKUP(AT82,'Calcification Rates'!$A$10:$D$88,4,FALSE))," ",VLOOKUP(AT82,'Calcification Rates'!$A$10:$D$88,4,FALSE))</f>
        <v xml:space="preserve"> </v>
      </c>
      <c r="AZ82" s="253">
        <f>(IF(ISERROR(VLOOKUP(AT82,'Calcification Rates'!$A$11:$Q$88,11,0)),0,VLOOKUP(AT82,'Calcification Rates'!$A$11:$Q$88,11,0)))*AW82+(IF(ISERROR(VLOOKUP(AT82,'Calcification Rates'!$A$11:$Q$88,14,0)),0,VLOOKUP(AT82,'Calcification Rates'!$A$11:$Q$88,14,0)))</f>
        <v>0</v>
      </c>
      <c r="BA82" s="253">
        <f>(IF(ISERROR(VLOOKUP(AT82,'Calcification Rates'!$A$11:$Q$88,12,0)),0,VLOOKUP(AT82,'Calcification Rates'!$A$11:$Q$88,12,0)))*AW82+(IF(ISERROR(VLOOKUP(AT82,'Calcification Rates'!$A$11:$Q$88,15,0)),0,VLOOKUP(AT82,'Calcification Rates'!$A$11:$Q$88,15,0)))</f>
        <v>0</v>
      </c>
      <c r="BB82" s="254">
        <f>(IF(ISERROR(VLOOKUP(AT82,'Calcification Rates'!$A$11:$Q$88,13,0)),0,VLOOKUP(AT82,'Calcification Rates'!$A$11:$Q$88,13,0)))*AW82+(IF(ISERROR(VLOOKUP(AT82,'Calcification Rates'!$A$11:$Q$88,16,0)),0,VLOOKUP(AT82,'Calcification Rates'!$A$11:$Q$88,16,0)))</f>
        <v>0</v>
      </c>
      <c r="BC82" s="256"/>
      <c r="BD82" s="241"/>
      <c r="BE82" s="257"/>
      <c r="BF82" s="244">
        <f>(IF(ISERROR(VLOOKUP(BC82,'Calcification Rates'!$A$11:$Q$88,5,0)),0,VLOOKUP(BC82,'Calcification Rates'!$A$11:$Q$88,5,0)))*BE82</f>
        <v>0</v>
      </c>
      <c r="BG82" s="245" t="str">
        <f>IF(ISERROR(VLOOKUP(BC82,'Calcification Rates'!$A$10:$D$88,2,FALSE))," ",VLOOKUP(BC82,'Calcification Rates'!$A$10:$D$88,2,FALSE))</f>
        <v xml:space="preserve"> </v>
      </c>
      <c r="BH82" s="245" t="str">
        <f>IF(ISERROR(VLOOKUP(BC82,'Calcification Rates'!$A$10:$D$88,4,FALSE))," ",VLOOKUP(BC82,'Calcification Rates'!$A$10:$D$88,4,FALSE))</f>
        <v xml:space="preserve"> </v>
      </c>
      <c r="BI82" s="253">
        <f>(IF(ISERROR(VLOOKUP(BC82,'Calcification Rates'!$A$11:$Q$88,11,0)),0,VLOOKUP(BC82,'Calcification Rates'!$A$11:$Q$88,11,0)))*BF82+(IF(ISERROR(VLOOKUP(BC82,'Calcification Rates'!$A$11:$Q$88,14,0)),0,VLOOKUP(BC82,'Calcification Rates'!$A$11:$Q$88,14,0)))</f>
        <v>0</v>
      </c>
      <c r="BJ82" s="253">
        <f>(IF(ISERROR(VLOOKUP(BC82,'Calcification Rates'!$A$11:$Q$88,12,0)),0,VLOOKUP(BC82,'Calcification Rates'!$A$11:$Q$88,12,0)))*BF82+(IF(ISERROR(VLOOKUP(BC82,'Calcification Rates'!$A$11:$Q$88,15,0)),0,VLOOKUP(BC82,'Calcification Rates'!$A$11:$Q$88,15,0)))</f>
        <v>0</v>
      </c>
      <c r="BK82" s="254">
        <f>(IF(ISERROR(VLOOKUP(BC82,'Calcification Rates'!$A$11:$Q$88,13,0)),0,VLOOKUP(BC82,'Calcification Rates'!$A$11:$Q$88,13,0)))*BF82+(IF(ISERROR(VLOOKUP(BC82,'Calcification Rates'!$A$11:$Q$88,16,0)),0,VLOOKUP(BC82,'Calcification Rates'!$A$11:$Q$88,16,0)))</f>
        <v>0</v>
      </c>
      <c r="BL82" s="256"/>
      <c r="BM82" s="250"/>
      <c r="BN82" s="250"/>
      <c r="BO82" s="241">
        <f>(IF(ISERROR(VLOOKUP(BL82,'Calcification Rates'!$A$11:$Q$88,5,0)),0,VLOOKUP(BL82,'Calcification Rates'!$A$11:$Q$88,5,0)))*BN82</f>
        <v>0</v>
      </c>
      <c r="BP82" s="245" t="str">
        <f>IF(ISERROR(VLOOKUP(BL82,'Calcification Rates'!$A$10:$D$88,2,FALSE))," ",VLOOKUP(BL82,'Calcification Rates'!$A$10:$D$88,2,FALSE))</f>
        <v xml:space="preserve"> </v>
      </c>
      <c r="BQ82" s="245" t="str">
        <f>IF(ISERROR(VLOOKUP(BL82,'Calcification Rates'!$A$10:$D$88,4,FALSE))," ",VLOOKUP(BL82,'Calcification Rates'!$A$10:$D$88,4,FALSE))</f>
        <v xml:space="preserve"> </v>
      </c>
      <c r="BR82" s="253">
        <f>(IF(ISERROR(VLOOKUP(BL82,'Calcification Rates'!$A$11:$Q$88,11,0)),0,VLOOKUP(BL82,'Calcification Rates'!$A$11:$Q$88,11,0)))*BO82+(IF(ISERROR(VLOOKUP(BL82,'Calcification Rates'!$A$11:$Q$88,14,0)),0,VLOOKUP(BL82,'Calcification Rates'!$A$11:$Q$88,14,0)))</f>
        <v>0</v>
      </c>
      <c r="BS82" s="253">
        <f>(IF(ISERROR(VLOOKUP(BL82,'Calcification Rates'!$A$11:$Q$88,12,0)),0,VLOOKUP(BL82,'Calcification Rates'!$A$11:$Q$88,12,0)))*BO82+(IF(ISERROR(VLOOKUP(BL82,'Calcification Rates'!$A$11:$Q$88,15,0)),0,VLOOKUP(BL82,'Calcification Rates'!$A$11:$Q$88,15,0)))</f>
        <v>0</v>
      </c>
      <c r="BT82" s="254">
        <f>(IF(ISERROR(VLOOKUP(BL82,'Calcification Rates'!$A$11:$Q$88,13,0)),0,VLOOKUP(BL82,'Calcification Rates'!$A$11:$Q$88,13,0)))*BO82+(IF(ISERROR(VLOOKUP(BL82,'Calcification Rates'!$A$11:$Q$88,16,0)),0,VLOOKUP(BL82,'Calcification Rates'!$A$11:$Q$88,16,0)))</f>
        <v>0</v>
      </c>
    </row>
    <row r="83" spans="1:72" ht="20.100000000000001" customHeight="1" x14ac:dyDescent="0.25">
      <c r="A83" s="241"/>
      <c r="B83" s="241"/>
      <c r="C83" s="257"/>
      <c r="D83" s="244">
        <f>(IF(ISERROR(VLOOKUP(A83,'Calcification Rates'!$A$11:$Q$88,5,0)),0,VLOOKUP(A83,'Calcification Rates'!$A$11:$Q$88,5,0)))*C83</f>
        <v>0</v>
      </c>
      <c r="E83" s="245" t="str">
        <f>IF(ISERROR(VLOOKUP(A83,'Calcification Rates'!$A$10:$D$88,2,FALSE))," ",VLOOKUP(A83,'Calcification Rates'!$A$10:$D$88,2,FALSE))</f>
        <v xml:space="preserve"> </v>
      </c>
      <c r="F83" s="245" t="str">
        <f>IF(ISERROR(VLOOKUP(A83,'Calcification Rates'!$A$10:$D$88,4,FALSE))," ",VLOOKUP(A83,'Calcification Rates'!$A$10:$D$88,4,FALSE))</f>
        <v xml:space="preserve"> </v>
      </c>
      <c r="G83" s="246">
        <f>(IF(ISERROR(VLOOKUP(A83,'Calcification Rates'!$A$11:$Q$88,11,0)),0,VLOOKUP(A83,'Calcification Rates'!$A$11:$Q$88,11,0)))*D83+(IF(ISERROR(VLOOKUP(A83,'Calcification Rates'!$A$11:$Q$88,14,0)),0,VLOOKUP(A83,'Calcification Rates'!$A$11:$Q$88,14,0)))</f>
        <v>0</v>
      </c>
      <c r="H83" s="247">
        <f>(IF(ISERROR(VLOOKUP(A83,'Calcification Rates'!$A$11:$Q$88,12,0)),0,VLOOKUP(A83,'Calcification Rates'!$A$11:$Q$88,12,0)))*D83+(IF(ISERROR(VLOOKUP(A83,'Calcification Rates'!$A$11:$Q$88,15,0)),0,VLOOKUP(A83,'Calcification Rates'!$A$11:$Q$88,15,0)))</f>
        <v>0</v>
      </c>
      <c r="I83" s="248">
        <f>(IF(ISERROR(VLOOKUP(A83,'Calcification Rates'!$A$11:$Q$88,13,0)),0,VLOOKUP(A83,'Calcification Rates'!$A$11:$Q$88,13,0)))*D83+(IF(ISERROR(VLOOKUP(A83,'Calcification Rates'!$A$11:$Q$88,16,0)),0,VLOOKUP(A83,'Calcification Rates'!$A$11:$Q$88,16,0)))</f>
        <v>0</v>
      </c>
      <c r="J83" s="256"/>
      <c r="K83" s="241"/>
      <c r="L83" s="257"/>
      <c r="M83" s="244">
        <f>(IF(ISERROR(VLOOKUP(J83,'Calcification Rates'!$A$11:$Q$88,5,0)),0,VLOOKUP(J83,'Calcification Rates'!$A$11:$Q$88,5,0)))*L83</f>
        <v>0</v>
      </c>
      <c r="N83" s="245" t="str">
        <f>IF(ISERROR(VLOOKUP(J83,'Calcification Rates'!$A$10:$D$88,2,FALSE))," ",VLOOKUP(J83,'Calcification Rates'!$A$10:$D$88,2,FALSE))</f>
        <v xml:space="preserve"> </v>
      </c>
      <c r="O83" s="245" t="str">
        <f>IF(ISERROR(VLOOKUP(J83,'Calcification Rates'!$A$10:$D$88,4,FALSE))," ",VLOOKUP(J83,'Calcification Rates'!$A$10:$D$88,4,FALSE))</f>
        <v xml:space="preserve"> </v>
      </c>
      <c r="P83" s="246">
        <f>(IF(ISERROR(VLOOKUP(J83,'Calcification Rates'!$A$11:$Q$88,11,0)),0,VLOOKUP(J83,'Calcification Rates'!$A$11:$Q$88,11,0)))*M83+(IF(ISERROR(VLOOKUP(J83,'Calcification Rates'!$A$11:$Q$88,14,0)),0,VLOOKUP(J83,'Calcification Rates'!$A$11:$Q$88,14,0)))</f>
        <v>0</v>
      </c>
      <c r="Q83" s="246">
        <f>(IF(ISERROR(VLOOKUP(J83,'Calcification Rates'!$A$11:$Q$88,12,0)),0,VLOOKUP(J83,'Calcification Rates'!$A$11:$Q$88,12,0)))*M83+(IF(ISERROR(VLOOKUP(J83,'Calcification Rates'!$A$11:$Q$88,15,0)),0,VLOOKUP(J83,'Calcification Rates'!$A$11:$Q$88,15,0)))</f>
        <v>0</v>
      </c>
      <c r="R83" s="249">
        <f>(IF(ISERROR(VLOOKUP(J83,'Calcification Rates'!$A$11:$Q$88,13,0)),0,VLOOKUP(J83,'Calcification Rates'!$A$11:$Q$88,13,0)))*M83+(IF(ISERROR(VLOOKUP(J83,'Calcification Rates'!$A$11:$Q$88,16,0)),0,VLOOKUP(J83,'Calcification Rates'!$A$11:$Q$88,16,0)))</f>
        <v>0</v>
      </c>
      <c r="S83" s="256"/>
      <c r="T83" s="241"/>
      <c r="U83" s="257"/>
      <c r="V83" s="252">
        <f>(IF(ISERROR(VLOOKUP(S83,'Calcification Rates'!$A$11:$Q$88,5,0)),0,VLOOKUP(S83,'Calcification Rates'!$A$11:$Q$88,5,0)))*U83</f>
        <v>0</v>
      </c>
      <c r="W83" s="245" t="str">
        <f>IF(ISERROR(VLOOKUP(S83,'Calcification Rates'!$A$10:$D$88,2,FALSE))," ",VLOOKUP(S83,'Calcification Rates'!$A$10:$D$88,2,FALSE))</f>
        <v xml:space="preserve"> </v>
      </c>
      <c r="X83" s="245" t="str">
        <f>IF(ISERROR(VLOOKUP(S83,'Calcification Rates'!$A$10:$D$88,4,FALSE))," ",VLOOKUP(S83,'Calcification Rates'!$A$10:$D$88,4,FALSE))</f>
        <v xml:space="preserve"> </v>
      </c>
      <c r="Y83" s="246">
        <f>(IF(ISERROR(VLOOKUP(S83,'Calcification Rates'!$A$11:$Q$88,11,0)),0,VLOOKUP(S83,'Calcification Rates'!$A$11:$Q$88,11,0)))*V83+(IF(ISERROR(VLOOKUP(S83,'Calcification Rates'!$A$11:$Q$88,14,0)),0,VLOOKUP(S83,'Calcification Rates'!$A$11:$Q$88,14,0)))</f>
        <v>0</v>
      </c>
      <c r="Z83" s="246">
        <f>(IF(ISERROR(VLOOKUP(S83,'Calcification Rates'!$A$11:$Q$88,12,0)),0,VLOOKUP(S83,'Calcification Rates'!$A$11:$Q$88,12,0)))*V83+(IF(ISERROR(VLOOKUP(S83,'Calcification Rates'!$A$11:$Q$88,15,0)),0,VLOOKUP(S83,'Calcification Rates'!$A$11:$Q$88,15,0)))</f>
        <v>0</v>
      </c>
      <c r="AA83" s="249">
        <f>(IF(ISERROR(VLOOKUP(S83,'Calcification Rates'!$A$11:$Q$88,13,0)),0,VLOOKUP(S83,'Calcification Rates'!$A$11:$Q$88,13,0)))*V83+(IF(ISERROR(VLOOKUP(S83,'Calcification Rates'!$A$11:$Q$88,16,0)),0,VLOOKUP(S83,'Calcification Rates'!$A$11:$Q$88,16,0)))</f>
        <v>0</v>
      </c>
      <c r="AB83" s="256"/>
      <c r="AC83" s="242"/>
      <c r="AD83" s="243"/>
      <c r="AE83" s="244">
        <f>(IF(ISERROR(VLOOKUP(AB83,'Calcification Rates'!$A$11:$Q$88,5,0)),0,VLOOKUP(AB83,'Calcification Rates'!$A$11:$Q$88,5,0)))*AD83</f>
        <v>0</v>
      </c>
      <c r="AF83" s="245" t="str">
        <f>IF(ISERROR(VLOOKUP(AB83,'Calcification Rates'!$A$10:$D$88,2,FALSE))," ",VLOOKUP(AB83,'Calcification Rates'!$A$10:$D$88,2,FALSE))</f>
        <v xml:space="preserve"> </v>
      </c>
      <c r="AG83" s="245" t="str">
        <f>IF(ISERROR(VLOOKUP(AB83,'Calcification Rates'!$A$10:$D$88,4,FALSE))," ",VLOOKUP(AB83,'Calcification Rates'!$A$10:$D$88,4,FALSE))</f>
        <v xml:space="preserve"> </v>
      </c>
      <c r="AH83" s="246">
        <f>(IF(ISERROR(VLOOKUP(AB83,'Calcification Rates'!$A$11:$Q$88,11,0)),0,VLOOKUP(AB83,'Calcification Rates'!$A$11:$Q$88,11,0)))*AE83+(IF(ISERROR(VLOOKUP(AB83,'Calcification Rates'!$A$11:$Q$88,14,0)),0,VLOOKUP(AB83,'Calcification Rates'!$A$11:$Q$88,14,0)))</f>
        <v>0</v>
      </c>
      <c r="AI83" s="246">
        <f>(IF(ISERROR(VLOOKUP(AB83,'Calcification Rates'!$A$11:$Q$88,12,0)),0,VLOOKUP(AB83,'Calcification Rates'!$A$11:$Q$88,12,0)))*AE83+(IF(ISERROR(VLOOKUP(AB83,'Calcification Rates'!$A$11:$Q$88,15,0)),0,VLOOKUP(AB83,'Calcification Rates'!$A$11:$Q$88,15,0)))</f>
        <v>0</v>
      </c>
      <c r="AJ83" s="249">
        <f>(IF(ISERROR(VLOOKUP(AB83,'Calcification Rates'!$A$11:$Q$88,13,0)),0,VLOOKUP(AB83,'Calcification Rates'!$A$11:$Q$88,13,0)))*AE83+(IF(ISERROR(VLOOKUP(AB83,'Calcification Rates'!$A$11:$Q$88,16,0)),0,VLOOKUP(AB83,'Calcification Rates'!$A$11:$Q$88,16,0)))</f>
        <v>0</v>
      </c>
      <c r="AK83" s="256"/>
      <c r="AL83" s="242"/>
      <c r="AM83" s="243"/>
      <c r="AN83" s="252">
        <f>(IF(ISERROR(VLOOKUP(AK83,'Calcification Rates'!$A$11:$Q$88,5,0)),0,VLOOKUP(AK83,'Calcification Rates'!$A$11:$Q$88,5,0)))*AM83</f>
        <v>0</v>
      </c>
      <c r="AO83" s="245" t="str">
        <f>IF(ISERROR(VLOOKUP(AK83,'Calcification Rates'!$A$10:$D$88,2,FALSE))," ",VLOOKUP(AK83,'Calcification Rates'!$A$10:$D$88,2,FALSE))</f>
        <v xml:space="preserve"> </v>
      </c>
      <c r="AP83" s="245" t="str">
        <f>IF(ISERROR(VLOOKUP(AK83,'Calcification Rates'!$A$10:$D$88,4,FALSE))," ",VLOOKUP(AK83,'Calcification Rates'!$A$10:$D$88,4,FALSE))</f>
        <v xml:space="preserve"> </v>
      </c>
      <c r="AQ83" s="246">
        <f>(IF(ISERROR(VLOOKUP(AK83,'Calcification Rates'!$A$11:$Q$88,11,0)),0,VLOOKUP(AK83,'Calcification Rates'!$A$11:$Q$88,11,0)))*AN83+(IF(ISERROR(VLOOKUP(AK83,'Calcification Rates'!$A$11:$Q$88,14,0)),0,VLOOKUP(AK83,'Calcification Rates'!$A$11:$Q$88,14,0)))</f>
        <v>0</v>
      </c>
      <c r="AR83" s="246">
        <f>(IF(ISERROR(VLOOKUP(AK83,'Calcification Rates'!$A$11:$Q$88,12,0)),0,VLOOKUP(AK83,'Calcification Rates'!$A$11:$Q$88,12,0)))*AN83+(IF(ISERROR(VLOOKUP(AK83,'Calcification Rates'!$A$11:$Q$88,15,0)),0,VLOOKUP(AK83,'Calcification Rates'!$A$11:$Q$88,15,0)))</f>
        <v>0</v>
      </c>
      <c r="AS83" s="249">
        <f>(IF(ISERROR(VLOOKUP(AK83,'Calcification Rates'!$A$11:$Q$88,13,0)),0,VLOOKUP(AK83,'Calcification Rates'!$A$11:$Q$88,13,0)))*AN83+(IF(ISERROR(VLOOKUP(AK83,'Calcification Rates'!$A$11:$Q$88,16,0)),0,VLOOKUP(AK83,'Calcification Rates'!$A$11:$Q$88,16,0)))</f>
        <v>0</v>
      </c>
      <c r="AT83" s="256"/>
      <c r="AU83" s="250"/>
      <c r="AV83" s="251"/>
      <c r="AW83" s="244">
        <f>(IF(ISERROR(VLOOKUP(AT83,'Calcification Rates'!$A$11:$Q$88,5,0)),0,VLOOKUP(AT83,'Calcification Rates'!$A$11:$Q$88,5,0)))*AV83</f>
        <v>0</v>
      </c>
      <c r="AX83" s="245" t="str">
        <f>IF(ISERROR(VLOOKUP(AT83,'Calcification Rates'!$A$10:$D$88,2,FALSE))," ",VLOOKUP(AT83,'Calcification Rates'!$A$10:$D$88,2,FALSE))</f>
        <v xml:space="preserve"> </v>
      </c>
      <c r="AY83" s="245" t="str">
        <f>IF(ISERROR(VLOOKUP(AT83,'Calcification Rates'!$A$10:$D$88,4,FALSE))," ",VLOOKUP(AT83,'Calcification Rates'!$A$10:$D$88,4,FALSE))</f>
        <v xml:space="preserve"> </v>
      </c>
      <c r="AZ83" s="253">
        <f>(IF(ISERROR(VLOOKUP(AT83,'Calcification Rates'!$A$11:$Q$88,11,0)),0,VLOOKUP(AT83,'Calcification Rates'!$A$11:$Q$88,11,0)))*AW83+(IF(ISERROR(VLOOKUP(AT83,'Calcification Rates'!$A$11:$Q$88,14,0)),0,VLOOKUP(AT83,'Calcification Rates'!$A$11:$Q$88,14,0)))</f>
        <v>0</v>
      </c>
      <c r="BA83" s="253">
        <f>(IF(ISERROR(VLOOKUP(AT83,'Calcification Rates'!$A$11:$Q$88,12,0)),0,VLOOKUP(AT83,'Calcification Rates'!$A$11:$Q$88,12,0)))*AW83+(IF(ISERROR(VLOOKUP(AT83,'Calcification Rates'!$A$11:$Q$88,15,0)),0,VLOOKUP(AT83,'Calcification Rates'!$A$11:$Q$88,15,0)))</f>
        <v>0</v>
      </c>
      <c r="BB83" s="254">
        <f>(IF(ISERROR(VLOOKUP(AT83,'Calcification Rates'!$A$11:$Q$88,13,0)),0,VLOOKUP(AT83,'Calcification Rates'!$A$11:$Q$88,13,0)))*AW83+(IF(ISERROR(VLOOKUP(AT83,'Calcification Rates'!$A$11:$Q$88,16,0)),0,VLOOKUP(AT83,'Calcification Rates'!$A$11:$Q$88,16,0)))</f>
        <v>0</v>
      </c>
      <c r="BC83" s="256"/>
      <c r="BD83" s="241"/>
      <c r="BE83" s="257"/>
      <c r="BF83" s="244">
        <f>(IF(ISERROR(VLOOKUP(BC83,'Calcification Rates'!$A$11:$Q$88,5,0)),0,VLOOKUP(BC83,'Calcification Rates'!$A$11:$Q$88,5,0)))*BE83</f>
        <v>0</v>
      </c>
      <c r="BG83" s="245" t="str">
        <f>IF(ISERROR(VLOOKUP(BC83,'Calcification Rates'!$A$10:$D$88,2,FALSE))," ",VLOOKUP(BC83,'Calcification Rates'!$A$10:$D$88,2,FALSE))</f>
        <v xml:space="preserve"> </v>
      </c>
      <c r="BH83" s="245" t="str">
        <f>IF(ISERROR(VLOOKUP(BC83,'Calcification Rates'!$A$10:$D$88,4,FALSE))," ",VLOOKUP(BC83,'Calcification Rates'!$A$10:$D$88,4,FALSE))</f>
        <v xml:space="preserve"> </v>
      </c>
      <c r="BI83" s="253">
        <f>(IF(ISERROR(VLOOKUP(BC83,'Calcification Rates'!$A$11:$Q$88,11,0)),0,VLOOKUP(BC83,'Calcification Rates'!$A$11:$Q$88,11,0)))*BF83+(IF(ISERROR(VLOOKUP(BC83,'Calcification Rates'!$A$11:$Q$88,14,0)),0,VLOOKUP(BC83,'Calcification Rates'!$A$11:$Q$88,14,0)))</f>
        <v>0</v>
      </c>
      <c r="BJ83" s="253">
        <f>(IF(ISERROR(VLOOKUP(BC83,'Calcification Rates'!$A$11:$Q$88,12,0)),0,VLOOKUP(BC83,'Calcification Rates'!$A$11:$Q$88,12,0)))*BF83+(IF(ISERROR(VLOOKUP(BC83,'Calcification Rates'!$A$11:$Q$88,15,0)),0,VLOOKUP(BC83,'Calcification Rates'!$A$11:$Q$88,15,0)))</f>
        <v>0</v>
      </c>
      <c r="BK83" s="254">
        <f>(IF(ISERROR(VLOOKUP(BC83,'Calcification Rates'!$A$11:$Q$88,13,0)),0,VLOOKUP(BC83,'Calcification Rates'!$A$11:$Q$88,13,0)))*BF83+(IF(ISERROR(VLOOKUP(BC83,'Calcification Rates'!$A$11:$Q$88,16,0)),0,VLOOKUP(BC83,'Calcification Rates'!$A$11:$Q$88,16,0)))</f>
        <v>0</v>
      </c>
      <c r="BL83" s="256"/>
      <c r="BM83" s="250"/>
      <c r="BN83" s="250"/>
      <c r="BO83" s="241">
        <f>(IF(ISERROR(VLOOKUP(BL83,'Calcification Rates'!$A$11:$Q$88,5,0)),0,VLOOKUP(BL83,'Calcification Rates'!$A$11:$Q$88,5,0)))*BN83</f>
        <v>0</v>
      </c>
      <c r="BP83" s="245" t="str">
        <f>IF(ISERROR(VLOOKUP(BL83,'Calcification Rates'!$A$10:$D$88,2,FALSE))," ",VLOOKUP(BL83,'Calcification Rates'!$A$10:$D$88,2,FALSE))</f>
        <v xml:space="preserve"> </v>
      </c>
      <c r="BQ83" s="245" t="str">
        <f>IF(ISERROR(VLOOKUP(BL83,'Calcification Rates'!$A$10:$D$88,4,FALSE))," ",VLOOKUP(BL83,'Calcification Rates'!$A$10:$D$88,4,FALSE))</f>
        <v xml:space="preserve"> </v>
      </c>
      <c r="BR83" s="253">
        <f>(IF(ISERROR(VLOOKUP(BL83,'Calcification Rates'!$A$11:$Q$88,11,0)),0,VLOOKUP(BL83,'Calcification Rates'!$A$11:$Q$88,11,0)))*BO83+(IF(ISERROR(VLOOKUP(BL83,'Calcification Rates'!$A$11:$Q$88,14,0)),0,VLOOKUP(BL83,'Calcification Rates'!$A$11:$Q$88,14,0)))</f>
        <v>0</v>
      </c>
      <c r="BS83" s="253">
        <f>(IF(ISERROR(VLOOKUP(BL83,'Calcification Rates'!$A$11:$Q$88,12,0)),0,VLOOKUP(BL83,'Calcification Rates'!$A$11:$Q$88,12,0)))*BO83+(IF(ISERROR(VLOOKUP(BL83,'Calcification Rates'!$A$11:$Q$88,15,0)),0,VLOOKUP(BL83,'Calcification Rates'!$A$11:$Q$88,15,0)))</f>
        <v>0</v>
      </c>
      <c r="BT83" s="254">
        <f>(IF(ISERROR(VLOOKUP(BL83,'Calcification Rates'!$A$11:$Q$88,13,0)),0,VLOOKUP(BL83,'Calcification Rates'!$A$11:$Q$88,13,0)))*BO83+(IF(ISERROR(VLOOKUP(BL83,'Calcification Rates'!$A$11:$Q$88,16,0)),0,VLOOKUP(BL83,'Calcification Rates'!$A$11:$Q$88,16,0)))</f>
        <v>0</v>
      </c>
    </row>
    <row r="84" spans="1:72" ht="20.100000000000001" customHeight="1" x14ac:dyDescent="0.25">
      <c r="A84" s="241"/>
      <c r="B84" s="242"/>
      <c r="C84" s="243"/>
      <c r="D84" s="244">
        <f>(IF(ISERROR(VLOOKUP(A84,'Calcification Rates'!$A$11:$Q$88,5,0)),0,VLOOKUP(A84,'Calcification Rates'!$A$11:$Q$88,5,0)))*C84</f>
        <v>0</v>
      </c>
      <c r="E84" s="245" t="str">
        <f>IF(ISERROR(VLOOKUP(A84,'Calcification Rates'!$A$10:$D$88,2,FALSE))," ",VLOOKUP(A84,'Calcification Rates'!$A$10:$D$88,2,FALSE))</f>
        <v xml:space="preserve"> </v>
      </c>
      <c r="F84" s="245" t="str">
        <f>IF(ISERROR(VLOOKUP(A84,'Calcification Rates'!$A$10:$D$88,4,FALSE))," ",VLOOKUP(A84,'Calcification Rates'!$A$10:$D$88,4,FALSE))</f>
        <v xml:space="preserve"> </v>
      </c>
      <c r="G84" s="246">
        <f>(IF(ISERROR(VLOOKUP(A84,'Calcification Rates'!$A$11:$Q$88,11,0)),0,VLOOKUP(A84,'Calcification Rates'!$A$11:$Q$88,11,0)))*D84+(IF(ISERROR(VLOOKUP(A84,'Calcification Rates'!$A$11:$Q$88,14,0)),0,VLOOKUP(A84,'Calcification Rates'!$A$11:$Q$88,14,0)))</f>
        <v>0</v>
      </c>
      <c r="H84" s="247">
        <f>(IF(ISERROR(VLOOKUP(A84,'Calcification Rates'!$A$11:$Q$88,12,0)),0,VLOOKUP(A84,'Calcification Rates'!$A$11:$Q$88,12,0)))*D84+(IF(ISERROR(VLOOKUP(A84,'Calcification Rates'!$A$11:$Q$88,15,0)),0,VLOOKUP(A84,'Calcification Rates'!$A$11:$Q$88,15,0)))</f>
        <v>0</v>
      </c>
      <c r="I84" s="248">
        <f>(IF(ISERROR(VLOOKUP(A84,'Calcification Rates'!$A$11:$Q$88,13,0)),0,VLOOKUP(A84,'Calcification Rates'!$A$11:$Q$88,13,0)))*D84+(IF(ISERROR(VLOOKUP(A84,'Calcification Rates'!$A$11:$Q$88,16,0)),0,VLOOKUP(A84,'Calcification Rates'!$A$11:$Q$88,16,0)))</f>
        <v>0</v>
      </c>
      <c r="J84" s="256"/>
      <c r="K84" s="241"/>
      <c r="L84" s="257"/>
      <c r="M84" s="244">
        <f>(IF(ISERROR(VLOOKUP(J84,'Calcification Rates'!$A$11:$Q$88,5,0)),0,VLOOKUP(J84,'Calcification Rates'!$A$11:$Q$88,5,0)))*L84</f>
        <v>0</v>
      </c>
      <c r="N84" s="245" t="str">
        <f>IF(ISERROR(VLOOKUP(J84,'Calcification Rates'!$A$10:$D$88,2,FALSE))," ",VLOOKUP(J84,'Calcification Rates'!$A$10:$D$88,2,FALSE))</f>
        <v xml:space="preserve"> </v>
      </c>
      <c r="O84" s="245" t="str">
        <f>IF(ISERROR(VLOOKUP(J84,'Calcification Rates'!$A$10:$D$88,4,FALSE))," ",VLOOKUP(J84,'Calcification Rates'!$A$10:$D$88,4,FALSE))</f>
        <v xml:space="preserve"> </v>
      </c>
      <c r="P84" s="246">
        <f>(IF(ISERROR(VLOOKUP(J84,'Calcification Rates'!$A$11:$Q$88,11,0)),0,VLOOKUP(J84,'Calcification Rates'!$A$11:$Q$88,11,0)))*M84+(IF(ISERROR(VLOOKUP(J84,'Calcification Rates'!$A$11:$Q$88,14,0)),0,VLOOKUP(J84,'Calcification Rates'!$A$11:$Q$88,14,0)))</f>
        <v>0</v>
      </c>
      <c r="Q84" s="246">
        <f>(IF(ISERROR(VLOOKUP(J84,'Calcification Rates'!$A$11:$Q$88,12,0)),0,VLOOKUP(J84,'Calcification Rates'!$A$11:$Q$88,12,0)))*M84+(IF(ISERROR(VLOOKUP(J84,'Calcification Rates'!$A$11:$Q$88,15,0)),0,VLOOKUP(J84,'Calcification Rates'!$A$11:$Q$88,15,0)))</f>
        <v>0</v>
      </c>
      <c r="R84" s="249">
        <f>(IF(ISERROR(VLOOKUP(J84,'Calcification Rates'!$A$11:$Q$88,13,0)),0,VLOOKUP(J84,'Calcification Rates'!$A$11:$Q$88,13,0)))*M84+(IF(ISERROR(VLOOKUP(J84,'Calcification Rates'!$A$11:$Q$88,16,0)),0,VLOOKUP(J84,'Calcification Rates'!$A$11:$Q$88,16,0)))</f>
        <v>0</v>
      </c>
      <c r="S84" s="256"/>
      <c r="T84" s="241"/>
      <c r="U84" s="257"/>
      <c r="V84" s="252">
        <f>(IF(ISERROR(VLOOKUP(S84,'Calcification Rates'!$A$11:$Q$88,5,0)),0,VLOOKUP(S84,'Calcification Rates'!$A$11:$Q$88,5,0)))*U84</f>
        <v>0</v>
      </c>
      <c r="W84" s="245" t="str">
        <f>IF(ISERROR(VLOOKUP(S84,'Calcification Rates'!$A$10:$D$88,2,FALSE))," ",VLOOKUP(S84,'Calcification Rates'!$A$10:$D$88,2,FALSE))</f>
        <v xml:space="preserve"> </v>
      </c>
      <c r="X84" s="245" t="str">
        <f>IF(ISERROR(VLOOKUP(S84,'Calcification Rates'!$A$10:$D$88,4,FALSE))," ",VLOOKUP(S84,'Calcification Rates'!$A$10:$D$88,4,FALSE))</f>
        <v xml:space="preserve"> </v>
      </c>
      <c r="Y84" s="246">
        <f>(IF(ISERROR(VLOOKUP(S84,'Calcification Rates'!$A$11:$Q$88,11,0)),0,VLOOKUP(S84,'Calcification Rates'!$A$11:$Q$88,11,0)))*V84+(IF(ISERROR(VLOOKUP(S84,'Calcification Rates'!$A$11:$Q$88,14,0)),0,VLOOKUP(S84,'Calcification Rates'!$A$11:$Q$88,14,0)))</f>
        <v>0</v>
      </c>
      <c r="Z84" s="246">
        <f>(IF(ISERROR(VLOOKUP(S84,'Calcification Rates'!$A$11:$Q$88,12,0)),0,VLOOKUP(S84,'Calcification Rates'!$A$11:$Q$88,12,0)))*V84+(IF(ISERROR(VLOOKUP(S84,'Calcification Rates'!$A$11:$Q$88,15,0)),0,VLOOKUP(S84,'Calcification Rates'!$A$11:$Q$88,15,0)))</f>
        <v>0</v>
      </c>
      <c r="AA84" s="249">
        <f>(IF(ISERROR(VLOOKUP(S84,'Calcification Rates'!$A$11:$Q$88,13,0)),0,VLOOKUP(S84,'Calcification Rates'!$A$11:$Q$88,13,0)))*V84+(IF(ISERROR(VLOOKUP(S84,'Calcification Rates'!$A$11:$Q$88,16,0)),0,VLOOKUP(S84,'Calcification Rates'!$A$11:$Q$88,16,0)))</f>
        <v>0</v>
      </c>
      <c r="AB84" s="256"/>
      <c r="AC84" s="242"/>
      <c r="AD84" s="243"/>
      <c r="AE84" s="244">
        <f>(IF(ISERROR(VLOOKUP(AB84,'Calcification Rates'!$A$11:$Q$88,5,0)),0,VLOOKUP(AB84,'Calcification Rates'!$A$11:$Q$88,5,0)))*AD84</f>
        <v>0</v>
      </c>
      <c r="AF84" s="245" t="str">
        <f>IF(ISERROR(VLOOKUP(AB84,'Calcification Rates'!$A$10:$D$88,2,FALSE))," ",VLOOKUP(AB84,'Calcification Rates'!$A$10:$D$88,2,FALSE))</f>
        <v xml:space="preserve"> </v>
      </c>
      <c r="AG84" s="245" t="str">
        <f>IF(ISERROR(VLOOKUP(AB84,'Calcification Rates'!$A$10:$D$88,4,FALSE))," ",VLOOKUP(AB84,'Calcification Rates'!$A$10:$D$88,4,FALSE))</f>
        <v xml:space="preserve"> </v>
      </c>
      <c r="AH84" s="246">
        <f>(IF(ISERROR(VLOOKUP(AB84,'Calcification Rates'!$A$11:$Q$88,11,0)),0,VLOOKUP(AB84,'Calcification Rates'!$A$11:$Q$88,11,0)))*AE84+(IF(ISERROR(VLOOKUP(AB84,'Calcification Rates'!$A$11:$Q$88,14,0)),0,VLOOKUP(AB84,'Calcification Rates'!$A$11:$Q$88,14,0)))</f>
        <v>0</v>
      </c>
      <c r="AI84" s="246">
        <f>(IF(ISERROR(VLOOKUP(AB84,'Calcification Rates'!$A$11:$Q$88,12,0)),0,VLOOKUP(AB84,'Calcification Rates'!$A$11:$Q$88,12,0)))*AE84+(IF(ISERROR(VLOOKUP(AB84,'Calcification Rates'!$A$11:$Q$88,15,0)),0,VLOOKUP(AB84,'Calcification Rates'!$A$11:$Q$88,15,0)))</f>
        <v>0</v>
      </c>
      <c r="AJ84" s="249">
        <f>(IF(ISERROR(VLOOKUP(AB84,'Calcification Rates'!$A$11:$Q$88,13,0)),0,VLOOKUP(AB84,'Calcification Rates'!$A$11:$Q$88,13,0)))*AE84+(IF(ISERROR(VLOOKUP(AB84,'Calcification Rates'!$A$11:$Q$88,16,0)),0,VLOOKUP(AB84,'Calcification Rates'!$A$11:$Q$88,16,0)))</f>
        <v>0</v>
      </c>
      <c r="AK84" s="256"/>
      <c r="AL84" s="242"/>
      <c r="AM84" s="243"/>
      <c r="AN84" s="252">
        <f>(IF(ISERROR(VLOOKUP(AK84,'Calcification Rates'!$A$11:$Q$88,5,0)),0,VLOOKUP(AK84,'Calcification Rates'!$A$11:$Q$88,5,0)))*AM84</f>
        <v>0</v>
      </c>
      <c r="AO84" s="245" t="str">
        <f>IF(ISERROR(VLOOKUP(AK84,'Calcification Rates'!$A$10:$D$88,2,FALSE))," ",VLOOKUP(AK84,'Calcification Rates'!$A$10:$D$88,2,FALSE))</f>
        <v xml:space="preserve"> </v>
      </c>
      <c r="AP84" s="245" t="str">
        <f>IF(ISERROR(VLOOKUP(AK84,'Calcification Rates'!$A$10:$D$88,4,FALSE))," ",VLOOKUP(AK84,'Calcification Rates'!$A$10:$D$88,4,FALSE))</f>
        <v xml:space="preserve"> </v>
      </c>
      <c r="AQ84" s="246">
        <f>(IF(ISERROR(VLOOKUP(AK84,'Calcification Rates'!$A$11:$Q$88,11,0)),0,VLOOKUP(AK84,'Calcification Rates'!$A$11:$Q$88,11,0)))*AN84+(IF(ISERROR(VLOOKUP(AK84,'Calcification Rates'!$A$11:$Q$88,14,0)),0,VLOOKUP(AK84,'Calcification Rates'!$A$11:$Q$88,14,0)))</f>
        <v>0</v>
      </c>
      <c r="AR84" s="246">
        <f>(IF(ISERROR(VLOOKUP(AK84,'Calcification Rates'!$A$11:$Q$88,12,0)),0,VLOOKUP(AK84,'Calcification Rates'!$A$11:$Q$88,12,0)))*AN84+(IF(ISERROR(VLOOKUP(AK84,'Calcification Rates'!$A$11:$Q$88,15,0)),0,VLOOKUP(AK84,'Calcification Rates'!$A$11:$Q$88,15,0)))</f>
        <v>0</v>
      </c>
      <c r="AS84" s="249">
        <f>(IF(ISERROR(VLOOKUP(AK84,'Calcification Rates'!$A$11:$Q$88,13,0)),0,VLOOKUP(AK84,'Calcification Rates'!$A$11:$Q$88,13,0)))*AN84+(IF(ISERROR(VLOOKUP(AK84,'Calcification Rates'!$A$11:$Q$88,16,0)),0,VLOOKUP(AK84,'Calcification Rates'!$A$11:$Q$88,16,0)))</f>
        <v>0</v>
      </c>
      <c r="AT84" s="256"/>
      <c r="AU84" s="250"/>
      <c r="AV84" s="251"/>
      <c r="AW84" s="244">
        <f>(IF(ISERROR(VLOOKUP(AT84,'Calcification Rates'!$A$11:$Q$88,5,0)),0,VLOOKUP(AT84,'Calcification Rates'!$A$11:$Q$88,5,0)))*AV84</f>
        <v>0</v>
      </c>
      <c r="AX84" s="245" t="str">
        <f>IF(ISERROR(VLOOKUP(AT84,'Calcification Rates'!$A$10:$D$88,2,FALSE))," ",VLOOKUP(AT84,'Calcification Rates'!$A$10:$D$88,2,FALSE))</f>
        <v xml:space="preserve"> </v>
      </c>
      <c r="AY84" s="245" t="str">
        <f>IF(ISERROR(VLOOKUP(AT84,'Calcification Rates'!$A$10:$D$88,4,FALSE))," ",VLOOKUP(AT84,'Calcification Rates'!$A$10:$D$88,4,FALSE))</f>
        <v xml:space="preserve"> </v>
      </c>
      <c r="AZ84" s="253">
        <f>(IF(ISERROR(VLOOKUP(AT84,'Calcification Rates'!$A$11:$Q$88,11,0)),0,VLOOKUP(AT84,'Calcification Rates'!$A$11:$Q$88,11,0)))*AW84+(IF(ISERROR(VLOOKUP(AT84,'Calcification Rates'!$A$11:$Q$88,14,0)),0,VLOOKUP(AT84,'Calcification Rates'!$A$11:$Q$88,14,0)))</f>
        <v>0</v>
      </c>
      <c r="BA84" s="253">
        <f>(IF(ISERROR(VLOOKUP(AT84,'Calcification Rates'!$A$11:$Q$88,12,0)),0,VLOOKUP(AT84,'Calcification Rates'!$A$11:$Q$88,12,0)))*AW84+(IF(ISERROR(VLOOKUP(AT84,'Calcification Rates'!$A$11:$Q$88,15,0)),0,VLOOKUP(AT84,'Calcification Rates'!$A$11:$Q$88,15,0)))</f>
        <v>0</v>
      </c>
      <c r="BB84" s="254">
        <f>(IF(ISERROR(VLOOKUP(AT84,'Calcification Rates'!$A$11:$Q$88,13,0)),0,VLOOKUP(AT84,'Calcification Rates'!$A$11:$Q$88,13,0)))*AW84+(IF(ISERROR(VLOOKUP(AT84,'Calcification Rates'!$A$11:$Q$88,16,0)),0,VLOOKUP(AT84,'Calcification Rates'!$A$11:$Q$88,16,0)))</f>
        <v>0</v>
      </c>
      <c r="BC84" s="256"/>
      <c r="BD84" s="241"/>
      <c r="BE84" s="257"/>
      <c r="BF84" s="244">
        <f>(IF(ISERROR(VLOOKUP(BC84,'Calcification Rates'!$A$11:$Q$88,5,0)),0,VLOOKUP(BC84,'Calcification Rates'!$A$11:$Q$88,5,0)))*BE84</f>
        <v>0</v>
      </c>
      <c r="BG84" s="245" t="str">
        <f>IF(ISERROR(VLOOKUP(BC84,'Calcification Rates'!$A$10:$D$88,2,FALSE))," ",VLOOKUP(BC84,'Calcification Rates'!$A$10:$D$88,2,FALSE))</f>
        <v xml:space="preserve"> </v>
      </c>
      <c r="BH84" s="245" t="str">
        <f>IF(ISERROR(VLOOKUP(BC84,'Calcification Rates'!$A$10:$D$88,4,FALSE))," ",VLOOKUP(BC84,'Calcification Rates'!$A$10:$D$88,4,FALSE))</f>
        <v xml:space="preserve"> </v>
      </c>
      <c r="BI84" s="253">
        <f>(IF(ISERROR(VLOOKUP(BC84,'Calcification Rates'!$A$11:$Q$88,11,0)),0,VLOOKUP(BC84,'Calcification Rates'!$A$11:$Q$88,11,0)))*BF84+(IF(ISERROR(VLOOKUP(BC84,'Calcification Rates'!$A$11:$Q$88,14,0)),0,VLOOKUP(BC84,'Calcification Rates'!$A$11:$Q$88,14,0)))</f>
        <v>0</v>
      </c>
      <c r="BJ84" s="253">
        <f>(IF(ISERROR(VLOOKUP(BC84,'Calcification Rates'!$A$11:$Q$88,12,0)),0,VLOOKUP(BC84,'Calcification Rates'!$A$11:$Q$88,12,0)))*BF84+(IF(ISERROR(VLOOKUP(BC84,'Calcification Rates'!$A$11:$Q$88,15,0)),0,VLOOKUP(BC84,'Calcification Rates'!$A$11:$Q$88,15,0)))</f>
        <v>0</v>
      </c>
      <c r="BK84" s="254">
        <f>(IF(ISERROR(VLOOKUP(BC84,'Calcification Rates'!$A$11:$Q$88,13,0)),0,VLOOKUP(BC84,'Calcification Rates'!$A$11:$Q$88,13,0)))*BF84+(IF(ISERROR(VLOOKUP(BC84,'Calcification Rates'!$A$11:$Q$88,16,0)),0,VLOOKUP(BC84,'Calcification Rates'!$A$11:$Q$88,16,0)))</f>
        <v>0</v>
      </c>
      <c r="BL84" s="256"/>
      <c r="BM84" s="250"/>
      <c r="BN84" s="250"/>
      <c r="BO84" s="241">
        <f>(IF(ISERROR(VLOOKUP(BL84,'Calcification Rates'!$A$11:$Q$88,5,0)),0,VLOOKUP(BL84,'Calcification Rates'!$A$11:$Q$88,5,0)))*BN84</f>
        <v>0</v>
      </c>
      <c r="BP84" s="245" t="str">
        <f>IF(ISERROR(VLOOKUP(BL84,'Calcification Rates'!$A$10:$D$88,2,FALSE))," ",VLOOKUP(BL84,'Calcification Rates'!$A$10:$D$88,2,FALSE))</f>
        <v xml:space="preserve"> </v>
      </c>
      <c r="BQ84" s="245" t="str">
        <f>IF(ISERROR(VLOOKUP(BL84,'Calcification Rates'!$A$10:$D$88,4,FALSE))," ",VLOOKUP(BL84,'Calcification Rates'!$A$10:$D$88,4,FALSE))</f>
        <v xml:space="preserve"> </v>
      </c>
      <c r="BR84" s="253">
        <f>(IF(ISERROR(VLOOKUP(BL84,'Calcification Rates'!$A$11:$Q$88,11,0)),0,VLOOKUP(BL84,'Calcification Rates'!$A$11:$Q$88,11,0)))*BO84+(IF(ISERROR(VLOOKUP(BL84,'Calcification Rates'!$A$11:$Q$88,14,0)),0,VLOOKUP(BL84,'Calcification Rates'!$A$11:$Q$88,14,0)))</f>
        <v>0</v>
      </c>
      <c r="BS84" s="253">
        <f>(IF(ISERROR(VLOOKUP(BL84,'Calcification Rates'!$A$11:$Q$88,12,0)),0,VLOOKUP(BL84,'Calcification Rates'!$A$11:$Q$88,12,0)))*BO84+(IF(ISERROR(VLOOKUP(BL84,'Calcification Rates'!$A$11:$Q$88,15,0)),0,VLOOKUP(BL84,'Calcification Rates'!$A$11:$Q$88,15,0)))</f>
        <v>0</v>
      </c>
      <c r="BT84" s="254">
        <f>(IF(ISERROR(VLOOKUP(BL84,'Calcification Rates'!$A$11:$Q$88,13,0)),0,VLOOKUP(BL84,'Calcification Rates'!$A$11:$Q$88,13,0)))*BO84+(IF(ISERROR(VLOOKUP(BL84,'Calcification Rates'!$A$11:$Q$88,16,0)),0,VLOOKUP(BL84,'Calcification Rates'!$A$11:$Q$88,16,0)))</f>
        <v>0</v>
      </c>
    </row>
    <row r="85" spans="1:72" ht="20.100000000000001" customHeight="1" x14ac:dyDescent="0.25">
      <c r="A85" s="241"/>
      <c r="B85" s="242"/>
      <c r="C85" s="243"/>
      <c r="D85" s="244">
        <f>(IF(ISERROR(VLOOKUP(A85,'Calcification Rates'!$A$11:$Q$88,5,0)),0,VLOOKUP(A85,'Calcification Rates'!$A$11:$Q$88,5,0)))*C85</f>
        <v>0</v>
      </c>
      <c r="E85" s="245" t="str">
        <f>IF(ISERROR(VLOOKUP(A85,'Calcification Rates'!$A$10:$D$88,2,FALSE))," ",VLOOKUP(A85,'Calcification Rates'!$A$10:$D$88,2,FALSE))</f>
        <v xml:space="preserve"> </v>
      </c>
      <c r="F85" s="245" t="str">
        <f>IF(ISERROR(VLOOKUP(A85,'Calcification Rates'!$A$10:$D$88,4,FALSE))," ",VLOOKUP(A85,'Calcification Rates'!$A$10:$D$88,4,FALSE))</f>
        <v xml:space="preserve"> </v>
      </c>
      <c r="G85" s="246">
        <f>(IF(ISERROR(VLOOKUP(A85,'Calcification Rates'!$A$11:$Q$88,11,0)),0,VLOOKUP(A85,'Calcification Rates'!$A$11:$Q$88,11,0)))*D85+(IF(ISERROR(VLOOKUP(A85,'Calcification Rates'!$A$11:$Q$88,14,0)),0,VLOOKUP(A85,'Calcification Rates'!$A$11:$Q$88,14,0)))</f>
        <v>0</v>
      </c>
      <c r="H85" s="247">
        <f>(IF(ISERROR(VLOOKUP(A85,'Calcification Rates'!$A$11:$Q$88,12,0)),0,VLOOKUP(A85,'Calcification Rates'!$A$11:$Q$88,12,0)))*D85+(IF(ISERROR(VLOOKUP(A85,'Calcification Rates'!$A$11:$Q$88,15,0)),0,VLOOKUP(A85,'Calcification Rates'!$A$11:$Q$88,15,0)))</f>
        <v>0</v>
      </c>
      <c r="I85" s="248">
        <f>(IF(ISERROR(VLOOKUP(A85,'Calcification Rates'!$A$11:$Q$88,13,0)),0,VLOOKUP(A85,'Calcification Rates'!$A$11:$Q$88,13,0)))*D85+(IF(ISERROR(VLOOKUP(A85,'Calcification Rates'!$A$11:$Q$88,16,0)),0,VLOOKUP(A85,'Calcification Rates'!$A$11:$Q$88,16,0)))</f>
        <v>0</v>
      </c>
      <c r="J85" s="256"/>
      <c r="K85" s="241"/>
      <c r="L85" s="257"/>
      <c r="M85" s="244">
        <f>(IF(ISERROR(VLOOKUP(J85,'Calcification Rates'!$A$11:$Q$88,5,0)),0,VLOOKUP(J85,'Calcification Rates'!$A$11:$Q$88,5,0)))*L85</f>
        <v>0</v>
      </c>
      <c r="N85" s="245" t="str">
        <f>IF(ISERROR(VLOOKUP(J85,'Calcification Rates'!$A$10:$D$88,2,FALSE))," ",VLOOKUP(J85,'Calcification Rates'!$A$10:$D$88,2,FALSE))</f>
        <v xml:space="preserve"> </v>
      </c>
      <c r="O85" s="245" t="str">
        <f>IF(ISERROR(VLOOKUP(J85,'Calcification Rates'!$A$10:$D$88,4,FALSE))," ",VLOOKUP(J85,'Calcification Rates'!$A$10:$D$88,4,FALSE))</f>
        <v xml:space="preserve"> </v>
      </c>
      <c r="P85" s="246">
        <f>(IF(ISERROR(VLOOKUP(J85,'Calcification Rates'!$A$11:$Q$88,11,0)),0,VLOOKUP(J85,'Calcification Rates'!$A$11:$Q$88,11,0)))*M85+(IF(ISERROR(VLOOKUP(J85,'Calcification Rates'!$A$11:$Q$88,14,0)),0,VLOOKUP(J85,'Calcification Rates'!$A$11:$Q$88,14,0)))</f>
        <v>0</v>
      </c>
      <c r="Q85" s="246">
        <f>(IF(ISERROR(VLOOKUP(J85,'Calcification Rates'!$A$11:$Q$88,12,0)),0,VLOOKUP(J85,'Calcification Rates'!$A$11:$Q$88,12,0)))*M85+(IF(ISERROR(VLOOKUP(J85,'Calcification Rates'!$A$11:$Q$88,15,0)),0,VLOOKUP(J85,'Calcification Rates'!$A$11:$Q$88,15,0)))</f>
        <v>0</v>
      </c>
      <c r="R85" s="249">
        <f>(IF(ISERROR(VLOOKUP(J85,'Calcification Rates'!$A$11:$Q$88,13,0)),0,VLOOKUP(J85,'Calcification Rates'!$A$11:$Q$88,13,0)))*M85+(IF(ISERROR(VLOOKUP(J85,'Calcification Rates'!$A$11:$Q$88,16,0)),0,VLOOKUP(J85,'Calcification Rates'!$A$11:$Q$88,16,0)))</f>
        <v>0</v>
      </c>
      <c r="S85" s="256"/>
      <c r="T85" s="241"/>
      <c r="U85" s="257"/>
      <c r="V85" s="252">
        <f>(IF(ISERROR(VLOOKUP(S85,'Calcification Rates'!$A$11:$Q$88,5,0)),0,VLOOKUP(S85,'Calcification Rates'!$A$11:$Q$88,5,0)))*U85</f>
        <v>0</v>
      </c>
      <c r="W85" s="245" t="str">
        <f>IF(ISERROR(VLOOKUP(S85,'Calcification Rates'!$A$10:$D$88,2,FALSE))," ",VLOOKUP(S85,'Calcification Rates'!$A$10:$D$88,2,FALSE))</f>
        <v xml:space="preserve"> </v>
      </c>
      <c r="X85" s="245" t="str">
        <f>IF(ISERROR(VLOOKUP(S85,'Calcification Rates'!$A$10:$D$88,4,FALSE))," ",VLOOKUP(S85,'Calcification Rates'!$A$10:$D$88,4,FALSE))</f>
        <v xml:space="preserve"> </v>
      </c>
      <c r="Y85" s="246">
        <f>(IF(ISERROR(VLOOKUP(S85,'Calcification Rates'!$A$11:$Q$88,11,0)),0,VLOOKUP(S85,'Calcification Rates'!$A$11:$Q$88,11,0)))*V85+(IF(ISERROR(VLOOKUP(S85,'Calcification Rates'!$A$11:$Q$88,14,0)),0,VLOOKUP(S85,'Calcification Rates'!$A$11:$Q$88,14,0)))</f>
        <v>0</v>
      </c>
      <c r="Z85" s="246">
        <f>(IF(ISERROR(VLOOKUP(S85,'Calcification Rates'!$A$11:$Q$88,12,0)),0,VLOOKUP(S85,'Calcification Rates'!$A$11:$Q$88,12,0)))*V85+(IF(ISERROR(VLOOKUP(S85,'Calcification Rates'!$A$11:$Q$88,15,0)),0,VLOOKUP(S85,'Calcification Rates'!$A$11:$Q$88,15,0)))</f>
        <v>0</v>
      </c>
      <c r="AA85" s="249">
        <f>(IF(ISERROR(VLOOKUP(S85,'Calcification Rates'!$A$11:$Q$88,13,0)),0,VLOOKUP(S85,'Calcification Rates'!$A$11:$Q$88,13,0)))*V85+(IF(ISERROR(VLOOKUP(S85,'Calcification Rates'!$A$11:$Q$88,16,0)),0,VLOOKUP(S85,'Calcification Rates'!$A$11:$Q$88,16,0)))</f>
        <v>0</v>
      </c>
      <c r="AB85" s="256"/>
      <c r="AC85" s="242"/>
      <c r="AD85" s="243"/>
      <c r="AE85" s="244">
        <f>(IF(ISERROR(VLOOKUP(AB85,'Calcification Rates'!$A$11:$Q$88,5,0)),0,VLOOKUP(AB85,'Calcification Rates'!$A$11:$Q$88,5,0)))*AD85</f>
        <v>0</v>
      </c>
      <c r="AF85" s="245" t="str">
        <f>IF(ISERROR(VLOOKUP(AB85,'Calcification Rates'!$A$10:$D$88,2,FALSE))," ",VLOOKUP(AB85,'Calcification Rates'!$A$10:$D$88,2,FALSE))</f>
        <v xml:space="preserve"> </v>
      </c>
      <c r="AG85" s="245" t="str">
        <f>IF(ISERROR(VLOOKUP(AB85,'Calcification Rates'!$A$10:$D$88,4,FALSE))," ",VLOOKUP(AB85,'Calcification Rates'!$A$10:$D$88,4,FALSE))</f>
        <v xml:space="preserve"> </v>
      </c>
      <c r="AH85" s="246">
        <f>(IF(ISERROR(VLOOKUP(AB85,'Calcification Rates'!$A$11:$Q$88,11,0)),0,VLOOKUP(AB85,'Calcification Rates'!$A$11:$Q$88,11,0)))*AE85+(IF(ISERROR(VLOOKUP(AB85,'Calcification Rates'!$A$11:$Q$88,14,0)),0,VLOOKUP(AB85,'Calcification Rates'!$A$11:$Q$88,14,0)))</f>
        <v>0</v>
      </c>
      <c r="AI85" s="246">
        <f>(IF(ISERROR(VLOOKUP(AB85,'Calcification Rates'!$A$11:$Q$88,12,0)),0,VLOOKUP(AB85,'Calcification Rates'!$A$11:$Q$88,12,0)))*AE85+(IF(ISERROR(VLOOKUP(AB85,'Calcification Rates'!$A$11:$Q$88,15,0)),0,VLOOKUP(AB85,'Calcification Rates'!$A$11:$Q$88,15,0)))</f>
        <v>0</v>
      </c>
      <c r="AJ85" s="249">
        <f>(IF(ISERROR(VLOOKUP(AB85,'Calcification Rates'!$A$11:$Q$88,13,0)),0,VLOOKUP(AB85,'Calcification Rates'!$A$11:$Q$88,13,0)))*AE85+(IF(ISERROR(VLOOKUP(AB85,'Calcification Rates'!$A$11:$Q$88,16,0)),0,VLOOKUP(AB85,'Calcification Rates'!$A$11:$Q$88,16,0)))</f>
        <v>0</v>
      </c>
      <c r="AK85" s="256"/>
      <c r="AL85" s="242"/>
      <c r="AM85" s="243"/>
      <c r="AN85" s="252">
        <f>(IF(ISERROR(VLOOKUP(AK85,'Calcification Rates'!$A$11:$Q$88,5,0)),0,VLOOKUP(AK85,'Calcification Rates'!$A$11:$Q$88,5,0)))*AM85</f>
        <v>0</v>
      </c>
      <c r="AO85" s="245" t="str">
        <f>IF(ISERROR(VLOOKUP(AK85,'Calcification Rates'!$A$10:$D$88,2,FALSE))," ",VLOOKUP(AK85,'Calcification Rates'!$A$10:$D$88,2,FALSE))</f>
        <v xml:space="preserve"> </v>
      </c>
      <c r="AP85" s="245" t="str">
        <f>IF(ISERROR(VLOOKUP(AK85,'Calcification Rates'!$A$10:$D$88,4,FALSE))," ",VLOOKUP(AK85,'Calcification Rates'!$A$10:$D$88,4,FALSE))</f>
        <v xml:space="preserve"> </v>
      </c>
      <c r="AQ85" s="246">
        <f>(IF(ISERROR(VLOOKUP(AK85,'Calcification Rates'!$A$11:$Q$88,11,0)),0,VLOOKUP(AK85,'Calcification Rates'!$A$11:$Q$88,11,0)))*AN85+(IF(ISERROR(VLOOKUP(AK85,'Calcification Rates'!$A$11:$Q$88,14,0)),0,VLOOKUP(AK85,'Calcification Rates'!$A$11:$Q$88,14,0)))</f>
        <v>0</v>
      </c>
      <c r="AR85" s="246">
        <f>(IF(ISERROR(VLOOKUP(AK85,'Calcification Rates'!$A$11:$Q$88,12,0)),0,VLOOKUP(AK85,'Calcification Rates'!$A$11:$Q$88,12,0)))*AN85+(IF(ISERROR(VLOOKUP(AK85,'Calcification Rates'!$A$11:$Q$88,15,0)),0,VLOOKUP(AK85,'Calcification Rates'!$A$11:$Q$88,15,0)))</f>
        <v>0</v>
      </c>
      <c r="AS85" s="249">
        <f>(IF(ISERROR(VLOOKUP(AK85,'Calcification Rates'!$A$11:$Q$88,13,0)),0,VLOOKUP(AK85,'Calcification Rates'!$A$11:$Q$88,13,0)))*AN85+(IF(ISERROR(VLOOKUP(AK85,'Calcification Rates'!$A$11:$Q$88,16,0)),0,VLOOKUP(AK85,'Calcification Rates'!$A$11:$Q$88,16,0)))</f>
        <v>0</v>
      </c>
      <c r="AT85" s="256"/>
      <c r="AU85" s="250"/>
      <c r="AV85" s="251"/>
      <c r="AW85" s="244">
        <f>(IF(ISERROR(VLOOKUP(AT85,'Calcification Rates'!$A$11:$Q$88,5,0)),0,VLOOKUP(AT85,'Calcification Rates'!$A$11:$Q$88,5,0)))*AV85</f>
        <v>0</v>
      </c>
      <c r="AX85" s="245" t="str">
        <f>IF(ISERROR(VLOOKUP(AT85,'Calcification Rates'!$A$10:$D$88,2,FALSE))," ",VLOOKUP(AT85,'Calcification Rates'!$A$10:$D$88,2,FALSE))</f>
        <v xml:space="preserve"> </v>
      </c>
      <c r="AY85" s="245" t="str">
        <f>IF(ISERROR(VLOOKUP(AT85,'Calcification Rates'!$A$10:$D$88,4,FALSE))," ",VLOOKUP(AT85,'Calcification Rates'!$A$10:$D$88,4,FALSE))</f>
        <v xml:space="preserve"> </v>
      </c>
      <c r="AZ85" s="253">
        <f>(IF(ISERROR(VLOOKUP(AT85,'Calcification Rates'!$A$11:$Q$88,11,0)),0,VLOOKUP(AT85,'Calcification Rates'!$A$11:$Q$88,11,0)))*AW85+(IF(ISERROR(VLOOKUP(AT85,'Calcification Rates'!$A$11:$Q$88,14,0)),0,VLOOKUP(AT85,'Calcification Rates'!$A$11:$Q$88,14,0)))</f>
        <v>0</v>
      </c>
      <c r="BA85" s="253">
        <f>(IF(ISERROR(VLOOKUP(AT85,'Calcification Rates'!$A$11:$Q$88,12,0)),0,VLOOKUP(AT85,'Calcification Rates'!$A$11:$Q$88,12,0)))*AW85+(IF(ISERROR(VLOOKUP(AT85,'Calcification Rates'!$A$11:$Q$88,15,0)),0,VLOOKUP(AT85,'Calcification Rates'!$A$11:$Q$88,15,0)))</f>
        <v>0</v>
      </c>
      <c r="BB85" s="254">
        <f>(IF(ISERROR(VLOOKUP(AT85,'Calcification Rates'!$A$11:$Q$88,13,0)),0,VLOOKUP(AT85,'Calcification Rates'!$A$11:$Q$88,13,0)))*AW85+(IF(ISERROR(VLOOKUP(AT85,'Calcification Rates'!$A$11:$Q$88,16,0)),0,VLOOKUP(AT85,'Calcification Rates'!$A$11:$Q$88,16,0)))</f>
        <v>0</v>
      </c>
      <c r="BC85" s="256"/>
      <c r="BD85" s="241"/>
      <c r="BE85" s="257"/>
      <c r="BF85" s="244">
        <f>(IF(ISERROR(VLOOKUP(BC85,'Calcification Rates'!$A$11:$Q$88,5,0)),0,VLOOKUP(BC85,'Calcification Rates'!$A$11:$Q$88,5,0)))*BE85</f>
        <v>0</v>
      </c>
      <c r="BG85" s="245" t="str">
        <f>IF(ISERROR(VLOOKUP(BC85,'Calcification Rates'!$A$10:$D$88,2,FALSE))," ",VLOOKUP(BC85,'Calcification Rates'!$A$10:$D$88,2,FALSE))</f>
        <v xml:space="preserve"> </v>
      </c>
      <c r="BH85" s="245" t="str">
        <f>IF(ISERROR(VLOOKUP(BC85,'Calcification Rates'!$A$10:$D$88,4,FALSE))," ",VLOOKUP(BC85,'Calcification Rates'!$A$10:$D$88,4,FALSE))</f>
        <v xml:space="preserve"> </v>
      </c>
      <c r="BI85" s="253">
        <f>(IF(ISERROR(VLOOKUP(BC85,'Calcification Rates'!$A$11:$Q$88,11,0)),0,VLOOKUP(BC85,'Calcification Rates'!$A$11:$Q$88,11,0)))*BF85+(IF(ISERROR(VLOOKUP(BC85,'Calcification Rates'!$A$11:$Q$88,14,0)),0,VLOOKUP(BC85,'Calcification Rates'!$A$11:$Q$88,14,0)))</f>
        <v>0</v>
      </c>
      <c r="BJ85" s="253">
        <f>(IF(ISERROR(VLOOKUP(BC85,'Calcification Rates'!$A$11:$Q$88,12,0)),0,VLOOKUP(BC85,'Calcification Rates'!$A$11:$Q$88,12,0)))*BF85+(IF(ISERROR(VLOOKUP(BC85,'Calcification Rates'!$A$11:$Q$88,15,0)),0,VLOOKUP(BC85,'Calcification Rates'!$A$11:$Q$88,15,0)))</f>
        <v>0</v>
      </c>
      <c r="BK85" s="254">
        <f>(IF(ISERROR(VLOOKUP(BC85,'Calcification Rates'!$A$11:$Q$88,13,0)),0,VLOOKUP(BC85,'Calcification Rates'!$A$11:$Q$88,13,0)))*BF85+(IF(ISERROR(VLOOKUP(BC85,'Calcification Rates'!$A$11:$Q$88,16,0)),0,VLOOKUP(BC85,'Calcification Rates'!$A$11:$Q$88,16,0)))</f>
        <v>0</v>
      </c>
      <c r="BL85" s="256"/>
      <c r="BM85" s="250"/>
      <c r="BN85" s="250"/>
      <c r="BO85" s="241">
        <f>(IF(ISERROR(VLOOKUP(BL85,'Calcification Rates'!$A$11:$Q$88,5,0)),0,VLOOKUP(BL85,'Calcification Rates'!$A$11:$Q$88,5,0)))*BN85</f>
        <v>0</v>
      </c>
      <c r="BP85" s="245" t="str">
        <f>IF(ISERROR(VLOOKUP(BL85,'Calcification Rates'!$A$10:$D$88,2,FALSE))," ",VLOOKUP(BL85,'Calcification Rates'!$A$10:$D$88,2,FALSE))</f>
        <v xml:space="preserve"> </v>
      </c>
      <c r="BQ85" s="245" t="str">
        <f>IF(ISERROR(VLOOKUP(BL85,'Calcification Rates'!$A$10:$D$88,4,FALSE))," ",VLOOKUP(BL85,'Calcification Rates'!$A$10:$D$88,4,FALSE))</f>
        <v xml:space="preserve"> </v>
      </c>
      <c r="BR85" s="253">
        <f>(IF(ISERROR(VLOOKUP(BL85,'Calcification Rates'!$A$11:$Q$88,11,0)),0,VLOOKUP(BL85,'Calcification Rates'!$A$11:$Q$88,11,0)))*BO85+(IF(ISERROR(VLOOKUP(BL85,'Calcification Rates'!$A$11:$Q$88,14,0)),0,VLOOKUP(BL85,'Calcification Rates'!$A$11:$Q$88,14,0)))</f>
        <v>0</v>
      </c>
      <c r="BS85" s="253">
        <f>(IF(ISERROR(VLOOKUP(BL85,'Calcification Rates'!$A$11:$Q$88,12,0)),0,VLOOKUP(BL85,'Calcification Rates'!$A$11:$Q$88,12,0)))*BO85+(IF(ISERROR(VLOOKUP(BL85,'Calcification Rates'!$A$11:$Q$88,15,0)),0,VLOOKUP(BL85,'Calcification Rates'!$A$11:$Q$88,15,0)))</f>
        <v>0</v>
      </c>
      <c r="BT85" s="254">
        <f>(IF(ISERROR(VLOOKUP(BL85,'Calcification Rates'!$A$11:$Q$88,13,0)),0,VLOOKUP(BL85,'Calcification Rates'!$A$11:$Q$88,13,0)))*BO85+(IF(ISERROR(VLOOKUP(BL85,'Calcification Rates'!$A$11:$Q$88,16,0)),0,VLOOKUP(BL85,'Calcification Rates'!$A$11:$Q$88,16,0)))</f>
        <v>0</v>
      </c>
    </row>
    <row r="86" spans="1:72" ht="20.100000000000001" customHeight="1" x14ac:dyDescent="0.25">
      <c r="A86" s="241"/>
      <c r="B86" s="242"/>
      <c r="C86" s="243"/>
      <c r="D86" s="244">
        <f>(IF(ISERROR(VLOOKUP(A86,'Calcification Rates'!$A$11:$Q$88,5,0)),0,VLOOKUP(A86,'Calcification Rates'!$A$11:$Q$88,5,0)))*C86</f>
        <v>0</v>
      </c>
      <c r="E86" s="245" t="str">
        <f>IF(ISERROR(VLOOKUP(A86,'Calcification Rates'!$A$10:$D$88,2,FALSE))," ",VLOOKUP(A86,'Calcification Rates'!$A$10:$D$88,2,FALSE))</f>
        <v xml:space="preserve"> </v>
      </c>
      <c r="F86" s="245" t="str">
        <f>IF(ISERROR(VLOOKUP(A86,'Calcification Rates'!$A$10:$D$88,4,FALSE))," ",VLOOKUP(A86,'Calcification Rates'!$A$10:$D$88,4,FALSE))</f>
        <v xml:space="preserve"> </v>
      </c>
      <c r="G86" s="246">
        <f>(IF(ISERROR(VLOOKUP(A86,'Calcification Rates'!$A$11:$Q$88,11,0)),0,VLOOKUP(A86,'Calcification Rates'!$A$11:$Q$88,11,0)))*D86+(IF(ISERROR(VLOOKUP(A86,'Calcification Rates'!$A$11:$Q$88,14,0)),0,VLOOKUP(A86,'Calcification Rates'!$A$11:$Q$88,14,0)))</f>
        <v>0</v>
      </c>
      <c r="H86" s="247">
        <f>(IF(ISERROR(VLOOKUP(A86,'Calcification Rates'!$A$11:$Q$88,12,0)),0,VLOOKUP(A86,'Calcification Rates'!$A$11:$Q$88,12,0)))*D86+(IF(ISERROR(VLOOKUP(A86,'Calcification Rates'!$A$11:$Q$88,15,0)),0,VLOOKUP(A86,'Calcification Rates'!$A$11:$Q$88,15,0)))</f>
        <v>0</v>
      </c>
      <c r="I86" s="248">
        <f>(IF(ISERROR(VLOOKUP(A86,'Calcification Rates'!$A$11:$Q$88,13,0)),0,VLOOKUP(A86,'Calcification Rates'!$A$11:$Q$88,13,0)))*D86+(IF(ISERROR(VLOOKUP(A86,'Calcification Rates'!$A$11:$Q$88,16,0)),0,VLOOKUP(A86,'Calcification Rates'!$A$11:$Q$88,16,0)))</f>
        <v>0</v>
      </c>
      <c r="J86" s="256"/>
      <c r="K86" s="241"/>
      <c r="L86" s="257"/>
      <c r="M86" s="244">
        <f>(IF(ISERROR(VLOOKUP(J86,'Calcification Rates'!$A$11:$Q$88,5,0)),0,VLOOKUP(J86,'Calcification Rates'!$A$11:$Q$88,5,0)))*L86</f>
        <v>0</v>
      </c>
      <c r="N86" s="245" t="str">
        <f>IF(ISERROR(VLOOKUP(J86,'Calcification Rates'!$A$10:$D$88,2,FALSE))," ",VLOOKUP(J86,'Calcification Rates'!$A$10:$D$88,2,FALSE))</f>
        <v xml:space="preserve"> </v>
      </c>
      <c r="O86" s="245" t="str">
        <f>IF(ISERROR(VLOOKUP(J86,'Calcification Rates'!$A$10:$D$88,4,FALSE))," ",VLOOKUP(J86,'Calcification Rates'!$A$10:$D$88,4,FALSE))</f>
        <v xml:space="preserve"> </v>
      </c>
      <c r="P86" s="246">
        <f>(IF(ISERROR(VLOOKUP(J86,'Calcification Rates'!$A$11:$Q$88,11,0)),0,VLOOKUP(J86,'Calcification Rates'!$A$11:$Q$88,11,0)))*M86+(IF(ISERROR(VLOOKUP(J86,'Calcification Rates'!$A$11:$Q$88,14,0)),0,VLOOKUP(J86,'Calcification Rates'!$A$11:$Q$88,14,0)))</f>
        <v>0</v>
      </c>
      <c r="Q86" s="246">
        <f>(IF(ISERROR(VLOOKUP(J86,'Calcification Rates'!$A$11:$Q$88,12,0)),0,VLOOKUP(J86,'Calcification Rates'!$A$11:$Q$88,12,0)))*M86+(IF(ISERROR(VLOOKUP(J86,'Calcification Rates'!$A$11:$Q$88,15,0)),0,VLOOKUP(J86,'Calcification Rates'!$A$11:$Q$88,15,0)))</f>
        <v>0</v>
      </c>
      <c r="R86" s="249">
        <f>(IF(ISERROR(VLOOKUP(J86,'Calcification Rates'!$A$11:$Q$88,13,0)),0,VLOOKUP(J86,'Calcification Rates'!$A$11:$Q$88,13,0)))*M86+(IF(ISERROR(VLOOKUP(J86,'Calcification Rates'!$A$11:$Q$88,16,0)),0,VLOOKUP(J86,'Calcification Rates'!$A$11:$Q$88,16,0)))</f>
        <v>0</v>
      </c>
      <c r="S86" s="256"/>
      <c r="T86" s="241"/>
      <c r="U86" s="257"/>
      <c r="V86" s="252">
        <f>(IF(ISERROR(VLOOKUP(S86,'Calcification Rates'!$A$11:$Q$88,5,0)),0,VLOOKUP(S86,'Calcification Rates'!$A$11:$Q$88,5,0)))*U86</f>
        <v>0</v>
      </c>
      <c r="W86" s="245" t="str">
        <f>IF(ISERROR(VLOOKUP(S86,'Calcification Rates'!$A$10:$D$88,2,FALSE))," ",VLOOKUP(S86,'Calcification Rates'!$A$10:$D$88,2,FALSE))</f>
        <v xml:space="preserve"> </v>
      </c>
      <c r="X86" s="245" t="str">
        <f>IF(ISERROR(VLOOKUP(S86,'Calcification Rates'!$A$10:$D$88,4,FALSE))," ",VLOOKUP(S86,'Calcification Rates'!$A$10:$D$88,4,FALSE))</f>
        <v xml:space="preserve"> </v>
      </c>
      <c r="Y86" s="246">
        <f>(IF(ISERROR(VLOOKUP(S86,'Calcification Rates'!$A$11:$Q$88,11,0)),0,VLOOKUP(S86,'Calcification Rates'!$A$11:$Q$88,11,0)))*V86+(IF(ISERROR(VLOOKUP(S86,'Calcification Rates'!$A$11:$Q$88,14,0)),0,VLOOKUP(S86,'Calcification Rates'!$A$11:$Q$88,14,0)))</f>
        <v>0</v>
      </c>
      <c r="Z86" s="246">
        <f>(IF(ISERROR(VLOOKUP(S86,'Calcification Rates'!$A$11:$Q$88,12,0)),0,VLOOKUP(S86,'Calcification Rates'!$A$11:$Q$88,12,0)))*V86+(IF(ISERROR(VLOOKUP(S86,'Calcification Rates'!$A$11:$Q$88,15,0)),0,VLOOKUP(S86,'Calcification Rates'!$A$11:$Q$88,15,0)))</f>
        <v>0</v>
      </c>
      <c r="AA86" s="249">
        <f>(IF(ISERROR(VLOOKUP(S86,'Calcification Rates'!$A$11:$Q$88,13,0)),0,VLOOKUP(S86,'Calcification Rates'!$A$11:$Q$88,13,0)))*V86+(IF(ISERROR(VLOOKUP(S86,'Calcification Rates'!$A$11:$Q$88,16,0)),0,VLOOKUP(S86,'Calcification Rates'!$A$11:$Q$88,16,0)))</f>
        <v>0</v>
      </c>
      <c r="AB86" s="256"/>
      <c r="AC86" s="242"/>
      <c r="AD86" s="243"/>
      <c r="AE86" s="244">
        <f>(IF(ISERROR(VLOOKUP(AB86,'Calcification Rates'!$A$11:$Q$88,5,0)),0,VLOOKUP(AB86,'Calcification Rates'!$A$11:$Q$88,5,0)))*AD86</f>
        <v>0</v>
      </c>
      <c r="AF86" s="245" t="str">
        <f>IF(ISERROR(VLOOKUP(AB86,'Calcification Rates'!$A$10:$D$88,2,FALSE))," ",VLOOKUP(AB86,'Calcification Rates'!$A$10:$D$88,2,FALSE))</f>
        <v xml:space="preserve"> </v>
      </c>
      <c r="AG86" s="245" t="str">
        <f>IF(ISERROR(VLOOKUP(AB86,'Calcification Rates'!$A$10:$D$88,4,FALSE))," ",VLOOKUP(AB86,'Calcification Rates'!$A$10:$D$88,4,FALSE))</f>
        <v xml:space="preserve"> </v>
      </c>
      <c r="AH86" s="246">
        <f>(IF(ISERROR(VLOOKUP(AB86,'Calcification Rates'!$A$11:$Q$88,11,0)),0,VLOOKUP(AB86,'Calcification Rates'!$A$11:$Q$88,11,0)))*AE86+(IF(ISERROR(VLOOKUP(AB86,'Calcification Rates'!$A$11:$Q$88,14,0)),0,VLOOKUP(AB86,'Calcification Rates'!$A$11:$Q$88,14,0)))</f>
        <v>0</v>
      </c>
      <c r="AI86" s="246">
        <f>(IF(ISERROR(VLOOKUP(AB86,'Calcification Rates'!$A$11:$Q$88,12,0)),0,VLOOKUP(AB86,'Calcification Rates'!$A$11:$Q$88,12,0)))*AE86+(IF(ISERROR(VLOOKUP(AB86,'Calcification Rates'!$A$11:$Q$88,15,0)),0,VLOOKUP(AB86,'Calcification Rates'!$A$11:$Q$88,15,0)))</f>
        <v>0</v>
      </c>
      <c r="AJ86" s="249">
        <f>(IF(ISERROR(VLOOKUP(AB86,'Calcification Rates'!$A$11:$Q$88,13,0)),0,VLOOKUP(AB86,'Calcification Rates'!$A$11:$Q$88,13,0)))*AE86+(IF(ISERROR(VLOOKUP(AB86,'Calcification Rates'!$A$11:$Q$88,16,0)),0,VLOOKUP(AB86,'Calcification Rates'!$A$11:$Q$88,16,0)))</f>
        <v>0</v>
      </c>
      <c r="AK86" s="256"/>
      <c r="AL86" s="242"/>
      <c r="AM86" s="243"/>
      <c r="AN86" s="252">
        <f>(IF(ISERROR(VLOOKUP(AK86,'Calcification Rates'!$A$11:$Q$88,5,0)),0,VLOOKUP(AK86,'Calcification Rates'!$A$11:$Q$88,5,0)))*AM86</f>
        <v>0</v>
      </c>
      <c r="AO86" s="245" t="str">
        <f>IF(ISERROR(VLOOKUP(AK86,'Calcification Rates'!$A$10:$D$88,2,FALSE))," ",VLOOKUP(AK86,'Calcification Rates'!$A$10:$D$88,2,FALSE))</f>
        <v xml:space="preserve"> </v>
      </c>
      <c r="AP86" s="245" t="str">
        <f>IF(ISERROR(VLOOKUP(AK86,'Calcification Rates'!$A$10:$D$88,4,FALSE))," ",VLOOKUP(AK86,'Calcification Rates'!$A$10:$D$88,4,FALSE))</f>
        <v xml:space="preserve"> </v>
      </c>
      <c r="AQ86" s="246">
        <f>(IF(ISERROR(VLOOKUP(AK86,'Calcification Rates'!$A$11:$Q$88,11,0)),0,VLOOKUP(AK86,'Calcification Rates'!$A$11:$Q$88,11,0)))*AN86+(IF(ISERROR(VLOOKUP(AK86,'Calcification Rates'!$A$11:$Q$88,14,0)),0,VLOOKUP(AK86,'Calcification Rates'!$A$11:$Q$88,14,0)))</f>
        <v>0</v>
      </c>
      <c r="AR86" s="246">
        <f>(IF(ISERROR(VLOOKUP(AK86,'Calcification Rates'!$A$11:$Q$88,12,0)),0,VLOOKUP(AK86,'Calcification Rates'!$A$11:$Q$88,12,0)))*AN86+(IF(ISERROR(VLOOKUP(AK86,'Calcification Rates'!$A$11:$Q$88,15,0)),0,VLOOKUP(AK86,'Calcification Rates'!$A$11:$Q$88,15,0)))</f>
        <v>0</v>
      </c>
      <c r="AS86" s="249">
        <f>(IF(ISERROR(VLOOKUP(AK86,'Calcification Rates'!$A$11:$Q$88,13,0)),0,VLOOKUP(AK86,'Calcification Rates'!$A$11:$Q$88,13,0)))*AN86+(IF(ISERROR(VLOOKUP(AK86,'Calcification Rates'!$A$11:$Q$88,16,0)),0,VLOOKUP(AK86,'Calcification Rates'!$A$11:$Q$88,16,0)))</f>
        <v>0</v>
      </c>
      <c r="AT86" s="256"/>
      <c r="AU86" s="250"/>
      <c r="AV86" s="251"/>
      <c r="AW86" s="244">
        <f>(IF(ISERROR(VLOOKUP(AT86,'Calcification Rates'!$A$11:$Q$88,5,0)),0,VLOOKUP(AT86,'Calcification Rates'!$A$11:$Q$88,5,0)))*AV86</f>
        <v>0</v>
      </c>
      <c r="AX86" s="245" t="str">
        <f>IF(ISERROR(VLOOKUP(AT86,'Calcification Rates'!$A$10:$D$88,2,FALSE))," ",VLOOKUP(AT86,'Calcification Rates'!$A$10:$D$88,2,FALSE))</f>
        <v xml:space="preserve"> </v>
      </c>
      <c r="AY86" s="245" t="str">
        <f>IF(ISERROR(VLOOKUP(AT86,'Calcification Rates'!$A$10:$D$88,4,FALSE))," ",VLOOKUP(AT86,'Calcification Rates'!$A$10:$D$88,4,FALSE))</f>
        <v xml:space="preserve"> </v>
      </c>
      <c r="AZ86" s="253">
        <f>(IF(ISERROR(VLOOKUP(AT86,'Calcification Rates'!$A$11:$Q$88,11,0)),0,VLOOKUP(AT86,'Calcification Rates'!$A$11:$Q$88,11,0)))*AW86+(IF(ISERROR(VLOOKUP(AT86,'Calcification Rates'!$A$11:$Q$88,14,0)),0,VLOOKUP(AT86,'Calcification Rates'!$A$11:$Q$88,14,0)))</f>
        <v>0</v>
      </c>
      <c r="BA86" s="253">
        <f>(IF(ISERROR(VLOOKUP(AT86,'Calcification Rates'!$A$11:$Q$88,12,0)),0,VLOOKUP(AT86,'Calcification Rates'!$A$11:$Q$88,12,0)))*AW86+(IF(ISERROR(VLOOKUP(AT86,'Calcification Rates'!$A$11:$Q$88,15,0)),0,VLOOKUP(AT86,'Calcification Rates'!$A$11:$Q$88,15,0)))</f>
        <v>0</v>
      </c>
      <c r="BB86" s="254">
        <f>(IF(ISERROR(VLOOKUP(AT86,'Calcification Rates'!$A$11:$Q$88,13,0)),0,VLOOKUP(AT86,'Calcification Rates'!$A$11:$Q$88,13,0)))*AW86+(IF(ISERROR(VLOOKUP(AT86,'Calcification Rates'!$A$11:$Q$88,16,0)),0,VLOOKUP(AT86,'Calcification Rates'!$A$11:$Q$88,16,0)))</f>
        <v>0</v>
      </c>
      <c r="BC86" s="256"/>
      <c r="BD86" s="241"/>
      <c r="BE86" s="257"/>
      <c r="BF86" s="244">
        <f>(IF(ISERROR(VLOOKUP(BC86,'Calcification Rates'!$A$11:$Q$88,5,0)),0,VLOOKUP(BC86,'Calcification Rates'!$A$11:$Q$88,5,0)))*BE86</f>
        <v>0</v>
      </c>
      <c r="BG86" s="245" t="str">
        <f>IF(ISERROR(VLOOKUP(BC86,'Calcification Rates'!$A$10:$D$88,2,FALSE))," ",VLOOKUP(BC86,'Calcification Rates'!$A$10:$D$88,2,FALSE))</f>
        <v xml:space="preserve"> </v>
      </c>
      <c r="BH86" s="245" t="str">
        <f>IF(ISERROR(VLOOKUP(BC86,'Calcification Rates'!$A$10:$D$88,4,FALSE))," ",VLOOKUP(BC86,'Calcification Rates'!$A$10:$D$88,4,FALSE))</f>
        <v xml:space="preserve"> </v>
      </c>
      <c r="BI86" s="253">
        <f>(IF(ISERROR(VLOOKUP(BC86,'Calcification Rates'!$A$11:$Q$88,11,0)),0,VLOOKUP(BC86,'Calcification Rates'!$A$11:$Q$88,11,0)))*BF86+(IF(ISERROR(VLOOKUP(BC86,'Calcification Rates'!$A$11:$Q$88,14,0)),0,VLOOKUP(BC86,'Calcification Rates'!$A$11:$Q$88,14,0)))</f>
        <v>0</v>
      </c>
      <c r="BJ86" s="253">
        <f>(IF(ISERROR(VLOOKUP(BC86,'Calcification Rates'!$A$11:$Q$88,12,0)),0,VLOOKUP(BC86,'Calcification Rates'!$A$11:$Q$88,12,0)))*BF86+(IF(ISERROR(VLOOKUP(BC86,'Calcification Rates'!$A$11:$Q$88,15,0)),0,VLOOKUP(BC86,'Calcification Rates'!$A$11:$Q$88,15,0)))</f>
        <v>0</v>
      </c>
      <c r="BK86" s="254">
        <f>(IF(ISERROR(VLOOKUP(BC86,'Calcification Rates'!$A$11:$Q$88,13,0)),0,VLOOKUP(BC86,'Calcification Rates'!$A$11:$Q$88,13,0)))*BF86+(IF(ISERROR(VLOOKUP(BC86,'Calcification Rates'!$A$11:$Q$88,16,0)),0,VLOOKUP(BC86,'Calcification Rates'!$A$11:$Q$88,16,0)))</f>
        <v>0</v>
      </c>
      <c r="BL86" s="256"/>
      <c r="BM86" s="250"/>
      <c r="BN86" s="250"/>
      <c r="BO86" s="241">
        <f>(IF(ISERROR(VLOOKUP(BL86,'Calcification Rates'!$A$11:$Q$88,5,0)),0,VLOOKUP(BL86,'Calcification Rates'!$A$11:$Q$88,5,0)))*BN86</f>
        <v>0</v>
      </c>
      <c r="BP86" s="245" t="str">
        <f>IF(ISERROR(VLOOKUP(BL86,'Calcification Rates'!$A$10:$D$88,2,FALSE))," ",VLOOKUP(BL86,'Calcification Rates'!$A$10:$D$88,2,FALSE))</f>
        <v xml:space="preserve"> </v>
      </c>
      <c r="BQ86" s="245" t="str">
        <f>IF(ISERROR(VLOOKUP(BL86,'Calcification Rates'!$A$10:$D$88,4,FALSE))," ",VLOOKUP(BL86,'Calcification Rates'!$A$10:$D$88,4,FALSE))</f>
        <v xml:space="preserve"> </v>
      </c>
      <c r="BR86" s="253">
        <f>(IF(ISERROR(VLOOKUP(BL86,'Calcification Rates'!$A$11:$Q$88,11,0)),0,VLOOKUP(BL86,'Calcification Rates'!$A$11:$Q$88,11,0)))*BO86+(IF(ISERROR(VLOOKUP(BL86,'Calcification Rates'!$A$11:$Q$88,14,0)),0,VLOOKUP(BL86,'Calcification Rates'!$A$11:$Q$88,14,0)))</f>
        <v>0</v>
      </c>
      <c r="BS86" s="253">
        <f>(IF(ISERROR(VLOOKUP(BL86,'Calcification Rates'!$A$11:$Q$88,12,0)),0,VLOOKUP(BL86,'Calcification Rates'!$A$11:$Q$88,12,0)))*BO86+(IF(ISERROR(VLOOKUP(BL86,'Calcification Rates'!$A$11:$Q$88,15,0)),0,VLOOKUP(BL86,'Calcification Rates'!$A$11:$Q$88,15,0)))</f>
        <v>0</v>
      </c>
      <c r="BT86" s="254">
        <f>(IF(ISERROR(VLOOKUP(BL86,'Calcification Rates'!$A$11:$Q$88,13,0)),0,VLOOKUP(BL86,'Calcification Rates'!$A$11:$Q$88,13,0)))*BO86+(IF(ISERROR(VLOOKUP(BL86,'Calcification Rates'!$A$11:$Q$88,16,0)),0,VLOOKUP(BL86,'Calcification Rates'!$A$11:$Q$88,16,0)))</f>
        <v>0</v>
      </c>
    </row>
    <row r="87" spans="1:72" ht="20.100000000000001" customHeight="1" x14ac:dyDescent="0.25">
      <c r="A87" s="241"/>
      <c r="B87" s="242"/>
      <c r="C87" s="243"/>
      <c r="D87" s="244">
        <f>(IF(ISERROR(VLOOKUP(A87,'Calcification Rates'!$A$11:$Q$88,5,0)),0,VLOOKUP(A87,'Calcification Rates'!$A$11:$Q$88,5,0)))*C87</f>
        <v>0</v>
      </c>
      <c r="E87" s="245" t="str">
        <f>IF(ISERROR(VLOOKUP(A87,'Calcification Rates'!$A$10:$D$88,2,FALSE))," ",VLOOKUP(A87,'Calcification Rates'!$A$10:$D$88,2,FALSE))</f>
        <v xml:space="preserve"> </v>
      </c>
      <c r="F87" s="245" t="str">
        <f>IF(ISERROR(VLOOKUP(A87,'Calcification Rates'!$A$10:$D$88,4,FALSE))," ",VLOOKUP(A87,'Calcification Rates'!$A$10:$D$88,4,FALSE))</f>
        <v xml:space="preserve"> </v>
      </c>
      <c r="G87" s="246">
        <f>(IF(ISERROR(VLOOKUP(A87,'Calcification Rates'!$A$11:$Q$88,11,0)),0,VLOOKUP(A87,'Calcification Rates'!$A$11:$Q$88,11,0)))*D87+(IF(ISERROR(VLOOKUP(A87,'Calcification Rates'!$A$11:$Q$88,14,0)),0,VLOOKUP(A87,'Calcification Rates'!$A$11:$Q$88,14,0)))</f>
        <v>0</v>
      </c>
      <c r="H87" s="247">
        <f>(IF(ISERROR(VLOOKUP(A87,'Calcification Rates'!$A$11:$Q$88,12,0)),0,VLOOKUP(A87,'Calcification Rates'!$A$11:$Q$88,12,0)))*D87+(IF(ISERROR(VLOOKUP(A87,'Calcification Rates'!$A$11:$Q$88,15,0)),0,VLOOKUP(A87,'Calcification Rates'!$A$11:$Q$88,15,0)))</f>
        <v>0</v>
      </c>
      <c r="I87" s="248">
        <f>(IF(ISERROR(VLOOKUP(A87,'Calcification Rates'!$A$11:$Q$88,13,0)),0,VLOOKUP(A87,'Calcification Rates'!$A$11:$Q$88,13,0)))*D87+(IF(ISERROR(VLOOKUP(A87,'Calcification Rates'!$A$11:$Q$88,16,0)),0,VLOOKUP(A87,'Calcification Rates'!$A$11:$Q$88,16,0)))</f>
        <v>0</v>
      </c>
      <c r="J87" s="256"/>
      <c r="K87" s="241"/>
      <c r="L87" s="257"/>
      <c r="M87" s="244">
        <f>(IF(ISERROR(VLOOKUP(J87,'Calcification Rates'!$A$11:$Q$88,5,0)),0,VLOOKUP(J87,'Calcification Rates'!$A$11:$Q$88,5,0)))*L87</f>
        <v>0</v>
      </c>
      <c r="N87" s="245" t="str">
        <f>IF(ISERROR(VLOOKUP(J87,'Calcification Rates'!$A$10:$D$88,2,FALSE))," ",VLOOKUP(J87,'Calcification Rates'!$A$10:$D$88,2,FALSE))</f>
        <v xml:space="preserve"> </v>
      </c>
      <c r="O87" s="245" t="str">
        <f>IF(ISERROR(VLOOKUP(J87,'Calcification Rates'!$A$10:$D$88,4,FALSE))," ",VLOOKUP(J87,'Calcification Rates'!$A$10:$D$88,4,FALSE))</f>
        <v xml:space="preserve"> </v>
      </c>
      <c r="P87" s="246">
        <f>(IF(ISERROR(VLOOKUP(J87,'Calcification Rates'!$A$11:$Q$88,11,0)),0,VLOOKUP(J87,'Calcification Rates'!$A$11:$Q$88,11,0)))*M87+(IF(ISERROR(VLOOKUP(J87,'Calcification Rates'!$A$11:$Q$88,14,0)),0,VLOOKUP(J87,'Calcification Rates'!$A$11:$Q$88,14,0)))</f>
        <v>0</v>
      </c>
      <c r="Q87" s="246">
        <f>(IF(ISERROR(VLOOKUP(J87,'Calcification Rates'!$A$11:$Q$88,12,0)),0,VLOOKUP(J87,'Calcification Rates'!$A$11:$Q$88,12,0)))*M87+(IF(ISERROR(VLOOKUP(J87,'Calcification Rates'!$A$11:$Q$88,15,0)),0,VLOOKUP(J87,'Calcification Rates'!$A$11:$Q$88,15,0)))</f>
        <v>0</v>
      </c>
      <c r="R87" s="249">
        <f>(IF(ISERROR(VLOOKUP(J87,'Calcification Rates'!$A$11:$Q$88,13,0)),0,VLOOKUP(J87,'Calcification Rates'!$A$11:$Q$88,13,0)))*M87+(IF(ISERROR(VLOOKUP(J87,'Calcification Rates'!$A$11:$Q$88,16,0)),0,VLOOKUP(J87,'Calcification Rates'!$A$11:$Q$88,16,0)))</f>
        <v>0</v>
      </c>
      <c r="S87" s="256"/>
      <c r="T87" s="241"/>
      <c r="U87" s="257"/>
      <c r="V87" s="252">
        <f>(IF(ISERROR(VLOOKUP(S87,'Calcification Rates'!$A$11:$Q$88,5,0)),0,VLOOKUP(S87,'Calcification Rates'!$A$11:$Q$88,5,0)))*U87</f>
        <v>0</v>
      </c>
      <c r="W87" s="245" t="str">
        <f>IF(ISERROR(VLOOKUP(S87,'Calcification Rates'!$A$10:$D$88,2,FALSE))," ",VLOOKUP(S87,'Calcification Rates'!$A$10:$D$88,2,FALSE))</f>
        <v xml:space="preserve"> </v>
      </c>
      <c r="X87" s="245" t="str">
        <f>IF(ISERROR(VLOOKUP(S87,'Calcification Rates'!$A$10:$D$88,4,FALSE))," ",VLOOKUP(S87,'Calcification Rates'!$A$10:$D$88,4,FALSE))</f>
        <v xml:space="preserve"> </v>
      </c>
      <c r="Y87" s="246">
        <f>(IF(ISERROR(VLOOKUP(S87,'Calcification Rates'!$A$11:$Q$88,11,0)),0,VLOOKUP(S87,'Calcification Rates'!$A$11:$Q$88,11,0)))*V87+(IF(ISERROR(VLOOKUP(S87,'Calcification Rates'!$A$11:$Q$88,14,0)),0,VLOOKUP(S87,'Calcification Rates'!$A$11:$Q$88,14,0)))</f>
        <v>0</v>
      </c>
      <c r="Z87" s="246">
        <f>(IF(ISERROR(VLOOKUP(S87,'Calcification Rates'!$A$11:$Q$88,12,0)),0,VLOOKUP(S87,'Calcification Rates'!$A$11:$Q$88,12,0)))*V87+(IF(ISERROR(VLOOKUP(S87,'Calcification Rates'!$A$11:$Q$88,15,0)),0,VLOOKUP(S87,'Calcification Rates'!$A$11:$Q$88,15,0)))</f>
        <v>0</v>
      </c>
      <c r="AA87" s="249">
        <f>(IF(ISERROR(VLOOKUP(S87,'Calcification Rates'!$A$11:$Q$88,13,0)),0,VLOOKUP(S87,'Calcification Rates'!$A$11:$Q$88,13,0)))*V87+(IF(ISERROR(VLOOKUP(S87,'Calcification Rates'!$A$11:$Q$88,16,0)),0,VLOOKUP(S87,'Calcification Rates'!$A$11:$Q$88,16,0)))</f>
        <v>0</v>
      </c>
      <c r="AB87" s="256"/>
      <c r="AC87" s="242"/>
      <c r="AD87" s="243"/>
      <c r="AE87" s="244">
        <f>(IF(ISERROR(VLOOKUP(AB87,'Calcification Rates'!$A$11:$Q$88,5,0)),0,VLOOKUP(AB87,'Calcification Rates'!$A$11:$Q$88,5,0)))*AD87</f>
        <v>0</v>
      </c>
      <c r="AF87" s="245" t="str">
        <f>IF(ISERROR(VLOOKUP(AB87,'Calcification Rates'!$A$10:$D$88,2,FALSE))," ",VLOOKUP(AB87,'Calcification Rates'!$A$10:$D$88,2,FALSE))</f>
        <v xml:space="preserve"> </v>
      </c>
      <c r="AG87" s="245" t="str">
        <f>IF(ISERROR(VLOOKUP(AB87,'Calcification Rates'!$A$10:$D$88,4,FALSE))," ",VLOOKUP(AB87,'Calcification Rates'!$A$10:$D$88,4,FALSE))</f>
        <v xml:space="preserve"> </v>
      </c>
      <c r="AH87" s="246">
        <f>(IF(ISERROR(VLOOKUP(AB87,'Calcification Rates'!$A$11:$Q$88,11,0)),0,VLOOKUP(AB87,'Calcification Rates'!$A$11:$Q$88,11,0)))*AE87+(IF(ISERROR(VLOOKUP(AB87,'Calcification Rates'!$A$11:$Q$88,14,0)),0,VLOOKUP(AB87,'Calcification Rates'!$A$11:$Q$88,14,0)))</f>
        <v>0</v>
      </c>
      <c r="AI87" s="246">
        <f>(IF(ISERROR(VLOOKUP(AB87,'Calcification Rates'!$A$11:$Q$88,12,0)),0,VLOOKUP(AB87,'Calcification Rates'!$A$11:$Q$88,12,0)))*AE87+(IF(ISERROR(VLOOKUP(AB87,'Calcification Rates'!$A$11:$Q$88,15,0)),0,VLOOKUP(AB87,'Calcification Rates'!$A$11:$Q$88,15,0)))</f>
        <v>0</v>
      </c>
      <c r="AJ87" s="249">
        <f>(IF(ISERROR(VLOOKUP(AB87,'Calcification Rates'!$A$11:$Q$88,13,0)),0,VLOOKUP(AB87,'Calcification Rates'!$A$11:$Q$88,13,0)))*AE87+(IF(ISERROR(VLOOKUP(AB87,'Calcification Rates'!$A$11:$Q$88,16,0)),0,VLOOKUP(AB87,'Calcification Rates'!$A$11:$Q$88,16,0)))</f>
        <v>0</v>
      </c>
      <c r="AK87" s="256"/>
      <c r="AL87" s="242"/>
      <c r="AM87" s="243"/>
      <c r="AN87" s="252">
        <f>(IF(ISERROR(VLOOKUP(AK87,'Calcification Rates'!$A$11:$Q$88,5,0)),0,VLOOKUP(AK87,'Calcification Rates'!$A$11:$Q$88,5,0)))*AM87</f>
        <v>0</v>
      </c>
      <c r="AO87" s="245" t="str">
        <f>IF(ISERROR(VLOOKUP(AK87,'Calcification Rates'!$A$10:$D$88,2,FALSE))," ",VLOOKUP(AK87,'Calcification Rates'!$A$10:$D$88,2,FALSE))</f>
        <v xml:space="preserve"> </v>
      </c>
      <c r="AP87" s="245" t="str">
        <f>IF(ISERROR(VLOOKUP(AK87,'Calcification Rates'!$A$10:$D$88,4,FALSE))," ",VLOOKUP(AK87,'Calcification Rates'!$A$10:$D$88,4,FALSE))</f>
        <v xml:space="preserve"> </v>
      </c>
      <c r="AQ87" s="246">
        <f>(IF(ISERROR(VLOOKUP(AK87,'Calcification Rates'!$A$11:$Q$88,11,0)),0,VLOOKUP(AK87,'Calcification Rates'!$A$11:$Q$88,11,0)))*AN87+(IF(ISERROR(VLOOKUP(AK87,'Calcification Rates'!$A$11:$Q$88,14,0)),0,VLOOKUP(AK87,'Calcification Rates'!$A$11:$Q$88,14,0)))</f>
        <v>0</v>
      </c>
      <c r="AR87" s="246">
        <f>(IF(ISERROR(VLOOKUP(AK87,'Calcification Rates'!$A$11:$Q$88,12,0)),0,VLOOKUP(AK87,'Calcification Rates'!$A$11:$Q$88,12,0)))*AN87+(IF(ISERROR(VLOOKUP(AK87,'Calcification Rates'!$A$11:$Q$88,15,0)),0,VLOOKUP(AK87,'Calcification Rates'!$A$11:$Q$88,15,0)))</f>
        <v>0</v>
      </c>
      <c r="AS87" s="249">
        <f>(IF(ISERROR(VLOOKUP(AK87,'Calcification Rates'!$A$11:$Q$88,13,0)),0,VLOOKUP(AK87,'Calcification Rates'!$A$11:$Q$88,13,0)))*AN87+(IF(ISERROR(VLOOKUP(AK87,'Calcification Rates'!$A$11:$Q$88,16,0)),0,VLOOKUP(AK87,'Calcification Rates'!$A$11:$Q$88,16,0)))</f>
        <v>0</v>
      </c>
      <c r="AT87" s="256"/>
      <c r="AU87" s="250"/>
      <c r="AV87" s="251"/>
      <c r="AW87" s="244">
        <f>(IF(ISERROR(VLOOKUP(AT87,'Calcification Rates'!$A$11:$Q$88,5,0)),0,VLOOKUP(AT87,'Calcification Rates'!$A$11:$Q$88,5,0)))*AV87</f>
        <v>0</v>
      </c>
      <c r="AX87" s="245" t="str">
        <f>IF(ISERROR(VLOOKUP(AT87,'Calcification Rates'!$A$10:$D$88,2,FALSE))," ",VLOOKUP(AT87,'Calcification Rates'!$A$10:$D$88,2,FALSE))</f>
        <v xml:space="preserve"> </v>
      </c>
      <c r="AY87" s="245" t="str">
        <f>IF(ISERROR(VLOOKUP(AT87,'Calcification Rates'!$A$10:$D$88,4,FALSE))," ",VLOOKUP(AT87,'Calcification Rates'!$A$10:$D$88,4,FALSE))</f>
        <v xml:space="preserve"> </v>
      </c>
      <c r="AZ87" s="253">
        <f>(IF(ISERROR(VLOOKUP(AT87,'Calcification Rates'!$A$11:$Q$88,11,0)),0,VLOOKUP(AT87,'Calcification Rates'!$A$11:$Q$88,11,0)))*AW87+(IF(ISERROR(VLOOKUP(AT87,'Calcification Rates'!$A$11:$Q$88,14,0)),0,VLOOKUP(AT87,'Calcification Rates'!$A$11:$Q$88,14,0)))</f>
        <v>0</v>
      </c>
      <c r="BA87" s="253">
        <f>(IF(ISERROR(VLOOKUP(AT87,'Calcification Rates'!$A$11:$Q$88,12,0)),0,VLOOKUP(AT87,'Calcification Rates'!$A$11:$Q$88,12,0)))*AW87+(IF(ISERROR(VLOOKUP(AT87,'Calcification Rates'!$A$11:$Q$88,15,0)),0,VLOOKUP(AT87,'Calcification Rates'!$A$11:$Q$88,15,0)))</f>
        <v>0</v>
      </c>
      <c r="BB87" s="254">
        <f>(IF(ISERROR(VLOOKUP(AT87,'Calcification Rates'!$A$11:$Q$88,13,0)),0,VLOOKUP(AT87,'Calcification Rates'!$A$11:$Q$88,13,0)))*AW87+(IF(ISERROR(VLOOKUP(AT87,'Calcification Rates'!$A$11:$Q$88,16,0)),0,VLOOKUP(AT87,'Calcification Rates'!$A$11:$Q$88,16,0)))</f>
        <v>0</v>
      </c>
      <c r="BC87" s="256"/>
      <c r="BD87" s="241"/>
      <c r="BE87" s="257"/>
      <c r="BF87" s="244">
        <f>(IF(ISERROR(VLOOKUP(BC87,'Calcification Rates'!$A$11:$Q$88,5,0)),0,VLOOKUP(BC87,'Calcification Rates'!$A$11:$Q$88,5,0)))*BE87</f>
        <v>0</v>
      </c>
      <c r="BG87" s="245" t="str">
        <f>IF(ISERROR(VLOOKUP(BC87,'Calcification Rates'!$A$10:$D$88,2,FALSE))," ",VLOOKUP(BC87,'Calcification Rates'!$A$10:$D$88,2,FALSE))</f>
        <v xml:space="preserve"> </v>
      </c>
      <c r="BH87" s="245" t="str">
        <f>IF(ISERROR(VLOOKUP(BC87,'Calcification Rates'!$A$10:$D$88,4,FALSE))," ",VLOOKUP(BC87,'Calcification Rates'!$A$10:$D$88,4,FALSE))</f>
        <v xml:space="preserve"> </v>
      </c>
      <c r="BI87" s="253">
        <f>(IF(ISERROR(VLOOKUP(BC87,'Calcification Rates'!$A$11:$Q$88,11,0)),0,VLOOKUP(BC87,'Calcification Rates'!$A$11:$Q$88,11,0)))*BF87+(IF(ISERROR(VLOOKUP(BC87,'Calcification Rates'!$A$11:$Q$88,14,0)),0,VLOOKUP(BC87,'Calcification Rates'!$A$11:$Q$88,14,0)))</f>
        <v>0</v>
      </c>
      <c r="BJ87" s="253">
        <f>(IF(ISERROR(VLOOKUP(BC87,'Calcification Rates'!$A$11:$Q$88,12,0)),0,VLOOKUP(BC87,'Calcification Rates'!$A$11:$Q$88,12,0)))*BF87+(IF(ISERROR(VLOOKUP(BC87,'Calcification Rates'!$A$11:$Q$88,15,0)),0,VLOOKUP(BC87,'Calcification Rates'!$A$11:$Q$88,15,0)))</f>
        <v>0</v>
      </c>
      <c r="BK87" s="254">
        <f>(IF(ISERROR(VLOOKUP(BC87,'Calcification Rates'!$A$11:$Q$88,13,0)),0,VLOOKUP(BC87,'Calcification Rates'!$A$11:$Q$88,13,0)))*BF87+(IF(ISERROR(VLOOKUP(BC87,'Calcification Rates'!$A$11:$Q$88,16,0)),0,VLOOKUP(BC87,'Calcification Rates'!$A$11:$Q$88,16,0)))</f>
        <v>0</v>
      </c>
      <c r="BL87" s="256"/>
      <c r="BM87" s="250"/>
      <c r="BN87" s="250"/>
      <c r="BO87" s="241">
        <f>(IF(ISERROR(VLOOKUP(BL87,'Calcification Rates'!$A$11:$Q$88,5,0)),0,VLOOKUP(BL87,'Calcification Rates'!$A$11:$Q$88,5,0)))*BN87</f>
        <v>0</v>
      </c>
      <c r="BP87" s="245" t="str">
        <f>IF(ISERROR(VLOOKUP(BL87,'Calcification Rates'!$A$10:$D$88,2,FALSE))," ",VLOOKUP(BL87,'Calcification Rates'!$A$10:$D$88,2,FALSE))</f>
        <v xml:space="preserve"> </v>
      </c>
      <c r="BQ87" s="245" t="str">
        <f>IF(ISERROR(VLOOKUP(BL87,'Calcification Rates'!$A$10:$D$88,4,FALSE))," ",VLOOKUP(BL87,'Calcification Rates'!$A$10:$D$88,4,FALSE))</f>
        <v xml:space="preserve"> </v>
      </c>
      <c r="BR87" s="253">
        <f>(IF(ISERROR(VLOOKUP(BL87,'Calcification Rates'!$A$11:$Q$88,11,0)),0,VLOOKUP(BL87,'Calcification Rates'!$A$11:$Q$88,11,0)))*BO87+(IF(ISERROR(VLOOKUP(BL87,'Calcification Rates'!$A$11:$Q$88,14,0)),0,VLOOKUP(BL87,'Calcification Rates'!$A$11:$Q$88,14,0)))</f>
        <v>0</v>
      </c>
      <c r="BS87" s="253">
        <f>(IF(ISERROR(VLOOKUP(BL87,'Calcification Rates'!$A$11:$Q$88,12,0)),0,VLOOKUP(BL87,'Calcification Rates'!$A$11:$Q$88,12,0)))*BO87+(IF(ISERROR(VLOOKUP(BL87,'Calcification Rates'!$A$11:$Q$88,15,0)),0,VLOOKUP(BL87,'Calcification Rates'!$A$11:$Q$88,15,0)))</f>
        <v>0</v>
      </c>
      <c r="BT87" s="254">
        <f>(IF(ISERROR(VLOOKUP(BL87,'Calcification Rates'!$A$11:$Q$88,13,0)),0,VLOOKUP(BL87,'Calcification Rates'!$A$11:$Q$88,13,0)))*BO87+(IF(ISERROR(VLOOKUP(BL87,'Calcification Rates'!$A$11:$Q$88,16,0)),0,VLOOKUP(BL87,'Calcification Rates'!$A$11:$Q$88,16,0)))</f>
        <v>0</v>
      </c>
    </row>
    <row r="88" spans="1:72" ht="20.100000000000001" customHeight="1" x14ac:dyDescent="0.25">
      <c r="A88" s="241"/>
      <c r="B88" s="242"/>
      <c r="C88" s="243"/>
      <c r="D88" s="244">
        <f>(IF(ISERROR(VLOOKUP(A88,'Calcification Rates'!$A$11:$Q$88,5,0)),0,VLOOKUP(A88,'Calcification Rates'!$A$11:$Q$88,5,0)))*C88</f>
        <v>0</v>
      </c>
      <c r="E88" s="245" t="str">
        <f>IF(ISERROR(VLOOKUP(A88,'Calcification Rates'!$A$10:$D$88,2,FALSE))," ",VLOOKUP(A88,'Calcification Rates'!$A$10:$D$88,2,FALSE))</f>
        <v xml:space="preserve"> </v>
      </c>
      <c r="F88" s="245" t="str">
        <f>IF(ISERROR(VLOOKUP(A88,'Calcification Rates'!$A$10:$D$88,4,FALSE))," ",VLOOKUP(A88,'Calcification Rates'!$A$10:$D$88,4,FALSE))</f>
        <v xml:space="preserve"> </v>
      </c>
      <c r="G88" s="246">
        <f>(IF(ISERROR(VLOOKUP(A88,'Calcification Rates'!$A$11:$Q$88,11,0)),0,VLOOKUP(A88,'Calcification Rates'!$A$11:$Q$88,11,0)))*D88+(IF(ISERROR(VLOOKUP(A88,'Calcification Rates'!$A$11:$Q$88,14,0)),0,VLOOKUP(A88,'Calcification Rates'!$A$11:$Q$88,14,0)))</f>
        <v>0</v>
      </c>
      <c r="H88" s="247">
        <f>(IF(ISERROR(VLOOKUP(A88,'Calcification Rates'!$A$11:$Q$88,12,0)),0,VLOOKUP(A88,'Calcification Rates'!$A$11:$Q$88,12,0)))*D88+(IF(ISERROR(VLOOKUP(A88,'Calcification Rates'!$A$11:$Q$88,15,0)),0,VLOOKUP(A88,'Calcification Rates'!$A$11:$Q$88,15,0)))</f>
        <v>0</v>
      </c>
      <c r="I88" s="248">
        <f>(IF(ISERROR(VLOOKUP(A88,'Calcification Rates'!$A$11:$Q$88,13,0)),0,VLOOKUP(A88,'Calcification Rates'!$A$11:$Q$88,13,0)))*D88+(IF(ISERROR(VLOOKUP(A88,'Calcification Rates'!$A$11:$Q$88,16,0)),0,VLOOKUP(A88,'Calcification Rates'!$A$11:$Q$88,16,0)))</f>
        <v>0</v>
      </c>
      <c r="J88" s="256"/>
      <c r="K88" s="241"/>
      <c r="L88" s="257"/>
      <c r="M88" s="244">
        <f>(IF(ISERROR(VLOOKUP(J88,'Calcification Rates'!$A$11:$Q$88,5,0)),0,VLOOKUP(J88,'Calcification Rates'!$A$11:$Q$88,5,0)))*L88</f>
        <v>0</v>
      </c>
      <c r="N88" s="245" t="str">
        <f>IF(ISERROR(VLOOKUP(J88,'Calcification Rates'!$A$10:$D$88,2,FALSE))," ",VLOOKUP(J88,'Calcification Rates'!$A$10:$D$88,2,FALSE))</f>
        <v xml:space="preserve"> </v>
      </c>
      <c r="O88" s="245" t="str">
        <f>IF(ISERROR(VLOOKUP(J88,'Calcification Rates'!$A$10:$D$88,4,FALSE))," ",VLOOKUP(J88,'Calcification Rates'!$A$10:$D$88,4,FALSE))</f>
        <v xml:space="preserve"> </v>
      </c>
      <c r="P88" s="246">
        <f>(IF(ISERROR(VLOOKUP(J88,'Calcification Rates'!$A$11:$Q$88,11,0)),0,VLOOKUP(J88,'Calcification Rates'!$A$11:$Q$88,11,0)))*M88+(IF(ISERROR(VLOOKUP(J88,'Calcification Rates'!$A$11:$Q$88,14,0)),0,VLOOKUP(J88,'Calcification Rates'!$A$11:$Q$88,14,0)))</f>
        <v>0</v>
      </c>
      <c r="Q88" s="246">
        <f>(IF(ISERROR(VLOOKUP(J88,'Calcification Rates'!$A$11:$Q$88,12,0)),0,VLOOKUP(J88,'Calcification Rates'!$A$11:$Q$88,12,0)))*M88+(IF(ISERROR(VLOOKUP(J88,'Calcification Rates'!$A$11:$Q$88,15,0)),0,VLOOKUP(J88,'Calcification Rates'!$A$11:$Q$88,15,0)))</f>
        <v>0</v>
      </c>
      <c r="R88" s="249">
        <f>(IF(ISERROR(VLOOKUP(J88,'Calcification Rates'!$A$11:$Q$88,13,0)),0,VLOOKUP(J88,'Calcification Rates'!$A$11:$Q$88,13,0)))*M88+(IF(ISERROR(VLOOKUP(J88,'Calcification Rates'!$A$11:$Q$88,16,0)),0,VLOOKUP(J88,'Calcification Rates'!$A$11:$Q$88,16,0)))</f>
        <v>0</v>
      </c>
      <c r="S88" s="256"/>
      <c r="T88" s="241"/>
      <c r="U88" s="257"/>
      <c r="V88" s="252">
        <f>(IF(ISERROR(VLOOKUP(S88,'Calcification Rates'!$A$11:$Q$88,5,0)),0,VLOOKUP(S88,'Calcification Rates'!$A$11:$Q$88,5,0)))*U88</f>
        <v>0</v>
      </c>
      <c r="W88" s="245" t="str">
        <f>IF(ISERROR(VLOOKUP(S88,'Calcification Rates'!$A$10:$D$88,2,FALSE))," ",VLOOKUP(S88,'Calcification Rates'!$A$10:$D$88,2,FALSE))</f>
        <v xml:space="preserve"> </v>
      </c>
      <c r="X88" s="245" t="str">
        <f>IF(ISERROR(VLOOKUP(S88,'Calcification Rates'!$A$10:$D$88,4,FALSE))," ",VLOOKUP(S88,'Calcification Rates'!$A$10:$D$88,4,FALSE))</f>
        <v xml:space="preserve"> </v>
      </c>
      <c r="Y88" s="246">
        <f>(IF(ISERROR(VLOOKUP(S88,'Calcification Rates'!$A$11:$Q$88,11,0)),0,VLOOKUP(S88,'Calcification Rates'!$A$11:$Q$88,11,0)))*V88+(IF(ISERROR(VLOOKUP(S88,'Calcification Rates'!$A$11:$Q$88,14,0)),0,VLOOKUP(S88,'Calcification Rates'!$A$11:$Q$88,14,0)))</f>
        <v>0</v>
      </c>
      <c r="Z88" s="246">
        <f>(IF(ISERROR(VLOOKUP(S88,'Calcification Rates'!$A$11:$Q$88,12,0)),0,VLOOKUP(S88,'Calcification Rates'!$A$11:$Q$88,12,0)))*V88+(IF(ISERROR(VLOOKUP(S88,'Calcification Rates'!$A$11:$Q$88,15,0)),0,VLOOKUP(S88,'Calcification Rates'!$A$11:$Q$88,15,0)))</f>
        <v>0</v>
      </c>
      <c r="AA88" s="249">
        <f>(IF(ISERROR(VLOOKUP(S88,'Calcification Rates'!$A$11:$Q$88,13,0)),0,VLOOKUP(S88,'Calcification Rates'!$A$11:$Q$88,13,0)))*V88+(IF(ISERROR(VLOOKUP(S88,'Calcification Rates'!$A$11:$Q$88,16,0)),0,VLOOKUP(S88,'Calcification Rates'!$A$11:$Q$88,16,0)))</f>
        <v>0</v>
      </c>
      <c r="AB88" s="256"/>
      <c r="AC88" s="242"/>
      <c r="AD88" s="243"/>
      <c r="AE88" s="244">
        <f>(IF(ISERROR(VLOOKUP(AB88,'Calcification Rates'!$A$11:$Q$88,5,0)),0,VLOOKUP(AB88,'Calcification Rates'!$A$11:$Q$88,5,0)))*AD88</f>
        <v>0</v>
      </c>
      <c r="AF88" s="245" t="str">
        <f>IF(ISERROR(VLOOKUP(AB88,'Calcification Rates'!$A$10:$D$88,2,FALSE))," ",VLOOKUP(AB88,'Calcification Rates'!$A$10:$D$88,2,FALSE))</f>
        <v xml:space="preserve"> </v>
      </c>
      <c r="AG88" s="245" t="str">
        <f>IF(ISERROR(VLOOKUP(AB88,'Calcification Rates'!$A$10:$D$88,4,FALSE))," ",VLOOKUP(AB88,'Calcification Rates'!$A$10:$D$88,4,FALSE))</f>
        <v xml:space="preserve"> </v>
      </c>
      <c r="AH88" s="246">
        <f>(IF(ISERROR(VLOOKUP(AB88,'Calcification Rates'!$A$11:$Q$88,11,0)),0,VLOOKUP(AB88,'Calcification Rates'!$A$11:$Q$88,11,0)))*AE88+(IF(ISERROR(VLOOKUP(AB88,'Calcification Rates'!$A$11:$Q$88,14,0)),0,VLOOKUP(AB88,'Calcification Rates'!$A$11:$Q$88,14,0)))</f>
        <v>0</v>
      </c>
      <c r="AI88" s="246">
        <f>(IF(ISERROR(VLOOKUP(AB88,'Calcification Rates'!$A$11:$Q$88,12,0)),0,VLOOKUP(AB88,'Calcification Rates'!$A$11:$Q$88,12,0)))*AE88+(IF(ISERROR(VLOOKUP(AB88,'Calcification Rates'!$A$11:$Q$88,15,0)),0,VLOOKUP(AB88,'Calcification Rates'!$A$11:$Q$88,15,0)))</f>
        <v>0</v>
      </c>
      <c r="AJ88" s="249">
        <f>(IF(ISERROR(VLOOKUP(AB88,'Calcification Rates'!$A$11:$Q$88,13,0)),0,VLOOKUP(AB88,'Calcification Rates'!$A$11:$Q$88,13,0)))*AE88+(IF(ISERROR(VLOOKUP(AB88,'Calcification Rates'!$A$11:$Q$88,16,0)),0,VLOOKUP(AB88,'Calcification Rates'!$A$11:$Q$88,16,0)))</f>
        <v>0</v>
      </c>
      <c r="AK88" s="256"/>
      <c r="AL88" s="242"/>
      <c r="AM88" s="243"/>
      <c r="AN88" s="252">
        <f>(IF(ISERROR(VLOOKUP(AK88,'Calcification Rates'!$A$11:$Q$88,5,0)),0,VLOOKUP(AK88,'Calcification Rates'!$A$11:$Q$88,5,0)))*AM88</f>
        <v>0</v>
      </c>
      <c r="AO88" s="245" t="str">
        <f>IF(ISERROR(VLOOKUP(AK88,'Calcification Rates'!$A$10:$D$88,2,FALSE))," ",VLOOKUP(AK88,'Calcification Rates'!$A$10:$D$88,2,FALSE))</f>
        <v xml:space="preserve"> </v>
      </c>
      <c r="AP88" s="245" t="str">
        <f>IF(ISERROR(VLOOKUP(AK88,'Calcification Rates'!$A$10:$D$88,4,FALSE))," ",VLOOKUP(AK88,'Calcification Rates'!$A$10:$D$88,4,FALSE))</f>
        <v xml:space="preserve"> </v>
      </c>
      <c r="AQ88" s="246">
        <f>(IF(ISERROR(VLOOKUP(AK88,'Calcification Rates'!$A$11:$Q$88,11,0)),0,VLOOKUP(AK88,'Calcification Rates'!$A$11:$Q$88,11,0)))*AN88+(IF(ISERROR(VLOOKUP(AK88,'Calcification Rates'!$A$11:$Q$88,14,0)),0,VLOOKUP(AK88,'Calcification Rates'!$A$11:$Q$88,14,0)))</f>
        <v>0</v>
      </c>
      <c r="AR88" s="246">
        <f>(IF(ISERROR(VLOOKUP(AK88,'Calcification Rates'!$A$11:$Q$88,12,0)),0,VLOOKUP(AK88,'Calcification Rates'!$A$11:$Q$88,12,0)))*AN88+(IF(ISERROR(VLOOKUP(AK88,'Calcification Rates'!$A$11:$Q$88,15,0)),0,VLOOKUP(AK88,'Calcification Rates'!$A$11:$Q$88,15,0)))</f>
        <v>0</v>
      </c>
      <c r="AS88" s="249">
        <f>(IF(ISERROR(VLOOKUP(AK88,'Calcification Rates'!$A$11:$Q$88,13,0)),0,VLOOKUP(AK88,'Calcification Rates'!$A$11:$Q$88,13,0)))*AN88+(IF(ISERROR(VLOOKUP(AK88,'Calcification Rates'!$A$11:$Q$88,16,0)),0,VLOOKUP(AK88,'Calcification Rates'!$A$11:$Q$88,16,0)))</f>
        <v>0</v>
      </c>
      <c r="AT88" s="256"/>
      <c r="AU88" s="250"/>
      <c r="AV88" s="251"/>
      <c r="AW88" s="244">
        <f>(IF(ISERROR(VLOOKUP(AT88,'Calcification Rates'!$A$11:$Q$88,5,0)),0,VLOOKUP(AT88,'Calcification Rates'!$A$11:$Q$88,5,0)))*AV88</f>
        <v>0</v>
      </c>
      <c r="AX88" s="245" t="str">
        <f>IF(ISERROR(VLOOKUP(AT88,'Calcification Rates'!$A$10:$D$88,2,FALSE))," ",VLOOKUP(AT88,'Calcification Rates'!$A$10:$D$88,2,FALSE))</f>
        <v xml:space="preserve"> </v>
      </c>
      <c r="AY88" s="245" t="str">
        <f>IF(ISERROR(VLOOKUP(AT88,'Calcification Rates'!$A$10:$D$88,4,FALSE))," ",VLOOKUP(AT88,'Calcification Rates'!$A$10:$D$88,4,FALSE))</f>
        <v xml:space="preserve"> </v>
      </c>
      <c r="AZ88" s="253">
        <f>(IF(ISERROR(VLOOKUP(AT88,'Calcification Rates'!$A$11:$Q$88,11,0)),0,VLOOKUP(AT88,'Calcification Rates'!$A$11:$Q$88,11,0)))*AW88+(IF(ISERROR(VLOOKUP(AT88,'Calcification Rates'!$A$11:$Q$88,14,0)),0,VLOOKUP(AT88,'Calcification Rates'!$A$11:$Q$88,14,0)))</f>
        <v>0</v>
      </c>
      <c r="BA88" s="253">
        <f>(IF(ISERROR(VLOOKUP(AT88,'Calcification Rates'!$A$11:$Q$88,12,0)),0,VLOOKUP(AT88,'Calcification Rates'!$A$11:$Q$88,12,0)))*AW88+(IF(ISERROR(VLOOKUP(AT88,'Calcification Rates'!$A$11:$Q$88,15,0)),0,VLOOKUP(AT88,'Calcification Rates'!$A$11:$Q$88,15,0)))</f>
        <v>0</v>
      </c>
      <c r="BB88" s="254">
        <f>(IF(ISERROR(VLOOKUP(AT88,'Calcification Rates'!$A$11:$Q$88,13,0)),0,VLOOKUP(AT88,'Calcification Rates'!$A$11:$Q$88,13,0)))*AW88+(IF(ISERROR(VLOOKUP(AT88,'Calcification Rates'!$A$11:$Q$88,16,0)),0,VLOOKUP(AT88,'Calcification Rates'!$A$11:$Q$88,16,0)))</f>
        <v>0</v>
      </c>
      <c r="BC88" s="256"/>
      <c r="BD88" s="241"/>
      <c r="BE88" s="257"/>
      <c r="BF88" s="244">
        <f>(IF(ISERROR(VLOOKUP(BC88,'Calcification Rates'!$A$11:$Q$88,5,0)),0,VLOOKUP(BC88,'Calcification Rates'!$A$11:$Q$88,5,0)))*BE88</f>
        <v>0</v>
      </c>
      <c r="BG88" s="245" t="str">
        <f>IF(ISERROR(VLOOKUP(BC88,'Calcification Rates'!$A$10:$D$88,2,FALSE))," ",VLOOKUP(BC88,'Calcification Rates'!$A$10:$D$88,2,FALSE))</f>
        <v xml:space="preserve"> </v>
      </c>
      <c r="BH88" s="245" t="str">
        <f>IF(ISERROR(VLOOKUP(BC88,'Calcification Rates'!$A$10:$D$88,4,FALSE))," ",VLOOKUP(BC88,'Calcification Rates'!$A$10:$D$88,4,FALSE))</f>
        <v xml:space="preserve"> </v>
      </c>
      <c r="BI88" s="253">
        <f>(IF(ISERROR(VLOOKUP(BC88,'Calcification Rates'!$A$11:$Q$88,11,0)),0,VLOOKUP(BC88,'Calcification Rates'!$A$11:$Q$88,11,0)))*BF88+(IF(ISERROR(VLOOKUP(BC88,'Calcification Rates'!$A$11:$Q$88,14,0)),0,VLOOKUP(BC88,'Calcification Rates'!$A$11:$Q$88,14,0)))</f>
        <v>0</v>
      </c>
      <c r="BJ88" s="253">
        <f>(IF(ISERROR(VLOOKUP(BC88,'Calcification Rates'!$A$11:$Q$88,12,0)),0,VLOOKUP(BC88,'Calcification Rates'!$A$11:$Q$88,12,0)))*BF88+(IF(ISERROR(VLOOKUP(BC88,'Calcification Rates'!$A$11:$Q$88,15,0)),0,VLOOKUP(BC88,'Calcification Rates'!$A$11:$Q$88,15,0)))</f>
        <v>0</v>
      </c>
      <c r="BK88" s="254">
        <f>(IF(ISERROR(VLOOKUP(BC88,'Calcification Rates'!$A$11:$Q$88,13,0)),0,VLOOKUP(BC88,'Calcification Rates'!$A$11:$Q$88,13,0)))*BF88+(IF(ISERROR(VLOOKUP(BC88,'Calcification Rates'!$A$11:$Q$88,16,0)),0,VLOOKUP(BC88,'Calcification Rates'!$A$11:$Q$88,16,0)))</f>
        <v>0</v>
      </c>
      <c r="BL88" s="256"/>
      <c r="BM88" s="250"/>
      <c r="BN88" s="250"/>
      <c r="BO88" s="241">
        <f>(IF(ISERROR(VLOOKUP(BL88,'Calcification Rates'!$A$11:$Q$88,5,0)),0,VLOOKUP(BL88,'Calcification Rates'!$A$11:$Q$88,5,0)))*BN88</f>
        <v>0</v>
      </c>
      <c r="BP88" s="245" t="str">
        <f>IF(ISERROR(VLOOKUP(BL88,'Calcification Rates'!$A$10:$D$88,2,FALSE))," ",VLOOKUP(BL88,'Calcification Rates'!$A$10:$D$88,2,FALSE))</f>
        <v xml:space="preserve"> </v>
      </c>
      <c r="BQ88" s="245" t="str">
        <f>IF(ISERROR(VLOOKUP(BL88,'Calcification Rates'!$A$10:$D$88,4,FALSE))," ",VLOOKUP(BL88,'Calcification Rates'!$A$10:$D$88,4,FALSE))</f>
        <v xml:space="preserve"> </v>
      </c>
      <c r="BR88" s="253">
        <f>(IF(ISERROR(VLOOKUP(BL88,'Calcification Rates'!$A$11:$Q$88,11,0)),0,VLOOKUP(BL88,'Calcification Rates'!$A$11:$Q$88,11,0)))*BO88+(IF(ISERROR(VLOOKUP(BL88,'Calcification Rates'!$A$11:$Q$88,14,0)),0,VLOOKUP(BL88,'Calcification Rates'!$A$11:$Q$88,14,0)))</f>
        <v>0</v>
      </c>
      <c r="BS88" s="253">
        <f>(IF(ISERROR(VLOOKUP(BL88,'Calcification Rates'!$A$11:$Q$88,12,0)),0,VLOOKUP(BL88,'Calcification Rates'!$A$11:$Q$88,12,0)))*BO88+(IF(ISERROR(VLOOKUP(BL88,'Calcification Rates'!$A$11:$Q$88,15,0)),0,VLOOKUP(BL88,'Calcification Rates'!$A$11:$Q$88,15,0)))</f>
        <v>0</v>
      </c>
      <c r="BT88" s="254">
        <f>(IF(ISERROR(VLOOKUP(BL88,'Calcification Rates'!$A$11:$Q$88,13,0)),0,VLOOKUP(BL88,'Calcification Rates'!$A$11:$Q$88,13,0)))*BO88+(IF(ISERROR(VLOOKUP(BL88,'Calcification Rates'!$A$11:$Q$88,16,0)),0,VLOOKUP(BL88,'Calcification Rates'!$A$11:$Q$88,16,0)))</f>
        <v>0</v>
      </c>
    </row>
    <row r="89" spans="1:72" ht="20.100000000000001" customHeight="1" x14ac:dyDescent="0.25">
      <c r="A89" s="241"/>
      <c r="B89" s="242"/>
      <c r="C89" s="243"/>
      <c r="D89" s="244">
        <f>(IF(ISERROR(VLOOKUP(A89,'Calcification Rates'!$A$11:$Q$88,5,0)),0,VLOOKUP(A89,'Calcification Rates'!$A$11:$Q$88,5,0)))*C89</f>
        <v>0</v>
      </c>
      <c r="E89" s="245" t="str">
        <f>IF(ISERROR(VLOOKUP(A89,'Calcification Rates'!$A$10:$D$88,2,FALSE))," ",VLOOKUP(A89,'Calcification Rates'!$A$10:$D$88,2,FALSE))</f>
        <v xml:space="preserve"> </v>
      </c>
      <c r="F89" s="245" t="str">
        <f>IF(ISERROR(VLOOKUP(A89,'Calcification Rates'!$A$10:$D$88,4,FALSE))," ",VLOOKUP(A89,'Calcification Rates'!$A$10:$D$88,4,FALSE))</f>
        <v xml:space="preserve"> </v>
      </c>
      <c r="G89" s="246">
        <f>(IF(ISERROR(VLOOKUP(A89,'Calcification Rates'!$A$11:$Q$88,11,0)),0,VLOOKUP(A89,'Calcification Rates'!$A$11:$Q$88,11,0)))*D89+(IF(ISERROR(VLOOKUP(A89,'Calcification Rates'!$A$11:$Q$88,14,0)),0,VLOOKUP(A89,'Calcification Rates'!$A$11:$Q$88,14,0)))</f>
        <v>0</v>
      </c>
      <c r="H89" s="247">
        <f>(IF(ISERROR(VLOOKUP(A89,'Calcification Rates'!$A$11:$Q$88,12,0)),0,VLOOKUP(A89,'Calcification Rates'!$A$11:$Q$88,12,0)))*D89+(IF(ISERROR(VLOOKUP(A89,'Calcification Rates'!$A$11:$Q$88,15,0)),0,VLOOKUP(A89,'Calcification Rates'!$A$11:$Q$88,15,0)))</f>
        <v>0</v>
      </c>
      <c r="I89" s="248">
        <f>(IF(ISERROR(VLOOKUP(A89,'Calcification Rates'!$A$11:$Q$88,13,0)),0,VLOOKUP(A89,'Calcification Rates'!$A$11:$Q$88,13,0)))*D89+(IF(ISERROR(VLOOKUP(A89,'Calcification Rates'!$A$11:$Q$88,16,0)),0,VLOOKUP(A89,'Calcification Rates'!$A$11:$Q$88,16,0)))</f>
        <v>0</v>
      </c>
      <c r="J89" s="256"/>
      <c r="K89" s="241"/>
      <c r="L89" s="257"/>
      <c r="M89" s="244">
        <f>(IF(ISERROR(VLOOKUP(J89,'Calcification Rates'!$A$11:$Q$88,5,0)),0,VLOOKUP(J89,'Calcification Rates'!$A$11:$Q$88,5,0)))*L89</f>
        <v>0</v>
      </c>
      <c r="N89" s="245" t="str">
        <f>IF(ISERROR(VLOOKUP(J89,'Calcification Rates'!$A$10:$D$88,2,FALSE))," ",VLOOKUP(J89,'Calcification Rates'!$A$10:$D$88,2,FALSE))</f>
        <v xml:space="preserve"> </v>
      </c>
      <c r="O89" s="245" t="str">
        <f>IF(ISERROR(VLOOKUP(J89,'Calcification Rates'!$A$10:$D$88,4,FALSE))," ",VLOOKUP(J89,'Calcification Rates'!$A$10:$D$88,4,FALSE))</f>
        <v xml:space="preserve"> </v>
      </c>
      <c r="P89" s="246">
        <f>(IF(ISERROR(VLOOKUP(J89,'Calcification Rates'!$A$11:$Q$88,11,0)),0,VLOOKUP(J89,'Calcification Rates'!$A$11:$Q$88,11,0)))*M89+(IF(ISERROR(VLOOKUP(J89,'Calcification Rates'!$A$11:$Q$88,14,0)),0,VLOOKUP(J89,'Calcification Rates'!$A$11:$Q$88,14,0)))</f>
        <v>0</v>
      </c>
      <c r="Q89" s="246">
        <f>(IF(ISERROR(VLOOKUP(J89,'Calcification Rates'!$A$11:$Q$88,12,0)),0,VLOOKUP(J89,'Calcification Rates'!$A$11:$Q$88,12,0)))*M89+(IF(ISERROR(VLOOKUP(J89,'Calcification Rates'!$A$11:$Q$88,15,0)),0,VLOOKUP(J89,'Calcification Rates'!$A$11:$Q$88,15,0)))</f>
        <v>0</v>
      </c>
      <c r="R89" s="249">
        <f>(IF(ISERROR(VLOOKUP(J89,'Calcification Rates'!$A$11:$Q$88,13,0)),0,VLOOKUP(J89,'Calcification Rates'!$A$11:$Q$88,13,0)))*M89+(IF(ISERROR(VLOOKUP(J89,'Calcification Rates'!$A$11:$Q$88,16,0)),0,VLOOKUP(J89,'Calcification Rates'!$A$11:$Q$88,16,0)))</f>
        <v>0</v>
      </c>
      <c r="S89" s="256"/>
      <c r="T89" s="241"/>
      <c r="U89" s="257"/>
      <c r="V89" s="252">
        <f>(IF(ISERROR(VLOOKUP(S89,'Calcification Rates'!$A$11:$Q$88,5,0)),0,VLOOKUP(S89,'Calcification Rates'!$A$11:$Q$88,5,0)))*U89</f>
        <v>0</v>
      </c>
      <c r="W89" s="245" t="str">
        <f>IF(ISERROR(VLOOKUP(S89,'Calcification Rates'!$A$10:$D$88,2,FALSE))," ",VLOOKUP(S89,'Calcification Rates'!$A$10:$D$88,2,FALSE))</f>
        <v xml:space="preserve"> </v>
      </c>
      <c r="X89" s="245" t="str">
        <f>IF(ISERROR(VLOOKUP(S89,'Calcification Rates'!$A$10:$D$88,4,FALSE))," ",VLOOKUP(S89,'Calcification Rates'!$A$10:$D$88,4,FALSE))</f>
        <v xml:space="preserve"> </v>
      </c>
      <c r="Y89" s="246">
        <f>(IF(ISERROR(VLOOKUP(S89,'Calcification Rates'!$A$11:$Q$88,11,0)),0,VLOOKUP(S89,'Calcification Rates'!$A$11:$Q$88,11,0)))*V89+(IF(ISERROR(VLOOKUP(S89,'Calcification Rates'!$A$11:$Q$88,14,0)),0,VLOOKUP(S89,'Calcification Rates'!$A$11:$Q$88,14,0)))</f>
        <v>0</v>
      </c>
      <c r="Z89" s="246">
        <f>(IF(ISERROR(VLOOKUP(S89,'Calcification Rates'!$A$11:$Q$88,12,0)),0,VLOOKUP(S89,'Calcification Rates'!$A$11:$Q$88,12,0)))*V89+(IF(ISERROR(VLOOKUP(S89,'Calcification Rates'!$A$11:$Q$88,15,0)),0,VLOOKUP(S89,'Calcification Rates'!$A$11:$Q$88,15,0)))</f>
        <v>0</v>
      </c>
      <c r="AA89" s="249">
        <f>(IF(ISERROR(VLOOKUP(S89,'Calcification Rates'!$A$11:$Q$88,13,0)),0,VLOOKUP(S89,'Calcification Rates'!$A$11:$Q$88,13,0)))*V89+(IF(ISERROR(VLOOKUP(S89,'Calcification Rates'!$A$11:$Q$88,16,0)),0,VLOOKUP(S89,'Calcification Rates'!$A$11:$Q$88,16,0)))</f>
        <v>0</v>
      </c>
      <c r="AB89" s="256"/>
      <c r="AC89" s="242"/>
      <c r="AD89" s="243"/>
      <c r="AE89" s="244">
        <f>(IF(ISERROR(VLOOKUP(AB89,'Calcification Rates'!$A$11:$Q$88,5,0)),0,VLOOKUP(AB89,'Calcification Rates'!$A$11:$Q$88,5,0)))*AD89</f>
        <v>0</v>
      </c>
      <c r="AF89" s="245" t="str">
        <f>IF(ISERROR(VLOOKUP(AB89,'Calcification Rates'!$A$10:$D$88,2,FALSE))," ",VLOOKUP(AB89,'Calcification Rates'!$A$10:$D$88,2,FALSE))</f>
        <v xml:space="preserve"> </v>
      </c>
      <c r="AG89" s="245" t="str">
        <f>IF(ISERROR(VLOOKUP(AB89,'Calcification Rates'!$A$10:$D$88,4,FALSE))," ",VLOOKUP(AB89,'Calcification Rates'!$A$10:$D$88,4,FALSE))</f>
        <v xml:space="preserve"> </v>
      </c>
      <c r="AH89" s="246">
        <f>(IF(ISERROR(VLOOKUP(AB89,'Calcification Rates'!$A$11:$Q$88,11,0)),0,VLOOKUP(AB89,'Calcification Rates'!$A$11:$Q$88,11,0)))*AE89+(IF(ISERROR(VLOOKUP(AB89,'Calcification Rates'!$A$11:$Q$88,14,0)),0,VLOOKUP(AB89,'Calcification Rates'!$A$11:$Q$88,14,0)))</f>
        <v>0</v>
      </c>
      <c r="AI89" s="246">
        <f>(IF(ISERROR(VLOOKUP(AB89,'Calcification Rates'!$A$11:$Q$88,12,0)),0,VLOOKUP(AB89,'Calcification Rates'!$A$11:$Q$88,12,0)))*AE89+(IF(ISERROR(VLOOKUP(AB89,'Calcification Rates'!$A$11:$Q$88,15,0)),0,VLOOKUP(AB89,'Calcification Rates'!$A$11:$Q$88,15,0)))</f>
        <v>0</v>
      </c>
      <c r="AJ89" s="249">
        <f>(IF(ISERROR(VLOOKUP(AB89,'Calcification Rates'!$A$11:$Q$88,13,0)),0,VLOOKUP(AB89,'Calcification Rates'!$A$11:$Q$88,13,0)))*AE89+(IF(ISERROR(VLOOKUP(AB89,'Calcification Rates'!$A$11:$Q$88,16,0)),0,VLOOKUP(AB89,'Calcification Rates'!$A$11:$Q$88,16,0)))</f>
        <v>0</v>
      </c>
      <c r="AK89" s="256"/>
      <c r="AL89" s="242"/>
      <c r="AM89" s="243"/>
      <c r="AN89" s="252">
        <f>(IF(ISERROR(VLOOKUP(AK89,'Calcification Rates'!$A$11:$Q$88,5,0)),0,VLOOKUP(AK89,'Calcification Rates'!$A$11:$Q$88,5,0)))*AM89</f>
        <v>0</v>
      </c>
      <c r="AO89" s="245" t="str">
        <f>IF(ISERROR(VLOOKUP(AK89,'Calcification Rates'!$A$10:$D$88,2,FALSE))," ",VLOOKUP(AK89,'Calcification Rates'!$A$10:$D$88,2,FALSE))</f>
        <v xml:space="preserve"> </v>
      </c>
      <c r="AP89" s="245" t="str">
        <f>IF(ISERROR(VLOOKUP(AK89,'Calcification Rates'!$A$10:$D$88,4,FALSE))," ",VLOOKUP(AK89,'Calcification Rates'!$A$10:$D$88,4,FALSE))</f>
        <v xml:space="preserve"> </v>
      </c>
      <c r="AQ89" s="246">
        <f>(IF(ISERROR(VLOOKUP(AK89,'Calcification Rates'!$A$11:$Q$88,11,0)),0,VLOOKUP(AK89,'Calcification Rates'!$A$11:$Q$88,11,0)))*AN89+(IF(ISERROR(VLOOKUP(AK89,'Calcification Rates'!$A$11:$Q$88,14,0)),0,VLOOKUP(AK89,'Calcification Rates'!$A$11:$Q$88,14,0)))</f>
        <v>0</v>
      </c>
      <c r="AR89" s="246">
        <f>(IF(ISERROR(VLOOKUP(AK89,'Calcification Rates'!$A$11:$Q$88,12,0)),0,VLOOKUP(AK89,'Calcification Rates'!$A$11:$Q$88,12,0)))*AN89+(IF(ISERROR(VLOOKUP(AK89,'Calcification Rates'!$A$11:$Q$88,15,0)),0,VLOOKUP(AK89,'Calcification Rates'!$A$11:$Q$88,15,0)))</f>
        <v>0</v>
      </c>
      <c r="AS89" s="249">
        <f>(IF(ISERROR(VLOOKUP(AK89,'Calcification Rates'!$A$11:$Q$88,13,0)),0,VLOOKUP(AK89,'Calcification Rates'!$A$11:$Q$88,13,0)))*AN89+(IF(ISERROR(VLOOKUP(AK89,'Calcification Rates'!$A$11:$Q$88,16,0)),0,VLOOKUP(AK89,'Calcification Rates'!$A$11:$Q$88,16,0)))</f>
        <v>0</v>
      </c>
      <c r="AT89" s="256"/>
      <c r="AU89" s="250"/>
      <c r="AV89" s="251"/>
      <c r="AW89" s="244">
        <f>(IF(ISERROR(VLOOKUP(AT89,'Calcification Rates'!$A$11:$Q$88,5,0)),0,VLOOKUP(AT89,'Calcification Rates'!$A$11:$Q$88,5,0)))*AV89</f>
        <v>0</v>
      </c>
      <c r="AX89" s="245" t="str">
        <f>IF(ISERROR(VLOOKUP(AT89,'Calcification Rates'!$A$10:$D$88,2,FALSE))," ",VLOOKUP(AT89,'Calcification Rates'!$A$10:$D$88,2,FALSE))</f>
        <v xml:space="preserve"> </v>
      </c>
      <c r="AY89" s="245" t="str">
        <f>IF(ISERROR(VLOOKUP(AT89,'Calcification Rates'!$A$10:$D$88,4,FALSE))," ",VLOOKUP(AT89,'Calcification Rates'!$A$10:$D$88,4,FALSE))</f>
        <v xml:space="preserve"> </v>
      </c>
      <c r="AZ89" s="253">
        <f>(IF(ISERROR(VLOOKUP(AT89,'Calcification Rates'!$A$11:$Q$88,11,0)),0,VLOOKUP(AT89,'Calcification Rates'!$A$11:$Q$88,11,0)))*AW89+(IF(ISERROR(VLOOKUP(AT89,'Calcification Rates'!$A$11:$Q$88,14,0)),0,VLOOKUP(AT89,'Calcification Rates'!$A$11:$Q$88,14,0)))</f>
        <v>0</v>
      </c>
      <c r="BA89" s="253">
        <f>(IF(ISERROR(VLOOKUP(AT89,'Calcification Rates'!$A$11:$Q$88,12,0)),0,VLOOKUP(AT89,'Calcification Rates'!$A$11:$Q$88,12,0)))*AW89+(IF(ISERROR(VLOOKUP(AT89,'Calcification Rates'!$A$11:$Q$88,15,0)),0,VLOOKUP(AT89,'Calcification Rates'!$A$11:$Q$88,15,0)))</f>
        <v>0</v>
      </c>
      <c r="BB89" s="254">
        <f>(IF(ISERROR(VLOOKUP(AT89,'Calcification Rates'!$A$11:$Q$88,13,0)),0,VLOOKUP(AT89,'Calcification Rates'!$A$11:$Q$88,13,0)))*AW89+(IF(ISERROR(VLOOKUP(AT89,'Calcification Rates'!$A$11:$Q$88,16,0)),0,VLOOKUP(AT89,'Calcification Rates'!$A$11:$Q$88,16,0)))</f>
        <v>0</v>
      </c>
      <c r="BC89" s="256"/>
      <c r="BD89" s="241"/>
      <c r="BE89" s="257"/>
      <c r="BF89" s="244">
        <f>(IF(ISERROR(VLOOKUP(BC89,'Calcification Rates'!$A$11:$Q$88,5,0)),0,VLOOKUP(BC89,'Calcification Rates'!$A$11:$Q$88,5,0)))*BE89</f>
        <v>0</v>
      </c>
      <c r="BG89" s="245" t="str">
        <f>IF(ISERROR(VLOOKUP(BC89,'Calcification Rates'!$A$10:$D$88,2,FALSE))," ",VLOOKUP(BC89,'Calcification Rates'!$A$10:$D$88,2,FALSE))</f>
        <v xml:space="preserve"> </v>
      </c>
      <c r="BH89" s="245" t="str">
        <f>IF(ISERROR(VLOOKUP(BC89,'Calcification Rates'!$A$10:$D$88,4,FALSE))," ",VLOOKUP(BC89,'Calcification Rates'!$A$10:$D$88,4,FALSE))</f>
        <v xml:space="preserve"> </v>
      </c>
      <c r="BI89" s="253">
        <f>(IF(ISERROR(VLOOKUP(BC89,'Calcification Rates'!$A$11:$Q$88,11,0)),0,VLOOKUP(BC89,'Calcification Rates'!$A$11:$Q$88,11,0)))*BF89+(IF(ISERROR(VLOOKUP(BC89,'Calcification Rates'!$A$11:$Q$88,14,0)),0,VLOOKUP(BC89,'Calcification Rates'!$A$11:$Q$88,14,0)))</f>
        <v>0</v>
      </c>
      <c r="BJ89" s="253">
        <f>(IF(ISERROR(VLOOKUP(BC89,'Calcification Rates'!$A$11:$Q$88,12,0)),0,VLOOKUP(BC89,'Calcification Rates'!$A$11:$Q$88,12,0)))*BF89+(IF(ISERROR(VLOOKUP(BC89,'Calcification Rates'!$A$11:$Q$88,15,0)),0,VLOOKUP(BC89,'Calcification Rates'!$A$11:$Q$88,15,0)))</f>
        <v>0</v>
      </c>
      <c r="BK89" s="254">
        <f>(IF(ISERROR(VLOOKUP(BC89,'Calcification Rates'!$A$11:$Q$88,13,0)),0,VLOOKUP(BC89,'Calcification Rates'!$A$11:$Q$88,13,0)))*BF89+(IF(ISERROR(VLOOKUP(BC89,'Calcification Rates'!$A$11:$Q$88,16,0)),0,VLOOKUP(BC89,'Calcification Rates'!$A$11:$Q$88,16,0)))</f>
        <v>0</v>
      </c>
      <c r="BL89" s="256"/>
      <c r="BM89" s="250"/>
      <c r="BN89" s="250"/>
      <c r="BO89" s="241">
        <f>(IF(ISERROR(VLOOKUP(BL89,'Calcification Rates'!$A$11:$Q$88,5,0)),0,VLOOKUP(BL89,'Calcification Rates'!$A$11:$Q$88,5,0)))*BN89</f>
        <v>0</v>
      </c>
      <c r="BP89" s="245" t="str">
        <f>IF(ISERROR(VLOOKUP(BL89,'Calcification Rates'!$A$10:$D$88,2,FALSE))," ",VLOOKUP(BL89,'Calcification Rates'!$A$10:$D$88,2,FALSE))</f>
        <v xml:space="preserve"> </v>
      </c>
      <c r="BQ89" s="245" t="str">
        <f>IF(ISERROR(VLOOKUP(BL89,'Calcification Rates'!$A$10:$D$88,4,FALSE))," ",VLOOKUP(BL89,'Calcification Rates'!$A$10:$D$88,4,FALSE))</f>
        <v xml:space="preserve"> </v>
      </c>
      <c r="BR89" s="253">
        <f>(IF(ISERROR(VLOOKUP(BL89,'Calcification Rates'!$A$11:$Q$88,11,0)),0,VLOOKUP(BL89,'Calcification Rates'!$A$11:$Q$88,11,0)))*BO89+(IF(ISERROR(VLOOKUP(BL89,'Calcification Rates'!$A$11:$Q$88,14,0)),0,VLOOKUP(BL89,'Calcification Rates'!$A$11:$Q$88,14,0)))</f>
        <v>0</v>
      </c>
      <c r="BS89" s="253">
        <f>(IF(ISERROR(VLOOKUP(BL89,'Calcification Rates'!$A$11:$Q$88,12,0)),0,VLOOKUP(BL89,'Calcification Rates'!$A$11:$Q$88,12,0)))*BO89+(IF(ISERROR(VLOOKUP(BL89,'Calcification Rates'!$A$11:$Q$88,15,0)),0,VLOOKUP(BL89,'Calcification Rates'!$A$11:$Q$88,15,0)))</f>
        <v>0</v>
      </c>
      <c r="BT89" s="254">
        <f>(IF(ISERROR(VLOOKUP(BL89,'Calcification Rates'!$A$11:$Q$88,13,0)),0,VLOOKUP(BL89,'Calcification Rates'!$A$11:$Q$88,13,0)))*BO89+(IF(ISERROR(VLOOKUP(BL89,'Calcification Rates'!$A$11:$Q$88,16,0)),0,VLOOKUP(BL89,'Calcification Rates'!$A$11:$Q$88,16,0)))</f>
        <v>0</v>
      </c>
    </row>
    <row r="90" spans="1:72" ht="20.100000000000001" customHeight="1" x14ac:dyDescent="0.25">
      <c r="A90" s="241"/>
      <c r="B90" s="242"/>
      <c r="C90" s="243"/>
      <c r="D90" s="244">
        <f>(IF(ISERROR(VLOOKUP(A90,'Calcification Rates'!$A$11:$Q$88,5,0)),0,VLOOKUP(A90,'Calcification Rates'!$A$11:$Q$88,5,0)))*C90</f>
        <v>0</v>
      </c>
      <c r="E90" s="245" t="str">
        <f>IF(ISERROR(VLOOKUP(A90,'Calcification Rates'!$A$10:$D$88,2,FALSE))," ",VLOOKUP(A90,'Calcification Rates'!$A$10:$D$88,2,FALSE))</f>
        <v xml:space="preserve"> </v>
      </c>
      <c r="F90" s="245" t="str">
        <f>IF(ISERROR(VLOOKUP(A90,'Calcification Rates'!$A$10:$D$88,4,FALSE))," ",VLOOKUP(A90,'Calcification Rates'!$A$10:$D$88,4,FALSE))</f>
        <v xml:space="preserve"> </v>
      </c>
      <c r="G90" s="246">
        <f>(IF(ISERROR(VLOOKUP(A90,'Calcification Rates'!$A$11:$Q$88,11,0)),0,VLOOKUP(A90,'Calcification Rates'!$A$11:$Q$88,11,0)))*D90+(IF(ISERROR(VLOOKUP(A90,'Calcification Rates'!$A$11:$Q$88,14,0)),0,VLOOKUP(A90,'Calcification Rates'!$A$11:$Q$88,14,0)))</f>
        <v>0</v>
      </c>
      <c r="H90" s="247">
        <f>(IF(ISERROR(VLOOKUP(A90,'Calcification Rates'!$A$11:$Q$88,12,0)),0,VLOOKUP(A90,'Calcification Rates'!$A$11:$Q$88,12,0)))*D90+(IF(ISERROR(VLOOKUP(A90,'Calcification Rates'!$A$11:$Q$88,15,0)),0,VLOOKUP(A90,'Calcification Rates'!$A$11:$Q$88,15,0)))</f>
        <v>0</v>
      </c>
      <c r="I90" s="248">
        <f>(IF(ISERROR(VLOOKUP(A90,'Calcification Rates'!$A$11:$Q$88,13,0)),0,VLOOKUP(A90,'Calcification Rates'!$A$11:$Q$88,13,0)))*D90+(IF(ISERROR(VLOOKUP(A90,'Calcification Rates'!$A$11:$Q$88,16,0)),0,VLOOKUP(A90,'Calcification Rates'!$A$11:$Q$88,16,0)))</f>
        <v>0</v>
      </c>
      <c r="J90" s="256"/>
      <c r="K90" s="241"/>
      <c r="L90" s="257"/>
      <c r="M90" s="244">
        <f>(IF(ISERROR(VLOOKUP(J90,'Calcification Rates'!$A$11:$Q$88,5,0)),0,VLOOKUP(J90,'Calcification Rates'!$A$11:$Q$88,5,0)))*L90</f>
        <v>0</v>
      </c>
      <c r="N90" s="245" t="str">
        <f>IF(ISERROR(VLOOKUP(J90,'Calcification Rates'!$A$10:$D$88,2,FALSE))," ",VLOOKUP(J90,'Calcification Rates'!$A$10:$D$88,2,FALSE))</f>
        <v xml:space="preserve"> </v>
      </c>
      <c r="O90" s="245" t="str">
        <f>IF(ISERROR(VLOOKUP(J90,'Calcification Rates'!$A$10:$D$88,4,FALSE))," ",VLOOKUP(J90,'Calcification Rates'!$A$10:$D$88,4,FALSE))</f>
        <v xml:space="preserve"> </v>
      </c>
      <c r="P90" s="246">
        <f>(IF(ISERROR(VLOOKUP(J90,'Calcification Rates'!$A$11:$Q$88,11,0)),0,VLOOKUP(J90,'Calcification Rates'!$A$11:$Q$88,11,0)))*M90+(IF(ISERROR(VLOOKUP(J90,'Calcification Rates'!$A$11:$Q$88,14,0)),0,VLOOKUP(J90,'Calcification Rates'!$A$11:$Q$88,14,0)))</f>
        <v>0</v>
      </c>
      <c r="Q90" s="246">
        <f>(IF(ISERROR(VLOOKUP(J90,'Calcification Rates'!$A$11:$Q$88,12,0)),0,VLOOKUP(J90,'Calcification Rates'!$A$11:$Q$88,12,0)))*M90+(IF(ISERROR(VLOOKUP(J90,'Calcification Rates'!$A$11:$Q$88,15,0)),0,VLOOKUP(J90,'Calcification Rates'!$A$11:$Q$88,15,0)))</f>
        <v>0</v>
      </c>
      <c r="R90" s="249">
        <f>(IF(ISERROR(VLOOKUP(J90,'Calcification Rates'!$A$11:$Q$88,13,0)),0,VLOOKUP(J90,'Calcification Rates'!$A$11:$Q$88,13,0)))*M90+(IF(ISERROR(VLOOKUP(J90,'Calcification Rates'!$A$11:$Q$88,16,0)),0,VLOOKUP(J90,'Calcification Rates'!$A$11:$Q$88,16,0)))</f>
        <v>0</v>
      </c>
      <c r="S90" s="256"/>
      <c r="T90" s="241"/>
      <c r="U90" s="257"/>
      <c r="V90" s="252">
        <f>(IF(ISERROR(VLOOKUP(S90,'Calcification Rates'!$A$11:$Q$88,5,0)),0,VLOOKUP(S90,'Calcification Rates'!$A$11:$Q$88,5,0)))*U90</f>
        <v>0</v>
      </c>
      <c r="W90" s="245" t="str">
        <f>IF(ISERROR(VLOOKUP(S90,'Calcification Rates'!$A$10:$D$88,2,FALSE))," ",VLOOKUP(S90,'Calcification Rates'!$A$10:$D$88,2,FALSE))</f>
        <v xml:space="preserve"> </v>
      </c>
      <c r="X90" s="245" t="str">
        <f>IF(ISERROR(VLOOKUP(S90,'Calcification Rates'!$A$10:$D$88,4,FALSE))," ",VLOOKUP(S90,'Calcification Rates'!$A$10:$D$88,4,FALSE))</f>
        <v xml:space="preserve"> </v>
      </c>
      <c r="Y90" s="246">
        <f>(IF(ISERROR(VLOOKUP(S90,'Calcification Rates'!$A$11:$Q$88,11,0)),0,VLOOKUP(S90,'Calcification Rates'!$A$11:$Q$88,11,0)))*V90+(IF(ISERROR(VLOOKUP(S90,'Calcification Rates'!$A$11:$Q$88,14,0)),0,VLOOKUP(S90,'Calcification Rates'!$A$11:$Q$88,14,0)))</f>
        <v>0</v>
      </c>
      <c r="Z90" s="246">
        <f>(IF(ISERROR(VLOOKUP(S90,'Calcification Rates'!$A$11:$Q$88,12,0)),0,VLOOKUP(S90,'Calcification Rates'!$A$11:$Q$88,12,0)))*V90+(IF(ISERROR(VLOOKUP(S90,'Calcification Rates'!$A$11:$Q$88,15,0)),0,VLOOKUP(S90,'Calcification Rates'!$A$11:$Q$88,15,0)))</f>
        <v>0</v>
      </c>
      <c r="AA90" s="249">
        <f>(IF(ISERROR(VLOOKUP(S90,'Calcification Rates'!$A$11:$Q$88,13,0)),0,VLOOKUP(S90,'Calcification Rates'!$A$11:$Q$88,13,0)))*V90+(IF(ISERROR(VLOOKUP(S90,'Calcification Rates'!$A$11:$Q$88,16,0)),0,VLOOKUP(S90,'Calcification Rates'!$A$11:$Q$88,16,0)))</f>
        <v>0</v>
      </c>
      <c r="AB90" s="256"/>
      <c r="AC90" s="242"/>
      <c r="AD90" s="243"/>
      <c r="AE90" s="244">
        <f>(IF(ISERROR(VLOOKUP(AB90,'Calcification Rates'!$A$11:$Q$88,5,0)),0,VLOOKUP(AB90,'Calcification Rates'!$A$11:$Q$88,5,0)))*AD90</f>
        <v>0</v>
      </c>
      <c r="AF90" s="245" t="str">
        <f>IF(ISERROR(VLOOKUP(AB90,'Calcification Rates'!$A$10:$D$88,2,FALSE))," ",VLOOKUP(AB90,'Calcification Rates'!$A$10:$D$88,2,FALSE))</f>
        <v xml:space="preserve"> </v>
      </c>
      <c r="AG90" s="245" t="str">
        <f>IF(ISERROR(VLOOKUP(AB90,'Calcification Rates'!$A$10:$D$88,4,FALSE))," ",VLOOKUP(AB90,'Calcification Rates'!$A$10:$D$88,4,FALSE))</f>
        <v xml:space="preserve"> </v>
      </c>
      <c r="AH90" s="246">
        <f>(IF(ISERROR(VLOOKUP(AB90,'Calcification Rates'!$A$11:$Q$88,11,0)),0,VLOOKUP(AB90,'Calcification Rates'!$A$11:$Q$88,11,0)))*AE90+(IF(ISERROR(VLOOKUP(AB90,'Calcification Rates'!$A$11:$Q$88,14,0)),0,VLOOKUP(AB90,'Calcification Rates'!$A$11:$Q$88,14,0)))</f>
        <v>0</v>
      </c>
      <c r="AI90" s="246">
        <f>(IF(ISERROR(VLOOKUP(AB90,'Calcification Rates'!$A$11:$Q$88,12,0)),0,VLOOKUP(AB90,'Calcification Rates'!$A$11:$Q$88,12,0)))*AE90+(IF(ISERROR(VLOOKUP(AB90,'Calcification Rates'!$A$11:$Q$88,15,0)),0,VLOOKUP(AB90,'Calcification Rates'!$A$11:$Q$88,15,0)))</f>
        <v>0</v>
      </c>
      <c r="AJ90" s="249">
        <f>(IF(ISERROR(VLOOKUP(AB90,'Calcification Rates'!$A$11:$Q$88,13,0)),0,VLOOKUP(AB90,'Calcification Rates'!$A$11:$Q$88,13,0)))*AE90+(IF(ISERROR(VLOOKUP(AB90,'Calcification Rates'!$A$11:$Q$88,16,0)),0,VLOOKUP(AB90,'Calcification Rates'!$A$11:$Q$88,16,0)))</f>
        <v>0</v>
      </c>
      <c r="AK90" s="256"/>
      <c r="AL90" s="242"/>
      <c r="AM90" s="243"/>
      <c r="AN90" s="252">
        <f>(IF(ISERROR(VLOOKUP(AK90,'Calcification Rates'!$A$11:$Q$88,5,0)),0,VLOOKUP(AK90,'Calcification Rates'!$A$11:$Q$88,5,0)))*AM90</f>
        <v>0</v>
      </c>
      <c r="AO90" s="245" t="str">
        <f>IF(ISERROR(VLOOKUP(AK90,'Calcification Rates'!$A$10:$D$88,2,FALSE))," ",VLOOKUP(AK90,'Calcification Rates'!$A$10:$D$88,2,FALSE))</f>
        <v xml:space="preserve"> </v>
      </c>
      <c r="AP90" s="245" t="str">
        <f>IF(ISERROR(VLOOKUP(AK90,'Calcification Rates'!$A$10:$D$88,4,FALSE))," ",VLOOKUP(AK90,'Calcification Rates'!$A$10:$D$88,4,FALSE))</f>
        <v xml:space="preserve"> </v>
      </c>
      <c r="AQ90" s="246">
        <f>(IF(ISERROR(VLOOKUP(AK90,'Calcification Rates'!$A$11:$Q$88,11,0)),0,VLOOKUP(AK90,'Calcification Rates'!$A$11:$Q$88,11,0)))*AN90+(IF(ISERROR(VLOOKUP(AK90,'Calcification Rates'!$A$11:$Q$88,14,0)),0,VLOOKUP(AK90,'Calcification Rates'!$A$11:$Q$88,14,0)))</f>
        <v>0</v>
      </c>
      <c r="AR90" s="246">
        <f>(IF(ISERROR(VLOOKUP(AK90,'Calcification Rates'!$A$11:$Q$88,12,0)),0,VLOOKUP(AK90,'Calcification Rates'!$A$11:$Q$88,12,0)))*AN90+(IF(ISERROR(VLOOKUP(AK90,'Calcification Rates'!$A$11:$Q$88,15,0)),0,VLOOKUP(AK90,'Calcification Rates'!$A$11:$Q$88,15,0)))</f>
        <v>0</v>
      </c>
      <c r="AS90" s="249">
        <f>(IF(ISERROR(VLOOKUP(AK90,'Calcification Rates'!$A$11:$Q$88,13,0)),0,VLOOKUP(AK90,'Calcification Rates'!$A$11:$Q$88,13,0)))*AN90+(IF(ISERROR(VLOOKUP(AK90,'Calcification Rates'!$A$11:$Q$88,16,0)),0,VLOOKUP(AK90,'Calcification Rates'!$A$11:$Q$88,16,0)))</f>
        <v>0</v>
      </c>
      <c r="AT90" s="256"/>
      <c r="AU90" s="250"/>
      <c r="AV90" s="251"/>
      <c r="AW90" s="244">
        <f>(IF(ISERROR(VLOOKUP(AT90,'Calcification Rates'!$A$11:$Q$88,5,0)),0,VLOOKUP(AT90,'Calcification Rates'!$A$11:$Q$88,5,0)))*AV90</f>
        <v>0</v>
      </c>
      <c r="AX90" s="245" t="str">
        <f>IF(ISERROR(VLOOKUP(AT90,'Calcification Rates'!$A$10:$D$88,2,FALSE))," ",VLOOKUP(AT90,'Calcification Rates'!$A$10:$D$88,2,FALSE))</f>
        <v xml:space="preserve"> </v>
      </c>
      <c r="AY90" s="245" t="str">
        <f>IF(ISERROR(VLOOKUP(AT90,'Calcification Rates'!$A$10:$D$88,4,FALSE))," ",VLOOKUP(AT90,'Calcification Rates'!$A$10:$D$88,4,FALSE))</f>
        <v xml:space="preserve"> </v>
      </c>
      <c r="AZ90" s="253">
        <f>(IF(ISERROR(VLOOKUP(AT90,'Calcification Rates'!$A$11:$Q$88,11,0)),0,VLOOKUP(AT90,'Calcification Rates'!$A$11:$Q$88,11,0)))*AW90+(IF(ISERROR(VLOOKUP(AT90,'Calcification Rates'!$A$11:$Q$88,14,0)),0,VLOOKUP(AT90,'Calcification Rates'!$A$11:$Q$88,14,0)))</f>
        <v>0</v>
      </c>
      <c r="BA90" s="253">
        <f>(IF(ISERROR(VLOOKUP(AT90,'Calcification Rates'!$A$11:$Q$88,12,0)),0,VLOOKUP(AT90,'Calcification Rates'!$A$11:$Q$88,12,0)))*AW90+(IF(ISERROR(VLOOKUP(AT90,'Calcification Rates'!$A$11:$Q$88,15,0)),0,VLOOKUP(AT90,'Calcification Rates'!$A$11:$Q$88,15,0)))</f>
        <v>0</v>
      </c>
      <c r="BB90" s="254">
        <f>(IF(ISERROR(VLOOKUP(AT90,'Calcification Rates'!$A$11:$Q$88,13,0)),0,VLOOKUP(AT90,'Calcification Rates'!$A$11:$Q$88,13,0)))*AW90+(IF(ISERROR(VLOOKUP(AT90,'Calcification Rates'!$A$11:$Q$88,16,0)),0,VLOOKUP(AT90,'Calcification Rates'!$A$11:$Q$88,16,0)))</f>
        <v>0</v>
      </c>
      <c r="BC90" s="256"/>
      <c r="BD90" s="241"/>
      <c r="BE90" s="257"/>
      <c r="BF90" s="244">
        <f>(IF(ISERROR(VLOOKUP(BC90,'Calcification Rates'!$A$11:$Q$88,5,0)),0,VLOOKUP(BC90,'Calcification Rates'!$A$11:$Q$88,5,0)))*BE90</f>
        <v>0</v>
      </c>
      <c r="BG90" s="245" t="str">
        <f>IF(ISERROR(VLOOKUP(BC90,'Calcification Rates'!$A$10:$D$88,2,FALSE))," ",VLOOKUP(BC90,'Calcification Rates'!$A$10:$D$88,2,FALSE))</f>
        <v xml:space="preserve"> </v>
      </c>
      <c r="BH90" s="245" t="str">
        <f>IF(ISERROR(VLOOKUP(BC90,'Calcification Rates'!$A$10:$D$88,4,FALSE))," ",VLOOKUP(BC90,'Calcification Rates'!$A$10:$D$88,4,FALSE))</f>
        <v xml:space="preserve"> </v>
      </c>
      <c r="BI90" s="253">
        <f>(IF(ISERROR(VLOOKUP(BC90,'Calcification Rates'!$A$11:$Q$88,11,0)),0,VLOOKUP(BC90,'Calcification Rates'!$A$11:$Q$88,11,0)))*BF90+(IF(ISERROR(VLOOKUP(BC90,'Calcification Rates'!$A$11:$Q$88,14,0)),0,VLOOKUP(BC90,'Calcification Rates'!$A$11:$Q$88,14,0)))</f>
        <v>0</v>
      </c>
      <c r="BJ90" s="253">
        <f>(IF(ISERROR(VLOOKUP(BC90,'Calcification Rates'!$A$11:$Q$88,12,0)),0,VLOOKUP(BC90,'Calcification Rates'!$A$11:$Q$88,12,0)))*BF90+(IF(ISERROR(VLOOKUP(BC90,'Calcification Rates'!$A$11:$Q$88,15,0)),0,VLOOKUP(BC90,'Calcification Rates'!$A$11:$Q$88,15,0)))</f>
        <v>0</v>
      </c>
      <c r="BK90" s="254">
        <f>(IF(ISERROR(VLOOKUP(BC90,'Calcification Rates'!$A$11:$Q$88,13,0)),0,VLOOKUP(BC90,'Calcification Rates'!$A$11:$Q$88,13,0)))*BF90+(IF(ISERROR(VLOOKUP(BC90,'Calcification Rates'!$A$11:$Q$88,16,0)),0,VLOOKUP(BC90,'Calcification Rates'!$A$11:$Q$88,16,0)))</f>
        <v>0</v>
      </c>
      <c r="BL90" s="256"/>
      <c r="BM90" s="250"/>
      <c r="BN90" s="250"/>
      <c r="BO90" s="241">
        <f>(IF(ISERROR(VLOOKUP(BL90,'Calcification Rates'!$A$11:$Q$88,5,0)),0,VLOOKUP(BL90,'Calcification Rates'!$A$11:$Q$88,5,0)))*BN90</f>
        <v>0</v>
      </c>
      <c r="BP90" s="245" t="str">
        <f>IF(ISERROR(VLOOKUP(BL90,'Calcification Rates'!$A$10:$D$88,2,FALSE))," ",VLOOKUP(BL90,'Calcification Rates'!$A$10:$D$88,2,FALSE))</f>
        <v xml:space="preserve"> </v>
      </c>
      <c r="BQ90" s="245" t="str">
        <f>IF(ISERROR(VLOOKUP(BL90,'Calcification Rates'!$A$10:$D$88,4,FALSE))," ",VLOOKUP(BL90,'Calcification Rates'!$A$10:$D$88,4,FALSE))</f>
        <v xml:space="preserve"> </v>
      </c>
      <c r="BR90" s="253">
        <f>(IF(ISERROR(VLOOKUP(BL90,'Calcification Rates'!$A$11:$Q$88,11,0)),0,VLOOKUP(BL90,'Calcification Rates'!$A$11:$Q$88,11,0)))*BO90+(IF(ISERROR(VLOOKUP(BL90,'Calcification Rates'!$A$11:$Q$88,14,0)),0,VLOOKUP(BL90,'Calcification Rates'!$A$11:$Q$88,14,0)))</f>
        <v>0</v>
      </c>
      <c r="BS90" s="253">
        <f>(IF(ISERROR(VLOOKUP(BL90,'Calcification Rates'!$A$11:$Q$88,12,0)),0,VLOOKUP(BL90,'Calcification Rates'!$A$11:$Q$88,12,0)))*BO90+(IF(ISERROR(VLOOKUP(BL90,'Calcification Rates'!$A$11:$Q$88,15,0)),0,VLOOKUP(BL90,'Calcification Rates'!$A$11:$Q$88,15,0)))</f>
        <v>0</v>
      </c>
      <c r="BT90" s="254">
        <f>(IF(ISERROR(VLOOKUP(BL90,'Calcification Rates'!$A$11:$Q$88,13,0)),0,VLOOKUP(BL90,'Calcification Rates'!$A$11:$Q$88,13,0)))*BO90+(IF(ISERROR(VLOOKUP(BL90,'Calcification Rates'!$A$11:$Q$88,16,0)),0,VLOOKUP(BL90,'Calcification Rates'!$A$11:$Q$88,16,0)))</f>
        <v>0</v>
      </c>
    </row>
    <row r="91" spans="1:72" ht="20.100000000000001" customHeight="1" x14ac:dyDescent="0.25">
      <c r="A91" s="241"/>
      <c r="B91" s="242"/>
      <c r="C91" s="243"/>
      <c r="D91" s="244">
        <f>(IF(ISERROR(VLOOKUP(A91,'Calcification Rates'!$A$11:$Q$88,5,0)),0,VLOOKUP(A91,'Calcification Rates'!$A$11:$Q$88,5,0)))*C91</f>
        <v>0</v>
      </c>
      <c r="E91" s="245" t="str">
        <f>IF(ISERROR(VLOOKUP(A91,'Calcification Rates'!$A$10:$D$88,2,FALSE))," ",VLOOKUP(A91,'Calcification Rates'!$A$10:$D$88,2,FALSE))</f>
        <v xml:space="preserve"> </v>
      </c>
      <c r="F91" s="245" t="str">
        <f>IF(ISERROR(VLOOKUP(A91,'Calcification Rates'!$A$10:$D$88,4,FALSE))," ",VLOOKUP(A91,'Calcification Rates'!$A$10:$D$88,4,FALSE))</f>
        <v xml:space="preserve"> </v>
      </c>
      <c r="G91" s="246">
        <f>(IF(ISERROR(VLOOKUP(A91,'Calcification Rates'!$A$11:$Q$88,11,0)),0,VLOOKUP(A91,'Calcification Rates'!$A$11:$Q$88,11,0)))*D91+(IF(ISERROR(VLOOKUP(A91,'Calcification Rates'!$A$11:$Q$88,14,0)),0,VLOOKUP(A91,'Calcification Rates'!$A$11:$Q$88,14,0)))</f>
        <v>0</v>
      </c>
      <c r="H91" s="247">
        <f>(IF(ISERROR(VLOOKUP(A91,'Calcification Rates'!$A$11:$Q$88,12,0)),0,VLOOKUP(A91,'Calcification Rates'!$A$11:$Q$88,12,0)))*D91+(IF(ISERROR(VLOOKUP(A91,'Calcification Rates'!$A$11:$Q$88,15,0)),0,VLOOKUP(A91,'Calcification Rates'!$A$11:$Q$88,15,0)))</f>
        <v>0</v>
      </c>
      <c r="I91" s="248">
        <f>(IF(ISERROR(VLOOKUP(A91,'Calcification Rates'!$A$11:$Q$88,13,0)),0,VLOOKUP(A91,'Calcification Rates'!$A$11:$Q$88,13,0)))*D91+(IF(ISERROR(VLOOKUP(A91,'Calcification Rates'!$A$11:$Q$88,16,0)),0,VLOOKUP(A91,'Calcification Rates'!$A$11:$Q$88,16,0)))</f>
        <v>0</v>
      </c>
      <c r="J91" s="256"/>
      <c r="K91" s="241"/>
      <c r="L91" s="257"/>
      <c r="M91" s="244">
        <f>(IF(ISERROR(VLOOKUP(J91,'Calcification Rates'!$A$11:$Q$88,5,0)),0,VLOOKUP(J91,'Calcification Rates'!$A$11:$Q$88,5,0)))*L91</f>
        <v>0</v>
      </c>
      <c r="N91" s="245" t="str">
        <f>IF(ISERROR(VLOOKUP(J91,'Calcification Rates'!$A$10:$D$88,2,FALSE))," ",VLOOKUP(J91,'Calcification Rates'!$A$10:$D$88,2,FALSE))</f>
        <v xml:space="preserve"> </v>
      </c>
      <c r="O91" s="245" t="str">
        <f>IF(ISERROR(VLOOKUP(J91,'Calcification Rates'!$A$10:$D$88,4,FALSE))," ",VLOOKUP(J91,'Calcification Rates'!$A$10:$D$88,4,FALSE))</f>
        <v xml:space="preserve"> </v>
      </c>
      <c r="P91" s="246">
        <f>(IF(ISERROR(VLOOKUP(J91,'Calcification Rates'!$A$11:$Q$88,11,0)),0,VLOOKUP(J91,'Calcification Rates'!$A$11:$Q$88,11,0)))*M91+(IF(ISERROR(VLOOKUP(J91,'Calcification Rates'!$A$11:$Q$88,14,0)),0,VLOOKUP(J91,'Calcification Rates'!$A$11:$Q$88,14,0)))</f>
        <v>0</v>
      </c>
      <c r="Q91" s="246">
        <f>(IF(ISERROR(VLOOKUP(J91,'Calcification Rates'!$A$11:$Q$88,12,0)),0,VLOOKUP(J91,'Calcification Rates'!$A$11:$Q$88,12,0)))*M91+(IF(ISERROR(VLOOKUP(J91,'Calcification Rates'!$A$11:$Q$88,15,0)),0,VLOOKUP(J91,'Calcification Rates'!$A$11:$Q$88,15,0)))</f>
        <v>0</v>
      </c>
      <c r="R91" s="249">
        <f>(IF(ISERROR(VLOOKUP(J91,'Calcification Rates'!$A$11:$Q$88,13,0)),0,VLOOKUP(J91,'Calcification Rates'!$A$11:$Q$88,13,0)))*M91+(IF(ISERROR(VLOOKUP(J91,'Calcification Rates'!$A$11:$Q$88,16,0)),0,VLOOKUP(J91,'Calcification Rates'!$A$11:$Q$88,16,0)))</f>
        <v>0</v>
      </c>
      <c r="S91" s="256"/>
      <c r="T91" s="241"/>
      <c r="U91" s="257"/>
      <c r="V91" s="252">
        <f>(IF(ISERROR(VLOOKUP(S91,'Calcification Rates'!$A$11:$Q$88,5,0)),0,VLOOKUP(S91,'Calcification Rates'!$A$11:$Q$88,5,0)))*U91</f>
        <v>0</v>
      </c>
      <c r="W91" s="245" t="str">
        <f>IF(ISERROR(VLOOKUP(S91,'Calcification Rates'!$A$10:$D$88,2,FALSE))," ",VLOOKUP(S91,'Calcification Rates'!$A$10:$D$88,2,FALSE))</f>
        <v xml:space="preserve"> </v>
      </c>
      <c r="X91" s="245" t="str">
        <f>IF(ISERROR(VLOOKUP(S91,'Calcification Rates'!$A$10:$D$88,4,FALSE))," ",VLOOKUP(S91,'Calcification Rates'!$A$10:$D$88,4,FALSE))</f>
        <v xml:space="preserve"> </v>
      </c>
      <c r="Y91" s="246">
        <f>(IF(ISERROR(VLOOKUP(S91,'Calcification Rates'!$A$11:$Q$88,11,0)),0,VLOOKUP(S91,'Calcification Rates'!$A$11:$Q$88,11,0)))*V91+(IF(ISERROR(VLOOKUP(S91,'Calcification Rates'!$A$11:$Q$88,14,0)),0,VLOOKUP(S91,'Calcification Rates'!$A$11:$Q$88,14,0)))</f>
        <v>0</v>
      </c>
      <c r="Z91" s="246">
        <f>(IF(ISERROR(VLOOKUP(S91,'Calcification Rates'!$A$11:$Q$88,12,0)),0,VLOOKUP(S91,'Calcification Rates'!$A$11:$Q$88,12,0)))*V91+(IF(ISERROR(VLOOKUP(S91,'Calcification Rates'!$A$11:$Q$88,15,0)),0,VLOOKUP(S91,'Calcification Rates'!$A$11:$Q$88,15,0)))</f>
        <v>0</v>
      </c>
      <c r="AA91" s="249">
        <f>(IF(ISERROR(VLOOKUP(S91,'Calcification Rates'!$A$11:$Q$88,13,0)),0,VLOOKUP(S91,'Calcification Rates'!$A$11:$Q$88,13,0)))*V91+(IF(ISERROR(VLOOKUP(S91,'Calcification Rates'!$A$11:$Q$88,16,0)),0,VLOOKUP(S91,'Calcification Rates'!$A$11:$Q$88,16,0)))</f>
        <v>0</v>
      </c>
      <c r="AB91" s="256"/>
      <c r="AC91" s="242"/>
      <c r="AD91" s="243"/>
      <c r="AE91" s="244">
        <f>(IF(ISERROR(VLOOKUP(AB91,'Calcification Rates'!$A$11:$Q$88,5,0)),0,VLOOKUP(AB91,'Calcification Rates'!$A$11:$Q$88,5,0)))*AD91</f>
        <v>0</v>
      </c>
      <c r="AF91" s="245" t="str">
        <f>IF(ISERROR(VLOOKUP(AB91,'Calcification Rates'!$A$10:$D$88,2,FALSE))," ",VLOOKUP(AB91,'Calcification Rates'!$A$10:$D$88,2,FALSE))</f>
        <v xml:space="preserve"> </v>
      </c>
      <c r="AG91" s="245" t="str">
        <f>IF(ISERROR(VLOOKUP(AB91,'Calcification Rates'!$A$10:$D$88,4,FALSE))," ",VLOOKUP(AB91,'Calcification Rates'!$A$10:$D$88,4,FALSE))</f>
        <v xml:space="preserve"> </v>
      </c>
      <c r="AH91" s="246">
        <f>(IF(ISERROR(VLOOKUP(AB91,'Calcification Rates'!$A$11:$Q$88,11,0)),0,VLOOKUP(AB91,'Calcification Rates'!$A$11:$Q$88,11,0)))*AE91+(IF(ISERROR(VLOOKUP(AB91,'Calcification Rates'!$A$11:$Q$88,14,0)),0,VLOOKUP(AB91,'Calcification Rates'!$A$11:$Q$88,14,0)))</f>
        <v>0</v>
      </c>
      <c r="AI91" s="246">
        <f>(IF(ISERROR(VLOOKUP(AB91,'Calcification Rates'!$A$11:$Q$88,12,0)),0,VLOOKUP(AB91,'Calcification Rates'!$A$11:$Q$88,12,0)))*AE91+(IF(ISERROR(VLOOKUP(AB91,'Calcification Rates'!$A$11:$Q$88,15,0)),0,VLOOKUP(AB91,'Calcification Rates'!$A$11:$Q$88,15,0)))</f>
        <v>0</v>
      </c>
      <c r="AJ91" s="249">
        <f>(IF(ISERROR(VLOOKUP(AB91,'Calcification Rates'!$A$11:$Q$88,13,0)),0,VLOOKUP(AB91,'Calcification Rates'!$A$11:$Q$88,13,0)))*AE91+(IF(ISERROR(VLOOKUP(AB91,'Calcification Rates'!$A$11:$Q$88,16,0)),0,VLOOKUP(AB91,'Calcification Rates'!$A$11:$Q$88,16,0)))</f>
        <v>0</v>
      </c>
      <c r="AK91" s="256"/>
      <c r="AL91" s="242"/>
      <c r="AM91" s="243"/>
      <c r="AN91" s="252">
        <f>(IF(ISERROR(VLOOKUP(AK91,'Calcification Rates'!$A$11:$Q$88,5,0)),0,VLOOKUP(AK91,'Calcification Rates'!$A$11:$Q$88,5,0)))*AM91</f>
        <v>0</v>
      </c>
      <c r="AO91" s="245" t="str">
        <f>IF(ISERROR(VLOOKUP(AK91,'Calcification Rates'!$A$10:$D$88,2,FALSE))," ",VLOOKUP(AK91,'Calcification Rates'!$A$10:$D$88,2,FALSE))</f>
        <v xml:space="preserve"> </v>
      </c>
      <c r="AP91" s="245" t="str">
        <f>IF(ISERROR(VLOOKUP(AK91,'Calcification Rates'!$A$10:$D$88,4,FALSE))," ",VLOOKUP(AK91,'Calcification Rates'!$A$10:$D$88,4,FALSE))</f>
        <v xml:space="preserve"> </v>
      </c>
      <c r="AQ91" s="246">
        <f>(IF(ISERROR(VLOOKUP(AK91,'Calcification Rates'!$A$11:$Q$88,11,0)),0,VLOOKUP(AK91,'Calcification Rates'!$A$11:$Q$88,11,0)))*AN91+(IF(ISERROR(VLOOKUP(AK91,'Calcification Rates'!$A$11:$Q$88,14,0)),0,VLOOKUP(AK91,'Calcification Rates'!$A$11:$Q$88,14,0)))</f>
        <v>0</v>
      </c>
      <c r="AR91" s="246">
        <f>(IF(ISERROR(VLOOKUP(AK91,'Calcification Rates'!$A$11:$Q$88,12,0)),0,VLOOKUP(AK91,'Calcification Rates'!$A$11:$Q$88,12,0)))*AN91+(IF(ISERROR(VLOOKUP(AK91,'Calcification Rates'!$A$11:$Q$88,15,0)),0,VLOOKUP(AK91,'Calcification Rates'!$A$11:$Q$88,15,0)))</f>
        <v>0</v>
      </c>
      <c r="AS91" s="249">
        <f>(IF(ISERROR(VLOOKUP(AK91,'Calcification Rates'!$A$11:$Q$88,13,0)),0,VLOOKUP(AK91,'Calcification Rates'!$A$11:$Q$88,13,0)))*AN91+(IF(ISERROR(VLOOKUP(AK91,'Calcification Rates'!$A$11:$Q$88,16,0)),0,VLOOKUP(AK91,'Calcification Rates'!$A$11:$Q$88,16,0)))</f>
        <v>0</v>
      </c>
      <c r="AT91" s="256"/>
      <c r="AU91" s="250"/>
      <c r="AV91" s="251"/>
      <c r="AW91" s="244">
        <f>(IF(ISERROR(VLOOKUP(AT91,'Calcification Rates'!$A$11:$Q$88,5,0)),0,VLOOKUP(AT91,'Calcification Rates'!$A$11:$Q$88,5,0)))*AV91</f>
        <v>0</v>
      </c>
      <c r="AX91" s="245" t="str">
        <f>IF(ISERROR(VLOOKUP(AT91,'Calcification Rates'!$A$10:$D$88,2,FALSE))," ",VLOOKUP(AT91,'Calcification Rates'!$A$10:$D$88,2,FALSE))</f>
        <v xml:space="preserve"> </v>
      </c>
      <c r="AY91" s="245" t="str">
        <f>IF(ISERROR(VLOOKUP(AT91,'Calcification Rates'!$A$10:$D$88,4,FALSE))," ",VLOOKUP(AT91,'Calcification Rates'!$A$10:$D$88,4,FALSE))</f>
        <v xml:space="preserve"> </v>
      </c>
      <c r="AZ91" s="253">
        <f>(IF(ISERROR(VLOOKUP(AT91,'Calcification Rates'!$A$11:$Q$88,11,0)),0,VLOOKUP(AT91,'Calcification Rates'!$A$11:$Q$88,11,0)))*AW91+(IF(ISERROR(VLOOKUP(AT91,'Calcification Rates'!$A$11:$Q$88,14,0)),0,VLOOKUP(AT91,'Calcification Rates'!$A$11:$Q$88,14,0)))</f>
        <v>0</v>
      </c>
      <c r="BA91" s="253">
        <f>(IF(ISERROR(VLOOKUP(AT91,'Calcification Rates'!$A$11:$Q$88,12,0)),0,VLOOKUP(AT91,'Calcification Rates'!$A$11:$Q$88,12,0)))*AW91+(IF(ISERROR(VLOOKUP(AT91,'Calcification Rates'!$A$11:$Q$88,15,0)),0,VLOOKUP(AT91,'Calcification Rates'!$A$11:$Q$88,15,0)))</f>
        <v>0</v>
      </c>
      <c r="BB91" s="254">
        <f>(IF(ISERROR(VLOOKUP(AT91,'Calcification Rates'!$A$11:$Q$88,13,0)),0,VLOOKUP(AT91,'Calcification Rates'!$A$11:$Q$88,13,0)))*AW91+(IF(ISERROR(VLOOKUP(AT91,'Calcification Rates'!$A$11:$Q$88,16,0)),0,VLOOKUP(AT91,'Calcification Rates'!$A$11:$Q$88,16,0)))</f>
        <v>0</v>
      </c>
      <c r="BC91" s="256"/>
      <c r="BD91" s="241"/>
      <c r="BE91" s="257"/>
      <c r="BF91" s="244">
        <f>(IF(ISERROR(VLOOKUP(BC91,'Calcification Rates'!$A$11:$Q$88,5,0)),0,VLOOKUP(BC91,'Calcification Rates'!$A$11:$Q$88,5,0)))*BE91</f>
        <v>0</v>
      </c>
      <c r="BG91" s="245" t="str">
        <f>IF(ISERROR(VLOOKUP(BC91,'Calcification Rates'!$A$10:$D$88,2,FALSE))," ",VLOOKUP(BC91,'Calcification Rates'!$A$10:$D$88,2,FALSE))</f>
        <v xml:space="preserve"> </v>
      </c>
      <c r="BH91" s="245" t="str">
        <f>IF(ISERROR(VLOOKUP(BC91,'Calcification Rates'!$A$10:$D$88,4,FALSE))," ",VLOOKUP(BC91,'Calcification Rates'!$A$10:$D$88,4,FALSE))</f>
        <v xml:space="preserve"> </v>
      </c>
      <c r="BI91" s="253">
        <f>(IF(ISERROR(VLOOKUP(BC91,'Calcification Rates'!$A$11:$Q$88,11,0)),0,VLOOKUP(BC91,'Calcification Rates'!$A$11:$Q$88,11,0)))*BF91+(IF(ISERROR(VLOOKUP(BC91,'Calcification Rates'!$A$11:$Q$88,14,0)),0,VLOOKUP(BC91,'Calcification Rates'!$A$11:$Q$88,14,0)))</f>
        <v>0</v>
      </c>
      <c r="BJ91" s="253">
        <f>(IF(ISERROR(VLOOKUP(BC91,'Calcification Rates'!$A$11:$Q$88,12,0)),0,VLOOKUP(BC91,'Calcification Rates'!$A$11:$Q$88,12,0)))*BF91+(IF(ISERROR(VLOOKUP(BC91,'Calcification Rates'!$A$11:$Q$88,15,0)),0,VLOOKUP(BC91,'Calcification Rates'!$A$11:$Q$88,15,0)))</f>
        <v>0</v>
      </c>
      <c r="BK91" s="254">
        <f>(IF(ISERROR(VLOOKUP(BC91,'Calcification Rates'!$A$11:$Q$88,13,0)),0,VLOOKUP(BC91,'Calcification Rates'!$A$11:$Q$88,13,0)))*BF91+(IF(ISERROR(VLOOKUP(BC91,'Calcification Rates'!$A$11:$Q$88,16,0)),0,VLOOKUP(BC91,'Calcification Rates'!$A$11:$Q$88,16,0)))</f>
        <v>0</v>
      </c>
      <c r="BL91" s="256"/>
      <c r="BM91" s="250"/>
      <c r="BN91" s="250"/>
      <c r="BO91" s="241">
        <f>(IF(ISERROR(VLOOKUP(BL91,'Calcification Rates'!$A$11:$Q$88,5,0)),0,VLOOKUP(BL91,'Calcification Rates'!$A$11:$Q$88,5,0)))*BN91</f>
        <v>0</v>
      </c>
      <c r="BP91" s="245" t="str">
        <f>IF(ISERROR(VLOOKUP(BL91,'Calcification Rates'!$A$10:$D$88,2,FALSE))," ",VLOOKUP(BL91,'Calcification Rates'!$A$10:$D$88,2,FALSE))</f>
        <v xml:space="preserve"> </v>
      </c>
      <c r="BQ91" s="245" t="str">
        <f>IF(ISERROR(VLOOKUP(BL91,'Calcification Rates'!$A$10:$D$88,4,FALSE))," ",VLOOKUP(BL91,'Calcification Rates'!$A$10:$D$88,4,FALSE))</f>
        <v xml:space="preserve"> </v>
      </c>
      <c r="BR91" s="253">
        <f>(IF(ISERROR(VLOOKUP(BL91,'Calcification Rates'!$A$11:$Q$88,11,0)),0,VLOOKUP(BL91,'Calcification Rates'!$A$11:$Q$88,11,0)))*BO91+(IF(ISERROR(VLOOKUP(BL91,'Calcification Rates'!$A$11:$Q$88,14,0)),0,VLOOKUP(BL91,'Calcification Rates'!$A$11:$Q$88,14,0)))</f>
        <v>0</v>
      </c>
      <c r="BS91" s="253">
        <f>(IF(ISERROR(VLOOKUP(BL91,'Calcification Rates'!$A$11:$Q$88,12,0)),0,VLOOKUP(BL91,'Calcification Rates'!$A$11:$Q$88,12,0)))*BO91+(IF(ISERROR(VLOOKUP(BL91,'Calcification Rates'!$A$11:$Q$88,15,0)),0,VLOOKUP(BL91,'Calcification Rates'!$A$11:$Q$88,15,0)))</f>
        <v>0</v>
      </c>
      <c r="BT91" s="254">
        <f>(IF(ISERROR(VLOOKUP(BL91,'Calcification Rates'!$A$11:$Q$88,13,0)),0,VLOOKUP(BL91,'Calcification Rates'!$A$11:$Q$88,13,0)))*BO91+(IF(ISERROR(VLOOKUP(BL91,'Calcification Rates'!$A$11:$Q$88,16,0)),0,VLOOKUP(BL91,'Calcification Rates'!$A$11:$Q$88,16,0)))</f>
        <v>0</v>
      </c>
    </row>
    <row r="92" spans="1:72" ht="20.100000000000001" customHeight="1" x14ac:dyDescent="0.25">
      <c r="A92" s="241"/>
      <c r="B92" s="242"/>
      <c r="C92" s="243"/>
      <c r="D92" s="244">
        <f>(IF(ISERROR(VLOOKUP(A92,'Calcification Rates'!$A$11:$Q$88,5,0)),0,VLOOKUP(A92,'Calcification Rates'!$A$11:$Q$88,5,0)))*C92</f>
        <v>0</v>
      </c>
      <c r="E92" s="245" t="str">
        <f>IF(ISERROR(VLOOKUP(A92,'Calcification Rates'!$A$10:$D$88,2,FALSE))," ",VLOOKUP(A92,'Calcification Rates'!$A$10:$D$88,2,FALSE))</f>
        <v xml:space="preserve"> </v>
      </c>
      <c r="F92" s="245" t="str">
        <f>IF(ISERROR(VLOOKUP(A92,'Calcification Rates'!$A$10:$D$88,4,FALSE))," ",VLOOKUP(A92,'Calcification Rates'!$A$10:$D$88,4,FALSE))</f>
        <v xml:space="preserve"> </v>
      </c>
      <c r="G92" s="246">
        <f>(IF(ISERROR(VLOOKUP(A92,'Calcification Rates'!$A$11:$Q$88,11,0)),0,VLOOKUP(A92,'Calcification Rates'!$A$11:$Q$88,11,0)))*D92+(IF(ISERROR(VLOOKUP(A92,'Calcification Rates'!$A$11:$Q$88,14,0)),0,VLOOKUP(A92,'Calcification Rates'!$A$11:$Q$88,14,0)))</f>
        <v>0</v>
      </c>
      <c r="H92" s="247">
        <f>(IF(ISERROR(VLOOKUP(A92,'Calcification Rates'!$A$11:$Q$88,12,0)),0,VLOOKUP(A92,'Calcification Rates'!$A$11:$Q$88,12,0)))*D92+(IF(ISERROR(VLOOKUP(A92,'Calcification Rates'!$A$11:$Q$88,15,0)),0,VLOOKUP(A92,'Calcification Rates'!$A$11:$Q$88,15,0)))</f>
        <v>0</v>
      </c>
      <c r="I92" s="248">
        <f>(IF(ISERROR(VLOOKUP(A92,'Calcification Rates'!$A$11:$Q$88,13,0)),0,VLOOKUP(A92,'Calcification Rates'!$A$11:$Q$88,13,0)))*D92+(IF(ISERROR(VLOOKUP(A92,'Calcification Rates'!$A$11:$Q$88,16,0)),0,VLOOKUP(A92,'Calcification Rates'!$A$11:$Q$88,16,0)))</f>
        <v>0</v>
      </c>
      <c r="J92" s="256"/>
      <c r="K92" s="241"/>
      <c r="L92" s="257"/>
      <c r="M92" s="244">
        <f>(IF(ISERROR(VLOOKUP(J92,'Calcification Rates'!$A$11:$Q$88,5,0)),0,VLOOKUP(J92,'Calcification Rates'!$A$11:$Q$88,5,0)))*L92</f>
        <v>0</v>
      </c>
      <c r="N92" s="245" t="str">
        <f>IF(ISERROR(VLOOKUP(J92,'Calcification Rates'!$A$10:$D$88,2,FALSE))," ",VLOOKUP(J92,'Calcification Rates'!$A$10:$D$88,2,FALSE))</f>
        <v xml:space="preserve"> </v>
      </c>
      <c r="O92" s="245" t="str">
        <f>IF(ISERROR(VLOOKUP(J92,'Calcification Rates'!$A$10:$D$88,4,FALSE))," ",VLOOKUP(J92,'Calcification Rates'!$A$10:$D$88,4,FALSE))</f>
        <v xml:space="preserve"> </v>
      </c>
      <c r="P92" s="246">
        <f>(IF(ISERROR(VLOOKUP(J92,'Calcification Rates'!$A$11:$Q$88,11,0)),0,VLOOKUP(J92,'Calcification Rates'!$A$11:$Q$88,11,0)))*M92+(IF(ISERROR(VLOOKUP(J92,'Calcification Rates'!$A$11:$Q$88,14,0)),0,VLOOKUP(J92,'Calcification Rates'!$A$11:$Q$88,14,0)))</f>
        <v>0</v>
      </c>
      <c r="Q92" s="246">
        <f>(IF(ISERROR(VLOOKUP(J92,'Calcification Rates'!$A$11:$Q$88,12,0)),0,VLOOKUP(J92,'Calcification Rates'!$A$11:$Q$88,12,0)))*M92+(IF(ISERROR(VLOOKUP(J92,'Calcification Rates'!$A$11:$Q$88,15,0)),0,VLOOKUP(J92,'Calcification Rates'!$A$11:$Q$88,15,0)))</f>
        <v>0</v>
      </c>
      <c r="R92" s="249">
        <f>(IF(ISERROR(VLOOKUP(J92,'Calcification Rates'!$A$11:$Q$88,13,0)),0,VLOOKUP(J92,'Calcification Rates'!$A$11:$Q$88,13,0)))*M92+(IF(ISERROR(VLOOKUP(J92,'Calcification Rates'!$A$11:$Q$88,16,0)),0,VLOOKUP(J92,'Calcification Rates'!$A$11:$Q$88,16,0)))</f>
        <v>0</v>
      </c>
      <c r="S92" s="256"/>
      <c r="T92" s="241"/>
      <c r="U92" s="257"/>
      <c r="V92" s="252">
        <f>(IF(ISERROR(VLOOKUP(S92,'Calcification Rates'!$A$11:$Q$88,5,0)),0,VLOOKUP(S92,'Calcification Rates'!$A$11:$Q$88,5,0)))*U92</f>
        <v>0</v>
      </c>
      <c r="W92" s="245" t="str">
        <f>IF(ISERROR(VLOOKUP(S92,'Calcification Rates'!$A$10:$D$88,2,FALSE))," ",VLOOKUP(S92,'Calcification Rates'!$A$10:$D$88,2,FALSE))</f>
        <v xml:space="preserve"> </v>
      </c>
      <c r="X92" s="245" t="str">
        <f>IF(ISERROR(VLOOKUP(S92,'Calcification Rates'!$A$10:$D$88,4,FALSE))," ",VLOOKUP(S92,'Calcification Rates'!$A$10:$D$88,4,FALSE))</f>
        <v xml:space="preserve"> </v>
      </c>
      <c r="Y92" s="246">
        <f>(IF(ISERROR(VLOOKUP(S92,'Calcification Rates'!$A$11:$Q$88,11,0)),0,VLOOKUP(S92,'Calcification Rates'!$A$11:$Q$88,11,0)))*V92+(IF(ISERROR(VLOOKUP(S92,'Calcification Rates'!$A$11:$Q$88,14,0)),0,VLOOKUP(S92,'Calcification Rates'!$A$11:$Q$88,14,0)))</f>
        <v>0</v>
      </c>
      <c r="Z92" s="246">
        <f>(IF(ISERROR(VLOOKUP(S92,'Calcification Rates'!$A$11:$Q$88,12,0)),0,VLOOKUP(S92,'Calcification Rates'!$A$11:$Q$88,12,0)))*V92+(IF(ISERROR(VLOOKUP(S92,'Calcification Rates'!$A$11:$Q$88,15,0)),0,VLOOKUP(S92,'Calcification Rates'!$A$11:$Q$88,15,0)))</f>
        <v>0</v>
      </c>
      <c r="AA92" s="249">
        <f>(IF(ISERROR(VLOOKUP(S92,'Calcification Rates'!$A$11:$Q$88,13,0)),0,VLOOKUP(S92,'Calcification Rates'!$A$11:$Q$88,13,0)))*V92+(IF(ISERROR(VLOOKUP(S92,'Calcification Rates'!$A$11:$Q$88,16,0)),0,VLOOKUP(S92,'Calcification Rates'!$A$11:$Q$88,16,0)))</f>
        <v>0</v>
      </c>
      <c r="AB92" s="256"/>
      <c r="AC92" s="242"/>
      <c r="AD92" s="243"/>
      <c r="AE92" s="244">
        <f>(IF(ISERROR(VLOOKUP(AB92,'Calcification Rates'!$A$11:$Q$88,5,0)),0,VLOOKUP(AB92,'Calcification Rates'!$A$11:$Q$88,5,0)))*AD92</f>
        <v>0</v>
      </c>
      <c r="AF92" s="245" t="str">
        <f>IF(ISERROR(VLOOKUP(AB92,'Calcification Rates'!$A$10:$D$88,2,FALSE))," ",VLOOKUP(AB92,'Calcification Rates'!$A$10:$D$88,2,FALSE))</f>
        <v xml:space="preserve"> </v>
      </c>
      <c r="AG92" s="245" t="str">
        <f>IF(ISERROR(VLOOKUP(AB92,'Calcification Rates'!$A$10:$D$88,4,FALSE))," ",VLOOKUP(AB92,'Calcification Rates'!$A$10:$D$88,4,FALSE))</f>
        <v xml:space="preserve"> </v>
      </c>
      <c r="AH92" s="246">
        <f>(IF(ISERROR(VLOOKUP(AB92,'Calcification Rates'!$A$11:$Q$88,11,0)),0,VLOOKUP(AB92,'Calcification Rates'!$A$11:$Q$88,11,0)))*AE92+(IF(ISERROR(VLOOKUP(AB92,'Calcification Rates'!$A$11:$Q$88,14,0)),0,VLOOKUP(AB92,'Calcification Rates'!$A$11:$Q$88,14,0)))</f>
        <v>0</v>
      </c>
      <c r="AI92" s="246">
        <f>(IF(ISERROR(VLOOKUP(AB92,'Calcification Rates'!$A$11:$Q$88,12,0)),0,VLOOKUP(AB92,'Calcification Rates'!$A$11:$Q$88,12,0)))*AE92+(IF(ISERROR(VLOOKUP(AB92,'Calcification Rates'!$A$11:$Q$88,15,0)),0,VLOOKUP(AB92,'Calcification Rates'!$A$11:$Q$88,15,0)))</f>
        <v>0</v>
      </c>
      <c r="AJ92" s="249">
        <f>(IF(ISERROR(VLOOKUP(AB92,'Calcification Rates'!$A$11:$Q$88,13,0)),0,VLOOKUP(AB92,'Calcification Rates'!$A$11:$Q$88,13,0)))*AE92+(IF(ISERROR(VLOOKUP(AB92,'Calcification Rates'!$A$11:$Q$88,16,0)),0,VLOOKUP(AB92,'Calcification Rates'!$A$11:$Q$88,16,0)))</f>
        <v>0</v>
      </c>
      <c r="AK92" s="256"/>
      <c r="AL92" s="242"/>
      <c r="AM92" s="243"/>
      <c r="AN92" s="252">
        <f>(IF(ISERROR(VLOOKUP(AK92,'Calcification Rates'!$A$11:$Q$88,5,0)),0,VLOOKUP(AK92,'Calcification Rates'!$A$11:$Q$88,5,0)))*AM92</f>
        <v>0</v>
      </c>
      <c r="AO92" s="245" t="str">
        <f>IF(ISERROR(VLOOKUP(AK92,'Calcification Rates'!$A$10:$D$88,2,FALSE))," ",VLOOKUP(AK92,'Calcification Rates'!$A$10:$D$88,2,FALSE))</f>
        <v xml:space="preserve"> </v>
      </c>
      <c r="AP92" s="245" t="str">
        <f>IF(ISERROR(VLOOKUP(AK92,'Calcification Rates'!$A$10:$D$88,4,FALSE))," ",VLOOKUP(AK92,'Calcification Rates'!$A$10:$D$88,4,FALSE))</f>
        <v xml:space="preserve"> </v>
      </c>
      <c r="AQ92" s="246">
        <f>(IF(ISERROR(VLOOKUP(AK92,'Calcification Rates'!$A$11:$Q$88,11,0)),0,VLOOKUP(AK92,'Calcification Rates'!$A$11:$Q$88,11,0)))*AN92+(IF(ISERROR(VLOOKUP(AK92,'Calcification Rates'!$A$11:$Q$88,14,0)),0,VLOOKUP(AK92,'Calcification Rates'!$A$11:$Q$88,14,0)))</f>
        <v>0</v>
      </c>
      <c r="AR92" s="246">
        <f>(IF(ISERROR(VLOOKUP(AK92,'Calcification Rates'!$A$11:$Q$88,12,0)),0,VLOOKUP(AK92,'Calcification Rates'!$A$11:$Q$88,12,0)))*AN92+(IF(ISERROR(VLOOKUP(AK92,'Calcification Rates'!$A$11:$Q$88,15,0)),0,VLOOKUP(AK92,'Calcification Rates'!$A$11:$Q$88,15,0)))</f>
        <v>0</v>
      </c>
      <c r="AS92" s="249">
        <f>(IF(ISERROR(VLOOKUP(AK92,'Calcification Rates'!$A$11:$Q$88,13,0)),0,VLOOKUP(AK92,'Calcification Rates'!$A$11:$Q$88,13,0)))*AN92+(IF(ISERROR(VLOOKUP(AK92,'Calcification Rates'!$A$11:$Q$88,16,0)),0,VLOOKUP(AK92,'Calcification Rates'!$A$11:$Q$88,16,0)))</f>
        <v>0</v>
      </c>
      <c r="AT92" s="256"/>
      <c r="AU92" s="250"/>
      <c r="AV92" s="251"/>
      <c r="AW92" s="244">
        <f>(IF(ISERROR(VLOOKUP(AT92,'Calcification Rates'!$A$11:$Q$88,5,0)),0,VLOOKUP(AT92,'Calcification Rates'!$A$11:$Q$88,5,0)))*AV92</f>
        <v>0</v>
      </c>
      <c r="AX92" s="245" t="str">
        <f>IF(ISERROR(VLOOKUP(AT92,'Calcification Rates'!$A$10:$D$88,2,FALSE))," ",VLOOKUP(AT92,'Calcification Rates'!$A$10:$D$88,2,FALSE))</f>
        <v xml:space="preserve"> </v>
      </c>
      <c r="AY92" s="245" t="str">
        <f>IF(ISERROR(VLOOKUP(AT92,'Calcification Rates'!$A$10:$D$88,4,FALSE))," ",VLOOKUP(AT92,'Calcification Rates'!$A$10:$D$88,4,FALSE))</f>
        <v xml:space="preserve"> </v>
      </c>
      <c r="AZ92" s="253">
        <f>(IF(ISERROR(VLOOKUP(AT92,'Calcification Rates'!$A$11:$Q$88,11,0)),0,VLOOKUP(AT92,'Calcification Rates'!$A$11:$Q$88,11,0)))*AW92+(IF(ISERROR(VLOOKUP(AT92,'Calcification Rates'!$A$11:$Q$88,14,0)),0,VLOOKUP(AT92,'Calcification Rates'!$A$11:$Q$88,14,0)))</f>
        <v>0</v>
      </c>
      <c r="BA92" s="253">
        <f>(IF(ISERROR(VLOOKUP(AT92,'Calcification Rates'!$A$11:$Q$88,12,0)),0,VLOOKUP(AT92,'Calcification Rates'!$A$11:$Q$88,12,0)))*AW92+(IF(ISERROR(VLOOKUP(AT92,'Calcification Rates'!$A$11:$Q$88,15,0)),0,VLOOKUP(AT92,'Calcification Rates'!$A$11:$Q$88,15,0)))</f>
        <v>0</v>
      </c>
      <c r="BB92" s="254">
        <f>(IF(ISERROR(VLOOKUP(AT92,'Calcification Rates'!$A$11:$Q$88,13,0)),0,VLOOKUP(AT92,'Calcification Rates'!$A$11:$Q$88,13,0)))*AW92+(IF(ISERROR(VLOOKUP(AT92,'Calcification Rates'!$A$11:$Q$88,16,0)),0,VLOOKUP(AT92,'Calcification Rates'!$A$11:$Q$88,16,0)))</f>
        <v>0</v>
      </c>
      <c r="BC92" s="256"/>
      <c r="BD92" s="241"/>
      <c r="BE92" s="257"/>
      <c r="BF92" s="244">
        <f>(IF(ISERROR(VLOOKUP(BC92,'Calcification Rates'!$A$11:$Q$88,5,0)),0,VLOOKUP(BC92,'Calcification Rates'!$A$11:$Q$88,5,0)))*BE92</f>
        <v>0</v>
      </c>
      <c r="BG92" s="245" t="str">
        <f>IF(ISERROR(VLOOKUP(BC92,'Calcification Rates'!$A$10:$D$88,2,FALSE))," ",VLOOKUP(BC92,'Calcification Rates'!$A$10:$D$88,2,FALSE))</f>
        <v xml:space="preserve"> </v>
      </c>
      <c r="BH92" s="245" t="str">
        <f>IF(ISERROR(VLOOKUP(BC92,'Calcification Rates'!$A$10:$D$88,4,FALSE))," ",VLOOKUP(BC92,'Calcification Rates'!$A$10:$D$88,4,FALSE))</f>
        <v xml:space="preserve"> </v>
      </c>
      <c r="BI92" s="253">
        <f>(IF(ISERROR(VLOOKUP(BC92,'Calcification Rates'!$A$11:$Q$88,11,0)),0,VLOOKUP(BC92,'Calcification Rates'!$A$11:$Q$88,11,0)))*BF92+(IF(ISERROR(VLOOKUP(BC92,'Calcification Rates'!$A$11:$Q$88,14,0)),0,VLOOKUP(BC92,'Calcification Rates'!$A$11:$Q$88,14,0)))</f>
        <v>0</v>
      </c>
      <c r="BJ92" s="253">
        <f>(IF(ISERROR(VLOOKUP(BC92,'Calcification Rates'!$A$11:$Q$88,12,0)),0,VLOOKUP(BC92,'Calcification Rates'!$A$11:$Q$88,12,0)))*BF92+(IF(ISERROR(VLOOKUP(BC92,'Calcification Rates'!$A$11:$Q$88,15,0)),0,VLOOKUP(BC92,'Calcification Rates'!$A$11:$Q$88,15,0)))</f>
        <v>0</v>
      </c>
      <c r="BK92" s="254">
        <f>(IF(ISERROR(VLOOKUP(BC92,'Calcification Rates'!$A$11:$Q$88,13,0)),0,VLOOKUP(BC92,'Calcification Rates'!$A$11:$Q$88,13,0)))*BF92+(IF(ISERROR(VLOOKUP(BC92,'Calcification Rates'!$A$11:$Q$88,16,0)),0,VLOOKUP(BC92,'Calcification Rates'!$A$11:$Q$88,16,0)))</f>
        <v>0</v>
      </c>
      <c r="BL92" s="256"/>
      <c r="BM92" s="250"/>
      <c r="BN92" s="250"/>
      <c r="BO92" s="241">
        <f>(IF(ISERROR(VLOOKUP(BL92,'Calcification Rates'!$A$11:$Q$88,5,0)),0,VLOOKUP(BL92,'Calcification Rates'!$A$11:$Q$88,5,0)))*BN92</f>
        <v>0</v>
      </c>
      <c r="BP92" s="245" t="str">
        <f>IF(ISERROR(VLOOKUP(BL92,'Calcification Rates'!$A$10:$D$88,2,FALSE))," ",VLOOKUP(BL92,'Calcification Rates'!$A$10:$D$88,2,FALSE))</f>
        <v xml:space="preserve"> </v>
      </c>
      <c r="BQ92" s="245" t="str">
        <f>IF(ISERROR(VLOOKUP(BL92,'Calcification Rates'!$A$10:$D$88,4,FALSE))," ",VLOOKUP(BL92,'Calcification Rates'!$A$10:$D$88,4,FALSE))</f>
        <v xml:space="preserve"> </v>
      </c>
      <c r="BR92" s="253">
        <f>(IF(ISERROR(VLOOKUP(BL92,'Calcification Rates'!$A$11:$Q$88,11,0)),0,VLOOKUP(BL92,'Calcification Rates'!$A$11:$Q$88,11,0)))*BO92+(IF(ISERROR(VLOOKUP(BL92,'Calcification Rates'!$A$11:$Q$88,14,0)),0,VLOOKUP(BL92,'Calcification Rates'!$A$11:$Q$88,14,0)))</f>
        <v>0</v>
      </c>
      <c r="BS92" s="253">
        <f>(IF(ISERROR(VLOOKUP(BL92,'Calcification Rates'!$A$11:$Q$88,12,0)),0,VLOOKUP(BL92,'Calcification Rates'!$A$11:$Q$88,12,0)))*BO92+(IF(ISERROR(VLOOKUP(BL92,'Calcification Rates'!$A$11:$Q$88,15,0)),0,VLOOKUP(BL92,'Calcification Rates'!$A$11:$Q$88,15,0)))</f>
        <v>0</v>
      </c>
      <c r="BT92" s="254">
        <f>(IF(ISERROR(VLOOKUP(BL92,'Calcification Rates'!$A$11:$Q$88,13,0)),0,VLOOKUP(BL92,'Calcification Rates'!$A$11:$Q$88,13,0)))*BO92+(IF(ISERROR(VLOOKUP(BL92,'Calcification Rates'!$A$11:$Q$88,16,0)),0,VLOOKUP(BL92,'Calcification Rates'!$A$11:$Q$88,16,0)))</f>
        <v>0</v>
      </c>
    </row>
    <row r="93" spans="1:72" ht="20.100000000000001" customHeight="1" x14ac:dyDescent="0.25">
      <c r="A93" s="241"/>
      <c r="B93" s="242"/>
      <c r="C93" s="243"/>
      <c r="D93" s="244">
        <f>(IF(ISERROR(VLOOKUP(A93,'Calcification Rates'!$A$11:$Q$88,5,0)),0,VLOOKUP(A93,'Calcification Rates'!$A$11:$Q$88,5,0)))*C93</f>
        <v>0</v>
      </c>
      <c r="E93" s="245" t="str">
        <f>IF(ISERROR(VLOOKUP(A93,'Calcification Rates'!$A$10:$D$88,2,FALSE))," ",VLOOKUP(A93,'Calcification Rates'!$A$10:$D$88,2,FALSE))</f>
        <v xml:space="preserve"> </v>
      </c>
      <c r="F93" s="245" t="str">
        <f>IF(ISERROR(VLOOKUP(A93,'Calcification Rates'!$A$10:$D$88,4,FALSE))," ",VLOOKUP(A93,'Calcification Rates'!$A$10:$D$88,4,FALSE))</f>
        <v xml:space="preserve"> </v>
      </c>
      <c r="G93" s="246">
        <f>(IF(ISERROR(VLOOKUP(A93,'Calcification Rates'!$A$11:$Q$88,11,0)),0,VLOOKUP(A93,'Calcification Rates'!$A$11:$Q$88,11,0)))*D93+(IF(ISERROR(VLOOKUP(A93,'Calcification Rates'!$A$11:$Q$88,14,0)),0,VLOOKUP(A93,'Calcification Rates'!$A$11:$Q$88,14,0)))</f>
        <v>0</v>
      </c>
      <c r="H93" s="247">
        <f>(IF(ISERROR(VLOOKUP(A93,'Calcification Rates'!$A$11:$Q$88,12,0)),0,VLOOKUP(A93,'Calcification Rates'!$A$11:$Q$88,12,0)))*D93+(IF(ISERROR(VLOOKUP(A93,'Calcification Rates'!$A$11:$Q$88,15,0)),0,VLOOKUP(A93,'Calcification Rates'!$A$11:$Q$88,15,0)))</f>
        <v>0</v>
      </c>
      <c r="I93" s="248">
        <f>(IF(ISERROR(VLOOKUP(A93,'Calcification Rates'!$A$11:$Q$88,13,0)),0,VLOOKUP(A93,'Calcification Rates'!$A$11:$Q$88,13,0)))*D93+(IF(ISERROR(VLOOKUP(A93,'Calcification Rates'!$A$11:$Q$88,16,0)),0,VLOOKUP(A93,'Calcification Rates'!$A$11:$Q$88,16,0)))</f>
        <v>0</v>
      </c>
      <c r="J93" s="256"/>
      <c r="K93" s="241"/>
      <c r="L93" s="257"/>
      <c r="M93" s="244">
        <f>(IF(ISERROR(VLOOKUP(J93,'Calcification Rates'!$A$11:$Q$88,5,0)),0,VLOOKUP(J93,'Calcification Rates'!$A$11:$Q$88,5,0)))*L93</f>
        <v>0</v>
      </c>
      <c r="N93" s="245" t="str">
        <f>IF(ISERROR(VLOOKUP(J93,'Calcification Rates'!$A$10:$D$88,2,FALSE))," ",VLOOKUP(J93,'Calcification Rates'!$A$10:$D$88,2,FALSE))</f>
        <v xml:space="preserve"> </v>
      </c>
      <c r="O93" s="245" t="str">
        <f>IF(ISERROR(VLOOKUP(J93,'Calcification Rates'!$A$10:$D$88,4,FALSE))," ",VLOOKUP(J93,'Calcification Rates'!$A$10:$D$88,4,FALSE))</f>
        <v xml:space="preserve"> </v>
      </c>
      <c r="P93" s="246">
        <f>(IF(ISERROR(VLOOKUP(J93,'Calcification Rates'!$A$11:$Q$88,11,0)),0,VLOOKUP(J93,'Calcification Rates'!$A$11:$Q$88,11,0)))*M93+(IF(ISERROR(VLOOKUP(J93,'Calcification Rates'!$A$11:$Q$88,14,0)),0,VLOOKUP(J93,'Calcification Rates'!$A$11:$Q$88,14,0)))</f>
        <v>0</v>
      </c>
      <c r="Q93" s="246">
        <f>(IF(ISERROR(VLOOKUP(J93,'Calcification Rates'!$A$11:$Q$88,12,0)),0,VLOOKUP(J93,'Calcification Rates'!$A$11:$Q$88,12,0)))*M93+(IF(ISERROR(VLOOKUP(J93,'Calcification Rates'!$A$11:$Q$88,15,0)),0,VLOOKUP(J93,'Calcification Rates'!$A$11:$Q$88,15,0)))</f>
        <v>0</v>
      </c>
      <c r="R93" s="249">
        <f>(IF(ISERROR(VLOOKUP(J93,'Calcification Rates'!$A$11:$Q$88,13,0)),0,VLOOKUP(J93,'Calcification Rates'!$A$11:$Q$88,13,0)))*M93+(IF(ISERROR(VLOOKUP(J93,'Calcification Rates'!$A$11:$Q$88,16,0)),0,VLOOKUP(J93,'Calcification Rates'!$A$11:$Q$88,16,0)))</f>
        <v>0</v>
      </c>
      <c r="S93" s="256"/>
      <c r="T93" s="241"/>
      <c r="U93" s="257"/>
      <c r="V93" s="252">
        <f>(IF(ISERROR(VLOOKUP(S93,'Calcification Rates'!$A$11:$Q$88,5,0)),0,VLOOKUP(S93,'Calcification Rates'!$A$11:$Q$88,5,0)))*U93</f>
        <v>0</v>
      </c>
      <c r="W93" s="245" t="str">
        <f>IF(ISERROR(VLOOKUP(S93,'Calcification Rates'!$A$10:$D$88,2,FALSE))," ",VLOOKUP(S93,'Calcification Rates'!$A$10:$D$88,2,FALSE))</f>
        <v xml:space="preserve"> </v>
      </c>
      <c r="X93" s="245" t="str">
        <f>IF(ISERROR(VLOOKUP(S93,'Calcification Rates'!$A$10:$D$88,4,FALSE))," ",VLOOKUP(S93,'Calcification Rates'!$A$10:$D$88,4,FALSE))</f>
        <v xml:space="preserve"> </v>
      </c>
      <c r="Y93" s="246">
        <f>(IF(ISERROR(VLOOKUP(S93,'Calcification Rates'!$A$11:$Q$88,11,0)),0,VLOOKUP(S93,'Calcification Rates'!$A$11:$Q$88,11,0)))*V93+(IF(ISERROR(VLOOKUP(S93,'Calcification Rates'!$A$11:$Q$88,14,0)),0,VLOOKUP(S93,'Calcification Rates'!$A$11:$Q$88,14,0)))</f>
        <v>0</v>
      </c>
      <c r="Z93" s="246">
        <f>(IF(ISERROR(VLOOKUP(S93,'Calcification Rates'!$A$11:$Q$88,12,0)),0,VLOOKUP(S93,'Calcification Rates'!$A$11:$Q$88,12,0)))*V93+(IF(ISERROR(VLOOKUP(S93,'Calcification Rates'!$A$11:$Q$88,15,0)),0,VLOOKUP(S93,'Calcification Rates'!$A$11:$Q$88,15,0)))</f>
        <v>0</v>
      </c>
      <c r="AA93" s="249">
        <f>(IF(ISERROR(VLOOKUP(S93,'Calcification Rates'!$A$11:$Q$88,13,0)),0,VLOOKUP(S93,'Calcification Rates'!$A$11:$Q$88,13,0)))*V93+(IF(ISERROR(VLOOKUP(S93,'Calcification Rates'!$A$11:$Q$88,16,0)),0,VLOOKUP(S93,'Calcification Rates'!$A$11:$Q$88,16,0)))</f>
        <v>0</v>
      </c>
      <c r="AB93" s="256"/>
      <c r="AC93" s="242"/>
      <c r="AD93" s="243"/>
      <c r="AE93" s="244">
        <f>(IF(ISERROR(VLOOKUP(AB93,'Calcification Rates'!$A$11:$Q$88,5,0)),0,VLOOKUP(AB93,'Calcification Rates'!$A$11:$Q$88,5,0)))*AD93</f>
        <v>0</v>
      </c>
      <c r="AF93" s="245" t="str">
        <f>IF(ISERROR(VLOOKUP(AB93,'Calcification Rates'!$A$10:$D$88,2,FALSE))," ",VLOOKUP(AB93,'Calcification Rates'!$A$10:$D$88,2,FALSE))</f>
        <v xml:space="preserve"> </v>
      </c>
      <c r="AG93" s="245" t="str">
        <f>IF(ISERROR(VLOOKUP(AB93,'Calcification Rates'!$A$10:$D$88,4,FALSE))," ",VLOOKUP(AB93,'Calcification Rates'!$A$10:$D$88,4,FALSE))</f>
        <v xml:space="preserve"> </v>
      </c>
      <c r="AH93" s="246">
        <f>(IF(ISERROR(VLOOKUP(AB93,'Calcification Rates'!$A$11:$Q$88,11,0)),0,VLOOKUP(AB93,'Calcification Rates'!$A$11:$Q$88,11,0)))*AE93+(IF(ISERROR(VLOOKUP(AB93,'Calcification Rates'!$A$11:$Q$88,14,0)),0,VLOOKUP(AB93,'Calcification Rates'!$A$11:$Q$88,14,0)))</f>
        <v>0</v>
      </c>
      <c r="AI93" s="246">
        <f>(IF(ISERROR(VLOOKUP(AB93,'Calcification Rates'!$A$11:$Q$88,12,0)),0,VLOOKUP(AB93,'Calcification Rates'!$A$11:$Q$88,12,0)))*AE93+(IF(ISERROR(VLOOKUP(AB93,'Calcification Rates'!$A$11:$Q$88,15,0)),0,VLOOKUP(AB93,'Calcification Rates'!$A$11:$Q$88,15,0)))</f>
        <v>0</v>
      </c>
      <c r="AJ93" s="249">
        <f>(IF(ISERROR(VLOOKUP(AB93,'Calcification Rates'!$A$11:$Q$88,13,0)),0,VLOOKUP(AB93,'Calcification Rates'!$A$11:$Q$88,13,0)))*AE93+(IF(ISERROR(VLOOKUP(AB93,'Calcification Rates'!$A$11:$Q$88,16,0)),0,VLOOKUP(AB93,'Calcification Rates'!$A$11:$Q$88,16,0)))</f>
        <v>0</v>
      </c>
      <c r="AK93" s="256"/>
      <c r="AL93" s="242"/>
      <c r="AM93" s="243"/>
      <c r="AN93" s="252">
        <f>(IF(ISERROR(VLOOKUP(AK93,'Calcification Rates'!$A$11:$Q$88,5,0)),0,VLOOKUP(AK93,'Calcification Rates'!$A$11:$Q$88,5,0)))*AM93</f>
        <v>0</v>
      </c>
      <c r="AO93" s="245" t="str">
        <f>IF(ISERROR(VLOOKUP(AK93,'Calcification Rates'!$A$10:$D$88,2,FALSE))," ",VLOOKUP(AK93,'Calcification Rates'!$A$10:$D$88,2,FALSE))</f>
        <v xml:space="preserve"> </v>
      </c>
      <c r="AP93" s="245" t="str">
        <f>IF(ISERROR(VLOOKUP(AK93,'Calcification Rates'!$A$10:$D$88,4,FALSE))," ",VLOOKUP(AK93,'Calcification Rates'!$A$10:$D$88,4,FALSE))</f>
        <v xml:space="preserve"> </v>
      </c>
      <c r="AQ93" s="246">
        <f>(IF(ISERROR(VLOOKUP(AK93,'Calcification Rates'!$A$11:$Q$88,11,0)),0,VLOOKUP(AK93,'Calcification Rates'!$A$11:$Q$88,11,0)))*AN93+(IF(ISERROR(VLOOKUP(AK93,'Calcification Rates'!$A$11:$Q$88,14,0)),0,VLOOKUP(AK93,'Calcification Rates'!$A$11:$Q$88,14,0)))</f>
        <v>0</v>
      </c>
      <c r="AR93" s="246">
        <f>(IF(ISERROR(VLOOKUP(AK93,'Calcification Rates'!$A$11:$Q$88,12,0)),0,VLOOKUP(AK93,'Calcification Rates'!$A$11:$Q$88,12,0)))*AN93+(IF(ISERROR(VLOOKUP(AK93,'Calcification Rates'!$A$11:$Q$88,15,0)),0,VLOOKUP(AK93,'Calcification Rates'!$A$11:$Q$88,15,0)))</f>
        <v>0</v>
      </c>
      <c r="AS93" s="249">
        <f>(IF(ISERROR(VLOOKUP(AK93,'Calcification Rates'!$A$11:$Q$88,13,0)),0,VLOOKUP(AK93,'Calcification Rates'!$A$11:$Q$88,13,0)))*AN93+(IF(ISERROR(VLOOKUP(AK93,'Calcification Rates'!$A$11:$Q$88,16,0)),0,VLOOKUP(AK93,'Calcification Rates'!$A$11:$Q$88,16,0)))</f>
        <v>0</v>
      </c>
      <c r="AT93" s="256"/>
      <c r="AU93" s="241"/>
      <c r="AV93" s="257"/>
      <c r="AW93" s="244">
        <f>(IF(ISERROR(VLOOKUP(AT93,'Calcification Rates'!$A$11:$Q$88,5,0)),0,VLOOKUP(AT93,'Calcification Rates'!$A$11:$Q$88,5,0)))*AV93</f>
        <v>0</v>
      </c>
      <c r="AX93" s="245" t="str">
        <f>IF(ISERROR(VLOOKUP(AT93,'Calcification Rates'!$A$10:$D$88,2,FALSE))," ",VLOOKUP(AT93,'Calcification Rates'!$A$10:$D$88,2,FALSE))</f>
        <v xml:space="preserve"> </v>
      </c>
      <c r="AY93" s="245" t="str">
        <f>IF(ISERROR(VLOOKUP(AT93,'Calcification Rates'!$A$10:$D$88,4,FALSE))," ",VLOOKUP(AT93,'Calcification Rates'!$A$10:$D$88,4,FALSE))</f>
        <v xml:space="preserve"> </v>
      </c>
      <c r="AZ93" s="253">
        <f>(IF(ISERROR(VLOOKUP(AT93,'Calcification Rates'!$A$11:$Q$88,11,0)),0,VLOOKUP(AT93,'Calcification Rates'!$A$11:$Q$88,11,0)))*AW93+(IF(ISERROR(VLOOKUP(AT93,'Calcification Rates'!$A$11:$Q$88,14,0)),0,VLOOKUP(AT93,'Calcification Rates'!$A$11:$Q$88,14,0)))</f>
        <v>0</v>
      </c>
      <c r="BA93" s="253">
        <f>(IF(ISERROR(VLOOKUP(AT93,'Calcification Rates'!$A$11:$Q$88,12,0)),0,VLOOKUP(AT93,'Calcification Rates'!$A$11:$Q$88,12,0)))*AW93+(IF(ISERROR(VLOOKUP(AT93,'Calcification Rates'!$A$11:$Q$88,15,0)),0,VLOOKUP(AT93,'Calcification Rates'!$A$11:$Q$88,15,0)))</f>
        <v>0</v>
      </c>
      <c r="BB93" s="254">
        <f>(IF(ISERROR(VLOOKUP(AT93,'Calcification Rates'!$A$11:$Q$88,13,0)),0,VLOOKUP(AT93,'Calcification Rates'!$A$11:$Q$88,13,0)))*AW93+(IF(ISERROR(VLOOKUP(AT93,'Calcification Rates'!$A$11:$Q$88,16,0)),0,VLOOKUP(AT93,'Calcification Rates'!$A$11:$Q$88,16,0)))</f>
        <v>0</v>
      </c>
      <c r="BC93" s="256"/>
      <c r="BD93" s="241"/>
      <c r="BE93" s="257"/>
      <c r="BF93" s="244">
        <f>(IF(ISERROR(VLOOKUP(BC93,'Calcification Rates'!$A$11:$Q$88,5,0)),0,VLOOKUP(BC93,'Calcification Rates'!$A$11:$Q$88,5,0)))*BE93</f>
        <v>0</v>
      </c>
      <c r="BG93" s="245" t="str">
        <f>IF(ISERROR(VLOOKUP(BC93,'Calcification Rates'!$A$10:$D$88,2,FALSE))," ",VLOOKUP(BC93,'Calcification Rates'!$A$10:$D$88,2,FALSE))</f>
        <v xml:space="preserve"> </v>
      </c>
      <c r="BH93" s="245" t="str">
        <f>IF(ISERROR(VLOOKUP(BC93,'Calcification Rates'!$A$10:$D$88,4,FALSE))," ",VLOOKUP(BC93,'Calcification Rates'!$A$10:$D$88,4,FALSE))</f>
        <v xml:space="preserve"> </v>
      </c>
      <c r="BI93" s="253">
        <f>(IF(ISERROR(VLOOKUP(BC93,'Calcification Rates'!$A$11:$Q$88,11,0)),0,VLOOKUP(BC93,'Calcification Rates'!$A$11:$Q$88,11,0)))*BF93+(IF(ISERROR(VLOOKUP(BC93,'Calcification Rates'!$A$11:$Q$88,14,0)),0,VLOOKUP(BC93,'Calcification Rates'!$A$11:$Q$88,14,0)))</f>
        <v>0</v>
      </c>
      <c r="BJ93" s="253">
        <f>(IF(ISERROR(VLOOKUP(BC93,'Calcification Rates'!$A$11:$Q$88,12,0)),0,VLOOKUP(BC93,'Calcification Rates'!$A$11:$Q$88,12,0)))*BF93+(IF(ISERROR(VLOOKUP(BC93,'Calcification Rates'!$A$11:$Q$88,15,0)),0,VLOOKUP(BC93,'Calcification Rates'!$A$11:$Q$88,15,0)))</f>
        <v>0</v>
      </c>
      <c r="BK93" s="254">
        <f>(IF(ISERROR(VLOOKUP(BC93,'Calcification Rates'!$A$11:$Q$88,13,0)),0,VLOOKUP(BC93,'Calcification Rates'!$A$11:$Q$88,13,0)))*BF93+(IF(ISERROR(VLOOKUP(BC93,'Calcification Rates'!$A$11:$Q$88,16,0)),0,VLOOKUP(BC93,'Calcification Rates'!$A$11:$Q$88,16,0)))</f>
        <v>0</v>
      </c>
      <c r="BL93" s="256"/>
      <c r="BM93" s="250"/>
      <c r="BN93" s="250"/>
      <c r="BO93" s="241">
        <f>(IF(ISERROR(VLOOKUP(BL93,'Calcification Rates'!$A$11:$Q$88,5,0)),0,VLOOKUP(BL93,'Calcification Rates'!$A$11:$Q$88,5,0)))*BN93</f>
        <v>0</v>
      </c>
      <c r="BP93" s="245" t="str">
        <f>IF(ISERROR(VLOOKUP(BL93,'Calcification Rates'!$A$10:$D$88,2,FALSE))," ",VLOOKUP(BL93,'Calcification Rates'!$A$10:$D$88,2,FALSE))</f>
        <v xml:space="preserve"> </v>
      </c>
      <c r="BQ93" s="245" t="str">
        <f>IF(ISERROR(VLOOKUP(BL93,'Calcification Rates'!$A$10:$D$88,4,FALSE))," ",VLOOKUP(BL93,'Calcification Rates'!$A$10:$D$88,4,FALSE))</f>
        <v xml:space="preserve"> </v>
      </c>
      <c r="BR93" s="253">
        <f>(IF(ISERROR(VLOOKUP(BL93,'Calcification Rates'!$A$11:$Q$88,11,0)),0,VLOOKUP(BL93,'Calcification Rates'!$A$11:$Q$88,11,0)))*BO93+(IF(ISERROR(VLOOKUP(BL93,'Calcification Rates'!$A$11:$Q$88,14,0)),0,VLOOKUP(BL93,'Calcification Rates'!$A$11:$Q$88,14,0)))</f>
        <v>0</v>
      </c>
      <c r="BS93" s="253">
        <f>(IF(ISERROR(VLOOKUP(BL93,'Calcification Rates'!$A$11:$Q$88,12,0)),0,VLOOKUP(BL93,'Calcification Rates'!$A$11:$Q$88,12,0)))*BO93+(IF(ISERROR(VLOOKUP(BL93,'Calcification Rates'!$A$11:$Q$88,15,0)),0,VLOOKUP(BL93,'Calcification Rates'!$A$11:$Q$88,15,0)))</f>
        <v>0</v>
      </c>
      <c r="BT93" s="254">
        <f>(IF(ISERROR(VLOOKUP(BL93,'Calcification Rates'!$A$11:$Q$88,13,0)),0,VLOOKUP(BL93,'Calcification Rates'!$A$11:$Q$88,13,0)))*BO93+(IF(ISERROR(VLOOKUP(BL93,'Calcification Rates'!$A$11:$Q$88,16,0)),0,VLOOKUP(BL93,'Calcification Rates'!$A$11:$Q$88,16,0)))</f>
        <v>0</v>
      </c>
    </row>
    <row r="94" spans="1:72" ht="20.100000000000001" customHeight="1" x14ac:dyDescent="0.25">
      <c r="A94" s="241"/>
      <c r="B94" s="242"/>
      <c r="C94" s="243"/>
      <c r="D94" s="244">
        <f>(IF(ISERROR(VLOOKUP(A94,'Calcification Rates'!$A$11:$Q$88,5,0)),0,VLOOKUP(A94,'Calcification Rates'!$A$11:$Q$88,5,0)))*C94</f>
        <v>0</v>
      </c>
      <c r="E94" s="245" t="str">
        <f>IF(ISERROR(VLOOKUP(A94,'Calcification Rates'!$A$10:$D$88,2,FALSE))," ",VLOOKUP(A94,'Calcification Rates'!$A$10:$D$88,2,FALSE))</f>
        <v xml:space="preserve"> </v>
      </c>
      <c r="F94" s="245" t="str">
        <f>IF(ISERROR(VLOOKUP(A94,'Calcification Rates'!$A$10:$D$88,4,FALSE))," ",VLOOKUP(A94,'Calcification Rates'!$A$10:$D$88,4,FALSE))</f>
        <v xml:space="preserve"> </v>
      </c>
      <c r="G94" s="246">
        <f>(IF(ISERROR(VLOOKUP(A94,'Calcification Rates'!$A$11:$Q$88,11,0)),0,VLOOKUP(A94,'Calcification Rates'!$A$11:$Q$88,11,0)))*D94+(IF(ISERROR(VLOOKUP(A94,'Calcification Rates'!$A$11:$Q$88,14,0)),0,VLOOKUP(A94,'Calcification Rates'!$A$11:$Q$88,14,0)))</f>
        <v>0</v>
      </c>
      <c r="H94" s="247">
        <f>(IF(ISERROR(VLOOKUP(A94,'Calcification Rates'!$A$11:$Q$88,12,0)),0,VLOOKUP(A94,'Calcification Rates'!$A$11:$Q$88,12,0)))*D94+(IF(ISERROR(VLOOKUP(A94,'Calcification Rates'!$A$11:$Q$88,15,0)),0,VLOOKUP(A94,'Calcification Rates'!$A$11:$Q$88,15,0)))</f>
        <v>0</v>
      </c>
      <c r="I94" s="248">
        <f>(IF(ISERROR(VLOOKUP(A94,'Calcification Rates'!$A$11:$Q$88,13,0)),0,VLOOKUP(A94,'Calcification Rates'!$A$11:$Q$88,13,0)))*D94+(IF(ISERROR(VLOOKUP(A94,'Calcification Rates'!$A$11:$Q$88,16,0)),0,VLOOKUP(A94,'Calcification Rates'!$A$11:$Q$88,16,0)))</f>
        <v>0</v>
      </c>
      <c r="J94" s="256"/>
      <c r="K94" s="241"/>
      <c r="L94" s="257"/>
      <c r="M94" s="244">
        <f>(IF(ISERROR(VLOOKUP(J94,'Calcification Rates'!$A$11:$Q$88,5,0)),0,VLOOKUP(J94,'Calcification Rates'!$A$11:$Q$88,5,0)))*L94</f>
        <v>0</v>
      </c>
      <c r="N94" s="245" t="str">
        <f>IF(ISERROR(VLOOKUP(J94,'Calcification Rates'!$A$10:$D$88,2,FALSE))," ",VLOOKUP(J94,'Calcification Rates'!$A$10:$D$88,2,FALSE))</f>
        <v xml:space="preserve"> </v>
      </c>
      <c r="O94" s="245" t="str">
        <f>IF(ISERROR(VLOOKUP(J94,'Calcification Rates'!$A$10:$D$88,4,FALSE))," ",VLOOKUP(J94,'Calcification Rates'!$A$10:$D$88,4,FALSE))</f>
        <v xml:space="preserve"> </v>
      </c>
      <c r="P94" s="246">
        <f>(IF(ISERROR(VLOOKUP(J94,'Calcification Rates'!$A$11:$Q$88,11,0)),0,VLOOKUP(J94,'Calcification Rates'!$A$11:$Q$88,11,0)))*M94+(IF(ISERROR(VLOOKUP(J94,'Calcification Rates'!$A$11:$Q$88,14,0)),0,VLOOKUP(J94,'Calcification Rates'!$A$11:$Q$88,14,0)))</f>
        <v>0</v>
      </c>
      <c r="Q94" s="246">
        <f>(IF(ISERROR(VLOOKUP(J94,'Calcification Rates'!$A$11:$Q$88,12,0)),0,VLOOKUP(J94,'Calcification Rates'!$A$11:$Q$88,12,0)))*M94+(IF(ISERROR(VLOOKUP(J94,'Calcification Rates'!$A$11:$Q$88,15,0)),0,VLOOKUP(J94,'Calcification Rates'!$A$11:$Q$88,15,0)))</f>
        <v>0</v>
      </c>
      <c r="R94" s="249">
        <f>(IF(ISERROR(VLOOKUP(J94,'Calcification Rates'!$A$11:$Q$88,13,0)),0,VLOOKUP(J94,'Calcification Rates'!$A$11:$Q$88,13,0)))*M94+(IF(ISERROR(VLOOKUP(J94,'Calcification Rates'!$A$11:$Q$88,16,0)),0,VLOOKUP(J94,'Calcification Rates'!$A$11:$Q$88,16,0)))</f>
        <v>0</v>
      </c>
      <c r="S94" s="256"/>
      <c r="T94" s="241"/>
      <c r="U94" s="257"/>
      <c r="V94" s="252">
        <f>(IF(ISERROR(VLOOKUP(S94,'Calcification Rates'!$A$11:$Q$88,5,0)),0,VLOOKUP(S94,'Calcification Rates'!$A$11:$Q$88,5,0)))*U94</f>
        <v>0</v>
      </c>
      <c r="W94" s="245" t="str">
        <f>IF(ISERROR(VLOOKUP(S94,'Calcification Rates'!$A$10:$D$88,2,FALSE))," ",VLOOKUP(S94,'Calcification Rates'!$A$10:$D$88,2,FALSE))</f>
        <v xml:space="preserve"> </v>
      </c>
      <c r="X94" s="245" t="str">
        <f>IF(ISERROR(VLOOKUP(S94,'Calcification Rates'!$A$10:$D$88,4,FALSE))," ",VLOOKUP(S94,'Calcification Rates'!$A$10:$D$88,4,FALSE))</f>
        <v xml:space="preserve"> </v>
      </c>
      <c r="Y94" s="246">
        <f>(IF(ISERROR(VLOOKUP(S94,'Calcification Rates'!$A$11:$Q$88,11,0)),0,VLOOKUP(S94,'Calcification Rates'!$A$11:$Q$88,11,0)))*V94+(IF(ISERROR(VLOOKUP(S94,'Calcification Rates'!$A$11:$Q$88,14,0)),0,VLOOKUP(S94,'Calcification Rates'!$A$11:$Q$88,14,0)))</f>
        <v>0</v>
      </c>
      <c r="Z94" s="246">
        <f>(IF(ISERROR(VLOOKUP(S94,'Calcification Rates'!$A$11:$Q$88,12,0)),0,VLOOKUP(S94,'Calcification Rates'!$A$11:$Q$88,12,0)))*V94+(IF(ISERROR(VLOOKUP(S94,'Calcification Rates'!$A$11:$Q$88,15,0)),0,VLOOKUP(S94,'Calcification Rates'!$A$11:$Q$88,15,0)))</f>
        <v>0</v>
      </c>
      <c r="AA94" s="249">
        <f>(IF(ISERROR(VLOOKUP(S94,'Calcification Rates'!$A$11:$Q$88,13,0)),0,VLOOKUP(S94,'Calcification Rates'!$A$11:$Q$88,13,0)))*V94+(IF(ISERROR(VLOOKUP(S94,'Calcification Rates'!$A$11:$Q$88,16,0)),0,VLOOKUP(S94,'Calcification Rates'!$A$11:$Q$88,16,0)))</f>
        <v>0</v>
      </c>
      <c r="AB94" s="256"/>
      <c r="AC94" s="242"/>
      <c r="AD94" s="243"/>
      <c r="AE94" s="244">
        <f>(IF(ISERROR(VLOOKUP(AB94,'Calcification Rates'!$A$11:$Q$88,5,0)),0,VLOOKUP(AB94,'Calcification Rates'!$A$11:$Q$88,5,0)))*AD94</f>
        <v>0</v>
      </c>
      <c r="AF94" s="245" t="str">
        <f>IF(ISERROR(VLOOKUP(AB94,'Calcification Rates'!$A$10:$D$88,2,FALSE))," ",VLOOKUP(AB94,'Calcification Rates'!$A$10:$D$88,2,FALSE))</f>
        <v xml:space="preserve"> </v>
      </c>
      <c r="AG94" s="245" t="str">
        <f>IF(ISERROR(VLOOKUP(AB94,'Calcification Rates'!$A$10:$D$88,4,FALSE))," ",VLOOKUP(AB94,'Calcification Rates'!$A$10:$D$88,4,FALSE))</f>
        <v xml:space="preserve"> </v>
      </c>
      <c r="AH94" s="246">
        <f>(IF(ISERROR(VLOOKUP(AB94,'Calcification Rates'!$A$11:$Q$88,11,0)),0,VLOOKUP(AB94,'Calcification Rates'!$A$11:$Q$88,11,0)))*AE94+(IF(ISERROR(VLOOKUP(AB94,'Calcification Rates'!$A$11:$Q$88,14,0)),0,VLOOKUP(AB94,'Calcification Rates'!$A$11:$Q$88,14,0)))</f>
        <v>0</v>
      </c>
      <c r="AI94" s="246">
        <f>(IF(ISERROR(VLOOKUP(AB94,'Calcification Rates'!$A$11:$Q$88,12,0)),0,VLOOKUP(AB94,'Calcification Rates'!$A$11:$Q$88,12,0)))*AE94+(IF(ISERROR(VLOOKUP(AB94,'Calcification Rates'!$A$11:$Q$88,15,0)),0,VLOOKUP(AB94,'Calcification Rates'!$A$11:$Q$88,15,0)))</f>
        <v>0</v>
      </c>
      <c r="AJ94" s="249">
        <f>(IF(ISERROR(VLOOKUP(AB94,'Calcification Rates'!$A$11:$Q$88,13,0)),0,VLOOKUP(AB94,'Calcification Rates'!$A$11:$Q$88,13,0)))*AE94+(IF(ISERROR(VLOOKUP(AB94,'Calcification Rates'!$A$11:$Q$88,16,0)),0,VLOOKUP(AB94,'Calcification Rates'!$A$11:$Q$88,16,0)))</f>
        <v>0</v>
      </c>
      <c r="AK94" s="256"/>
      <c r="AL94" s="242"/>
      <c r="AM94" s="243"/>
      <c r="AN94" s="252">
        <f>(IF(ISERROR(VLOOKUP(AK94,'Calcification Rates'!$A$11:$Q$88,5,0)),0,VLOOKUP(AK94,'Calcification Rates'!$A$11:$Q$88,5,0)))*AM94</f>
        <v>0</v>
      </c>
      <c r="AO94" s="245" t="str">
        <f>IF(ISERROR(VLOOKUP(AK94,'Calcification Rates'!$A$10:$D$88,2,FALSE))," ",VLOOKUP(AK94,'Calcification Rates'!$A$10:$D$88,2,FALSE))</f>
        <v xml:space="preserve"> </v>
      </c>
      <c r="AP94" s="245" t="str">
        <f>IF(ISERROR(VLOOKUP(AK94,'Calcification Rates'!$A$10:$D$88,4,FALSE))," ",VLOOKUP(AK94,'Calcification Rates'!$A$10:$D$88,4,FALSE))</f>
        <v xml:space="preserve"> </v>
      </c>
      <c r="AQ94" s="246">
        <f>(IF(ISERROR(VLOOKUP(AK94,'Calcification Rates'!$A$11:$Q$88,11,0)),0,VLOOKUP(AK94,'Calcification Rates'!$A$11:$Q$88,11,0)))*AN94+(IF(ISERROR(VLOOKUP(AK94,'Calcification Rates'!$A$11:$Q$88,14,0)),0,VLOOKUP(AK94,'Calcification Rates'!$A$11:$Q$88,14,0)))</f>
        <v>0</v>
      </c>
      <c r="AR94" s="246">
        <f>(IF(ISERROR(VLOOKUP(AK94,'Calcification Rates'!$A$11:$Q$88,12,0)),0,VLOOKUP(AK94,'Calcification Rates'!$A$11:$Q$88,12,0)))*AN94+(IF(ISERROR(VLOOKUP(AK94,'Calcification Rates'!$A$11:$Q$88,15,0)),0,VLOOKUP(AK94,'Calcification Rates'!$A$11:$Q$88,15,0)))</f>
        <v>0</v>
      </c>
      <c r="AS94" s="249">
        <f>(IF(ISERROR(VLOOKUP(AK94,'Calcification Rates'!$A$11:$Q$88,13,0)),0,VLOOKUP(AK94,'Calcification Rates'!$A$11:$Q$88,13,0)))*AN94+(IF(ISERROR(VLOOKUP(AK94,'Calcification Rates'!$A$11:$Q$88,16,0)),0,VLOOKUP(AK94,'Calcification Rates'!$A$11:$Q$88,16,0)))</f>
        <v>0</v>
      </c>
      <c r="AT94" s="256"/>
      <c r="AU94" s="241"/>
      <c r="AV94" s="257"/>
      <c r="AW94" s="244">
        <f>(IF(ISERROR(VLOOKUP(AT94,'Calcification Rates'!$A$11:$Q$88,5,0)),0,VLOOKUP(AT94,'Calcification Rates'!$A$11:$Q$88,5,0)))*AV94</f>
        <v>0</v>
      </c>
      <c r="AX94" s="245" t="str">
        <f>IF(ISERROR(VLOOKUP(AT94,'Calcification Rates'!$A$10:$D$88,2,FALSE))," ",VLOOKUP(AT94,'Calcification Rates'!$A$10:$D$88,2,FALSE))</f>
        <v xml:space="preserve"> </v>
      </c>
      <c r="AY94" s="245" t="str">
        <f>IF(ISERROR(VLOOKUP(AT94,'Calcification Rates'!$A$10:$D$88,4,FALSE))," ",VLOOKUP(AT94,'Calcification Rates'!$A$10:$D$88,4,FALSE))</f>
        <v xml:space="preserve"> </v>
      </c>
      <c r="AZ94" s="253">
        <f>(IF(ISERROR(VLOOKUP(AT94,'Calcification Rates'!$A$11:$Q$88,11,0)),0,VLOOKUP(AT94,'Calcification Rates'!$A$11:$Q$88,11,0)))*AW94+(IF(ISERROR(VLOOKUP(AT94,'Calcification Rates'!$A$11:$Q$88,14,0)),0,VLOOKUP(AT94,'Calcification Rates'!$A$11:$Q$88,14,0)))</f>
        <v>0</v>
      </c>
      <c r="BA94" s="253">
        <f>(IF(ISERROR(VLOOKUP(AT94,'Calcification Rates'!$A$11:$Q$88,12,0)),0,VLOOKUP(AT94,'Calcification Rates'!$A$11:$Q$88,12,0)))*AW94+(IF(ISERROR(VLOOKUP(AT94,'Calcification Rates'!$A$11:$Q$88,15,0)),0,VLOOKUP(AT94,'Calcification Rates'!$A$11:$Q$88,15,0)))</f>
        <v>0</v>
      </c>
      <c r="BB94" s="254">
        <f>(IF(ISERROR(VLOOKUP(AT94,'Calcification Rates'!$A$11:$Q$88,13,0)),0,VLOOKUP(AT94,'Calcification Rates'!$A$11:$Q$88,13,0)))*AW94+(IF(ISERROR(VLOOKUP(AT94,'Calcification Rates'!$A$11:$Q$88,16,0)),0,VLOOKUP(AT94,'Calcification Rates'!$A$11:$Q$88,16,0)))</f>
        <v>0</v>
      </c>
      <c r="BC94" s="256"/>
      <c r="BD94" s="241"/>
      <c r="BE94" s="257"/>
      <c r="BF94" s="244">
        <f>(IF(ISERROR(VLOOKUP(BC94,'Calcification Rates'!$A$11:$Q$88,5,0)),0,VLOOKUP(BC94,'Calcification Rates'!$A$11:$Q$88,5,0)))*BE94</f>
        <v>0</v>
      </c>
      <c r="BG94" s="245" t="str">
        <f>IF(ISERROR(VLOOKUP(BC94,'Calcification Rates'!$A$10:$D$88,2,FALSE))," ",VLOOKUP(BC94,'Calcification Rates'!$A$10:$D$88,2,FALSE))</f>
        <v xml:space="preserve"> </v>
      </c>
      <c r="BH94" s="245" t="str">
        <f>IF(ISERROR(VLOOKUP(BC94,'Calcification Rates'!$A$10:$D$88,4,FALSE))," ",VLOOKUP(BC94,'Calcification Rates'!$A$10:$D$88,4,FALSE))</f>
        <v xml:space="preserve"> </v>
      </c>
      <c r="BI94" s="253">
        <f>(IF(ISERROR(VLOOKUP(BC94,'Calcification Rates'!$A$11:$Q$88,11,0)),0,VLOOKUP(BC94,'Calcification Rates'!$A$11:$Q$88,11,0)))*BF94+(IF(ISERROR(VLOOKUP(BC94,'Calcification Rates'!$A$11:$Q$88,14,0)),0,VLOOKUP(BC94,'Calcification Rates'!$A$11:$Q$88,14,0)))</f>
        <v>0</v>
      </c>
      <c r="BJ94" s="253">
        <f>(IF(ISERROR(VLOOKUP(BC94,'Calcification Rates'!$A$11:$Q$88,12,0)),0,VLOOKUP(BC94,'Calcification Rates'!$A$11:$Q$88,12,0)))*BF94+(IF(ISERROR(VLOOKUP(BC94,'Calcification Rates'!$A$11:$Q$88,15,0)),0,VLOOKUP(BC94,'Calcification Rates'!$A$11:$Q$88,15,0)))</f>
        <v>0</v>
      </c>
      <c r="BK94" s="254">
        <f>(IF(ISERROR(VLOOKUP(BC94,'Calcification Rates'!$A$11:$Q$88,13,0)),0,VLOOKUP(BC94,'Calcification Rates'!$A$11:$Q$88,13,0)))*BF94+(IF(ISERROR(VLOOKUP(BC94,'Calcification Rates'!$A$11:$Q$88,16,0)),0,VLOOKUP(BC94,'Calcification Rates'!$A$11:$Q$88,16,0)))</f>
        <v>0</v>
      </c>
      <c r="BL94" s="256"/>
      <c r="BM94" s="250"/>
      <c r="BN94" s="250"/>
      <c r="BO94" s="241">
        <f>(IF(ISERROR(VLOOKUP(BL94,'Calcification Rates'!$A$11:$Q$88,5,0)),0,VLOOKUP(BL94,'Calcification Rates'!$A$11:$Q$88,5,0)))*BN94</f>
        <v>0</v>
      </c>
      <c r="BP94" s="245" t="str">
        <f>IF(ISERROR(VLOOKUP(BL94,'Calcification Rates'!$A$10:$D$88,2,FALSE))," ",VLOOKUP(BL94,'Calcification Rates'!$A$10:$D$88,2,FALSE))</f>
        <v xml:space="preserve"> </v>
      </c>
      <c r="BQ94" s="245" t="str">
        <f>IF(ISERROR(VLOOKUP(BL94,'Calcification Rates'!$A$10:$D$88,4,FALSE))," ",VLOOKUP(BL94,'Calcification Rates'!$A$10:$D$88,4,FALSE))</f>
        <v xml:space="preserve"> </v>
      </c>
      <c r="BR94" s="253">
        <f>(IF(ISERROR(VLOOKUP(BL94,'Calcification Rates'!$A$11:$Q$88,11,0)),0,VLOOKUP(BL94,'Calcification Rates'!$A$11:$Q$88,11,0)))*BO94+(IF(ISERROR(VLOOKUP(BL94,'Calcification Rates'!$A$11:$Q$88,14,0)),0,VLOOKUP(BL94,'Calcification Rates'!$A$11:$Q$88,14,0)))</f>
        <v>0</v>
      </c>
      <c r="BS94" s="253">
        <f>(IF(ISERROR(VLOOKUP(BL94,'Calcification Rates'!$A$11:$Q$88,12,0)),0,VLOOKUP(BL94,'Calcification Rates'!$A$11:$Q$88,12,0)))*BO94+(IF(ISERROR(VLOOKUP(BL94,'Calcification Rates'!$A$11:$Q$88,15,0)),0,VLOOKUP(BL94,'Calcification Rates'!$A$11:$Q$88,15,0)))</f>
        <v>0</v>
      </c>
      <c r="BT94" s="254">
        <f>(IF(ISERROR(VLOOKUP(BL94,'Calcification Rates'!$A$11:$Q$88,13,0)),0,VLOOKUP(BL94,'Calcification Rates'!$A$11:$Q$88,13,0)))*BO94+(IF(ISERROR(VLOOKUP(BL94,'Calcification Rates'!$A$11:$Q$88,16,0)),0,VLOOKUP(BL94,'Calcification Rates'!$A$11:$Q$88,16,0)))</f>
        <v>0</v>
      </c>
    </row>
    <row r="95" spans="1:72" ht="20.100000000000001" customHeight="1" x14ac:dyDescent="0.25">
      <c r="A95" s="241"/>
      <c r="B95" s="242"/>
      <c r="C95" s="243"/>
      <c r="D95" s="244">
        <f>(IF(ISERROR(VLOOKUP(A95,'Calcification Rates'!$A$11:$Q$88,5,0)),0,VLOOKUP(A95,'Calcification Rates'!$A$11:$Q$88,5,0)))*C95</f>
        <v>0</v>
      </c>
      <c r="E95" s="245" t="str">
        <f>IF(ISERROR(VLOOKUP(A95,'Calcification Rates'!$A$10:$D$88,2,FALSE))," ",VLOOKUP(A95,'Calcification Rates'!$A$10:$D$88,2,FALSE))</f>
        <v xml:space="preserve"> </v>
      </c>
      <c r="F95" s="245" t="str">
        <f>IF(ISERROR(VLOOKUP(A95,'Calcification Rates'!$A$10:$D$88,4,FALSE))," ",VLOOKUP(A95,'Calcification Rates'!$A$10:$D$88,4,FALSE))</f>
        <v xml:space="preserve"> </v>
      </c>
      <c r="G95" s="246">
        <f>(IF(ISERROR(VLOOKUP(A95,'Calcification Rates'!$A$11:$Q$88,11,0)),0,VLOOKUP(A95,'Calcification Rates'!$A$11:$Q$88,11,0)))*D95+(IF(ISERROR(VLOOKUP(A95,'Calcification Rates'!$A$11:$Q$88,14,0)),0,VLOOKUP(A95,'Calcification Rates'!$A$11:$Q$88,14,0)))</f>
        <v>0</v>
      </c>
      <c r="H95" s="247">
        <f>(IF(ISERROR(VLOOKUP(A95,'Calcification Rates'!$A$11:$Q$88,12,0)),0,VLOOKUP(A95,'Calcification Rates'!$A$11:$Q$88,12,0)))*D95+(IF(ISERROR(VLOOKUP(A95,'Calcification Rates'!$A$11:$Q$88,15,0)),0,VLOOKUP(A95,'Calcification Rates'!$A$11:$Q$88,15,0)))</f>
        <v>0</v>
      </c>
      <c r="I95" s="248">
        <f>(IF(ISERROR(VLOOKUP(A95,'Calcification Rates'!$A$11:$Q$88,13,0)),0,VLOOKUP(A95,'Calcification Rates'!$A$11:$Q$88,13,0)))*D95+(IF(ISERROR(VLOOKUP(A95,'Calcification Rates'!$A$11:$Q$88,16,0)),0,VLOOKUP(A95,'Calcification Rates'!$A$11:$Q$88,16,0)))</f>
        <v>0</v>
      </c>
      <c r="J95" s="256"/>
      <c r="K95" s="241"/>
      <c r="L95" s="257"/>
      <c r="M95" s="244">
        <f>(IF(ISERROR(VLOOKUP(J95,'Calcification Rates'!$A$11:$Q$88,5,0)),0,VLOOKUP(J95,'Calcification Rates'!$A$11:$Q$88,5,0)))*L95</f>
        <v>0</v>
      </c>
      <c r="N95" s="245" t="str">
        <f>IF(ISERROR(VLOOKUP(J95,'Calcification Rates'!$A$10:$D$88,2,FALSE))," ",VLOOKUP(J95,'Calcification Rates'!$A$10:$D$88,2,FALSE))</f>
        <v xml:space="preserve"> </v>
      </c>
      <c r="O95" s="245" t="str">
        <f>IF(ISERROR(VLOOKUP(J95,'Calcification Rates'!$A$10:$D$88,4,FALSE))," ",VLOOKUP(J95,'Calcification Rates'!$A$10:$D$88,4,FALSE))</f>
        <v xml:space="preserve"> </v>
      </c>
      <c r="P95" s="246">
        <f>(IF(ISERROR(VLOOKUP(J95,'Calcification Rates'!$A$11:$Q$88,11,0)),0,VLOOKUP(J95,'Calcification Rates'!$A$11:$Q$88,11,0)))*M95+(IF(ISERROR(VLOOKUP(J95,'Calcification Rates'!$A$11:$Q$88,14,0)),0,VLOOKUP(J95,'Calcification Rates'!$A$11:$Q$88,14,0)))</f>
        <v>0</v>
      </c>
      <c r="Q95" s="246">
        <f>(IF(ISERROR(VLOOKUP(J95,'Calcification Rates'!$A$11:$Q$88,12,0)),0,VLOOKUP(J95,'Calcification Rates'!$A$11:$Q$88,12,0)))*M95+(IF(ISERROR(VLOOKUP(J95,'Calcification Rates'!$A$11:$Q$88,15,0)),0,VLOOKUP(J95,'Calcification Rates'!$A$11:$Q$88,15,0)))</f>
        <v>0</v>
      </c>
      <c r="R95" s="249">
        <f>(IF(ISERROR(VLOOKUP(J95,'Calcification Rates'!$A$11:$Q$88,13,0)),0,VLOOKUP(J95,'Calcification Rates'!$A$11:$Q$88,13,0)))*M95+(IF(ISERROR(VLOOKUP(J95,'Calcification Rates'!$A$11:$Q$88,16,0)),0,VLOOKUP(J95,'Calcification Rates'!$A$11:$Q$88,16,0)))</f>
        <v>0</v>
      </c>
      <c r="S95" s="256"/>
      <c r="T95" s="241"/>
      <c r="U95" s="257"/>
      <c r="V95" s="252">
        <f>(IF(ISERROR(VLOOKUP(S95,'Calcification Rates'!$A$11:$Q$88,5,0)),0,VLOOKUP(S95,'Calcification Rates'!$A$11:$Q$88,5,0)))*U95</f>
        <v>0</v>
      </c>
      <c r="W95" s="245" t="str">
        <f>IF(ISERROR(VLOOKUP(S95,'Calcification Rates'!$A$10:$D$88,2,FALSE))," ",VLOOKUP(S95,'Calcification Rates'!$A$10:$D$88,2,FALSE))</f>
        <v xml:space="preserve"> </v>
      </c>
      <c r="X95" s="245" t="str">
        <f>IF(ISERROR(VLOOKUP(S95,'Calcification Rates'!$A$10:$D$88,4,FALSE))," ",VLOOKUP(S95,'Calcification Rates'!$A$10:$D$88,4,FALSE))</f>
        <v xml:space="preserve"> </v>
      </c>
      <c r="Y95" s="246">
        <f>(IF(ISERROR(VLOOKUP(S95,'Calcification Rates'!$A$11:$Q$88,11,0)),0,VLOOKUP(S95,'Calcification Rates'!$A$11:$Q$88,11,0)))*V95+(IF(ISERROR(VLOOKUP(S95,'Calcification Rates'!$A$11:$Q$88,14,0)),0,VLOOKUP(S95,'Calcification Rates'!$A$11:$Q$88,14,0)))</f>
        <v>0</v>
      </c>
      <c r="Z95" s="246">
        <f>(IF(ISERROR(VLOOKUP(S95,'Calcification Rates'!$A$11:$Q$88,12,0)),0,VLOOKUP(S95,'Calcification Rates'!$A$11:$Q$88,12,0)))*V95+(IF(ISERROR(VLOOKUP(S95,'Calcification Rates'!$A$11:$Q$88,15,0)),0,VLOOKUP(S95,'Calcification Rates'!$A$11:$Q$88,15,0)))</f>
        <v>0</v>
      </c>
      <c r="AA95" s="249">
        <f>(IF(ISERROR(VLOOKUP(S95,'Calcification Rates'!$A$11:$Q$88,13,0)),0,VLOOKUP(S95,'Calcification Rates'!$A$11:$Q$88,13,0)))*V95+(IF(ISERROR(VLOOKUP(S95,'Calcification Rates'!$A$11:$Q$88,16,0)),0,VLOOKUP(S95,'Calcification Rates'!$A$11:$Q$88,16,0)))</f>
        <v>0</v>
      </c>
      <c r="AB95" s="256"/>
      <c r="AC95" s="242"/>
      <c r="AD95" s="243"/>
      <c r="AE95" s="244">
        <f>(IF(ISERROR(VLOOKUP(AB95,'Calcification Rates'!$A$11:$Q$88,5,0)),0,VLOOKUP(AB95,'Calcification Rates'!$A$11:$Q$88,5,0)))*AD95</f>
        <v>0</v>
      </c>
      <c r="AF95" s="245" t="str">
        <f>IF(ISERROR(VLOOKUP(AB95,'Calcification Rates'!$A$10:$D$88,2,FALSE))," ",VLOOKUP(AB95,'Calcification Rates'!$A$10:$D$88,2,FALSE))</f>
        <v xml:space="preserve"> </v>
      </c>
      <c r="AG95" s="245" t="str">
        <f>IF(ISERROR(VLOOKUP(AB95,'Calcification Rates'!$A$10:$D$88,4,FALSE))," ",VLOOKUP(AB95,'Calcification Rates'!$A$10:$D$88,4,FALSE))</f>
        <v xml:space="preserve"> </v>
      </c>
      <c r="AH95" s="246">
        <f>(IF(ISERROR(VLOOKUP(AB95,'Calcification Rates'!$A$11:$Q$88,11,0)),0,VLOOKUP(AB95,'Calcification Rates'!$A$11:$Q$88,11,0)))*AE95+(IF(ISERROR(VLOOKUP(AB95,'Calcification Rates'!$A$11:$Q$88,14,0)),0,VLOOKUP(AB95,'Calcification Rates'!$A$11:$Q$88,14,0)))</f>
        <v>0</v>
      </c>
      <c r="AI95" s="246">
        <f>(IF(ISERROR(VLOOKUP(AB95,'Calcification Rates'!$A$11:$Q$88,12,0)),0,VLOOKUP(AB95,'Calcification Rates'!$A$11:$Q$88,12,0)))*AE95+(IF(ISERROR(VLOOKUP(AB95,'Calcification Rates'!$A$11:$Q$88,15,0)),0,VLOOKUP(AB95,'Calcification Rates'!$A$11:$Q$88,15,0)))</f>
        <v>0</v>
      </c>
      <c r="AJ95" s="249">
        <f>(IF(ISERROR(VLOOKUP(AB95,'Calcification Rates'!$A$11:$Q$88,13,0)),0,VLOOKUP(AB95,'Calcification Rates'!$A$11:$Q$88,13,0)))*AE95+(IF(ISERROR(VLOOKUP(AB95,'Calcification Rates'!$A$11:$Q$88,16,0)),0,VLOOKUP(AB95,'Calcification Rates'!$A$11:$Q$88,16,0)))</f>
        <v>0</v>
      </c>
      <c r="AK95" s="256"/>
      <c r="AL95" s="242"/>
      <c r="AM95" s="243"/>
      <c r="AN95" s="252">
        <f>(IF(ISERROR(VLOOKUP(AK95,'Calcification Rates'!$A$11:$Q$88,5,0)),0,VLOOKUP(AK95,'Calcification Rates'!$A$11:$Q$88,5,0)))*AM95</f>
        <v>0</v>
      </c>
      <c r="AO95" s="245" t="str">
        <f>IF(ISERROR(VLOOKUP(AK95,'Calcification Rates'!$A$10:$D$88,2,FALSE))," ",VLOOKUP(AK95,'Calcification Rates'!$A$10:$D$88,2,FALSE))</f>
        <v xml:space="preserve"> </v>
      </c>
      <c r="AP95" s="245" t="str">
        <f>IF(ISERROR(VLOOKUP(AK95,'Calcification Rates'!$A$10:$D$88,4,FALSE))," ",VLOOKUP(AK95,'Calcification Rates'!$A$10:$D$88,4,FALSE))</f>
        <v xml:space="preserve"> </v>
      </c>
      <c r="AQ95" s="246">
        <f>(IF(ISERROR(VLOOKUP(AK95,'Calcification Rates'!$A$11:$Q$88,11,0)),0,VLOOKUP(AK95,'Calcification Rates'!$A$11:$Q$88,11,0)))*AN95+(IF(ISERROR(VLOOKUP(AK95,'Calcification Rates'!$A$11:$Q$88,14,0)),0,VLOOKUP(AK95,'Calcification Rates'!$A$11:$Q$88,14,0)))</f>
        <v>0</v>
      </c>
      <c r="AR95" s="246">
        <f>(IF(ISERROR(VLOOKUP(AK95,'Calcification Rates'!$A$11:$Q$88,12,0)),0,VLOOKUP(AK95,'Calcification Rates'!$A$11:$Q$88,12,0)))*AN95+(IF(ISERROR(VLOOKUP(AK95,'Calcification Rates'!$A$11:$Q$88,15,0)),0,VLOOKUP(AK95,'Calcification Rates'!$A$11:$Q$88,15,0)))</f>
        <v>0</v>
      </c>
      <c r="AS95" s="249">
        <f>(IF(ISERROR(VLOOKUP(AK95,'Calcification Rates'!$A$11:$Q$88,13,0)),0,VLOOKUP(AK95,'Calcification Rates'!$A$11:$Q$88,13,0)))*AN95+(IF(ISERROR(VLOOKUP(AK95,'Calcification Rates'!$A$11:$Q$88,16,0)),0,VLOOKUP(AK95,'Calcification Rates'!$A$11:$Q$88,16,0)))</f>
        <v>0</v>
      </c>
      <c r="AT95" s="256"/>
      <c r="AU95" s="241"/>
      <c r="AV95" s="257"/>
      <c r="AW95" s="244">
        <f>(IF(ISERROR(VLOOKUP(AT95,'Calcification Rates'!$A$11:$Q$88,5,0)),0,VLOOKUP(AT95,'Calcification Rates'!$A$11:$Q$88,5,0)))*AV95</f>
        <v>0</v>
      </c>
      <c r="AX95" s="245" t="str">
        <f>IF(ISERROR(VLOOKUP(AT95,'Calcification Rates'!$A$10:$D$88,2,FALSE))," ",VLOOKUP(AT95,'Calcification Rates'!$A$10:$D$88,2,FALSE))</f>
        <v xml:space="preserve"> </v>
      </c>
      <c r="AY95" s="245" t="str">
        <f>IF(ISERROR(VLOOKUP(AT95,'Calcification Rates'!$A$10:$D$88,4,FALSE))," ",VLOOKUP(AT95,'Calcification Rates'!$A$10:$D$88,4,FALSE))</f>
        <v xml:space="preserve"> </v>
      </c>
      <c r="AZ95" s="253">
        <f>(IF(ISERROR(VLOOKUP(AT95,'Calcification Rates'!$A$11:$Q$88,11,0)),0,VLOOKUP(AT95,'Calcification Rates'!$A$11:$Q$88,11,0)))*AW95+(IF(ISERROR(VLOOKUP(AT95,'Calcification Rates'!$A$11:$Q$88,14,0)),0,VLOOKUP(AT95,'Calcification Rates'!$A$11:$Q$88,14,0)))</f>
        <v>0</v>
      </c>
      <c r="BA95" s="253">
        <f>(IF(ISERROR(VLOOKUP(AT95,'Calcification Rates'!$A$11:$Q$88,12,0)),0,VLOOKUP(AT95,'Calcification Rates'!$A$11:$Q$88,12,0)))*AW95+(IF(ISERROR(VLOOKUP(AT95,'Calcification Rates'!$A$11:$Q$88,15,0)),0,VLOOKUP(AT95,'Calcification Rates'!$A$11:$Q$88,15,0)))</f>
        <v>0</v>
      </c>
      <c r="BB95" s="254">
        <f>(IF(ISERROR(VLOOKUP(AT95,'Calcification Rates'!$A$11:$Q$88,13,0)),0,VLOOKUP(AT95,'Calcification Rates'!$A$11:$Q$88,13,0)))*AW95+(IF(ISERROR(VLOOKUP(AT95,'Calcification Rates'!$A$11:$Q$88,16,0)),0,VLOOKUP(AT95,'Calcification Rates'!$A$11:$Q$88,16,0)))</f>
        <v>0</v>
      </c>
      <c r="BC95" s="256"/>
      <c r="BD95" s="241"/>
      <c r="BE95" s="257"/>
      <c r="BF95" s="244">
        <f>(IF(ISERROR(VLOOKUP(BC95,'Calcification Rates'!$A$11:$Q$88,5,0)),0,VLOOKUP(BC95,'Calcification Rates'!$A$11:$Q$88,5,0)))*BE95</f>
        <v>0</v>
      </c>
      <c r="BG95" s="245" t="str">
        <f>IF(ISERROR(VLOOKUP(BC95,'Calcification Rates'!$A$10:$D$88,2,FALSE))," ",VLOOKUP(BC95,'Calcification Rates'!$A$10:$D$88,2,FALSE))</f>
        <v xml:space="preserve"> </v>
      </c>
      <c r="BH95" s="245" t="str">
        <f>IF(ISERROR(VLOOKUP(BC95,'Calcification Rates'!$A$10:$D$88,4,FALSE))," ",VLOOKUP(BC95,'Calcification Rates'!$A$10:$D$88,4,FALSE))</f>
        <v xml:space="preserve"> </v>
      </c>
      <c r="BI95" s="253">
        <f>(IF(ISERROR(VLOOKUP(BC95,'Calcification Rates'!$A$11:$Q$88,11,0)),0,VLOOKUP(BC95,'Calcification Rates'!$A$11:$Q$88,11,0)))*BF95+(IF(ISERROR(VLOOKUP(BC95,'Calcification Rates'!$A$11:$Q$88,14,0)),0,VLOOKUP(BC95,'Calcification Rates'!$A$11:$Q$88,14,0)))</f>
        <v>0</v>
      </c>
      <c r="BJ95" s="253">
        <f>(IF(ISERROR(VLOOKUP(BC95,'Calcification Rates'!$A$11:$Q$88,12,0)),0,VLOOKUP(BC95,'Calcification Rates'!$A$11:$Q$88,12,0)))*BF95+(IF(ISERROR(VLOOKUP(BC95,'Calcification Rates'!$A$11:$Q$88,15,0)),0,VLOOKUP(BC95,'Calcification Rates'!$A$11:$Q$88,15,0)))</f>
        <v>0</v>
      </c>
      <c r="BK95" s="254">
        <f>(IF(ISERROR(VLOOKUP(BC95,'Calcification Rates'!$A$11:$Q$88,13,0)),0,VLOOKUP(BC95,'Calcification Rates'!$A$11:$Q$88,13,0)))*BF95+(IF(ISERROR(VLOOKUP(BC95,'Calcification Rates'!$A$11:$Q$88,16,0)),0,VLOOKUP(BC95,'Calcification Rates'!$A$11:$Q$88,16,0)))</f>
        <v>0</v>
      </c>
      <c r="BL95" s="256"/>
      <c r="BM95" s="250"/>
      <c r="BN95" s="250"/>
      <c r="BO95" s="241">
        <f>(IF(ISERROR(VLOOKUP(BL95,'Calcification Rates'!$A$11:$Q$88,5,0)),0,VLOOKUP(BL95,'Calcification Rates'!$A$11:$Q$88,5,0)))*BN95</f>
        <v>0</v>
      </c>
      <c r="BP95" s="245" t="str">
        <f>IF(ISERROR(VLOOKUP(BL95,'Calcification Rates'!$A$10:$D$88,2,FALSE))," ",VLOOKUP(BL95,'Calcification Rates'!$A$10:$D$88,2,FALSE))</f>
        <v xml:space="preserve"> </v>
      </c>
      <c r="BQ95" s="245" t="str">
        <f>IF(ISERROR(VLOOKUP(BL95,'Calcification Rates'!$A$10:$D$88,4,FALSE))," ",VLOOKUP(BL95,'Calcification Rates'!$A$10:$D$88,4,FALSE))</f>
        <v xml:space="preserve"> </v>
      </c>
      <c r="BR95" s="253">
        <f>(IF(ISERROR(VLOOKUP(BL95,'Calcification Rates'!$A$11:$Q$88,11,0)),0,VLOOKUP(BL95,'Calcification Rates'!$A$11:$Q$88,11,0)))*BO95+(IF(ISERROR(VLOOKUP(BL95,'Calcification Rates'!$A$11:$Q$88,14,0)),0,VLOOKUP(BL95,'Calcification Rates'!$A$11:$Q$88,14,0)))</f>
        <v>0</v>
      </c>
      <c r="BS95" s="253">
        <f>(IF(ISERROR(VLOOKUP(BL95,'Calcification Rates'!$A$11:$Q$88,12,0)),0,VLOOKUP(BL95,'Calcification Rates'!$A$11:$Q$88,12,0)))*BO95+(IF(ISERROR(VLOOKUP(BL95,'Calcification Rates'!$A$11:$Q$88,15,0)),0,VLOOKUP(BL95,'Calcification Rates'!$A$11:$Q$88,15,0)))</f>
        <v>0</v>
      </c>
      <c r="BT95" s="254">
        <f>(IF(ISERROR(VLOOKUP(BL95,'Calcification Rates'!$A$11:$Q$88,13,0)),0,VLOOKUP(BL95,'Calcification Rates'!$A$11:$Q$88,13,0)))*BO95+(IF(ISERROR(VLOOKUP(BL95,'Calcification Rates'!$A$11:$Q$88,16,0)),0,VLOOKUP(BL95,'Calcification Rates'!$A$11:$Q$88,16,0)))</f>
        <v>0</v>
      </c>
    </row>
    <row r="96" spans="1:72" ht="20.100000000000001" customHeight="1" x14ac:dyDescent="0.25">
      <c r="A96" s="241"/>
      <c r="B96" s="242"/>
      <c r="C96" s="243"/>
      <c r="D96" s="244">
        <f>(IF(ISERROR(VLOOKUP(A96,'Calcification Rates'!$A$11:$Q$88,5,0)),0,VLOOKUP(A96,'Calcification Rates'!$A$11:$Q$88,5,0)))*C96</f>
        <v>0</v>
      </c>
      <c r="E96" s="245" t="str">
        <f>IF(ISERROR(VLOOKUP(A96,'Calcification Rates'!$A$10:$D$88,2,FALSE))," ",VLOOKUP(A96,'Calcification Rates'!$A$10:$D$88,2,FALSE))</f>
        <v xml:space="preserve"> </v>
      </c>
      <c r="F96" s="245" t="str">
        <f>IF(ISERROR(VLOOKUP(A96,'Calcification Rates'!$A$10:$D$88,4,FALSE))," ",VLOOKUP(A96,'Calcification Rates'!$A$10:$D$88,4,FALSE))</f>
        <v xml:space="preserve"> </v>
      </c>
      <c r="G96" s="246">
        <f>(IF(ISERROR(VLOOKUP(A96,'Calcification Rates'!$A$11:$Q$88,11,0)),0,VLOOKUP(A96,'Calcification Rates'!$A$11:$Q$88,11,0)))*D96+(IF(ISERROR(VLOOKUP(A96,'Calcification Rates'!$A$11:$Q$88,14,0)),0,VLOOKUP(A96,'Calcification Rates'!$A$11:$Q$88,14,0)))</f>
        <v>0</v>
      </c>
      <c r="H96" s="247">
        <f>(IF(ISERROR(VLOOKUP(A96,'Calcification Rates'!$A$11:$Q$88,12,0)),0,VLOOKUP(A96,'Calcification Rates'!$A$11:$Q$88,12,0)))*D96+(IF(ISERROR(VLOOKUP(A96,'Calcification Rates'!$A$11:$Q$88,15,0)),0,VLOOKUP(A96,'Calcification Rates'!$A$11:$Q$88,15,0)))</f>
        <v>0</v>
      </c>
      <c r="I96" s="248">
        <f>(IF(ISERROR(VLOOKUP(A96,'Calcification Rates'!$A$11:$Q$88,13,0)),0,VLOOKUP(A96,'Calcification Rates'!$A$11:$Q$88,13,0)))*D96+(IF(ISERROR(VLOOKUP(A96,'Calcification Rates'!$A$11:$Q$88,16,0)),0,VLOOKUP(A96,'Calcification Rates'!$A$11:$Q$88,16,0)))</f>
        <v>0</v>
      </c>
      <c r="J96" s="256"/>
      <c r="K96" s="250"/>
      <c r="L96" s="251"/>
      <c r="M96" s="244">
        <f>(IF(ISERROR(VLOOKUP(J96,'Calcification Rates'!$A$11:$Q$88,5,0)),0,VLOOKUP(J96,'Calcification Rates'!$A$11:$Q$88,5,0)))*L96</f>
        <v>0</v>
      </c>
      <c r="N96" s="245" t="str">
        <f>IF(ISERROR(VLOOKUP(J96,'Calcification Rates'!$A$10:$D$88,2,FALSE))," ",VLOOKUP(J96,'Calcification Rates'!$A$10:$D$88,2,FALSE))</f>
        <v xml:space="preserve"> </v>
      </c>
      <c r="O96" s="245" t="str">
        <f>IF(ISERROR(VLOOKUP(J96,'Calcification Rates'!$A$10:$D$88,4,FALSE))," ",VLOOKUP(J96,'Calcification Rates'!$A$10:$D$88,4,FALSE))</f>
        <v xml:space="preserve"> </v>
      </c>
      <c r="P96" s="246">
        <f>(IF(ISERROR(VLOOKUP(J96,'Calcification Rates'!$A$11:$Q$88,11,0)),0,VLOOKUP(J96,'Calcification Rates'!$A$11:$Q$88,11,0)))*M96+(IF(ISERROR(VLOOKUP(J96,'Calcification Rates'!$A$11:$Q$88,14,0)),0,VLOOKUP(J96,'Calcification Rates'!$A$11:$Q$88,14,0)))</f>
        <v>0</v>
      </c>
      <c r="Q96" s="246">
        <f>(IF(ISERROR(VLOOKUP(J96,'Calcification Rates'!$A$11:$Q$88,12,0)),0,VLOOKUP(J96,'Calcification Rates'!$A$11:$Q$88,12,0)))*M96+(IF(ISERROR(VLOOKUP(J96,'Calcification Rates'!$A$11:$Q$88,15,0)),0,VLOOKUP(J96,'Calcification Rates'!$A$11:$Q$88,15,0)))</f>
        <v>0</v>
      </c>
      <c r="R96" s="249">
        <f>(IF(ISERROR(VLOOKUP(J96,'Calcification Rates'!$A$11:$Q$88,13,0)),0,VLOOKUP(J96,'Calcification Rates'!$A$11:$Q$88,13,0)))*M96+(IF(ISERROR(VLOOKUP(J96,'Calcification Rates'!$A$11:$Q$88,16,0)),0,VLOOKUP(J96,'Calcification Rates'!$A$11:$Q$88,16,0)))</f>
        <v>0</v>
      </c>
      <c r="S96" s="256"/>
      <c r="T96" s="241"/>
      <c r="U96" s="257"/>
      <c r="V96" s="252">
        <f>(IF(ISERROR(VLOOKUP(S96,'Calcification Rates'!$A$11:$Q$88,5,0)),0,VLOOKUP(S96,'Calcification Rates'!$A$11:$Q$88,5,0)))*U96</f>
        <v>0</v>
      </c>
      <c r="W96" s="245" t="str">
        <f>IF(ISERROR(VLOOKUP(S96,'Calcification Rates'!$A$10:$D$88,2,FALSE))," ",VLOOKUP(S96,'Calcification Rates'!$A$10:$D$88,2,FALSE))</f>
        <v xml:space="preserve"> </v>
      </c>
      <c r="X96" s="245" t="str">
        <f>IF(ISERROR(VLOOKUP(S96,'Calcification Rates'!$A$10:$D$88,4,FALSE))," ",VLOOKUP(S96,'Calcification Rates'!$A$10:$D$88,4,FALSE))</f>
        <v xml:space="preserve"> </v>
      </c>
      <c r="Y96" s="246">
        <f>(IF(ISERROR(VLOOKUP(S96,'Calcification Rates'!$A$11:$Q$88,11,0)),0,VLOOKUP(S96,'Calcification Rates'!$A$11:$Q$88,11,0)))*V96+(IF(ISERROR(VLOOKUP(S96,'Calcification Rates'!$A$11:$Q$88,14,0)),0,VLOOKUP(S96,'Calcification Rates'!$A$11:$Q$88,14,0)))</f>
        <v>0</v>
      </c>
      <c r="Z96" s="246">
        <f>(IF(ISERROR(VLOOKUP(S96,'Calcification Rates'!$A$11:$Q$88,12,0)),0,VLOOKUP(S96,'Calcification Rates'!$A$11:$Q$88,12,0)))*V96+(IF(ISERROR(VLOOKUP(S96,'Calcification Rates'!$A$11:$Q$88,15,0)),0,VLOOKUP(S96,'Calcification Rates'!$A$11:$Q$88,15,0)))</f>
        <v>0</v>
      </c>
      <c r="AA96" s="249">
        <f>(IF(ISERROR(VLOOKUP(S96,'Calcification Rates'!$A$11:$Q$88,13,0)),0,VLOOKUP(S96,'Calcification Rates'!$A$11:$Q$88,13,0)))*V96+(IF(ISERROR(VLOOKUP(S96,'Calcification Rates'!$A$11:$Q$88,16,0)),0,VLOOKUP(S96,'Calcification Rates'!$A$11:$Q$88,16,0)))</f>
        <v>0</v>
      </c>
      <c r="AB96" s="256"/>
      <c r="AC96" s="242"/>
      <c r="AD96" s="243"/>
      <c r="AE96" s="244">
        <f>(IF(ISERROR(VLOOKUP(AB96,'Calcification Rates'!$A$11:$Q$88,5,0)),0,VLOOKUP(AB96,'Calcification Rates'!$A$11:$Q$88,5,0)))*AD96</f>
        <v>0</v>
      </c>
      <c r="AF96" s="245" t="str">
        <f>IF(ISERROR(VLOOKUP(AB96,'Calcification Rates'!$A$10:$D$88,2,FALSE))," ",VLOOKUP(AB96,'Calcification Rates'!$A$10:$D$88,2,FALSE))</f>
        <v xml:space="preserve"> </v>
      </c>
      <c r="AG96" s="245" t="str">
        <f>IF(ISERROR(VLOOKUP(AB96,'Calcification Rates'!$A$10:$D$88,4,FALSE))," ",VLOOKUP(AB96,'Calcification Rates'!$A$10:$D$88,4,FALSE))</f>
        <v xml:space="preserve"> </v>
      </c>
      <c r="AH96" s="246">
        <f>(IF(ISERROR(VLOOKUP(AB96,'Calcification Rates'!$A$11:$Q$88,11,0)),0,VLOOKUP(AB96,'Calcification Rates'!$A$11:$Q$88,11,0)))*AE96+(IF(ISERROR(VLOOKUP(AB96,'Calcification Rates'!$A$11:$Q$88,14,0)),0,VLOOKUP(AB96,'Calcification Rates'!$A$11:$Q$88,14,0)))</f>
        <v>0</v>
      </c>
      <c r="AI96" s="246">
        <f>(IF(ISERROR(VLOOKUP(AB96,'Calcification Rates'!$A$11:$Q$88,12,0)),0,VLOOKUP(AB96,'Calcification Rates'!$A$11:$Q$88,12,0)))*AE96+(IF(ISERROR(VLOOKUP(AB96,'Calcification Rates'!$A$11:$Q$88,15,0)),0,VLOOKUP(AB96,'Calcification Rates'!$A$11:$Q$88,15,0)))</f>
        <v>0</v>
      </c>
      <c r="AJ96" s="249">
        <f>(IF(ISERROR(VLOOKUP(AB96,'Calcification Rates'!$A$11:$Q$88,13,0)),0,VLOOKUP(AB96,'Calcification Rates'!$A$11:$Q$88,13,0)))*AE96+(IF(ISERROR(VLOOKUP(AB96,'Calcification Rates'!$A$11:$Q$88,16,0)),0,VLOOKUP(AB96,'Calcification Rates'!$A$11:$Q$88,16,0)))</f>
        <v>0</v>
      </c>
      <c r="AK96" s="256"/>
      <c r="AL96" s="242"/>
      <c r="AM96" s="243"/>
      <c r="AN96" s="252">
        <f>(IF(ISERROR(VLOOKUP(AK96,'Calcification Rates'!$A$11:$Q$88,5,0)),0,VLOOKUP(AK96,'Calcification Rates'!$A$11:$Q$88,5,0)))*AM96</f>
        <v>0</v>
      </c>
      <c r="AO96" s="245" t="str">
        <f>IF(ISERROR(VLOOKUP(AK96,'Calcification Rates'!$A$10:$D$88,2,FALSE))," ",VLOOKUP(AK96,'Calcification Rates'!$A$10:$D$88,2,FALSE))</f>
        <v xml:space="preserve"> </v>
      </c>
      <c r="AP96" s="245" t="str">
        <f>IF(ISERROR(VLOOKUP(AK96,'Calcification Rates'!$A$10:$D$88,4,FALSE))," ",VLOOKUP(AK96,'Calcification Rates'!$A$10:$D$88,4,FALSE))</f>
        <v xml:space="preserve"> </v>
      </c>
      <c r="AQ96" s="246">
        <f>(IF(ISERROR(VLOOKUP(AK96,'Calcification Rates'!$A$11:$Q$88,11,0)),0,VLOOKUP(AK96,'Calcification Rates'!$A$11:$Q$88,11,0)))*AN96+(IF(ISERROR(VLOOKUP(AK96,'Calcification Rates'!$A$11:$Q$88,14,0)),0,VLOOKUP(AK96,'Calcification Rates'!$A$11:$Q$88,14,0)))</f>
        <v>0</v>
      </c>
      <c r="AR96" s="246">
        <f>(IF(ISERROR(VLOOKUP(AK96,'Calcification Rates'!$A$11:$Q$88,12,0)),0,VLOOKUP(AK96,'Calcification Rates'!$A$11:$Q$88,12,0)))*AN96+(IF(ISERROR(VLOOKUP(AK96,'Calcification Rates'!$A$11:$Q$88,15,0)),0,VLOOKUP(AK96,'Calcification Rates'!$A$11:$Q$88,15,0)))</f>
        <v>0</v>
      </c>
      <c r="AS96" s="249">
        <f>(IF(ISERROR(VLOOKUP(AK96,'Calcification Rates'!$A$11:$Q$88,13,0)),0,VLOOKUP(AK96,'Calcification Rates'!$A$11:$Q$88,13,0)))*AN96+(IF(ISERROR(VLOOKUP(AK96,'Calcification Rates'!$A$11:$Q$88,16,0)),0,VLOOKUP(AK96,'Calcification Rates'!$A$11:$Q$88,16,0)))</f>
        <v>0</v>
      </c>
      <c r="AT96" s="256"/>
      <c r="AU96" s="241"/>
      <c r="AV96" s="257"/>
      <c r="AW96" s="244">
        <f>(IF(ISERROR(VLOOKUP(AT96,'Calcification Rates'!$A$11:$Q$88,5,0)),0,VLOOKUP(AT96,'Calcification Rates'!$A$11:$Q$88,5,0)))*AV96</f>
        <v>0</v>
      </c>
      <c r="AX96" s="245" t="str">
        <f>IF(ISERROR(VLOOKUP(AT96,'Calcification Rates'!$A$10:$D$88,2,FALSE))," ",VLOOKUP(AT96,'Calcification Rates'!$A$10:$D$88,2,FALSE))</f>
        <v xml:space="preserve"> </v>
      </c>
      <c r="AY96" s="245" t="str">
        <f>IF(ISERROR(VLOOKUP(AT96,'Calcification Rates'!$A$10:$D$88,4,FALSE))," ",VLOOKUP(AT96,'Calcification Rates'!$A$10:$D$88,4,FALSE))</f>
        <v xml:space="preserve"> </v>
      </c>
      <c r="AZ96" s="253">
        <f>(IF(ISERROR(VLOOKUP(AT96,'Calcification Rates'!$A$11:$Q$88,11,0)),0,VLOOKUP(AT96,'Calcification Rates'!$A$11:$Q$88,11,0)))*AW96+(IF(ISERROR(VLOOKUP(AT96,'Calcification Rates'!$A$11:$Q$88,14,0)),0,VLOOKUP(AT96,'Calcification Rates'!$A$11:$Q$88,14,0)))</f>
        <v>0</v>
      </c>
      <c r="BA96" s="253">
        <f>(IF(ISERROR(VLOOKUP(AT96,'Calcification Rates'!$A$11:$Q$88,12,0)),0,VLOOKUP(AT96,'Calcification Rates'!$A$11:$Q$88,12,0)))*AW96+(IF(ISERROR(VLOOKUP(AT96,'Calcification Rates'!$A$11:$Q$88,15,0)),0,VLOOKUP(AT96,'Calcification Rates'!$A$11:$Q$88,15,0)))</f>
        <v>0</v>
      </c>
      <c r="BB96" s="254">
        <f>(IF(ISERROR(VLOOKUP(AT96,'Calcification Rates'!$A$11:$Q$88,13,0)),0,VLOOKUP(AT96,'Calcification Rates'!$A$11:$Q$88,13,0)))*AW96+(IF(ISERROR(VLOOKUP(AT96,'Calcification Rates'!$A$11:$Q$88,16,0)),0,VLOOKUP(AT96,'Calcification Rates'!$A$11:$Q$88,16,0)))</f>
        <v>0</v>
      </c>
      <c r="BC96" s="256"/>
      <c r="BD96" s="241"/>
      <c r="BE96" s="257"/>
      <c r="BF96" s="244">
        <f>(IF(ISERROR(VLOOKUP(BC96,'Calcification Rates'!$A$11:$Q$88,5,0)),0,VLOOKUP(BC96,'Calcification Rates'!$A$11:$Q$88,5,0)))*BE96</f>
        <v>0</v>
      </c>
      <c r="BG96" s="245" t="str">
        <f>IF(ISERROR(VLOOKUP(BC96,'Calcification Rates'!$A$10:$D$88,2,FALSE))," ",VLOOKUP(BC96,'Calcification Rates'!$A$10:$D$88,2,FALSE))</f>
        <v xml:space="preserve"> </v>
      </c>
      <c r="BH96" s="245" t="str">
        <f>IF(ISERROR(VLOOKUP(BC96,'Calcification Rates'!$A$10:$D$88,4,FALSE))," ",VLOOKUP(BC96,'Calcification Rates'!$A$10:$D$88,4,FALSE))</f>
        <v xml:space="preserve"> </v>
      </c>
      <c r="BI96" s="253">
        <f>(IF(ISERROR(VLOOKUP(BC96,'Calcification Rates'!$A$11:$Q$88,11,0)),0,VLOOKUP(BC96,'Calcification Rates'!$A$11:$Q$88,11,0)))*BF96+(IF(ISERROR(VLOOKUP(BC96,'Calcification Rates'!$A$11:$Q$88,14,0)),0,VLOOKUP(BC96,'Calcification Rates'!$A$11:$Q$88,14,0)))</f>
        <v>0</v>
      </c>
      <c r="BJ96" s="253">
        <f>(IF(ISERROR(VLOOKUP(BC96,'Calcification Rates'!$A$11:$Q$88,12,0)),0,VLOOKUP(BC96,'Calcification Rates'!$A$11:$Q$88,12,0)))*BF96+(IF(ISERROR(VLOOKUP(BC96,'Calcification Rates'!$A$11:$Q$88,15,0)),0,VLOOKUP(BC96,'Calcification Rates'!$A$11:$Q$88,15,0)))</f>
        <v>0</v>
      </c>
      <c r="BK96" s="254">
        <f>(IF(ISERROR(VLOOKUP(BC96,'Calcification Rates'!$A$11:$Q$88,13,0)),0,VLOOKUP(BC96,'Calcification Rates'!$A$11:$Q$88,13,0)))*BF96+(IF(ISERROR(VLOOKUP(BC96,'Calcification Rates'!$A$11:$Q$88,16,0)),0,VLOOKUP(BC96,'Calcification Rates'!$A$11:$Q$88,16,0)))</f>
        <v>0</v>
      </c>
      <c r="BL96" s="256"/>
      <c r="BM96" s="250"/>
      <c r="BN96" s="250"/>
      <c r="BO96" s="241">
        <f>(IF(ISERROR(VLOOKUP(BL96,'Calcification Rates'!$A$11:$Q$88,5,0)),0,VLOOKUP(BL96,'Calcification Rates'!$A$11:$Q$88,5,0)))*BN96</f>
        <v>0</v>
      </c>
      <c r="BP96" s="245" t="str">
        <f>IF(ISERROR(VLOOKUP(BL96,'Calcification Rates'!$A$10:$D$88,2,FALSE))," ",VLOOKUP(BL96,'Calcification Rates'!$A$10:$D$88,2,FALSE))</f>
        <v xml:space="preserve"> </v>
      </c>
      <c r="BQ96" s="245" t="str">
        <f>IF(ISERROR(VLOOKUP(BL96,'Calcification Rates'!$A$10:$D$88,4,FALSE))," ",VLOOKUP(BL96,'Calcification Rates'!$A$10:$D$88,4,FALSE))</f>
        <v xml:space="preserve"> </v>
      </c>
      <c r="BR96" s="253">
        <f>(IF(ISERROR(VLOOKUP(BL96,'Calcification Rates'!$A$11:$Q$88,11,0)),0,VLOOKUP(BL96,'Calcification Rates'!$A$11:$Q$88,11,0)))*BO96+(IF(ISERROR(VLOOKUP(BL96,'Calcification Rates'!$A$11:$Q$88,14,0)),0,VLOOKUP(BL96,'Calcification Rates'!$A$11:$Q$88,14,0)))</f>
        <v>0</v>
      </c>
      <c r="BS96" s="253">
        <f>(IF(ISERROR(VLOOKUP(BL96,'Calcification Rates'!$A$11:$Q$88,12,0)),0,VLOOKUP(BL96,'Calcification Rates'!$A$11:$Q$88,12,0)))*BO96+(IF(ISERROR(VLOOKUP(BL96,'Calcification Rates'!$A$11:$Q$88,15,0)),0,VLOOKUP(BL96,'Calcification Rates'!$A$11:$Q$88,15,0)))</f>
        <v>0</v>
      </c>
      <c r="BT96" s="254">
        <f>(IF(ISERROR(VLOOKUP(BL96,'Calcification Rates'!$A$11:$Q$88,13,0)),0,VLOOKUP(BL96,'Calcification Rates'!$A$11:$Q$88,13,0)))*BO96+(IF(ISERROR(VLOOKUP(BL96,'Calcification Rates'!$A$11:$Q$88,16,0)),0,VLOOKUP(BL96,'Calcification Rates'!$A$11:$Q$88,16,0)))</f>
        <v>0</v>
      </c>
    </row>
    <row r="97" spans="1:72" ht="20.100000000000001" customHeight="1" x14ac:dyDescent="0.25">
      <c r="A97" s="241"/>
      <c r="B97" s="242"/>
      <c r="C97" s="243"/>
      <c r="D97" s="244">
        <f>(IF(ISERROR(VLOOKUP(A97,'Calcification Rates'!$A$11:$Q$88,5,0)),0,VLOOKUP(A97,'Calcification Rates'!$A$11:$Q$88,5,0)))*C97</f>
        <v>0</v>
      </c>
      <c r="E97" s="245" t="str">
        <f>IF(ISERROR(VLOOKUP(A97,'Calcification Rates'!$A$10:$D$88,2,FALSE))," ",VLOOKUP(A97,'Calcification Rates'!$A$10:$D$88,2,FALSE))</f>
        <v xml:space="preserve"> </v>
      </c>
      <c r="F97" s="245" t="str">
        <f>IF(ISERROR(VLOOKUP(A97,'Calcification Rates'!$A$10:$D$88,4,FALSE))," ",VLOOKUP(A97,'Calcification Rates'!$A$10:$D$88,4,FALSE))</f>
        <v xml:space="preserve"> </v>
      </c>
      <c r="G97" s="246">
        <f>(IF(ISERROR(VLOOKUP(A97,'Calcification Rates'!$A$11:$Q$88,11,0)),0,VLOOKUP(A97,'Calcification Rates'!$A$11:$Q$88,11,0)))*D97+(IF(ISERROR(VLOOKUP(A97,'Calcification Rates'!$A$11:$Q$88,14,0)),0,VLOOKUP(A97,'Calcification Rates'!$A$11:$Q$88,14,0)))</f>
        <v>0</v>
      </c>
      <c r="H97" s="247">
        <f>(IF(ISERROR(VLOOKUP(A97,'Calcification Rates'!$A$11:$Q$88,12,0)),0,VLOOKUP(A97,'Calcification Rates'!$A$11:$Q$88,12,0)))*D97+(IF(ISERROR(VLOOKUP(A97,'Calcification Rates'!$A$11:$Q$88,15,0)),0,VLOOKUP(A97,'Calcification Rates'!$A$11:$Q$88,15,0)))</f>
        <v>0</v>
      </c>
      <c r="I97" s="248">
        <f>(IF(ISERROR(VLOOKUP(A97,'Calcification Rates'!$A$11:$Q$88,13,0)),0,VLOOKUP(A97,'Calcification Rates'!$A$11:$Q$88,13,0)))*D97+(IF(ISERROR(VLOOKUP(A97,'Calcification Rates'!$A$11:$Q$88,16,0)),0,VLOOKUP(A97,'Calcification Rates'!$A$11:$Q$88,16,0)))</f>
        <v>0</v>
      </c>
      <c r="J97" s="256"/>
      <c r="K97" s="250"/>
      <c r="L97" s="251"/>
      <c r="M97" s="244">
        <f>(IF(ISERROR(VLOOKUP(J97,'Calcification Rates'!$A$11:$Q$88,5,0)),0,VLOOKUP(J97,'Calcification Rates'!$A$11:$Q$88,5,0)))*L97</f>
        <v>0</v>
      </c>
      <c r="N97" s="245" t="str">
        <f>IF(ISERROR(VLOOKUP(J97,'Calcification Rates'!$A$10:$D$88,2,FALSE))," ",VLOOKUP(J97,'Calcification Rates'!$A$10:$D$88,2,FALSE))</f>
        <v xml:space="preserve"> </v>
      </c>
      <c r="O97" s="245" t="str">
        <f>IF(ISERROR(VLOOKUP(J97,'Calcification Rates'!$A$10:$D$88,4,FALSE))," ",VLOOKUP(J97,'Calcification Rates'!$A$10:$D$88,4,FALSE))</f>
        <v xml:space="preserve"> </v>
      </c>
      <c r="P97" s="246">
        <f>(IF(ISERROR(VLOOKUP(J97,'Calcification Rates'!$A$11:$Q$88,11,0)),0,VLOOKUP(J97,'Calcification Rates'!$A$11:$Q$88,11,0)))*M97+(IF(ISERROR(VLOOKUP(J97,'Calcification Rates'!$A$11:$Q$88,14,0)),0,VLOOKUP(J97,'Calcification Rates'!$A$11:$Q$88,14,0)))</f>
        <v>0</v>
      </c>
      <c r="Q97" s="246">
        <f>(IF(ISERROR(VLOOKUP(J97,'Calcification Rates'!$A$11:$Q$88,12,0)),0,VLOOKUP(J97,'Calcification Rates'!$A$11:$Q$88,12,0)))*M97+(IF(ISERROR(VLOOKUP(J97,'Calcification Rates'!$A$11:$Q$88,15,0)),0,VLOOKUP(J97,'Calcification Rates'!$A$11:$Q$88,15,0)))</f>
        <v>0</v>
      </c>
      <c r="R97" s="249">
        <f>(IF(ISERROR(VLOOKUP(J97,'Calcification Rates'!$A$11:$Q$88,13,0)),0,VLOOKUP(J97,'Calcification Rates'!$A$11:$Q$88,13,0)))*M97+(IF(ISERROR(VLOOKUP(J97,'Calcification Rates'!$A$11:$Q$88,16,0)),0,VLOOKUP(J97,'Calcification Rates'!$A$11:$Q$88,16,0)))</f>
        <v>0</v>
      </c>
      <c r="S97" s="256"/>
      <c r="T97" s="241"/>
      <c r="U97" s="257"/>
      <c r="V97" s="252">
        <f>(IF(ISERROR(VLOOKUP(S97,'Calcification Rates'!$A$11:$Q$88,5,0)),0,VLOOKUP(S97,'Calcification Rates'!$A$11:$Q$88,5,0)))*U97</f>
        <v>0</v>
      </c>
      <c r="W97" s="245" t="str">
        <f>IF(ISERROR(VLOOKUP(S97,'Calcification Rates'!$A$10:$D$88,2,FALSE))," ",VLOOKUP(S97,'Calcification Rates'!$A$10:$D$88,2,FALSE))</f>
        <v xml:space="preserve"> </v>
      </c>
      <c r="X97" s="245" t="str">
        <f>IF(ISERROR(VLOOKUP(S97,'Calcification Rates'!$A$10:$D$88,4,FALSE))," ",VLOOKUP(S97,'Calcification Rates'!$A$10:$D$88,4,FALSE))</f>
        <v xml:space="preserve"> </v>
      </c>
      <c r="Y97" s="246">
        <f>(IF(ISERROR(VLOOKUP(S97,'Calcification Rates'!$A$11:$Q$88,11,0)),0,VLOOKUP(S97,'Calcification Rates'!$A$11:$Q$88,11,0)))*V97+(IF(ISERROR(VLOOKUP(S97,'Calcification Rates'!$A$11:$Q$88,14,0)),0,VLOOKUP(S97,'Calcification Rates'!$A$11:$Q$88,14,0)))</f>
        <v>0</v>
      </c>
      <c r="Z97" s="246">
        <f>(IF(ISERROR(VLOOKUP(S97,'Calcification Rates'!$A$11:$Q$88,12,0)),0,VLOOKUP(S97,'Calcification Rates'!$A$11:$Q$88,12,0)))*V97+(IF(ISERROR(VLOOKUP(S97,'Calcification Rates'!$A$11:$Q$88,15,0)),0,VLOOKUP(S97,'Calcification Rates'!$A$11:$Q$88,15,0)))</f>
        <v>0</v>
      </c>
      <c r="AA97" s="249">
        <f>(IF(ISERROR(VLOOKUP(S97,'Calcification Rates'!$A$11:$Q$88,13,0)),0,VLOOKUP(S97,'Calcification Rates'!$A$11:$Q$88,13,0)))*V97+(IF(ISERROR(VLOOKUP(S97,'Calcification Rates'!$A$11:$Q$88,16,0)),0,VLOOKUP(S97,'Calcification Rates'!$A$11:$Q$88,16,0)))</f>
        <v>0</v>
      </c>
      <c r="AB97" s="256"/>
      <c r="AC97" s="242"/>
      <c r="AD97" s="243"/>
      <c r="AE97" s="244">
        <f>(IF(ISERROR(VLOOKUP(AB97,'Calcification Rates'!$A$11:$Q$88,5,0)),0,VLOOKUP(AB97,'Calcification Rates'!$A$11:$Q$88,5,0)))*AD97</f>
        <v>0</v>
      </c>
      <c r="AF97" s="245" t="str">
        <f>IF(ISERROR(VLOOKUP(AB97,'Calcification Rates'!$A$10:$D$88,2,FALSE))," ",VLOOKUP(AB97,'Calcification Rates'!$A$10:$D$88,2,FALSE))</f>
        <v xml:space="preserve"> </v>
      </c>
      <c r="AG97" s="245" t="str">
        <f>IF(ISERROR(VLOOKUP(AB97,'Calcification Rates'!$A$10:$D$88,4,FALSE))," ",VLOOKUP(AB97,'Calcification Rates'!$A$10:$D$88,4,FALSE))</f>
        <v xml:space="preserve"> </v>
      </c>
      <c r="AH97" s="246">
        <f>(IF(ISERROR(VLOOKUP(AB97,'Calcification Rates'!$A$11:$Q$88,11,0)),0,VLOOKUP(AB97,'Calcification Rates'!$A$11:$Q$88,11,0)))*AE97+(IF(ISERROR(VLOOKUP(AB97,'Calcification Rates'!$A$11:$Q$88,14,0)),0,VLOOKUP(AB97,'Calcification Rates'!$A$11:$Q$88,14,0)))</f>
        <v>0</v>
      </c>
      <c r="AI97" s="246">
        <f>(IF(ISERROR(VLOOKUP(AB97,'Calcification Rates'!$A$11:$Q$88,12,0)),0,VLOOKUP(AB97,'Calcification Rates'!$A$11:$Q$88,12,0)))*AE97+(IF(ISERROR(VLOOKUP(AB97,'Calcification Rates'!$A$11:$Q$88,15,0)),0,VLOOKUP(AB97,'Calcification Rates'!$A$11:$Q$88,15,0)))</f>
        <v>0</v>
      </c>
      <c r="AJ97" s="249">
        <f>(IF(ISERROR(VLOOKUP(AB97,'Calcification Rates'!$A$11:$Q$88,13,0)),0,VLOOKUP(AB97,'Calcification Rates'!$A$11:$Q$88,13,0)))*AE97+(IF(ISERROR(VLOOKUP(AB97,'Calcification Rates'!$A$11:$Q$88,16,0)),0,VLOOKUP(AB97,'Calcification Rates'!$A$11:$Q$88,16,0)))</f>
        <v>0</v>
      </c>
      <c r="AK97" s="256"/>
      <c r="AL97" s="242"/>
      <c r="AM97" s="243"/>
      <c r="AN97" s="252">
        <f>(IF(ISERROR(VLOOKUP(AK97,'Calcification Rates'!$A$11:$Q$88,5,0)),0,VLOOKUP(AK97,'Calcification Rates'!$A$11:$Q$88,5,0)))*AM97</f>
        <v>0</v>
      </c>
      <c r="AO97" s="245" t="str">
        <f>IF(ISERROR(VLOOKUP(AK97,'Calcification Rates'!$A$10:$D$88,2,FALSE))," ",VLOOKUP(AK97,'Calcification Rates'!$A$10:$D$88,2,FALSE))</f>
        <v xml:space="preserve"> </v>
      </c>
      <c r="AP97" s="245" t="str">
        <f>IF(ISERROR(VLOOKUP(AK97,'Calcification Rates'!$A$10:$D$88,4,FALSE))," ",VLOOKUP(AK97,'Calcification Rates'!$A$10:$D$88,4,FALSE))</f>
        <v xml:space="preserve"> </v>
      </c>
      <c r="AQ97" s="246">
        <f>(IF(ISERROR(VLOOKUP(AK97,'Calcification Rates'!$A$11:$Q$88,11,0)),0,VLOOKUP(AK97,'Calcification Rates'!$A$11:$Q$88,11,0)))*AN97+(IF(ISERROR(VLOOKUP(AK97,'Calcification Rates'!$A$11:$Q$88,14,0)),0,VLOOKUP(AK97,'Calcification Rates'!$A$11:$Q$88,14,0)))</f>
        <v>0</v>
      </c>
      <c r="AR97" s="246">
        <f>(IF(ISERROR(VLOOKUP(AK97,'Calcification Rates'!$A$11:$Q$88,12,0)),0,VLOOKUP(AK97,'Calcification Rates'!$A$11:$Q$88,12,0)))*AN97+(IF(ISERROR(VLOOKUP(AK97,'Calcification Rates'!$A$11:$Q$88,15,0)),0,VLOOKUP(AK97,'Calcification Rates'!$A$11:$Q$88,15,0)))</f>
        <v>0</v>
      </c>
      <c r="AS97" s="249">
        <f>(IF(ISERROR(VLOOKUP(AK97,'Calcification Rates'!$A$11:$Q$88,13,0)),0,VLOOKUP(AK97,'Calcification Rates'!$A$11:$Q$88,13,0)))*AN97+(IF(ISERROR(VLOOKUP(AK97,'Calcification Rates'!$A$11:$Q$88,16,0)),0,VLOOKUP(AK97,'Calcification Rates'!$A$11:$Q$88,16,0)))</f>
        <v>0</v>
      </c>
      <c r="AT97" s="256"/>
      <c r="AU97" s="241"/>
      <c r="AV97" s="257"/>
      <c r="AW97" s="244">
        <f>(IF(ISERROR(VLOOKUP(AT97,'Calcification Rates'!$A$11:$Q$88,5,0)),0,VLOOKUP(AT97,'Calcification Rates'!$A$11:$Q$88,5,0)))*AV97</f>
        <v>0</v>
      </c>
      <c r="AX97" s="245" t="str">
        <f>IF(ISERROR(VLOOKUP(AT97,'Calcification Rates'!$A$10:$D$88,2,FALSE))," ",VLOOKUP(AT97,'Calcification Rates'!$A$10:$D$88,2,FALSE))</f>
        <v xml:space="preserve"> </v>
      </c>
      <c r="AY97" s="245" t="str">
        <f>IF(ISERROR(VLOOKUP(AT97,'Calcification Rates'!$A$10:$D$88,4,FALSE))," ",VLOOKUP(AT97,'Calcification Rates'!$A$10:$D$88,4,FALSE))</f>
        <v xml:space="preserve"> </v>
      </c>
      <c r="AZ97" s="253">
        <f>(IF(ISERROR(VLOOKUP(AT97,'Calcification Rates'!$A$11:$Q$88,11,0)),0,VLOOKUP(AT97,'Calcification Rates'!$A$11:$Q$88,11,0)))*AW97+(IF(ISERROR(VLOOKUP(AT97,'Calcification Rates'!$A$11:$Q$88,14,0)),0,VLOOKUP(AT97,'Calcification Rates'!$A$11:$Q$88,14,0)))</f>
        <v>0</v>
      </c>
      <c r="BA97" s="253">
        <f>(IF(ISERROR(VLOOKUP(AT97,'Calcification Rates'!$A$11:$Q$88,12,0)),0,VLOOKUP(AT97,'Calcification Rates'!$A$11:$Q$88,12,0)))*AW97+(IF(ISERROR(VLOOKUP(AT97,'Calcification Rates'!$A$11:$Q$88,15,0)),0,VLOOKUP(AT97,'Calcification Rates'!$A$11:$Q$88,15,0)))</f>
        <v>0</v>
      </c>
      <c r="BB97" s="254">
        <f>(IF(ISERROR(VLOOKUP(AT97,'Calcification Rates'!$A$11:$Q$88,13,0)),0,VLOOKUP(AT97,'Calcification Rates'!$A$11:$Q$88,13,0)))*AW97+(IF(ISERROR(VLOOKUP(AT97,'Calcification Rates'!$A$11:$Q$88,16,0)),0,VLOOKUP(AT97,'Calcification Rates'!$A$11:$Q$88,16,0)))</f>
        <v>0</v>
      </c>
      <c r="BC97" s="256"/>
      <c r="BD97" s="241"/>
      <c r="BE97" s="257"/>
      <c r="BF97" s="244">
        <f>(IF(ISERROR(VLOOKUP(BC97,'Calcification Rates'!$A$11:$Q$88,5,0)),0,VLOOKUP(BC97,'Calcification Rates'!$A$11:$Q$88,5,0)))*BE97</f>
        <v>0</v>
      </c>
      <c r="BG97" s="245" t="str">
        <f>IF(ISERROR(VLOOKUP(BC97,'Calcification Rates'!$A$10:$D$88,2,FALSE))," ",VLOOKUP(BC97,'Calcification Rates'!$A$10:$D$88,2,FALSE))</f>
        <v xml:space="preserve"> </v>
      </c>
      <c r="BH97" s="245" t="str">
        <f>IF(ISERROR(VLOOKUP(BC97,'Calcification Rates'!$A$10:$D$88,4,FALSE))," ",VLOOKUP(BC97,'Calcification Rates'!$A$10:$D$88,4,FALSE))</f>
        <v xml:space="preserve"> </v>
      </c>
      <c r="BI97" s="253">
        <f>(IF(ISERROR(VLOOKUP(BC97,'Calcification Rates'!$A$11:$Q$88,11,0)),0,VLOOKUP(BC97,'Calcification Rates'!$A$11:$Q$88,11,0)))*BF97+(IF(ISERROR(VLOOKUP(BC97,'Calcification Rates'!$A$11:$Q$88,14,0)),0,VLOOKUP(BC97,'Calcification Rates'!$A$11:$Q$88,14,0)))</f>
        <v>0</v>
      </c>
      <c r="BJ97" s="253">
        <f>(IF(ISERROR(VLOOKUP(BC97,'Calcification Rates'!$A$11:$Q$88,12,0)),0,VLOOKUP(BC97,'Calcification Rates'!$A$11:$Q$88,12,0)))*BF97+(IF(ISERROR(VLOOKUP(BC97,'Calcification Rates'!$A$11:$Q$88,15,0)),0,VLOOKUP(BC97,'Calcification Rates'!$A$11:$Q$88,15,0)))</f>
        <v>0</v>
      </c>
      <c r="BK97" s="254">
        <f>(IF(ISERROR(VLOOKUP(BC97,'Calcification Rates'!$A$11:$Q$88,13,0)),0,VLOOKUP(BC97,'Calcification Rates'!$A$11:$Q$88,13,0)))*BF97+(IF(ISERROR(VLOOKUP(BC97,'Calcification Rates'!$A$11:$Q$88,16,0)),0,VLOOKUP(BC97,'Calcification Rates'!$A$11:$Q$88,16,0)))</f>
        <v>0</v>
      </c>
      <c r="BL97" s="256"/>
      <c r="BM97" s="250"/>
      <c r="BN97" s="250"/>
      <c r="BO97" s="241">
        <f>(IF(ISERROR(VLOOKUP(BL97,'Calcification Rates'!$A$11:$Q$88,5,0)),0,VLOOKUP(BL97,'Calcification Rates'!$A$11:$Q$88,5,0)))*BN97</f>
        <v>0</v>
      </c>
      <c r="BP97" s="245" t="str">
        <f>IF(ISERROR(VLOOKUP(BL97,'Calcification Rates'!$A$10:$D$88,2,FALSE))," ",VLOOKUP(BL97,'Calcification Rates'!$A$10:$D$88,2,FALSE))</f>
        <v xml:space="preserve"> </v>
      </c>
      <c r="BQ97" s="245" t="str">
        <f>IF(ISERROR(VLOOKUP(BL97,'Calcification Rates'!$A$10:$D$88,4,FALSE))," ",VLOOKUP(BL97,'Calcification Rates'!$A$10:$D$88,4,FALSE))</f>
        <v xml:space="preserve"> </v>
      </c>
      <c r="BR97" s="253">
        <f>(IF(ISERROR(VLOOKUP(BL97,'Calcification Rates'!$A$11:$Q$88,11,0)),0,VLOOKUP(BL97,'Calcification Rates'!$A$11:$Q$88,11,0)))*BO97+(IF(ISERROR(VLOOKUP(BL97,'Calcification Rates'!$A$11:$Q$88,14,0)),0,VLOOKUP(BL97,'Calcification Rates'!$A$11:$Q$88,14,0)))</f>
        <v>0</v>
      </c>
      <c r="BS97" s="253">
        <f>(IF(ISERROR(VLOOKUP(BL97,'Calcification Rates'!$A$11:$Q$88,12,0)),0,VLOOKUP(BL97,'Calcification Rates'!$A$11:$Q$88,12,0)))*BO97+(IF(ISERROR(VLOOKUP(BL97,'Calcification Rates'!$A$11:$Q$88,15,0)),0,VLOOKUP(BL97,'Calcification Rates'!$A$11:$Q$88,15,0)))</f>
        <v>0</v>
      </c>
      <c r="BT97" s="254">
        <f>(IF(ISERROR(VLOOKUP(BL97,'Calcification Rates'!$A$11:$Q$88,13,0)),0,VLOOKUP(BL97,'Calcification Rates'!$A$11:$Q$88,13,0)))*BO97+(IF(ISERROR(VLOOKUP(BL97,'Calcification Rates'!$A$11:$Q$88,16,0)),0,VLOOKUP(BL97,'Calcification Rates'!$A$11:$Q$88,16,0)))</f>
        <v>0</v>
      </c>
    </row>
    <row r="98" spans="1:72" ht="20.100000000000001" customHeight="1" x14ac:dyDescent="0.25">
      <c r="A98" s="241"/>
      <c r="B98" s="242"/>
      <c r="C98" s="243"/>
      <c r="D98" s="244">
        <f>(IF(ISERROR(VLOOKUP(A98,'Calcification Rates'!$A$11:$Q$88,5,0)),0,VLOOKUP(A98,'Calcification Rates'!$A$11:$Q$88,5,0)))*C98</f>
        <v>0</v>
      </c>
      <c r="E98" s="245" t="str">
        <f>IF(ISERROR(VLOOKUP(A98,'Calcification Rates'!$A$10:$D$88,2,FALSE))," ",VLOOKUP(A98,'Calcification Rates'!$A$10:$D$88,2,FALSE))</f>
        <v xml:space="preserve"> </v>
      </c>
      <c r="F98" s="245" t="str">
        <f>IF(ISERROR(VLOOKUP(A98,'Calcification Rates'!$A$10:$D$88,4,FALSE))," ",VLOOKUP(A98,'Calcification Rates'!$A$10:$D$88,4,FALSE))</f>
        <v xml:space="preserve"> </v>
      </c>
      <c r="G98" s="246">
        <f>(IF(ISERROR(VLOOKUP(A98,'Calcification Rates'!$A$11:$Q$88,11,0)),0,VLOOKUP(A98,'Calcification Rates'!$A$11:$Q$88,11,0)))*D98+(IF(ISERROR(VLOOKUP(A98,'Calcification Rates'!$A$11:$Q$88,14,0)),0,VLOOKUP(A98,'Calcification Rates'!$A$11:$Q$88,14,0)))</f>
        <v>0</v>
      </c>
      <c r="H98" s="247">
        <f>(IF(ISERROR(VLOOKUP(A98,'Calcification Rates'!$A$11:$Q$88,12,0)),0,VLOOKUP(A98,'Calcification Rates'!$A$11:$Q$88,12,0)))*D98+(IF(ISERROR(VLOOKUP(A98,'Calcification Rates'!$A$11:$Q$88,15,0)),0,VLOOKUP(A98,'Calcification Rates'!$A$11:$Q$88,15,0)))</f>
        <v>0</v>
      </c>
      <c r="I98" s="248">
        <f>(IF(ISERROR(VLOOKUP(A98,'Calcification Rates'!$A$11:$Q$88,13,0)),0,VLOOKUP(A98,'Calcification Rates'!$A$11:$Q$88,13,0)))*D98+(IF(ISERROR(VLOOKUP(A98,'Calcification Rates'!$A$11:$Q$88,16,0)),0,VLOOKUP(A98,'Calcification Rates'!$A$11:$Q$88,16,0)))</f>
        <v>0</v>
      </c>
      <c r="J98" s="256"/>
      <c r="K98" s="250"/>
      <c r="L98" s="251"/>
      <c r="M98" s="244">
        <f>(IF(ISERROR(VLOOKUP(J98,'Calcification Rates'!$A$11:$Q$88,5,0)),0,VLOOKUP(J98,'Calcification Rates'!$A$11:$Q$88,5,0)))*L98</f>
        <v>0</v>
      </c>
      <c r="N98" s="245" t="str">
        <f>IF(ISERROR(VLOOKUP(J98,'Calcification Rates'!$A$10:$D$88,2,FALSE))," ",VLOOKUP(J98,'Calcification Rates'!$A$10:$D$88,2,FALSE))</f>
        <v xml:space="preserve"> </v>
      </c>
      <c r="O98" s="245" t="str">
        <f>IF(ISERROR(VLOOKUP(J98,'Calcification Rates'!$A$10:$D$88,4,FALSE))," ",VLOOKUP(J98,'Calcification Rates'!$A$10:$D$88,4,FALSE))</f>
        <v xml:space="preserve"> </v>
      </c>
      <c r="P98" s="246">
        <f>(IF(ISERROR(VLOOKUP(J98,'Calcification Rates'!$A$11:$Q$88,11,0)),0,VLOOKUP(J98,'Calcification Rates'!$A$11:$Q$88,11,0)))*M98+(IF(ISERROR(VLOOKUP(J98,'Calcification Rates'!$A$11:$Q$88,14,0)),0,VLOOKUP(J98,'Calcification Rates'!$A$11:$Q$88,14,0)))</f>
        <v>0</v>
      </c>
      <c r="Q98" s="246">
        <f>(IF(ISERROR(VLOOKUP(J98,'Calcification Rates'!$A$11:$Q$88,12,0)),0,VLOOKUP(J98,'Calcification Rates'!$A$11:$Q$88,12,0)))*M98+(IF(ISERROR(VLOOKUP(J98,'Calcification Rates'!$A$11:$Q$88,15,0)),0,VLOOKUP(J98,'Calcification Rates'!$A$11:$Q$88,15,0)))</f>
        <v>0</v>
      </c>
      <c r="R98" s="249">
        <f>(IF(ISERROR(VLOOKUP(J98,'Calcification Rates'!$A$11:$Q$88,13,0)),0,VLOOKUP(J98,'Calcification Rates'!$A$11:$Q$88,13,0)))*M98+(IF(ISERROR(VLOOKUP(J98,'Calcification Rates'!$A$11:$Q$88,16,0)),0,VLOOKUP(J98,'Calcification Rates'!$A$11:$Q$88,16,0)))</f>
        <v>0</v>
      </c>
      <c r="S98" s="256"/>
      <c r="T98" s="241"/>
      <c r="U98" s="257"/>
      <c r="V98" s="252">
        <f>(IF(ISERROR(VLOOKUP(S98,'Calcification Rates'!$A$11:$Q$88,5,0)),0,VLOOKUP(S98,'Calcification Rates'!$A$11:$Q$88,5,0)))*U98</f>
        <v>0</v>
      </c>
      <c r="W98" s="245" t="str">
        <f>IF(ISERROR(VLOOKUP(S98,'Calcification Rates'!$A$10:$D$88,2,FALSE))," ",VLOOKUP(S98,'Calcification Rates'!$A$10:$D$88,2,FALSE))</f>
        <v xml:space="preserve"> </v>
      </c>
      <c r="X98" s="245" t="str">
        <f>IF(ISERROR(VLOOKUP(S98,'Calcification Rates'!$A$10:$D$88,4,FALSE))," ",VLOOKUP(S98,'Calcification Rates'!$A$10:$D$88,4,FALSE))</f>
        <v xml:space="preserve"> </v>
      </c>
      <c r="Y98" s="246">
        <f>(IF(ISERROR(VLOOKUP(S98,'Calcification Rates'!$A$11:$Q$88,11,0)),0,VLOOKUP(S98,'Calcification Rates'!$A$11:$Q$88,11,0)))*V98+(IF(ISERROR(VLOOKUP(S98,'Calcification Rates'!$A$11:$Q$88,14,0)),0,VLOOKUP(S98,'Calcification Rates'!$A$11:$Q$88,14,0)))</f>
        <v>0</v>
      </c>
      <c r="Z98" s="246">
        <f>(IF(ISERROR(VLOOKUP(S98,'Calcification Rates'!$A$11:$Q$88,12,0)),0,VLOOKUP(S98,'Calcification Rates'!$A$11:$Q$88,12,0)))*V98+(IF(ISERROR(VLOOKUP(S98,'Calcification Rates'!$A$11:$Q$88,15,0)),0,VLOOKUP(S98,'Calcification Rates'!$A$11:$Q$88,15,0)))</f>
        <v>0</v>
      </c>
      <c r="AA98" s="249">
        <f>(IF(ISERROR(VLOOKUP(S98,'Calcification Rates'!$A$11:$Q$88,13,0)),0,VLOOKUP(S98,'Calcification Rates'!$A$11:$Q$88,13,0)))*V98+(IF(ISERROR(VLOOKUP(S98,'Calcification Rates'!$A$11:$Q$88,16,0)),0,VLOOKUP(S98,'Calcification Rates'!$A$11:$Q$88,16,0)))</f>
        <v>0</v>
      </c>
      <c r="AB98" s="256"/>
      <c r="AC98" s="242"/>
      <c r="AD98" s="243"/>
      <c r="AE98" s="244">
        <f>(IF(ISERROR(VLOOKUP(AB98,'Calcification Rates'!$A$11:$Q$88,5,0)),0,VLOOKUP(AB98,'Calcification Rates'!$A$11:$Q$88,5,0)))*AD98</f>
        <v>0</v>
      </c>
      <c r="AF98" s="245" t="str">
        <f>IF(ISERROR(VLOOKUP(AB98,'Calcification Rates'!$A$10:$D$88,2,FALSE))," ",VLOOKUP(AB98,'Calcification Rates'!$A$10:$D$88,2,FALSE))</f>
        <v xml:space="preserve"> </v>
      </c>
      <c r="AG98" s="245" t="str">
        <f>IF(ISERROR(VLOOKUP(AB98,'Calcification Rates'!$A$10:$D$88,4,FALSE))," ",VLOOKUP(AB98,'Calcification Rates'!$A$10:$D$88,4,FALSE))</f>
        <v xml:space="preserve"> </v>
      </c>
      <c r="AH98" s="246">
        <f>(IF(ISERROR(VLOOKUP(AB98,'Calcification Rates'!$A$11:$Q$88,11,0)),0,VLOOKUP(AB98,'Calcification Rates'!$A$11:$Q$88,11,0)))*AE98+(IF(ISERROR(VLOOKUP(AB98,'Calcification Rates'!$A$11:$Q$88,14,0)),0,VLOOKUP(AB98,'Calcification Rates'!$A$11:$Q$88,14,0)))</f>
        <v>0</v>
      </c>
      <c r="AI98" s="246">
        <f>(IF(ISERROR(VLOOKUP(AB98,'Calcification Rates'!$A$11:$Q$88,12,0)),0,VLOOKUP(AB98,'Calcification Rates'!$A$11:$Q$88,12,0)))*AE98+(IF(ISERROR(VLOOKUP(AB98,'Calcification Rates'!$A$11:$Q$88,15,0)),0,VLOOKUP(AB98,'Calcification Rates'!$A$11:$Q$88,15,0)))</f>
        <v>0</v>
      </c>
      <c r="AJ98" s="249">
        <f>(IF(ISERROR(VLOOKUP(AB98,'Calcification Rates'!$A$11:$Q$88,13,0)),0,VLOOKUP(AB98,'Calcification Rates'!$A$11:$Q$88,13,0)))*AE98+(IF(ISERROR(VLOOKUP(AB98,'Calcification Rates'!$A$11:$Q$88,16,0)),0,VLOOKUP(AB98,'Calcification Rates'!$A$11:$Q$88,16,0)))</f>
        <v>0</v>
      </c>
      <c r="AK98" s="256"/>
      <c r="AL98" s="242"/>
      <c r="AM98" s="243"/>
      <c r="AN98" s="252">
        <f>(IF(ISERROR(VLOOKUP(AK98,'Calcification Rates'!$A$11:$Q$88,5,0)),0,VLOOKUP(AK98,'Calcification Rates'!$A$11:$Q$88,5,0)))*AM98</f>
        <v>0</v>
      </c>
      <c r="AO98" s="245" t="str">
        <f>IF(ISERROR(VLOOKUP(AK98,'Calcification Rates'!$A$10:$D$88,2,FALSE))," ",VLOOKUP(AK98,'Calcification Rates'!$A$10:$D$88,2,FALSE))</f>
        <v xml:space="preserve"> </v>
      </c>
      <c r="AP98" s="245" t="str">
        <f>IF(ISERROR(VLOOKUP(AK98,'Calcification Rates'!$A$10:$D$88,4,FALSE))," ",VLOOKUP(AK98,'Calcification Rates'!$A$10:$D$88,4,FALSE))</f>
        <v xml:space="preserve"> </v>
      </c>
      <c r="AQ98" s="246">
        <f>(IF(ISERROR(VLOOKUP(AK98,'Calcification Rates'!$A$11:$Q$88,11,0)),0,VLOOKUP(AK98,'Calcification Rates'!$A$11:$Q$88,11,0)))*AN98+(IF(ISERROR(VLOOKUP(AK98,'Calcification Rates'!$A$11:$Q$88,14,0)),0,VLOOKUP(AK98,'Calcification Rates'!$A$11:$Q$88,14,0)))</f>
        <v>0</v>
      </c>
      <c r="AR98" s="246">
        <f>(IF(ISERROR(VLOOKUP(AK98,'Calcification Rates'!$A$11:$Q$88,12,0)),0,VLOOKUP(AK98,'Calcification Rates'!$A$11:$Q$88,12,0)))*AN98+(IF(ISERROR(VLOOKUP(AK98,'Calcification Rates'!$A$11:$Q$88,15,0)),0,VLOOKUP(AK98,'Calcification Rates'!$A$11:$Q$88,15,0)))</f>
        <v>0</v>
      </c>
      <c r="AS98" s="249">
        <f>(IF(ISERROR(VLOOKUP(AK98,'Calcification Rates'!$A$11:$Q$88,13,0)),0,VLOOKUP(AK98,'Calcification Rates'!$A$11:$Q$88,13,0)))*AN98+(IF(ISERROR(VLOOKUP(AK98,'Calcification Rates'!$A$11:$Q$88,16,0)),0,VLOOKUP(AK98,'Calcification Rates'!$A$11:$Q$88,16,0)))</f>
        <v>0</v>
      </c>
      <c r="AT98" s="256"/>
      <c r="AU98" s="241"/>
      <c r="AV98" s="257"/>
      <c r="AW98" s="244">
        <f>(IF(ISERROR(VLOOKUP(AT98,'Calcification Rates'!$A$11:$Q$88,5,0)),0,VLOOKUP(AT98,'Calcification Rates'!$A$11:$Q$88,5,0)))*AV98</f>
        <v>0</v>
      </c>
      <c r="AX98" s="245" t="str">
        <f>IF(ISERROR(VLOOKUP(AT98,'Calcification Rates'!$A$10:$D$88,2,FALSE))," ",VLOOKUP(AT98,'Calcification Rates'!$A$10:$D$88,2,FALSE))</f>
        <v xml:space="preserve"> </v>
      </c>
      <c r="AY98" s="245" t="str">
        <f>IF(ISERROR(VLOOKUP(AT98,'Calcification Rates'!$A$10:$D$88,4,FALSE))," ",VLOOKUP(AT98,'Calcification Rates'!$A$10:$D$88,4,FALSE))</f>
        <v xml:space="preserve"> </v>
      </c>
      <c r="AZ98" s="253">
        <f>(IF(ISERROR(VLOOKUP(AT98,'Calcification Rates'!$A$11:$Q$88,11,0)),0,VLOOKUP(AT98,'Calcification Rates'!$A$11:$Q$88,11,0)))*AW98+(IF(ISERROR(VLOOKUP(AT98,'Calcification Rates'!$A$11:$Q$88,14,0)),0,VLOOKUP(AT98,'Calcification Rates'!$A$11:$Q$88,14,0)))</f>
        <v>0</v>
      </c>
      <c r="BA98" s="253">
        <f>(IF(ISERROR(VLOOKUP(AT98,'Calcification Rates'!$A$11:$Q$88,12,0)),0,VLOOKUP(AT98,'Calcification Rates'!$A$11:$Q$88,12,0)))*AW98+(IF(ISERROR(VLOOKUP(AT98,'Calcification Rates'!$A$11:$Q$88,15,0)),0,VLOOKUP(AT98,'Calcification Rates'!$A$11:$Q$88,15,0)))</f>
        <v>0</v>
      </c>
      <c r="BB98" s="254">
        <f>(IF(ISERROR(VLOOKUP(AT98,'Calcification Rates'!$A$11:$Q$88,13,0)),0,VLOOKUP(AT98,'Calcification Rates'!$A$11:$Q$88,13,0)))*AW98+(IF(ISERROR(VLOOKUP(AT98,'Calcification Rates'!$A$11:$Q$88,16,0)),0,VLOOKUP(AT98,'Calcification Rates'!$A$11:$Q$88,16,0)))</f>
        <v>0</v>
      </c>
      <c r="BC98" s="256"/>
      <c r="BD98" s="241"/>
      <c r="BE98" s="257"/>
      <c r="BF98" s="244">
        <f>(IF(ISERROR(VLOOKUP(BC98,'Calcification Rates'!$A$11:$Q$88,5,0)),0,VLOOKUP(BC98,'Calcification Rates'!$A$11:$Q$88,5,0)))*BE98</f>
        <v>0</v>
      </c>
      <c r="BG98" s="245" t="str">
        <f>IF(ISERROR(VLOOKUP(BC98,'Calcification Rates'!$A$10:$D$88,2,FALSE))," ",VLOOKUP(BC98,'Calcification Rates'!$A$10:$D$88,2,FALSE))</f>
        <v xml:space="preserve"> </v>
      </c>
      <c r="BH98" s="245" t="str">
        <f>IF(ISERROR(VLOOKUP(BC98,'Calcification Rates'!$A$10:$D$88,4,FALSE))," ",VLOOKUP(BC98,'Calcification Rates'!$A$10:$D$88,4,FALSE))</f>
        <v xml:space="preserve"> </v>
      </c>
      <c r="BI98" s="253">
        <f>(IF(ISERROR(VLOOKUP(BC98,'Calcification Rates'!$A$11:$Q$88,11,0)),0,VLOOKUP(BC98,'Calcification Rates'!$A$11:$Q$88,11,0)))*BF98+(IF(ISERROR(VLOOKUP(BC98,'Calcification Rates'!$A$11:$Q$88,14,0)),0,VLOOKUP(BC98,'Calcification Rates'!$A$11:$Q$88,14,0)))</f>
        <v>0</v>
      </c>
      <c r="BJ98" s="253">
        <f>(IF(ISERROR(VLOOKUP(BC98,'Calcification Rates'!$A$11:$Q$88,12,0)),0,VLOOKUP(BC98,'Calcification Rates'!$A$11:$Q$88,12,0)))*BF98+(IF(ISERROR(VLOOKUP(BC98,'Calcification Rates'!$A$11:$Q$88,15,0)),0,VLOOKUP(BC98,'Calcification Rates'!$A$11:$Q$88,15,0)))</f>
        <v>0</v>
      </c>
      <c r="BK98" s="254">
        <f>(IF(ISERROR(VLOOKUP(BC98,'Calcification Rates'!$A$11:$Q$88,13,0)),0,VLOOKUP(BC98,'Calcification Rates'!$A$11:$Q$88,13,0)))*BF98+(IF(ISERROR(VLOOKUP(BC98,'Calcification Rates'!$A$11:$Q$88,16,0)),0,VLOOKUP(BC98,'Calcification Rates'!$A$11:$Q$88,16,0)))</f>
        <v>0</v>
      </c>
      <c r="BL98" s="256"/>
      <c r="BM98" s="241"/>
      <c r="BN98" s="241"/>
      <c r="BO98" s="241">
        <f>(IF(ISERROR(VLOOKUP(BL98,'Calcification Rates'!$A$11:$Q$88,5,0)),0,VLOOKUP(BL98,'Calcification Rates'!$A$11:$Q$88,5,0)))*BN98</f>
        <v>0</v>
      </c>
      <c r="BP98" s="245" t="str">
        <f>IF(ISERROR(VLOOKUP(BL98,'Calcification Rates'!$A$10:$D$88,2,FALSE))," ",VLOOKUP(BL98,'Calcification Rates'!$A$10:$D$88,2,FALSE))</f>
        <v xml:space="preserve"> </v>
      </c>
      <c r="BQ98" s="245" t="str">
        <f>IF(ISERROR(VLOOKUP(BL98,'Calcification Rates'!$A$10:$D$88,4,FALSE))," ",VLOOKUP(BL98,'Calcification Rates'!$A$10:$D$88,4,FALSE))</f>
        <v xml:space="preserve"> </v>
      </c>
      <c r="BR98" s="253">
        <f>(IF(ISERROR(VLOOKUP(BL98,'Calcification Rates'!$A$11:$Q$88,11,0)),0,VLOOKUP(BL98,'Calcification Rates'!$A$11:$Q$88,11,0)))*BO98+(IF(ISERROR(VLOOKUP(BL98,'Calcification Rates'!$A$11:$Q$88,14,0)),0,VLOOKUP(BL98,'Calcification Rates'!$A$11:$Q$88,14,0)))</f>
        <v>0</v>
      </c>
      <c r="BS98" s="253">
        <f>(IF(ISERROR(VLOOKUP(BL98,'Calcification Rates'!$A$11:$Q$88,12,0)),0,VLOOKUP(BL98,'Calcification Rates'!$A$11:$Q$88,12,0)))*BO98+(IF(ISERROR(VLOOKUP(BL98,'Calcification Rates'!$A$11:$Q$88,15,0)),0,VLOOKUP(BL98,'Calcification Rates'!$A$11:$Q$88,15,0)))</f>
        <v>0</v>
      </c>
      <c r="BT98" s="254">
        <f>(IF(ISERROR(VLOOKUP(BL98,'Calcification Rates'!$A$11:$Q$88,13,0)),0,VLOOKUP(BL98,'Calcification Rates'!$A$11:$Q$88,13,0)))*BO98+(IF(ISERROR(VLOOKUP(BL98,'Calcification Rates'!$A$11:$Q$88,16,0)),0,VLOOKUP(BL98,'Calcification Rates'!$A$11:$Q$88,16,0)))</f>
        <v>0</v>
      </c>
    </row>
    <row r="99" spans="1:72" ht="20.100000000000001" customHeight="1" x14ac:dyDescent="0.25">
      <c r="A99" s="241"/>
      <c r="B99" s="242"/>
      <c r="C99" s="243"/>
      <c r="D99" s="244">
        <f>(IF(ISERROR(VLOOKUP(A99,'Calcification Rates'!$A$11:$Q$88,5,0)),0,VLOOKUP(A99,'Calcification Rates'!$A$11:$Q$88,5,0)))*C99</f>
        <v>0</v>
      </c>
      <c r="E99" s="245" t="str">
        <f>IF(ISERROR(VLOOKUP(A99,'Calcification Rates'!$A$10:$D$88,2,FALSE))," ",VLOOKUP(A99,'Calcification Rates'!$A$10:$D$88,2,FALSE))</f>
        <v xml:space="preserve"> </v>
      </c>
      <c r="F99" s="245" t="str">
        <f>IF(ISERROR(VLOOKUP(A99,'Calcification Rates'!$A$10:$D$88,4,FALSE))," ",VLOOKUP(A99,'Calcification Rates'!$A$10:$D$88,4,FALSE))</f>
        <v xml:space="preserve"> </v>
      </c>
      <c r="G99" s="246">
        <f>(IF(ISERROR(VLOOKUP(A99,'Calcification Rates'!$A$11:$Q$88,11,0)),0,VLOOKUP(A99,'Calcification Rates'!$A$11:$Q$88,11,0)))*D99+(IF(ISERROR(VLOOKUP(A99,'Calcification Rates'!$A$11:$Q$88,14,0)),0,VLOOKUP(A99,'Calcification Rates'!$A$11:$Q$88,14,0)))</f>
        <v>0</v>
      </c>
      <c r="H99" s="247">
        <f>(IF(ISERROR(VLOOKUP(A99,'Calcification Rates'!$A$11:$Q$88,12,0)),0,VLOOKUP(A99,'Calcification Rates'!$A$11:$Q$88,12,0)))*D99+(IF(ISERROR(VLOOKUP(A99,'Calcification Rates'!$A$11:$Q$88,15,0)),0,VLOOKUP(A99,'Calcification Rates'!$A$11:$Q$88,15,0)))</f>
        <v>0</v>
      </c>
      <c r="I99" s="248">
        <f>(IF(ISERROR(VLOOKUP(A99,'Calcification Rates'!$A$11:$Q$88,13,0)),0,VLOOKUP(A99,'Calcification Rates'!$A$11:$Q$88,13,0)))*D99+(IF(ISERROR(VLOOKUP(A99,'Calcification Rates'!$A$11:$Q$88,16,0)),0,VLOOKUP(A99,'Calcification Rates'!$A$11:$Q$88,16,0)))</f>
        <v>0</v>
      </c>
      <c r="J99" s="256"/>
      <c r="K99" s="250"/>
      <c r="L99" s="251"/>
      <c r="M99" s="244">
        <f>(IF(ISERROR(VLOOKUP(J99,'Calcification Rates'!$A$11:$Q$88,5,0)),0,VLOOKUP(J99,'Calcification Rates'!$A$11:$Q$88,5,0)))*L99</f>
        <v>0</v>
      </c>
      <c r="N99" s="245" t="str">
        <f>IF(ISERROR(VLOOKUP(J99,'Calcification Rates'!$A$10:$D$88,2,FALSE))," ",VLOOKUP(J99,'Calcification Rates'!$A$10:$D$88,2,FALSE))</f>
        <v xml:space="preserve"> </v>
      </c>
      <c r="O99" s="245" t="str">
        <f>IF(ISERROR(VLOOKUP(J99,'Calcification Rates'!$A$10:$D$88,4,FALSE))," ",VLOOKUP(J99,'Calcification Rates'!$A$10:$D$88,4,FALSE))</f>
        <v xml:space="preserve"> </v>
      </c>
      <c r="P99" s="246">
        <f>(IF(ISERROR(VLOOKUP(J99,'Calcification Rates'!$A$11:$Q$88,11,0)),0,VLOOKUP(J99,'Calcification Rates'!$A$11:$Q$88,11,0)))*M99+(IF(ISERROR(VLOOKUP(J99,'Calcification Rates'!$A$11:$Q$88,14,0)),0,VLOOKUP(J99,'Calcification Rates'!$A$11:$Q$88,14,0)))</f>
        <v>0</v>
      </c>
      <c r="Q99" s="246">
        <f>(IF(ISERROR(VLOOKUP(J99,'Calcification Rates'!$A$11:$Q$88,12,0)),0,VLOOKUP(J99,'Calcification Rates'!$A$11:$Q$88,12,0)))*M99+(IF(ISERROR(VLOOKUP(J99,'Calcification Rates'!$A$11:$Q$88,15,0)),0,VLOOKUP(J99,'Calcification Rates'!$A$11:$Q$88,15,0)))</f>
        <v>0</v>
      </c>
      <c r="R99" s="249">
        <f>(IF(ISERROR(VLOOKUP(J99,'Calcification Rates'!$A$11:$Q$88,13,0)),0,VLOOKUP(J99,'Calcification Rates'!$A$11:$Q$88,13,0)))*M99+(IF(ISERROR(VLOOKUP(J99,'Calcification Rates'!$A$11:$Q$88,16,0)),0,VLOOKUP(J99,'Calcification Rates'!$A$11:$Q$88,16,0)))</f>
        <v>0</v>
      </c>
      <c r="S99" s="256"/>
      <c r="T99" s="241"/>
      <c r="U99" s="257"/>
      <c r="V99" s="252">
        <f>(IF(ISERROR(VLOOKUP(S99,'Calcification Rates'!$A$11:$Q$88,5,0)),0,VLOOKUP(S99,'Calcification Rates'!$A$11:$Q$88,5,0)))*U99</f>
        <v>0</v>
      </c>
      <c r="W99" s="245" t="str">
        <f>IF(ISERROR(VLOOKUP(S99,'Calcification Rates'!$A$10:$D$88,2,FALSE))," ",VLOOKUP(S99,'Calcification Rates'!$A$10:$D$88,2,FALSE))</f>
        <v xml:space="preserve"> </v>
      </c>
      <c r="X99" s="245" t="str">
        <f>IF(ISERROR(VLOOKUP(S99,'Calcification Rates'!$A$10:$D$88,4,FALSE))," ",VLOOKUP(S99,'Calcification Rates'!$A$10:$D$88,4,FALSE))</f>
        <v xml:space="preserve"> </v>
      </c>
      <c r="Y99" s="246">
        <f>(IF(ISERROR(VLOOKUP(S99,'Calcification Rates'!$A$11:$Q$88,11,0)),0,VLOOKUP(S99,'Calcification Rates'!$A$11:$Q$88,11,0)))*V99+(IF(ISERROR(VLOOKUP(S99,'Calcification Rates'!$A$11:$Q$88,14,0)),0,VLOOKUP(S99,'Calcification Rates'!$A$11:$Q$88,14,0)))</f>
        <v>0</v>
      </c>
      <c r="Z99" s="246">
        <f>(IF(ISERROR(VLOOKUP(S99,'Calcification Rates'!$A$11:$Q$88,12,0)),0,VLOOKUP(S99,'Calcification Rates'!$A$11:$Q$88,12,0)))*V99+(IF(ISERROR(VLOOKUP(S99,'Calcification Rates'!$A$11:$Q$88,15,0)),0,VLOOKUP(S99,'Calcification Rates'!$A$11:$Q$88,15,0)))</f>
        <v>0</v>
      </c>
      <c r="AA99" s="249">
        <f>(IF(ISERROR(VLOOKUP(S99,'Calcification Rates'!$A$11:$Q$88,13,0)),0,VLOOKUP(S99,'Calcification Rates'!$A$11:$Q$88,13,0)))*V99+(IF(ISERROR(VLOOKUP(S99,'Calcification Rates'!$A$11:$Q$88,16,0)),0,VLOOKUP(S99,'Calcification Rates'!$A$11:$Q$88,16,0)))</f>
        <v>0</v>
      </c>
      <c r="AB99" s="256"/>
      <c r="AC99" s="242"/>
      <c r="AD99" s="243"/>
      <c r="AE99" s="244">
        <f>(IF(ISERROR(VLOOKUP(AB99,'Calcification Rates'!$A$11:$Q$88,5,0)),0,VLOOKUP(AB99,'Calcification Rates'!$A$11:$Q$88,5,0)))*AD99</f>
        <v>0</v>
      </c>
      <c r="AF99" s="245" t="str">
        <f>IF(ISERROR(VLOOKUP(AB99,'Calcification Rates'!$A$10:$D$88,2,FALSE))," ",VLOOKUP(AB99,'Calcification Rates'!$A$10:$D$88,2,FALSE))</f>
        <v xml:space="preserve"> </v>
      </c>
      <c r="AG99" s="245" t="str">
        <f>IF(ISERROR(VLOOKUP(AB99,'Calcification Rates'!$A$10:$D$88,4,FALSE))," ",VLOOKUP(AB99,'Calcification Rates'!$A$10:$D$88,4,FALSE))</f>
        <v xml:space="preserve"> </v>
      </c>
      <c r="AH99" s="246">
        <f>(IF(ISERROR(VLOOKUP(AB99,'Calcification Rates'!$A$11:$Q$88,11,0)),0,VLOOKUP(AB99,'Calcification Rates'!$A$11:$Q$88,11,0)))*AE99+(IF(ISERROR(VLOOKUP(AB99,'Calcification Rates'!$A$11:$Q$88,14,0)),0,VLOOKUP(AB99,'Calcification Rates'!$A$11:$Q$88,14,0)))</f>
        <v>0</v>
      </c>
      <c r="AI99" s="246">
        <f>(IF(ISERROR(VLOOKUP(AB99,'Calcification Rates'!$A$11:$Q$88,12,0)),0,VLOOKUP(AB99,'Calcification Rates'!$A$11:$Q$88,12,0)))*AE99+(IF(ISERROR(VLOOKUP(AB99,'Calcification Rates'!$A$11:$Q$88,15,0)),0,VLOOKUP(AB99,'Calcification Rates'!$A$11:$Q$88,15,0)))</f>
        <v>0</v>
      </c>
      <c r="AJ99" s="249">
        <f>(IF(ISERROR(VLOOKUP(AB99,'Calcification Rates'!$A$11:$Q$88,13,0)),0,VLOOKUP(AB99,'Calcification Rates'!$A$11:$Q$88,13,0)))*AE99+(IF(ISERROR(VLOOKUP(AB99,'Calcification Rates'!$A$11:$Q$88,16,0)),0,VLOOKUP(AB99,'Calcification Rates'!$A$11:$Q$88,16,0)))</f>
        <v>0</v>
      </c>
      <c r="AK99" s="256"/>
      <c r="AL99" s="242"/>
      <c r="AM99" s="243"/>
      <c r="AN99" s="252">
        <f>(IF(ISERROR(VLOOKUP(AK99,'Calcification Rates'!$A$11:$Q$88,5,0)),0,VLOOKUP(AK99,'Calcification Rates'!$A$11:$Q$88,5,0)))*AM99</f>
        <v>0</v>
      </c>
      <c r="AO99" s="245" t="str">
        <f>IF(ISERROR(VLOOKUP(AK99,'Calcification Rates'!$A$10:$D$88,2,FALSE))," ",VLOOKUP(AK99,'Calcification Rates'!$A$10:$D$88,2,FALSE))</f>
        <v xml:space="preserve"> </v>
      </c>
      <c r="AP99" s="245" t="str">
        <f>IF(ISERROR(VLOOKUP(AK99,'Calcification Rates'!$A$10:$D$88,4,FALSE))," ",VLOOKUP(AK99,'Calcification Rates'!$A$10:$D$88,4,FALSE))</f>
        <v xml:space="preserve"> </v>
      </c>
      <c r="AQ99" s="246">
        <f>(IF(ISERROR(VLOOKUP(AK99,'Calcification Rates'!$A$11:$Q$88,11,0)),0,VLOOKUP(AK99,'Calcification Rates'!$A$11:$Q$88,11,0)))*AN99+(IF(ISERROR(VLOOKUP(AK99,'Calcification Rates'!$A$11:$Q$88,14,0)),0,VLOOKUP(AK99,'Calcification Rates'!$A$11:$Q$88,14,0)))</f>
        <v>0</v>
      </c>
      <c r="AR99" s="246">
        <f>(IF(ISERROR(VLOOKUP(AK99,'Calcification Rates'!$A$11:$Q$88,12,0)),0,VLOOKUP(AK99,'Calcification Rates'!$A$11:$Q$88,12,0)))*AN99+(IF(ISERROR(VLOOKUP(AK99,'Calcification Rates'!$A$11:$Q$88,15,0)),0,VLOOKUP(AK99,'Calcification Rates'!$A$11:$Q$88,15,0)))</f>
        <v>0</v>
      </c>
      <c r="AS99" s="249">
        <f>(IF(ISERROR(VLOOKUP(AK99,'Calcification Rates'!$A$11:$Q$88,13,0)),0,VLOOKUP(AK99,'Calcification Rates'!$A$11:$Q$88,13,0)))*AN99+(IF(ISERROR(VLOOKUP(AK99,'Calcification Rates'!$A$11:$Q$88,16,0)),0,VLOOKUP(AK99,'Calcification Rates'!$A$11:$Q$88,16,0)))</f>
        <v>0</v>
      </c>
      <c r="AT99" s="256"/>
      <c r="AU99" s="241"/>
      <c r="AV99" s="257"/>
      <c r="AW99" s="244">
        <f>(IF(ISERROR(VLOOKUP(AT99,'Calcification Rates'!$A$11:$Q$88,5,0)),0,VLOOKUP(AT99,'Calcification Rates'!$A$11:$Q$88,5,0)))*AV99</f>
        <v>0</v>
      </c>
      <c r="AX99" s="245" t="str">
        <f>IF(ISERROR(VLOOKUP(AT99,'Calcification Rates'!$A$10:$D$88,2,FALSE))," ",VLOOKUP(AT99,'Calcification Rates'!$A$10:$D$88,2,FALSE))</f>
        <v xml:space="preserve"> </v>
      </c>
      <c r="AY99" s="245" t="str">
        <f>IF(ISERROR(VLOOKUP(AT99,'Calcification Rates'!$A$10:$D$88,4,FALSE))," ",VLOOKUP(AT99,'Calcification Rates'!$A$10:$D$88,4,FALSE))</f>
        <v xml:space="preserve"> </v>
      </c>
      <c r="AZ99" s="253">
        <f>(IF(ISERROR(VLOOKUP(AT99,'Calcification Rates'!$A$11:$Q$88,11,0)),0,VLOOKUP(AT99,'Calcification Rates'!$A$11:$Q$88,11,0)))*AW99+(IF(ISERROR(VLOOKUP(AT99,'Calcification Rates'!$A$11:$Q$88,14,0)),0,VLOOKUP(AT99,'Calcification Rates'!$A$11:$Q$88,14,0)))</f>
        <v>0</v>
      </c>
      <c r="BA99" s="253">
        <f>(IF(ISERROR(VLOOKUP(AT99,'Calcification Rates'!$A$11:$Q$88,12,0)),0,VLOOKUP(AT99,'Calcification Rates'!$A$11:$Q$88,12,0)))*AW99+(IF(ISERROR(VLOOKUP(AT99,'Calcification Rates'!$A$11:$Q$88,15,0)),0,VLOOKUP(AT99,'Calcification Rates'!$A$11:$Q$88,15,0)))</f>
        <v>0</v>
      </c>
      <c r="BB99" s="254">
        <f>(IF(ISERROR(VLOOKUP(AT99,'Calcification Rates'!$A$11:$Q$88,13,0)),0,VLOOKUP(AT99,'Calcification Rates'!$A$11:$Q$88,13,0)))*AW99+(IF(ISERROR(VLOOKUP(AT99,'Calcification Rates'!$A$11:$Q$88,16,0)),0,VLOOKUP(AT99,'Calcification Rates'!$A$11:$Q$88,16,0)))</f>
        <v>0</v>
      </c>
      <c r="BC99" s="256"/>
      <c r="BD99" s="241"/>
      <c r="BE99" s="257"/>
      <c r="BF99" s="244">
        <f>(IF(ISERROR(VLOOKUP(BC99,'Calcification Rates'!$A$11:$Q$88,5,0)),0,VLOOKUP(BC99,'Calcification Rates'!$A$11:$Q$88,5,0)))*BE99</f>
        <v>0</v>
      </c>
      <c r="BG99" s="245" t="str">
        <f>IF(ISERROR(VLOOKUP(BC99,'Calcification Rates'!$A$10:$D$88,2,FALSE))," ",VLOOKUP(BC99,'Calcification Rates'!$A$10:$D$88,2,FALSE))</f>
        <v xml:space="preserve"> </v>
      </c>
      <c r="BH99" s="245" t="str">
        <f>IF(ISERROR(VLOOKUP(BC99,'Calcification Rates'!$A$10:$D$88,4,FALSE))," ",VLOOKUP(BC99,'Calcification Rates'!$A$10:$D$88,4,FALSE))</f>
        <v xml:space="preserve"> </v>
      </c>
      <c r="BI99" s="253">
        <f>(IF(ISERROR(VLOOKUP(BC99,'Calcification Rates'!$A$11:$Q$88,11,0)),0,VLOOKUP(BC99,'Calcification Rates'!$A$11:$Q$88,11,0)))*BF99+(IF(ISERROR(VLOOKUP(BC99,'Calcification Rates'!$A$11:$Q$88,14,0)),0,VLOOKUP(BC99,'Calcification Rates'!$A$11:$Q$88,14,0)))</f>
        <v>0</v>
      </c>
      <c r="BJ99" s="253">
        <f>(IF(ISERROR(VLOOKUP(BC99,'Calcification Rates'!$A$11:$Q$88,12,0)),0,VLOOKUP(BC99,'Calcification Rates'!$A$11:$Q$88,12,0)))*BF99+(IF(ISERROR(VLOOKUP(BC99,'Calcification Rates'!$A$11:$Q$88,15,0)),0,VLOOKUP(BC99,'Calcification Rates'!$A$11:$Q$88,15,0)))</f>
        <v>0</v>
      </c>
      <c r="BK99" s="254">
        <f>(IF(ISERROR(VLOOKUP(BC99,'Calcification Rates'!$A$11:$Q$88,13,0)),0,VLOOKUP(BC99,'Calcification Rates'!$A$11:$Q$88,13,0)))*BF99+(IF(ISERROR(VLOOKUP(BC99,'Calcification Rates'!$A$11:$Q$88,16,0)),0,VLOOKUP(BC99,'Calcification Rates'!$A$11:$Q$88,16,0)))</f>
        <v>0</v>
      </c>
      <c r="BL99" s="256"/>
      <c r="BM99" s="241"/>
      <c r="BN99" s="241"/>
      <c r="BO99" s="241">
        <f>(IF(ISERROR(VLOOKUP(BL99,'Calcification Rates'!$A$11:$Q$88,5,0)),0,VLOOKUP(BL99,'Calcification Rates'!$A$11:$Q$88,5,0)))*BN99</f>
        <v>0</v>
      </c>
      <c r="BP99" s="245" t="str">
        <f>IF(ISERROR(VLOOKUP(BL99,'Calcification Rates'!$A$10:$D$88,2,FALSE))," ",VLOOKUP(BL99,'Calcification Rates'!$A$10:$D$88,2,FALSE))</f>
        <v xml:space="preserve"> </v>
      </c>
      <c r="BQ99" s="245" t="str">
        <f>IF(ISERROR(VLOOKUP(BL99,'Calcification Rates'!$A$10:$D$88,4,FALSE))," ",VLOOKUP(BL99,'Calcification Rates'!$A$10:$D$88,4,FALSE))</f>
        <v xml:space="preserve"> </v>
      </c>
      <c r="BR99" s="253">
        <f>(IF(ISERROR(VLOOKUP(BL99,'Calcification Rates'!$A$11:$Q$88,11,0)),0,VLOOKUP(BL99,'Calcification Rates'!$A$11:$Q$88,11,0)))*BO99+(IF(ISERROR(VLOOKUP(BL99,'Calcification Rates'!$A$11:$Q$88,14,0)),0,VLOOKUP(BL99,'Calcification Rates'!$A$11:$Q$88,14,0)))</f>
        <v>0</v>
      </c>
      <c r="BS99" s="253">
        <f>(IF(ISERROR(VLOOKUP(BL99,'Calcification Rates'!$A$11:$Q$88,12,0)),0,VLOOKUP(BL99,'Calcification Rates'!$A$11:$Q$88,12,0)))*BO99+(IF(ISERROR(VLOOKUP(BL99,'Calcification Rates'!$A$11:$Q$88,15,0)),0,VLOOKUP(BL99,'Calcification Rates'!$A$11:$Q$88,15,0)))</f>
        <v>0</v>
      </c>
      <c r="BT99" s="254">
        <f>(IF(ISERROR(VLOOKUP(BL99,'Calcification Rates'!$A$11:$Q$88,13,0)),0,VLOOKUP(BL99,'Calcification Rates'!$A$11:$Q$88,13,0)))*BO99+(IF(ISERROR(VLOOKUP(BL99,'Calcification Rates'!$A$11:$Q$88,16,0)),0,VLOOKUP(BL99,'Calcification Rates'!$A$11:$Q$88,16,0)))</f>
        <v>0</v>
      </c>
    </row>
    <row r="100" spans="1:72" ht="20.100000000000001" customHeight="1" x14ac:dyDescent="0.25">
      <c r="A100" s="241"/>
      <c r="B100" s="242"/>
      <c r="C100" s="243"/>
      <c r="D100" s="244">
        <f>(IF(ISERROR(VLOOKUP(A100,'Calcification Rates'!$A$11:$Q$88,5,0)),0,VLOOKUP(A100,'Calcification Rates'!$A$11:$Q$88,5,0)))*C100</f>
        <v>0</v>
      </c>
      <c r="E100" s="245" t="str">
        <f>IF(ISERROR(VLOOKUP(A100,'Calcification Rates'!$A$10:$D$88,2,FALSE))," ",VLOOKUP(A100,'Calcification Rates'!$A$10:$D$88,2,FALSE))</f>
        <v xml:space="preserve"> </v>
      </c>
      <c r="F100" s="245" t="str">
        <f>IF(ISERROR(VLOOKUP(A100,'Calcification Rates'!$A$10:$D$88,4,FALSE))," ",VLOOKUP(A100,'Calcification Rates'!$A$10:$D$88,4,FALSE))</f>
        <v xml:space="preserve"> </v>
      </c>
      <c r="G100" s="246">
        <f>(IF(ISERROR(VLOOKUP(A100,'Calcification Rates'!$A$11:$Q$88,11,0)),0,VLOOKUP(A100,'Calcification Rates'!$A$11:$Q$88,11,0)))*D100+(IF(ISERROR(VLOOKUP(A100,'Calcification Rates'!$A$11:$Q$88,14,0)),0,VLOOKUP(A100,'Calcification Rates'!$A$11:$Q$88,14,0)))</f>
        <v>0</v>
      </c>
      <c r="H100" s="247">
        <f>(IF(ISERROR(VLOOKUP(A100,'Calcification Rates'!$A$11:$Q$88,12,0)),0,VLOOKUP(A100,'Calcification Rates'!$A$11:$Q$88,12,0)))*D100+(IF(ISERROR(VLOOKUP(A100,'Calcification Rates'!$A$11:$Q$88,15,0)),0,VLOOKUP(A100,'Calcification Rates'!$A$11:$Q$88,15,0)))</f>
        <v>0</v>
      </c>
      <c r="I100" s="248">
        <f>(IF(ISERROR(VLOOKUP(A100,'Calcification Rates'!$A$11:$Q$88,13,0)),0,VLOOKUP(A100,'Calcification Rates'!$A$11:$Q$88,13,0)))*D100+(IF(ISERROR(VLOOKUP(A100,'Calcification Rates'!$A$11:$Q$88,16,0)),0,VLOOKUP(A100,'Calcification Rates'!$A$11:$Q$88,16,0)))</f>
        <v>0</v>
      </c>
      <c r="J100" s="256"/>
      <c r="K100" s="250"/>
      <c r="L100" s="251"/>
      <c r="M100" s="244">
        <f>(IF(ISERROR(VLOOKUP(J100,'Calcification Rates'!$A$11:$Q$88,5,0)),0,VLOOKUP(J100,'Calcification Rates'!$A$11:$Q$88,5,0)))*L100</f>
        <v>0</v>
      </c>
      <c r="N100" s="245" t="str">
        <f>IF(ISERROR(VLOOKUP(J100,'Calcification Rates'!$A$10:$D$88,2,FALSE))," ",VLOOKUP(J100,'Calcification Rates'!$A$10:$D$88,2,FALSE))</f>
        <v xml:space="preserve"> </v>
      </c>
      <c r="O100" s="245" t="str">
        <f>IF(ISERROR(VLOOKUP(J100,'Calcification Rates'!$A$10:$D$88,4,FALSE))," ",VLOOKUP(J100,'Calcification Rates'!$A$10:$D$88,4,FALSE))</f>
        <v xml:space="preserve"> </v>
      </c>
      <c r="P100" s="246">
        <f>(IF(ISERROR(VLOOKUP(J100,'Calcification Rates'!$A$11:$Q$88,11,0)),0,VLOOKUP(J100,'Calcification Rates'!$A$11:$Q$88,11,0)))*M100+(IF(ISERROR(VLOOKUP(J100,'Calcification Rates'!$A$11:$Q$88,14,0)),0,VLOOKUP(J100,'Calcification Rates'!$A$11:$Q$88,14,0)))</f>
        <v>0</v>
      </c>
      <c r="Q100" s="246">
        <f>(IF(ISERROR(VLOOKUP(J100,'Calcification Rates'!$A$11:$Q$88,12,0)),0,VLOOKUP(J100,'Calcification Rates'!$A$11:$Q$88,12,0)))*M100+(IF(ISERROR(VLOOKUP(J100,'Calcification Rates'!$A$11:$Q$88,15,0)),0,VLOOKUP(J100,'Calcification Rates'!$A$11:$Q$88,15,0)))</f>
        <v>0</v>
      </c>
      <c r="R100" s="249">
        <f>(IF(ISERROR(VLOOKUP(J100,'Calcification Rates'!$A$11:$Q$88,13,0)),0,VLOOKUP(J100,'Calcification Rates'!$A$11:$Q$88,13,0)))*M100+(IF(ISERROR(VLOOKUP(J100,'Calcification Rates'!$A$11:$Q$88,16,0)),0,VLOOKUP(J100,'Calcification Rates'!$A$11:$Q$88,16,0)))</f>
        <v>0</v>
      </c>
      <c r="S100" s="256"/>
      <c r="T100" s="241"/>
      <c r="U100" s="257"/>
      <c r="V100" s="252">
        <f>(IF(ISERROR(VLOOKUP(S100,'Calcification Rates'!$A$11:$Q$88,5,0)),0,VLOOKUP(S100,'Calcification Rates'!$A$11:$Q$88,5,0)))*U100</f>
        <v>0</v>
      </c>
      <c r="W100" s="245" t="str">
        <f>IF(ISERROR(VLOOKUP(S100,'Calcification Rates'!$A$10:$D$88,2,FALSE))," ",VLOOKUP(S100,'Calcification Rates'!$A$10:$D$88,2,FALSE))</f>
        <v xml:space="preserve"> </v>
      </c>
      <c r="X100" s="245" t="str">
        <f>IF(ISERROR(VLOOKUP(S100,'Calcification Rates'!$A$10:$D$88,4,FALSE))," ",VLOOKUP(S100,'Calcification Rates'!$A$10:$D$88,4,FALSE))</f>
        <v xml:space="preserve"> </v>
      </c>
      <c r="Y100" s="246">
        <f>(IF(ISERROR(VLOOKUP(S100,'Calcification Rates'!$A$11:$Q$88,11,0)),0,VLOOKUP(S100,'Calcification Rates'!$A$11:$Q$88,11,0)))*V100+(IF(ISERROR(VLOOKUP(S100,'Calcification Rates'!$A$11:$Q$88,14,0)),0,VLOOKUP(S100,'Calcification Rates'!$A$11:$Q$88,14,0)))</f>
        <v>0</v>
      </c>
      <c r="Z100" s="246">
        <f>(IF(ISERROR(VLOOKUP(S100,'Calcification Rates'!$A$11:$Q$88,12,0)),0,VLOOKUP(S100,'Calcification Rates'!$A$11:$Q$88,12,0)))*V100+(IF(ISERROR(VLOOKUP(S100,'Calcification Rates'!$A$11:$Q$88,15,0)),0,VLOOKUP(S100,'Calcification Rates'!$A$11:$Q$88,15,0)))</f>
        <v>0</v>
      </c>
      <c r="AA100" s="249">
        <f>(IF(ISERROR(VLOOKUP(S100,'Calcification Rates'!$A$11:$Q$88,13,0)),0,VLOOKUP(S100,'Calcification Rates'!$A$11:$Q$88,13,0)))*V100+(IF(ISERROR(VLOOKUP(S100,'Calcification Rates'!$A$11:$Q$88,16,0)),0,VLOOKUP(S100,'Calcification Rates'!$A$11:$Q$88,16,0)))</f>
        <v>0</v>
      </c>
      <c r="AB100" s="256"/>
      <c r="AC100" s="242"/>
      <c r="AD100" s="243"/>
      <c r="AE100" s="244">
        <f>(IF(ISERROR(VLOOKUP(AB100,'Calcification Rates'!$A$11:$Q$88,5,0)),0,VLOOKUP(AB100,'Calcification Rates'!$A$11:$Q$88,5,0)))*AD100</f>
        <v>0</v>
      </c>
      <c r="AF100" s="245" t="str">
        <f>IF(ISERROR(VLOOKUP(AB100,'Calcification Rates'!$A$10:$D$88,2,FALSE))," ",VLOOKUP(AB100,'Calcification Rates'!$A$10:$D$88,2,FALSE))</f>
        <v xml:space="preserve"> </v>
      </c>
      <c r="AG100" s="245" t="str">
        <f>IF(ISERROR(VLOOKUP(AB100,'Calcification Rates'!$A$10:$D$88,4,FALSE))," ",VLOOKUP(AB100,'Calcification Rates'!$A$10:$D$88,4,FALSE))</f>
        <v xml:space="preserve"> </v>
      </c>
      <c r="AH100" s="246">
        <f>(IF(ISERROR(VLOOKUP(AB100,'Calcification Rates'!$A$11:$Q$88,11,0)),0,VLOOKUP(AB100,'Calcification Rates'!$A$11:$Q$88,11,0)))*AE100+(IF(ISERROR(VLOOKUP(AB100,'Calcification Rates'!$A$11:$Q$88,14,0)),0,VLOOKUP(AB100,'Calcification Rates'!$A$11:$Q$88,14,0)))</f>
        <v>0</v>
      </c>
      <c r="AI100" s="246">
        <f>(IF(ISERROR(VLOOKUP(AB100,'Calcification Rates'!$A$11:$Q$88,12,0)),0,VLOOKUP(AB100,'Calcification Rates'!$A$11:$Q$88,12,0)))*AE100+(IF(ISERROR(VLOOKUP(AB100,'Calcification Rates'!$A$11:$Q$88,15,0)),0,VLOOKUP(AB100,'Calcification Rates'!$A$11:$Q$88,15,0)))</f>
        <v>0</v>
      </c>
      <c r="AJ100" s="249">
        <f>(IF(ISERROR(VLOOKUP(AB100,'Calcification Rates'!$A$11:$Q$88,13,0)),0,VLOOKUP(AB100,'Calcification Rates'!$A$11:$Q$88,13,0)))*AE100+(IF(ISERROR(VLOOKUP(AB100,'Calcification Rates'!$A$11:$Q$88,16,0)),0,VLOOKUP(AB100,'Calcification Rates'!$A$11:$Q$88,16,0)))</f>
        <v>0</v>
      </c>
      <c r="AK100" s="256"/>
      <c r="AL100" s="242"/>
      <c r="AM100" s="243"/>
      <c r="AN100" s="252">
        <f>(IF(ISERROR(VLOOKUP(AK100,'Calcification Rates'!$A$11:$Q$88,5,0)),0,VLOOKUP(AK100,'Calcification Rates'!$A$11:$Q$88,5,0)))*AM100</f>
        <v>0</v>
      </c>
      <c r="AO100" s="245" t="str">
        <f>IF(ISERROR(VLOOKUP(AK100,'Calcification Rates'!$A$10:$D$88,2,FALSE))," ",VLOOKUP(AK100,'Calcification Rates'!$A$10:$D$88,2,FALSE))</f>
        <v xml:space="preserve"> </v>
      </c>
      <c r="AP100" s="245" t="str">
        <f>IF(ISERROR(VLOOKUP(AK100,'Calcification Rates'!$A$10:$D$88,4,FALSE))," ",VLOOKUP(AK100,'Calcification Rates'!$A$10:$D$88,4,FALSE))</f>
        <v xml:space="preserve"> </v>
      </c>
      <c r="AQ100" s="246">
        <f>(IF(ISERROR(VLOOKUP(AK100,'Calcification Rates'!$A$11:$Q$88,11,0)),0,VLOOKUP(AK100,'Calcification Rates'!$A$11:$Q$88,11,0)))*AN100+(IF(ISERROR(VLOOKUP(AK100,'Calcification Rates'!$A$11:$Q$88,14,0)),0,VLOOKUP(AK100,'Calcification Rates'!$A$11:$Q$88,14,0)))</f>
        <v>0</v>
      </c>
      <c r="AR100" s="246">
        <f>(IF(ISERROR(VLOOKUP(AK100,'Calcification Rates'!$A$11:$Q$88,12,0)),0,VLOOKUP(AK100,'Calcification Rates'!$A$11:$Q$88,12,0)))*AN100+(IF(ISERROR(VLOOKUP(AK100,'Calcification Rates'!$A$11:$Q$88,15,0)),0,VLOOKUP(AK100,'Calcification Rates'!$A$11:$Q$88,15,0)))</f>
        <v>0</v>
      </c>
      <c r="AS100" s="249">
        <f>(IF(ISERROR(VLOOKUP(AK100,'Calcification Rates'!$A$11:$Q$88,13,0)),0,VLOOKUP(AK100,'Calcification Rates'!$A$11:$Q$88,13,0)))*AN100+(IF(ISERROR(VLOOKUP(AK100,'Calcification Rates'!$A$11:$Q$88,16,0)),0,VLOOKUP(AK100,'Calcification Rates'!$A$11:$Q$88,16,0)))</f>
        <v>0</v>
      </c>
      <c r="AT100" s="256"/>
      <c r="AU100" s="241"/>
      <c r="AV100" s="257"/>
      <c r="AW100" s="244">
        <f>(IF(ISERROR(VLOOKUP(AT100,'Calcification Rates'!$A$11:$Q$88,5,0)),0,VLOOKUP(AT100,'Calcification Rates'!$A$11:$Q$88,5,0)))*AV100</f>
        <v>0</v>
      </c>
      <c r="AX100" s="245" t="str">
        <f>IF(ISERROR(VLOOKUP(AT100,'Calcification Rates'!$A$10:$D$88,2,FALSE))," ",VLOOKUP(AT100,'Calcification Rates'!$A$10:$D$88,2,FALSE))</f>
        <v xml:space="preserve"> </v>
      </c>
      <c r="AY100" s="245" t="str">
        <f>IF(ISERROR(VLOOKUP(AT100,'Calcification Rates'!$A$10:$D$88,4,FALSE))," ",VLOOKUP(AT100,'Calcification Rates'!$A$10:$D$88,4,FALSE))</f>
        <v xml:space="preserve"> </v>
      </c>
      <c r="AZ100" s="253">
        <f>(IF(ISERROR(VLOOKUP(AT100,'Calcification Rates'!$A$11:$Q$88,11,0)),0,VLOOKUP(AT100,'Calcification Rates'!$A$11:$Q$88,11,0)))*AW100+(IF(ISERROR(VLOOKUP(AT100,'Calcification Rates'!$A$11:$Q$88,14,0)),0,VLOOKUP(AT100,'Calcification Rates'!$A$11:$Q$88,14,0)))</f>
        <v>0</v>
      </c>
      <c r="BA100" s="253">
        <f>(IF(ISERROR(VLOOKUP(AT100,'Calcification Rates'!$A$11:$Q$88,12,0)),0,VLOOKUP(AT100,'Calcification Rates'!$A$11:$Q$88,12,0)))*AW100+(IF(ISERROR(VLOOKUP(AT100,'Calcification Rates'!$A$11:$Q$88,15,0)),0,VLOOKUP(AT100,'Calcification Rates'!$A$11:$Q$88,15,0)))</f>
        <v>0</v>
      </c>
      <c r="BB100" s="254">
        <f>(IF(ISERROR(VLOOKUP(AT100,'Calcification Rates'!$A$11:$Q$88,13,0)),0,VLOOKUP(AT100,'Calcification Rates'!$A$11:$Q$88,13,0)))*AW100+(IF(ISERROR(VLOOKUP(AT100,'Calcification Rates'!$A$11:$Q$88,16,0)),0,VLOOKUP(AT100,'Calcification Rates'!$A$11:$Q$88,16,0)))</f>
        <v>0</v>
      </c>
      <c r="BC100" s="256"/>
      <c r="BD100" s="241"/>
      <c r="BE100" s="257"/>
      <c r="BF100" s="244">
        <f>(IF(ISERROR(VLOOKUP(BC100,'Calcification Rates'!$A$11:$Q$88,5,0)),0,VLOOKUP(BC100,'Calcification Rates'!$A$11:$Q$88,5,0)))*BE100</f>
        <v>0</v>
      </c>
      <c r="BG100" s="245" t="str">
        <f>IF(ISERROR(VLOOKUP(BC100,'Calcification Rates'!$A$10:$D$88,2,FALSE))," ",VLOOKUP(BC100,'Calcification Rates'!$A$10:$D$88,2,FALSE))</f>
        <v xml:space="preserve"> </v>
      </c>
      <c r="BH100" s="245" t="str">
        <f>IF(ISERROR(VLOOKUP(BC100,'Calcification Rates'!$A$10:$D$88,4,FALSE))," ",VLOOKUP(BC100,'Calcification Rates'!$A$10:$D$88,4,FALSE))</f>
        <v xml:space="preserve"> </v>
      </c>
      <c r="BI100" s="253">
        <f>(IF(ISERROR(VLOOKUP(BC100,'Calcification Rates'!$A$11:$Q$88,11,0)),0,VLOOKUP(BC100,'Calcification Rates'!$A$11:$Q$88,11,0)))*BF100+(IF(ISERROR(VLOOKUP(BC100,'Calcification Rates'!$A$11:$Q$88,14,0)),0,VLOOKUP(BC100,'Calcification Rates'!$A$11:$Q$88,14,0)))</f>
        <v>0</v>
      </c>
      <c r="BJ100" s="253">
        <f>(IF(ISERROR(VLOOKUP(BC100,'Calcification Rates'!$A$11:$Q$88,12,0)),0,VLOOKUP(BC100,'Calcification Rates'!$A$11:$Q$88,12,0)))*BF100+(IF(ISERROR(VLOOKUP(BC100,'Calcification Rates'!$A$11:$Q$88,15,0)),0,VLOOKUP(BC100,'Calcification Rates'!$A$11:$Q$88,15,0)))</f>
        <v>0</v>
      </c>
      <c r="BK100" s="254">
        <f>(IF(ISERROR(VLOOKUP(BC100,'Calcification Rates'!$A$11:$Q$88,13,0)),0,VLOOKUP(BC100,'Calcification Rates'!$A$11:$Q$88,13,0)))*BF100+(IF(ISERROR(VLOOKUP(BC100,'Calcification Rates'!$A$11:$Q$88,16,0)),0,VLOOKUP(BC100,'Calcification Rates'!$A$11:$Q$88,16,0)))</f>
        <v>0</v>
      </c>
      <c r="BL100" s="256"/>
      <c r="BM100" s="241"/>
      <c r="BN100" s="241"/>
      <c r="BO100" s="241">
        <f>(IF(ISERROR(VLOOKUP(BL100,'Calcification Rates'!$A$11:$Q$88,5,0)),0,VLOOKUP(BL100,'Calcification Rates'!$A$11:$Q$88,5,0)))*BN100</f>
        <v>0</v>
      </c>
      <c r="BP100" s="245" t="str">
        <f>IF(ISERROR(VLOOKUP(BL100,'Calcification Rates'!$A$10:$D$88,2,FALSE))," ",VLOOKUP(BL100,'Calcification Rates'!$A$10:$D$88,2,FALSE))</f>
        <v xml:space="preserve"> </v>
      </c>
      <c r="BQ100" s="245" t="str">
        <f>IF(ISERROR(VLOOKUP(BL100,'Calcification Rates'!$A$10:$D$88,4,FALSE))," ",VLOOKUP(BL100,'Calcification Rates'!$A$10:$D$88,4,FALSE))</f>
        <v xml:space="preserve"> </v>
      </c>
      <c r="BR100" s="253">
        <f>(IF(ISERROR(VLOOKUP(BL100,'Calcification Rates'!$A$11:$Q$88,11,0)),0,VLOOKUP(BL100,'Calcification Rates'!$A$11:$Q$88,11,0)))*BO100+(IF(ISERROR(VLOOKUP(BL100,'Calcification Rates'!$A$11:$Q$88,14,0)),0,VLOOKUP(BL100,'Calcification Rates'!$A$11:$Q$88,14,0)))</f>
        <v>0</v>
      </c>
      <c r="BS100" s="253">
        <f>(IF(ISERROR(VLOOKUP(BL100,'Calcification Rates'!$A$11:$Q$88,12,0)),0,VLOOKUP(BL100,'Calcification Rates'!$A$11:$Q$88,12,0)))*BO100+(IF(ISERROR(VLOOKUP(BL100,'Calcification Rates'!$A$11:$Q$88,15,0)),0,VLOOKUP(BL100,'Calcification Rates'!$A$11:$Q$88,15,0)))</f>
        <v>0</v>
      </c>
      <c r="BT100" s="254">
        <f>(IF(ISERROR(VLOOKUP(BL100,'Calcification Rates'!$A$11:$Q$88,13,0)),0,VLOOKUP(BL100,'Calcification Rates'!$A$11:$Q$88,13,0)))*BO100+(IF(ISERROR(VLOOKUP(BL100,'Calcification Rates'!$A$11:$Q$88,16,0)),0,VLOOKUP(BL100,'Calcification Rates'!$A$11:$Q$88,16,0)))</f>
        <v>0</v>
      </c>
    </row>
    <row r="101" spans="1:72" ht="20.100000000000001" customHeight="1" x14ac:dyDescent="0.25">
      <c r="A101" s="241"/>
      <c r="B101" s="242"/>
      <c r="C101" s="243"/>
      <c r="D101" s="244">
        <f>(IF(ISERROR(VLOOKUP(A101,'Calcification Rates'!$A$11:$Q$88,5,0)),0,VLOOKUP(A101,'Calcification Rates'!$A$11:$Q$88,5,0)))*C101</f>
        <v>0</v>
      </c>
      <c r="E101" s="245" t="str">
        <f>IF(ISERROR(VLOOKUP(A101,'Calcification Rates'!$A$10:$D$88,2,FALSE))," ",VLOOKUP(A101,'Calcification Rates'!$A$10:$D$88,2,FALSE))</f>
        <v xml:space="preserve"> </v>
      </c>
      <c r="F101" s="245" t="str">
        <f>IF(ISERROR(VLOOKUP(A101,'Calcification Rates'!$A$10:$D$88,4,FALSE))," ",VLOOKUP(A101,'Calcification Rates'!$A$10:$D$88,4,FALSE))</f>
        <v xml:space="preserve"> </v>
      </c>
      <c r="G101" s="246">
        <f>(IF(ISERROR(VLOOKUP(A101,'Calcification Rates'!$A$11:$Q$88,11,0)),0,VLOOKUP(A101,'Calcification Rates'!$A$11:$Q$88,11,0)))*D101+(IF(ISERROR(VLOOKUP(A101,'Calcification Rates'!$A$11:$Q$88,14,0)),0,VLOOKUP(A101,'Calcification Rates'!$A$11:$Q$88,14,0)))</f>
        <v>0</v>
      </c>
      <c r="H101" s="247">
        <f>(IF(ISERROR(VLOOKUP(A101,'Calcification Rates'!$A$11:$Q$88,12,0)),0,VLOOKUP(A101,'Calcification Rates'!$A$11:$Q$88,12,0)))*D101+(IF(ISERROR(VLOOKUP(A101,'Calcification Rates'!$A$11:$Q$88,15,0)),0,VLOOKUP(A101,'Calcification Rates'!$A$11:$Q$88,15,0)))</f>
        <v>0</v>
      </c>
      <c r="I101" s="248">
        <f>(IF(ISERROR(VLOOKUP(A101,'Calcification Rates'!$A$11:$Q$88,13,0)),0,VLOOKUP(A101,'Calcification Rates'!$A$11:$Q$88,13,0)))*D101+(IF(ISERROR(VLOOKUP(A101,'Calcification Rates'!$A$11:$Q$88,16,0)),0,VLOOKUP(A101,'Calcification Rates'!$A$11:$Q$88,16,0)))</f>
        <v>0</v>
      </c>
      <c r="J101" s="256"/>
      <c r="K101" s="250"/>
      <c r="L101" s="251"/>
      <c r="M101" s="244">
        <f>(IF(ISERROR(VLOOKUP(J101,'Calcification Rates'!$A$11:$Q$88,5,0)),0,VLOOKUP(J101,'Calcification Rates'!$A$11:$Q$88,5,0)))*L101</f>
        <v>0</v>
      </c>
      <c r="N101" s="245" t="str">
        <f>IF(ISERROR(VLOOKUP(J101,'Calcification Rates'!$A$10:$D$88,2,FALSE))," ",VLOOKUP(J101,'Calcification Rates'!$A$10:$D$88,2,FALSE))</f>
        <v xml:space="preserve"> </v>
      </c>
      <c r="O101" s="245" t="str">
        <f>IF(ISERROR(VLOOKUP(J101,'Calcification Rates'!$A$10:$D$88,4,FALSE))," ",VLOOKUP(J101,'Calcification Rates'!$A$10:$D$88,4,FALSE))</f>
        <v xml:space="preserve"> </v>
      </c>
      <c r="P101" s="246">
        <f>(IF(ISERROR(VLOOKUP(J101,'Calcification Rates'!$A$11:$Q$88,11,0)),0,VLOOKUP(J101,'Calcification Rates'!$A$11:$Q$88,11,0)))*M101+(IF(ISERROR(VLOOKUP(J101,'Calcification Rates'!$A$11:$Q$88,14,0)),0,VLOOKUP(J101,'Calcification Rates'!$A$11:$Q$88,14,0)))</f>
        <v>0</v>
      </c>
      <c r="Q101" s="246">
        <f>(IF(ISERROR(VLOOKUP(J101,'Calcification Rates'!$A$11:$Q$88,12,0)),0,VLOOKUP(J101,'Calcification Rates'!$A$11:$Q$88,12,0)))*M101+(IF(ISERROR(VLOOKUP(J101,'Calcification Rates'!$A$11:$Q$88,15,0)),0,VLOOKUP(J101,'Calcification Rates'!$A$11:$Q$88,15,0)))</f>
        <v>0</v>
      </c>
      <c r="R101" s="249">
        <f>(IF(ISERROR(VLOOKUP(J101,'Calcification Rates'!$A$11:$Q$88,13,0)),0,VLOOKUP(J101,'Calcification Rates'!$A$11:$Q$88,13,0)))*M101+(IF(ISERROR(VLOOKUP(J101,'Calcification Rates'!$A$11:$Q$88,16,0)),0,VLOOKUP(J101,'Calcification Rates'!$A$11:$Q$88,16,0)))</f>
        <v>0</v>
      </c>
      <c r="S101" s="256"/>
      <c r="T101" s="241"/>
      <c r="U101" s="257"/>
      <c r="V101" s="252">
        <f>(IF(ISERROR(VLOOKUP(S101,'Calcification Rates'!$A$11:$Q$88,5,0)),0,VLOOKUP(S101,'Calcification Rates'!$A$11:$Q$88,5,0)))*U101</f>
        <v>0</v>
      </c>
      <c r="W101" s="245" t="str">
        <f>IF(ISERROR(VLOOKUP(S101,'Calcification Rates'!$A$10:$D$88,2,FALSE))," ",VLOOKUP(S101,'Calcification Rates'!$A$10:$D$88,2,FALSE))</f>
        <v xml:space="preserve"> </v>
      </c>
      <c r="X101" s="245" t="str">
        <f>IF(ISERROR(VLOOKUP(S101,'Calcification Rates'!$A$10:$D$88,4,FALSE))," ",VLOOKUP(S101,'Calcification Rates'!$A$10:$D$88,4,FALSE))</f>
        <v xml:space="preserve"> </v>
      </c>
      <c r="Y101" s="246">
        <f>(IF(ISERROR(VLOOKUP(S101,'Calcification Rates'!$A$11:$Q$88,11,0)),0,VLOOKUP(S101,'Calcification Rates'!$A$11:$Q$88,11,0)))*V101+(IF(ISERROR(VLOOKUP(S101,'Calcification Rates'!$A$11:$Q$88,14,0)),0,VLOOKUP(S101,'Calcification Rates'!$A$11:$Q$88,14,0)))</f>
        <v>0</v>
      </c>
      <c r="Z101" s="246">
        <f>(IF(ISERROR(VLOOKUP(S101,'Calcification Rates'!$A$11:$Q$88,12,0)),0,VLOOKUP(S101,'Calcification Rates'!$A$11:$Q$88,12,0)))*V101+(IF(ISERROR(VLOOKUP(S101,'Calcification Rates'!$A$11:$Q$88,15,0)),0,VLOOKUP(S101,'Calcification Rates'!$A$11:$Q$88,15,0)))</f>
        <v>0</v>
      </c>
      <c r="AA101" s="249">
        <f>(IF(ISERROR(VLOOKUP(S101,'Calcification Rates'!$A$11:$Q$88,13,0)),0,VLOOKUP(S101,'Calcification Rates'!$A$11:$Q$88,13,0)))*V101+(IF(ISERROR(VLOOKUP(S101,'Calcification Rates'!$A$11:$Q$88,16,0)),0,VLOOKUP(S101,'Calcification Rates'!$A$11:$Q$88,16,0)))</f>
        <v>0</v>
      </c>
      <c r="AB101" s="256"/>
      <c r="AC101" s="242"/>
      <c r="AD101" s="243"/>
      <c r="AE101" s="244">
        <f>(IF(ISERROR(VLOOKUP(AB101,'Calcification Rates'!$A$11:$Q$88,5,0)),0,VLOOKUP(AB101,'Calcification Rates'!$A$11:$Q$88,5,0)))*AD101</f>
        <v>0</v>
      </c>
      <c r="AF101" s="245" t="str">
        <f>IF(ISERROR(VLOOKUP(AB101,'Calcification Rates'!$A$10:$D$88,2,FALSE))," ",VLOOKUP(AB101,'Calcification Rates'!$A$10:$D$88,2,FALSE))</f>
        <v xml:space="preserve"> </v>
      </c>
      <c r="AG101" s="245" t="str">
        <f>IF(ISERROR(VLOOKUP(AB101,'Calcification Rates'!$A$10:$D$88,4,FALSE))," ",VLOOKUP(AB101,'Calcification Rates'!$A$10:$D$88,4,FALSE))</f>
        <v xml:space="preserve"> </v>
      </c>
      <c r="AH101" s="246">
        <f>(IF(ISERROR(VLOOKUP(AB101,'Calcification Rates'!$A$11:$Q$88,11,0)),0,VLOOKUP(AB101,'Calcification Rates'!$A$11:$Q$88,11,0)))*AE101+(IF(ISERROR(VLOOKUP(AB101,'Calcification Rates'!$A$11:$Q$88,14,0)),0,VLOOKUP(AB101,'Calcification Rates'!$A$11:$Q$88,14,0)))</f>
        <v>0</v>
      </c>
      <c r="AI101" s="246">
        <f>(IF(ISERROR(VLOOKUP(AB101,'Calcification Rates'!$A$11:$Q$88,12,0)),0,VLOOKUP(AB101,'Calcification Rates'!$A$11:$Q$88,12,0)))*AE101+(IF(ISERROR(VLOOKUP(AB101,'Calcification Rates'!$A$11:$Q$88,15,0)),0,VLOOKUP(AB101,'Calcification Rates'!$A$11:$Q$88,15,0)))</f>
        <v>0</v>
      </c>
      <c r="AJ101" s="249">
        <f>(IF(ISERROR(VLOOKUP(AB101,'Calcification Rates'!$A$11:$Q$88,13,0)),0,VLOOKUP(AB101,'Calcification Rates'!$A$11:$Q$88,13,0)))*AE101+(IF(ISERROR(VLOOKUP(AB101,'Calcification Rates'!$A$11:$Q$88,16,0)),0,VLOOKUP(AB101,'Calcification Rates'!$A$11:$Q$88,16,0)))</f>
        <v>0</v>
      </c>
      <c r="AK101" s="256"/>
      <c r="AL101" s="242"/>
      <c r="AM101" s="243"/>
      <c r="AN101" s="252">
        <f>(IF(ISERROR(VLOOKUP(AK101,'Calcification Rates'!$A$11:$Q$88,5,0)),0,VLOOKUP(AK101,'Calcification Rates'!$A$11:$Q$88,5,0)))*AM101</f>
        <v>0</v>
      </c>
      <c r="AO101" s="245" t="str">
        <f>IF(ISERROR(VLOOKUP(AK101,'Calcification Rates'!$A$10:$D$88,2,FALSE))," ",VLOOKUP(AK101,'Calcification Rates'!$A$10:$D$88,2,FALSE))</f>
        <v xml:space="preserve"> </v>
      </c>
      <c r="AP101" s="245" t="str">
        <f>IF(ISERROR(VLOOKUP(AK101,'Calcification Rates'!$A$10:$D$88,4,FALSE))," ",VLOOKUP(AK101,'Calcification Rates'!$A$10:$D$88,4,FALSE))</f>
        <v xml:space="preserve"> </v>
      </c>
      <c r="AQ101" s="246">
        <f>(IF(ISERROR(VLOOKUP(AK101,'Calcification Rates'!$A$11:$Q$88,11,0)),0,VLOOKUP(AK101,'Calcification Rates'!$A$11:$Q$88,11,0)))*AN101+(IF(ISERROR(VLOOKUP(AK101,'Calcification Rates'!$A$11:$Q$88,14,0)),0,VLOOKUP(AK101,'Calcification Rates'!$A$11:$Q$88,14,0)))</f>
        <v>0</v>
      </c>
      <c r="AR101" s="246">
        <f>(IF(ISERROR(VLOOKUP(AK101,'Calcification Rates'!$A$11:$Q$88,12,0)),0,VLOOKUP(AK101,'Calcification Rates'!$A$11:$Q$88,12,0)))*AN101+(IF(ISERROR(VLOOKUP(AK101,'Calcification Rates'!$A$11:$Q$88,15,0)),0,VLOOKUP(AK101,'Calcification Rates'!$A$11:$Q$88,15,0)))</f>
        <v>0</v>
      </c>
      <c r="AS101" s="249">
        <f>(IF(ISERROR(VLOOKUP(AK101,'Calcification Rates'!$A$11:$Q$88,13,0)),0,VLOOKUP(AK101,'Calcification Rates'!$A$11:$Q$88,13,0)))*AN101+(IF(ISERROR(VLOOKUP(AK101,'Calcification Rates'!$A$11:$Q$88,16,0)),0,VLOOKUP(AK101,'Calcification Rates'!$A$11:$Q$88,16,0)))</f>
        <v>0</v>
      </c>
      <c r="AT101" s="256"/>
      <c r="AU101" s="241"/>
      <c r="AV101" s="257"/>
      <c r="AW101" s="244">
        <f>(IF(ISERROR(VLOOKUP(AT101,'Calcification Rates'!$A$11:$Q$88,5,0)),0,VLOOKUP(AT101,'Calcification Rates'!$A$11:$Q$88,5,0)))*AV101</f>
        <v>0</v>
      </c>
      <c r="AX101" s="245" t="str">
        <f>IF(ISERROR(VLOOKUP(AT101,'Calcification Rates'!$A$10:$D$88,2,FALSE))," ",VLOOKUP(AT101,'Calcification Rates'!$A$10:$D$88,2,FALSE))</f>
        <v xml:space="preserve"> </v>
      </c>
      <c r="AY101" s="245" t="str">
        <f>IF(ISERROR(VLOOKUP(AT101,'Calcification Rates'!$A$10:$D$88,4,FALSE))," ",VLOOKUP(AT101,'Calcification Rates'!$A$10:$D$88,4,FALSE))</f>
        <v xml:space="preserve"> </v>
      </c>
      <c r="AZ101" s="253">
        <f>(IF(ISERROR(VLOOKUP(AT101,'Calcification Rates'!$A$11:$Q$88,11,0)),0,VLOOKUP(AT101,'Calcification Rates'!$A$11:$Q$88,11,0)))*AW101+(IF(ISERROR(VLOOKUP(AT101,'Calcification Rates'!$A$11:$Q$88,14,0)),0,VLOOKUP(AT101,'Calcification Rates'!$A$11:$Q$88,14,0)))</f>
        <v>0</v>
      </c>
      <c r="BA101" s="253">
        <f>(IF(ISERROR(VLOOKUP(AT101,'Calcification Rates'!$A$11:$Q$88,12,0)),0,VLOOKUP(AT101,'Calcification Rates'!$A$11:$Q$88,12,0)))*AW101+(IF(ISERROR(VLOOKUP(AT101,'Calcification Rates'!$A$11:$Q$88,15,0)),0,VLOOKUP(AT101,'Calcification Rates'!$A$11:$Q$88,15,0)))</f>
        <v>0</v>
      </c>
      <c r="BB101" s="254">
        <f>(IF(ISERROR(VLOOKUP(AT101,'Calcification Rates'!$A$11:$Q$88,13,0)),0,VLOOKUP(AT101,'Calcification Rates'!$A$11:$Q$88,13,0)))*AW101+(IF(ISERROR(VLOOKUP(AT101,'Calcification Rates'!$A$11:$Q$88,16,0)),0,VLOOKUP(AT101,'Calcification Rates'!$A$11:$Q$88,16,0)))</f>
        <v>0</v>
      </c>
      <c r="BC101" s="256"/>
      <c r="BD101" s="250"/>
      <c r="BE101" s="251"/>
      <c r="BF101" s="244">
        <f>(IF(ISERROR(VLOOKUP(BC101,'Calcification Rates'!$A$11:$Q$88,5,0)),0,VLOOKUP(BC101,'Calcification Rates'!$A$11:$Q$88,5,0)))*BE101</f>
        <v>0</v>
      </c>
      <c r="BG101" s="245" t="str">
        <f>IF(ISERROR(VLOOKUP(BC101,'Calcification Rates'!$A$10:$D$88,2,FALSE))," ",VLOOKUP(BC101,'Calcification Rates'!$A$10:$D$88,2,FALSE))</f>
        <v xml:space="preserve"> </v>
      </c>
      <c r="BH101" s="245" t="str">
        <f>IF(ISERROR(VLOOKUP(BC101,'Calcification Rates'!$A$10:$D$88,4,FALSE))," ",VLOOKUP(BC101,'Calcification Rates'!$A$10:$D$88,4,FALSE))</f>
        <v xml:space="preserve"> </v>
      </c>
      <c r="BI101" s="253">
        <f>(IF(ISERROR(VLOOKUP(BC101,'Calcification Rates'!$A$11:$Q$88,11,0)),0,VLOOKUP(BC101,'Calcification Rates'!$A$11:$Q$88,11,0)))*BF101+(IF(ISERROR(VLOOKUP(BC101,'Calcification Rates'!$A$11:$Q$88,14,0)),0,VLOOKUP(BC101,'Calcification Rates'!$A$11:$Q$88,14,0)))</f>
        <v>0</v>
      </c>
      <c r="BJ101" s="253">
        <f>(IF(ISERROR(VLOOKUP(BC101,'Calcification Rates'!$A$11:$Q$88,12,0)),0,VLOOKUP(BC101,'Calcification Rates'!$A$11:$Q$88,12,0)))*BF101+(IF(ISERROR(VLOOKUP(BC101,'Calcification Rates'!$A$11:$Q$88,15,0)),0,VLOOKUP(BC101,'Calcification Rates'!$A$11:$Q$88,15,0)))</f>
        <v>0</v>
      </c>
      <c r="BK101" s="254">
        <f>(IF(ISERROR(VLOOKUP(BC101,'Calcification Rates'!$A$11:$Q$88,13,0)),0,VLOOKUP(BC101,'Calcification Rates'!$A$11:$Q$88,13,0)))*BF101+(IF(ISERROR(VLOOKUP(BC101,'Calcification Rates'!$A$11:$Q$88,16,0)),0,VLOOKUP(BC101,'Calcification Rates'!$A$11:$Q$88,16,0)))</f>
        <v>0</v>
      </c>
      <c r="BL101" s="256"/>
      <c r="BM101" s="241"/>
      <c r="BN101" s="241"/>
      <c r="BO101" s="241">
        <f>(IF(ISERROR(VLOOKUP(BL101,'Calcification Rates'!$A$11:$Q$88,5,0)),0,VLOOKUP(BL101,'Calcification Rates'!$A$11:$Q$88,5,0)))*BN101</f>
        <v>0</v>
      </c>
      <c r="BP101" s="245" t="str">
        <f>IF(ISERROR(VLOOKUP(BL101,'Calcification Rates'!$A$10:$D$88,2,FALSE))," ",VLOOKUP(BL101,'Calcification Rates'!$A$10:$D$88,2,FALSE))</f>
        <v xml:space="preserve"> </v>
      </c>
      <c r="BQ101" s="245" t="str">
        <f>IF(ISERROR(VLOOKUP(BL101,'Calcification Rates'!$A$10:$D$88,4,FALSE))," ",VLOOKUP(BL101,'Calcification Rates'!$A$10:$D$88,4,FALSE))</f>
        <v xml:space="preserve"> </v>
      </c>
      <c r="BR101" s="253">
        <f>(IF(ISERROR(VLOOKUP(BL101,'Calcification Rates'!$A$11:$Q$88,11,0)),0,VLOOKUP(BL101,'Calcification Rates'!$A$11:$Q$88,11,0)))*BO101+(IF(ISERROR(VLOOKUP(BL101,'Calcification Rates'!$A$11:$Q$88,14,0)),0,VLOOKUP(BL101,'Calcification Rates'!$A$11:$Q$88,14,0)))</f>
        <v>0</v>
      </c>
      <c r="BS101" s="253">
        <f>(IF(ISERROR(VLOOKUP(BL101,'Calcification Rates'!$A$11:$Q$88,12,0)),0,VLOOKUP(BL101,'Calcification Rates'!$A$11:$Q$88,12,0)))*BO101+(IF(ISERROR(VLOOKUP(BL101,'Calcification Rates'!$A$11:$Q$88,15,0)),0,VLOOKUP(BL101,'Calcification Rates'!$A$11:$Q$88,15,0)))</f>
        <v>0</v>
      </c>
      <c r="BT101" s="254">
        <f>(IF(ISERROR(VLOOKUP(BL101,'Calcification Rates'!$A$11:$Q$88,13,0)),0,VLOOKUP(BL101,'Calcification Rates'!$A$11:$Q$88,13,0)))*BO101+(IF(ISERROR(VLOOKUP(BL101,'Calcification Rates'!$A$11:$Q$88,16,0)),0,VLOOKUP(BL101,'Calcification Rates'!$A$11:$Q$88,16,0)))</f>
        <v>0</v>
      </c>
    </row>
    <row r="102" spans="1:72" ht="20.100000000000001" customHeight="1" x14ac:dyDescent="0.25">
      <c r="A102" s="241"/>
      <c r="B102" s="242"/>
      <c r="C102" s="243"/>
      <c r="D102" s="244">
        <f>(IF(ISERROR(VLOOKUP(A102,'Calcification Rates'!$A$11:$Q$88,5,0)),0,VLOOKUP(A102,'Calcification Rates'!$A$11:$Q$88,5,0)))*C102</f>
        <v>0</v>
      </c>
      <c r="E102" s="245" t="str">
        <f>IF(ISERROR(VLOOKUP(A102,'Calcification Rates'!$A$10:$D$88,2,FALSE))," ",VLOOKUP(A102,'Calcification Rates'!$A$10:$D$88,2,FALSE))</f>
        <v xml:space="preserve"> </v>
      </c>
      <c r="F102" s="245" t="str">
        <f>IF(ISERROR(VLOOKUP(A102,'Calcification Rates'!$A$10:$D$88,4,FALSE))," ",VLOOKUP(A102,'Calcification Rates'!$A$10:$D$88,4,FALSE))</f>
        <v xml:space="preserve"> </v>
      </c>
      <c r="G102" s="246">
        <f>(IF(ISERROR(VLOOKUP(A102,'Calcification Rates'!$A$11:$Q$88,11,0)),0,VLOOKUP(A102,'Calcification Rates'!$A$11:$Q$88,11,0)))*D102+(IF(ISERROR(VLOOKUP(A102,'Calcification Rates'!$A$11:$Q$88,14,0)),0,VLOOKUP(A102,'Calcification Rates'!$A$11:$Q$88,14,0)))</f>
        <v>0</v>
      </c>
      <c r="H102" s="247">
        <f>(IF(ISERROR(VLOOKUP(A102,'Calcification Rates'!$A$11:$Q$88,12,0)),0,VLOOKUP(A102,'Calcification Rates'!$A$11:$Q$88,12,0)))*D102+(IF(ISERROR(VLOOKUP(A102,'Calcification Rates'!$A$11:$Q$88,15,0)),0,VLOOKUP(A102,'Calcification Rates'!$A$11:$Q$88,15,0)))</f>
        <v>0</v>
      </c>
      <c r="I102" s="248">
        <f>(IF(ISERROR(VLOOKUP(A102,'Calcification Rates'!$A$11:$Q$88,13,0)),0,VLOOKUP(A102,'Calcification Rates'!$A$11:$Q$88,13,0)))*D102+(IF(ISERROR(VLOOKUP(A102,'Calcification Rates'!$A$11:$Q$88,16,0)),0,VLOOKUP(A102,'Calcification Rates'!$A$11:$Q$88,16,0)))</f>
        <v>0</v>
      </c>
      <c r="J102" s="256"/>
      <c r="K102" s="250"/>
      <c r="L102" s="251"/>
      <c r="M102" s="244">
        <f>(IF(ISERROR(VLOOKUP(J102,'Calcification Rates'!$A$11:$Q$88,5,0)),0,VLOOKUP(J102,'Calcification Rates'!$A$11:$Q$88,5,0)))*L102</f>
        <v>0</v>
      </c>
      <c r="N102" s="245" t="str">
        <f>IF(ISERROR(VLOOKUP(J102,'Calcification Rates'!$A$10:$D$88,2,FALSE))," ",VLOOKUP(J102,'Calcification Rates'!$A$10:$D$88,2,FALSE))</f>
        <v xml:space="preserve"> </v>
      </c>
      <c r="O102" s="245" t="str">
        <f>IF(ISERROR(VLOOKUP(J102,'Calcification Rates'!$A$10:$D$88,4,FALSE))," ",VLOOKUP(J102,'Calcification Rates'!$A$10:$D$88,4,FALSE))</f>
        <v xml:space="preserve"> </v>
      </c>
      <c r="P102" s="246">
        <f>(IF(ISERROR(VLOOKUP(J102,'Calcification Rates'!$A$11:$Q$88,11,0)),0,VLOOKUP(J102,'Calcification Rates'!$A$11:$Q$88,11,0)))*M102+(IF(ISERROR(VLOOKUP(J102,'Calcification Rates'!$A$11:$Q$88,14,0)),0,VLOOKUP(J102,'Calcification Rates'!$A$11:$Q$88,14,0)))</f>
        <v>0</v>
      </c>
      <c r="Q102" s="246">
        <f>(IF(ISERROR(VLOOKUP(J102,'Calcification Rates'!$A$11:$Q$88,12,0)),0,VLOOKUP(J102,'Calcification Rates'!$A$11:$Q$88,12,0)))*M102+(IF(ISERROR(VLOOKUP(J102,'Calcification Rates'!$A$11:$Q$88,15,0)),0,VLOOKUP(J102,'Calcification Rates'!$A$11:$Q$88,15,0)))</f>
        <v>0</v>
      </c>
      <c r="R102" s="249">
        <f>(IF(ISERROR(VLOOKUP(J102,'Calcification Rates'!$A$11:$Q$88,13,0)),0,VLOOKUP(J102,'Calcification Rates'!$A$11:$Q$88,13,0)))*M102+(IF(ISERROR(VLOOKUP(J102,'Calcification Rates'!$A$11:$Q$88,16,0)),0,VLOOKUP(J102,'Calcification Rates'!$A$11:$Q$88,16,0)))</f>
        <v>0</v>
      </c>
      <c r="S102" s="256"/>
      <c r="T102" s="241"/>
      <c r="U102" s="257"/>
      <c r="V102" s="252">
        <f>(IF(ISERROR(VLOOKUP(S102,'Calcification Rates'!$A$11:$Q$88,5,0)),0,VLOOKUP(S102,'Calcification Rates'!$A$11:$Q$88,5,0)))*U102</f>
        <v>0</v>
      </c>
      <c r="W102" s="245" t="str">
        <f>IF(ISERROR(VLOOKUP(S102,'Calcification Rates'!$A$10:$D$88,2,FALSE))," ",VLOOKUP(S102,'Calcification Rates'!$A$10:$D$88,2,FALSE))</f>
        <v xml:space="preserve"> </v>
      </c>
      <c r="X102" s="245" t="str">
        <f>IF(ISERROR(VLOOKUP(S102,'Calcification Rates'!$A$10:$D$88,4,FALSE))," ",VLOOKUP(S102,'Calcification Rates'!$A$10:$D$88,4,FALSE))</f>
        <v xml:space="preserve"> </v>
      </c>
      <c r="Y102" s="246">
        <f>(IF(ISERROR(VLOOKUP(S102,'Calcification Rates'!$A$11:$Q$88,11,0)),0,VLOOKUP(S102,'Calcification Rates'!$A$11:$Q$88,11,0)))*V102+(IF(ISERROR(VLOOKUP(S102,'Calcification Rates'!$A$11:$Q$88,14,0)),0,VLOOKUP(S102,'Calcification Rates'!$A$11:$Q$88,14,0)))</f>
        <v>0</v>
      </c>
      <c r="Z102" s="246">
        <f>(IF(ISERROR(VLOOKUP(S102,'Calcification Rates'!$A$11:$Q$88,12,0)),0,VLOOKUP(S102,'Calcification Rates'!$A$11:$Q$88,12,0)))*V102+(IF(ISERROR(VLOOKUP(S102,'Calcification Rates'!$A$11:$Q$88,15,0)),0,VLOOKUP(S102,'Calcification Rates'!$A$11:$Q$88,15,0)))</f>
        <v>0</v>
      </c>
      <c r="AA102" s="249">
        <f>(IF(ISERROR(VLOOKUP(S102,'Calcification Rates'!$A$11:$Q$88,13,0)),0,VLOOKUP(S102,'Calcification Rates'!$A$11:$Q$88,13,0)))*V102+(IF(ISERROR(VLOOKUP(S102,'Calcification Rates'!$A$11:$Q$88,16,0)),0,VLOOKUP(S102,'Calcification Rates'!$A$11:$Q$88,16,0)))</f>
        <v>0</v>
      </c>
      <c r="AB102" s="256"/>
      <c r="AC102" s="242"/>
      <c r="AD102" s="243"/>
      <c r="AE102" s="244">
        <f>(IF(ISERROR(VLOOKUP(AB102,'Calcification Rates'!$A$11:$Q$88,5,0)),0,VLOOKUP(AB102,'Calcification Rates'!$A$11:$Q$88,5,0)))*AD102</f>
        <v>0</v>
      </c>
      <c r="AF102" s="245" t="str">
        <f>IF(ISERROR(VLOOKUP(AB102,'Calcification Rates'!$A$10:$D$88,2,FALSE))," ",VLOOKUP(AB102,'Calcification Rates'!$A$10:$D$88,2,FALSE))</f>
        <v xml:space="preserve"> </v>
      </c>
      <c r="AG102" s="245" t="str">
        <f>IF(ISERROR(VLOOKUP(AB102,'Calcification Rates'!$A$10:$D$88,4,FALSE))," ",VLOOKUP(AB102,'Calcification Rates'!$A$10:$D$88,4,FALSE))</f>
        <v xml:space="preserve"> </v>
      </c>
      <c r="AH102" s="246">
        <f>(IF(ISERROR(VLOOKUP(AB102,'Calcification Rates'!$A$11:$Q$88,11,0)),0,VLOOKUP(AB102,'Calcification Rates'!$A$11:$Q$88,11,0)))*AE102+(IF(ISERROR(VLOOKUP(AB102,'Calcification Rates'!$A$11:$Q$88,14,0)),0,VLOOKUP(AB102,'Calcification Rates'!$A$11:$Q$88,14,0)))</f>
        <v>0</v>
      </c>
      <c r="AI102" s="246">
        <f>(IF(ISERROR(VLOOKUP(AB102,'Calcification Rates'!$A$11:$Q$88,12,0)),0,VLOOKUP(AB102,'Calcification Rates'!$A$11:$Q$88,12,0)))*AE102+(IF(ISERROR(VLOOKUP(AB102,'Calcification Rates'!$A$11:$Q$88,15,0)),0,VLOOKUP(AB102,'Calcification Rates'!$A$11:$Q$88,15,0)))</f>
        <v>0</v>
      </c>
      <c r="AJ102" s="249">
        <f>(IF(ISERROR(VLOOKUP(AB102,'Calcification Rates'!$A$11:$Q$88,13,0)),0,VLOOKUP(AB102,'Calcification Rates'!$A$11:$Q$88,13,0)))*AE102+(IF(ISERROR(VLOOKUP(AB102,'Calcification Rates'!$A$11:$Q$88,16,0)),0,VLOOKUP(AB102,'Calcification Rates'!$A$11:$Q$88,16,0)))</f>
        <v>0</v>
      </c>
      <c r="AK102" s="256"/>
      <c r="AL102" s="242"/>
      <c r="AM102" s="243"/>
      <c r="AN102" s="252">
        <f>(IF(ISERROR(VLOOKUP(AK102,'Calcification Rates'!$A$11:$Q$88,5,0)),0,VLOOKUP(AK102,'Calcification Rates'!$A$11:$Q$88,5,0)))*AM102</f>
        <v>0</v>
      </c>
      <c r="AO102" s="245" t="str">
        <f>IF(ISERROR(VLOOKUP(AK102,'Calcification Rates'!$A$10:$D$88,2,FALSE))," ",VLOOKUP(AK102,'Calcification Rates'!$A$10:$D$88,2,FALSE))</f>
        <v xml:space="preserve"> </v>
      </c>
      <c r="AP102" s="245" t="str">
        <f>IF(ISERROR(VLOOKUP(AK102,'Calcification Rates'!$A$10:$D$88,4,FALSE))," ",VLOOKUP(AK102,'Calcification Rates'!$A$10:$D$88,4,FALSE))</f>
        <v xml:space="preserve"> </v>
      </c>
      <c r="AQ102" s="246">
        <f>(IF(ISERROR(VLOOKUP(AK102,'Calcification Rates'!$A$11:$Q$88,11,0)),0,VLOOKUP(AK102,'Calcification Rates'!$A$11:$Q$88,11,0)))*AN102+(IF(ISERROR(VLOOKUP(AK102,'Calcification Rates'!$A$11:$Q$88,14,0)),0,VLOOKUP(AK102,'Calcification Rates'!$A$11:$Q$88,14,0)))</f>
        <v>0</v>
      </c>
      <c r="AR102" s="246">
        <f>(IF(ISERROR(VLOOKUP(AK102,'Calcification Rates'!$A$11:$Q$88,12,0)),0,VLOOKUP(AK102,'Calcification Rates'!$A$11:$Q$88,12,0)))*AN102+(IF(ISERROR(VLOOKUP(AK102,'Calcification Rates'!$A$11:$Q$88,15,0)),0,VLOOKUP(AK102,'Calcification Rates'!$A$11:$Q$88,15,0)))</f>
        <v>0</v>
      </c>
      <c r="AS102" s="249">
        <f>(IF(ISERROR(VLOOKUP(AK102,'Calcification Rates'!$A$11:$Q$88,13,0)),0,VLOOKUP(AK102,'Calcification Rates'!$A$11:$Q$88,13,0)))*AN102+(IF(ISERROR(VLOOKUP(AK102,'Calcification Rates'!$A$11:$Q$88,16,0)),0,VLOOKUP(AK102,'Calcification Rates'!$A$11:$Q$88,16,0)))</f>
        <v>0</v>
      </c>
      <c r="AT102" s="256"/>
      <c r="AU102" s="241"/>
      <c r="AV102" s="257"/>
      <c r="AW102" s="244">
        <f>(IF(ISERROR(VLOOKUP(AT102,'Calcification Rates'!$A$11:$Q$88,5,0)),0,VLOOKUP(AT102,'Calcification Rates'!$A$11:$Q$88,5,0)))*AV102</f>
        <v>0</v>
      </c>
      <c r="AX102" s="245" t="str">
        <f>IF(ISERROR(VLOOKUP(AT102,'Calcification Rates'!$A$10:$D$88,2,FALSE))," ",VLOOKUP(AT102,'Calcification Rates'!$A$10:$D$88,2,FALSE))</f>
        <v xml:space="preserve"> </v>
      </c>
      <c r="AY102" s="245" t="str">
        <f>IF(ISERROR(VLOOKUP(AT102,'Calcification Rates'!$A$10:$D$88,4,FALSE))," ",VLOOKUP(AT102,'Calcification Rates'!$A$10:$D$88,4,FALSE))</f>
        <v xml:space="preserve"> </v>
      </c>
      <c r="AZ102" s="253">
        <f>(IF(ISERROR(VLOOKUP(AT102,'Calcification Rates'!$A$11:$Q$88,11,0)),0,VLOOKUP(AT102,'Calcification Rates'!$A$11:$Q$88,11,0)))*AW102+(IF(ISERROR(VLOOKUP(AT102,'Calcification Rates'!$A$11:$Q$88,14,0)),0,VLOOKUP(AT102,'Calcification Rates'!$A$11:$Q$88,14,0)))</f>
        <v>0</v>
      </c>
      <c r="BA102" s="253">
        <f>(IF(ISERROR(VLOOKUP(AT102,'Calcification Rates'!$A$11:$Q$88,12,0)),0,VLOOKUP(AT102,'Calcification Rates'!$A$11:$Q$88,12,0)))*AW102+(IF(ISERROR(VLOOKUP(AT102,'Calcification Rates'!$A$11:$Q$88,15,0)),0,VLOOKUP(AT102,'Calcification Rates'!$A$11:$Q$88,15,0)))</f>
        <v>0</v>
      </c>
      <c r="BB102" s="254">
        <f>(IF(ISERROR(VLOOKUP(AT102,'Calcification Rates'!$A$11:$Q$88,13,0)),0,VLOOKUP(AT102,'Calcification Rates'!$A$11:$Q$88,13,0)))*AW102+(IF(ISERROR(VLOOKUP(AT102,'Calcification Rates'!$A$11:$Q$88,16,0)),0,VLOOKUP(AT102,'Calcification Rates'!$A$11:$Q$88,16,0)))</f>
        <v>0</v>
      </c>
      <c r="BC102" s="256"/>
      <c r="BD102" s="250"/>
      <c r="BE102" s="251"/>
      <c r="BF102" s="244">
        <f>(IF(ISERROR(VLOOKUP(BC102,'Calcification Rates'!$A$11:$Q$88,5,0)),0,VLOOKUP(BC102,'Calcification Rates'!$A$11:$Q$88,5,0)))*BE102</f>
        <v>0</v>
      </c>
      <c r="BG102" s="245" t="str">
        <f>IF(ISERROR(VLOOKUP(BC102,'Calcification Rates'!$A$10:$D$88,2,FALSE))," ",VLOOKUP(BC102,'Calcification Rates'!$A$10:$D$88,2,FALSE))</f>
        <v xml:space="preserve"> </v>
      </c>
      <c r="BH102" s="245" t="str">
        <f>IF(ISERROR(VLOOKUP(BC102,'Calcification Rates'!$A$10:$D$88,4,FALSE))," ",VLOOKUP(BC102,'Calcification Rates'!$A$10:$D$88,4,FALSE))</f>
        <v xml:space="preserve"> </v>
      </c>
      <c r="BI102" s="253">
        <f>(IF(ISERROR(VLOOKUP(BC102,'Calcification Rates'!$A$11:$Q$88,11,0)),0,VLOOKUP(BC102,'Calcification Rates'!$A$11:$Q$88,11,0)))*BF102+(IF(ISERROR(VLOOKUP(BC102,'Calcification Rates'!$A$11:$Q$88,14,0)),0,VLOOKUP(BC102,'Calcification Rates'!$A$11:$Q$88,14,0)))</f>
        <v>0</v>
      </c>
      <c r="BJ102" s="253">
        <f>(IF(ISERROR(VLOOKUP(BC102,'Calcification Rates'!$A$11:$Q$88,12,0)),0,VLOOKUP(BC102,'Calcification Rates'!$A$11:$Q$88,12,0)))*BF102+(IF(ISERROR(VLOOKUP(BC102,'Calcification Rates'!$A$11:$Q$88,15,0)),0,VLOOKUP(BC102,'Calcification Rates'!$A$11:$Q$88,15,0)))</f>
        <v>0</v>
      </c>
      <c r="BK102" s="254">
        <f>(IF(ISERROR(VLOOKUP(BC102,'Calcification Rates'!$A$11:$Q$88,13,0)),0,VLOOKUP(BC102,'Calcification Rates'!$A$11:$Q$88,13,0)))*BF102+(IF(ISERROR(VLOOKUP(BC102,'Calcification Rates'!$A$11:$Q$88,16,0)),0,VLOOKUP(BC102,'Calcification Rates'!$A$11:$Q$88,16,0)))</f>
        <v>0</v>
      </c>
      <c r="BL102" s="256"/>
      <c r="BM102" s="241"/>
      <c r="BN102" s="241"/>
      <c r="BO102" s="241">
        <f>(IF(ISERROR(VLOOKUP(BL102,'Calcification Rates'!$A$11:$Q$88,5,0)),0,VLOOKUP(BL102,'Calcification Rates'!$A$11:$Q$88,5,0)))*BN102</f>
        <v>0</v>
      </c>
      <c r="BP102" s="245" t="str">
        <f>IF(ISERROR(VLOOKUP(BL102,'Calcification Rates'!$A$10:$D$88,2,FALSE))," ",VLOOKUP(BL102,'Calcification Rates'!$A$10:$D$88,2,FALSE))</f>
        <v xml:space="preserve"> </v>
      </c>
      <c r="BQ102" s="245" t="str">
        <f>IF(ISERROR(VLOOKUP(BL102,'Calcification Rates'!$A$10:$D$88,4,FALSE))," ",VLOOKUP(BL102,'Calcification Rates'!$A$10:$D$88,4,FALSE))</f>
        <v xml:space="preserve"> </v>
      </c>
      <c r="BR102" s="253">
        <f>(IF(ISERROR(VLOOKUP(BL102,'Calcification Rates'!$A$11:$Q$88,11,0)),0,VLOOKUP(BL102,'Calcification Rates'!$A$11:$Q$88,11,0)))*BO102+(IF(ISERROR(VLOOKUP(BL102,'Calcification Rates'!$A$11:$Q$88,14,0)),0,VLOOKUP(BL102,'Calcification Rates'!$A$11:$Q$88,14,0)))</f>
        <v>0</v>
      </c>
      <c r="BS102" s="253">
        <f>(IF(ISERROR(VLOOKUP(BL102,'Calcification Rates'!$A$11:$Q$88,12,0)),0,VLOOKUP(BL102,'Calcification Rates'!$A$11:$Q$88,12,0)))*BO102+(IF(ISERROR(VLOOKUP(BL102,'Calcification Rates'!$A$11:$Q$88,15,0)),0,VLOOKUP(BL102,'Calcification Rates'!$A$11:$Q$88,15,0)))</f>
        <v>0</v>
      </c>
      <c r="BT102" s="254">
        <f>(IF(ISERROR(VLOOKUP(BL102,'Calcification Rates'!$A$11:$Q$88,13,0)),0,VLOOKUP(BL102,'Calcification Rates'!$A$11:$Q$88,13,0)))*BO102+(IF(ISERROR(VLOOKUP(BL102,'Calcification Rates'!$A$11:$Q$88,16,0)),0,VLOOKUP(BL102,'Calcification Rates'!$A$11:$Q$88,16,0)))</f>
        <v>0</v>
      </c>
    </row>
    <row r="103" spans="1:72" ht="20.100000000000001" customHeight="1" x14ac:dyDescent="0.25">
      <c r="A103" s="258"/>
      <c r="B103" s="241"/>
      <c r="C103" s="257"/>
      <c r="D103" s="244">
        <f>(IF(ISERROR(VLOOKUP(A103,'Calcification Rates'!$A$11:$Q$88,5,0)),0,VLOOKUP(A103,'Calcification Rates'!$A$11:$Q$88,5,0)))*C103</f>
        <v>0</v>
      </c>
      <c r="E103" s="245" t="str">
        <f>IF(ISERROR(VLOOKUP(A103,'Calcification Rates'!$A$10:$D$88,2,FALSE))," ",VLOOKUP(A103,'Calcification Rates'!$A$10:$D$88,2,FALSE))</f>
        <v xml:space="preserve"> </v>
      </c>
      <c r="F103" s="245" t="str">
        <f>IF(ISERROR(VLOOKUP(A103,'Calcification Rates'!$A$10:$D$88,4,FALSE))," ",VLOOKUP(A103,'Calcification Rates'!$A$10:$D$88,4,FALSE))</f>
        <v xml:space="preserve"> </v>
      </c>
      <c r="G103" s="246">
        <f>(IF(ISERROR(VLOOKUP(A103,'Calcification Rates'!$A$11:$Q$88,11,0)),0,VLOOKUP(A103,'Calcification Rates'!$A$11:$Q$88,11,0)))*D103+(IF(ISERROR(VLOOKUP(A103,'Calcification Rates'!$A$11:$Q$88,14,0)),0,VLOOKUP(A103,'Calcification Rates'!$A$11:$Q$88,14,0)))</f>
        <v>0</v>
      </c>
      <c r="H103" s="247">
        <f>(IF(ISERROR(VLOOKUP(A103,'Calcification Rates'!$A$11:$Q$88,12,0)),0,VLOOKUP(A103,'Calcification Rates'!$A$11:$Q$88,12,0)))*D103+(IF(ISERROR(VLOOKUP(A103,'Calcification Rates'!$A$11:$Q$88,15,0)),0,VLOOKUP(A103,'Calcification Rates'!$A$11:$Q$88,15,0)))</f>
        <v>0</v>
      </c>
      <c r="I103" s="248">
        <f>(IF(ISERROR(VLOOKUP(A103,'Calcification Rates'!$A$11:$Q$88,13,0)),0,VLOOKUP(A103,'Calcification Rates'!$A$11:$Q$88,13,0)))*D103+(IF(ISERROR(VLOOKUP(A103,'Calcification Rates'!$A$11:$Q$88,16,0)),0,VLOOKUP(A103,'Calcification Rates'!$A$11:$Q$88,16,0)))</f>
        <v>0</v>
      </c>
      <c r="J103" s="256"/>
      <c r="K103" s="250"/>
      <c r="L103" s="251"/>
      <c r="M103" s="244">
        <f>(IF(ISERROR(VLOOKUP(J103,'Calcification Rates'!$A$11:$Q$88,5,0)),0,VLOOKUP(J103,'Calcification Rates'!$A$11:$Q$88,5,0)))*L103</f>
        <v>0</v>
      </c>
      <c r="N103" s="245" t="str">
        <f>IF(ISERROR(VLOOKUP(J103,'Calcification Rates'!$A$10:$D$88,2,FALSE))," ",VLOOKUP(J103,'Calcification Rates'!$A$10:$D$88,2,FALSE))</f>
        <v xml:space="preserve"> </v>
      </c>
      <c r="O103" s="245" t="str">
        <f>IF(ISERROR(VLOOKUP(J103,'Calcification Rates'!$A$10:$D$88,4,FALSE))," ",VLOOKUP(J103,'Calcification Rates'!$A$10:$D$88,4,FALSE))</f>
        <v xml:space="preserve"> </v>
      </c>
      <c r="P103" s="246">
        <f>(IF(ISERROR(VLOOKUP(J103,'Calcification Rates'!$A$11:$Q$88,11,0)),0,VLOOKUP(J103,'Calcification Rates'!$A$11:$Q$88,11,0)))*M103+(IF(ISERROR(VLOOKUP(J103,'Calcification Rates'!$A$11:$Q$88,14,0)),0,VLOOKUP(J103,'Calcification Rates'!$A$11:$Q$88,14,0)))</f>
        <v>0</v>
      </c>
      <c r="Q103" s="246">
        <f>(IF(ISERROR(VLOOKUP(J103,'Calcification Rates'!$A$11:$Q$88,12,0)),0,VLOOKUP(J103,'Calcification Rates'!$A$11:$Q$88,12,0)))*M103+(IF(ISERROR(VLOOKUP(J103,'Calcification Rates'!$A$11:$Q$88,15,0)),0,VLOOKUP(J103,'Calcification Rates'!$A$11:$Q$88,15,0)))</f>
        <v>0</v>
      </c>
      <c r="R103" s="249">
        <f>(IF(ISERROR(VLOOKUP(J103,'Calcification Rates'!$A$11:$Q$88,13,0)),0,VLOOKUP(J103,'Calcification Rates'!$A$11:$Q$88,13,0)))*M103+(IF(ISERROR(VLOOKUP(J103,'Calcification Rates'!$A$11:$Q$88,16,0)),0,VLOOKUP(J103,'Calcification Rates'!$A$11:$Q$88,16,0)))</f>
        <v>0</v>
      </c>
      <c r="S103" s="256"/>
      <c r="T103" s="241"/>
      <c r="U103" s="257"/>
      <c r="V103" s="252">
        <f>(IF(ISERROR(VLOOKUP(S103,'Calcification Rates'!$A$11:$Q$88,5,0)),0,VLOOKUP(S103,'Calcification Rates'!$A$11:$Q$88,5,0)))*U103</f>
        <v>0</v>
      </c>
      <c r="W103" s="245" t="str">
        <f>IF(ISERROR(VLOOKUP(S103,'Calcification Rates'!$A$10:$D$88,2,FALSE))," ",VLOOKUP(S103,'Calcification Rates'!$A$10:$D$88,2,FALSE))</f>
        <v xml:space="preserve"> </v>
      </c>
      <c r="X103" s="245" t="str">
        <f>IF(ISERROR(VLOOKUP(S103,'Calcification Rates'!$A$10:$D$88,4,FALSE))," ",VLOOKUP(S103,'Calcification Rates'!$A$10:$D$88,4,FALSE))</f>
        <v xml:space="preserve"> </v>
      </c>
      <c r="Y103" s="246">
        <f>(IF(ISERROR(VLOOKUP(S103,'Calcification Rates'!$A$11:$Q$88,11,0)),0,VLOOKUP(S103,'Calcification Rates'!$A$11:$Q$88,11,0)))*V103+(IF(ISERROR(VLOOKUP(S103,'Calcification Rates'!$A$11:$Q$88,14,0)),0,VLOOKUP(S103,'Calcification Rates'!$A$11:$Q$88,14,0)))</f>
        <v>0</v>
      </c>
      <c r="Z103" s="246">
        <f>(IF(ISERROR(VLOOKUP(S103,'Calcification Rates'!$A$11:$Q$88,12,0)),0,VLOOKUP(S103,'Calcification Rates'!$A$11:$Q$88,12,0)))*V103+(IF(ISERROR(VLOOKUP(S103,'Calcification Rates'!$A$11:$Q$88,15,0)),0,VLOOKUP(S103,'Calcification Rates'!$A$11:$Q$88,15,0)))</f>
        <v>0</v>
      </c>
      <c r="AA103" s="249">
        <f>(IF(ISERROR(VLOOKUP(S103,'Calcification Rates'!$A$11:$Q$88,13,0)),0,VLOOKUP(S103,'Calcification Rates'!$A$11:$Q$88,13,0)))*V103+(IF(ISERROR(VLOOKUP(S103,'Calcification Rates'!$A$11:$Q$88,16,0)),0,VLOOKUP(S103,'Calcification Rates'!$A$11:$Q$88,16,0)))</f>
        <v>0</v>
      </c>
      <c r="AB103" s="256"/>
      <c r="AC103" s="242"/>
      <c r="AD103" s="243"/>
      <c r="AE103" s="244">
        <f>(IF(ISERROR(VLOOKUP(AB103,'Calcification Rates'!$A$11:$Q$88,5,0)),0,VLOOKUP(AB103,'Calcification Rates'!$A$11:$Q$88,5,0)))*AD103</f>
        <v>0</v>
      </c>
      <c r="AF103" s="245" t="str">
        <f>IF(ISERROR(VLOOKUP(AB103,'Calcification Rates'!$A$10:$D$88,2,FALSE))," ",VLOOKUP(AB103,'Calcification Rates'!$A$10:$D$88,2,FALSE))</f>
        <v xml:space="preserve"> </v>
      </c>
      <c r="AG103" s="245" t="str">
        <f>IF(ISERROR(VLOOKUP(AB103,'Calcification Rates'!$A$10:$D$88,4,FALSE))," ",VLOOKUP(AB103,'Calcification Rates'!$A$10:$D$88,4,FALSE))</f>
        <v xml:space="preserve"> </v>
      </c>
      <c r="AH103" s="246">
        <f>(IF(ISERROR(VLOOKUP(AB103,'Calcification Rates'!$A$11:$Q$88,11,0)),0,VLOOKUP(AB103,'Calcification Rates'!$A$11:$Q$88,11,0)))*AE103+(IF(ISERROR(VLOOKUP(AB103,'Calcification Rates'!$A$11:$Q$88,14,0)),0,VLOOKUP(AB103,'Calcification Rates'!$A$11:$Q$88,14,0)))</f>
        <v>0</v>
      </c>
      <c r="AI103" s="246">
        <f>(IF(ISERROR(VLOOKUP(AB103,'Calcification Rates'!$A$11:$Q$88,12,0)),0,VLOOKUP(AB103,'Calcification Rates'!$A$11:$Q$88,12,0)))*AE103+(IF(ISERROR(VLOOKUP(AB103,'Calcification Rates'!$A$11:$Q$88,15,0)),0,VLOOKUP(AB103,'Calcification Rates'!$A$11:$Q$88,15,0)))</f>
        <v>0</v>
      </c>
      <c r="AJ103" s="249">
        <f>(IF(ISERROR(VLOOKUP(AB103,'Calcification Rates'!$A$11:$Q$88,13,0)),0,VLOOKUP(AB103,'Calcification Rates'!$A$11:$Q$88,13,0)))*AE103+(IF(ISERROR(VLOOKUP(AB103,'Calcification Rates'!$A$11:$Q$88,16,0)),0,VLOOKUP(AB103,'Calcification Rates'!$A$11:$Q$88,16,0)))</f>
        <v>0</v>
      </c>
      <c r="AK103" s="256"/>
      <c r="AL103" s="242"/>
      <c r="AM103" s="243"/>
      <c r="AN103" s="252">
        <f>(IF(ISERROR(VLOOKUP(AK103,'Calcification Rates'!$A$11:$Q$88,5,0)),0,VLOOKUP(AK103,'Calcification Rates'!$A$11:$Q$88,5,0)))*AM103</f>
        <v>0</v>
      </c>
      <c r="AO103" s="245" t="str">
        <f>IF(ISERROR(VLOOKUP(AK103,'Calcification Rates'!$A$10:$D$88,2,FALSE))," ",VLOOKUP(AK103,'Calcification Rates'!$A$10:$D$88,2,FALSE))</f>
        <v xml:space="preserve"> </v>
      </c>
      <c r="AP103" s="245" t="str">
        <f>IF(ISERROR(VLOOKUP(AK103,'Calcification Rates'!$A$10:$D$88,4,FALSE))," ",VLOOKUP(AK103,'Calcification Rates'!$A$10:$D$88,4,FALSE))</f>
        <v xml:space="preserve"> </v>
      </c>
      <c r="AQ103" s="246">
        <f>(IF(ISERROR(VLOOKUP(AK103,'Calcification Rates'!$A$11:$Q$88,11,0)),0,VLOOKUP(AK103,'Calcification Rates'!$A$11:$Q$88,11,0)))*AN103+(IF(ISERROR(VLOOKUP(AK103,'Calcification Rates'!$A$11:$Q$88,14,0)),0,VLOOKUP(AK103,'Calcification Rates'!$A$11:$Q$88,14,0)))</f>
        <v>0</v>
      </c>
      <c r="AR103" s="246">
        <f>(IF(ISERROR(VLOOKUP(AK103,'Calcification Rates'!$A$11:$Q$88,12,0)),0,VLOOKUP(AK103,'Calcification Rates'!$A$11:$Q$88,12,0)))*AN103+(IF(ISERROR(VLOOKUP(AK103,'Calcification Rates'!$A$11:$Q$88,15,0)),0,VLOOKUP(AK103,'Calcification Rates'!$A$11:$Q$88,15,0)))</f>
        <v>0</v>
      </c>
      <c r="AS103" s="249">
        <f>(IF(ISERROR(VLOOKUP(AK103,'Calcification Rates'!$A$11:$Q$88,13,0)),0,VLOOKUP(AK103,'Calcification Rates'!$A$11:$Q$88,13,0)))*AN103+(IF(ISERROR(VLOOKUP(AK103,'Calcification Rates'!$A$11:$Q$88,16,0)),0,VLOOKUP(AK103,'Calcification Rates'!$A$11:$Q$88,16,0)))</f>
        <v>0</v>
      </c>
      <c r="AT103" s="256"/>
      <c r="AU103" s="241"/>
      <c r="AV103" s="257"/>
      <c r="AW103" s="244">
        <f>(IF(ISERROR(VLOOKUP(AT103,'Calcification Rates'!$A$11:$Q$88,5,0)),0,VLOOKUP(AT103,'Calcification Rates'!$A$11:$Q$88,5,0)))*AV103</f>
        <v>0</v>
      </c>
      <c r="AX103" s="245" t="str">
        <f>IF(ISERROR(VLOOKUP(AT103,'Calcification Rates'!$A$10:$D$88,2,FALSE))," ",VLOOKUP(AT103,'Calcification Rates'!$A$10:$D$88,2,FALSE))</f>
        <v xml:space="preserve"> </v>
      </c>
      <c r="AY103" s="245" t="str">
        <f>IF(ISERROR(VLOOKUP(AT103,'Calcification Rates'!$A$10:$D$88,4,FALSE))," ",VLOOKUP(AT103,'Calcification Rates'!$A$10:$D$88,4,FALSE))</f>
        <v xml:space="preserve"> </v>
      </c>
      <c r="AZ103" s="253">
        <f>(IF(ISERROR(VLOOKUP(AT103,'Calcification Rates'!$A$11:$Q$88,11,0)),0,VLOOKUP(AT103,'Calcification Rates'!$A$11:$Q$88,11,0)))*AW103+(IF(ISERROR(VLOOKUP(AT103,'Calcification Rates'!$A$11:$Q$88,14,0)),0,VLOOKUP(AT103,'Calcification Rates'!$A$11:$Q$88,14,0)))</f>
        <v>0</v>
      </c>
      <c r="BA103" s="253">
        <f>(IF(ISERROR(VLOOKUP(AT103,'Calcification Rates'!$A$11:$Q$88,12,0)),0,VLOOKUP(AT103,'Calcification Rates'!$A$11:$Q$88,12,0)))*AW103+(IF(ISERROR(VLOOKUP(AT103,'Calcification Rates'!$A$11:$Q$88,15,0)),0,VLOOKUP(AT103,'Calcification Rates'!$A$11:$Q$88,15,0)))</f>
        <v>0</v>
      </c>
      <c r="BB103" s="254">
        <f>(IF(ISERROR(VLOOKUP(AT103,'Calcification Rates'!$A$11:$Q$88,13,0)),0,VLOOKUP(AT103,'Calcification Rates'!$A$11:$Q$88,13,0)))*AW103+(IF(ISERROR(VLOOKUP(AT103,'Calcification Rates'!$A$11:$Q$88,16,0)),0,VLOOKUP(AT103,'Calcification Rates'!$A$11:$Q$88,16,0)))</f>
        <v>0</v>
      </c>
      <c r="BC103" s="256"/>
      <c r="BD103" s="250"/>
      <c r="BE103" s="251"/>
      <c r="BF103" s="244">
        <f>(IF(ISERROR(VLOOKUP(BC103,'Calcification Rates'!$A$11:$Q$88,5,0)),0,VLOOKUP(BC103,'Calcification Rates'!$A$11:$Q$88,5,0)))*BE103</f>
        <v>0</v>
      </c>
      <c r="BG103" s="245" t="str">
        <f>IF(ISERROR(VLOOKUP(BC103,'Calcification Rates'!$A$10:$D$88,2,FALSE))," ",VLOOKUP(BC103,'Calcification Rates'!$A$10:$D$88,2,FALSE))</f>
        <v xml:space="preserve"> </v>
      </c>
      <c r="BH103" s="245" t="str">
        <f>IF(ISERROR(VLOOKUP(BC103,'Calcification Rates'!$A$10:$D$88,4,FALSE))," ",VLOOKUP(BC103,'Calcification Rates'!$A$10:$D$88,4,FALSE))</f>
        <v xml:space="preserve"> </v>
      </c>
      <c r="BI103" s="253">
        <f>(IF(ISERROR(VLOOKUP(BC103,'Calcification Rates'!$A$11:$Q$88,11,0)),0,VLOOKUP(BC103,'Calcification Rates'!$A$11:$Q$88,11,0)))*BF103+(IF(ISERROR(VLOOKUP(BC103,'Calcification Rates'!$A$11:$Q$88,14,0)),0,VLOOKUP(BC103,'Calcification Rates'!$A$11:$Q$88,14,0)))</f>
        <v>0</v>
      </c>
      <c r="BJ103" s="253">
        <f>(IF(ISERROR(VLOOKUP(BC103,'Calcification Rates'!$A$11:$Q$88,12,0)),0,VLOOKUP(BC103,'Calcification Rates'!$A$11:$Q$88,12,0)))*BF103+(IF(ISERROR(VLOOKUP(BC103,'Calcification Rates'!$A$11:$Q$88,15,0)),0,VLOOKUP(BC103,'Calcification Rates'!$A$11:$Q$88,15,0)))</f>
        <v>0</v>
      </c>
      <c r="BK103" s="254">
        <f>(IF(ISERROR(VLOOKUP(BC103,'Calcification Rates'!$A$11:$Q$88,13,0)),0,VLOOKUP(BC103,'Calcification Rates'!$A$11:$Q$88,13,0)))*BF103+(IF(ISERROR(VLOOKUP(BC103,'Calcification Rates'!$A$11:$Q$88,16,0)),0,VLOOKUP(BC103,'Calcification Rates'!$A$11:$Q$88,16,0)))</f>
        <v>0</v>
      </c>
      <c r="BL103" s="256"/>
      <c r="BM103" s="241"/>
      <c r="BN103" s="241"/>
      <c r="BO103" s="241">
        <f>(IF(ISERROR(VLOOKUP(BL103,'Calcification Rates'!$A$11:$Q$88,5,0)),0,VLOOKUP(BL103,'Calcification Rates'!$A$11:$Q$88,5,0)))*BN103</f>
        <v>0</v>
      </c>
      <c r="BP103" s="245" t="str">
        <f>IF(ISERROR(VLOOKUP(BL103,'Calcification Rates'!$A$10:$D$88,2,FALSE))," ",VLOOKUP(BL103,'Calcification Rates'!$A$10:$D$88,2,FALSE))</f>
        <v xml:space="preserve"> </v>
      </c>
      <c r="BQ103" s="245" t="str">
        <f>IF(ISERROR(VLOOKUP(BL103,'Calcification Rates'!$A$10:$D$88,4,FALSE))," ",VLOOKUP(BL103,'Calcification Rates'!$A$10:$D$88,4,FALSE))</f>
        <v xml:space="preserve"> </v>
      </c>
      <c r="BR103" s="253">
        <f>(IF(ISERROR(VLOOKUP(BL103,'Calcification Rates'!$A$11:$Q$88,11,0)),0,VLOOKUP(BL103,'Calcification Rates'!$A$11:$Q$88,11,0)))*BO103+(IF(ISERROR(VLOOKUP(BL103,'Calcification Rates'!$A$11:$Q$88,14,0)),0,VLOOKUP(BL103,'Calcification Rates'!$A$11:$Q$88,14,0)))</f>
        <v>0</v>
      </c>
      <c r="BS103" s="253">
        <f>(IF(ISERROR(VLOOKUP(BL103,'Calcification Rates'!$A$11:$Q$88,12,0)),0,VLOOKUP(BL103,'Calcification Rates'!$A$11:$Q$88,12,0)))*BO103+(IF(ISERROR(VLOOKUP(BL103,'Calcification Rates'!$A$11:$Q$88,15,0)),0,VLOOKUP(BL103,'Calcification Rates'!$A$11:$Q$88,15,0)))</f>
        <v>0</v>
      </c>
      <c r="BT103" s="254">
        <f>(IF(ISERROR(VLOOKUP(BL103,'Calcification Rates'!$A$11:$Q$88,13,0)),0,VLOOKUP(BL103,'Calcification Rates'!$A$11:$Q$88,13,0)))*BO103+(IF(ISERROR(VLOOKUP(BL103,'Calcification Rates'!$A$11:$Q$88,16,0)),0,VLOOKUP(BL103,'Calcification Rates'!$A$11:$Q$88,16,0)))</f>
        <v>0</v>
      </c>
    </row>
    <row r="104" spans="1:72" ht="20.100000000000001" customHeight="1" x14ac:dyDescent="0.25">
      <c r="A104" s="258"/>
      <c r="B104" s="241"/>
      <c r="C104" s="257"/>
      <c r="D104" s="244">
        <f>(IF(ISERROR(VLOOKUP(A104,'Calcification Rates'!$A$11:$Q$88,5,0)),0,VLOOKUP(A104,'Calcification Rates'!$A$11:$Q$88,5,0)))*C104</f>
        <v>0</v>
      </c>
      <c r="E104" s="245" t="str">
        <f>IF(ISERROR(VLOOKUP(A104,'Calcification Rates'!$A$10:$D$88,2,FALSE))," ",VLOOKUP(A104,'Calcification Rates'!$A$10:$D$88,2,FALSE))</f>
        <v xml:space="preserve"> </v>
      </c>
      <c r="F104" s="245" t="str">
        <f>IF(ISERROR(VLOOKUP(A104,'Calcification Rates'!$A$10:$D$88,4,FALSE))," ",VLOOKUP(A104,'Calcification Rates'!$A$10:$D$88,4,FALSE))</f>
        <v xml:space="preserve"> </v>
      </c>
      <c r="G104" s="246">
        <f>(IF(ISERROR(VLOOKUP(A104,'Calcification Rates'!$A$11:$Q$88,11,0)),0,VLOOKUP(A104,'Calcification Rates'!$A$11:$Q$88,11,0)))*D104+(IF(ISERROR(VLOOKUP(A104,'Calcification Rates'!$A$11:$Q$88,14,0)),0,VLOOKUP(A104,'Calcification Rates'!$A$11:$Q$88,14,0)))</f>
        <v>0</v>
      </c>
      <c r="H104" s="247">
        <f>(IF(ISERROR(VLOOKUP(A104,'Calcification Rates'!$A$11:$Q$88,12,0)),0,VLOOKUP(A104,'Calcification Rates'!$A$11:$Q$88,12,0)))*D104+(IF(ISERROR(VLOOKUP(A104,'Calcification Rates'!$A$11:$Q$88,15,0)),0,VLOOKUP(A104,'Calcification Rates'!$A$11:$Q$88,15,0)))</f>
        <v>0</v>
      </c>
      <c r="I104" s="248">
        <f>(IF(ISERROR(VLOOKUP(A104,'Calcification Rates'!$A$11:$Q$88,13,0)),0,VLOOKUP(A104,'Calcification Rates'!$A$11:$Q$88,13,0)))*D104+(IF(ISERROR(VLOOKUP(A104,'Calcification Rates'!$A$11:$Q$88,16,0)),0,VLOOKUP(A104,'Calcification Rates'!$A$11:$Q$88,16,0)))</f>
        <v>0</v>
      </c>
      <c r="J104" s="256"/>
      <c r="K104" s="250"/>
      <c r="L104" s="251"/>
      <c r="M104" s="244">
        <f>(IF(ISERROR(VLOOKUP(J104,'Calcification Rates'!$A$11:$Q$88,5,0)),0,VLOOKUP(J104,'Calcification Rates'!$A$11:$Q$88,5,0)))*L104</f>
        <v>0</v>
      </c>
      <c r="N104" s="245" t="str">
        <f>IF(ISERROR(VLOOKUP(J104,'Calcification Rates'!$A$10:$D$88,2,FALSE))," ",VLOOKUP(J104,'Calcification Rates'!$A$10:$D$88,2,FALSE))</f>
        <v xml:space="preserve"> </v>
      </c>
      <c r="O104" s="245" t="str">
        <f>IF(ISERROR(VLOOKUP(J104,'Calcification Rates'!$A$10:$D$88,4,FALSE))," ",VLOOKUP(J104,'Calcification Rates'!$A$10:$D$88,4,FALSE))</f>
        <v xml:space="preserve"> </v>
      </c>
      <c r="P104" s="246">
        <f>(IF(ISERROR(VLOOKUP(J104,'Calcification Rates'!$A$11:$Q$88,11,0)),0,VLOOKUP(J104,'Calcification Rates'!$A$11:$Q$88,11,0)))*M104+(IF(ISERROR(VLOOKUP(J104,'Calcification Rates'!$A$11:$Q$88,14,0)),0,VLOOKUP(J104,'Calcification Rates'!$A$11:$Q$88,14,0)))</f>
        <v>0</v>
      </c>
      <c r="Q104" s="246">
        <f>(IF(ISERROR(VLOOKUP(J104,'Calcification Rates'!$A$11:$Q$88,12,0)),0,VLOOKUP(J104,'Calcification Rates'!$A$11:$Q$88,12,0)))*M104+(IF(ISERROR(VLOOKUP(J104,'Calcification Rates'!$A$11:$Q$88,15,0)),0,VLOOKUP(J104,'Calcification Rates'!$A$11:$Q$88,15,0)))</f>
        <v>0</v>
      </c>
      <c r="R104" s="249">
        <f>(IF(ISERROR(VLOOKUP(J104,'Calcification Rates'!$A$11:$Q$88,13,0)),0,VLOOKUP(J104,'Calcification Rates'!$A$11:$Q$88,13,0)))*M104+(IF(ISERROR(VLOOKUP(J104,'Calcification Rates'!$A$11:$Q$88,16,0)),0,VLOOKUP(J104,'Calcification Rates'!$A$11:$Q$88,16,0)))</f>
        <v>0</v>
      </c>
      <c r="S104" s="256"/>
      <c r="T104" s="241"/>
      <c r="U104" s="257"/>
      <c r="V104" s="252">
        <f>(IF(ISERROR(VLOOKUP(S104,'Calcification Rates'!$A$11:$Q$88,5,0)),0,VLOOKUP(S104,'Calcification Rates'!$A$11:$Q$88,5,0)))*U104</f>
        <v>0</v>
      </c>
      <c r="W104" s="245" t="str">
        <f>IF(ISERROR(VLOOKUP(S104,'Calcification Rates'!$A$10:$D$88,2,FALSE))," ",VLOOKUP(S104,'Calcification Rates'!$A$10:$D$88,2,FALSE))</f>
        <v xml:space="preserve"> </v>
      </c>
      <c r="X104" s="245" t="str">
        <f>IF(ISERROR(VLOOKUP(S104,'Calcification Rates'!$A$10:$D$88,4,FALSE))," ",VLOOKUP(S104,'Calcification Rates'!$A$10:$D$88,4,FALSE))</f>
        <v xml:space="preserve"> </v>
      </c>
      <c r="Y104" s="246">
        <f>(IF(ISERROR(VLOOKUP(S104,'Calcification Rates'!$A$11:$Q$88,11,0)),0,VLOOKUP(S104,'Calcification Rates'!$A$11:$Q$88,11,0)))*V104+(IF(ISERROR(VLOOKUP(S104,'Calcification Rates'!$A$11:$Q$88,14,0)),0,VLOOKUP(S104,'Calcification Rates'!$A$11:$Q$88,14,0)))</f>
        <v>0</v>
      </c>
      <c r="Z104" s="246">
        <f>(IF(ISERROR(VLOOKUP(S104,'Calcification Rates'!$A$11:$Q$88,12,0)),0,VLOOKUP(S104,'Calcification Rates'!$A$11:$Q$88,12,0)))*V104+(IF(ISERROR(VLOOKUP(S104,'Calcification Rates'!$A$11:$Q$88,15,0)),0,VLOOKUP(S104,'Calcification Rates'!$A$11:$Q$88,15,0)))</f>
        <v>0</v>
      </c>
      <c r="AA104" s="249">
        <f>(IF(ISERROR(VLOOKUP(S104,'Calcification Rates'!$A$11:$Q$88,13,0)),0,VLOOKUP(S104,'Calcification Rates'!$A$11:$Q$88,13,0)))*V104+(IF(ISERROR(VLOOKUP(S104,'Calcification Rates'!$A$11:$Q$88,16,0)),0,VLOOKUP(S104,'Calcification Rates'!$A$11:$Q$88,16,0)))</f>
        <v>0</v>
      </c>
      <c r="AB104" s="256"/>
      <c r="AC104" s="242"/>
      <c r="AD104" s="243"/>
      <c r="AE104" s="244">
        <f>(IF(ISERROR(VLOOKUP(AB104,'Calcification Rates'!$A$11:$Q$88,5,0)),0,VLOOKUP(AB104,'Calcification Rates'!$A$11:$Q$88,5,0)))*AD104</f>
        <v>0</v>
      </c>
      <c r="AF104" s="245" t="str">
        <f>IF(ISERROR(VLOOKUP(AB104,'Calcification Rates'!$A$10:$D$88,2,FALSE))," ",VLOOKUP(AB104,'Calcification Rates'!$A$10:$D$88,2,FALSE))</f>
        <v xml:space="preserve"> </v>
      </c>
      <c r="AG104" s="245" t="str">
        <f>IF(ISERROR(VLOOKUP(AB104,'Calcification Rates'!$A$10:$D$88,4,FALSE))," ",VLOOKUP(AB104,'Calcification Rates'!$A$10:$D$88,4,FALSE))</f>
        <v xml:space="preserve"> </v>
      </c>
      <c r="AH104" s="246">
        <f>(IF(ISERROR(VLOOKUP(AB104,'Calcification Rates'!$A$11:$Q$88,11,0)),0,VLOOKUP(AB104,'Calcification Rates'!$A$11:$Q$88,11,0)))*AE104+(IF(ISERROR(VLOOKUP(AB104,'Calcification Rates'!$A$11:$Q$88,14,0)),0,VLOOKUP(AB104,'Calcification Rates'!$A$11:$Q$88,14,0)))</f>
        <v>0</v>
      </c>
      <c r="AI104" s="246">
        <f>(IF(ISERROR(VLOOKUP(AB104,'Calcification Rates'!$A$11:$Q$88,12,0)),0,VLOOKUP(AB104,'Calcification Rates'!$A$11:$Q$88,12,0)))*AE104+(IF(ISERROR(VLOOKUP(AB104,'Calcification Rates'!$A$11:$Q$88,15,0)),0,VLOOKUP(AB104,'Calcification Rates'!$A$11:$Q$88,15,0)))</f>
        <v>0</v>
      </c>
      <c r="AJ104" s="249">
        <f>(IF(ISERROR(VLOOKUP(AB104,'Calcification Rates'!$A$11:$Q$88,13,0)),0,VLOOKUP(AB104,'Calcification Rates'!$A$11:$Q$88,13,0)))*AE104+(IF(ISERROR(VLOOKUP(AB104,'Calcification Rates'!$A$11:$Q$88,16,0)),0,VLOOKUP(AB104,'Calcification Rates'!$A$11:$Q$88,16,0)))</f>
        <v>0</v>
      </c>
      <c r="AK104" s="256"/>
      <c r="AL104" s="242"/>
      <c r="AM104" s="243"/>
      <c r="AN104" s="252">
        <f>(IF(ISERROR(VLOOKUP(AK104,'Calcification Rates'!$A$11:$Q$88,5,0)),0,VLOOKUP(AK104,'Calcification Rates'!$A$11:$Q$88,5,0)))*AM104</f>
        <v>0</v>
      </c>
      <c r="AO104" s="245" t="str">
        <f>IF(ISERROR(VLOOKUP(AK104,'Calcification Rates'!$A$10:$D$88,2,FALSE))," ",VLOOKUP(AK104,'Calcification Rates'!$A$10:$D$88,2,FALSE))</f>
        <v xml:space="preserve"> </v>
      </c>
      <c r="AP104" s="245" t="str">
        <f>IF(ISERROR(VLOOKUP(AK104,'Calcification Rates'!$A$10:$D$88,4,FALSE))," ",VLOOKUP(AK104,'Calcification Rates'!$A$10:$D$88,4,FALSE))</f>
        <v xml:space="preserve"> </v>
      </c>
      <c r="AQ104" s="246">
        <f>(IF(ISERROR(VLOOKUP(AK104,'Calcification Rates'!$A$11:$Q$88,11,0)),0,VLOOKUP(AK104,'Calcification Rates'!$A$11:$Q$88,11,0)))*AN104+(IF(ISERROR(VLOOKUP(AK104,'Calcification Rates'!$A$11:$Q$88,14,0)),0,VLOOKUP(AK104,'Calcification Rates'!$A$11:$Q$88,14,0)))</f>
        <v>0</v>
      </c>
      <c r="AR104" s="246">
        <f>(IF(ISERROR(VLOOKUP(AK104,'Calcification Rates'!$A$11:$Q$88,12,0)),0,VLOOKUP(AK104,'Calcification Rates'!$A$11:$Q$88,12,0)))*AN104+(IF(ISERROR(VLOOKUP(AK104,'Calcification Rates'!$A$11:$Q$88,15,0)),0,VLOOKUP(AK104,'Calcification Rates'!$A$11:$Q$88,15,0)))</f>
        <v>0</v>
      </c>
      <c r="AS104" s="249">
        <f>(IF(ISERROR(VLOOKUP(AK104,'Calcification Rates'!$A$11:$Q$88,13,0)),0,VLOOKUP(AK104,'Calcification Rates'!$A$11:$Q$88,13,0)))*AN104+(IF(ISERROR(VLOOKUP(AK104,'Calcification Rates'!$A$11:$Q$88,16,0)),0,VLOOKUP(AK104,'Calcification Rates'!$A$11:$Q$88,16,0)))</f>
        <v>0</v>
      </c>
      <c r="AT104" s="256"/>
      <c r="AU104" s="241"/>
      <c r="AV104" s="257"/>
      <c r="AW104" s="244">
        <f>(IF(ISERROR(VLOOKUP(AT104,'Calcification Rates'!$A$11:$Q$88,5,0)),0,VLOOKUP(AT104,'Calcification Rates'!$A$11:$Q$88,5,0)))*AV104</f>
        <v>0</v>
      </c>
      <c r="AX104" s="245" t="str">
        <f>IF(ISERROR(VLOOKUP(AT104,'Calcification Rates'!$A$10:$D$88,2,FALSE))," ",VLOOKUP(AT104,'Calcification Rates'!$A$10:$D$88,2,FALSE))</f>
        <v xml:space="preserve"> </v>
      </c>
      <c r="AY104" s="245" t="str">
        <f>IF(ISERROR(VLOOKUP(AT104,'Calcification Rates'!$A$10:$D$88,4,FALSE))," ",VLOOKUP(AT104,'Calcification Rates'!$A$10:$D$88,4,FALSE))</f>
        <v xml:space="preserve"> </v>
      </c>
      <c r="AZ104" s="253">
        <f>(IF(ISERROR(VLOOKUP(AT104,'Calcification Rates'!$A$11:$Q$88,11,0)),0,VLOOKUP(AT104,'Calcification Rates'!$A$11:$Q$88,11,0)))*AW104+(IF(ISERROR(VLOOKUP(AT104,'Calcification Rates'!$A$11:$Q$88,14,0)),0,VLOOKUP(AT104,'Calcification Rates'!$A$11:$Q$88,14,0)))</f>
        <v>0</v>
      </c>
      <c r="BA104" s="253">
        <f>(IF(ISERROR(VLOOKUP(AT104,'Calcification Rates'!$A$11:$Q$88,12,0)),0,VLOOKUP(AT104,'Calcification Rates'!$A$11:$Q$88,12,0)))*AW104+(IF(ISERROR(VLOOKUP(AT104,'Calcification Rates'!$A$11:$Q$88,15,0)),0,VLOOKUP(AT104,'Calcification Rates'!$A$11:$Q$88,15,0)))</f>
        <v>0</v>
      </c>
      <c r="BB104" s="254">
        <f>(IF(ISERROR(VLOOKUP(AT104,'Calcification Rates'!$A$11:$Q$88,13,0)),0,VLOOKUP(AT104,'Calcification Rates'!$A$11:$Q$88,13,0)))*AW104+(IF(ISERROR(VLOOKUP(AT104,'Calcification Rates'!$A$11:$Q$88,16,0)),0,VLOOKUP(AT104,'Calcification Rates'!$A$11:$Q$88,16,0)))</f>
        <v>0</v>
      </c>
      <c r="BC104" s="256"/>
      <c r="BD104" s="250"/>
      <c r="BE104" s="251"/>
      <c r="BF104" s="244">
        <f>(IF(ISERROR(VLOOKUP(BC104,'Calcification Rates'!$A$11:$Q$88,5,0)),0,VLOOKUP(BC104,'Calcification Rates'!$A$11:$Q$88,5,0)))*BE104</f>
        <v>0</v>
      </c>
      <c r="BG104" s="245" t="str">
        <f>IF(ISERROR(VLOOKUP(BC104,'Calcification Rates'!$A$10:$D$88,2,FALSE))," ",VLOOKUP(BC104,'Calcification Rates'!$A$10:$D$88,2,FALSE))</f>
        <v xml:space="preserve"> </v>
      </c>
      <c r="BH104" s="245" t="str">
        <f>IF(ISERROR(VLOOKUP(BC104,'Calcification Rates'!$A$10:$D$88,4,FALSE))," ",VLOOKUP(BC104,'Calcification Rates'!$A$10:$D$88,4,FALSE))</f>
        <v xml:space="preserve"> </v>
      </c>
      <c r="BI104" s="253">
        <f>(IF(ISERROR(VLOOKUP(BC104,'Calcification Rates'!$A$11:$Q$88,11,0)),0,VLOOKUP(BC104,'Calcification Rates'!$A$11:$Q$88,11,0)))*BF104+(IF(ISERROR(VLOOKUP(BC104,'Calcification Rates'!$A$11:$Q$88,14,0)),0,VLOOKUP(BC104,'Calcification Rates'!$A$11:$Q$88,14,0)))</f>
        <v>0</v>
      </c>
      <c r="BJ104" s="253">
        <f>(IF(ISERROR(VLOOKUP(BC104,'Calcification Rates'!$A$11:$Q$88,12,0)),0,VLOOKUP(BC104,'Calcification Rates'!$A$11:$Q$88,12,0)))*BF104+(IF(ISERROR(VLOOKUP(BC104,'Calcification Rates'!$A$11:$Q$88,15,0)),0,VLOOKUP(BC104,'Calcification Rates'!$A$11:$Q$88,15,0)))</f>
        <v>0</v>
      </c>
      <c r="BK104" s="254">
        <f>(IF(ISERROR(VLOOKUP(BC104,'Calcification Rates'!$A$11:$Q$88,13,0)),0,VLOOKUP(BC104,'Calcification Rates'!$A$11:$Q$88,13,0)))*BF104+(IF(ISERROR(VLOOKUP(BC104,'Calcification Rates'!$A$11:$Q$88,16,0)),0,VLOOKUP(BC104,'Calcification Rates'!$A$11:$Q$88,16,0)))</f>
        <v>0</v>
      </c>
      <c r="BL104" s="256"/>
      <c r="BM104" s="241"/>
      <c r="BN104" s="241"/>
      <c r="BO104" s="241">
        <f>(IF(ISERROR(VLOOKUP(BL104,'Calcification Rates'!$A$11:$Q$88,5,0)),0,VLOOKUP(BL104,'Calcification Rates'!$A$11:$Q$88,5,0)))*BN104</f>
        <v>0</v>
      </c>
      <c r="BP104" s="245" t="str">
        <f>IF(ISERROR(VLOOKUP(BL104,'Calcification Rates'!$A$10:$D$88,2,FALSE))," ",VLOOKUP(BL104,'Calcification Rates'!$A$10:$D$88,2,FALSE))</f>
        <v xml:space="preserve"> </v>
      </c>
      <c r="BQ104" s="245" t="str">
        <f>IF(ISERROR(VLOOKUP(BL104,'Calcification Rates'!$A$10:$D$88,4,FALSE))," ",VLOOKUP(BL104,'Calcification Rates'!$A$10:$D$88,4,FALSE))</f>
        <v xml:space="preserve"> </v>
      </c>
      <c r="BR104" s="253">
        <f>(IF(ISERROR(VLOOKUP(BL104,'Calcification Rates'!$A$11:$Q$88,11,0)),0,VLOOKUP(BL104,'Calcification Rates'!$A$11:$Q$88,11,0)))*BO104+(IF(ISERROR(VLOOKUP(BL104,'Calcification Rates'!$A$11:$Q$88,14,0)),0,VLOOKUP(BL104,'Calcification Rates'!$A$11:$Q$88,14,0)))</f>
        <v>0</v>
      </c>
      <c r="BS104" s="253">
        <f>(IF(ISERROR(VLOOKUP(BL104,'Calcification Rates'!$A$11:$Q$88,12,0)),0,VLOOKUP(BL104,'Calcification Rates'!$A$11:$Q$88,12,0)))*BO104+(IF(ISERROR(VLOOKUP(BL104,'Calcification Rates'!$A$11:$Q$88,15,0)),0,VLOOKUP(BL104,'Calcification Rates'!$A$11:$Q$88,15,0)))</f>
        <v>0</v>
      </c>
      <c r="BT104" s="254">
        <f>(IF(ISERROR(VLOOKUP(BL104,'Calcification Rates'!$A$11:$Q$88,13,0)),0,VLOOKUP(BL104,'Calcification Rates'!$A$11:$Q$88,13,0)))*BO104+(IF(ISERROR(VLOOKUP(BL104,'Calcification Rates'!$A$11:$Q$88,16,0)),0,VLOOKUP(BL104,'Calcification Rates'!$A$11:$Q$88,16,0)))</f>
        <v>0</v>
      </c>
    </row>
    <row r="105" spans="1:72" ht="20.100000000000001" customHeight="1" x14ac:dyDescent="0.25">
      <c r="A105" s="258"/>
      <c r="B105" s="241"/>
      <c r="C105" s="257"/>
      <c r="D105" s="244">
        <f>(IF(ISERROR(VLOOKUP(A105,'Calcification Rates'!$A$11:$Q$88,5,0)),0,VLOOKUP(A105,'Calcification Rates'!$A$11:$Q$88,5,0)))*C105</f>
        <v>0</v>
      </c>
      <c r="E105" s="245" t="str">
        <f>IF(ISERROR(VLOOKUP(A105,'Calcification Rates'!$A$10:$D$88,2,FALSE))," ",VLOOKUP(A105,'Calcification Rates'!$A$10:$D$88,2,FALSE))</f>
        <v xml:space="preserve"> </v>
      </c>
      <c r="F105" s="245" t="str">
        <f>IF(ISERROR(VLOOKUP(A105,'Calcification Rates'!$A$10:$D$88,4,FALSE))," ",VLOOKUP(A105,'Calcification Rates'!$A$10:$D$88,4,FALSE))</f>
        <v xml:space="preserve"> </v>
      </c>
      <c r="G105" s="246">
        <f>(IF(ISERROR(VLOOKUP(A105,'Calcification Rates'!$A$11:$Q$88,11,0)),0,VLOOKUP(A105,'Calcification Rates'!$A$11:$Q$88,11,0)))*D105+(IF(ISERROR(VLOOKUP(A105,'Calcification Rates'!$A$11:$Q$88,14,0)),0,VLOOKUP(A105,'Calcification Rates'!$A$11:$Q$88,14,0)))</f>
        <v>0</v>
      </c>
      <c r="H105" s="247">
        <f>(IF(ISERROR(VLOOKUP(A105,'Calcification Rates'!$A$11:$Q$88,12,0)),0,VLOOKUP(A105,'Calcification Rates'!$A$11:$Q$88,12,0)))*D105+(IF(ISERROR(VLOOKUP(A105,'Calcification Rates'!$A$11:$Q$88,15,0)),0,VLOOKUP(A105,'Calcification Rates'!$A$11:$Q$88,15,0)))</f>
        <v>0</v>
      </c>
      <c r="I105" s="248">
        <f>(IF(ISERROR(VLOOKUP(A105,'Calcification Rates'!$A$11:$Q$88,13,0)),0,VLOOKUP(A105,'Calcification Rates'!$A$11:$Q$88,13,0)))*D105+(IF(ISERROR(VLOOKUP(A105,'Calcification Rates'!$A$11:$Q$88,16,0)),0,VLOOKUP(A105,'Calcification Rates'!$A$11:$Q$88,16,0)))</f>
        <v>0</v>
      </c>
      <c r="J105" s="256"/>
      <c r="K105" s="250"/>
      <c r="L105" s="251"/>
      <c r="M105" s="244">
        <f>(IF(ISERROR(VLOOKUP(J105,'Calcification Rates'!$A$11:$Q$88,5,0)),0,VLOOKUP(J105,'Calcification Rates'!$A$11:$Q$88,5,0)))*L105</f>
        <v>0</v>
      </c>
      <c r="N105" s="245" t="str">
        <f>IF(ISERROR(VLOOKUP(J105,'Calcification Rates'!$A$10:$D$88,2,FALSE))," ",VLOOKUP(J105,'Calcification Rates'!$A$10:$D$88,2,FALSE))</f>
        <v xml:space="preserve"> </v>
      </c>
      <c r="O105" s="245" t="str">
        <f>IF(ISERROR(VLOOKUP(J105,'Calcification Rates'!$A$10:$D$88,4,FALSE))," ",VLOOKUP(J105,'Calcification Rates'!$A$10:$D$88,4,FALSE))</f>
        <v xml:space="preserve"> </v>
      </c>
      <c r="P105" s="246">
        <f>(IF(ISERROR(VLOOKUP(J105,'Calcification Rates'!$A$11:$Q$88,11,0)),0,VLOOKUP(J105,'Calcification Rates'!$A$11:$Q$88,11,0)))*M105+(IF(ISERROR(VLOOKUP(J105,'Calcification Rates'!$A$11:$Q$88,14,0)),0,VLOOKUP(J105,'Calcification Rates'!$A$11:$Q$88,14,0)))</f>
        <v>0</v>
      </c>
      <c r="Q105" s="246">
        <f>(IF(ISERROR(VLOOKUP(J105,'Calcification Rates'!$A$11:$Q$88,12,0)),0,VLOOKUP(J105,'Calcification Rates'!$A$11:$Q$88,12,0)))*M105+(IF(ISERROR(VLOOKUP(J105,'Calcification Rates'!$A$11:$Q$88,15,0)),0,VLOOKUP(J105,'Calcification Rates'!$A$11:$Q$88,15,0)))</f>
        <v>0</v>
      </c>
      <c r="R105" s="249">
        <f>(IF(ISERROR(VLOOKUP(J105,'Calcification Rates'!$A$11:$Q$88,13,0)),0,VLOOKUP(J105,'Calcification Rates'!$A$11:$Q$88,13,0)))*M105+(IF(ISERROR(VLOOKUP(J105,'Calcification Rates'!$A$11:$Q$88,16,0)),0,VLOOKUP(J105,'Calcification Rates'!$A$11:$Q$88,16,0)))</f>
        <v>0</v>
      </c>
      <c r="S105" s="256"/>
      <c r="T105" s="241"/>
      <c r="U105" s="257"/>
      <c r="V105" s="252">
        <f>(IF(ISERROR(VLOOKUP(S105,'Calcification Rates'!$A$11:$Q$88,5,0)),0,VLOOKUP(S105,'Calcification Rates'!$A$11:$Q$88,5,0)))*U105</f>
        <v>0</v>
      </c>
      <c r="W105" s="245" t="str">
        <f>IF(ISERROR(VLOOKUP(S105,'Calcification Rates'!$A$10:$D$88,2,FALSE))," ",VLOOKUP(S105,'Calcification Rates'!$A$10:$D$88,2,FALSE))</f>
        <v xml:space="preserve"> </v>
      </c>
      <c r="X105" s="245" t="str">
        <f>IF(ISERROR(VLOOKUP(S105,'Calcification Rates'!$A$10:$D$88,4,FALSE))," ",VLOOKUP(S105,'Calcification Rates'!$A$10:$D$88,4,FALSE))</f>
        <v xml:space="preserve"> </v>
      </c>
      <c r="Y105" s="246">
        <f>(IF(ISERROR(VLOOKUP(S105,'Calcification Rates'!$A$11:$Q$88,11,0)),0,VLOOKUP(S105,'Calcification Rates'!$A$11:$Q$88,11,0)))*V105+(IF(ISERROR(VLOOKUP(S105,'Calcification Rates'!$A$11:$Q$88,14,0)),0,VLOOKUP(S105,'Calcification Rates'!$A$11:$Q$88,14,0)))</f>
        <v>0</v>
      </c>
      <c r="Z105" s="246">
        <f>(IF(ISERROR(VLOOKUP(S105,'Calcification Rates'!$A$11:$Q$88,12,0)),0,VLOOKUP(S105,'Calcification Rates'!$A$11:$Q$88,12,0)))*V105+(IF(ISERROR(VLOOKUP(S105,'Calcification Rates'!$A$11:$Q$88,15,0)),0,VLOOKUP(S105,'Calcification Rates'!$A$11:$Q$88,15,0)))</f>
        <v>0</v>
      </c>
      <c r="AA105" s="249">
        <f>(IF(ISERROR(VLOOKUP(S105,'Calcification Rates'!$A$11:$Q$88,13,0)),0,VLOOKUP(S105,'Calcification Rates'!$A$11:$Q$88,13,0)))*V105+(IF(ISERROR(VLOOKUP(S105,'Calcification Rates'!$A$11:$Q$88,16,0)),0,VLOOKUP(S105,'Calcification Rates'!$A$11:$Q$88,16,0)))</f>
        <v>0</v>
      </c>
      <c r="AB105" s="256"/>
      <c r="AC105" s="242"/>
      <c r="AD105" s="243"/>
      <c r="AE105" s="244">
        <f>(IF(ISERROR(VLOOKUP(AB105,'Calcification Rates'!$A$11:$Q$88,5,0)),0,VLOOKUP(AB105,'Calcification Rates'!$A$11:$Q$88,5,0)))*AD105</f>
        <v>0</v>
      </c>
      <c r="AF105" s="245" t="str">
        <f>IF(ISERROR(VLOOKUP(AB105,'Calcification Rates'!$A$10:$D$88,2,FALSE))," ",VLOOKUP(AB105,'Calcification Rates'!$A$10:$D$88,2,FALSE))</f>
        <v xml:space="preserve"> </v>
      </c>
      <c r="AG105" s="245" t="str">
        <f>IF(ISERROR(VLOOKUP(AB105,'Calcification Rates'!$A$10:$D$88,4,FALSE))," ",VLOOKUP(AB105,'Calcification Rates'!$A$10:$D$88,4,FALSE))</f>
        <v xml:space="preserve"> </v>
      </c>
      <c r="AH105" s="246">
        <f>(IF(ISERROR(VLOOKUP(AB105,'Calcification Rates'!$A$11:$Q$88,11,0)),0,VLOOKUP(AB105,'Calcification Rates'!$A$11:$Q$88,11,0)))*AE105+(IF(ISERROR(VLOOKUP(AB105,'Calcification Rates'!$A$11:$Q$88,14,0)),0,VLOOKUP(AB105,'Calcification Rates'!$A$11:$Q$88,14,0)))</f>
        <v>0</v>
      </c>
      <c r="AI105" s="246">
        <f>(IF(ISERROR(VLOOKUP(AB105,'Calcification Rates'!$A$11:$Q$88,12,0)),0,VLOOKUP(AB105,'Calcification Rates'!$A$11:$Q$88,12,0)))*AE105+(IF(ISERROR(VLOOKUP(AB105,'Calcification Rates'!$A$11:$Q$88,15,0)),0,VLOOKUP(AB105,'Calcification Rates'!$A$11:$Q$88,15,0)))</f>
        <v>0</v>
      </c>
      <c r="AJ105" s="249">
        <f>(IF(ISERROR(VLOOKUP(AB105,'Calcification Rates'!$A$11:$Q$88,13,0)),0,VLOOKUP(AB105,'Calcification Rates'!$A$11:$Q$88,13,0)))*AE105+(IF(ISERROR(VLOOKUP(AB105,'Calcification Rates'!$A$11:$Q$88,16,0)),0,VLOOKUP(AB105,'Calcification Rates'!$A$11:$Q$88,16,0)))</f>
        <v>0</v>
      </c>
      <c r="AK105" s="256"/>
      <c r="AL105" s="242"/>
      <c r="AM105" s="243"/>
      <c r="AN105" s="252">
        <f>(IF(ISERROR(VLOOKUP(AK105,'Calcification Rates'!$A$11:$Q$88,5,0)),0,VLOOKUP(AK105,'Calcification Rates'!$A$11:$Q$88,5,0)))*AM105</f>
        <v>0</v>
      </c>
      <c r="AO105" s="245" t="str">
        <f>IF(ISERROR(VLOOKUP(AK105,'Calcification Rates'!$A$10:$D$88,2,FALSE))," ",VLOOKUP(AK105,'Calcification Rates'!$A$10:$D$88,2,FALSE))</f>
        <v xml:space="preserve"> </v>
      </c>
      <c r="AP105" s="245" t="str">
        <f>IF(ISERROR(VLOOKUP(AK105,'Calcification Rates'!$A$10:$D$88,4,FALSE))," ",VLOOKUP(AK105,'Calcification Rates'!$A$10:$D$88,4,FALSE))</f>
        <v xml:space="preserve"> </v>
      </c>
      <c r="AQ105" s="246">
        <f>(IF(ISERROR(VLOOKUP(AK105,'Calcification Rates'!$A$11:$Q$88,11,0)),0,VLOOKUP(AK105,'Calcification Rates'!$A$11:$Q$88,11,0)))*AN105+(IF(ISERROR(VLOOKUP(AK105,'Calcification Rates'!$A$11:$Q$88,14,0)),0,VLOOKUP(AK105,'Calcification Rates'!$A$11:$Q$88,14,0)))</f>
        <v>0</v>
      </c>
      <c r="AR105" s="246">
        <f>(IF(ISERROR(VLOOKUP(AK105,'Calcification Rates'!$A$11:$Q$88,12,0)),0,VLOOKUP(AK105,'Calcification Rates'!$A$11:$Q$88,12,0)))*AN105+(IF(ISERROR(VLOOKUP(AK105,'Calcification Rates'!$A$11:$Q$88,15,0)),0,VLOOKUP(AK105,'Calcification Rates'!$A$11:$Q$88,15,0)))</f>
        <v>0</v>
      </c>
      <c r="AS105" s="249">
        <f>(IF(ISERROR(VLOOKUP(AK105,'Calcification Rates'!$A$11:$Q$88,13,0)),0,VLOOKUP(AK105,'Calcification Rates'!$A$11:$Q$88,13,0)))*AN105+(IF(ISERROR(VLOOKUP(AK105,'Calcification Rates'!$A$11:$Q$88,16,0)),0,VLOOKUP(AK105,'Calcification Rates'!$A$11:$Q$88,16,0)))</f>
        <v>0</v>
      </c>
      <c r="AT105" s="256"/>
      <c r="AU105" s="241"/>
      <c r="AV105" s="257"/>
      <c r="AW105" s="244">
        <f>(IF(ISERROR(VLOOKUP(AT105,'Calcification Rates'!$A$11:$Q$88,5,0)),0,VLOOKUP(AT105,'Calcification Rates'!$A$11:$Q$88,5,0)))*AV105</f>
        <v>0</v>
      </c>
      <c r="AX105" s="245" t="str">
        <f>IF(ISERROR(VLOOKUP(AT105,'Calcification Rates'!$A$10:$D$88,2,FALSE))," ",VLOOKUP(AT105,'Calcification Rates'!$A$10:$D$88,2,FALSE))</f>
        <v xml:space="preserve"> </v>
      </c>
      <c r="AY105" s="245" t="str">
        <f>IF(ISERROR(VLOOKUP(AT105,'Calcification Rates'!$A$10:$D$88,4,FALSE))," ",VLOOKUP(AT105,'Calcification Rates'!$A$10:$D$88,4,FALSE))</f>
        <v xml:space="preserve"> </v>
      </c>
      <c r="AZ105" s="253">
        <f>(IF(ISERROR(VLOOKUP(AT105,'Calcification Rates'!$A$11:$Q$88,11,0)),0,VLOOKUP(AT105,'Calcification Rates'!$A$11:$Q$88,11,0)))*AW105+(IF(ISERROR(VLOOKUP(AT105,'Calcification Rates'!$A$11:$Q$88,14,0)),0,VLOOKUP(AT105,'Calcification Rates'!$A$11:$Q$88,14,0)))</f>
        <v>0</v>
      </c>
      <c r="BA105" s="253">
        <f>(IF(ISERROR(VLOOKUP(AT105,'Calcification Rates'!$A$11:$Q$88,12,0)),0,VLOOKUP(AT105,'Calcification Rates'!$A$11:$Q$88,12,0)))*AW105+(IF(ISERROR(VLOOKUP(AT105,'Calcification Rates'!$A$11:$Q$88,15,0)),0,VLOOKUP(AT105,'Calcification Rates'!$A$11:$Q$88,15,0)))</f>
        <v>0</v>
      </c>
      <c r="BB105" s="254">
        <f>(IF(ISERROR(VLOOKUP(AT105,'Calcification Rates'!$A$11:$Q$88,13,0)),0,VLOOKUP(AT105,'Calcification Rates'!$A$11:$Q$88,13,0)))*AW105+(IF(ISERROR(VLOOKUP(AT105,'Calcification Rates'!$A$11:$Q$88,16,0)),0,VLOOKUP(AT105,'Calcification Rates'!$A$11:$Q$88,16,0)))</f>
        <v>0</v>
      </c>
      <c r="BC105" s="256"/>
      <c r="BD105" s="250"/>
      <c r="BE105" s="251"/>
      <c r="BF105" s="244">
        <f>(IF(ISERROR(VLOOKUP(BC105,'Calcification Rates'!$A$11:$Q$88,5,0)),0,VLOOKUP(BC105,'Calcification Rates'!$A$11:$Q$88,5,0)))*BE105</f>
        <v>0</v>
      </c>
      <c r="BG105" s="245" t="str">
        <f>IF(ISERROR(VLOOKUP(BC105,'Calcification Rates'!$A$10:$D$88,2,FALSE))," ",VLOOKUP(BC105,'Calcification Rates'!$A$10:$D$88,2,FALSE))</f>
        <v xml:space="preserve"> </v>
      </c>
      <c r="BH105" s="245" t="str">
        <f>IF(ISERROR(VLOOKUP(BC105,'Calcification Rates'!$A$10:$D$88,4,FALSE))," ",VLOOKUP(BC105,'Calcification Rates'!$A$10:$D$88,4,FALSE))</f>
        <v xml:space="preserve"> </v>
      </c>
      <c r="BI105" s="253">
        <f>(IF(ISERROR(VLOOKUP(BC105,'Calcification Rates'!$A$11:$Q$88,11,0)),0,VLOOKUP(BC105,'Calcification Rates'!$A$11:$Q$88,11,0)))*BF105+(IF(ISERROR(VLOOKUP(BC105,'Calcification Rates'!$A$11:$Q$88,14,0)),0,VLOOKUP(BC105,'Calcification Rates'!$A$11:$Q$88,14,0)))</f>
        <v>0</v>
      </c>
      <c r="BJ105" s="253">
        <f>(IF(ISERROR(VLOOKUP(BC105,'Calcification Rates'!$A$11:$Q$88,12,0)),0,VLOOKUP(BC105,'Calcification Rates'!$A$11:$Q$88,12,0)))*BF105+(IF(ISERROR(VLOOKUP(BC105,'Calcification Rates'!$A$11:$Q$88,15,0)),0,VLOOKUP(BC105,'Calcification Rates'!$A$11:$Q$88,15,0)))</f>
        <v>0</v>
      </c>
      <c r="BK105" s="254">
        <f>(IF(ISERROR(VLOOKUP(BC105,'Calcification Rates'!$A$11:$Q$88,13,0)),0,VLOOKUP(BC105,'Calcification Rates'!$A$11:$Q$88,13,0)))*BF105+(IF(ISERROR(VLOOKUP(BC105,'Calcification Rates'!$A$11:$Q$88,16,0)),0,VLOOKUP(BC105,'Calcification Rates'!$A$11:$Q$88,16,0)))</f>
        <v>0</v>
      </c>
      <c r="BL105" s="256"/>
      <c r="BM105" s="241"/>
      <c r="BN105" s="241"/>
      <c r="BO105" s="241">
        <f>(IF(ISERROR(VLOOKUP(BL105,'Calcification Rates'!$A$11:$Q$88,5,0)),0,VLOOKUP(BL105,'Calcification Rates'!$A$11:$Q$88,5,0)))*BN105</f>
        <v>0</v>
      </c>
      <c r="BP105" s="245" t="str">
        <f>IF(ISERROR(VLOOKUP(BL105,'Calcification Rates'!$A$10:$D$88,2,FALSE))," ",VLOOKUP(BL105,'Calcification Rates'!$A$10:$D$88,2,FALSE))</f>
        <v xml:space="preserve"> </v>
      </c>
      <c r="BQ105" s="245" t="str">
        <f>IF(ISERROR(VLOOKUP(BL105,'Calcification Rates'!$A$10:$D$88,4,FALSE))," ",VLOOKUP(BL105,'Calcification Rates'!$A$10:$D$88,4,FALSE))</f>
        <v xml:space="preserve"> </v>
      </c>
      <c r="BR105" s="253">
        <f>(IF(ISERROR(VLOOKUP(BL105,'Calcification Rates'!$A$11:$Q$88,11,0)),0,VLOOKUP(BL105,'Calcification Rates'!$A$11:$Q$88,11,0)))*BO105+(IF(ISERROR(VLOOKUP(BL105,'Calcification Rates'!$A$11:$Q$88,14,0)),0,VLOOKUP(BL105,'Calcification Rates'!$A$11:$Q$88,14,0)))</f>
        <v>0</v>
      </c>
      <c r="BS105" s="253">
        <f>(IF(ISERROR(VLOOKUP(BL105,'Calcification Rates'!$A$11:$Q$88,12,0)),0,VLOOKUP(BL105,'Calcification Rates'!$A$11:$Q$88,12,0)))*BO105+(IF(ISERROR(VLOOKUP(BL105,'Calcification Rates'!$A$11:$Q$88,15,0)),0,VLOOKUP(BL105,'Calcification Rates'!$A$11:$Q$88,15,0)))</f>
        <v>0</v>
      </c>
      <c r="BT105" s="254">
        <f>(IF(ISERROR(VLOOKUP(BL105,'Calcification Rates'!$A$11:$Q$88,13,0)),0,VLOOKUP(BL105,'Calcification Rates'!$A$11:$Q$88,13,0)))*BO105+(IF(ISERROR(VLOOKUP(BL105,'Calcification Rates'!$A$11:$Q$88,16,0)),0,VLOOKUP(BL105,'Calcification Rates'!$A$11:$Q$88,16,0)))</f>
        <v>0</v>
      </c>
    </row>
    <row r="106" spans="1:72" ht="20.100000000000001" customHeight="1" x14ac:dyDescent="0.25">
      <c r="A106" s="258"/>
      <c r="B106" s="241"/>
      <c r="C106" s="257"/>
      <c r="D106" s="244">
        <f>(IF(ISERROR(VLOOKUP(A106,'Calcification Rates'!$A$11:$Q$88,5,0)),0,VLOOKUP(A106,'Calcification Rates'!$A$11:$Q$88,5,0)))*C106</f>
        <v>0</v>
      </c>
      <c r="E106" s="245" t="str">
        <f>IF(ISERROR(VLOOKUP(A106,'Calcification Rates'!$A$10:$D$88,2,FALSE))," ",VLOOKUP(A106,'Calcification Rates'!$A$10:$D$88,2,FALSE))</f>
        <v xml:space="preserve"> </v>
      </c>
      <c r="F106" s="245" t="str">
        <f>IF(ISERROR(VLOOKUP(A106,'Calcification Rates'!$A$10:$D$88,4,FALSE))," ",VLOOKUP(A106,'Calcification Rates'!$A$10:$D$88,4,FALSE))</f>
        <v xml:space="preserve"> </v>
      </c>
      <c r="G106" s="246">
        <f>(IF(ISERROR(VLOOKUP(A106,'Calcification Rates'!$A$11:$Q$88,11,0)),0,VLOOKUP(A106,'Calcification Rates'!$A$11:$Q$88,11,0)))*D106+(IF(ISERROR(VLOOKUP(A106,'Calcification Rates'!$A$11:$Q$88,14,0)),0,VLOOKUP(A106,'Calcification Rates'!$A$11:$Q$88,14,0)))</f>
        <v>0</v>
      </c>
      <c r="H106" s="247">
        <f>(IF(ISERROR(VLOOKUP(A106,'Calcification Rates'!$A$11:$Q$88,12,0)),0,VLOOKUP(A106,'Calcification Rates'!$A$11:$Q$88,12,0)))*D106+(IF(ISERROR(VLOOKUP(A106,'Calcification Rates'!$A$11:$Q$88,15,0)),0,VLOOKUP(A106,'Calcification Rates'!$A$11:$Q$88,15,0)))</f>
        <v>0</v>
      </c>
      <c r="I106" s="248">
        <f>(IF(ISERROR(VLOOKUP(A106,'Calcification Rates'!$A$11:$Q$88,13,0)),0,VLOOKUP(A106,'Calcification Rates'!$A$11:$Q$88,13,0)))*D106+(IF(ISERROR(VLOOKUP(A106,'Calcification Rates'!$A$11:$Q$88,16,0)),0,VLOOKUP(A106,'Calcification Rates'!$A$11:$Q$88,16,0)))</f>
        <v>0</v>
      </c>
      <c r="J106" s="256"/>
      <c r="K106" s="250"/>
      <c r="L106" s="251"/>
      <c r="M106" s="244">
        <f>(IF(ISERROR(VLOOKUP(J106,'Calcification Rates'!$A$11:$Q$88,5,0)),0,VLOOKUP(J106,'Calcification Rates'!$A$11:$Q$88,5,0)))*L106</f>
        <v>0</v>
      </c>
      <c r="N106" s="245" t="str">
        <f>IF(ISERROR(VLOOKUP(J106,'Calcification Rates'!$A$10:$D$88,2,FALSE))," ",VLOOKUP(J106,'Calcification Rates'!$A$10:$D$88,2,FALSE))</f>
        <v xml:space="preserve"> </v>
      </c>
      <c r="O106" s="245" t="str">
        <f>IF(ISERROR(VLOOKUP(J106,'Calcification Rates'!$A$10:$D$88,4,FALSE))," ",VLOOKUP(J106,'Calcification Rates'!$A$10:$D$88,4,FALSE))</f>
        <v xml:space="preserve"> </v>
      </c>
      <c r="P106" s="246">
        <f>(IF(ISERROR(VLOOKUP(J106,'Calcification Rates'!$A$11:$Q$88,11,0)),0,VLOOKUP(J106,'Calcification Rates'!$A$11:$Q$88,11,0)))*M106+(IF(ISERROR(VLOOKUP(J106,'Calcification Rates'!$A$11:$Q$88,14,0)),0,VLOOKUP(J106,'Calcification Rates'!$A$11:$Q$88,14,0)))</f>
        <v>0</v>
      </c>
      <c r="Q106" s="246">
        <f>(IF(ISERROR(VLOOKUP(J106,'Calcification Rates'!$A$11:$Q$88,12,0)),0,VLOOKUP(J106,'Calcification Rates'!$A$11:$Q$88,12,0)))*M106+(IF(ISERROR(VLOOKUP(J106,'Calcification Rates'!$A$11:$Q$88,15,0)),0,VLOOKUP(J106,'Calcification Rates'!$A$11:$Q$88,15,0)))</f>
        <v>0</v>
      </c>
      <c r="R106" s="249">
        <f>(IF(ISERROR(VLOOKUP(J106,'Calcification Rates'!$A$11:$Q$88,13,0)),0,VLOOKUP(J106,'Calcification Rates'!$A$11:$Q$88,13,0)))*M106+(IF(ISERROR(VLOOKUP(J106,'Calcification Rates'!$A$11:$Q$88,16,0)),0,VLOOKUP(J106,'Calcification Rates'!$A$11:$Q$88,16,0)))</f>
        <v>0</v>
      </c>
      <c r="S106" s="256"/>
      <c r="T106" s="241"/>
      <c r="U106" s="257"/>
      <c r="V106" s="252">
        <f>(IF(ISERROR(VLOOKUP(S106,'Calcification Rates'!$A$11:$Q$88,5,0)),0,VLOOKUP(S106,'Calcification Rates'!$A$11:$Q$88,5,0)))*U106</f>
        <v>0</v>
      </c>
      <c r="W106" s="245" t="str">
        <f>IF(ISERROR(VLOOKUP(S106,'Calcification Rates'!$A$10:$D$88,2,FALSE))," ",VLOOKUP(S106,'Calcification Rates'!$A$10:$D$88,2,FALSE))</f>
        <v xml:space="preserve"> </v>
      </c>
      <c r="X106" s="245" t="str">
        <f>IF(ISERROR(VLOOKUP(S106,'Calcification Rates'!$A$10:$D$88,4,FALSE))," ",VLOOKUP(S106,'Calcification Rates'!$A$10:$D$88,4,FALSE))</f>
        <v xml:space="preserve"> </v>
      </c>
      <c r="Y106" s="246">
        <f>(IF(ISERROR(VLOOKUP(S106,'Calcification Rates'!$A$11:$Q$88,11,0)),0,VLOOKUP(S106,'Calcification Rates'!$A$11:$Q$88,11,0)))*V106+(IF(ISERROR(VLOOKUP(S106,'Calcification Rates'!$A$11:$Q$88,14,0)),0,VLOOKUP(S106,'Calcification Rates'!$A$11:$Q$88,14,0)))</f>
        <v>0</v>
      </c>
      <c r="Z106" s="246">
        <f>(IF(ISERROR(VLOOKUP(S106,'Calcification Rates'!$A$11:$Q$88,12,0)),0,VLOOKUP(S106,'Calcification Rates'!$A$11:$Q$88,12,0)))*V106+(IF(ISERROR(VLOOKUP(S106,'Calcification Rates'!$A$11:$Q$88,15,0)),0,VLOOKUP(S106,'Calcification Rates'!$A$11:$Q$88,15,0)))</f>
        <v>0</v>
      </c>
      <c r="AA106" s="249">
        <f>(IF(ISERROR(VLOOKUP(S106,'Calcification Rates'!$A$11:$Q$88,13,0)),0,VLOOKUP(S106,'Calcification Rates'!$A$11:$Q$88,13,0)))*V106+(IF(ISERROR(VLOOKUP(S106,'Calcification Rates'!$A$11:$Q$88,16,0)),0,VLOOKUP(S106,'Calcification Rates'!$A$11:$Q$88,16,0)))</f>
        <v>0</v>
      </c>
      <c r="AB106" s="256"/>
      <c r="AC106" s="242"/>
      <c r="AD106" s="243"/>
      <c r="AE106" s="244">
        <f>(IF(ISERROR(VLOOKUP(AB106,'Calcification Rates'!$A$11:$Q$88,5,0)),0,VLOOKUP(AB106,'Calcification Rates'!$A$11:$Q$88,5,0)))*AD106</f>
        <v>0</v>
      </c>
      <c r="AF106" s="245" t="str">
        <f>IF(ISERROR(VLOOKUP(AB106,'Calcification Rates'!$A$10:$D$88,2,FALSE))," ",VLOOKUP(AB106,'Calcification Rates'!$A$10:$D$88,2,FALSE))</f>
        <v xml:space="preserve"> </v>
      </c>
      <c r="AG106" s="245" t="str">
        <f>IF(ISERROR(VLOOKUP(AB106,'Calcification Rates'!$A$10:$D$88,4,FALSE))," ",VLOOKUP(AB106,'Calcification Rates'!$A$10:$D$88,4,FALSE))</f>
        <v xml:space="preserve"> </v>
      </c>
      <c r="AH106" s="246">
        <f>(IF(ISERROR(VLOOKUP(AB106,'Calcification Rates'!$A$11:$Q$88,11,0)),0,VLOOKUP(AB106,'Calcification Rates'!$A$11:$Q$88,11,0)))*AE106+(IF(ISERROR(VLOOKUP(AB106,'Calcification Rates'!$A$11:$Q$88,14,0)),0,VLOOKUP(AB106,'Calcification Rates'!$A$11:$Q$88,14,0)))</f>
        <v>0</v>
      </c>
      <c r="AI106" s="246">
        <f>(IF(ISERROR(VLOOKUP(AB106,'Calcification Rates'!$A$11:$Q$88,12,0)),0,VLOOKUP(AB106,'Calcification Rates'!$A$11:$Q$88,12,0)))*AE106+(IF(ISERROR(VLOOKUP(AB106,'Calcification Rates'!$A$11:$Q$88,15,0)),0,VLOOKUP(AB106,'Calcification Rates'!$A$11:$Q$88,15,0)))</f>
        <v>0</v>
      </c>
      <c r="AJ106" s="249">
        <f>(IF(ISERROR(VLOOKUP(AB106,'Calcification Rates'!$A$11:$Q$88,13,0)),0,VLOOKUP(AB106,'Calcification Rates'!$A$11:$Q$88,13,0)))*AE106+(IF(ISERROR(VLOOKUP(AB106,'Calcification Rates'!$A$11:$Q$88,16,0)),0,VLOOKUP(AB106,'Calcification Rates'!$A$11:$Q$88,16,0)))</f>
        <v>0</v>
      </c>
      <c r="AK106" s="256"/>
      <c r="AL106" s="242"/>
      <c r="AM106" s="243"/>
      <c r="AN106" s="252">
        <f>(IF(ISERROR(VLOOKUP(AK106,'Calcification Rates'!$A$11:$Q$88,5,0)),0,VLOOKUP(AK106,'Calcification Rates'!$A$11:$Q$88,5,0)))*AM106</f>
        <v>0</v>
      </c>
      <c r="AO106" s="245" t="str">
        <f>IF(ISERROR(VLOOKUP(AK106,'Calcification Rates'!$A$10:$D$88,2,FALSE))," ",VLOOKUP(AK106,'Calcification Rates'!$A$10:$D$88,2,FALSE))</f>
        <v xml:space="preserve"> </v>
      </c>
      <c r="AP106" s="245" t="str">
        <f>IF(ISERROR(VLOOKUP(AK106,'Calcification Rates'!$A$10:$D$88,4,FALSE))," ",VLOOKUP(AK106,'Calcification Rates'!$A$10:$D$88,4,FALSE))</f>
        <v xml:space="preserve"> </v>
      </c>
      <c r="AQ106" s="246">
        <f>(IF(ISERROR(VLOOKUP(AK106,'Calcification Rates'!$A$11:$Q$88,11,0)),0,VLOOKUP(AK106,'Calcification Rates'!$A$11:$Q$88,11,0)))*AN106+(IF(ISERROR(VLOOKUP(AK106,'Calcification Rates'!$A$11:$Q$88,14,0)),0,VLOOKUP(AK106,'Calcification Rates'!$A$11:$Q$88,14,0)))</f>
        <v>0</v>
      </c>
      <c r="AR106" s="246">
        <f>(IF(ISERROR(VLOOKUP(AK106,'Calcification Rates'!$A$11:$Q$88,12,0)),0,VLOOKUP(AK106,'Calcification Rates'!$A$11:$Q$88,12,0)))*AN106+(IF(ISERROR(VLOOKUP(AK106,'Calcification Rates'!$A$11:$Q$88,15,0)),0,VLOOKUP(AK106,'Calcification Rates'!$A$11:$Q$88,15,0)))</f>
        <v>0</v>
      </c>
      <c r="AS106" s="249">
        <f>(IF(ISERROR(VLOOKUP(AK106,'Calcification Rates'!$A$11:$Q$88,13,0)),0,VLOOKUP(AK106,'Calcification Rates'!$A$11:$Q$88,13,0)))*AN106+(IF(ISERROR(VLOOKUP(AK106,'Calcification Rates'!$A$11:$Q$88,16,0)),0,VLOOKUP(AK106,'Calcification Rates'!$A$11:$Q$88,16,0)))</f>
        <v>0</v>
      </c>
      <c r="AT106" s="256"/>
      <c r="AU106" s="241"/>
      <c r="AV106" s="257"/>
      <c r="AW106" s="244">
        <f>(IF(ISERROR(VLOOKUP(AT106,'Calcification Rates'!$A$11:$Q$88,5,0)),0,VLOOKUP(AT106,'Calcification Rates'!$A$11:$Q$88,5,0)))*AV106</f>
        <v>0</v>
      </c>
      <c r="AX106" s="245" t="str">
        <f>IF(ISERROR(VLOOKUP(AT106,'Calcification Rates'!$A$10:$D$88,2,FALSE))," ",VLOOKUP(AT106,'Calcification Rates'!$A$10:$D$88,2,FALSE))</f>
        <v xml:space="preserve"> </v>
      </c>
      <c r="AY106" s="245" t="str">
        <f>IF(ISERROR(VLOOKUP(AT106,'Calcification Rates'!$A$10:$D$88,4,FALSE))," ",VLOOKUP(AT106,'Calcification Rates'!$A$10:$D$88,4,FALSE))</f>
        <v xml:space="preserve"> </v>
      </c>
      <c r="AZ106" s="253">
        <f>(IF(ISERROR(VLOOKUP(AT106,'Calcification Rates'!$A$11:$Q$88,11,0)),0,VLOOKUP(AT106,'Calcification Rates'!$A$11:$Q$88,11,0)))*AW106+(IF(ISERROR(VLOOKUP(AT106,'Calcification Rates'!$A$11:$Q$88,14,0)),0,VLOOKUP(AT106,'Calcification Rates'!$A$11:$Q$88,14,0)))</f>
        <v>0</v>
      </c>
      <c r="BA106" s="253">
        <f>(IF(ISERROR(VLOOKUP(AT106,'Calcification Rates'!$A$11:$Q$88,12,0)),0,VLOOKUP(AT106,'Calcification Rates'!$A$11:$Q$88,12,0)))*AW106+(IF(ISERROR(VLOOKUP(AT106,'Calcification Rates'!$A$11:$Q$88,15,0)),0,VLOOKUP(AT106,'Calcification Rates'!$A$11:$Q$88,15,0)))</f>
        <v>0</v>
      </c>
      <c r="BB106" s="254">
        <f>(IF(ISERROR(VLOOKUP(AT106,'Calcification Rates'!$A$11:$Q$88,13,0)),0,VLOOKUP(AT106,'Calcification Rates'!$A$11:$Q$88,13,0)))*AW106+(IF(ISERROR(VLOOKUP(AT106,'Calcification Rates'!$A$11:$Q$88,16,0)),0,VLOOKUP(AT106,'Calcification Rates'!$A$11:$Q$88,16,0)))</f>
        <v>0</v>
      </c>
      <c r="BC106" s="256"/>
      <c r="BD106" s="250"/>
      <c r="BE106" s="251"/>
      <c r="BF106" s="244">
        <f>(IF(ISERROR(VLOOKUP(BC106,'Calcification Rates'!$A$11:$Q$88,5,0)),0,VLOOKUP(BC106,'Calcification Rates'!$A$11:$Q$88,5,0)))*BE106</f>
        <v>0</v>
      </c>
      <c r="BG106" s="245" t="str">
        <f>IF(ISERROR(VLOOKUP(BC106,'Calcification Rates'!$A$10:$D$88,2,FALSE))," ",VLOOKUP(BC106,'Calcification Rates'!$A$10:$D$88,2,FALSE))</f>
        <v xml:space="preserve"> </v>
      </c>
      <c r="BH106" s="245" t="str">
        <f>IF(ISERROR(VLOOKUP(BC106,'Calcification Rates'!$A$10:$D$88,4,FALSE))," ",VLOOKUP(BC106,'Calcification Rates'!$A$10:$D$88,4,FALSE))</f>
        <v xml:space="preserve"> </v>
      </c>
      <c r="BI106" s="253">
        <f>(IF(ISERROR(VLOOKUP(BC106,'Calcification Rates'!$A$11:$Q$88,11,0)),0,VLOOKUP(BC106,'Calcification Rates'!$A$11:$Q$88,11,0)))*BF106+(IF(ISERROR(VLOOKUP(BC106,'Calcification Rates'!$A$11:$Q$88,14,0)),0,VLOOKUP(BC106,'Calcification Rates'!$A$11:$Q$88,14,0)))</f>
        <v>0</v>
      </c>
      <c r="BJ106" s="253">
        <f>(IF(ISERROR(VLOOKUP(BC106,'Calcification Rates'!$A$11:$Q$88,12,0)),0,VLOOKUP(BC106,'Calcification Rates'!$A$11:$Q$88,12,0)))*BF106+(IF(ISERROR(VLOOKUP(BC106,'Calcification Rates'!$A$11:$Q$88,15,0)),0,VLOOKUP(BC106,'Calcification Rates'!$A$11:$Q$88,15,0)))</f>
        <v>0</v>
      </c>
      <c r="BK106" s="254">
        <f>(IF(ISERROR(VLOOKUP(BC106,'Calcification Rates'!$A$11:$Q$88,13,0)),0,VLOOKUP(BC106,'Calcification Rates'!$A$11:$Q$88,13,0)))*BF106+(IF(ISERROR(VLOOKUP(BC106,'Calcification Rates'!$A$11:$Q$88,16,0)),0,VLOOKUP(BC106,'Calcification Rates'!$A$11:$Q$88,16,0)))</f>
        <v>0</v>
      </c>
      <c r="BL106" s="256"/>
      <c r="BM106" s="241"/>
      <c r="BN106" s="241"/>
      <c r="BO106" s="241">
        <f>(IF(ISERROR(VLOOKUP(BL106,'Calcification Rates'!$A$11:$Q$88,5,0)),0,VLOOKUP(BL106,'Calcification Rates'!$A$11:$Q$88,5,0)))*BN106</f>
        <v>0</v>
      </c>
      <c r="BP106" s="245" t="str">
        <f>IF(ISERROR(VLOOKUP(BL106,'Calcification Rates'!$A$10:$D$88,2,FALSE))," ",VLOOKUP(BL106,'Calcification Rates'!$A$10:$D$88,2,FALSE))</f>
        <v xml:space="preserve"> </v>
      </c>
      <c r="BQ106" s="245" t="str">
        <f>IF(ISERROR(VLOOKUP(BL106,'Calcification Rates'!$A$10:$D$88,4,FALSE))," ",VLOOKUP(BL106,'Calcification Rates'!$A$10:$D$88,4,FALSE))</f>
        <v xml:space="preserve"> </v>
      </c>
      <c r="BR106" s="253">
        <f>(IF(ISERROR(VLOOKUP(BL106,'Calcification Rates'!$A$11:$Q$88,11,0)),0,VLOOKUP(BL106,'Calcification Rates'!$A$11:$Q$88,11,0)))*BO106+(IF(ISERROR(VLOOKUP(BL106,'Calcification Rates'!$A$11:$Q$88,14,0)),0,VLOOKUP(BL106,'Calcification Rates'!$A$11:$Q$88,14,0)))</f>
        <v>0</v>
      </c>
      <c r="BS106" s="253">
        <f>(IF(ISERROR(VLOOKUP(BL106,'Calcification Rates'!$A$11:$Q$88,12,0)),0,VLOOKUP(BL106,'Calcification Rates'!$A$11:$Q$88,12,0)))*BO106+(IF(ISERROR(VLOOKUP(BL106,'Calcification Rates'!$A$11:$Q$88,15,0)),0,VLOOKUP(BL106,'Calcification Rates'!$A$11:$Q$88,15,0)))</f>
        <v>0</v>
      </c>
      <c r="BT106" s="254">
        <f>(IF(ISERROR(VLOOKUP(BL106,'Calcification Rates'!$A$11:$Q$88,13,0)),0,VLOOKUP(BL106,'Calcification Rates'!$A$11:$Q$88,13,0)))*BO106+(IF(ISERROR(VLOOKUP(BL106,'Calcification Rates'!$A$11:$Q$88,16,0)),0,VLOOKUP(BL106,'Calcification Rates'!$A$11:$Q$88,16,0)))</f>
        <v>0</v>
      </c>
    </row>
    <row r="107" spans="1:72" ht="20.100000000000001" customHeight="1" x14ac:dyDescent="0.25">
      <c r="A107" s="258"/>
      <c r="B107" s="241"/>
      <c r="C107" s="257"/>
      <c r="D107" s="244">
        <f>(IF(ISERROR(VLOOKUP(A107,'Calcification Rates'!$A$11:$Q$88,5,0)),0,VLOOKUP(A107,'Calcification Rates'!$A$11:$Q$88,5,0)))*C107</f>
        <v>0</v>
      </c>
      <c r="E107" s="245" t="str">
        <f>IF(ISERROR(VLOOKUP(A107,'Calcification Rates'!$A$10:$D$88,2,FALSE))," ",VLOOKUP(A107,'Calcification Rates'!$A$10:$D$88,2,FALSE))</f>
        <v xml:space="preserve"> </v>
      </c>
      <c r="F107" s="245" t="str">
        <f>IF(ISERROR(VLOOKUP(A107,'Calcification Rates'!$A$10:$D$88,4,FALSE))," ",VLOOKUP(A107,'Calcification Rates'!$A$10:$D$88,4,FALSE))</f>
        <v xml:space="preserve"> </v>
      </c>
      <c r="G107" s="246">
        <f>(IF(ISERROR(VLOOKUP(A107,'Calcification Rates'!$A$11:$Q$88,11,0)),0,VLOOKUP(A107,'Calcification Rates'!$A$11:$Q$88,11,0)))*D107+(IF(ISERROR(VLOOKUP(A107,'Calcification Rates'!$A$11:$Q$88,14,0)),0,VLOOKUP(A107,'Calcification Rates'!$A$11:$Q$88,14,0)))</f>
        <v>0</v>
      </c>
      <c r="H107" s="247">
        <f>(IF(ISERROR(VLOOKUP(A107,'Calcification Rates'!$A$11:$Q$88,12,0)),0,VLOOKUP(A107,'Calcification Rates'!$A$11:$Q$88,12,0)))*D107+(IF(ISERROR(VLOOKUP(A107,'Calcification Rates'!$A$11:$Q$88,15,0)),0,VLOOKUP(A107,'Calcification Rates'!$A$11:$Q$88,15,0)))</f>
        <v>0</v>
      </c>
      <c r="I107" s="248">
        <f>(IF(ISERROR(VLOOKUP(A107,'Calcification Rates'!$A$11:$Q$88,13,0)),0,VLOOKUP(A107,'Calcification Rates'!$A$11:$Q$88,13,0)))*D107+(IF(ISERROR(VLOOKUP(A107,'Calcification Rates'!$A$11:$Q$88,16,0)),0,VLOOKUP(A107,'Calcification Rates'!$A$11:$Q$88,16,0)))</f>
        <v>0</v>
      </c>
      <c r="J107" s="256"/>
      <c r="K107" s="250"/>
      <c r="L107" s="251"/>
      <c r="M107" s="244">
        <f>(IF(ISERROR(VLOOKUP(J107,'Calcification Rates'!$A$11:$Q$88,5,0)),0,VLOOKUP(J107,'Calcification Rates'!$A$11:$Q$88,5,0)))*L107</f>
        <v>0</v>
      </c>
      <c r="N107" s="245" t="str">
        <f>IF(ISERROR(VLOOKUP(J107,'Calcification Rates'!$A$10:$D$88,2,FALSE))," ",VLOOKUP(J107,'Calcification Rates'!$A$10:$D$88,2,FALSE))</f>
        <v xml:space="preserve"> </v>
      </c>
      <c r="O107" s="245" t="str">
        <f>IF(ISERROR(VLOOKUP(J107,'Calcification Rates'!$A$10:$D$88,4,FALSE))," ",VLOOKUP(J107,'Calcification Rates'!$A$10:$D$88,4,FALSE))</f>
        <v xml:space="preserve"> </v>
      </c>
      <c r="P107" s="246">
        <f>(IF(ISERROR(VLOOKUP(J107,'Calcification Rates'!$A$11:$Q$88,11,0)),0,VLOOKUP(J107,'Calcification Rates'!$A$11:$Q$88,11,0)))*M107+(IF(ISERROR(VLOOKUP(J107,'Calcification Rates'!$A$11:$Q$88,14,0)),0,VLOOKUP(J107,'Calcification Rates'!$A$11:$Q$88,14,0)))</f>
        <v>0</v>
      </c>
      <c r="Q107" s="246">
        <f>(IF(ISERROR(VLOOKUP(J107,'Calcification Rates'!$A$11:$Q$88,12,0)),0,VLOOKUP(J107,'Calcification Rates'!$A$11:$Q$88,12,0)))*M107+(IF(ISERROR(VLOOKUP(J107,'Calcification Rates'!$A$11:$Q$88,15,0)),0,VLOOKUP(J107,'Calcification Rates'!$A$11:$Q$88,15,0)))</f>
        <v>0</v>
      </c>
      <c r="R107" s="249">
        <f>(IF(ISERROR(VLOOKUP(J107,'Calcification Rates'!$A$11:$Q$88,13,0)),0,VLOOKUP(J107,'Calcification Rates'!$A$11:$Q$88,13,0)))*M107+(IF(ISERROR(VLOOKUP(J107,'Calcification Rates'!$A$11:$Q$88,16,0)),0,VLOOKUP(J107,'Calcification Rates'!$A$11:$Q$88,16,0)))</f>
        <v>0</v>
      </c>
      <c r="S107" s="256"/>
      <c r="T107" s="241"/>
      <c r="U107" s="257"/>
      <c r="V107" s="252">
        <f>(IF(ISERROR(VLOOKUP(S107,'Calcification Rates'!$A$11:$Q$88,5,0)),0,VLOOKUP(S107,'Calcification Rates'!$A$11:$Q$88,5,0)))*U107</f>
        <v>0</v>
      </c>
      <c r="W107" s="245" t="str">
        <f>IF(ISERROR(VLOOKUP(S107,'Calcification Rates'!$A$10:$D$88,2,FALSE))," ",VLOOKUP(S107,'Calcification Rates'!$A$10:$D$88,2,FALSE))</f>
        <v xml:space="preserve"> </v>
      </c>
      <c r="X107" s="245" t="str">
        <f>IF(ISERROR(VLOOKUP(S107,'Calcification Rates'!$A$10:$D$88,4,FALSE))," ",VLOOKUP(S107,'Calcification Rates'!$A$10:$D$88,4,FALSE))</f>
        <v xml:space="preserve"> </v>
      </c>
      <c r="Y107" s="246">
        <f>(IF(ISERROR(VLOOKUP(S107,'Calcification Rates'!$A$11:$Q$88,11,0)),0,VLOOKUP(S107,'Calcification Rates'!$A$11:$Q$88,11,0)))*V107+(IF(ISERROR(VLOOKUP(S107,'Calcification Rates'!$A$11:$Q$88,14,0)),0,VLOOKUP(S107,'Calcification Rates'!$A$11:$Q$88,14,0)))</f>
        <v>0</v>
      </c>
      <c r="Z107" s="246">
        <f>(IF(ISERROR(VLOOKUP(S107,'Calcification Rates'!$A$11:$Q$88,12,0)),0,VLOOKUP(S107,'Calcification Rates'!$A$11:$Q$88,12,0)))*V107+(IF(ISERROR(VLOOKUP(S107,'Calcification Rates'!$A$11:$Q$88,15,0)),0,VLOOKUP(S107,'Calcification Rates'!$A$11:$Q$88,15,0)))</f>
        <v>0</v>
      </c>
      <c r="AA107" s="249">
        <f>(IF(ISERROR(VLOOKUP(S107,'Calcification Rates'!$A$11:$Q$88,13,0)),0,VLOOKUP(S107,'Calcification Rates'!$A$11:$Q$88,13,0)))*V107+(IF(ISERROR(VLOOKUP(S107,'Calcification Rates'!$A$11:$Q$88,16,0)),0,VLOOKUP(S107,'Calcification Rates'!$A$11:$Q$88,16,0)))</f>
        <v>0</v>
      </c>
      <c r="AB107" s="256"/>
      <c r="AC107" s="242"/>
      <c r="AD107" s="243"/>
      <c r="AE107" s="244">
        <f>(IF(ISERROR(VLOOKUP(AB107,'Calcification Rates'!$A$11:$Q$88,5,0)),0,VLOOKUP(AB107,'Calcification Rates'!$A$11:$Q$88,5,0)))*AD107</f>
        <v>0</v>
      </c>
      <c r="AF107" s="245" t="str">
        <f>IF(ISERROR(VLOOKUP(AB107,'Calcification Rates'!$A$10:$D$88,2,FALSE))," ",VLOOKUP(AB107,'Calcification Rates'!$A$10:$D$88,2,FALSE))</f>
        <v xml:space="preserve"> </v>
      </c>
      <c r="AG107" s="245" t="str">
        <f>IF(ISERROR(VLOOKUP(AB107,'Calcification Rates'!$A$10:$D$88,4,FALSE))," ",VLOOKUP(AB107,'Calcification Rates'!$A$10:$D$88,4,FALSE))</f>
        <v xml:space="preserve"> </v>
      </c>
      <c r="AH107" s="246">
        <f>(IF(ISERROR(VLOOKUP(AB107,'Calcification Rates'!$A$11:$Q$88,11,0)),0,VLOOKUP(AB107,'Calcification Rates'!$A$11:$Q$88,11,0)))*AE107+(IF(ISERROR(VLOOKUP(AB107,'Calcification Rates'!$A$11:$Q$88,14,0)),0,VLOOKUP(AB107,'Calcification Rates'!$A$11:$Q$88,14,0)))</f>
        <v>0</v>
      </c>
      <c r="AI107" s="246">
        <f>(IF(ISERROR(VLOOKUP(AB107,'Calcification Rates'!$A$11:$Q$88,12,0)),0,VLOOKUP(AB107,'Calcification Rates'!$A$11:$Q$88,12,0)))*AE107+(IF(ISERROR(VLOOKUP(AB107,'Calcification Rates'!$A$11:$Q$88,15,0)),0,VLOOKUP(AB107,'Calcification Rates'!$A$11:$Q$88,15,0)))</f>
        <v>0</v>
      </c>
      <c r="AJ107" s="249">
        <f>(IF(ISERROR(VLOOKUP(AB107,'Calcification Rates'!$A$11:$Q$88,13,0)),0,VLOOKUP(AB107,'Calcification Rates'!$A$11:$Q$88,13,0)))*AE107+(IF(ISERROR(VLOOKUP(AB107,'Calcification Rates'!$A$11:$Q$88,16,0)),0,VLOOKUP(AB107,'Calcification Rates'!$A$11:$Q$88,16,0)))</f>
        <v>0</v>
      </c>
      <c r="AK107" s="256"/>
      <c r="AL107" s="242"/>
      <c r="AM107" s="243"/>
      <c r="AN107" s="252">
        <f>(IF(ISERROR(VLOOKUP(AK107,'Calcification Rates'!$A$11:$Q$88,5,0)),0,VLOOKUP(AK107,'Calcification Rates'!$A$11:$Q$88,5,0)))*AM107</f>
        <v>0</v>
      </c>
      <c r="AO107" s="245" t="str">
        <f>IF(ISERROR(VLOOKUP(AK107,'Calcification Rates'!$A$10:$D$88,2,FALSE))," ",VLOOKUP(AK107,'Calcification Rates'!$A$10:$D$88,2,FALSE))</f>
        <v xml:space="preserve"> </v>
      </c>
      <c r="AP107" s="245" t="str">
        <f>IF(ISERROR(VLOOKUP(AK107,'Calcification Rates'!$A$10:$D$88,4,FALSE))," ",VLOOKUP(AK107,'Calcification Rates'!$A$10:$D$88,4,FALSE))</f>
        <v xml:space="preserve"> </v>
      </c>
      <c r="AQ107" s="246">
        <f>(IF(ISERROR(VLOOKUP(AK107,'Calcification Rates'!$A$11:$Q$88,11,0)),0,VLOOKUP(AK107,'Calcification Rates'!$A$11:$Q$88,11,0)))*AN107+(IF(ISERROR(VLOOKUP(AK107,'Calcification Rates'!$A$11:$Q$88,14,0)),0,VLOOKUP(AK107,'Calcification Rates'!$A$11:$Q$88,14,0)))</f>
        <v>0</v>
      </c>
      <c r="AR107" s="246">
        <f>(IF(ISERROR(VLOOKUP(AK107,'Calcification Rates'!$A$11:$Q$88,12,0)),0,VLOOKUP(AK107,'Calcification Rates'!$A$11:$Q$88,12,0)))*AN107+(IF(ISERROR(VLOOKUP(AK107,'Calcification Rates'!$A$11:$Q$88,15,0)),0,VLOOKUP(AK107,'Calcification Rates'!$A$11:$Q$88,15,0)))</f>
        <v>0</v>
      </c>
      <c r="AS107" s="249">
        <f>(IF(ISERROR(VLOOKUP(AK107,'Calcification Rates'!$A$11:$Q$88,13,0)),0,VLOOKUP(AK107,'Calcification Rates'!$A$11:$Q$88,13,0)))*AN107+(IF(ISERROR(VLOOKUP(AK107,'Calcification Rates'!$A$11:$Q$88,16,0)),0,VLOOKUP(AK107,'Calcification Rates'!$A$11:$Q$88,16,0)))</f>
        <v>0</v>
      </c>
      <c r="AT107" s="256"/>
      <c r="AU107" s="241"/>
      <c r="AV107" s="257"/>
      <c r="AW107" s="244">
        <f>(IF(ISERROR(VLOOKUP(AT107,'Calcification Rates'!$A$11:$Q$88,5,0)),0,VLOOKUP(AT107,'Calcification Rates'!$A$11:$Q$88,5,0)))*AV107</f>
        <v>0</v>
      </c>
      <c r="AX107" s="245" t="str">
        <f>IF(ISERROR(VLOOKUP(AT107,'Calcification Rates'!$A$10:$D$88,2,FALSE))," ",VLOOKUP(AT107,'Calcification Rates'!$A$10:$D$88,2,FALSE))</f>
        <v xml:space="preserve"> </v>
      </c>
      <c r="AY107" s="245" t="str">
        <f>IF(ISERROR(VLOOKUP(AT107,'Calcification Rates'!$A$10:$D$88,4,FALSE))," ",VLOOKUP(AT107,'Calcification Rates'!$A$10:$D$88,4,FALSE))</f>
        <v xml:space="preserve"> </v>
      </c>
      <c r="AZ107" s="253">
        <f>(IF(ISERROR(VLOOKUP(AT107,'Calcification Rates'!$A$11:$Q$88,11,0)),0,VLOOKUP(AT107,'Calcification Rates'!$A$11:$Q$88,11,0)))*AW107+(IF(ISERROR(VLOOKUP(AT107,'Calcification Rates'!$A$11:$Q$88,14,0)),0,VLOOKUP(AT107,'Calcification Rates'!$A$11:$Q$88,14,0)))</f>
        <v>0</v>
      </c>
      <c r="BA107" s="253">
        <f>(IF(ISERROR(VLOOKUP(AT107,'Calcification Rates'!$A$11:$Q$88,12,0)),0,VLOOKUP(AT107,'Calcification Rates'!$A$11:$Q$88,12,0)))*AW107+(IF(ISERROR(VLOOKUP(AT107,'Calcification Rates'!$A$11:$Q$88,15,0)),0,VLOOKUP(AT107,'Calcification Rates'!$A$11:$Q$88,15,0)))</f>
        <v>0</v>
      </c>
      <c r="BB107" s="254">
        <f>(IF(ISERROR(VLOOKUP(AT107,'Calcification Rates'!$A$11:$Q$88,13,0)),0,VLOOKUP(AT107,'Calcification Rates'!$A$11:$Q$88,13,0)))*AW107+(IF(ISERROR(VLOOKUP(AT107,'Calcification Rates'!$A$11:$Q$88,16,0)),0,VLOOKUP(AT107,'Calcification Rates'!$A$11:$Q$88,16,0)))</f>
        <v>0</v>
      </c>
      <c r="BC107" s="256"/>
      <c r="BD107" s="250"/>
      <c r="BE107" s="251"/>
      <c r="BF107" s="244">
        <f>(IF(ISERROR(VLOOKUP(BC107,'Calcification Rates'!$A$11:$Q$88,5,0)),0,VLOOKUP(BC107,'Calcification Rates'!$A$11:$Q$88,5,0)))*BE107</f>
        <v>0</v>
      </c>
      <c r="BG107" s="245" t="str">
        <f>IF(ISERROR(VLOOKUP(BC107,'Calcification Rates'!$A$10:$D$88,2,FALSE))," ",VLOOKUP(BC107,'Calcification Rates'!$A$10:$D$88,2,FALSE))</f>
        <v xml:space="preserve"> </v>
      </c>
      <c r="BH107" s="245" t="str">
        <f>IF(ISERROR(VLOOKUP(BC107,'Calcification Rates'!$A$10:$D$88,4,FALSE))," ",VLOOKUP(BC107,'Calcification Rates'!$A$10:$D$88,4,FALSE))</f>
        <v xml:space="preserve"> </v>
      </c>
      <c r="BI107" s="253">
        <f>(IF(ISERROR(VLOOKUP(BC107,'Calcification Rates'!$A$11:$Q$88,11,0)),0,VLOOKUP(BC107,'Calcification Rates'!$A$11:$Q$88,11,0)))*BF107+(IF(ISERROR(VLOOKUP(BC107,'Calcification Rates'!$A$11:$Q$88,14,0)),0,VLOOKUP(BC107,'Calcification Rates'!$A$11:$Q$88,14,0)))</f>
        <v>0</v>
      </c>
      <c r="BJ107" s="253">
        <f>(IF(ISERROR(VLOOKUP(BC107,'Calcification Rates'!$A$11:$Q$88,12,0)),0,VLOOKUP(BC107,'Calcification Rates'!$A$11:$Q$88,12,0)))*BF107+(IF(ISERROR(VLOOKUP(BC107,'Calcification Rates'!$A$11:$Q$88,15,0)),0,VLOOKUP(BC107,'Calcification Rates'!$A$11:$Q$88,15,0)))</f>
        <v>0</v>
      </c>
      <c r="BK107" s="254">
        <f>(IF(ISERROR(VLOOKUP(BC107,'Calcification Rates'!$A$11:$Q$88,13,0)),0,VLOOKUP(BC107,'Calcification Rates'!$A$11:$Q$88,13,0)))*BF107+(IF(ISERROR(VLOOKUP(BC107,'Calcification Rates'!$A$11:$Q$88,16,0)),0,VLOOKUP(BC107,'Calcification Rates'!$A$11:$Q$88,16,0)))</f>
        <v>0</v>
      </c>
      <c r="BL107" s="256"/>
      <c r="BM107" s="241"/>
      <c r="BN107" s="241"/>
      <c r="BO107" s="241">
        <f>(IF(ISERROR(VLOOKUP(BL107,'Calcification Rates'!$A$11:$Q$88,5,0)),0,VLOOKUP(BL107,'Calcification Rates'!$A$11:$Q$88,5,0)))*BN107</f>
        <v>0</v>
      </c>
      <c r="BP107" s="245" t="str">
        <f>IF(ISERROR(VLOOKUP(BL107,'Calcification Rates'!$A$10:$D$88,2,FALSE))," ",VLOOKUP(BL107,'Calcification Rates'!$A$10:$D$88,2,FALSE))</f>
        <v xml:space="preserve"> </v>
      </c>
      <c r="BQ107" s="245" t="str">
        <f>IF(ISERROR(VLOOKUP(BL107,'Calcification Rates'!$A$10:$D$88,4,FALSE))," ",VLOOKUP(BL107,'Calcification Rates'!$A$10:$D$88,4,FALSE))</f>
        <v xml:space="preserve"> </v>
      </c>
      <c r="BR107" s="253">
        <f>(IF(ISERROR(VLOOKUP(BL107,'Calcification Rates'!$A$11:$Q$88,11,0)),0,VLOOKUP(BL107,'Calcification Rates'!$A$11:$Q$88,11,0)))*BO107+(IF(ISERROR(VLOOKUP(BL107,'Calcification Rates'!$A$11:$Q$88,14,0)),0,VLOOKUP(BL107,'Calcification Rates'!$A$11:$Q$88,14,0)))</f>
        <v>0</v>
      </c>
      <c r="BS107" s="253">
        <f>(IF(ISERROR(VLOOKUP(BL107,'Calcification Rates'!$A$11:$Q$88,12,0)),0,VLOOKUP(BL107,'Calcification Rates'!$A$11:$Q$88,12,0)))*BO107+(IF(ISERROR(VLOOKUP(BL107,'Calcification Rates'!$A$11:$Q$88,15,0)),0,VLOOKUP(BL107,'Calcification Rates'!$A$11:$Q$88,15,0)))</f>
        <v>0</v>
      </c>
      <c r="BT107" s="254">
        <f>(IF(ISERROR(VLOOKUP(BL107,'Calcification Rates'!$A$11:$Q$88,13,0)),0,VLOOKUP(BL107,'Calcification Rates'!$A$11:$Q$88,13,0)))*BO107+(IF(ISERROR(VLOOKUP(BL107,'Calcification Rates'!$A$11:$Q$88,16,0)),0,VLOOKUP(BL107,'Calcification Rates'!$A$11:$Q$88,16,0)))</f>
        <v>0</v>
      </c>
    </row>
    <row r="108" spans="1:72" ht="20.100000000000001" customHeight="1" x14ac:dyDescent="0.25">
      <c r="A108" s="258"/>
      <c r="B108" s="241"/>
      <c r="C108" s="257"/>
      <c r="D108" s="244">
        <f>(IF(ISERROR(VLOOKUP(A108,'Calcification Rates'!$A$11:$Q$88,5,0)),0,VLOOKUP(A108,'Calcification Rates'!$A$11:$Q$88,5,0)))*C108</f>
        <v>0</v>
      </c>
      <c r="E108" s="245" t="str">
        <f>IF(ISERROR(VLOOKUP(A108,'Calcification Rates'!$A$10:$D$88,2,FALSE))," ",VLOOKUP(A108,'Calcification Rates'!$A$10:$D$88,2,FALSE))</f>
        <v xml:space="preserve"> </v>
      </c>
      <c r="F108" s="245" t="str">
        <f>IF(ISERROR(VLOOKUP(A108,'Calcification Rates'!$A$10:$D$88,4,FALSE))," ",VLOOKUP(A108,'Calcification Rates'!$A$10:$D$88,4,FALSE))</f>
        <v xml:space="preserve"> </v>
      </c>
      <c r="G108" s="246">
        <f>(IF(ISERROR(VLOOKUP(A108,'Calcification Rates'!$A$11:$Q$88,11,0)),0,VLOOKUP(A108,'Calcification Rates'!$A$11:$Q$88,11,0)))*D108+(IF(ISERROR(VLOOKUP(A108,'Calcification Rates'!$A$11:$Q$88,14,0)),0,VLOOKUP(A108,'Calcification Rates'!$A$11:$Q$88,14,0)))</f>
        <v>0</v>
      </c>
      <c r="H108" s="247">
        <f>(IF(ISERROR(VLOOKUP(A108,'Calcification Rates'!$A$11:$Q$88,12,0)),0,VLOOKUP(A108,'Calcification Rates'!$A$11:$Q$88,12,0)))*D108+(IF(ISERROR(VLOOKUP(A108,'Calcification Rates'!$A$11:$Q$88,15,0)),0,VLOOKUP(A108,'Calcification Rates'!$A$11:$Q$88,15,0)))</f>
        <v>0</v>
      </c>
      <c r="I108" s="248">
        <f>(IF(ISERROR(VLOOKUP(A108,'Calcification Rates'!$A$11:$Q$88,13,0)),0,VLOOKUP(A108,'Calcification Rates'!$A$11:$Q$88,13,0)))*D108+(IF(ISERROR(VLOOKUP(A108,'Calcification Rates'!$A$11:$Q$88,16,0)),0,VLOOKUP(A108,'Calcification Rates'!$A$11:$Q$88,16,0)))</f>
        <v>0</v>
      </c>
      <c r="J108" s="256"/>
      <c r="K108" s="250"/>
      <c r="L108" s="251"/>
      <c r="M108" s="244">
        <f>(IF(ISERROR(VLOOKUP(J108,'Calcification Rates'!$A$11:$Q$88,5,0)),0,VLOOKUP(J108,'Calcification Rates'!$A$11:$Q$88,5,0)))*L108</f>
        <v>0</v>
      </c>
      <c r="N108" s="245" t="str">
        <f>IF(ISERROR(VLOOKUP(J108,'Calcification Rates'!$A$10:$D$88,2,FALSE))," ",VLOOKUP(J108,'Calcification Rates'!$A$10:$D$88,2,FALSE))</f>
        <v xml:space="preserve"> </v>
      </c>
      <c r="O108" s="245" t="str">
        <f>IF(ISERROR(VLOOKUP(J108,'Calcification Rates'!$A$10:$D$88,4,FALSE))," ",VLOOKUP(J108,'Calcification Rates'!$A$10:$D$88,4,FALSE))</f>
        <v xml:space="preserve"> </v>
      </c>
      <c r="P108" s="246">
        <f>(IF(ISERROR(VLOOKUP(J108,'Calcification Rates'!$A$11:$Q$88,11,0)),0,VLOOKUP(J108,'Calcification Rates'!$A$11:$Q$88,11,0)))*M108+(IF(ISERROR(VLOOKUP(J108,'Calcification Rates'!$A$11:$Q$88,14,0)),0,VLOOKUP(J108,'Calcification Rates'!$A$11:$Q$88,14,0)))</f>
        <v>0</v>
      </c>
      <c r="Q108" s="246">
        <f>(IF(ISERROR(VLOOKUP(J108,'Calcification Rates'!$A$11:$Q$88,12,0)),0,VLOOKUP(J108,'Calcification Rates'!$A$11:$Q$88,12,0)))*M108+(IF(ISERROR(VLOOKUP(J108,'Calcification Rates'!$A$11:$Q$88,15,0)),0,VLOOKUP(J108,'Calcification Rates'!$A$11:$Q$88,15,0)))</f>
        <v>0</v>
      </c>
      <c r="R108" s="249">
        <f>(IF(ISERROR(VLOOKUP(J108,'Calcification Rates'!$A$11:$Q$88,13,0)),0,VLOOKUP(J108,'Calcification Rates'!$A$11:$Q$88,13,0)))*M108+(IF(ISERROR(VLOOKUP(J108,'Calcification Rates'!$A$11:$Q$88,16,0)),0,VLOOKUP(J108,'Calcification Rates'!$A$11:$Q$88,16,0)))</f>
        <v>0</v>
      </c>
      <c r="S108" s="256"/>
      <c r="T108" s="241"/>
      <c r="U108" s="257"/>
      <c r="V108" s="252">
        <f>(IF(ISERROR(VLOOKUP(S108,'Calcification Rates'!$A$11:$Q$88,5,0)),0,VLOOKUP(S108,'Calcification Rates'!$A$11:$Q$88,5,0)))*U108</f>
        <v>0</v>
      </c>
      <c r="W108" s="245" t="str">
        <f>IF(ISERROR(VLOOKUP(S108,'Calcification Rates'!$A$10:$D$88,2,FALSE))," ",VLOOKUP(S108,'Calcification Rates'!$A$10:$D$88,2,FALSE))</f>
        <v xml:space="preserve"> </v>
      </c>
      <c r="X108" s="245" t="str">
        <f>IF(ISERROR(VLOOKUP(S108,'Calcification Rates'!$A$10:$D$88,4,FALSE))," ",VLOOKUP(S108,'Calcification Rates'!$A$10:$D$88,4,FALSE))</f>
        <v xml:space="preserve"> </v>
      </c>
      <c r="Y108" s="246">
        <f>(IF(ISERROR(VLOOKUP(S108,'Calcification Rates'!$A$11:$Q$88,11,0)),0,VLOOKUP(S108,'Calcification Rates'!$A$11:$Q$88,11,0)))*V108+(IF(ISERROR(VLOOKUP(S108,'Calcification Rates'!$A$11:$Q$88,14,0)),0,VLOOKUP(S108,'Calcification Rates'!$A$11:$Q$88,14,0)))</f>
        <v>0</v>
      </c>
      <c r="Z108" s="246">
        <f>(IF(ISERROR(VLOOKUP(S108,'Calcification Rates'!$A$11:$Q$88,12,0)),0,VLOOKUP(S108,'Calcification Rates'!$A$11:$Q$88,12,0)))*V108+(IF(ISERROR(VLOOKUP(S108,'Calcification Rates'!$A$11:$Q$88,15,0)),0,VLOOKUP(S108,'Calcification Rates'!$A$11:$Q$88,15,0)))</f>
        <v>0</v>
      </c>
      <c r="AA108" s="249">
        <f>(IF(ISERROR(VLOOKUP(S108,'Calcification Rates'!$A$11:$Q$88,13,0)),0,VLOOKUP(S108,'Calcification Rates'!$A$11:$Q$88,13,0)))*V108+(IF(ISERROR(VLOOKUP(S108,'Calcification Rates'!$A$11:$Q$88,16,0)),0,VLOOKUP(S108,'Calcification Rates'!$A$11:$Q$88,16,0)))</f>
        <v>0</v>
      </c>
      <c r="AB108" s="256"/>
      <c r="AC108" s="242"/>
      <c r="AD108" s="243"/>
      <c r="AE108" s="244">
        <f>(IF(ISERROR(VLOOKUP(AB108,'Calcification Rates'!$A$11:$Q$88,5,0)),0,VLOOKUP(AB108,'Calcification Rates'!$A$11:$Q$88,5,0)))*AD108</f>
        <v>0</v>
      </c>
      <c r="AF108" s="245" t="str">
        <f>IF(ISERROR(VLOOKUP(AB108,'Calcification Rates'!$A$10:$D$88,2,FALSE))," ",VLOOKUP(AB108,'Calcification Rates'!$A$10:$D$88,2,FALSE))</f>
        <v xml:space="preserve"> </v>
      </c>
      <c r="AG108" s="245" t="str">
        <f>IF(ISERROR(VLOOKUP(AB108,'Calcification Rates'!$A$10:$D$88,4,FALSE))," ",VLOOKUP(AB108,'Calcification Rates'!$A$10:$D$88,4,FALSE))</f>
        <v xml:space="preserve"> </v>
      </c>
      <c r="AH108" s="246">
        <f>(IF(ISERROR(VLOOKUP(AB108,'Calcification Rates'!$A$11:$Q$88,11,0)),0,VLOOKUP(AB108,'Calcification Rates'!$A$11:$Q$88,11,0)))*AE108+(IF(ISERROR(VLOOKUP(AB108,'Calcification Rates'!$A$11:$Q$88,14,0)),0,VLOOKUP(AB108,'Calcification Rates'!$A$11:$Q$88,14,0)))</f>
        <v>0</v>
      </c>
      <c r="AI108" s="246">
        <f>(IF(ISERROR(VLOOKUP(AB108,'Calcification Rates'!$A$11:$Q$88,12,0)),0,VLOOKUP(AB108,'Calcification Rates'!$A$11:$Q$88,12,0)))*AE108+(IF(ISERROR(VLOOKUP(AB108,'Calcification Rates'!$A$11:$Q$88,15,0)),0,VLOOKUP(AB108,'Calcification Rates'!$A$11:$Q$88,15,0)))</f>
        <v>0</v>
      </c>
      <c r="AJ108" s="249">
        <f>(IF(ISERROR(VLOOKUP(AB108,'Calcification Rates'!$A$11:$Q$88,13,0)),0,VLOOKUP(AB108,'Calcification Rates'!$A$11:$Q$88,13,0)))*AE108+(IF(ISERROR(VLOOKUP(AB108,'Calcification Rates'!$A$11:$Q$88,16,0)),0,VLOOKUP(AB108,'Calcification Rates'!$A$11:$Q$88,16,0)))</f>
        <v>0</v>
      </c>
      <c r="AK108" s="256"/>
      <c r="AL108" s="242"/>
      <c r="AM108" s="243"/>
      <c r="AN108" s="252">
        <f>(IF(ISERROR(VLOOKUP(AK108,'Calcification Rates'!$A$11:$Q$88,5,0)),0,VLOOKUP(AK108,'Calcification Rates'!$A$11:$Q$88,5,0)))*AM108</f>
        <v>0</v>
      </c>
      <c r="AO108" s="245" t="str">
        <f>IF(ISERROR(VLOOKUP(AK108,'Calcification Rates'!$A$10:$D$88,2,FALSE))," ",VLOOKUP(AK108,'Calcification Rates'!$A$10:$D$88,2,FALSE))</f>
        <v xml:space="preserve"> </v>
      </c>
      <c r="AP108" s="245" t="str">
        <f>IF(ISERROR(VLOOKUP(AK108,'Calcification Rates'!$A$10:$D$88,4,FALSE))," ",VLOOKUP(AK108,'Calcification Rates'!$A$10:$D$88,4,FALSE))</f>
        <v xml:space="preserve"> </v>
      </c>
      <c r="AQ108" s="246">
        <f>(IF(ISERROR(VLOOKUP(AK108,'Calcification Rates'!$A$11:$Q$88,11,0)),0,VLOOKUP(AK108,'Calcification Rates'!$A$11:$Q$88,11,0)))*AN108+(IF(ISERROR(VLOOKUP(AK108,'Calcification Rates'!$A$11:$Q$88,14,0)),0,VLOOKUP(AK108,'Calcification Rates'!$A$11:$Q$88,14,0)))</f>
        <v>0</v>
      </c>
      <c r="AR108" s="246">
        <f>(IF(ISERROR(VLOOKUP(AK108,'Calcification Rates'!$A$11:$Q$88,12,0)),0,VLOOKUP(AK108,'Calcification Rates'!$A$11:$Q$88,12,0)))*AN108+(IF(ISERROR(VLOOKUP(AK108,'Calcification Rates'!$A$11:$Q$88,15,0)),0,VLOOKUP(AK108,'Calcification Rates'!$A$11:$Q$88,15,0)))</f>
        <v>0</v>
      </c>
      <c r="AS108" s="249">
        <f>(IF(ISERROR(VLOOKUP(AK108,'Calcification Rates'!$A$11:$Q$88,13,0)),0,VLOOKUP(AK108,'Calcification Rates'!$A$11:$Q$88,13,0)))*AN108+(IF(ISERROR(VLOOKUP(AK108,'Calcification Rates'!$A$11:$Q$88,16,0)),0,VLOOKUP(AK108,'Calcification Rates'!$A$11:$Q$88,16,0)))</f>
        <v>0</v>
      </c>
      <c r="AT108" s="256"/>
      <c r="AU108" s="241"/>
      <c r="AV108" s="257"/>
      <c r="AW108" s="244">
        <f>(IF(ISERROR(VLOOKUP(AT108,'Calcification Rates'!$A$11:$Q$88,5,0)),0,VLOOKUP(AT108,'Calcification Rates'!$A$11:$Q$88,5,0)))*AV108</f>
        <v>0</v>
      </c>
      <c r="AX108" s="245" t="str">
        <f>IF(ISERROR(VLOOKUP(AT108,'Calcification Rates'!$A$10:$D$88,2,FALSE))," ",VLOOKUP(AT108,'Calcification Rates'!$A$10:$D$88,2,FALSE))</f>
        <v xml:space="preserve"> </v>
      </c>
      <c r="AY108" s="245" t="str">
        <f>IF(ISERROR(VLOOKUP(AT108,'Calcification Rates'!$A$10:$D$88,4,FALSE))," ",VLOOKUP(AT108,'Calcification Rates'!$A$10:$D$88,4,FALSE))</f>
        <v xml:space="preserve"> </v>
      </c>
      <c r="AZ108" s="253">
        <f>(IF(ISERROR(VLOOKUP(AT108,'Calcification Rates'!$A$11:$Q$88,11,0)),0,VLOOKUP(AT108,'Calcification Rates'!$A$11:$Q$88,11,0)))*AW108+(IF(ISERROR(VLOOKUP(AT108,'Calcification Rates'!$A$11:$Q$88,14,0)),0,VLOOKUP(AT108,'Calcification Rates'!$A$11:$Q$88,14,0)))</f>
        <v>0</v>
      </c>
      <c r="BA108" s="253">
        <f>(IF(ISERROR(VLOOKUP(AT108,'Calcification Rates'!$A$11:$Q$88,12,0)),0,VLOOKUP(AT108,'Calcification Rates'!$A$11:$Q$88,12,0)))*AW108+(IF(ISERROR(VLOOKUP(AT108,'Calcification Rates'!$A$11:$Q$88,15,0)),0,VLOOKUP(AT108,'Calcification Rates'!$A$11:$Q$88,15,0)))</f>
        <v>0</v>
      </c>
      <c r="BB108" s="254">
        <f>(IF(ISERROR(VLOOKUP(AT108,'Calcification Rates'!$A$11:$Q$88,13,0)),0,VLOOKUP(AT108,'Calcification Rates'!$A$11:$Q$88,13,0)))*AW108+(IF(ISERROR(VLOOKUP(AT108,'Calcification Rates'!$A$11:$Q$88,16,0)),0,VLOOKUP(AT108,'Calcification Rates'!$A$11:$Q$88,16,0)))</f>
        <v>0</v>
      </c>
      <c r="BC108" s="256"/>
      <c r="BD108" s="250"/>
      <c r="BE108" s="251"/>
      <c r="BF108" s="244">
        <f>(IF(ISERROR(VLOOKUP(BC108,'Calcification Rates'!$A$11:$Q$88,5,0)),0,VLOOKUP(BC108,'Calcification Rates'!$A$11:$Q$88,5,0)))*BE108</f>
        <v>0</v>
      </c>
      <c r="BG108" s="245" t="str">
        <f>IF(ISERROR(VLOOKUP(BC108,'Calcification Rates'!$A$10:$D$88,2,FALSE))," ",VLOOKUP(BC108,'Calcification Rates'!$A$10:$D$88,2,FALSE))</f>
        <v xml:space="preserve"> </v>
      </c>
      <c r="BH108" s="245" t="str">
        <f>IF(ISERROR(VLOOKUP(BC108,'Calcification Rates'!$A$10:$D$88,4,FALSE))," ",VLOOKUP(BC108,'Calcification Rates'!$A$10:$D$88,4,FALSE))</f>
        <v xml:space="preserve"> </v>
      </c>
      <c r="BI108" s="253">
        <f>(IF(ISERROR(VLOOKUP(BC108,'Calcification Rates'!$A$11:$Q$88,11,0)),0,VLOOKUP(BC108,'Calcification Rates'!$A$11:$Q$88,11,0)))*BF108+(IF(ISERROR(VLOOKUP(BC108,'Calcification Rates'!$A$11:$Q$88,14,0)),0,VLOOKUP(BC108,'Calcification Rates'!$A$11:$Q$88,14,0)))</f>
        <v>0</v>
      </c>
      <c r="BJ108" s="253">
        <f>(IF(ISERROR(VLOOKUP(BC108,'Calcification Rates'!$A$11:$Q$88,12,0)),0,VLOOKUP(BC108,'Calcification Rates'!$A$11:$Q$88,12,0)))*BF108+(IF(ISERROR(VLOOKUP(BC108,'Calcification Rates'!$A$11:$Q$88,15,0)),0,VLOOKUP(BC108,'Calcification Rates'!$A$11:$Q$88,15,0)))</f>
        <v>0</v>
      </c>
      <c r="BK108" s="254">
        <f>(IF(ISERROR(VLOOKUP(BC108,'Calcification Rates'!$A$11:$Q$88,13,0)),0,VLOOKUP(BC108,'Calcification Rates'!$A$11:$Q$88,13,0)))*BF108+(IF(ISERROR(VLOOKUP(BC108,'Calcification Rates'!$A$11:$Q$88,16,0)),0,VLOOKUP(BC108,'Calcification Rates'!$A$11:$Q$88,16,0)))</f>
        <v>0</v>
      </c>
      <c r="BL108" s="256"/>
      <c r="BM108" s="241"/>
      <c r="BN108" s="241"/>
      <c r="BO108" s="241">
        <f>(IF(ISERROR(VLOOKUP(BL108,'Calcification Rates'!$A$11:$Q$88,5,0)),0,VLOOKUP(BL108,'Calcification Rates'!$A$11:$Q$88,5,0)))*BN108</f>
        <v>0</v>
      </c>
      <c r="BP108" s="245" t="str">
        <f>IF(ISERROR(VLOOKUP(BL108,'Calcification Rates'!$A$10:$D$88,2,FALSE))," ",VLOOKUP(BL108,'Calcification Rates'!$A$10:$D$88,2,FALSE))</f>
        <v xml:space="preserve"> </v>
      </c>
      <c r="BQ108" s="245" t="str">
        <f>IF(ISERROR(VLOOKUP(BL108,'Calcification Rates'!$A$10:$D$88,4,FALSE))," ",VLOOKUP(BL108,'Calcification Rates'!$A$10:$D$88,4,FALSE))</f>
        <v xml:space="preserve"> </v>
      </c>
      <c r="BR108" s="253">
        <f>(IF(ISERROR(VLOOKUP(BL108,'Calcification Rates'!$A$11:$Q$88,11,0)),0,VLOOKUP(BL108,'Calcification Rates'!$A$11:$Q$88,11,0)))*BO108+(IF(ISERROR(VLOOKUP(BL108,'Calcification Rates'!$A$11:$Q$88,14,0)),0,VLOOKUP(BL108,'Calcification Rates'!$A$11:$Q$88,14,0)))</f>
        <v>0</v>
      </c>
      <c r="BS108" s="253">
        <f>(IF(ISERROR(VLOOKUP(BL108,'Calcification Rates'!$A$11:$Q$88,12,0)),0,VLOOKUP(BL108,'Calcification Rates'!$A$11:$Q$88,12,0)))*BO108+(IF(ISERROR(VLOOKUP(BL108,'Calcification Rates'!$A$11:$Q$88,15,0)),0,VLOOKUP(BL108,'Calcification Rates'!$A$11:$Q$88,15,0)))</f>
        <v>0</v>
      </c>
      <c r="BT108" s="254">
        <f>(IF(ISERROR(VLOOKUP(BL108,'Calcification Rates'!$A$11:$Q$88,13,0)),0,VLOOKUP(BL108,'Calcification Rates'!$A$11:$Q$88,13,0)))*BO108+(IF(ISERROR(VLOOKUP(BL108,'Calcification Rates'!$A$11:$Q$88,16,0)),0,VLOOKUP(BL108,'Calcification Rates'!$A$11:$Q$88,16,0)))</f>
        <v>0</v>
      </c>
    </row>
    <row r="109" spans="1:72" ht="20.100000000000001" customHeight="1" x14ac:dyDescent="0.25">
      <c r="A109" s="258"/>
      <c r="B109" s="241"/>
      <c r="C109" s="257"/>
      <c r="D109" s="244">
        <f>(IF(ISERROR(VLOOKUP(A109,'Calcification Rates'!$A$11:$Q$88,5,0)),0,VLOOKUP(A109,'Calcification Rates'!$A$11:$Q$88,5,0)))*C109</f>
        <v>0</v>
      </c>
      <c r="E109" s="245" t="str">
        <f>IF(ISERROR(VLOOKUP(A109,'Calcification Rates'!$A$10:$D$88,2,FALSE))," ",VLOOKUP(A109,'Calcification Rates'!$A$10:$D$88,2,FALSE))</f>
        <v xml:space="preserve"> </v>
      </c>
      <c r="F109" s="245" t="str">
        <f>IF(ISERROR(VLOOKUP(A109,'Calcification Rates'!$A$10:$D$88,4,FALSE))," ",VLOOKUP(A109,'Calcification Rates'!$A$10:$D$88,4,FALSE))</f>
        <v xml:space="preserve"> </v>
      </c>
      <c r="G109" s="246">
        <f>(IF(ISERROR(VLOOKUP(A109,'Calcification Rates'!$A$11:$Q$88,11,0)),0,VLOOKUP(A109,'Calcification Rates'!$A$11:$Q$88,11,0)))*D109+(IF(ISERROR(VLOOKUP(A109,'Calcification Rates'!$A$11:$Q$88,14,0)),0,VLOOKUP(A109,'Calcification Rates'!$A$11:$Q$88,14,0)))</f>
        <v>0</v>
      </c>
      <c r="H109" s="247">
        <f>(IF(ISERROR(VLOOKUP(A109,'Calcification Rates'!$A$11:$Q$88,12,0)),0,VLOOKUP(A109,'Calcification Rates'!$A$11:$Q$88,12,0)))*D109+(IF(ISERROR(VLOOKUP(A109,'Calcification Rates'!$A$11:$Q$88,15,0)),0,VLOOKUP(A109,'Calcification Rates'!$A$11:$Q$88,15,0)))</f>
        <v>0</v>
      </c>
      <c r="I109" s="248">
        <f>(IF(ISERROR(VLOOKUP(A109,'Calcification Rates'!$A$11:$Q$88,13,0)),0,VLOOKUP(A109,'Calcification Rates'!$A$11:$Q$88,13,0)))*D109+(IF(ISERROR(VLOOKUP(A109,'Calcification Rates'!$A$11:$Q$88,16,0)),0,VLOOKUP(A109,'Calcification Rates'!$A$11:$Q$88,16,0)))</f>
        <v>0</v>
      </c>
      <c r="J109" s="256"/>
      <c r="K109" s="250"/>
      <c r="L109" s="251"/>
      <c r="M109" s="244">
        <f>(IF(ISERROR(VLOOKUP(J109,'Calcification Rates'!$A$11:$Q$88,5,0)),0,VLOOKUP(J109,'Calcification Rates'!$A$11:$Q$88,5,0)))*L109</f>
        <v>0</v>
      </c>
      <c r="N109" s="245" t="str">
        <f>IF(ISERROR(VLOOKUP(J109,'Calcification Rates'!$A$10:$D$88,2,FALSE))," ",VLOOKUP(J109,'Calcification Rates'!$A$10:$D$88,2,FALSE))</f>
        <v xml:space="preserve"> </v>
      </c>
      <c r="O109" s="245" t="str">
        <f>IF(ISERROR(VLOOKUP(J109,'Calcification Rates'!$A$10:$D$88,4,FALSE))," ",VLOOKUP(J109,'Calcification Rates'!$A$10:$D$88,4,FALSE))</f>
        <v xml:space="preserve"> </v>
      </c>
      <c r="P109" s="246">
        <f>(IF(ISERROR(VLOOKUP(J109,'Calcification Rates'!$A$11:$Q$88,11,0)),0,VLOOKUP(J109,'Calcification Rates'!$A$11:$Q$88,11,0)))*M109+(IF(ISERROR(VLOOKUP(J109,'Calcification Rates'!$A$11:$Q$88,14,0)),0,VLOOKUP(J109,'Calcification Rates'!$A$11:$Q$88,14,0)))</f>
        <v>0</v>
      </c>
      <c r="Q109" s="246">
        <f>(IF(ISERROR(VLOOKUP(J109,'Calcification Rates'!$A$11:$Q$88,12,0)),0,VLOOKUP(J109,'Calcification Rates'!$A$11:$Q$88,12,0)))*M109+(IF(ISERROR(VLOOKUP(J109,'Calcification Rates'!$A$11:$Q$88,15,0)),0,VLOOKUP(J109,'Calcification Rates'!$A$11:$Q$88,15,0)))</f>
        <v>0</v>
      </c>
      <c r="R109" s="249">
        <f>(IF(ISERROR(VLOOKUP(J109,'Calcification Rates'!$A$11:$Q$88,13,0)),0,VLOOKUP(J109,'Calcification Rates'!$A$11:$Q$88,13,0)))*M109+(IF(ISERROR(VLOOKUP(J109,'Calcification Rates'!$A$11:$Q$88,16,0)),0,VLOOKUP(J109,'Calcification Rates'!$A$11:$Q$88,16,0)))</f>
        <v>0</v>
      </c>
      <c r="S109" s="256"/>
      <c r="T109" s="241"/>
      <c r="U109" s="257"/>
      <c r="V109" s="252">
        <f>(IF(ISERROR(VLOOKUP(S109,'Calcification Rates'!$A$11:$Q$88,5,0)),0,VLOOKUP(S109,'Calcification Rates'!$A$11:$Q$88,5,0)))*U109</f>
        <v>0</v>
      </c>
      <c r="W109" s="245" t="str">
        <f>IF(ISERROR(VLOOKUP(S109,'Calcification Rates'!$A$10:$D$88,2,FALSE))," ",VLOOKUP(S109,'Calcification Rates'!$A$10:$D$88,2,FALSE))</f>
        <v xml:space="preserve"> </v>
      </c>
      <c r="X109" s="245" t="str">
        <f>IF(ISERROR(VLOOKUP(S109,'Calcification Rates'!$A$10:$D$88,4,FALSE))," ",VLOOKUP(S109,'Calcification Rates'!$A$10:$D$88,4,FALSE))</f>
        <v xml:space="preserve"> </v>
      </c>
      <c r="Y109" s="246">
        <f>(IF(ISERROR(VLOOKUP(S109,'Calcification Rates'!$A$11:$Q$88,11,0)),0,VLOOKUP(S109,'Calcification Rates'!$A$11:$Q$88,11,0)))*V109+(IF(ISERROR(VLOOKUP(S109,'Calcification Rates'!$A$11:$Q$88,14,0)),0,VLOOKUP(S109,'Calcification Rates'!$A$11:$Q$88,14,0)))</f>
        <v>0</v>
      </c>
      <c r="Z109" s="246">
        <f>(IF(ISERROR(VLOOKUP(S109,'Calcification Rates'!$A$11:$Q$88,12,0)),0,VLOOKUP(S109,'Calcification Rates'!$A$11:$Q$88,12,0)))*V109+(IF(ISERROR(VLOOKUP(S109,'Calcification Rates'!$A$11:$Q$88,15,0)),0,VLOOKUP(S109,'Calcification Rates'!$A$11:$Q$88,15,0)))</f>
        <v>0</v>
      </c>
      <c r="AA109" s="249">
        <f>(IF(ISERROR(VLOOKUP(S109,'Calcification Rates'!$A$11:$Q$88,13,0)),0,VLOOKUP(S109,'Calcification Rates'!$A$11:$Q$88,13,0)))*V109+(IF(ISERROR(VLOOKUP(S109,'Calcification Rates'!$A$11:$Q$88,16,0)),0,VLOOKUP(S109,'Calcification Rates'!$A$11:$Q$88,16,0)))</f>
        <v>0</v>
      </c>
      <c r="AB109" s="256"/>
      <c r="AC109" s="242"/>
      <c r="AD109" s="243"/>
      <c r="AE109" s="244">
        <f>(IF(ISERROR(VLOOKUP(AB109,'Calcification Rates'!$A$11:$Q$88,5,0)),0,VLOOKUP(AB109,'Calcification Rates'!$A$11:$Q$88,5,0)))*AD109</f>
        <v>0</v>
      </c>
      <c r="AF109" s="245" t="str">
        <f>IF(ISERROR(VLOOKUP(AB109,'Calcification Rates'!$A$10:$D$88,2,FALSE))," ",VLOOKUP(AB109,'Calcification Rates'!$A$10:$D$88,2,FALSE))</f>
        <v xml:space="preserve"> </v>
      </c>
      <c r="AG109" s="245" t="str">
        <f>IF(ISERROR(VLOOKUP(AB109,'Calcification Rates'!$A$10:$D$88,4,FALSE))," ",VLOOKUP(AB109,'Calcification Rates'!$A$10:$D$88,4,FALSE))</f>
        <v xml:space="preserve"> </v>
      </c>
      <c r="AH109" s="246">
        <f>(IF(ISERROR(VLOOKUP(AB109,'Calcification Rates'!$A$11:$Q$88,11,0)),0,VLOOKUP(AB109,'Calcification Rates'!$A$11:$Q$88,11,0)))*AE109+(IF(ISERROR(VLOOKUP(AB109,'Calcification Rates'!$A$11:$Q$88,14,0)),0,VLOOKUP(AB109,'Calcification Rates'!$A$11:$Q$88,14,0)))</f>
        <v>0</v>
      </c>
      <c r="AI109" s="246">
        <f>(IF(ISERROR(VLOOKUP(AB109,'Calcification Rates'!$A$11:$Q$88,12,0)),0,VLOOKUP(AB109,'Calcification Rates'!$A$11:$Q$88,12,0)))*AE109+(IF(ISERROR(VLOOKUP(AB109,'Calcification Rates'!$A$11:$Q$88,15,0)),0,VLOOKUP(AB109,'Calcification Rates'!$A$11:$Q$88,15,0)))</f>
        <v>0</v>
      </c>
      <c r="AJ109" s="249">
        <f>(IF(ISERROR(VLOOKUP(AB109,'Calcification Rates'!$A$11:$Q$88,13,0)),0,VLOOKUP(AB109,'Calcification Rates'!$A$11:$Q$88,13,0)))*AE109+(IF(ISERROR(VLOOKUP(AB109,'Calcification Rates'!$A$11:$Q$88,16,0)),0,VLOOKUP(AB109,'Calcification Rates'!$A$11:$Q$88,16,0)))</f>
        <v>0</v>
      </c>
      <c r="AK109" s="256"/>
      <c r="AL109" s="242"/>
      <c r="AM109" s="243"/>
      <c r="AN109" s="252">
        <f>(IF(ISERROR(VLOOKUP(AK109,'Calcification Rates'!$A$11:$Q$88,5,0)),0,VLOOKUP(AK109,'Calcification Rates'!$A$11:$Q$88,5,0)))*AM109</f>
        <v>0</v>
      </c>
      <c r="AO109" s="245" t="str">
        <f>IF(ISERROR(VLOOKUP(AK109,'Calcification Rates'!$A$10:$D$88,2,FALSE))," ",VLOOKUP(AK109,'Calcification Rates'!$A$10:$D$88,2,FALSE))</f>
        <v xml:space="preserve"> </v>
      </c>
      <c r="AP109" s="245" t="str">
        <f>IF(ISERROR(VLOOKUP(AK109,'Calcification Rates'!$A$10:$D$88,4,FALSE))," ",VLOOKUP(AK109,'Calcification Rates'!$A$10:$D$88,4,FALSE))</f>
        <v xml:space="preserve"> </v>
      </c>
      <c r="AQ109" s="246">
        <f>(IF(ISERROR(VLOOKUP(AK109,'Calcification Rates'!$A$11:$Q$88,11,0)),0,VLOOKUP(AK109,'Calcification Rates'!$A$11:$Q$88,11,0)))*AN109+(IF(ISERROR(VLOOKUP(AK109,'Calcification Rates'!$A$11:$Q$88,14,0)),0,VLOOKUP(AK109,'Calcification Rates'!$A$11:$Q$88,14,0)))</f>
        <v>0</v>
      </c>
      <c r="AR109" s="246">
        <f>(IF(ISERROR(VLOOKUP(AK109,'Calcification Rates'!$A$11:$Q$88,12,0)),0,VLOOKUP(AK109,'Calcification Rates'!$A$11:$Q$88,12,0)))*AN109+(IF(ISERROR(VLOOKUP(AK109,'Calcification Rates'!$A$11:$Q$88,15,0)),0,VLOOKUP(AK109,'Calcification Rates'!$A$11:$Q$88,15,0)))</f>
        <v>0</v>
      </c>
      <c r="AS109" s="249">
        <f>(IF(ISERROR(VLOOKUP(AK109,'Calcification Rates'!$A$11:$Q$88,13,0)),0,VLOOKUP(AK109,'Calcification Rates'!$A$11:$Q$88,13,0)))*AN109+(IF(ISERROR(VLOOKUP(AK109,'Calcification Rates'!$A$11:$Q$88,16,0)),0,VLOOKUP(AK109,'Calcification Rates'!$A$11:$Q$88,16,0)))</f>
        <v>0</v>
      </c>
      <c r="AT109" s="256"/>
      <c r="AU109" s="241"/>
      <c r="AV109" s="257"/>
      <c r="AW109" s="244">
        <f>(IF(ISERROR(VLOOKUP(AT109,'Calcification Rates'!$A$11:$Q$88,5,0)),0,VLOOKUP(AT109,'Calcification Rates'!$A$11:$Q$88,5,0)))*AV109</f>
        <v>0</v>
      </c>
      <c r="AX109" s="245" t="str">
        <f>IF(ISERROR(VLOOKUP(AT109,'Calcification Rates'!$A$10:$D$88,2,FALSE))," ",VLOOKUP(AT109,'Calcification Rates'!$A$10:$D$88,2,FALSE))</f>
        <v xml:space="preserve"> </v>
      </c>
      <c r="AY109" s="245" t="str">
        <f>IF(ISERROR(VLOOKUP(AT109,'Calcification Rates'!$A$10:$D$88,4,FALSE))," ",VLOOKUP(AT109,'Calcification Rates'!$A$10:$D$88,4,FALSE))</f>
        <v xml:space="preserve"> </v>
      </c>
      <c r="AZ109" s="253">
        <f>(IF(ISERROR(VLOOKUP(AT109,'Calcification Rates'!$A$11:$Q$88,11,0)),0,VLOOKUP(AT109,'Calcification Rates'!$A$11:$Q$88,11,0)))*AW109+(IF(ISERROR(VLOOKUP(AT109,'Calcification Rates'!$A$11:$Q$88,14,0)),0,VLOOKUP(AT109,'Calcification Rates'!$A$11:$Q$88,14,0)))</f>
        <v>0</v>
      </c>
      <c r="BA109" s="253">
        <f>(IF(ISERROR(VLOOKUP(AT109,'Calcification Rates'!$A$11:$Q$88,12,0)),0,VLOOKUP(AT109,'Calcification Rates'!$A$11:$Q$88,12,0)))*AW109+(IF(ISERROR(VLOOKUP(AT109,'Calcification Rates'!$A$11:$Q$88,15,0)),0,VLOOKUP(AT109,'Calcification Rates'!$A$11:$Q$88,15,0)))</f>
        <v>0</v>
      </c>
      <c r="BB109" s="254">
        <f>(IF(ISERROR(VLOOKUP(AT109,'Calcification Rates'!$A$11:$Q$88,13,0)),0,VLOOKUP(AT109,'Calcification Rates'!$A$11:$Q$88,13,0)))*AW109+(IF(ISERROR(VLOOKUP(AT109,'Calcification Rates'!$A$11:$Q$88,16,0)),0,VLOOKUP(AT109,'Calcification Rates'!$A$11:$Q$88,16,0)))</f>
        <v>0</v>
      </c>
      <c r="BC109" s="256"/>
      <c r="BD109" s="250"/>
      <c r="BE109" s="251"/>
      <c r="BF109" s="244">
        <f>(IF(ISERROR(VLOOKUP(BC109,'Calcification Rates'!$A$11:$Q$88,5,0)),0,VLOOKUP(BC109,'Calcification Rates'!$A$11:$Q$88,5,0)))*BE109</f>
        <v>0</v>
      </c>
      <c r="BG109" s="245" t="str">
        <f>IF(ISERROR(VLOOKUP(BC109,'Calcification Rates'!$A$10:$D$88,2,FALSE))," ",VLOOKUP(BC109,'Calcification Rates'!$A$10:$D$88,2,FALSE))</f>
        <v xml:space="preserve"> </v>
      </c>
      <c r="BH109" s="245" t="str">
        <f>IF(ISERROR(VLOOKUP(BC109,'Calcification Rates'!$A$10:$D$88,4,FALSE))," ",VLOOKUP(BC109,'Calcification Rates'!$A$10:$D$88,4,FALSE))</f>
        <v xml:space="preserve"> </v>
      </c>
      <c r="BI109" s="253">
        <f>(IF(ISERROR(VLOOKUP(BC109,'Calcification Rates'!$A$11:$Q$88,11,0)),0,VLOOKUP(BC109,'Calcification Rates'!$A$11:$Q$88,11,0)))*BF109+(IF(ISERROR(VLOOKUP(BC109,'Calcification Rates'!$A$11:$Q$88,14,0)),0,VLOOKUP(BC109,'Calcification Rates'!$A$11:$Q$88,14,0)))</f>
        <v>0</v>
      </c>
      <c r="BJ109" s="253">
        <f>(IF(ISERROR(VLOOKUP(BC109,'Calcification Rates'!$A$11:$Q$88,12,0)),0,VLOOKUP(BC109,'Calcification Rates'!$A$11:$Q$88,12,0)))*BF109+(IF(ISERROR(VLOOKUP(BC109,'Calcification Rates'!$A$11:$Q$88,15,0)),0,VLOOKUP(BC109,'Calcification Rates'!$A$11:$Q$88,15,0)))</f>
        <v>0</v>
      </c>
      <c r="BK109" s="254">
        <f>(IF(ISERROR(VLOOKUP(BC109,'Calcification Rates'!$A$11:$Q$88,13,0)),0,VLOOKUP(BC109,'Calcification Rates'!$A$11:$Q$88,13,0)))*BF109+(IF(ISERROR(VLOOKUP(BC109,'Calcification Rates'!$A$11:$Q$88,16,0)),0,VLOOKUP(BC109,'Calcification Rates'!$A$11:$Q$88,16,0)))</f>
        <v>0</v>
      </c>
      <c r="BL109" s="256"/>
      <c r="BM109" s="241"/>
      <c r="BN109" s="241"/>
      <c r="BO109" s="241">
        <f>(IF(ISERROR(VLOOKUP(BL109,'Calcification Rates'!$A$11:$Q$88,5,0)),0,VLOOKUP(BL109,'Calcification Rates'!$A$11:$Q$88,5,0)))*BN109</f>
        <v>0</v>
      </c>
      <c r="BP109" s="245" t="str">
        <f>IF(ISERROR(VLOOKUP(BL109,'Calcification Rates'!$A$10:$D$88,2,FALSE))," ",VLOOKUP(BL109,'Calcification Rates'!$A$10:$D$88,2,FALSE))</f>
        <v xml:space="preserve"> </v>
      </c>
      <c r="BQ109" s="245" t="str">
        <f>IF(ISERROR(VLOOKUP(BL109,'Calcification Rates'!$A$10:$D$88,4,FALSE))," ",VLOOKUP(BL109,'Calcification Rates'!$A$10:$D$88,4,FALSE))</f>
        <v xml:space="preserve"> </v>
      </c>
      <c r="BR109" s="253">
        <f>(IF(ISERROR(VLOOKUP(BL109,'Calcification Rates'!$A$11:$Q$88,11,0)),0,VLOOKUP(BL109,'Calcification Rates'!$A$11:$Q$88,11,0)))*BO109+(IF(ISERROR(VLOOKUP(BL109,'Calcification Rates'!$A$11:$Q$88,14,0)),0,VLOOKUP(BL109,'Calcification Rates'!$A$11:$Q$88,14,0)))</f>
        <v>0</v>
      </c>
      <c r="BS109" s="253">
        <f>(IF(ISERROR(VLOOKUP(BL109,'Calcification Rates'!$A$11:$Q$88,12,0)),0,VLOOKUP(BL109,'Calcification Rates'!$A$11:$Q$88,12,0)))*BO109+(IF(ISERROR(VLOOKUP(BL109,'Calcification Rates'!$A$11:$Q$88,15,0)),0,VLOOKUP(BL109,'Calcification Rates'!$A$11:$Q$88,15,0)))</f>
        <v>0</v>
      </c>
      <c r="BT109" s="254">
        <f>(IF(ISERROR(VLOOKUP(BL109,'Calcification Rates'!$A$11:$Q$88,13,0)),0,VLOOKUP(BL109,'Calcification Rates'!$A$11:$Q$88,13,0)))*BO109+(IF(ISERROR(VLOOKUP(BL109,'Calcification Rates'!$A$11:$Q$88,16,0)),0,VLOOKUP(BL109,'Calcification Rates'!$A$11:$Q$88,16,0)))</f>
        <v>0</v>
      </c>
    </row>
    <row r="110" spans="1:72" ht="20.100000000000001" customHeight="1" x14ac:dyDescent="0.25">
      <c r="A110" s="258"/>
      <c r="B110" s="241"/>
      <c r="C110" s="257"/>
      <c r="D110" s="244">
        <f>(IF(ISERROR(VLOOKUP(A110,'Calcification Rates'!$A$11:$Q$88,5,0)),0,VLOOKUP(A110,'Calcification Rates'!$A$11:$Q$88,5,0)))*C110</f>
        <v>0</v>
      </c>
      <c r="E110" s="245" t="str">
        <f>IF(ISERROR(VLOOKUP(A110,'Calcification Rates'!$A$10:$D$88,2,FALSE))," ",VLOOKUP(A110,'Calcification Rates'!$A$10:$D$88,2,FALSE))</f>
        <v xml:space="preserve"> </v>
      </c>
      <c r="F110" s="245" t="str">
        <f>IF(ISERROR(VLOOKUP(A110,'Calcification Rates'!$A$10:$D$88,4,FALSE))," ",VLOOKUP(A110,'Calcification Rates'!$A$10:$D$88,4,FALSE))</f>
        <v xml:space="preserve"> </v>
      </c>
      <c r="G110" s="246">
        <f>(IF(ISERROR(VLOOKUP(A110,'Calcification Rates'!$A$11:$Q$88,11,0)),0,VLOOKUP(A110,'Calcification Rates'!$A$11:$Q$88,11,0)))*D110+(IF(ISERROR(VLOOKUP(A110,'Calcification Rates'!$A$11:$Q$88,14,0)),0,VLOOKUP(A110,'Calcification Rates'!$A$11:$Q$88,14,0)))</f>
        <v>0</v>
      </c>
      <c r="H110" s="247">
        <f>(IF(ISERROR(VLOOKUP(A110,'Calcification Rates'!$A$11:$Q$88,12,0)),0,VLOOKUP(A110,'Calcification Rates'!$A$11:$Q$88,12,0)))*D110+(IF(ISERROR(VLOOKUP(A110,'Calcification Rates'!$A$11:$Q$88,15,0)),0,VLOOKUP(A110,'Calcification Rates'!$A$11:$Q$88,15,0)))</f>
        <v>0</v>
      </c>
      <c r="I110" s="248">
        <f>(IF(ISERROR(VLOOKUP(A110,'Calcification Rates'!$A$11:$Q$88,13,0)),0,VLOOKUP(A110,'Calcification Rates'!$A$11:$Q$88,13,0)))*D110+(IF(ISERROR(VLOOKUP(A110,'Calcification Rates'!$A$11:$Q$88,16,0)),0,VLOOKUP(A110,'Calcification Rates'!$A$11:$Q$88,16,0)))</f>
        <v>0</v>
      </c>
      <c r="J110" s="256"/>
      <c r="K110" s="250"/>
      <c r="L110" s="251"/>
      <c r="M110" s="244">
        <f>(IF(ISERROR(VLOOKUP(J110,'Calcification Rates'!$A$11:$Q$88,5,0)),0,VLOOKUP(J110,'Calcification Rates'!$A$11:$Q$88,5,0)))*L110</f>
        <v>0</v>
      </c>
      <c r="N110" s="245" t="str">
        <f>IF(ISERROR(VLOOKUP(J110,'Calcification Rates'!$A$10:$D$88,2,FALSE))," ",VLOOKUP(J110,'Calcification Rates'!$A$10:$D$88,2,FALSE))</f>
        <v xml:space="preserve"> </v>
      </c>
      <c r="O110" s="245" t="str">
        <f>IF(ISERROR(VLOOKUP(J110,'Calcification Rates'!$A$10:$D$88,4,FALSE))," ",VLOOKUP(J110,'Calcification Rates'!$A$10:$D$88,4,FALSE))</f>
        <v xml:space="preserve"> </v>
      </c>
      <c r="P110" s="246">
        <f>(IF(ISERROR(VLOOKUP(J110,'Calcification Rates'!$A$11:$Q$88,11,0)),0,VLOOKUP(J110,'Calcification Rates'!$A$11:$Q$88,11,0)))*M110+(IF(ISERROR(VLOOKUP(J110,'Calcification Rates'!$A$11:$Q$88,14,0)),0,VLOOKUP(J110,'Calcification Rates'!$A$11:$Q$88,14,0)))</f>
        <v>0</v>
      </c>
      <c r="Q110" s="246">
        <f>(IF(ISERROR(VLOOKUP(J110,'Calcification Rates'!$A$11:$Q$88,12,0)),0,VLOOKUP(J110,'Calcification Rates'!$A$11:$Q$88,12,0)))*M110+(IF(ISERROR(VLOOKUP(J110,'Calcification Rates'!$A$11:$Q$88,15,0)),0,VLOOKUP(J110,'Calcification Rates'!$A$11:$Q$88,15,0)))</f>
        <v>0</v>
      </c>
      <c r="R110" s="249">
        <f>(IF(ISERROR(VLOOKUP(J110,'Calcification Rates'!$A$11:$Q$88,13,0)),0,VLOOKUP(J110,'Calcification Rates'!$A$11:$Q$88,13,0)))*M110+(IF(ISERROR(VLOOKUP(J110,'Calcification Rates'!$A$11:$Q$88,16,0)),0,VLOOKUP(J110,'Calcification Rates'!$A$11:$Q$88,16,0)))</f>
        <v>0</v>
      </c>
      <c r="S110" s="256"/>
      <c r="T110" s="241"/>
      <c r="U110" s="257"/>
      <c r="V110" s="252">
        <f>(IF(ISERROR(VLOOKUP(S110,'Calcification Rates'!$A$11:$Q$88,5,0)),0,VLOOKUP(S110,'Calcification Rates'!$A$11:$Q$88,5,0)))*U110</f>
        <v>0</v>
      </c>
      <c r="W110" s="245" t="str">
        <f>IF(ISERROR(VLOOKUP(S110,'Calcification Rates'!$A$10:$D$88,2,FALSE))," ",VLOOKUP(S110,'Calcification Rates'!$A$10:$D$88,2,FALSE))</f>
        <v xml:space="preserve"> </v>
      </c>
      <c r="X110" s="245" t="str">
        <f>IF(ISERROR(VLOOKUP(S110,'Calcification Rates'!$A$10:$D$88,4,FALSE))," ",VLOOKUP(S110,'Calcification Rates'!$A$10:$D$88,4,FALSE))</f>
        <v xml:space="preserve"> </v>
      </c>
      <c r="Y110" s="246">
        <f>(IF(ISERROR(VLOOKUP(S110,'Calcification Rates'!$A$11:$Q$88,11,0)),0,VLOOKUP(S110,'Calcification Rates'!$A$11:$Q$88,11,0)))*V110+(IF(ISERROR(VLOOKUP(S110,'Calcification Rates'!$A$11:$Q$88,14,0)),0,VLOOKUP(S110,'Calcification Rates'!$A$11:$Q$88,14,0)))</f>
        <v>0</v>
      </c>
      <c r="Z110" s="246">
        <f>(IF(ISERROR(VLOOKUP(S110,'Calcification Rates'!$A$11:$Q$88,12,0)),0,VLOOKUP(S110,'Calcification Rates'!$A$11:$Q$88,12,0)))*V110+(IF(ISERROR(VLOOKUP(S110,'Calcification Rates'!$A$11:$Q$88,15,0)),0,VLOOKUP(S110,'Calcification Rates'!$A$11:$Q$88,15,0)))</f>
        <v>0</v>
      </c>
      <c r="AA110" s="249">
        <f>(IF(ISERROR(VLOOKUP(S110,'Calcification Rates'!$A$11:$Q$88,13,0)),0,VLOOKUP(S110,'Calcification Rates'!$A$11:$Q$88,13,0)))*V110+(IF(ISERROR(VLOOKUP(S110,'Calcification Rates'!$A$11:$Q$88,16,0)),0,VLOOKUP(S110,'Calcification Rates'!$A$11:$Q$88,16,0)))</f>
        <v>0</v>
      </c>
      <c r="AB110" s="256"/>
      <c r="AC110" s="242"/>
      <c r="AD110" s="243"/>
      <c r="AE110" s="244">
        <f>(IF(ISERROR(VLOOKUP(AB110,'Calcification Rates'!$A$11:$Q$88,5,0)),0,VLOOKUP(AB110,'Calcification Rates'!$A$11:$Q$88,5,0)))*AD110</f>
        <v>0</v>
      </c>
      <c r="AF110" s="245" t="str">
        <f>IF(ISERROR(VLOOKUP(AB110,'Calcification Rates'!$A$10:$D$88,2,FALSE))," ",VLOOKUP(AB110,'Calcification Rates'!$A$10:$D$88,2,FALSE))</f>
        <v xml:space="preserve"> </v>
      </c>
      <c r="AG110" s="245" t="str">
        <f>IF(ISERROR(VLOOKUP(AB110,'Calcification Rates'!$A$10:$D$88,4,FALSE))," ",VLOOKUP(AB110,'Calcification Rates'!$A$10:$D$88,4,FALSE))</f>
        <v xml:space="preserve"> </v>
      </c>
      <c r="AH110" s="246">
        <f>(IF(ISERROR(VLOOKUP(AB110,'Calcification Rates'!$A$11:$Q$88,11,0)),0,VLOOKUP(AB110,'Calcification Rates'!$A$11:$Q$88,11,0)))*AE110+(IF(ISERROR(VLOOKUP(AB110,'Calcification Rates'!$A$11:$Q$88,14,0)),0,VLOOKUP(AB110,'Calcification Rates'!$A$11:$Q$88,14,0)))</f>
        <v>0</v>
      </c>
      <c r="AI110" s="246">
        <f>(IF(ISERROR(VLOOKUP(AB110,'Calcification Rates'!$A$11:$Q$88,12,0)),0,VLOOKUP(AB110,'Calcification Rates'!$A$11:$Q$88,12,0)))*AE110+(IF(ISERROR(VLOOKUP(AB110,'Calcification Rates'!$A$11:$Q$88,15,0)),0,VLOOKUP(AB110,'Calcification Rates'!$A$11:$Q$88,15,0)))</f>
        <v>0</v>
      </c>
      <c r="AJ110" s="249">
        <f>(IF(ISERROR(VLOOKUP(AB110,'Calcification Rates'!$A$11:$Q$88,13,0)),0,VLOOKUP(AB110,'Calcification Rates'!$A$11:$Q$88,13,0)))*AE110+(IF(ISERROR(VLOOKUP(AB110,'Calcification Rates'!$A$11:$Q$88,16,0)),0,VLOOKUP(AB110,'Calcification Rates'!$A$11:$Q$88,16,0)))</f>
        <v>0</v>
      </c>
      <c r="AK110" s="256"/>
      <c r="AL110" s="242"/>
      <c r="AM110" s="243"/>
      <c r="AN110" s="252">
        <f>(IF(ISERROR(VLOOKUP(AK110,'Calcification Rates'!$A$11:$Q$88,5,0)),0,VLOOKUP(AK110,'Calcification Rates'!$A$11:$Q$88,5,0)))*AM110</f>
        <v>0</v>
      </c>
      <c r="AO110" s="245" t="str">
        <f>IF(ISERROR(VLOOKUP(AK110,'Calcification Rates'!$A$10:$D$88,2,FALSE))," ",VLOOKUP(AK110,'Calcification Rates'!$A$10:$D$88,2,FALSE))</f>
        <v xml:space="preserve"> </v>
      </c>
      <c r="AP110" s="245" t="str">
        <f>IF(ISERROR(VLOOKUP(AK110,'Calcification Rates'!$A$10:$D$88,4,FALSE))," ",VLOOKUP(AK110,'Calcification Rates'!$A$10:$D$88,4,FALSE))</f>
        <v xml:space="preserve"> </v>
      </c>
      <c r="AQ110" s="246">
        <f>(IF(ISERROR(VLOOKUP(AK110,'Calcification Rates'!$A$11:$Q$88,11,0)),0,VLOOKUP(AK110,'Calcification Rates'!$A$11:$Q$88,11,0)))*AN110+(IF(ISERROR(VLOOKUP(AK110,'Calcification Rates'!$A$11:$Q$88,14,0)),0,VLOOKUP(AK110,'Calcification Rates'!$A$11:$Q$88,14,0)))</f>
        <v>0</v>
      </c>
      <c r="AR110" s="246">
        <f>(IF(ISERROR(VLOOKUP(AK110,'Calcification Rates'!$A$11:$Q$88,12,0)),0,VLOOKUP(AK110,'Calcification Rates'!$A$11:$Q$88,12,0)))*AN110+(IF(ISERROR(VLOOKUP(AK110,'Calcification Rates'!$A$11:$Q$88,15,0)),0,VLOOKUP(AK110,'Calcification Rates'!$A$11:$Q$88,15,0)))</f>
        <v>0</v>
      </c>
      <c r="AS110" s="249">
        <f>(IF(ISERROR(VLOOKUP(AK110,'Calcification Rates'!$A$11:$Q$88,13,0)),0,VLOOKUP(AK110,'Calcification Rates'!$A$11:$Q$88,13,0)))*AN110+(IF(ISERROR(VLOOKUP(AK110,'Calcification Rates'!$A$11:$Q$88,16,0)),0,VLOOKUP(AK110,'Calcification Rates'!$A$11:$Q$88,16,0)))</f>
        <v>0</v>
      </c>
      <c r="AT110" s="256"/>
      <c r="AU110" s="241"/>
      <c r="AV110" s="257"/>
      <c r="AW110" s="244">
        <f>(IF(ISERROR(VLOOKUP(AT110,'Calcification Rates'!$A$11:$Q$88,5,0)),0,VLOOKUP(AT110,'Calcification Rates'!$A$11:$Q$88,5,0)))*AV110</f>
        <v>0</v>
      </c>
      <c r="AX110" s="245" t="str">
        <f>IF(ISERROR(VLOOKUP(AT110,'Calcification Rates'!$A$10:$D$88,2,FALSE))," ",VLOOKUP(AT110,'Calcification Rates'!$A$10:$D$88,2,FALSE))</f>
        <v xml:space="preserve"> </v>
      </c>
      <c r="AY110" s="245" t="str">
        <f>IF(ISERROR(VLOOKUP(AT110,'Calcification Rates'!$A$10:$D$88,4,FALSE))," ",VLOOKUP(AT110,'Calcification Rates'!$A$10:$D$88,4,FALSE))</f>
        <v xml:space="preserve"> </v>
      </c>
      <c r="AZ110" s="253">
        <f>(IF(ISERROR(VLOOKUP(AT110,'Calcification Rates'!$A$11:$Q$88,11,0)),0,VLOOKUP(AT110,'Calcification Rates'!$A$11:$Q$88,11,0)))*AW110+(IF(ISERROR(VLOOKUP(AT110,'Calcification Rates'!$A$11:$Q$88,14,0)),0,VLOOKUP(AT110,'Calcification Rates'!$A$11:$Q$88,14,0)))</f>
        <v>0</v>
      </c>
      <c r="BA110" s="253">
        <f>(IF(ISERROR(VLOOKUP(AT110,'Calcification Rates'!$A$11:$Q$88,12,0)),0,VLOOKUP(AT110,'Calcification Rates'!$A$11:$Q$88,12,0)))*AW110+(IF(ISERROR(VLOOKUP(AT110,'Calcification Rates'!$A$11:$Q$88,15,0)),0,VLOOKUP(AT110,'Calcification Rates'!$A$11:$Q$88,15,0)))</f>
        <v>0</v>
      </c>
      <c r="BB110" s="254">
        <f>(IF(ISERROR(VLOOKUP(AT110,'Calcification Rates'!$A$11:$Q$88,13,0)),0,VLOOKUP(AT110,'Calcification Rates'!$A$11:$Q$88,13,0)))*AW110+(IF(ISERROR(VLOOKUP(AT110,'Calcification Rates'!$A$11:$Q$88,16,0)),0,VLOOKUP(AT110,'Calcification Rates'!$A$11:$Q$88,16,0)))</f>
        <v>0</v>
      </c>
      <c r="BC110" s="256"/>
      <c r="BD110" s="250"/>
      <c r="BE110" s="251"/>
      <c r="BF110" s="244">
        <f>(IF(ISERROR(VLOOKUP(BC110,'Calcification Rates'!$A$11:$Q$88,5,0)),0,VLOOKUP(BC110,'Calcification Rates'!$A$11:$Q$88,5,0)))*BE110</f>
        <v>0</v>
      </c>
      <c r="BG110" s="245" t="str">
        <f>IF(ISERROR(VLOOKUP(BC110,'Calcification Rates'!$A$10:$D$88,2,FALSE))," ",VLOOKUP(BC110,'Calcification Rates'!$A$10:$D$88,2,FALSE))</f>
        <v xml:space="preserve"> </v>
      </c>
      <c r="BH110" s="245" t="str">
        <f>IF(ISERROR(VLOOKUP(BC110,'Calcification Rates'!$A$10:$D$88,4,FALSE))," ",VLOOKUP(BC110,'Calcification Rates'!$A$10:$D$88,4,FALSE))</f>
        <v xml:space="preserve"> </v>
      </c>
      <c r="BI110" s="253">
        <f>(IF(ISERROR(VLOOKUP(BC110,'Calcification Rates'!$A$11:$Q$88,11,0)),0,VLOOKUP(BC110,'Calcification Rates'!$A$11:$Q$88,11,0)))*BF110+(IF(ISERROR(VLOOKUP(BC110,'Calcification Rates'!$A$11:$Q$88,14,0)),0,VLOOKUP(BC110,'Calcification Rates'!$A$11:$Q$88,14,0)))</f>
        <v>0</v>
      </c>
      <c r="BJ110" s="253">
        <f>(IF(ISERROR(VLOOKUP(BC110,'Calcification Rates'!$A$11:$Q$88,12,0)),0,VLOOKUP(BC110,'Calcification Rates'!$A$11:$Q$88,12,0)))*BF110+(IF(ISERROR(VLOOKUP(BC110,'Calcification Rates'!$A$11:$Q$88,15,0)),0,VLOOKUP(BC110,'Calcification Rates'!$A$11:$Q$88,15,0)))</f>
        <v>0</v>
      </c>
      <c r="BK110" s="254">
        <f>(IF(ISERROR(VLOOKUP(BC110,'Calcification Rates'!$A$11:$Q$88,13,0)),0,VLOOKUP(BC110,'Calcification Rates'!$A$11:$Q$88,13,0)))*BF110+(IF(ISERROR(VLOOKUP(BC110,'Calcification Rates'!$A$11:$Q$88,16,0)),0,VLOOKUP(BC110,'Calcification Rates'!$A$11:$Q$88,16,0)))</f>
        <v>0</v>
      </c>
      <c r="BL110" s="256"/>
      <c r="BM110" s="241"/>
      <c r="BN110" s="241"/>
      <c r="BO110" s="241">
        <f>(IF(ISERROR(VLOOKUP(BL110,'Calcification Rates'!$A$11:$Q$88,5,0)),0,VLOOKUP(BL110,'Calcification Rates'!$A$11:$Q$88,5,0)))*BN110</f>
        <v>0</v>
      </c>
      <c r="BP110" s="245" t="str">
        <f>IF(ISERROR(VLOOKUP(BL110,'Calcification Rates'!$A$10:$D$88,2,FALSE))," ",VLOOKUP(BL110,'Calcification Rates'!$A$10:$D$88,2,FALSE))</f>
        <v xml:space="preserve"> </v>
      </c>
      <c r="BQ110" s="245" t="str">
        <f>IF(ISERROR(VLOOKUP(BL110,'Calcification Rates'!$A$10:$D$88,4,FALSE))," ",VLOOKUP(BL110,'Calcification Rates'!$A$10:$D$88,4,FALSE))</f>
        <v xml:space="preserve"> </v>
      </c>
      <c r="BR110" s="253">
        <f>(IF(ISERROR(VLOOKUP(BL110,'Calcification Rates'!$A$11:$Q$88,11,0)),0,VLOOKUP(BL110,'Calcification Rates'!$A$11:$Q$88,11,0)))*BO110+(IF(ISERROR(VLOOKUP(BL110,'Calcification Rates'!$A$11:$Q$88,14,0)),0,VLOOKUP(BL110,'Calcification Rates'!$A$11:$Q$88,14,0)))</f>
        <v>0</v>
      </c>
      <c r="BS110" s="253">
        <f>(IF(ISERROR(VLOOKUP(BL110,'Calcification Rates'!$A$11:$Q$88,12,0)),0,VLOOKUP(BL110,'Calcification Rates'!$A$11:$Q$88,12,0)))*BO110+(IF(ISERROR(VLOOKUP(BL110,'Calcification Rates'!$A$11:$Q$88,15,0)),0,VLOOKUP(BL110,'Calcification Rates'!$A$11:$Q$88,15,0)))</f>
        <v>0</v>
      </c>
      <c r="BT110" s="254">
        <f>(IF(ISERROR(VLOOKUP(BL110,'Calcification Rates'!$A$11:$Q$88,13,0)),0,VLOOKUP(BL110,'Calcification Rates'!$A$11:$Q$88,13,0)))*BO110+(IF(ISERROR(VLOOKUP(BL110,'Calcification Rates'!$A$11:$Q$88,16,0)),0,VLOOKUP(BL110,'Calcification Rates'!$A$11:$Q$88,16,0)))</f>
        <v>0</v>
      </c>
    </row>
    <row r="111" spans="1:72" ht="20.100000000000001" customHeight="1" x14ac:dyDescent="0.25">
      <c r="A111" s="258"/>
      <c r="B111" s="241"/>
      <c r="C111" s="257"/>
      <c r="D111" s="244">
        <f>(IF(ISERROR(VLOOKUP(A111,'Calcification Rates'!$A$11:$Q$88,5,0)),0,VLOOKUP(A111,'Calcification Rates'!$A$11:$Q$88,5,0)))*C111</f>
        <v>0</v>
      </c>
      <c r="E111" s="245" t="str">
        <f>IF(ISERROR(VLOOKUP(A111,'Calcification Rates'!$A$10:$D$88,2,FALSE))," ",VLOOKUP(A111,'Calcification Rates'!$A$10:$D$88,2,FALSE))</f>
        <v xml:space="preserve"> </v>
      </c>
      <c r="F111" s="245" t="str">
        <f>IF(ISERROR(VLOOKUP(A111,'Calcification Rates'!$A$10:$D$88,4,FALSE))," ",VLOOKUP(A111,'Calcification Rates'!$A$10:$D$88,4,FALSE))</f>
        <v xml:space="preserve"> </v>
      </c>
      <c r="G111" s="246">
        <f>(IF(ISERROR(VLOOKUP(A111,'Calcification Rates'!$A$11:$Q$88,11,0)),0,VLOOKUP(A111,'Calcification Rates'!$A$11:$Q$88,11,0)))*D111+(IF(ISERROR(VLOOKUP(A111,'Calcification Rates'!$A$11:$Q$88,14,0)),0,VLOOKUP(A111,'Calcification Rates'!$A$11:$Q$88,14,0)))</f>
        <v>0</v>
      </c>
      <c r="H111" s="247">
        <f>(IF(ISERROR(VLOOKUP(A111,'Calcification Rates'!$A$11:$Q$88,12,0)),0,VLOOKUP(A111,'Calcification Rates'!$A$11:$Q$88,12,0)))*D111+(IF(ISERROR(VLOOKUP(A111,'Calcification Rates'!$A$11:$Q$88,15,0)),0,VLOOKUP(A111,'Calcification Rates'!$A$11:$Q$88,15,0)))</f>
        <v>0</v>
      </c>
      <c r="I111" s="248">
        <f>(IF(ISERROR(VLOOKUP(A111,'Calcification Rates'!$A$11:$Q$88,13,0)),0,VLOOKUP(A111,'Calcification Rates'!$A$11:$Q$88,13,0)))*D111+(IF(ISERROR(VLOOKUP(A111,'Calcification Rates'!$A$11:$Q$88,16,0)),0,VLOOKUP(A111,'Calcification Rates'!$A$11:$Q$88,16,0)))</f>
        <v>0</v>
      </c>
      <c r="J111" s="256"/>
      <c r="K111" s="250"/>
      <c r="L111" s="251"/>
      <c r="M111" s="244">
        <f>(IF(ISERROR(VLOOKUP(J111,'Calcification Rates'!$A$11:$Q$88,5,0)),0,VLOOKUP(J111,'Calcification Rates'!$A$11:$Q$88,5,0)))*L111</f>
        <v>0</v>
      </c>
      <c r="N111" s="245" t="str">
        <f>IF(ISERROR(VLOOKUP(J111,'Calcification Rates'!$A$10:$D$88,2,FALSE))," ",VLOOKUP(J111,'Calcification Rates'!$A$10:$D$88,2,FALSE))</f>
        <v xml:space="preserve"> </v>
      </c>
      <c r="O111" s="245" t="str">
        <f>IF(ISERROR(VLOOKUP(J111,'Calcification Rates'!$A$10:$D$88,4,FALSE))," ",VLOOKUP(J111,'Calcification Rates'!$A$10:$D$88,4,FALSE))</f>
        <v xml:space="preserve"> </v>
      </c>
      <c r="P111" s="246">
        <f>(IF(ISERROR(VLOOKUP(J111,'Calcification Rates'!$A$11:$Q$88,11,0)),0,VLOOKUP(J111,'Calcification Rates'!$A$11:$Q$88,11,0)))*M111+(IF(ISERROR(VLOOKUP(J111,'Calcification Rates'!$A$11:$Q$88,14,0)),0,VLOOKUP(J111,'Calcification Rates'!$A$11:$Q$88,14,0)))</f>
        <v>0</v>
      </c>
      <c r="Q111" s="246">
        <f>(IF(ISERROR(VLOOKUP(J111,'Calcification Rates'!$A$11:$Q$88,12,0)),0,VLOOKUP(J111,'Calcification Rates'!$A$11:$Q$88,12,0)))*M111+(IF(ISERROR(VLOOKUP(J111,'Calcification Rates'!$A$11:$Q$88,15,0)),0,VLOOKUP(J111,'Calcification Rates'!$A$11:$Q$88,15,0)))</f>
        <v>0</v>
      </c>
      <c r="R111" s="249">
        <f>(IF(ISERROR(VLOOKUP(J111,'Calcification Rates'!$A$11:$Q$88,13,0)),0,VLOOKUP(J111,'Calcification Rates'!$A$11:$Q$88,13,0)))*M111+(IF(ISERROR(VLOOKUP(J111,'Calcification Rates'!$A$11:$Q$88,16,0)),0,VLOOKUP(J111,'Calcification Rates'!$A$11:$Q$88,16,0)))</f>
        <v>0</v>
      </c>
      <c r="S111" s="256"/>
      <c r="T111" s="241"/>
      <c r="U111" s="257"/>
      <c r="V111" s="252">
        <f>(IF(ISERROR(VLOOKUP(S111,'Calcification Rates'!$A$11:$Q$88,5,0)),0,VLOOKUP(S111,'Calcification Rates'!$A$11:$Q$88,5,0)))*U111</f>
        <v>0</v>
      </c>
      <c r="W111" s="245" t="str">
        <f>IF(ISERROR(VLOOKUP(S111,'Calcification Rates'!$A$10:$D$88,2,FALSE))," ",VLOOKUP(S111,'Calcification Rates'!$A$10:$D$88,2,FALSE))</f>
        <v xml:space="preserve"> </v>
      </c>
      <c r="X111" s="245" t="str">
        <f>IF(ISERROR(VLOOKUP(S111,'Calcification Rates'!$A$10:$D$88,4,FALSE))," ",VLOOKUP(S111,'Calcification Rates'!$A$10:$D$88,4,FALSE))</f>
        <v xml:space="preserve"> </v>
      </c>
      <c r="Y111" s="246">
        <f>(IF(ISERROR(VLOOKUP(S111,'Calcification Rates'!$A$11:$Q$88,11,0)),0,VLOOKUP(S111,'Calcification Rates'!$A$11:$Q$88,11,0)))*V111+(IF(ISERROR(VLOOKUP(S111,'Calcification Rates'!$A$11:$Q$88,14,0)),0,VLOOKUP(S111,'Calcification Rates'!$A$11:$Q$88,14,0)))</f>
        <v>0</v>
      </c>
      <c r="Z111" s="246">
        <f>(IF(ISERROR(VLOOKUP(S111,'Calcification Rates'!$A$11:$Q$88,12,0)),0,VLOOKUP(S111,'Calcification Rates'!$A$11:$Q$88,12,0)))*V111+(IF(ISERROR(VLOOKUP(S111,'Calcification Rates'!$A$11:$Q$88,15,0)),0,VLOOKUP(S111,'Calcification Rates'!$A$11:$Q$88,15,0)))</f>
        <v>0</v>
      </c>
      <c r="AA111" s="249">
        <f>(IF(ISERROR(VLOOKUP(S111,'Calcification Rates'!$A$11:$Q$88,13,0)),0,VLOOKUP(S111,'Calcification Rates'!$A$11:$Q$88,13,0)))*V111+(IF(ISERROR(VLOOKUP(S111,'Calcification Rates'!$A$11:$Q$88,16,0)),0,VLOOKUP(S111,'Calcification Rates'!$A$11:$Q$88,16,0)))</f>
        <v>0</v>
      </c>
      <c r="AB111" s="256"/>
      <c r="AC111" s="242"/>
      <c r="AD111" s="243"/>
      <c r="AE111" s="244">
        <f>(IF(ISERROR(VLOOKUP(AB111,'Calcification Rates'!$A$11:$Q$88,5,0)),0,VLOOKUP(AB111,'Calcification Rates'!$A$11:$Q$88,5,0)))*AD111</f>
        <v>0</v>
      </c>
      <c r="AF111" s="245" t="str">
        <f>IF(ISERROR(VLOOKUP(AB111,'Calcification Rates'!$A$10:$D$88,2,FALSE))," ",VLOOKUP(AB111,'Calcification Rates'!$A$10:$D$88,2,FALSE))</f>
        <v xml:space="preserve"> </v>
      </c>
      <c r="AG111" s="245" t="str">
        <f>IF(ISERROR(VLOOKUP(AB111,'Calcification Rates'!$A$10:$D$88,4,FALSE))," ",VLOOKUP(AB111,'Calcification Rates'!$A$10:$D$88,4,FALSE))</f>
        <v xml:space="preserve"> </v>
      </c>
      <c r="AH111" s="246">
        <f>(IF(ISERROR(VLOOKUP(AB111,'Calcification Rates'!$A$11:$Q$88,11,0)),0,VLOOKUP(AB111,'Calcification Rates'!$A$11:$Q$88,11,0)))*AE111+(IF(ISERROR(VLOOKUP(AB111,'Calcification Rates'!$A$11:$Q$88,14,0)),0,VLOOKUP(AB111,'Calcification Rates'!$A$11:$Q$88,14,0)))</f>
        <v>0</v>
      </c>
      <c r="AI111" s="246">
        <f>(IF(ISERROR(VLOOKUP(AB111,'Calcification Rates'!$A$11:$Q$88,12,0)),0,VLOOKUP(AB111,'Calcification Rates'!$A$11:$Q$88,12,0)))*AE111+(IF(ISERROR(VLOOKUP(AB111,'Calcification Rates'!$A$11:$Q$88,15,0)),0,VLOOKUP(AB111,'Calcification Rates'!$A$11:$Q$88,15,0)))</f>
        <v>0</v>
      </c>
      <c r="AJ111" s="249">
        <f>(IF(ISERROR(VLOOKUP(AB111,'Calcification Rates'!$A$11:$Q$88,13,0)),0,VLOOKUP(AB111,'Calcification Rates'!$A$11:$Q$88,13,0)))*AE111+(IF(ISERROR(VLOOKUP(AB111,'Calcification Rates'!$A$11:$Q$88,16,0)),0,VLOOKUP(AB111,'Calcification Rates'!$A$11:$Q$88,16,0)))</f>
        <v>0</v>
      </c>
      <c r="AK111" s="256"/>
      <c r="AL111" s="242"/>
      <c r="AM111" s="243"/>
      <c r="AN111" s="252">
        <f>(IF(ISERROR(VLOOKUP(AK111,'Calcification Rates'!$A$11:$Q$88,5,0)),0,VLOOKUP(AK111,'Calcification Rates'!$A$11:$Q$88,5,0)))*AM111</f>
        <v>0</v>
      </c>
      <c r="AO111" s="245" t="str">
        <f>IF(ISERROR(VLOOKUP(AK111,'Calcification Rates'!$A$10:$D$88,2,FALSE))," ",VLOOKUP(AK111,'Calcification Rates'!$A$10:$D$88,2,FALSE))</f>
        <v xml:space="preserve"> </v>
      </c>
      <c r="AP111" s="245" t="str">
        <f>IF(ISERROR(VLOOKUP(AK111,'Calcification Rates'!$A$10:$D$88,4,FALSE))," ",VLOOKUP(AK111,'Calcification Rates'!$A$10:$D$88,4,FALSE))</f>
        <v xml:space="preserve"> </v>
      </c>
      <c r="AQ111" s="246">
        <f>(IF(ISERROR(VLOOKUP(AK111,'Calcification Rates'!$A$11:$Q$88,11,0)),0,VLOOKUP(AK111,'Calcification Rates'!$A$11:$Q$88,11,0)))*AN111+(IF(ISERROR(VLOOKUP(AK111,'Calcification Rates'!$A$11:$Q$88,14,0)),0,VLOOKUP(AK111,'Calcification Rates'!$A$11:$Q$88,14,0)))</f>
        <v>0</v>
      </c>
      <c r="AR111" s="246">
        <f>(IF(ISERROR(VLOOKUP(AK111,'Calcification Rates'!$A$11:$Q$88,12,0)),0,VLOOKUP(AK111,'Calcification Rates'!$A$11:$Q$88,12,0)))*AN111+(IF(ISERROR(VLOOKUP(AK111,'Calcification Rates'!$A$11:$Q$88,15,0)),0,VLOOKUP(AK111,'Calcification Rates'!$A$11:$Q$88,15,0)))</f>
        <v>0</v>
      </c>
      <c r="AS111" s="249">
        <f>(IF(ISERROR(VLOOKUP(AK111,'Calcification Rates'!$A$11:$Q$88,13,0)),0,VLOOKUP(AK111,'Calcification Rates'!$A$11:$Q$88,13,0)))*AN111+(IF(ISERROR(VLOOKUP(AK111,'Calcification Rates'!$A$11:$Q$88,16,0)),0,VLOOKUP(AK111,'Calcification Rates'!$A$11:$Q$88,16,0)))</f>
        <v>0</v>
      </c>
      <c r="AT111" s="256"/>
      <c r="AU111" s="241"/>
      <c r="AV111" s="257"/>
      <c r="AW111" s="244">
        <f>(IF(ISERROR(VLOOKUP(AT111,'Calcification Rates'!$A$11:$Q$88,5,0)),0,VLOOKUP(AT111,'Calcification Rates'!$A$11:$Q$88,5,0)))*AV111</f>
        <v>0</v>
      </c>
      <c r="AX111" s="245" t="str">
        <f>IF(ISERROR(VLOOKUP(AT111,'Calcification Rates'!$A$10:$D$88,2,FALSE))," ",VLOOKUP(AT111,'Calcification Rates'!$A$10:$D$88,2,FALSE))</f>
        <v xml:space="preserve"> </v>
      </c>
      <c r="AY111" s="245" t="str">
        <f>IF(ISERROR(VLOOKUP(AT111,'Calcification Rates'!$A$10:$D$88,4,FALSE))," ",VLOOKUP(AT111,'Calcification Rates'!$A$10:$D$88,4,FALSE))</f>
        <v xml:space="preserve"> </v>
      </c>
      <c r="AZ111" s="253">
        <f>(IF(ISERROR(VLOOKUP(AT111,'Calcification Rates'!$A$11:$Q$88,11,0)),0,VLOOKUP(AT111,'Calcification Rates'!$A$11:$Q$88,11,0)))*AW111+(IF(ISERROR(VLOOKUP(AT111,'Calcification Rates'!$A$11:$Q$88,14,0)),0,VLOOKUP(AT111,'Calcification Rates'!$A$11:$Q$88,14,0)))</f>
        <v>0</v>
      </c>
      <c r="BA111" s="253">
        <f>(IF(ISERROR(VLOOKUP(AT111,'Calcification Rates'!$A$11:$Q$88,12,0)),0,VLOOKUP(AT111,'Calcification Rates'!$A$11:$Q$88,12,0)))*AW111+(IF(ISERROR(VLOOKUP(AT111,'Calcification Rates'!$A$11:$Q$88,15,0)),0,VLOOKUP(AT111,'Calcification Rates'!$A$11:$Q$88,15,0)))</f>
        <v>0</v>
      </c>
      <c r="BB111" s="254">
        <f>(IF(ISERROR(VLOOKUP(AT111,'Calcification Rates'!$A$11:$Q$88,13,0)),0,VLOOKUP(AT111,'Calcification Rates'!$A$11:$Q$88,13,0)))*AW111+(IF(ISERROR(VLOOKUP(AT111,'Calcification Rates'!$A$11:$Q$88,16,0)),0,VLOOKUP(AT111,'Calcification Rates'!$A$11:$Q$88,16,0)))</f>
        <v>0</v>
      </c>
      <c r="BC111" s="256"/>
      <c r="BD111" s="250"/>
      <c r="BE111" s="251"/>
      <c r="BF111" s="244">
        <f>(IF(ISERROR(VLOOKUP(BC111,'Calcification Rates'!$A$11:$Q$88,5,0)),0,VLOOKUP(BC111,'Calcification Rates'!$A$11:$Q$88,5,0)))*BE111</f>
        <v>0</v>
      </c>
      <c r="BG111" s="245" t="str">
        <f>IF(ISERROR(VLOOKUP(BC111,'Calcification Rates'!$A$10:$D$88,2,FALSE))," ",VLOOKUP(BC111,'Calcification Rates'!$A$10:$D$88,2,FALSE))</f>
        <v xml:space="preserve"> </v>
      </c>
      <c r="BH111" s="245" t="str">
        <f>IF(ISERROR(VLOOKUP(BC111,'Calcification Rates'!$A$10:$D$88,4,FALSE))," ",VLOOKUP(BC111,'Calcification Rates'!$A$10:$D$88,4,FALSE))</f>
        <v xml:space="preserve"> </v>
      </c>
      <c r="BI111" s="253">
        <f>(IF(ISERROR(VLOOKUP(BC111,'Calcification Rates'!$A$11:$Q$88,11,0)),0,VLOOKUP(BC111,'Calcification Rates'!$A$11:$Q$88,11,0)))*BF111+(IF(ISERROR(VLOOKUP(BC111,'Calcification Rates'!$A$11:$Q$88,14,0)),0,VLOOKUP(BC111,'Calcification Rates'!$A$11:$Q$88,14,0)))</f>
        <v>0</v>
      </c>
      <c r="BJ111" s="253">
        <f>(IF(ISERROR(VLOOKUP(BC111,'Calcification Rates'!$A$11:$Q$88,12,0)),0,VLOOKUP(BC111,'Calcification Rates'!$A$11:$Q$88,12,0)))*BF111+(IF(ISERROR(VLOOKUP(BC111,'Calcification Rates'!$A$11:$Q$88,15,0)),0,VLOOKUP(BC111,'Calcification Rates'!$A$11:$Q$88,15,0)))</f>
        <v>0</v>
      </c>
      <c r="BK111" s="254">
        <f>(IF(ISERROR(VLOOKUP(BC111,'Calcification Rates'!$A$11:$Q$88,13,0)),0,VLOOKUP(BC111,'Calcification Rates'!$A$11:$Q$88,13,0)))*BF111+(IF(ISERROR(VLOOKUP(BC111,'Calcification Rates'!$A$11:$Q$88,16,0)),0,VLOOKUP(BC111,'Calcification Rates'!$A$11:$Q$88,16,0)))</f>
        <v>0</v>
      </c>
      <c r="BL111" s="256"/>
      <c r="BM111" s="241"/>
      <c r="BN111" s="241"/>
      <c r="BO111" s="241">
        <f>(IF(ISERROR(VLOOKUP(BL111,'Calcification Rates'!$A$11:$Q$88,5,0)),0,VLOOKUP(BL111,'Calcification Rates'!$A$11:$Q$88,5,0)))*BN111</f>
        <v>0</v>
      </c>
      <c r="BP111" s="245" t="str">
        <f>IF(ISERROR(VLOOKUP(BL111,'Calcification Rates'!$A$10:$D$88,2,FALSE))," ",VLOOKUP(BL111,'Calcification Rates'!$A$10:$D$88,2,FALSE))</f>
        <v xml:space="preserve"> </v>
      </c>
      <c r="BQ111" s="245" t="str">
        <f>IF(ISERROR(VLOOKUP(BL111,'Calcification Rates'!$A$10:$D$88,4,FALSE))," ",VLOOKUP(BL111,'Calcification Rates'!$A$10:$D$88,4,FALSE))</f>
        <v xml:space="preserve"> </v>
      </c>
      <c r="BR111" s="253">
        <f>(IF(ISERROR(VLOOKUP(BL111,'Calcification Rates'!$A$11:$Q$88,11,0)),0,VLOOKUP(BL111,'Calcification Rates'!$A$11:$Q$88,11,0)))*BO111+(IF(ISERROR(VLOOKUP(BL111,'Calcification Rates'!$A$11:$Q$88,14,0)),0,VLOOKUP(BL111,'Calcification Rates'!$A$11:$Q$88,14,0)))</f>
        <v>0</v>
      </c>
      <c r="BS111" s="253">
        <f>(IF(ISERROR(VLOOKUP(BL111,'Calcification Rates'!$A$11:$Q$88,12,0)),0,VLOOKUP(BL111,'Calcification Rates'!$A$11:$Q$88,12,0)))*BO111+(IF(ISERROR(VLOOKUP(BL111,'Calcification Rates'!$A$11:$Q$88,15,0)),0,VLOOKUP(BL111,'Calcification Rates'!$A$11:$Q$88,15,0)))</f>
        <v>0</v>
      </c>
      <c r="BT111" s="254">
        <f>(IF(ISERROR(VLOOKUP(BL111,'Calcification Rates'!$A$11:$Q$88,13,0)),0,VLOOKUP(BL111,'Calcification Rates'!$A$11:$Q$88,13,0)))*BO111+(IF(ISERROR(VLOOKUP(BL111,'Calcification Rates'!$A$11:$Q$88,16,0)),0,VLOOKUP(BL111,'Calcification Rates'!$A$11:$Q$88,16,0)))</f>
        <v>0</v>
      </c>
    </row>
    <row r="112" spans="1:72" ht="20.100000000000001" customHeight="1" x14ac:dyDescent="0.25">
      <c r="A112" s="258"/>
      <c r="B112" s="241"/>
      <c r="C112" s="257"/>
      <c r="D112" s="244">
        <f>(IF(ISERROR(VLOOKUP(A112,'Calcification Rates'!$A$11:$Q$88,5,0)),0,VLOOKUP(A112,'Calcification Rates'!$A$11:$Q$88,5,0)))*C112</f>
        <v>0</v>
      </c>
      <c r="E112" s="245" t="str">
        <f>IF(ISERROR(VLOOKUP(A112,'Calcification Rates'!$A$10:$D$88,2,FALSE))," ",VLOOKUP(A112,'Calcification Rates'!$A$10:$D$88,2,FALSE))</f>
        <v xml:space="preserve"> </v>
      </c>
      <c r="F112" s="245" t="str">
        <f>IF(ISERROR(VLOOKUP(A112,'Calcification Rates'!$A$10:$D$88,4,FALSE))," ",VLOOKUP(A112,'Calcification Rates'!$A$10:$D$88,4,FALSE))</f>
        <v xml:space="preserve"> </v>
      </c>
      <c r="G112" s="246">
        <f>(IF(ISERROR(VLOOKUP(A112,'Calcification Rates'!$A$11:$Q$88,11,0)),0,VLOOKUP(A112,'Calcification Rates'!$A$11:$Q$88,11,0)))*D112+(IF(ISERROR(VLOOKUP(A112,'Calcification Rates'!$A$11:$Q$88,14,0)),0,VLOOKUP(A112,'Calcification Rates'!$A$11:$Q$88,14,0)))</f>
        <v>0</v>
      </c>
      <c r="H112" s="247">
        <f>(IF(ISERROR(VLOOKUP(A112,'Calcification Rates'!$A$11:$Q$88,12,0)),0,VLOOKUP(A112,'Calcification Rates'!$A$11:$Q$88,12,0)))*D112+(IF(ISERROR(VLOOKUP(A112,'Calcification Rates'!$A$11:$Q$88,15,0)),0,VLOOKUP(A112,'Calcification Rates'!$A$11:$Q$88,15,0)))</f>
        <v>0</v>
      </c>
      <c r="I112" s="248">
        <f>(IF(ISERROR(VLOOKUP(A112,'Calcification Rates'!$A$11:$Q$88,13,0)),0,VLOOKUP(A112,'Calcification Rates'!$A$11:$Q$88,13,0)))*D112+(IF(ISERROR(VLOOKUP(A112,'Calcification Rates'!$A$11:$Q$88,16,0)),0,VLOOKUP(A112,'Calcification Rates'!$A$11:$Q$88,16,0)))</f>
        <v>0</v>
      </c>
      <c r="J112" s="256"/>
      <c r="K112" s="250"/>
      <c r="L112" s="251"/>
      <c r="M112" s="244">
        <f>(IF(ISERROR(VLOOKUP(J112,'Calcification Rates'!$A$11:$Q$88,5,0)),0,VLOOKUP(J112,'Calcification Rates'!$A$11:$Q$88,5,0)))*L112</f>
        <v>0</v>
      </c>
      <c r="N112" s="245" t="str">
        <f>IF(ISERROR(VLOOKUP(J112,'Calcification Rates'!$A$10:$D$88,2,FALSE))," ",VLOOKUP(J112,'Calcification Rates'!$A$10:$D$88,2,FALSE))</f>
        <v xml:space="preserve"> </v>
      </c>
      <c r="O112" s="245" t="str">
        <f>IF(ISERROR(VLOOKUP(J112,'Calcification Rates'!$A$10:$D$88,4,FALSE))," ",VLOOKUP(J112,'Calcification Rates'!$A$10:$D$88,4,FALSE))</f>
        <v xml:space="preserve"> </v>
      </c>
      <c r="P112" s="246">
        <f>(IF(ISERROR(VLOOKUP(J112,'Calcification Rates'!$A$11:$Q$88,11,0)),0,VLOOKUP(J112,'Calcification Rates'!$A$11:$Q$88,11,0)))*M112+(IF(ISERROR(VLOOKUP(J112,'Calcification Rates'!$A$11:$Q$88,14,0)),0,VLOOKUP(J112,'Calcification Rates'!$A$11:$Q$88,14,0)))</f>
        <v>0</v>
      </c>
      <c r="Q112" s="246">
        <f>(IF(ISERROR(VLOOKUP(J112,'Calcification Rates'!$A$11:$Q$88,12,0)),0,VLOOKUP(J112,'Calcification Rates'!$A$11:$Q$88,12,0)))*M112+(IF(ISERROR(VLOOKUP(J112,'Calcification Rates'!$A$11:$Q$88,15,0)),0,VLOOKUP(J112,'Calcification Rates'!$A$11:$Q$88,15,0)))</f>
        <v>0</v>
      </c>
      <c r="R112" s="249">
        <f>(IF(ISERROR(VLOOKUP(J112,'Calcification Rates'!$A$11:$Q$88,13,0)),0,VLOOKUP(J112,'Calcification Rates'!$A$11:$Q$88,13,0)))*M112+(IF(ISERROR(VLOOKUP(J112,'Calcification Rates'!$A$11:$Q$88,16,0)),0,VLOOKUP(J112,'Calcification Rates'!$A$11:$Q$88,16,0)))</f>
        <v>0</v>
      </c>
      <c r="S112" s="256"/>
      <c r="T112" s="241"/>
      <c r="U112" s="257"/>
      <c r="V112" s="252">
        <f>(IF(ISERROR(VLOOKUP(S112,'Calcification Rates'!$A$11:$Q$88,5,0)),0,VLOOKUP(S112,'Calcification Rates'!$A$11:$Q$88,5,0)))*U112</f>
        <v>0</v>
      </c>
      <c r="W112" s="245" t="str">
        <f>IF(ISERROR(VLOOKUP(S112,'Calcification Rates'!$A$10:$D$88,2,FALSE))," ",VLOOKUP(S112,'Calcification Rates'!$A$10:$D$88,2,FALSE))</f>
        <v xml:space="preserve"> </v>
      </c>
      <c r="X112" s="245" t="str">
        <f>IF(ISERROR(VLOOKUP(S112,'Calcification Rates'!$A$10:$D$88,4,FALSE))," ",VLOOKUP(S112,'Calcification Rates'!$A$10:$D$88,4,FALSE))</f>
        <v xml:space="preserve"> </v>
      </c>
      <c r="Y112" s="246">
        <f>(IF(ISERROR(VLOOKUP(S112,'Calcification Rates'!$A$11:$Q$88,11,0)),0,VLOOKUP(S112,'Calcification Rates'!$A$11:$Q$88,11,0)))*V112+(IF(ISERROR(VLOOKUP(S112,'Calcification Rates'!$A$11:$Q$88,14,0)),0,VLOOKUP(S112,'Calcification Rates'!$A$11:$Q$88,14,0)))</f>
        <v>0</v>
      </c>
      <c r="Z112" s="246">
        <f>(IF(ISERROR(VLOOKUP(S112,'Calcification Rates'!$A$11:$Q$88,12,0)),0,VLOOKUP(S112,'Calcification Rates'!$A$11:$Q$88,12,0)))*V112+(IF(ISERROR(VLOOKUP(S112,'Calcification Rates'!$A$11:$Q$88,15,0)),0,VLOOKUP(S112,'Calcification Rates'!$A$11:$Q$88,15,0)))</f>
        <v>0</v>
      </c>
      <c r="AA112" s="249">
        <f>(IF(ISERROR(VLOOKUP(S112,'Calcification Rates'!$A$11:$Q$88,13,0)),0,VLOOKUP(S112,'Calcification Rates'!$A$11:$Q$88,13,0)))*V112+(IF(ISERROR(VLOOKUP(S112,'Calcification Rates'!$A$11:$Q$88,16,0)),0,VLOOKUP(S112,'Calcification Rates'!$A$11:$Q$88,16,0)))</f>
        <v>0</v>
      </c>
      <c r="AB112" s="256"/>
      <c r="AC112" s="242"/>
      <c r="AD112" s="243"/>
      <c r="AE112" s="244">
        <f>(IF(ISERROR(VLOOKUP(AB112,'Calcification Rates'!$A$11:$Q$88,5,0)),0,VLOOKUP(AB112,'Calcification Rates'!$A$11:$Q$88,5,0)))*AD112</f>
        <v>0</v>
      </c>
      <c r="AF112" s="245" t="str">
        <f>IF(ISERROR(VLOOKUP(AB112,'Calcification Rates'!$A$10:$D$88,2,FALSE))," ",VLOOKUP(AB112,'Calcification Rates'!$A$10:$D$88,2,FALSE))</f>
        <v xml:space="preserve"> </v>
      </c>
      <c r="AG112" s="245" t="str">
        <f>IF(ISERROR(VLOOKUP(AB112,'Calcification Rates'!$A$10:$D$88,4,FALSE))," ",VLOOKUP(AB112,'Calcification Rates'!$A$10:$D$88,4,FALSE))</f>
        <v xml:space="preserve"> </v>
      </c>
      <c r="AH112" s="246">
        <f>(IF(ISERROR(VLOOKUP(AB112,'Calcification Rates'!$A$11:$Q$88,11,0)),0,VLOOKUP(AB112,'Calcification Rates'!$A$11:$Q$88,11,0)))*AE112+(IF(ISERROR(VLOOKUP(AB112,'Calcification Rates'!$A$11:$Q$88,14,0)),0,VLOOKUP(AB112,'Calcification Rates'!$A$11:$Q$88,14,0)))</f>
        <v>0</v>
      </c>
      <c r="AI112" s="246">
        <f>(IF(ISERROR(VLOOKUP(AB112,'Calcification Rates'!$A$11:$Q$88,12,0)),0,VLOOKUP(AB112,'Calcification Rates'!$A$11:$Q$88,12,0)))*AE112+(IF(ISERROR(VLOOKUP(AB112,'Calcification Rates'!$A$11:$Q$88,15,0)),0,VLOOKUP(AB112,'Calcification Rates'!$A$11:$Q$88,15,0)))</f>
        <v>0</v>
      </c>
      <c r="AJ112" s="249">
        <f>(IF(ISERROR(VLOOKUP(AB112,'Calcification Rates'!$A$11:$Q$88,13,0)),0,VLOOKUP(AB112,'Calcification Rates'!$A$11:$Q$88,13,0)))*AE112+(IF(ISERROR(VLOOKUP(AB112,'Calcification Rates'!$A$11:$Q$88,16,0)),0,VLOOKUP(AB112,'Calcification Rates'!$A$11:$Q$88,16,0)))</f>
        <v>0</v>
      </c>
      <c r="AK112" s="256"/>
      <c r="AL112" s="242"/>
      <c r="AM112" s="243"/>
      <c r="AN112" s="252">
        <f>(IF(ISERROR(VLOOKUP(AK112,'Calcification Rates'!$A$11:$Q$88,5,0)),0,VLOOKUP(AK112,'Calcification Rates'!$A$11:$Q$88,5,0)))*AM112</f>
        <v>0</v>
      </c>
      <c r="AO112" s="245" t="str">
        <f>IF(ISERROR(VLOOKUP(AK112,'Calcification Rates'!$A$10:$D$88,2,FALSE))," ",VLOOKUP(AK112,'Calcification Rates'!$A$10:$D$88,2,FALSE))</f>
        <v xml:space="preserve"> </v>
      </c>
      <c r="AP112" s="245" t="str">
        <f>IF(ISERROR(VLOOKUP(AK112,'Calcification Rates'!$A$10:$D$88,4,FALSE))," ",VLOOKUP(AK112,'Calcification Rates'!$A$10:$D$88,4,FALSE))</f>
        <v xml:space="preserve"> </v>
      </c>
      <c r="AQ112" s="246">
        <f>(IF(ISERROR(VLOOKUP(AK112,'Calcification Rates'!$A$11:$Q$88,11,0)),0,VLOOKUP(AK112,'Calcification Rates'!$A$11:$Q$88,11,0)))*AN112+(IF(ISERROR(VLOOKUP(AK112,'Calcification Rates'!$A$11:$Q$88,14,0)),0,VLOOKUP(AK112,'Calcification Rates'!$A$11:$Q$88,14,0)))</f>
        <v>0</v>
      </c>
      <c r="AR112" s="246">
        <f>(IF(ISERROR(VLOOKUP(AK112,'Calcification Rates'!$A$11:$Q$88,12,0)),0,VLOOKUP(AK112,'Calcification Rates'!$A$11:$Q$88,12,0)))*AN112+(IF(ISERROR(VLOOKUP(AK112,'Calcification Rates'!$A$11:$Q$88,15,0)),0,VLOOKUP(AK112,'Calcification Rates'!$A$11:$Q$88,15,0)))</f>
        <v>0</v>
      </c>
      <c r="AS112" s="249">
        <f>(IF(ISERROR(VLOOKUP(AK112,'Calcification Rates'!$A$11:$Q$88,13,0)),0,VLOOKUP(AK112,'Calcification Rates'!$A$11:$Q$88,13,0)))*AN112+(IF(ISERROR(VLOOKUP(AK112,'Calcification Rates'!$A$11:$Q$88,16,0)),0,VLOOKUP(AK112,'Calcification Rates'!$A$11:$Q$88,16,0)))</f>
        <v>0</v>
      </c>
      <c r="AT112" s="256"/>
      <c r="AU112" s="241"/>
      <c r="AV112" s="257"/>
      <c r="AW112" s="244">
        <f>(IF(ISERROR(VLOOKUP(AT112,'Calcification Rates'!$A$11:$Q$88,5,0)),0,VLOOKUP(AT112,'Calcification Rates'!$A$11:$Q$88,5,0)))*AV112</f>
        <v>0</v>
      </c>
      <c r="AX112" s="245" t="str">
        <f>IF(ISERROR(VLOOKUP(AT112,'Calcification Rates'!$A$10:$D$88,2,FALSE))," ",VLOOKUP(AT112,'Calcification Rates'!$A$10:$D$88,2,FALSE))</f>
        <v xml:space="preserve"> </v>
      </c>
      <c r="AY112" s="245" t="str">
        <f>IF(ISERROR(VLOOKUP(AT112,'Calcification Rates'!$A$10:$D$88,4,FALSE))," ",VLOOKUP(AT112,'Calcification Rates'!$A$10:$D$88,4,FALSE))</f>
        <v xml:space="preserve"> </v>
      </c>
      <c r="AZ112" s="253">
        <f>(IF(ISERROR(VLOOKUP(AT112,'Calcification Rates'!$A$11:$Q$88,11,0)),0,VLOOKUP(AT112,'Calcification Rates'!$A$11:$Q$88,11,0)))*AW112+(IF(ISERROR(VLOOKUP(AT112,'Calcification Rates'!$A$11:$Q$88,14,0)),0,VLOOKUP(AT112,'Calcification Rates'!$A$11:$Q$88,14,0)))</f>
        <v>0</v>
      </c>
      <c r="BA112" s="253">
        <f>(IF(ISERROR(VLOOKUP(AT112,'Calcification Rates'!$A$11:$Q$88,12,0)),0,VLOOKUP(AT112,'Calcification Rates'!$A$11:$Q$88,12,0)))*AW112+(IF(ISERROR(VLOOKUP(AT112,'Calcification Rates'!$A$11:$Q$88,15,0)),0,VLOOKUP(AT112,'Calcification Rates'!$A$11:$Q$88,15,0)))</f>
        <v>0</v>
      </c>
      <c r="BB112" s="254">
        <f>(IF(ISERROR(VLOOKUP(AT112,'Calcification Rates'!$A$11:$Q$88,13,0)),0,VLOOKUP(AT112,'Calcification Rates'!$A$11:$Q$88,13,0)))*AW112+(IF(ISERROR(VLOOKUP(AT112,'Calcification Rates'!$A$11:$Q$88,16,0)),0,VLOOKUP(AT112,'Calcification Rates'!$A$11:$Q$88,16,0)))</f>
        <v>0</v>
      </c>
      <c r="BC112" s="256"/>
      <c r="BD112" s="250"/>
      <c r="BE112" s="251"/>
      <c r="BF112" s="244">
        <f>(IF(ISERROR(VLOOKUP(BC112,'Calcification Rates'!$A$11:$Q$88,5,0)),0,VLOOKUP(BC112,'Calcification Rates'!$A$11:$Q$88,5,0)))*BE112</f>
        <v>0</v>
      </c>
      <c r="BG112" s="245" t="str">
        <f>IF(ISERROR(VLOOKUP(BC112,'Calcification Rates'!$A$10:$D$88,2,FALSE))," ",VLOOKUP(BC112,'Calcification Rates'!$A$10:$D$88,2,FALSE))</f>
        <v xml:space="preserve"> </v>
      </c>
      <c r="BH112" s="245" t="str">
        <f>IF(ISERROR(VLOOKUP(BC112,'Calcification Rates'!$A$10:$D$88,4,FALSE))," ",VLOOKUP(BC112,'Calcification Rates'!$A$10:$D$88,4,FALSE))</f>
        <v xml:space="preserve"> </v>
      </c>
      <c r="BI112" s="253">
        <f>(IF(ISERROR(VLOOKUP(BC112,'Calcification Rates'!$A$11:$Q$88,11,0)),0,VLOOKUP(BC112,'Calcification Rates'!$A$11:$Q$88,11,0)))*BF112+(IF(ISERROR(VLOOKUP(BC112,'Calcification Rates'!$A$11:$Q$88,14,0)),0,VLOOKUP(BC112,'Calcification Rates'!$A$11:$Q$88,14,0)))</f>
        <v>0</v>
      </c>
      <c r="BJ112" s="253">
        <f>(IF(ISERROR(VLOOKUP(BC112,'Calcification Rates'!$A$11:$Q$88,12,0)),0,VLOOKUP(BC112,'Calcification Rates'!$A$11:$Q$88,12,0)))*BF112+(IF(ISERROR(VLOOKUP(BC112,'Calcification Rates'!$A$11:$Q$88,15,0)),0,VLOOKUP(BC112,'Calcification Rates'!$A$11:$Q$88,15,0)))</f>
        <v>0</v>
      </c>
      <c r="BK112" s="254">
        <f>(IF(ISERROR(VLOOKUP(BC112,'Calcification Rates'!$A$11:$Q$88,13,0)),0,VLOOKUP(BC112,'Calcification Rates'!$A$11:$Q$88,13,0)))*BF112+(IF(ISERROR(VLOOKUP(BC112,'Calcification Rates'!$A$11:$Q$88,16,0)),0,VLOOKUP(BC112,'Calcification Rates'!$A$11:$Q$88,16,0)))</f>
        <v>0</v>
      </c>
      <c r="BL112" s="256"/>
      <c r="BM112" s="241"/>
      <c r="BN112" s="241"/>
      <c r="BO112" s="241">
        <f>(IF(ISERROR(VLOOKUP(BL112,'Calcification Rates'!$A$11:$Q$88,5,0)),0,VLOOKUP(BL112,'Calcification Rates'!$A$11:$Q$88,5,0)))*BN112</f>
        <v>0</v>
      </c>
      <c r="BP112" s="245" t="str">
        <f>IF(ISERROR(VLOOKUP(BL112,'Calcification Rates'!$A$10:$D$88,2,FALSE))," ",VLOOKUP(BL112,'Calcification Rates'!$A$10:$D$88,2,FALSE))</f>
        <v xml:space="preserve"> </v>
      </c>
      <c r="BQ112" s="245" t="str">
        <f>IF(ISERROR(VLOOKUP(BL112,'Calcification Rates'!$A$10:$D$88,4,FALSE))," ",VLOOKUP(BL112,'Calcification Rates'!$A$10:$D$88,4,FALSE))</f>
        <v xml:space="preserve"> </v>
      </c>
      <c r="BR112" s="253">
        <f>(IF(ISERROR(VLOOKUP(BL112,'Calcification Rates'!$A$11:$Q$88,11,0)),0,VLOOKUP(BL112,'Calcification Rates'!$A$11:$Q$88,11,0)))*BO112+(IF(ISERROR(VLOOKUP(BL112,'Calcification Rates'!$A$11:$Q$88,14,0)),0,VLOOKUP(BL112,'Calcification Rates'!$A$11:$Q$88,14,0)))</f>
        <v>0</v>
      </c>
      <c r="BS112" s="253">
        <f>(IF(ISERROR(VLOOKUP(BL112,'Calcification Rates'!$A$11:$Q$88,12,0)),0,VLOOKUP(BL112,'Calcification Rates'!$A$11:$Q$88,12,0)))*BO112+(IF(ISERROR(VLOOKUP(BL112,'Calcification Rates'!$A$11:$Q$88,15,0)),0,VLOOKUP(BL112,'Calcification Rates'!$A$11:$Q$88,15,0)))</f>
        <v>0</v>
      </c>
      <c r="BT112" s="254">
        <f>(IF(ISERROR(VLOOKUP(BL112,'Calcification Rates'!$A$11:$Q$88,13,0)),0,VLOOKUP(BL112,'Calcification Rates'!$A$11:$Q$88,13,0)))*BO112+(IF(ISERROR(VLOOKUP(BL112,'Calcification Rates'!$A$11:$Q$88,16,0)),0,VLOOKUP(BL112,'Calcification Rates'!$A$11:$Q$88,16,0)))</f>
        <v>0</v>
      </c>
    </row>
    <row r="113" spans="1:72" ht="20.100000000000001" customHeight="1" x14ac:dyDescent="0.25">
      <c r="A113" s="258"/>
      <c r="B113" s="241"/>
      <c r="C113" s="257"/>
      <c r="D113" s="244">
        <f>(IF(ISERROR(VLOOKUP(A113,'Calcification Rates'!$A$11:$Q$88,5,0)),0,VLOOKUP(A113,'Calcification Rates'!$A$11:$Q$88,5,0)))*C113</f>
        <v>0</v>
      </c>
      <c r="E113" s="245" t="str">
        <f>IF(ISERROR(VLOOKUP(A113,'Calcification Rates'!$A$10:$D$88,2,FALSE))," ",VLOOKUP(A113,'Calcification Rates'!$A$10:$D$88,2,FALSE))</f>
        <v xml:space="preserve"> </v>
      </c>
      <c r="F113" s="245" t="str">
        <f>IF(ISERROR(VLOOKUP(A113,'Calcification Rates'!$A$10:$D$88,4,FALSE))," ",VLOOKUP(A113,'Calcification Rates'!$A$10:$D$88,4,FALSE))</f>
        <v xml:space="preserve"> </v>
      </c>
      <c r="G113" s="246">
        <f>(IF(ISERROR(VLOOKUP(A113,'Calcification Rates'!$A$11:$Q$88,11,0)),0,VLOOKUP(A113,'Calcification Rates'!$A$11:$Q$88,11,0)))*D113+(IF(ISERROR(VLOOKUP(A113,'Calcification Rates'!$A$11:$Q$88,14,0)),0,VLOOKUP(A113,'Calcification Rates'!$A$11:$Q$88,14,0)))</f>
        <v>0</v>
      </c>
      <c r="H113" s="247">
        <f>(IF(ISERROR(VLOOKUP(A113,'Calcification Rates'!$A$11:$Q$88,12,0)),0,VLOOKUP(A113,'Calcification Rates'!$A$11:$Q$88,12,0)))*D113+(IF(ISERROR(VLOOKUP(A113,'Calcification Rates'!$A$11:$Q$88,15,0)),0,VLOOKUP(A113,'Calcification Rates'!$A$11:$Q$88,15,0)))</f>
        <v>0</v>
      </c>
      <c r="I113" s="248">
        <f>(IF(ISERROR(VLOOKUP(A113,'Calcification Rates'!$A$11:$Q$88,13,0)),0,VLOOKUP(A113,'Calcification Rates'!$A$11:$Q$88,13,0)))*D113+(IF(ISERROR(VLOOKUP(A113,'Calcification Rates'!$A$11:$Q$88,16,0)),0,VLOOKUP(A113,'Calcification Rates'!$A$11:$Q$88,16,0)))</f>
        <v>0</v>
      </c>
      <c r="J113" s="256"/>
      <c r="K113" s="250"/>
      <c r="L113" s="251"/>
      <c r="M113" s="244">
        <f>(IF(ISERROR(VLOOKUP(J113,'Calcification Rates'!$A$11:$Q$88,5,0)),0,VLOOKUP(J113,'Calcification Rates'!$A$11:$Q$88,5,0)))*L113</f>
        <v>0</v>
      </c>
      <c r="N113" s="245" t="str">
        <f>IF(ISERROR(VLOOKUP(J113,'Calcification Rates'!$A$10:$D$88,2,FALSE))," ",VLOOKUP(J113,'Calcification Rates'!$A$10:$D$88,2,FALSE))</f>
        <v xml:space="preserve"> </v>
      </c>
      <c r="O113" s="245" t="str">
        <f>IF(ISERROR(VLOOKUP(J113,'Calcification Rates'!$A$10:$D$88,4,FALSE))," ",VLOOKUP(J113,'Calcification Rates'!$A$10:$D$88,4,FALSE))</f>
        <v xml:space="preserve"> </v>
      </c>
      <c r="P113" s="246">
        <f>(IF(ISERROR(VLOOKUP(J113,'Calcification Rates'!$A$11:$Q$88,11,0)),0,VLOOKUP(J113,'Calcification Rates'!$A$11:$Q$88,11,0)))*M113+(IF(ISERROR(VLOOKUP(J113,'Calcification Rates'!$A$11:$Q$88,14,0)),0,VLOOKUP(J113,'Calcification Rates'!$A$11:$Q$88,14,0)))</f>
        <v>0</v>
      </c>
      <c r="Q113" s="246">
        <f>(IF(ISERROR(VLOOKUP(J113,'Calcification Rates'!$A$11:$Q$88,12,0)),0,VLOOKUP(J113,'Calcification Rates'!$A$11:$Q$88,12,0)))*M113+(IF(ISERROR(VLOOKUP(J113,'Calcification Rates'!$A$11:$Q$88,15,0)),0,VLOOKUP(J113,'Calcification Rates'!$A$11:$Q$88,15,0)))</f>
        <v>0</v>
      </c>
      <c r="R113" s="249">
        <f>(IF(ISERROR(VLOOKUP(J113,'Calcification Rates'!$A$11:$Q$88,13,0)),0,VLOOKUP(J113,'Calcification Rates'!$A$11:$Q$88,13,0)))*M113+(IF(ISERROR(VLOOKUP(J113,'Calcification Rates'!$A$11:$Q$88,16,0)),0,VLOOKUP(J113,'Calcification Rates'!$A$11:$Q$88,16,0)))</f>
        <v>0</v>
      </c>
      <c r="S113" s="256"/>
      <c r="T113" s="241"/>
      <c r="U113" s="257"/>
      <c r="V113" s="252">
        <f>(IF(ISERROR(VLOOKUP(S113,'Calcification Rates'!$A$11:$Q$88,5,0)),0,VLOOKUP(S113,'Calcification Rates'!$A$11:$Q$88,5,0)))*U113</f>
        <v>0</v>
      </c>
      <c r="W113" s="245" t="str">
        <f>IF(ISERROR(VLOOKUP(S113,'Calcification Rates'!$A$10:$D$88,2,FALSE))," ",VLOOKUP(S113,'Calcification Rates'!$A$10:$D$88,2,FALSE))</f>
        <v xml:space="preserve"> </v>
      </c>
      <c r="X113" s="245" t="str">
        <f>IF(ISERROR(VLOOKUP(S113,'Calcification Rates'!$A$10:$D$88,4,FALSE))," ",VLOOKUP(S113,'Calcification Rates'!$A$10:$D$88,4,FALSE))</f>
        <v xml:space="preserve"> </v>
      </c>
      <c r="Y113" s="246">
        <f>(IF(ISERROR(VLOOKUP(S113,'Calcification Rates'!$A$11:$Q$88,11,0)),0,VLOOKUP(S113,'Calcification Rates'!$A$11:$Q$88,11,0)))*V113+(IF(ISERROR(VLOOKUP(S113,'Calcification Rates'!$A$11:$Q$88,14,0)),0,VLOOKUP(S113,'Calcification Rates'!$A$11:$Q$88,14,0)))</f>
        <v>0</v>
      </c>
      <c r="Z113" s="246">
        <f>(IF(ISERROR(VLOOKUP(S113,'Calcification Rates'!$A$11:$Q$88,12,0)),0,VLOOKUP(S113,'Calcification Rates'!$A$11:$Q$88,12,0)))*V113+(IF(ISERROR(VLOOKUP(S113,'Calcification Rates'!$A$11:$Q$88,15,0)),0,VLOOKUP(S113,'Calcification Rates'!$A$11:$Q$88,15,0)))</f>
        <v>0</v>
      </c>
      <c r="AA113" s="249">
        <f>(IF(ISERROR(VLOOKUP(S113,'Calcification Rates'!$A$11:$Q$88,13,0)),0,VLOOKUP(S113,'Calcification Rates'!$A$11:$Q$88,13,0)))*V113+(IF(ISERROR(VLOOKUP(S113,'Calcification Rates'!$A$11:$Q$88,16,0)),0,VLOOKUP(S113,'Calcification Rates'!$A$11:$Q$88,16,0)))</f>
        <v>0</v>
      </c>
      <c r="AB113" s="242"/>
      <c r="AC113" s="242"/>
      <c r="AD113" s="242"/>
      <c r="AE113" s="244">
        <f>(IF(ISERROR(VLOOKUP(AB113,'Calcification Rates'!$A$11:$Q$88,5,0)),0,VLOOKUP(AB113,'Calcification Rates'!$A$11:$Q$88,5,0)))*AD113</f>
        <v>0</v>
      </c>
      <c r="AF113" s="245" t="str">
        <f>IF(ISERROR(VLOOKUP(AB113,'Calcification Rates'!$A$10:$D$88,2,FALSE))," ",VLOOKUP(AB113,'Calcification Rates'!$A$10:$D$88,2,FALSE))</f>
        <v xml:space="preserve"> </v>
      </c>
      <c r="AG113" s="245" t="str">
        <f>IF(ISERROR(VLOOKUP(AB113,'Calcification Rates'!$A$10:$D$88,4,FALSE))," ",VLOOKUP(AB113,'Calcification Rates'!$A$10:$D$88,4,FALSE))</f>
        <v xml:space="preserve"> </v>
      </c>
      <c r="AH113" s="246">
        <f>(IF(ISERROR(VLOOKUP(AB113,'Calcification Rates'!$A$11:$Q$88,11,0)),0,VLOOKUP(AB113,'Calcification Rates'!$A$11:$Q$88,11,0)))*AE113+(IF(ISERROR(VLOOKUP(AB113,'Calcification Rates'!$A$11:$Q$88,14,0)),0,VLOOKUP(AB113,'Calcification Rates'!$A$11:$Q$88,14,0)))</f>
        <v>0</v>
      </c>
      <c r="AI113" s="246">
        <f>(IF(ISERROR(VLOOKUP(AB113,'Calcification Rates'!$A$11:$Q$88,12,0)),0,VLOOKUP(AB113,'Calcification Rates'!$A$11:$Q$88,12,0)))*AE113+(IF(ISERROR(VLOOKUP(AB113,'Calcification Rates'!$A$11:$Q$88,15,0)),0,VLOOKUP(AB113,'Calcification Rates'!$A$11:$Q$88,15,0)))</f>
        <v>0</v>
      </c>
      <c r="AJ113" s="249">
        <f>(IF(ISERROR(VLOOKUP(AB113,'Calcification Rates'!$A$11:$Q$88,13,0)),0,VLOOKUP(AB113,'Calcification Rates'!$A$11:$Q$88,13,0)))*AE113+(IF(ISERROR(VLOOKUP(AB113,'Calcification Rates'!$A$11:$Q$88,16,0)),0,VLOOKUP(AB113,'Calcification Rates'!$A$11:$Q$88,16,0)))</f>
        <v>0</v>
      </c>
      <c r="AK113" s="256"/>
      <c r="AL113" s="242"/>
      <c r="AM113" s="243"/>
      <c r="AN113" s="252">
        <f>(IF(ISERROR(VLOOKUP(AK113,'Calcification Rates'!$A$11:$Q$88,5,0)),0,VLOOKUP(AK113,'Calcification Rates'!$A$11:$Q$88,5,0)))*AM113</f>
        <v>0</v>
      </c>
      <c r="AO113" s="245" t="str">
        <f>IF(ISERROR(VLOOKUP(AK113,'Calcification Rates'!$A$10:$D$88,2,FALSE))," ",VLOOKUP(AK113,'Calcification Rates'!$A$10:$D$88,2,FALSE))</f>
        <v xml:space="preserve"> </v>
      </c>
      <c r="AP113" s="245" t="str">
        <f>IF(ISERROR(VLOOKUP(AK113,'Calcification Rates'!$A$10:$D$88,4,FALSE))," ",VLOOKUP(AK113,'Calcification Rates'!$A$10:$D$88,4,FALSE))</f>
        <v xml:space="preserve"> </v>
      </c>
      <c r="AQ113" s="246">
        <f>(IF(ISERROR(VLOOKUP(AK113,'Calcification Rates'!$A$11:$Q$88,11,0)),0,VLOOKUP(AK113,'Calcification Rates'!$A$11:$Q$88,11,0)))*AN113+(IF(ISERROR(VLOOKUP(AK113,'Calcification Rates'!$A$11:$Q$88,14,0)),0,VLOOKUP(AK113,'Calcification Rates'!$A$11:$Q$88,14,0)))</f>
        <v>0</v>
      </c>
      <c r="AR113" s="246">
        <f>(IF(ISERROR(VLOOKUP(AK113,'Calcification Rates'!$A$11:$Q$88,12,0)),0,VLOOKUP(AK113,'Calcification Rates'!$A$11:$Q$88,12,0)))*AN113+(IF(ISERROR(VLOOKUP(AK113,'Calcification Rates'!$A$11:$Q$88,15,0)),0,VLOOKUP(AK113,'Calcification Rates'!$A$11:$Q$88,15,0)))</f>
        <v>0</v>
      </c>
      <c r="AS113" s="249">
        <f>(IF(ISERROR(VLOOKUP(AK113,'Calcification Rates'!$A$11:$Q$88,13,0)),0,VLOOKUP(AK113,'Calcification Rates'!$A$11:$Q$88,13,0)))*AN113+(IF(ISERROR(VLOOKUP(AK113,'Calcification Rates'!$A$11:$Q$88,16,0)),0,VLOOKUP(AK113,'Calcification Rates'!$A$11:$Q$88,16,0)))</f>
        <v>0</v>
      </c>
      <c r="AT113" s="256"/>
      <c r="AU113" s="241"/>
      <c r="AV113" s="257"/>
      <c r="AW113" s="244">
        <f>(IF(ISERROR(VLOOKUP(AT113,'Calcification Rates'!$A$11:$Q$88,5,0)),0,VLOOKUP(AT113,'Calcification Rates'!$A$11:$Q$88,5,0)))*AV113</f>
        <v>0</v>
      </c>
      <c r="AX113" s="245" t="str">
        <f>IF(ISERROR(VLOOKUP(AT113,'Calcification Rates'!$A$10:$D$88,2,FALSE))," ",VLOOKUP(AT113,'Calcification Rates'!$A$10:$D$88,2,FALSE))</f>
        <v xml:space="preserve"> </v>
      </c>
      <c r="AY113" s="245" t="str">
        <f>IF(ISERROR(VLOOKUP(AT113,'Calcification Rates'!$A$10:$D$88,4,FALSE))," ",VLOOKUP(AT113,'Calcification Rates'!$A$10:$D$88,4,FALSE))</f>
        <v xml:space="preserve"> </v>
      </c>
      <c r="AZ113" s="253">
        <f>(IF(ISERROR(VLOOKUP(AT113,'Calcification Rates'!$A$11:$Q$88,11,0)),0,VLOOKUP(AT113,'Calcification Rates'!$A$11:$Q$88,11,0)))*AW113+(IF(ISERROR(VLOOKUP(AT113,'Calcification Rates'!$A$11:$Q$88,14,0)),0,VLOOKUP(AT113,'Calcification Rates'!$A$11:$Q$88,14,0)))</f>
        <v>0</v>
      </c>
      <c r="BA113" s="253">
        <f>(IF(ISERROR(VLOOKUP(AT113,'Calcification Rates'!$A$11:$Q$88,12,0)),0,VLOOKUP(AT113,'Calcification Rates'!$A$11:$Q$88,12,0)))*AW113+(IF(ISERROR(VLOOKUP(AT113,'Calcification Rates'!$A$11:$Q$88,15,0)),0,VLOOKUP(AT113,'Calcification Rates'!$A$11:$Q$88,15,0)))</f>
        <v>0</v>
      </c>
      <c r="BB113" s="254">
        <f>(IF(ISERROR(VLOOKUP(AT113,'Calcification Rates'!$A$11:$Q$88,13,0)),0,VLOOKUP(AT113,'Calcification Rates'!$A$11:$Q$88,13,0)))*AW113+(IF(ISERROR(VLOOKUP(AT113,'Calcification Rates'!$A$11:$Q$88,16,0)),0,VLOOKUP(AT113,'Calcification Rates'!$A$11:$Q$88,16,0)))</f>
        <v>0</v>
      </c>
      <c r="BC113" s="256"/>
      <c r="BD113" s="250"/>
      <c r="BE113" s="251"/>
      <c r="BF113" s="244">
        <f>(IF(ISERROR(VLOOKUP(BC113,'Calcification Rates'!$A$11:$Q$88,5,0)),0,VLOOKUP(BC113,'Calcification Rates'!$A$11:$Q$88,5,0)))*BE113</f>
        <v>0</v>
      </c>
      <c r="BG113" s="245" t="str">
        <f>IF(ISERROR(VLOOKUP(BC113,'Calcification Rates'!$A$10:$D$88,2,FALSE))," ",VLOOKUP(BC113,'Calcification Rates'!$A$10:$D$88,2,FALSE))</f>
        <v xml:space="preserve"> </v>
      </c>
      <c r="BH113" s="245" t="str">
        <f>IF(ISERROR(VLOOKUP(BC113,'Calcification Rates'!$A$10:$D$88,4,FALSE))," ",VLOOKUP(BC113,'Calcification Rates'!$A$10:$D$88,4,FALSE))</f>
        <v xml:space="preserve"> </v>
      </c>
      <c r="BI113" s="253">
        <f>(IF(ISERROR(VLOOKUP(BC113,'Calcification Rates'!$A$11:$Q$88,11,0)),0,VLOOKUP(BC113,'Calcification Rates'!$A$11:$Q$88,11,0)))*BF113+(IF(ISERROR(VLOOKUP(BC113,'Calcification Rates'!$A$11:$Q$88,14,0)),0,VLOOKUP(BC113,'Calcification Rates'!$A$11:$Q$88,14,0)))</f>
        <v>0</v>
      </c>
      <c r="BJ113" s="253">
        <f>(IF(ISERROR(VLOOKUP(BC113,'Calcification Rates'!$A$11:$Q$88,12,0)),0,VLOOKUP(BC113,'Calcification Rates'!$A$11:$Q$88,12,0)))*BF113+(IF(ISERROR(VLOOKUP(BC113,'Calcification Rates'!$A$11:$Q$88,15,0)),0,VLOOKUP(BC113,'Calcification Rates'!$A$11:$Q$88,15,0)))</f>
        <v>0</v>
      </c>
      <c r="BK113" s="254">
        <f>(IF(ISERROR(VLOOKUP(BC113,'Calcification Rates'!$A$11:$Q$88,13,0)),0,VLOOKUP(BC113,'Calcification Rates'!$A$11:$Q$88,13,0)))*BF113+(IF(ISERROR(VLOOKUP(BC113,'Calcification Rates'!$A$11:$Q$88,16,0)),0,VLOOKUP(BC113,'Calcification Rates'!$A$11:$Q$88,16,0)))</f>
        <v>0</v>
      </c>
      <c r="BL113" s="256"/>
      <c r="BM113" s="241"/>
      <c r="BN113" s="241"/>
      <c r="BO113" s="241">
        <f>(IF(ISERROR(VLOOKUP(BL113,'Calcification Rates'!$A$11:$Q$88,5,0)),0,VLOOKUP(BL113,'Calcification Rates'!$A$11:$Q$88,5,0)))*BN113</f>
        <v>0</v>
      </c>
      <c r="BP113" s="245" t="str">
        <f>IF(ISERROR(VLOOKUP(BL113,'Calcification Rates'!$A$10:$D$88,2,FALSE))," ",VLOOKUP(BL113,'Calcification Rates'!$A$10:$D$88,2,FALSE))</f>
        <v xml:space="preserve"> </v>
      </c>
      <c r="BQ113" s="245" t="str">
        <f>IF(ISERROR(VLOOKUP(BL113,'Calcification Rates'!$A$10:$D$88,4,FALSE))," ",VLOOKUP(BL113,'Calcification Rates'!$A$10:$D$88,4,FALSE))</f>
        <v xml:space="preserve"> </v>
      </c>
      <c r="BR113" s="253">
        <f>(IF(ISERROR(VLOOKUP(BL113,'Calcification Rates'!$A$11:$Q$88,11,0)),0,VLOOKUP(BL113,'Calcification Rates'!$A$11:$Q$88,11,0)))*BO113+(IF(ISERROR(VLOOKUP(BL113,'Calcification Rates'!$A$11:$Q$88,14,0)),0,VLOOKUP(BL113,'Calcification Rates'!$A$11:$Q$88,14,0)))</f>
        <v>0</v>
      </c>
      <c r="BS113" s="253">
        <f>(IF(ISERROR(VLOOKUP(BL113,'Calcification Rates'!$A$11:$Q$88,12,0)),0,VLOOKUP(BL113,'Calcification Rates'!$A$11:$Q$88,12,0)))*BO113+(IF(ISERROR(VLOOKUP(BL113,'Calcification Rates'!$A$11:$Q$88,15,0)),0,VLOOKUP(BL113,'Calcification Rates'!$A$11:$Q$88,15,0)))</f>
        <v>0</v>
      </c>
      <c r="BT113" s="254">
        <f>(IF(ISERROR(VLOOKUP(BL113,'Calcification Rates'!$A$11:$Q$88,13,0)),0,VLOOKUP(BL113,'Calcification Rates'!$A$11:$Q$88,13,0)))*BO113+(IF(ISERROR(VLOOKUP(BL113,'Calcification Rates'!$A$11:$Q$88,16,0)),0,VLOOKUP(BL113,'Calcification Rates'!$A$11:$Q$88,16,0)))</f>
        <v>0</v>
      </c>
    </row>
    <row r="114" spans="1:72" ht="20.100000000000001" customHeight="1" x14ac:dyDescent="0.25">
      <c r="A114" s="258"/>
      <c r="B114" s="241"/>
      <c r="C114" s="257"/>
      <c r="D114" s="244">
        <f>(IF(ISERROR(VLOOKUP(A114,'Calcification Rates'!$A$11:$Q$88,5,0)),0,VLOOKUP(A114,'Calcification Rates'!$A$11:$Q$88,5,0)))*C114</f>
        <v>0</v>
      </c>
      <c r="E114" s="245" t="str">
        <f>IF(ISERROR(VLOOKUP(A114,'Calcification Rates'!$A$10:$D$88,2,FALSE))," ",VLOOKUP(A114,'Calcification Rates'!$A$10:$D$88,2,FALSE))</f>
        <v xml:space="preserve"> </v>
      </c>
      <c r="F114" s="245" t="str">
        <f>IF(ISERROR(VLOOKUP(A114,'Calcification Rates'!$A$10:$D$88,4,FALSE))," ",VLOOKUP(A114,'Calcification Rates'!$A$10:$D$88,4,FALSE))</f>
        <v xml:space="preserve"> </v>
      </c>
      <c r="G114" s="246">
        <f>(IF(ISERROR(VLOOKUP(A114,'Calcification Rates'!$A$11:$Q$88,11,0)),0,VLOOKUP(A114,'Calcification Rates'!$A$11:$Q$88,11,0)))*D114+(IF(ISERROR(VLOOKUP(A114,'Calcification Rates'!$A$11:$Q$88,14,0)),0,VLOOKUP(A114,'Calcification Rates'!$A$11:$Q$88,14,0)))</f>
        <v>0</v>
      </c>
      <c r="H114" s="247">
        <f>(IF(ISERROR(VLOOKUP(A114,'Calcification Rates'!$A$11:$Q$88,12,0)),0,VLOOKUP(A114,'Calcification Rates'!$A$11:$Q$88,12,0)))*D114+(IF(ISERROR(VLOOKUP(A114,'Calcification Rates'!$A$11:$Q$88,15,0)),0,VLOOKUP(A114,'Calcification Rates'!$A$11:$Q$88,15,0)))</f>
        <v>0</v>
      </c>
      <c r="I114" s="248">
        <f>(IF(ISERROR(VLOOKUP(A114,'Calcification Rates'!$A$11:$Q$88,13,0)),0,VLOOKUP(A114,'Calcification Rates'!$A$11:$Q$88,13,0)))*D114+(IF(ISERROR(VLOOKUP(A114,'Calcification Rates'!$A$11:$Q$88,16,0)),0,VLOOKUP(A114,'Calcification Rates'!$A$11:$Q$88,16,0)))</f>
        <v>0</v>
      </c>
      <c r="J114" s="256"/>
      <c r="K114" s="250"/>
      <c r="L114" s="251"/>
      <c r="M114" s="244">
        <f>(IF(ISERROR(VLOOKUP(J114,'Calcification Rates'!$A$11:$Q$88,5,0)),0,VLOOKUP(J114,'Calcification Rates'!$A$11:$Q$88,5,0)))*L114</f>
        <v>0</v>
      </c>
      <c r="N114" s="245" t="str">
        <f>IF(ISERROR(VLOOKUP(J114,'Calcification Rates'!$A$10:$D$88,2,FALSE))," ",VLOOKUP(J114,'Calcification Rates'!$A$10:$D$88,2,FALSE))</f>
        <v xml:space="preserve"> </v>
      </c>
      <c r="O114" s="245" t="str">
        <f>IF(ISERROR(VLOOKUP(J114,'Calcification Rates'!$A$10:$D$88,4,FALSE))," ",VLOOKUP(J114,'Calcification Rates'!$A$10:$D$88,4,FALSE))</f>
        <v xml:space="preserve"> </v>
      </c>
      <c r="P114" s="246">
        <f>(IF(ISERROR(VLOOKUP(J114,'Calcification Rates'!$A$11:$Q$88,11,0)),0,VLOOKUP(J114,'Calcification Rates'!$A$11:$Q$88,11,0)))*M114+(IF(ISERROR(VLOOKUP(J114,'Calcification Rates'!$A$11:$Q$88,14,0)),0,VLOOKUP(J114,'Calcification Rates'!$A$11:$Q$88,14,0)))</f>
        <v>0</v>
      </c>
      <c r="Q114" s="246">
        <f>(IF(ISERROR(VLOOKUP(J114,'Calcification Rates'!$A$11:$Q$88,12,0)),0,VLOOKUP(J114,'Calcification Rates'!$A$11:$Q$88,12,0)))*M114+(IF(ISERROR(VLOOKUP(J114,'Calcification Rates'!$A$11:$Q$88,15,0)),0,VLOOKUP(J114,'Calcification Rates'!$A$11:$Q$88,15,0)))</f>
        <v>0</v>
      </c>
      <c r="R114" s="249">
        <f>(IF(ISERROR(VLOOKUP(J114,'Calcification Rates'!$A$11:$Q$88,13,0)),0,VLOOKUP(J114,'Calcification Rates'!$A$11:$Q$88,13,0)))*M114+(IF(ISERROR(VLOOKUP(J114,'Calcification Rates'!$A$11:$Q$88,16,0)),0,VLOOKUP(J114,'Calcification Rates'!$A$11:$Q$88,16,0)))</f>
        <v>0</v>
      </c>
      <c r="S114" s="256"/>
      <c r="T114" s="241"/>
      <c r="U114" s="257"/>
      <c r="V114" s="252">
        <f>(IF(ISERROR(VLOOKUP(S114,'Calcification Rates'!$A$11:$Q$88,5,0)),0,VLOOKUP(S114,'Calcification Rates'!$A$11:$Q$88,5,0)))*U114</f>
        <v>0</v>
      </c>
      <c r="W114" s="245" t="str">
        <f>IF(ISERROR(VLOOKUP(S114,'Calcification Rates'!$A$10:$D$88,2,FALSE))," ",VLOOKUP(S114,'Calcification Rates'!$A$10:$D$88,2,FALSE))</f>
        <v xml:space="preserve"> </v>
      </c>
      <c r="X114" s="245" t="str">
        <f>IF(ISERROR(VLOOKUP(S114,'Calcification Rates'!$A$10:$D$88,4,FALSE))," ",VLOOKUP(S114,'Calcification Rates'!$A$10:$D$88,4,FALSE))</f>
        <v xml:space="preserve"> </v>
      </c>
      <c r="Y114" s="246">
        <f>(IF(ISERROR(VLOOKUP(S114,'Calcification Rates'!$A$11:$Q$88,11,0)),0,VLOOKUP(S114,'Calcification Rates'!$A$11:$Q$88,11,0)))*V114+(IF(ISERROR(VLOOKUP(S114,'Calcification Rates'!$A$11:$Q$88,14,0)),0,VLOOKUP(S114,'Calcification Rates'!$A$11:$Q$88,14,0)))</f>
        <v>0</v>
      </c>
      <c r="Z114" s="246">
        <f>(IF(ISERROR(VLOOKUP(S114,'Calcification Rates'!$A$11:$Q$88,12,0)),0,VLOOKUP(S114,'Calcification Rates'!$A$11:$Q$88,12,0)))*V114+(IF(ISERROR(VLOOKUP(S114,'Calcification Rates'!$A$11:$Q$88,15,0)),0,VLOOKUP(S114,'Calcification Rates'!$A$11:$Q$88,15,0)))</f>
        <v>0</v>
      </c>
      <c r="AA114" s="249">
        <f>(IF(ISERROR(VLOOKUP(S114,'Calcification Rates'!$A$11:$Q$88,13,0)),0,VLOOKUP(S114,'Calcification Rates'!$A$11:$Q$88,13,0)))*V114+(IF(ISERROR(VLOOKUP(S114,'Calcification Rates'!$A$11:$Q$88,16,0)),0,VLOOKUP(S114,'Calcification Rates'!$A$11:$Q$88,16,0)))</f>
        <v>0</v>
      </c>
      <c r="AB114" s="242"/>
      <c r="AC114" s="242"/>
      <c r="AD114" s="242"/>
      <c r="AE114" s="244">
        <f>(IF(ISERROR(VLOOKUP(AB114,'Calcification Rates'!$A$11:$Q$88,5,0)),0,VLOOKUP(AB114,'Calcification Rates'!$A$11:$Q$88,5,0)))*AD114</f>
        <v>0</v>
      </c>
      <c r="AF114" s="245" t="str">
        <f>IF(ISERROR(VLOOKUP(AB114,'Calcification Rates'!$A$10:$D$88,2,FALSE))," ",VLOOKUP(AB114,'Calcification Rates'!$A$10:$D$88,2,FALSE))</f>
        <v xml:space="preserve"> </v>
      </c>
      <c r="AG114" s="245" t="str">
        <f>IF(ISERROR(VLOOKUP(AB114,'Calcification Rates'!$A$10:$D$88,4,FALSE))," ",VLOOKUP(AB114,'Calcification Rates'!$A$10:$D$88,4,FALSE))</f>
        <v xml:space="preserve"> </v>
      </c>
      <c r="AH114" s="246">
        <f>(IF(ISERROR(VLOOKUP(AB114,'Calcification Rates'!$A$11:$Q$88,11,0)),0,VLOOKUP(AB114,'Calcification Rates'!$A$11:$Q$88,11,0)))*AE114+(IF(ISERROR(VLOOKUP(AB114,'Calcification Rates'!$A$11:$Q$88,14,0)),0,VLOOKUP(AB114,'Calcification Rates'!$A$11:$Q$88,14,0)))</f>
        <v>0</v>
      </c>
      <c r="AI114" s="246">
        <f>(IF(ISERROR(VLOOKUP(AB114,'Calcification Rates'!$A$11:$Q$88,12,0)),0,VLOOKUP(AB114,'Calcification Rates'!$A$11:$Q$88,12,0)))*AE114+(IF(ISERROR(VLOOKUP(AB114,'Calcification Rates'!$A$11:$Q$88,15,0)),0,VLOOKUP(AB114,'Calcification Rates'!$A$11:$Q$88,15,0)))</f>
        <v>0</v>
      </c>
      <c r="AJ114" s="249">
        <f>(IF(ISERROR(VLOOKUP(AB114,'Calcification Rates'!$A$11:$Q$88,13,0)),0,VLOOKUP(AB114,'Calcification Rates'!$A$11:$Q$88,13,0)))*AE114+(IF(ISERROR(VLOOKUP(AB114,'Calcification Rates'!$A$11:$Q$88,16,0)),0,VLOOKUP(AB114,'Calcification Rates'!$A$11:$Q$88,16,0)))</f>
        <v>0</v>
      </c>
      <c r="AK114" s="256"/>
      <c r="AL114" s="242"/>
      <c r="AM114" s="243"/>
      <c r="AN114" s="252">
        <f>(IF(ISERROR(VLOOKUP(AK114,'Calcification Rates'!$A$11:$Q$88,5,0)),0,VLOOKUP(AK114,'Calcification Rates'!$A$11:$Q$88,5,0)))*AM114</f>
        <v>0</v>
      </c>
      <c r="AO114" s="245" t="str">
        <f>IF(ISERROR(VLOOKUP(AK114,'Calcification Rates'!$A$10:$D$88,2,FALSE))," ",VLOOKUP(AK114,'Calcification Rates'!$A$10:$D$88,2,FALSE))</f>
        <v xml:space="preserve"> </v>
      </c>
      <c r="AP114" s="245" t="str">
        <f>IF(ISERROR(VLOOKUP(AK114,'Calcification Rates'!$A$10:$D$88,4,FALSE))," ",VLOOKUP(AK114,'Calcification Rates'!$A$10:$D$88,4,FALSE))</f>
        <v xml:space="preserve"> </v>
      </c>
      <c r="AQ114" s="246">
        <f>(IF(ISERROR(VLOOKUP(AK114,'Calcification Rates'!$A$11:$Q$88,11,0)),0,VLOOKUP(AK114,'Calcification Rates'!$A$11:$Q$88,11,0)))*AN114+(IF(ISERROR(VLOOKUP(AK114,'Calcification Rates'!$A$11:$Q$88,14,0)),0,VLOOKUP(AK114,'Calcification Rates'!$A$11:$Q$88,14,0)))</f>
        <v>0</v>
      </c>
      <c r="AR114" s="246">
        <f>(IF(ISERROR(VLOOKUP(AK114,'Calcification Rates'!$A$11:$Q$88,12,0)),0,VLOOKUP(AK114,'Calcification Rates'!$A$11:$Q$88,12,0)))*AN114+(IF(ISERROR(VLOOKUP(AK114,'Calcification Rates'!$A$11:$Q$88,15,0)),0,VLOOKUP(AK114,'Calcification Rates'!$A$11:$Q$88,15,0)))</f>
        <v>0</v>
      </c>
      <c r="AS114" s="249">
        <f>(IF(ISERROR(VLOOKUP(AK114,'Calcification Rates'!$A$11:$Q$88,13,0)),0,VLOOKUP(AK114,'Calcification Rates'!$A$11:$Q$88,13,0)))*AN114+(IF(ISERROR(VLOOKUP(AK114,'Calcification Rates'!$A$11:$Q$88,16,0)),0,VLOOKUP(AK114,'Calcification Rates'!$A$11:$Q$88,16,0)))</f>
        <v>0</v>
      </c>
      <c r="AT114" s="256"/>
      <c r="AU114" s="241"/>
      <c r="AV114" s="257"/>
      <c r="AW114" s="244">
        <f>(IF(ISERROR(VLOOKUP(AT114,'Calcification Rates'!$A$11:$Q$88,5,0)),0,VLOOKUP(AT114,'Calcification Rates'!$A$11:$Q$88,5,0)))*AV114</f>
        <v>0</v>
      </c>
      <c r="AX114" s="245" t="str">
        <f>IF(ISERROR(VLOOKUP(AT114,'Calcification Rates'!$A$10:$D$88,2,FALSE))," ",VLOOKUP(AT114,'Calcification Rates'!$A$10:$D$88,2,FALSE))</f>
        <v xml:space="preserve"> </v>
      </c>
      <c r="AY114" s="245" t="str">
        <f>IF(ISERROR(VLOOKUP(AT114,'Calcification Rates'!$A$10:$D$88,4,FALSE))," ",VLOOKUP(AT114,'Calcification Rates'!$A$10:$D$88,4,FALSE))</f>
        <v xml:space="preserve"> </v>
      </c>
      <c r="AZ114" s="253">
        <f>(IF(ISERROR(VLOOKUP(AT114,'Calcification Rates'!$A$11:$Q$88,11,0)),0,VLOOKUP(AT114,'Calcification Rates'!$A$11:$Q$88,11,0)))*AW114+(IF(ISERROR(VLOOKUP(AT114,'Calcification Rates'!$A$11:$Q$88,14,0)),0,VLOOKUP(AT114,'Calcification Rates'!$A$11:$Q$88,14,0)))</f>
        <v>0</v>
      </c>
      <c r="BA114" s="253">
        <f>(IF(ISERROR(VLOOKUP(AT114,'Calcification Rates'!$A$11:$Q$88,12,0)),0,VLOOKUP(AT114,'Calcification Rates'!$A$11:$Q$88,12,0)))*AW114+(IF(ISERROR(VLOOKUP(AT114,'Calcification Rates'!$A$11:$Q$88,15,0)),0,VLOOKUP(AT114,'Calcification Rates'!$A$11:$Q$88,15,0)))</f>
        <v>0</v>
      </c>
      <c r="BB114" s="254">
        <f>(IF(ISERROR(VLOOKUP(AT114,'Calcification Rates'!$A$11:$Q$88,13,0)),0,VLOOKUP(AT114,'Calcification Rates'!$A$11:$Q$88,13,0)))*AW114+(IF(ISERROR(VLOOKUP(AT114,'Calcification Rates'!$A$11:$Q$88,16,0)),0,VLOOKUP(AT114,'Calcification Rates'!$A$11:$Q$88,16,0)))</f>
        <v>0</v>
      </c>
      <c r="BC114" s="256"/>
      <c r="BD114" s="250"/>
      <c r="BE114" s="251"/>
      <c r="BF114" s="244">
        <f>(IF(ISERROR(VLOOKUP(BC114,'Calcification Rates'!$A$11:$Q$88,5,0)),0,VLOOKUP(BC114,'Calcification Rates'!$A$11:$Q$88,5,0)))*BE114</f>
        <v>0</v>
      </c>
      <c r="BG114" s="245" t="str">
        <f>IF(ISERROR(VLOOKUP(BC114,'Calcification Rates'!$A$10:$D$88,2,FALSE))," ",VLOOKUP(BC114,'Calcification Rates'!$A$10:$D$88,2,FALSE))</f>
        <v xml:space="preserve"> </v>
      </c>
      <c r="BH114" s="245" t="str">
        <f>IF(ISERROR(VLOOKUP(BC114,'Calcification Rates'!$A$10:$D$88,4,FALSE))," ",VLOOKUP(BC114,'Calcification Rates'!$A$10:$D$88,4,FALSE))</f>
        <v xml:space="preserve"> </v>
      </c>
      <c r="BI114" s="253">
        <f>(IF(ISERROR(VLOOKUP(BC114,'Calcification Rates'!$A$11:$Q$88,11,0)),0,VLOOKUP(BC114,'Calcification Rates'!$A$11:$Q$88,11,0)))*BF114+(IF(ISERROR(VLOOKUP(BC114,'Calcification Rates'!$A$11:$Q$88,14,0)),0,VLOOKUP(BC114,'Calcification Rates'!$A$11:$Q$88,14,0)))</f>
        <v>0</v>
      </c>
      <c r="BJ114" s="253">
        <f>(IF(ISERROR(VLOOKUP(BC114,'Calcification Rates'!$A$11:$Q$88,12,0)),0,VLOOKUP(BC114,'Calcification Rates'!$A$11:$Q$88,12,0)))*BF114+(IF(ISERROR(VLOOKUP(BC114,'Calcification Rates'!$A$11:$Q$88,15,0)),0,VLOOKUP(BC114,'Calcification Rates'!$A$11:$Q$88,15,0)))</f>
        <v>0</v>
      </c>
      <c r="BK114" s="254">
        <f>(IF(ISERROR(VLOOKUP(BC114,'Calcification Rates'!$A$11:$Q$88,13,0)),0,VLOOKUP(BC114,'Calcification Rates'!$A$11:$Q$88,13,0)))*BF114+(IF(ISERROR(VLOOKUP(BC114,'Calcification Rates'!$A$11:$Q$88,16,0)),0,VLOOKUP(BC114,'Calcification Rates'!$A$11:$Q$88,16,0)))</f>
        <v>0</v>
      </c>
      <c r="BL114" s="256"/>
      <c r="BM114" s="241"/>
      <c r="BN114" s="241"/>
      <c r="BO114" s="241">
        <f>(IF(ISERROR(VLOOKUP(BL114,'Calcification Rates'!$A$11:$Q$88,5,0)),0,VLOOKUP(BL114,'Calcification Rates'!$A$11:$Q$88,5,0)))*BN114</f>
        <v>0</v>
      </c>
      <c r="BP114" s="245" t="str">
        <f>IF(ISERROR(VLOOKUP(BL114,'Calcification Rates'!$A$10:$D$88,2,FALSE))," ",VLOOKUP(BL114,'Calcification Rates'!$A$10:$D$88,2,FALSE))</f>
        <v xml:space="preserve"> </v>
      </c>
      <c r="BQ114" s="245" t="str">
        <f>IF(ISERROR(VLOOKUP(BL114,'Calcification Rates'!$A$10:$D$88,4,FALSE))," ",VLOOKUP(BL114,'Calcification Rates'!$A$10:$D$88,4,FALSE))</f>
        <v xml:space="preserve"> </v>
      </c>
      <c r="BR114" s="253">
        <f>(IF(ISERROR(VLOOKUP(BL114,'Calcification Rates'!$A$11:$Q$88,11,0)),0,VLOOKUP(BL114,'Calcification Rates'!$A$11:$Q$88,11,0)))*BO114+(IF(ISERROR(VLOOKUP(BL114,'Calcification Rates'!$A$11:$Q$88,14,0)),0,VLOOKUP(BL114,'Calcification Rates'!$A$11:$Q$88,14,0)))</f>
        <v>0</v>
      </c>
      <c r="BS114" s="253">
        <f>(IF(ISERROR(VLOOKUP(BL114,'Calcification Rates'!$A$11:$Q$88,12,0)),0,VLOOKUP(BL114,'Calcification Rates'!$A$11:$Q$88,12,0)))*BO114+(IF(ISERROR(VLOOKUP(BL114,'Calcification Rates'!$A$11:$Q$88,15,0)),0,VLOOKUP(BL114,'Calcification Rates'!$A$11:$Q$88,15,0)))</f>
        <v>0</v>
      </c>
      <c r="BT114" s="254">
        <f>(IF(ISERROR(VLOOKUP(BL114,'Calcification Rates'!$A$11:$Q$88,13,0)),0,VLOOKUP(BL114,'Calcification Rates'!$A$11:$Q$88,13,0)))*BO114+(IF(ISERROR(VLOOKUP(BL114,'Calcification Rates'!$A$11:$Q$88,16,0)),0,VLOOKUP(BL114,'Calcification Rates'!$A$11:$Q$88,16,0)))</f>
        <v>0</v>
      </c>
    </row>
    <row r="115" spans="1:72" ht="20.100000000000001" customHeight="1" x14ac:dyDescent="0.25">
      <c r="A115" s="258"/>
      <c r="B115" s="241"/>
      <c r="C115" s="257"/>
      <c r="D115" s="244">
        <f>(IF(ISERROR(VLOOKUP(A115,'Calcification Rates'!$A$11:$Q$88,5,0)),0,VLOOKUP(A115,'Calcification Rates'!$A$11:$Q$88,5,0)))*C115</f>
        <v>0</v>
      </c>
      <c r="E115" s="245" t="str">
        <f>IF(ISERROR(VLOOKUP(A115,'Calcification Rates'!$A$10:$D$88,2,FALSE))," ",VLOOKUP(A115,'Calcification Rates'!$A$10:$D$88,2,FALSE))</f>
        <v xml:space="preserve"> </v>
      </c>
      <c r="F115" s="245" t="str">
        <f>IF(ISERROR(VLOOKUP(A115,'Calcification Rates'!$A$10:$D$88,4,FALSE))," ",VLOOKUP(A115,'Calcification Rates'!$A$10:$D$88,4,FALSE))</f>
        <v xml:space="preserve"> </v>
      </c>
      <c r="G115" s="246">
        <f>(IF(ISERROR(VLOOKUP(A115,'Calcification Rates'!$A$11:$Q$88,11,0)),0,VLOOKUP(A115,'Calcification Rates'!$A$11:$Q$88,11,0)))*D115+(IF(ISERROR(VLOOKUP(A115,'Calcification Rates'!$A$11:$Q$88,14,0)),0,VLOOKUP(A115,'Calcification Rates'!$A$11:$Q$88,14,0)))</f>
        <v>0</v>
      </c>
      <c r="H115" s="247">
        <f>(IF(ISERROR(VLOOKUP(A115,'Calcification Rates'!$A$11:$Q$88,12,0)),0,VLOOKUP(A115,'Calcification Rates'!$A$11:$Q$88,12,0)))*D115+(IF(ISERROR(VLOOKUP(A115,'Calcification Rates'!$A$11:$Q$88,15,0)),0,VLOOKUP(A115,'Calcification Rates'!$A$11:$Q$88,15,0)))</f>
        <v>0</v>
      </c>
      <c r="I115" s="248">
        <f>(IF(ISERROR(VLOOKUP(A115,'Calcification Rates'!$A$11:$Q$88,13,0)),0,VLOOKUP(A115,'Calcification Rates'!$A$11:$Q$88,13,0)))*D115+(IF(ISERROR(VLOOKUP(A115,'Calcification Rates'!$A$11:$Q$88,16,0)),0,VLOOKUP(A115,'Calcification Rates'!$A$11:$Q$88,16,0)))</f>
        <v>0</v>
      </c>
      <c r="J115" s="256"/>
      <c r="K115" s="250"/>
      <c r="L115" s="251"/>
      <c r="M115" s="244">
        <f>(IF(ISERROR(VLOOKUP(J115,'Calcification Rates'!$A$11:$Q$88,5,0)),0,VLOOKUP(J115,'Calcification Rates'!$A$11:$Q$88,5,0)))*L115</f>
        <v>0</v>
      </c>
      <c r="N115" s="245" t="str">
        <f>IF(ISERROR(VLOOKUP(J115,'Calcification Rates'!$A$10:$D$88,2,FALSE))," ",VLOOKUP(J115,'Calcification Rates'!$A$10:$D$88,2,FALSE))</f>
        <v xml:space="preserve"> </v>
      </c>
      <c r="O115" s="245" t="str">
        <f>IF(ISERROR(VLOOKUP(J115,'Calcification Rates'!$A$10:$D$88,4,FALSE))," ",VLOOKUP(J115,'Calcification Rates'!$A$10:$D$88,4,FALSE))</f>
        <v xml:space="preserve"> </v>
      </c>
      <c r="P115" s="246">
        <f>(IF(ISERROR(VLOOKUP(J115,'Calcification Rates'!$A$11:$Q$88,11,0)),0,VLOOKUP(J115,'Calcification Rates'!$A$11:$Q$88,11,0)))*M115+(IF(ISERROR(VLOOKUP(J115,'Calcification Rates'!$A$11:$Q$88,14,0)),0,VLOOKUP(J115,'Calcification Rates'!$A$11:$Q$88,14,0)))</f>
        <v>0</v>
      </c>
      <c r="Q115" s="246">
        <f>(IF(ISERROR(VLOOKUP(J115,'Calcification Rates'!$A$11:$Q$88,12,0)),0,VLOOKUP(J115,'Calcification Rates'!$A$11:$Q$88,12,0)))*M115+(IF(ISERROR(VLOOKUP(J115,'Calcification Rates'!$A$11:$Q$88,15,0)),0,VLOOKUP(J115,'Calcification Rates'!$A$11:$Q$88,15,0)))</f>
        <v>0</v>
      </c>
      <c r="R115" s="249">
        <f>(IF(ISERROR(VLOOKUP(J115,'Calcification Rates'!$A$11:$Q$88,13,0)),0,VLOOKUP(J115,'Calcification Rates'!$A$11:$Q$88,13,0)))*M115+(IF(ISERROR(VLOOKUP(J115,'Calcification Rates'!$A$11:$Q$88,16,0)),0,VLOOKUP(J115,'Calcification Rates'!$A$11:$Q$88,16,0)))</f>
        <v>0</v>
      </c>
      <c r="S115" s="256"/>
      <c r="T115" s="241"/>
      <c r="U115" s="257"/>
      <c r="V115" s="252">
        <f>(IF(ISERROR(VLOOKUP(S115,'Calcification Rates'!$A$11:$Q$88,5,0)),0,VLOOKUP(S115,'Calcification Rates'!$A$11:$Q$88,5,0)))*U115</f>
        <v>0</v>
      </c>
      <c r="W115" s="245" t="str">
        <f>IF(ISERROR(VLOOKUP(S115,'Calcification Rates'!$A$10:$D$88,2,FALSE))," ",VLOOKUP(S115,'Calcification Rates'!$A$10:$D$88,2,FALSE))</f>
        <v xml:space="preserve"> </v>
      </c>
      <c r="X115" s="245" t="str">
        <f>IF(ISERROR(VLOOKUP(S115,'Calcification Rates'!$A$10:$D$88,4,FALSE))," ",VLOOKUP(S115,'Calcification Rates'!$A$10:$D$88,4,FALSE))</f>
        <v xml:space="preserve"> </v>
      </c>
      <c r="Y115" s="246">
        <f>(IF(ISERROR(VLOOKUP(S115,'Calcification Rates'!$A$11:$Q$88,11,0)),0,VLOOKUP(S115,'Calcification Rates'!$A$11:$Q$88,11,0)))*V115+(IF(ISERROR(VLOOKUP(S115,'Calcification Rates'!$A$11:$Q$88,14,0)),0,VLOOKUP(S115,'Calcification Rates'!$A$11:$Q$88,14,0)))</f>
        <v>0</v>
      </c>
      <c r="Z115" s="246">
        <f>(IF(ISERROR(VLOOKUP(S115,'Calcification Rates'!$A$11:$Q$88,12,0)),0,VLOOKUP(S115,'Calcification Rates'!$A$11:$Q$88,12,0)))*V115+(IF(ISERROR(VLOOKUP(S115,'Calcification Rates'!$A$11:$Q$88,15,0)),0,VLOOKUP(S115,'Calcification Rates'!$A$11:$Q$88,15,0)))</f>
        <v>0</v>
      </c>
      <c r="AA115" s="249">
        <f>(IF(ISERROR(VLOOKUP(S115,'Calcification Rates'!$A$11:$Q$88,13,0)),0,VLOOKUP(S115,'Calcification Rates'!$A$11:$Q$88,13,0)))*V115+(IF(ISERROR(VLOOKUP(S115,'Calcification Rates'!$A$11:$Q$88,16,0)),0,VLOOKUP(S115,'Calcification Rates'!$A$11:$Q$88,16,0)))</f>
        <v>0</v>
      </c>
      <c r="AB115" s="242"/>
      <c r="AC115" s="242"/>
      <c r="AD115" s="242"/>
      <c r="AE115" s="244">
        <f>(IF(ISERROR(VLOOKUP(AB115,'Calcification Rates'!$A$11:$Q$88,5,0)),0,VLOOKUP(AB115,'Calcification Rates'!$A$11:$Q$88,5,0)))*AD115</f>
        <v>0</v>
      </c>
      <c r="AF115" s="245" t="str">
        <f>IF(ISERROR(VLOOKUP(AB115,'Calcification Rates'!$A$10:$D$88,2,FALSE))," ",VLOOKUP(AB115,'Calcification Rates'!$A$10:$D$88,2,FALSE))</f>
        <v xml:space="preserve"> </v>
      </c>
      <c r="AG115" s="245" t="str">
        <f>IF(ISERROR(VLOOKUP(AB115,'Calcification Rates'!$A$10:$D$88,4,FALSE))," ",VLOOKUP(AB115,'Calcification Rates'!$A$10:$D$88,4,FALSE))</f>
        <v xml:space="preserve"> </v>
      </c>
      <c r="AH115" s="246">
        <f>(IF(ISERROR(VLOOKUP(AB115,'Calcification Rates'!$A$11:$Q$88,11,0)),0,VLOOKUP(AB115,'Calcification Rates'!$A$11:$Q$88,11,0)))*AE115+(IF(ISERROR(VLOOKUP(AB115,'Calcification Rates'!$A$11:$Q$88,14,0)),0,VLOOKUP(AB115,'Calcification Rates'!$A$11:$Q$88,14,0)))</f>
        <v>0</v>
      </c>
      <c r="AI115" s="246">
        <f>(IF(ISERROR(VLOOKUP(AB115,'Calcification Rates'!$A$11:$Q$88,12,0)),0,VLOOKUP(AB115,'Calcification Rates'!$A$11:$Q$88,12,0)))*AE115+(IF(ISERROR(VLOOKUP(AB115,'Calcification Rates'!$A$11:$Q$88,15,0)),0,VLOOKUP(AB115,'Calcification Rates'!$A$11:$Q$88,15,0)))</f>
        <v>0</v>
      </c>
      <c r="AJ115" s="249">
        <f>(IF(ISERROR(VLOOKUP(AB115,'Calcification Rates'!$A$11:$Q$88,13,0)),0,VLOOKUP(AB115,'Calcification Rates'!$A$11:$Q$88,13,0)))*AE115+(IF(ISERROR(VLOOKUP(AB115,'Calcification Rates'!$A$11:$Q$88,16,0)),0,VLOOKUP(AB115,'Calcification Rates'!$A$11:$Q$88,16,0)))</f>
        <v>0</v>
      </c>
      <c r="AK115" s="256"/>
      <c r="AL115" s="242"/>
      <c r="AM115" s="243"/>
      <c r="AN115" s="252">
        <f>(IF(ISERROR(VLOOKUP(AK115,'Calcification Rates'!$A$11:$Q$88,5,0)),0,VLOOKUP(AK115,'Calcification Rates'!$A$11:$Q$88,5,0)))*AM115</f>
        <v>0</v>
      </c>
      <c r="AO115" s="245" t="str">
        <f>IF(ISERROR(VLOOKUP(AK115,'Calcification Rates'!$A$10:$D$88,2,FALSE))," ",VLOOKUP(AK115,'Calcification Rates'!$A$10:$D$88,2,FALSE))</f>
        <v xml:space="preserve"> </v>
      </c>
      <c r="AP115" s="245" t="str">
        <f>IF(ISERROR(VLOOKUP(AK115,'Calcification Rates'!$A$10:$D$88,4,FALSE))," ",VLOOKUP(AK115,'Calcification Rates'!$A$10:$D$88,4,FALSE))</f>
        <v xml:space="preserve"> </v>
      </c>
      <c r="AQ115" s="246">
        <f>(IF(ISERROR(VLOOKUP(AK115,'Calcification Rates'!$A$11:$Q$88,11,0)),0,VLOOKUP(AK115,'Calcification Rates'!$A$11:$Q$88,11,0)))*AN115+(IF(ISERROR(VLOOKUP(AK115,'Calcification Rates'!$A$11:$Q$88,14,0)),0,VLOOKUP(AK115,'Calcification Rates'!$A$11:$Q$88,14,0)))</f>
        <v>0</v>
      </c>
      <c r="AR115" s="246">
        <f>(IF(ISERROR(VLOOKUP(AK115,'Calcification Rates'!$A$11:$Q$88,12,0)),0,VLOOKUP(AK115,'Calcification Rates'!$A$11:$Q$88,12,0)))*AN115+(IF(ISERROR(VLOOKUP(AK115,'Calcification Rates'!$A$11:$Q$88,15,0)),0,VLOOKUP(AK115,'Calcification Rates'!$A$11:$Q$88,15,0)))</f>
        <v>0</v>
      </c>
      <c r="AS115" s="249">
        <f>(IF(ISERROR(VLOOKUP(AK115,'Calcification Rates'!$A$11:$Q$88,13,0)),0,VLOOKUP(AK115,'Calcification Rates'!$A$11:$Q$88,13,0)))*AN115+(IF(ISERROR(VLOOKUP(AK115,'Calcification Rates'!$A$11:$Q$88,16,0)),0,VLOOKUP(AK115,'Calcification Rates'!$A$11:$Q$88,16,0)))</f>
        <v>0</v>
      </c>
      <c r="AT115" s="256"/>
      <c r="AU115" s="241"/>
      <c r="AV115" s="257"/>
      <c r="AW115" s="244">
        <f>(IF(ISERROR(VLOOKUP(AT115,'Calcification Rates'!$A$11:$Q$88,5,0)),0,VLOOKUP(AT115,'Calcification Rates'!$A$11:$Q$88,5,0)))*AV115</f>
        <v>0</v>
      </c>
      <c r="AX115" s="245" t="str">
        <f>IF(ISERROR(VLOOKUP(AT115,'Calcification Rates'!$A$10:$D$88,2,FALSE))," ",VLOOKUP(AT115,'Calcification Rates'!$A$10:$D$88,2,FALSE))</f>
        <v xml:space="preserve"> </v>
      </c>
      <c r="AY115" s="245" t="str">
        <f>IF(ISERROR(VLOOKUP(AT115,'Calcification Rates'!$A$10:$D$88,4,FALSE))," ",VLOOKUP(AT115,'Calcification Rates'!$A$10:$D$88,4,FALSE))</f>
        <v xml:space="preserve"> </v>
      </c>
      <c r="AZ115" s="253">
        <f>(IF(ISERROR(VLOOKUP(AT115,'Calcification Rates'!$A$11:$Q$88,11,0)),0,VLOOKUP(AT115,'Calcification Rates'!$A$11:$Q$88,11,0)))*AW115+(IF(ISERROR(VLOOKUP(AT115,'Calcification Rates'!$A$11:$Q$88,14,0)),0,VLOOKUP(AT115,'Calcification Rates'!$A$11:$Q$88,14,0)))</f>
        <v>0</v>
      </c>
      <c r="BA115" s="253">
        <f>(IF(ISERROR(VLOOKUP(AT115,'Calcification Rates'!$A$11:$Q$88,12,0)),0,VLOOKUP(AT115,'Calcification Rates'!$A$11:$Q$88,12,0)))*AW115+(IF(ISERROR(VLOOKUP(AT115,'Calcification Rates'!$A$11:$Q$88,15,0)),0,VLOOKUP(AT115,'Calcification Rates'!$A$11:$Q$88,15,0)))</f>
        <v>0</v>
      </c>
      <c r="BB115" s="254">
        <f>(IF(ISERROR(VLOOKUP(AT115,'Calcification Rates'!$A$11:$Q$88,13,0)),0,VLOOKUP(AT115,'Calcification Rates'!$A$11:$Q$88,13,0)))*AW115+(IF(ISERROR(VLOOKUP(AT115,'Calcification Rates'!$A$11:$Q$88,16,0)),0,VLOOKUP(AT115,'Calcification Rates'!$A$11:$Q$88,16,0)))</f>
        <v>0</v>
      </c>
      <c r="BC115" s="256"/>
      <c r="BD115" s="250"/>
      <c r="BE115" s="251"/>
      <c r="BF115" s="244">
        <f>(IF(ISERROR(VLOOKUP(BC115,'Calcification Rates'!$A$11:$Q$88,5,0)),0,VLOOKUP(BC115,'Calcification Rates'!$A$11:$Q$88,5,0)))*BE115</f>
        <v>0</v>
      </c>
      <c r="BG115" s="245" t="str">
        <f>IF(ISERROR(VLOOKUP(BC115,'Calcification Rates'!$A$10:$D$88,2,FALSE))," ",VLOOKUP(BC115,'Calcification Rates'!$A$10:$D$88,2,FALSE))</f>
        <v xml:space="preserve"> </v>
      </c>
      <c r="BH115" s="245" t="str">
        <f>IF(ISERROR(VLOOKUP(BC115,'Calcification Rates'!$A$10:$D$88,4,FALSE))," ",VLOOKUP(BC115,'Calcification Rates'!$A$10:$D$88,4,FALSE))</f>
        <v xml:space="preserve"> </v>
      </c>
      <c r="BI115" s="253">
        <f>(IF(ISERROR(VLOOKUP(BC115,'Calcification Rates'!$A$11:$Q$88,11,0)),0,VLOOKUP(BC115,'Calcification Rates'!$A$11:$Q$88,11,0)))*BF115+(IF(ISERROR(VLOOKUP(BC115,'Calcification Rates'!$A$11:$Q$88,14,0)),0,VLOOKUP(BC115,'Calcification Rates'!$A$11:$Q$88,14,0)))</f>
        <v>0</v>
      </c>
      <c r="BJ115" s="253">
        <f>(IF(ISERROR(VLOOKUP(BC115,'Calcification Rates'!$A$11:$Q$88,12,0)),0,VLOOKUP(BC115,'Calcification Rates'!$A$11:$Q$88,12,0)))*BF115+(IF(ISERROR(VLOOKUP(BC115,'Calcification Rates'!$A$11:$Q$88,15,0)),0,VLOOKUP(BC115,'Calcification Rates'!$A$11:$Q$88,15,0)))</f>
        <v>0</v>
      </c>
      <c r="BK115" s="254">
        <f>(IF(ISERROR(VLOOKUP(BC115,'Calcification Rates'!$A$11:$Q$88,13,0)),0,VLOOKUP(BC115,'Calcification Rates'!$A$11:$Q$88,13,0)))*BF115+(IF(ISERROR(VLOOKUP(BC115,'Calcification Rates'!$A$11:$Q$88,16,0)),0,VLOOKUP(BC115,'Calcification Rates'!$A$11:$Q$88,16,0)))</f>
        <v>0</v>
      </c>
      <c r="BL115" s="256"/>
      <c r="BM115" s="241"/>
      <c r="BN115" s="241"/>
      <c r="BO115" s="241">
        <f>(IF(ISERROR(VLOOKUP(BL115,'Calcification Rates'!$A$11:$Q$88,5,0)),0,VLOOKUP(BL115,'Calcification Rates'!$A$11:$Q$88,5,0)))*BN115</f>
        <v>0</v>
      </c>
      <c r="BP115" s="245" t="str">
        <f>IF(ISERROR(VLOOKUP(BL115,'Calcification Rates'!$A$10:$D$88,2,FALSE))," ",VLOOKUP(BL115,'Calcification Rates'!$A$10:$D$88,2,FALSE))</f>
        <v xml:space="preserve"> </v>
      </c>
      <c r="BQ115" s="245" t="str">
        <f>IF(ISERROR(VLOOKUP(BL115,'Calcification Rates'!$A$10:$D$88,4,FALSE))," ",VLOOKUP(BL115,'Calcification Rates'!$A$10:$D$88,4,FALSE))</f>
        <v xml:space="preserve"> </v>
      </c>
      <c r="BR115" s="253">
        <f>(IF(ISERROR(VLOOKUP(BL115,'Calcification Rates'!$A$11:$Q$88,11,0)),0,VLOOKUP(BL115,'Calcification Rates'!$A$11:$Q$88,11,0)))*BO115+(IF(ISERROR(VLOOKUP(BL115,'Calcification Rates'!$A$11:$Q$88,14,0)),0,VLOOKUP(BL115,'Calcification Rates'!$A$11:$Q$88,14,0)))</f>
        <v>0</v>
      </c>
      <c r="BS115" s="253">
        <f>(IF(ISERROR(VLOOKUP(BL115,'Calcification Rates'!$A$11:$Q$88,12,0)),0,VLOOKUP(BL115,'Calcification Rates'!$A$11:$Q$88,12,0)))*BO115+(IF(ISERROR(VLOOKUP(BL115,'Calcification Rates'!$A$11:$Q$88,15,0)),0,VLOOKUP(BL115,'Calcification Rates'!$A$11:$Q$88,15,0)))</f>
        <v>0</v>
      </c>
      <c r="BT115" s="254">
        <f>(IF(ISERROR(VLOOKUP(BL115,'Calcification Rates'!$A$11:$Q$88,13,0)),0,VLOOKUP(BL115,'Calcification Rates'!$A$11:$Q$88,13,0)))*BO115+(IF(ISERROR(VLOOKUP(BL115,'Calcification Rates'!$A$11:$Q$88,16,0)),0,VLOOKUP(BL115,'Calcification Rates'!$A$11:$Q$88,16,0)))</f>
        <v>0</v>
      </c>
    </row>
    <row r="116" spans="1:72" ht="20.100000000000001" customHeight="1" x14ac:dyDescent="0.25">
      <c r="A116" s="258"/>
      <c r="B116" s="241"/>
      <c r="C116" s="257"/>
      <c r="D116" s="244">
        <f>(IF(ISERROR(VLOOKUP(A116,'Calcification Rates'!$A$11:$Q$88,5,0)),0,VLOOKUP(A116,'Calcification Rates'!$A$11:$Q$88,5,0)))*C116</f>
        <v>0</v>
      </c>
      <c r="E116" s="245" t="str">
        <f>IF(ISERROR(VLOOKUP(A116,'Calcification Rates'!$A$10:$D$88,2,FALSE))," ",VLOOKUP(A116,'Calcification Rates'!$A$10:$D$88,2,FALSE))</f>
        <v xml:space="preserve"> </v>
      </c>
      <c r="F116" s="245" t="str">
        <f>IF(ISERROR(VLOOKUP(A116,'Calcification Rates'!$A$10:$D$88,4,FALSE))," ",VLOOKUP(A116,'Calcification Rates'!$A$10:$D$88,4,FALSE))</f>
        <v xml:space="preserve"> </v>
      </c>
      <c r="G116" s="246">
        <f>(IF(ISERROR(VLOOKUP(A116,'Calcification Rates'!$A$11:$Q$88,11,0)),0,VLOOKUP(A116,'Calcification Rates'!$A$11:$Q$88,11,0)))*D116+(IF(ISERROR(VLOOKUP(A116,'Calcification Rates'!$A$11:$Q$88,14,0)),0,VLOOKUP(A116,'Calcification Rates'!$A$11:$Q$88,14,0)))</f>
        <v>0</v>
      </c>
      <c r="H116" s="247">
        <f>(IF(ISERROR(VLOOKUP(A116,'Calcification Rates'!$A$11:$Q$88,12,0)),0,VLOOKUP(A116,'Calcification Rates'!$A$11:$Q$88,12,0)))*D116+(IF(ISERROR(VLOOKUP(A116,'Calcification Rates'!$A$11:$Q$88,15,0)),0,VLOOKUP(A116,'Calcification Rates'!$A$11:$Q$88,15,0)))</f>
        <v>0</v>
      </c>
      <c r="I116" s="248">
        <f>(IF(ISERROR(VLOOKUP(A116,'Calcification Rates'!$A$11:$Q$88,13,0)),0,VLOOKUP(A116,'Calcification Rates'!$A$11:$Q$88,13,0)))*D116+(IF(ISERROR(VLOOKUP(A116,'Calcification Rates'!$A$11:$Q$88,16,0)),0,VLOOKUP(A116,'Calcification Rates'!$A$11:$Q$88,16,0)))</f>
        <v>0</v>
      </c>
      <c r="J116" s="256"/>
      <c r="K116" s="250"/>
      <c r="L116" s="251"/>
      <c r="M116" s="244">
        <f>(IF(ISERROR(VLOOKUP(J116,'Calcification Rates'!$A$11:$Q$88,5,0)),0,VLOOKUP(J116,'Calcification Rates'!$A$11:$Q$88,5,0)))*L116</f>
        <v>0</v>
      </c>
      <c r="N116" s="245" t="str">
        <f>IF(ISERROR(VLOOKUP(J116,'Calcification Rates'!$A$10:$D$88,2,FALSE))," ",VLOOKUP(J116,'Calcification Rates'!$A$10:$D$88,2,FALSE))</f>
        <v xml:space="preserve"> </v>
      </c>
      <c r="O116" s="245" t="str">
        <f>IF(ISERROR(VLOOKUP(J116,'Calcification Rates'!$A$10:$D$88,4,FALSE))," ",VLOOKUP(J116,'Calcification Rates'!$A$10:$D$88,4,FALSE))</f>
        <v xml:space="preserve"> </v>
      </c>
      <c r="P116" s="246">
        <f>(IF(ISERROR(VLOOKUP(J116,'Calcification Rates'!$A$11:$Q$88,11,0)),0,VLOOKUP(J116,'Calcification Rates'!$A$11:$Q$88,11,0)))*M116+(IF(ISERROR(VLOOKUP(J116,'Calcification Rates'!$A$11:$Q$88,14,0)),0,VLOOKUP(J116,'Calcification Rates'!$A$11:$Q$88,14,0)))</f>
        <v>0</v>
      </c>
      <c r="Q116" s="246">
        <f>(IF(ISERROR(VLOOKUP(J116,'Calcification Rates'!$A$11:$Q$88,12,0)),0,VLOOKUP(J116,'Calcification Rates'!$A$11:$Q$88,12,0)))*M116+(IF(ISERROR(VLOOKUP(J116,'Calcification Rates'!$A$11:$Q$88,15,0)),0,VLOOKUP(J116,'Calcification Rates'!$A$11:$Q$88,15,0)))</f>
        <v>0</v>
      </c>
      <c r="R116" s="249">
        <f>(IF(ISERROR(VLOOKUP(J116,'Calcification Rates'!$A$11:$Q$88,13,0)),0,VLOOKUP(J116,'Calcification Rates'!$A$11:$Q$88,13,0)))*M116+(IF(ISERROR(VLOOKUP(J116,'Calcification Rates'!$A$11:$Q$88,16,0)),0,VLOOKUP(J116,'Calcification Rates'!$A$11:$Q$88,16,0)))</f>
        <v>0</v>
      </c>
      <c r="S116" s="256"/>
      <c r="T116" s="241"/>
      <c r="U116" s="257"/>
      <c r="V116" s="252">
        <f>(IF(ISERROR(VLOOKUP(S116,'Calcification Rates'!$A$11:$Q$88,5,0)),0,VLOOKUP(S116,'Calcification Rates'!$A$11:$Q$88,5,0)))*U116</f>
        <v>0</v>
      </c>
      <c r="W116" s="245" t="str">
        <f>IF(ISERROR(VLOOKUP(S116,'Calcification Rates'!$A$10:$D$88,2,FALSE))," ",VLOOKUP(S116,'Calcification Rates'!$A$10:$D$88,2,FALSE))</f>
        <v xml:space="preserve"> </v>
      </c>
      <c r="X116" s="245" t="str">
        <f>IF(ISERROR(VLOOKUP(S116,'Calcification Rates'!$A$10:$D$88,4,FALSE))," ",VLOOKUP(S116,'Calcification Rates'!$A$10:$D$88,4,FALSE))</f>
        <v xml:space="preserve"> </v>
      </c>
      <c r="Y116" s="246">
        <f>(IF(ISERROR(VLOOKUP(S116,'Calcification Rates'!$A$11:$Q$88,11,0)),0,VLOOKUP(S116,'Calcification Rates'!$A$11:$Q$88,11,0)))*V116+(IF(ISERROR(VLOOKUP(S116,'Calcification Rates'!$A$11:$Q$88,14,0)),0,VLOOKUP(S116,'Calcification Rates'!$A$11:$Q$88,14,0)))</f>
        <v>0</v>
      </c>
      <c r="Z116" s="246">
        <f>(IF(ISERROR(VLOOKUP(S116,'Calcification Rates'!$A$11:$Q$88,12,0)),0,VLOOKUP(S116,'Calcification Rates'!$A$11:$Q$88,12,0)))*V116+(IF(ISERROR(VLOOKUP(S116,'Calcification Rates'!$A$11:$Q$88,15,0)),0,VLOOKUP(S116,'Calcification Rates'!$A$11:$Q$88,15,0)))</f>
        <v>0</v>
      </c>
      <c r="AA116" s="249">
        <f>(IF(ISERROR(VLOOKUP(S116,'Calcification Rates'!$A$11:$Q$88,13,0)),0,VLOOKUP(S116,'Calcification Rates'!$A$11:$Q$88,13,0)))*V116+(IF(ISERROR(VLOOKUP(S116,'Calcification Rates'!$A$11:$Q$88,16,0)),0,VLOOKUP(S116,'Calcification Rates'!$A$11:$Q$88,16,0)))</f>
        <v>0</v>
      </c>
      <c r="AB116" s="242"/>
      <c r="AC116" s="242"/>
      <c r="AD116" s="242"/>
      <c r="AE116" s="244">
        <f>(IF(ISERROR(VLOOKUP(AB116,'Calcification Rates'!$A$11:$Q$88,5,0)),0,VLOOKUP(AB116,'Calcification Rates'!$A$11:$Q$88,5,0)))*AD116</f>
        <v>0</v>
      </c>
      <c r="AF116" s="245" t="str">
        <f>IF(ISERROR(VLOOKUP(AB116,'Calcification Rates'!$A$10:$D$88,2,FALSE))," ",VLOOKUP(AB116,'Calcification Rates'!$A$10:$D$88,2,FALSE))</f>
        <v xml:space="preserve"> </v>
      </c>
      <c r="AG116" s="245" t="str">
        <f>IF(ISERROR(VLOOKUP(AB116,'Calcification Rates'!$A$10:$D$88,4,FALSE))," ",VLOOKUP(AB116,'Calcification Rates'!$A$10:$D$88,4,FALSE))</f>
        <v xml:space="preserve"> </v>
      </c>
      <c r="AH116" s="246">
        <f>(IF(ISERROR(VLOOKUP(AB116,'Calcification Rates'!$A$11:$Q$88,11,0)),0,VLOOKUP(AB116,'Calcification Rates'!$A$11:$Q$88,11,0)))*AE116+(IF(ISERROR(VLOOKUP(AB116,'Calcification Rates'!$A$11:$Q$88,14,0)),0,VLOOKUP(AB116,'Calcification Rates'!$A$11:$Q$88,14,0)))</f>
        <v>0</v>
      </c>
      <c r="AI116" s="246">
        <f>(IF(ISERROR(VLOOKUP(AB116,'Calcification Rates'!$A$11:$Q$88,12,0)),0,VLOOKUP(AB116,'Calcification Rates'!$A$11:$Q$88,12,0)))*AE116+(IF(ISERROR(VLOOKUP(AB116,'Calcification Rates'!$A$11:$Q$88,15,0)),0,VLOOKUP(AB116,'Calcification Rates'!$A$11:$Q$88,15,0)))</f>
        <v>0</v>
      </c>
      <c r="AJ116" s="249">
        <f>(IF(ISERROR(VLOOKUP(AB116,'Calcification Rates'!$A$11:$Q$88,13,0)),0,VLOOKUP(AB116,'Calcification Rates'!$A$11:$Q$88,13,0)))*AE116+(IF(ISERROR(VLOOKUP(AB116,'Calcification Rates'!$A$11:$Q$88,16,0)),0,VLOOKUP(AB116,'Calcification Rates'!$A$11:$Q$88,16,0)))</f>
        <v>0</v>
      </c>
      <c r="AK116" s="256"/>
      <c r="AL116" s="242"/>
      <c r="AM116" s="243"/>
      <c r="AN116" s="252">
        <f>(IF(ISERROR(VLOOKUP(AK116,'Calcification Rates'!$A$11:$Q$88,5,0)),0,VLOOKUP(AK116,'Calcification Rates'!$A$11:$Q$88,5,0)))*AM116</f>
        <v>0</v>
      </c>
      <c r="AO116" s="245" t="str">
        <f>IF(ISERROR(VLOOKUP(AK116,'Calcification Rates'!$A$10:$D$88,2,FALSE))," ",VLOOKUP(AK116,'Calcification Rates'!$A$10:$D$88,2,FALSE))</f>
        <v xml:space="preserve"> </v>
      </c>
      <c r="AP116" s="245" t="str">
        <f>IF(ISERROR(VLOOKUP(AK116,'Calcification Rates'!$A$10:$D$88,4,FALSE))," ",VLOOKUP(AK116,'Calcification Rates'!$A$10:$D$88,4,FALSE))</f>
        <v xml:space="preserve"> </v>
      </c>
      <c r="AQ116" s="246">
        <f>(IF(ISERROR(VLOOKUP(AK116,'Calcification Rates'!$A$11:$Q$88,11,0)),0,VLOOKUP(AK116,'Calcification Rates'!$A$11:$Q$88,11,0)))*AN116+(IF(ISERROR(VLOOKUP(AK116,'Calcification Rates'!$A$11:$Q$88,14,0)),0,VLOOKUP(AK116,'Calcification Rates'!$A$11:$Q$88,14,0)))</f>
        <v>0</v>
      </c>
      <c r="AR116" s="246">
        <f>(IF(ISERROR(VLOOKUP(AK116,'Calcification Rates'!$A$11:$Q$88,12,0)),0,VLOOKUP(AK116,'Calcification Rates'!$A$11:$Q$88,12,0)))*AN116+(IF(ISERROR(VLOOKUP(AK116,'Calcification Rates'!$A$11:$Q$88,15,0)),0,VLOOKUP(AK116,'Calcification Rates'!$A$11:$Q$88,15,0)))</f>
        <v>0</v>
      </c>
      <c r="AS116" s="249">
        <f>(IF(ISERROR(VLOOKUP(AK116,'Calcification Rates'!$A$11:$Q$88,13,0)),0,VLOOKUP(AK116,'Calcification Rates'!$A$11:$Q$88,13,0)))*AN116+(IF(ISERROR(VLOOKUP(AK116,'Calcification Rates'!$A$11:$Q$88,16,0)),0,VLOOKUP(AK116,'Calcification Rates'!$A$11:$Q$88,16,0)))</f>
        <v>0</v>
      </c>
      <c r="AT116" s="256"/>
      <c r="AU116" s="241"/>
      <c r="AV116" s="257"/>
      <c r="AW116" s="244">
        <f>(IF(ISERROR(VLOOKUP(AT116,'Calcification Rates'!$A$11:$Q$88,5,0)),0,VLOOKUP(AT116,'Calcification Rates'!$A$11:$Q$88,5,0)))*AV116</f>
        <v>0</v>
      </c>
      <c r="AX116" s="245" t="str">
        <f>IF(ISERROR(VLOOKUP(AT116,'Calcification Rates'!$A$10:$D$88,2,FALSE))," ",VLOOKUP(AT116,'Calcification Rates'!$A$10:$D$88,2,FALSE))</f>
        <v xml:space="preserve"> </v>
      </c>
      <c r="AY116" s="245" t="str">
        <f>IF(ISERROR(VLOOKUP(AT116,'Calcification Rates'!$A$10:$D$88,4,FALSE))," ",VLOOKUP(AT116,'Calcification Rates'!$A$10:$D$88,4,FALSE))</f>
        <v xml:space="preserve"> </v>
      </c>
      <c r="AZ116" s="253">
        <f>(IF(ISERROR(VLOOKUP(AT116,'Calcification Rates'!$A$11:$Q$88,11,0)),0,VLOOKUP(AT116,'Calcification Rates'!$A$11:$Q$88,11,0)))*AW116+(IF(ISERROR(VLOOKUP(AT116,'Calcification Rates'!$A$11:$Q$88,14,0)),0,VLOOKUP(AT116,'Calcification Rates'!$A$11:$Q$88,14,0)))</f>
        <v>0</v>
      </c>
      <c r="BA116" s="253">
        <f>(IF(ISERROR(VLOOKUP(AT116,'Calcification Rates'!$A$11:$Q$88,12,0)),0,VLOOKUP(AT116,'Calcification Rates'!$A$11:$Q$88,12,0)))*AW116+(IF(ISERROR(VLOOKUP(AT116,'Calcification Rates'!$A$11:$Q$88,15,0)),0,VLOOKUP(AT116,'Calcification Rates'!$A$11:$Q$88,15,0)))</f>
        <v>0</v>
      </c>
      <c r="BB116" s="254">
        <f>(IF(ISERROR(VLOOKUP(AT116,'Calcification Rates'!$A$11:$Q$88,13,0)),0,VLOOKUP(AT116,'Calcification Rates'!$A$11:$Q$88,13,0)))*AW116+(IF(ISERROR(VLOOKUP(AT116,'Calcification Rates'!$A$11:$Q$88,16,0)),0,VLOOKUP(AT116,'Calcification Rates'!$A$11:$Q$88,16,0)))</f>
        <v>0</v>
      </c>
      <c r="BC116" s="256"/>
      <c r="BD116" s="250"/>
      <c r="BE116" s="251"/>
      <c r="BF116" s="244">
        <f>(IF(ISERROR(VLOOKUP(BC116,'Calcification Rates'!$A$11:$Q$88,5,0)),0,VLOOKUP(BC116,'Calcification Rates'!$A$11:$Q$88,5,0)))*BE116</f>
        <v>0</v>
      </c>
      <c r="BG116" s="245" t="str">
        <f>IF(ISERROR(VLOOKUP(BC116,'Calcification Rates'!$A$10:$D$88,2,FALSE))," ",VLOOKUP(BC116,'Calcification Rates'!$A$10:$D$88,2,FALSE))</f>
        <v xml:space="preserve"> </v>
      </c>
      <c r="BH116" s="245" t="str">
        <f>IF(ISERROR(VLOOKUP(BC116,'Calcification Rates'!$A$10:$D$88,4,FALSE))," ",VLOOKUP(BC116,'Calcification Rates'!$A$10:$D$88,4,FALSE))</f>
        <v xml:space="preserve"> </v>
      </c>
      <c r="BI116" s="253">
        <f>(IF(ISERROR(VLOOKUP(BC116,'Calcification Rates'!$A$11:$Q$88,11,0)),0,VLOOKUP(BC116,'Calcification Rates'!$A$11:$Q$88,11,0)))*BF116+(IF(ISERROR(VLOOKUP(BC116,'Calcification Rates'!$A$11:$Q$88,14,0)),0,VLOOKUP(BC116,'Calcification Rates'!$A$11:$Q$88,14,0)))</f>
        <v>0</v>
      </c>
      <c r="BJ116" s="253">
        <f>(IF(ISERROR(VLOOKUP(BC116,'Calcification Rates'!$A$11:$Q$88,12,0)),0,VLOOKUP(BC116,'Calcification Rates'!$A$11:$Q$88,12,0)))*BF116+(IF(ISERROR(VLOOKUP(BC116,'Calcification Rates'!$A$11:$Q$88,15,0)),0,VLOOKUP(BC116,'Calcification Rates'!$A$11:$Q$88,15,0)))</f>
        <v>0</v>
      </c>
      <c r="BK116" s="254">
        <f>(IF(ISERROR(VLOOKUP(BC116,'Calcification Rates'!$A$11:$Q$88,13,0)),0,VLOOKUP(BC116,'Calcification Rates'!$A$11:$Q$88,13,0)))*BF116+(IF(ISERROR(VLOOKUP(BC116,'Calcification Rates'!$A$11:$Q$88,16,0)),0,VLOOKUP(BC116,'Calcification Rates'!$A$11:$Q$88,16,0)))</f>
        <v>0</v>
      </c>
      <c r="BL116" s="256"/>
      <c r="BM116" s="241"/>
      <c r="BN116" s="241"/>
      <c r="BO116" s="241">
        <f>(IF(ISERROR(VLOOKUP(BL116,'Calcification Rates'!$A$11:$Q$88,5,0)),0,VLOOKUP(BL116,'Calcification Rates'!$A$11:$Q$88,5,0)))*BN116</f>
        <v>0</v>
      </c>
      <c r="BP116" s="245" t="str">
        <f>IF(ISERROR(VLOOKUP(BL116,'Calcification Rates'!$A$10:$D$88,2,FALSE))," ",VLOOKUP(BL116,'Calcification Rates'!$A$10:$D$88,2,FALSE))</f>
        <v xml:space="preserve"> </v>
      </c>
      <c r="BQ116" s="245" t="str">
        <f>IF(ISERROR(VLOOKUP(BL116,'Calcification Rates'!$A$10:$D$88,4,FALSE))," ",VLOOKUP(BL116,'Calcification Rates'!$A$10:$D$88,4,FALSE))</f>
        <v xml:space="preserve"> </v>
      </c>
      <c r="BR116" s="253">
        <f>(IF(ISERROR(VLOOKUP(BL116,'Calcification Rates'!$A$11:$Q$88,11,0)),0,VLOOKUP(BL116,'Calcification Rates'!$A$11:$Q$88,11,0)))*BO116+(IF(ISERROR(VLOOKUP(BL116,'Calcification Rates'!$A$11:$Q$88,14,0)),0,VLOOKUP(BL116,'Calcification Rates'!$A$11:$Q$88,14,0)))</f>
        <v>0</v>
      </c>
      <c r="BS116" s="253">
        <f>(IF(ISERROR(VLOOKUP(BL116,'Calcification Rates'!$A$11:$Q$88,12,0)),0,VLOOKUP(BL116,'Calcification Rates'!$A$11:$Q$88,12,0)))*BO116+(IF(ISERROR(VLOOKUP(BL116,'Calcification Rates'!$A$11:$Q$88,15,0)),0,VLOOKUP(BL116,'Calcification Rates'!$A$11:$Q$88,15,0)))</f>
        <v>0</v>
      </c>
      <c r="BT116" s="254">
        <f>(IF(ISERROR(VLOOKUP(BL116,'Calcification Rates'!$A$11:$Q$88,13,0)),0,VLOOKUP(BL116,'Calcification Rates'!$A$11:$Q$88,13,0)))*BO116+(IF(ISERROR(VLOOKUP(BL116,'Calcification Rates'!$A$11:$Q$88,16,0)),0,VLOOKUP(BL116,'Calcification Rates'!$A$11:$Q$88,16,0)))</f>
        <v>0</v>
      </c>
    </row>
    <row r="117" spans="1:72" ht="20.100000000000001" customHeight="1" x14ac:dyDescent="0.25">
      <c r="A117" s="258"/>
      <c r="B117" s="241"/>
      <c r="C117" s="257"/>
      <c r="D117" s="244">
        <f>(IF(ISERROR(VLOOKUP(A117,'Calcification Rates'!$A$11:$Q$88,5,0)),0,VLOOKUP(A117,'Calcification Rates'!$A$11:$Q$88,5,0)))*C117</f>
        <v>0</v>
      </c>
      <c r="E117" s="245" t="str">
        <f>IF(ISERROR(VLOOKUP(A117,'Calcification Rates'!$A$10:$D$88,2,FALSE))," ",VLOOKUP(A117,'Calcification Rates'!$A$10:$D$88,2,FALSE))</f>
        <v xml:space="preserve"> </v>
      </c>
      <c r="F117" s="245" t="str">
        <f>IF(ISERROR(VLOOKUP(A117,'Calcification Rates'!$A$10:$D$88,4,FALSE))," ",VLOOKUP(A117,'Calcification Rates'!$A$10:$D$88,4,FALSE))</f>
        <v xml:space="preserve"> </v>
      </c>
      <c r="G117" s="246">
        <f>(IF(ISERROR(VLOOKUP(A117,'Calcification Rates'!$A$11:$Q$88,11,0)),0,VLOOKUP(A117,'Calcification Rates'!$A$11:$Q$88,11,0)))*D117+(IF(ISERROR(VLOOKUP(A117,'Calcification Rates'!$A$11:$Q$88,14,0)),0,VLOOKUP(A117,'Calcification Rates'!$A$11:$Q$88,14,0)))</f>
        <v>0</v>
      </c>
      <c r="H117" s="247">
        <f>(IF(ISERROR(VLOOKUP(A117,'Calcification Rates'!$A$11:$Q$88,12,0)),0,VLOOKUP(A117,'Calcification Rates'!$A$11:$Q$88,12,0)))*D117+(IF(ISERROR(VLOOKUP(A117,'Calcification Rates'!$A$11:$Q$88,15,0)),0,VLOOKUP(A117,'Calcification Rates'!$A$11:$Q$88,15,0)))</f>
        <v>0</v>
      </c>
      <c r="I117" s="248">
        <f>(IF(ISERROR(VLOOKUP(A117,'Calcification Rates'!$A$11:$Q$88,13,0)),0,VLOOKUP(A117,'Calcification Rates'!$A$11:$Q$88,13,0)))*D117+(IF(ISERROR(VLOOKUP(A117,'Calcification Rates'!$A$11:$Q$88,16,0)),0,VLOOKUP(A117,'Calcification Rates'!$A$11:$Q$88,16,0)))</f>
        <v>0</v>
      </c>
      <c r="J117" s="256"/>
      <c r="K117" s="250"/>
      <c r="L117" s="251"/>
      <c r="M117" s="244">
        <f>(IF(ISERROR(VLOOKUP(J117,'Calcification Rates'!$A$11:$Q$88,5,0)),0,VLOOKUP(J117,'Calcification Rates'!$A$11:$Q$88,5,0)))*L117</f>
        <v>0</v>
      </c>
      <c r="N117" s="245" t="str">
        <f>IF(ISERROR(VLOOKUP(J117,'Calcification Rates'!$A$10:$D$88,2,FALSE))," ",VLOOKUP(J117,'Calcification Rates'!$A$10:$D$88,2,FALSE))</f>
        <v xml:space="preserve"> </v>
      </c>
      <c r="O117" s="245" t="str">
        <f>IF(ISERROR(VLOOKUP(J117,'Calcification Rates'!$A$10:$D$88,4,FALSE))," ",VLOOKUP(J117,'Calcification Rates'!$A$10:$D$88,4,FALSE))</f>
        <v xml:space="preserve"> </v>
      </c>
      <c r="P117" s="246">
        <f>(IF(ISERROR(VLOOKUP(J117,'Calcification Rates'!$A$11:$Q$88,11,0)),0,VLOOKUP(J117,'Calcification Rates'!$A$11:$Q$88,11,0)))*M117+(IF(ISERROR(VLOOKUP(J117,'Calcification Rates'!$A$11:$Q$88,14,0)),0,VLOOKUP(J117,'Calcification Rates'!$A$11:$Q$88,14,0)))</f>
        <v>0</v>
      </c>
      <c r="Q117" s="246">
        <f>(IF(ISERROR(VLOOKUP(J117,'Calcification Rates'!$A$11:$Q$88,12,0)),0,VLOOKUP(J117,'Calcification Rates'!$A$11:$Q$88,12,0)))*M117+(IF(ISERROR(VLOOKUP(J117,'Calcification Rates'!$A$11:$Q$88,15,0)),0,VLOOKUP(J117,'Calcification Rates'!$A$11:$Q$88,15,0)))</f>
        <v>0</v>
      </c>
      <c r="R117" s="249">
        <f>(IF(ISERROR(VLOOKUP(J117,'Calcification Rates'!$A$11:$Q$88,13,0)),0,VLOOKUP(J117,'Calcification Rates'!$A$11:$Q$88,13,0)))*M117+(IF(ISERROR(VLOOKUP(J117,'Calcification Rates'!$A$11:$Q$88,16,0)),0,VLOOKUP(J117,'Calcification Rates'!$A$11:$Q$88,16,0)))</f>
        <v>0</v>
      </c>
      <c r="S117" s="256"/>
      <c r="T117" s="241"/>
      <c r="U117" s="257"/>
      <c r="V117" s="252">
        <f>(IF(ISERROR(VLOOKUP(S117,'Calcification Rates'!$A$11:$Q$88,5,0)),0,VLOOKUP(S117,'Calcification Rates'!$A$11:$Q$88,5,0)))*U117</f>
        <v>0</v>
      </c>
      <c r="W117" s="245" t="str">
        <f>IF(ISERROR(VLOOKUP(S117,'Calcification Rates'!$A$10:$D$88,2,FALSE))," ",VLOOKUP(S117,'Calcification Rates'!$A$10:$D$88,2,FALSE))</f>
        <v xml:space="preserve"> </v>
      </c>
      <c r="X117" s="245" t="str">
        <f>IF(ISERROR(VLOOKUP(S117,'Calcification Rates'!$A$10:$D$88,4,FALSE))," ",VLOOKUP(S117,'Calcification Rates'!$A$10:$D$88,4,FALSE))</f>
        <v xml:space="preserve"> </v>
      </c>
      <c r="Y117" s="246">
        <f>(IF(ISERROR(VLOOKUP(S117,'Calcification Rates'!$A$11:$Q$88,11,0)),0,VLOOKUP(S117,'Calcification Rates'!$A$11:$Q$88,11,0)))*V117+(IF(ISERROR(VLOOKUP(S117,'Calcification Rates'!$A$11:$Q$88,14,0)),0,VLOOKUP(S117,'Calcification Rates'!$A$11:$Q$88,14,0)))</f>
        <v>0</v>
      </c>
      <c r="Z117" s="246">
        <f>(IF(ISERROR(VLOOKUP(S117,'Calcification Rates'!$A$11:$Q$88,12,0)),0,VLOOKUP(S117,'Calcification Rates'!$A$11:$Q$88,12,0)))*V117+(IF(ISERROR(VLOOKUP(S117,'Calcification Rates'!$A$11:$Q$88,15,0)),0,VLOOKUP(S117,'Calcification Rates'!$A$11:$Q$88,15,0)))</f>
        <v>0</v>
      </c>
      <c r="AA117" s="249">
        <f>(IF(ISERROR(VLOOKUP(S117,'Calcification Rates'!$A$11:$Q$88,13,0)),0,VLOOKUP(S117,'Calcification Rates'!$A$11:$Q$88,13,0)))*V117+(IF(ISERROR(VLOOKUP(S117,'Calcification Rates'!$A$11:$Q$88,16,0)),0,VLOOKUP(S117,'Calcification Rates'!$A$11:$Q$88,16,0)))</f>
        <v>0</v>
      </c>
      <c r="AB117" s="242"/>
      <c r="AC117" s="242"/>
      <c r="AD117" s="242"/>
      <c r="AE117" s="244">
        <f>(IF(ISERROR(VLOOKUP(AB117,'Calcification Rates'!$A$11:$Q$88,5,0)),0,VLOOKUP(AB117,'Calcification Rates'!$A$11:$Q$88,5,0)))*AD117</f>
        <v>0</v>
      </c>
      <c r="AF117" s="245" t="str">
        <f>IF(ISERROR(VLOOKUP(AB117,'Calcification Rates'!$A$10:$D$88,2,FALSE))," ",VLOOKUP(AB117,'Calcification Rates'!$A$10:$D$88,2,FALSE))</f>
        <v xml:space="preserve"> </v>
      </c>
      <c r="AG117" s="245" t="str">
        <f>IF(ISERROR(VLOOKUP(AB117,'Calcification Rates'!$A$10:$D$88,4,FALSE))," ",VLOOKUP(AB117,'Calcification Rates'!$A$10:$D$88,4,FALSE))</f>
        <v xml:space="preserve"> </v>
      </c>
      <c r="AH117" s="246">
        <f>(IF(ISERROR(VLOOKUP(AB117,'Calcification Rates'!$A$11:$Q$88,11,0)),0,VLOOKUP(AB117,'Calcification Rates'!$A$11:$Q$88,11,0)))*AE117+(IF(ISERROR(VLOOKUP(AB117,'Calcification Rates'!$A$11:$Q$88,14,0)),0,VLOOKUP(AB117,'Calcification Rates'!$A$11:$Q$88,14,0)))</f>
        <v>0</v>
      </c>
      <c r="AI117" s="246">
        <f>(IF(ISERROR(VLOOKUP(AB117,'Calcification Rates'!$A$11:$Q$88,12,0)),0,VLOOKUP(AB117,'Calcification Rates'!$A$11:$Q$88,12,0)))*AE117+(IF(ISERROR(VLOOKUP(AB117,'Calcification Rates'!$A$11:$Q$88,15,0)),0,VLOOKUP(AB117,'Calcification Rates'!$A$11:$Q$88,15,0)))</f>
        <v>0</v>
      </c>
      <c r="AJ117" s="249">
        <f>(IF(ISERROR(VLOOKUP(AB117,'Calcification Rates'!$A$11:$Q$88,13,0)),0,VLOOKUP(AB117,'Calcification Rates'!$A$11:$Q$88,13,0)))*AE117+(IF(ISERROR(VLOOKUP(AB117,'Calcification Rates'!$A$11:$Q$88,16,0)),0,VLOOKUP(AB117,'Calcification Rates'!$A$11:$Q$88,16,0)))</f>
        <v>0</v>
      </c>
      <c r="AK117" s="256"/>
      <c r="AL117" s="242"/>
      <c r="AM117" s="243"/>
      <c r="AN117" s="252">
        <f>(IF(ISERROR(VLOOKUP(AK117,'Calcification Rates'!$A$11:$Q$88,5,0)),0,VLOOKUP(AK117,'Calcification Rates'!$A$11:$Q$88,5,0)))*AM117</f>
        <v>0</v>
      </c>
      <c r="AO117" s="245" t="str">
        <f>IF(ISERROR(VLOOKUP(AK117,'Calcification Rates'!$A$10:$D$88,2,FALSE))," ",VLOOKUP(AK117,'Calcification Rates'!$A$10:$D$88,2,FALSE))</f>
        <v xml:space="preserve"> </v>
      </c>
      <c r="AP117" s="245" t="str">
        <f>IF(ISERROR(VLOOKUP(AK117,'Calcification Rates'!$A$10:$D$88,4,FALSE))," ",VLOOKUP(AK117,'Calcification Rates'!$A$10:$D$88,4,FALSE))</f>
        <v xml:space="preserve"> </v>
      </c>
      <c r="AQ117" s="246">
        <f>(IF(ISERROR(VLOOKUP(AK117,'Calcification Rates'!$A$11:$Q$88,11,0)),0,VLOOKUP(AK117,'Calcification Rates'!$A$11:$Q$88,11,0)))*AN117+(IF(ISERROR(VLOOKUP(AK117,'Calcification Rates'!$A$11:$Q$88,14,0)),0,VLOOKUP(AK117,'Calcification Rates'!$A$11:$Q$88,14,0)))</f>
        <v>0</v>
      </c>
      <c r="AR117" s="246">
        <f>(IF(ISERROR(VLOOKUP(AK117,'Calcification Rates'!$A$11:$Q$88,12,0)),0,VLOOKUP(AK117,'Calcification Rates'!$A$11:$Q$88,12,0)))*AN117+(IF(ISERROR(VLOOKUP(AK117,'Calcification Rates'!$A$11:$Q$88,15,0)),0,VLOOKUP(AK117,'Calcification Rates'!$A$11:$Q$88,15,0)))</f>
        <v>0</v>
      </c>
      <c r="AS117" s="249">
        <f>(IF(ISERROR(VLOOKUP(AK117,'Calcification Rates'!$A$11:$Q$88,13,0)),0,VLOOKUP(AK117,'Calcification Rates'!$A$11:$Q$88,13,0)))*AN117+(IF(ISERROR(VLOOKUP(AK117,'Calcification Rates'!$A$11:$Q$88,16,0)),0,VLOOKUP(AK117,'Calcification Rates'!$A$11:$Q$88,16,0)))</f>
        <v>0</v>
      </c>
      <c r="AT117" s="256"/>
      <c r="AU117" s="241"/>
      <c r="AV117" s="257"/>
      <c r="AW117" s="244">
        <f>(IF(ISERROR(VLOOKUP(AT117,'Calcification Rates'!$A$11:$Q$88,5,0)),0,VLOOKUP(AT117,'Calcification Rates'!$A$11:$Q$88,5,0)))*AV117</f>
        <v>0</v>
      </c>
      <c r="AX117" s="245" t="str">
        <f>IF(ISERROR(VLOOKUP(AT117,'Calcification Rates'!$A$10:$D$88,2,FALSE))," ",VLOOKUP(AT117,'Calcification Rates'!$A$10:$D$88,2,FALSE))</f>
        <v xml:space="preserve"> </v>
      </c>
      <c r="AY117" s="245" t="str">
        <f>IF(ISERROR(VLOOKUP(AT117,'Calcification Rates'!$A$10:$D$88,4,FALSE))," ",VLOOKUP(AT117,'Calcification Rates'!$A$10:$D$88,4,FALSE))</f>
        <v xml:space="preserve"> </v>
      </c>
      <c r="AZ117" s="253">
        <f>(IF(ISERROR(VLOOKUP(AT117,'Calcification Rates'!$A$11:$Q$88,11,0)),0,VLOOKUP(AT117,'Calcification Rates'!$A$11:$Q$88,11,0)))*AW117+(IF(ISERROR(VLOOKUP(AT117,'Calcification Rates'!$A$11:$Q$88,14,0)),0,VLOOKUP(AT117,'Calcification Rates'!$A$11:$Q$88,14,0)))</f>
        <v>0</v>
      </c>
      <c r="BA117" s="253">
        <f>(IF(ISERROR(VLOOKUP(AT117,'Calcification Rates'!$A$11:$Q$88,12,0)),0,VLOOKUP(AT117,'Calcification Rates'!$A$11:$Q$88,12,0)))*AW117+(IF(ISERROR(VLOOKUP(AT117,'Calcification Rates'!$A$11:$Q$88,15,0)),0,VLOOKUP(AT117,'Calcification Rates'!$A$11:$Q$88,15,0)))</f>
        <v>0</v>
      </c>
      <c r="BB117" s="254">
        <f>(IF(ISERROR(VLOOKUP(AT117,'Calcification Rates'!$A$11:$Q$88,13,0)),0,VLOOKUP(AT117,'Calcification Rates'!$A$11:$Q$88,13,0)))*AW117+(IF(ISERROR(VLOOKUP(AT117,'Calcification Rates'!$A$11:$Q$88,16,0)),0,VLOOKUP(AT117,'Calcification Rates'!$A$11:$Q$88,16,0)))</f>
        <v>0</v>
      </c>
      <c r="BC117" s="256"/>
      <c r="BD117" s="250"/>
      <c r="BE117" s="251"/>
      <c r="BF117" s="244">
        <f>(IF(ISERROR(VLOOKUP(BC117,'Calcification Rates'!$A$11:$Q$88,5,0)),0,VLOOKUP(BC117,'Calcification Rates'!$A$11:$Q$88,5,0)))*BE117</f>
        <v>0</v>
      </c>
      <c r="BG117" s="245" t="str">
        <f>IF(ISERROR(VLOOKUP(BC117,'Calcification Rates'!$A$10:$D$88,2,FALSE))," ",VLOOKUP(BC117,'Calcification Rates'!$A$10:$D$88,2,FALSE))</f>
        <v xml:space="preserve"> </v>
      </c>
      <c r="BH117" s="245" t="str">
        <f>IF(ISERROR(VLOOKUP(BC117,'Calcification Rates'!$A$10:$D$88,4,FALSE))," ",VLOOKUP(BC117,'Calcification Rates'!$A$10:$D$88,4,FALSE))</f>
        <v xml:space="preserve"> </v>
      </c>
      <c r="BI117" s="253">
        <f>(IF(ISERROR(VLOOKUP(BC117,'Calcification Rates'!$A$11:$Q$88,11,0)),0,VLOOKUP(BC117,'Calcification Rates'!$A$11:$Q$88,11,0)))*BF117+(IF(ISERROR(VLOOKUP(BC117,'Calcification Rates'!$A$11:$Q$88,14,0)),0,VLOOKUP(BC117,'Calcification Rates'!$A$11:$Q$88,14,0)))</f>
        <v>0</v>
      </c>
      <c r="BJ117" s="253">
        <f>(IF(ISERROR(VLOOKUP(BC117,'Calcification Rates'!$A$11:$Q$88,12,0)),0,VLOOKUP(BC117,'Calcification Rates'!$A$11:$Q$88,12,0)))*BF117+(IF(ISERROR(VLOOKUP(BC117,'Calcification Rates'!$A$11:$Q$88,15,0)),0,VLOOKUP(BC117,'Calcification Rates'!$A$11:$Q$88,15,0)))</f>
        <v>0</v>
      </c>
      <c r="BK117" s="254">
        <f>(IF(ISERROR(VLOOKUP(BC117,'Calcification Rates'!$A$11:$Q$88,13,0)),0,VLOOKUP(BC117,'Calcification Rates'!$A$11:$Q$88,13,0)))*BF117+(IF(ISERROR(VLOOKUP(BC117,'Calcification Rates'!$A$11:$Q$88,16,0)),0,VLOOKUP(BC117,'Calcification Rates'!$A$11:$Q$88,16,0)))</f>
        <v>0</v>
      </c>
      <c r="BL117" s="256"/>
      <c r="BM117" s="241"/>
      <c r="BN117" s="241"/>
      <c r="BO117" s="241">
        <f>(IF(ISERROR(VLOOKUP(BL117,'Calcification Rates'!$A$11:$Q$88,5,0)),0,VLOOKUP(BL117,'Calcification Rates'!$A$11:$Q$88,5,0)))*BN117</f>
        <v>0</v>
      </c>
      <c r="BP117" s="245" t="str">
        <f>IF(ISERROR(VLOOKUP(BL117,'Calcification Rates'!$A$10:$D$88,2,FALSE))," ",VLOOKUP(BL117,'Calcification Rates'!$A$10:$D$88,2,FALSE))</f>
        <v xml:space="preserve"> </v>
      </c>
      <c r="BQ117" s="245" t="str">
        <f>IF(ISERROR(VLOOKUP(BL117,'Calcification Rates'!$A$10:$D$88,4,FALSE))," ",VLOOKUP(BL117,'Calcification Rates'!$A$10:$D$88,4,FALSE))</f>
        <v xml:space="preserve"> </v>
      </c>
      <c r="BR117" s="253">
        <f>(IF(ISERROR(VLOOKUP(BL117,'Calcification Rates'!$A$11:$Q$88,11,0)),0,VLOOKUP(BL117,'Calcification Rates'!$A$11:$Q$88,11,0)))*BO117+(IF(ISERROR(VLOOKUP(BL117,'Calcification Rates'!$A$11:$Q$88,14,0)),0,VLOOKUP(BL117,'Calcification Rates'!$A$11:$Q$88,14,0)))</f>
        <v>0</v>
      </c>
      <c r="BS117" s="253">
        <f>(IF(ISERROR(VLOOKUP(BL117,'Calcification Rates'!$A$11:$Q$88,12,0)),0,VLOOKUP(BL117,'Calcification Rates'!$A$11:$Q$88,12,0)))*BO117+(IF(ISERROR(VLOOKUP(BL117,'Calcification Rates'!$A$11:$Q$88,15,0)),0,VLOOKUP(BL117,'Calcification Rates'!$A$11:$Q$88,15,0)))</f>
        <v>0</v>
      </c>
      <c r="BT117" s="254">
        <f>(IF(ISERROR(VLOOKUP(BL117,'Calcification Rates'!$A$11:$Q$88,13,0)),0,VLOOKUP(BL117,'Calcification Rates'!$A$11:$Q$88,13,0)))*BO117+(IF(ISERROR(VLOOKUP(BL117,'Calcification Rates'!$A$11:$Q$88,16,0)),0,VLOOKUP(BL117,'Calcification Rates'!$A$11:$Q$88,16,0)))</f>
        <v>0</v>
      </c>
    </row>
    <row r="118" spans="1:72" ht="20.100000000000001" customHeight="1" x14ac:dyDescent="0.25">
      <c r="A118" s="258"/>
      <c r="B118" s="241"/>
      <c r="C118" s="257"/>
      <c r="D118" s="244">
        <f>(IF(ISERROR(VLOOKUP(A118,'Calcification Rates'!$A$11:$Q$88,5,0)),0,VLOOKUP(A118,'Calcification Rates'!$A$11:$Q$88,5,0)))*C118</f>
        <v>0</v>
      </c>
      <c r="E118" s="245" t="str">
        <f>IF(ISERROR(VLOOKUP(A118,'Calcification Rates'!$A$10:$D$88,2,FALSE))," ",VLOOKUP(A118,'Calcification Rates'!$A$10:$D$88,2,FALSE))</f>
        <v xml:space="preserve"> </v>
      </c>
      <c r="F118" s="245" t="str">
        <f>IF(ISERROR(VLOOKUP(A118,'Calcification Rates'!$A$10:$D$88,4,FALSE))," ",VLOOKUP(A118,'Calcification Rates'!$A$10:$D$88,4,FALSE))</f>
        <v xml:space="preserve"> </v>
      </c>
      <c r="G118" s="246">
        <f>(IF(ISERROR(VLOOKUP(A118,'Calcification Rates'!$A$11:$Q$88,11,0)),0,VLOOKUP(A118,'Calcification Rates'!$A$11:$Q$88,11,0)))*D118+(IF(ISERROR(VLOOKUP(A118,'Calcification Rates'!$A$11:$Q$88,14,0)),0,VLOOKUP(A118,'Calcification Rates'!$A$11:$Q$88,14,0)))</f>
        <v>0</v>
      </c>
      <c r="H118" s="247">
        <f>(IF(ISERROR(VLOOKUP(A118,'Calcification Rates'!$A$11:$Q$88,12,0)),0,VLOOKUP(A118,'Calcification Rates'!$A$11:$Q$88,12,0)))*D118+(IF(ISERROR(VLOOKUP(A118,'Calcification Rates'!$A$11:$Q$88,15,0)),0,VLOOKUP(A118,'Calcification Rates'!$A$11:$Q$88,15,0)))</f>
        <v>0</v>
      </c>
      <c r="I118" s="248">
        <f>(IF(ISERROR(VLOOKUP(A118,'Calcification Rates'!$A$11:$Q$88,13,0)),0,VLOOKUP(A118,'Calcification Rates'!$A$11:$Q$88,13,0)))*D118+(IF(ISERROR(VLOOKUP(A118,'Calcification Rates'!$A$11:$Q$88,16,0)),0,VLOOKUP(A118,'Calcification Rates'!$A$11:$Q$88,16,0)))</f>
        <v>0</v>
      </c>
      <c r="J118" s="256"/>
      <c r="K118" s="250"/>
      <c r="L118" s="251"/>
      <c r="M118" s="244">
        <f>(IF(ISERROR(VLOOKUP(J118,'Calcification Rates'!$A$11:$Q$88,5,0)),0,VLOOKUP(J118,'Calcification Rates'!$A$11:$Q$88,5,0)))*L118</f>
        <v>0</v>
      </c>
      <c r="N118" s="245" t="str">
        <f>IF(ISERROR(VLOOKUP(J118,'Calcification Rates'!$A$10:$D$88,2,FALSE))," ",VLOOKUP(J118,'Calcification Rates'!$A$10:$D$88,2,FALSE))</f>
        <v xml:space="preserve"> </v>
      </c>
      <c r="O118" s="245" t="str">
        <f>IF(ISERROR(VLOOKUP(J118,'Calcification Rates'!$A$10:$D$88,4,FALSE))," ",VLOOKUP(J118,'Calcification Rates'!$A$10:$D$88,4,FALSE))</f>
        <v xml:space="preserve"> </v>
      </c>
      <c r="P118" s="246">
        <f>(IF(ISERROR(VLOOKUP(J118,'Calcification Rates'!$A$11:$Q$88,11,0)),0,VLOOKUP(J118,'Calcification Rates'!$A$11:$Q$88,11,0)))*M118+(IF(ISERROR(VLOOKUP(J118,'Calcification Rates'!$A$11:$Q$88,14,0)),0,VLOOKUP(J118,'Calcification Rates'!$A$11:$Q$88,14,0)))</f>
        <v>0</v>
      </c>
      <c r="Q118" s="246">
        <f>(IF(ISERROR(VLOOKUP(J118,'Calcification Rates'!$A$11:$Q$88,12,0)),0,VLOOKUP(J118,'Calcification Rates'!$A$11:$Q$88,12,0)))*M118+(IF(ISERROR(VLOOKUP(J118,'Calcification Rates'!$A$11:$Q$88,15,0)),0,VLOOKUP(J118,'Calcification Rates'!$A$11:$Q$88,15,0)))</f>
        <v>0</v>
      </c>
      <c r="R118" s="249">
        <f>(IF(ISERROR(VLOOKUP(J118,'Calcification Rates'!$A$11:$Q$88,13,0)),0,VLOOKUP(J118,'Calcification Rates'!$A$11:$Q$88,13,0)))*M118+(IF(ISERROR(VLOOKUP(J118,'Calcification Rates'!$A$11:$Q$88,16,0)),0,VLOOKUP(J118,'Calcification Rates'!$A$11:$Q$88,16,0)))</f>
        <v>0</v>
      </c>
      <c r="S118" s="256"/>
      <c r="T118" s="241"/>
      <c r="U118" s="257"/>
      <c r="V118" s="252">
        <f>(IF(ISERROR(VLOOKUP(S118,'Calcification Rates'!$A$11:$Q$88,5,0)),0,VLOOKUP(S118,'Calcification Rates'!$A$11:$Q$88,5,0)))*U118</f>
        <v>0</v>
      </c>
      <c r="W118" s="245" t="str">
        <f>IF(ISERROR(VLOOKUP(S118,'Calcification Rates'!$A$10:$D$88,2,FALSE))," ",VLOOKUP(S118,'Calcification Rates'!$A$10:$D$88,2,FALSE))</f>
        <v xml:space="preserve"> </v>
      </c>
      <c r="X118" s="245" t="str">
        <f>IF(ISERROR(VLOOKUP(S118,'Calcification Rates'!$A$10:$D$88,4,FALSE))," ",VLOOKUP(S118,'Calcification Rates'!$A$10:$D$88,4,FALSE))</f>
        <v xml:space="preserve"> </v>
      </c>
      <c r="Y118" s="246">
        <f>(IF(ISERROR(VLOOKUP(S118,'Calcification Rates'!$A$11:$Q$88,11,0)),0,VLOOKUP(S118,'Calcification Rates'!$A$11:$Q$88,11,0)))*V118+(IF(ISERROR(VLOOKUP(S118,'Calcification Rates'!$A$11:$Q$88,14,0)),0,VLOOKUP(S118,'Calcification Rates'!$A$11:$Q$88,14,0)))</f>
        <v>0</v>
      </c>
      <c r="Z118" s="246">
        <f>(IF(ISERROR(VLOOKUP(S118,'Calcification Rates'!$A$11:$Q$88,12,0)),0,VLOOKUP(S118,'Calcification Rates'!$A$11:$Q$88,12,0)))*V118+(IF(ISERROR(VLOOKUP(S118,'Calcification Rates'!$A$11:$Q$88,15,0)),0,VLOOKUP(S118,'Calcification Rates'!$A$11:$Q$88,15,0)))</f>
        <v>0</v>
      </c>
      <c r="AA118" s="249">
        <f>(IF(ISERROR(VLOOKUP(S118,'Calcification Rates'!$A$11:$Q$88,13,0)),0,VLOOKUP(S118,'Calcification Rates'!$A$11:$Q$88,13,0)))*V118+(IF(ISERROR(VLOOKUP(S118,'Calcification Rates'!$A$11:$Q$88,16,0)),0,VLOOKUP(S118,'Calcification Rates'!$A$11:$Q$88,16,0)))</f>
        <v>0</v>
      </c>
      <c r="AB118" s="242"/>
      <c r="AC118" s="242"/>
      <c r="AD118" s="242"/>
      <c r="AE118" s="244">
        <f>(IF(ISERROR(VLOOKUP(AB118,'Calcification Rates'!$A$11:$Q$88,5,0)),0,VLOOKUP(AB118,'Calcification Rates'!$A$11:$Q$88,5,0)))*AD118</f>
        <v>0</v>
      </c>
      <c r="AF118" s="245" t="str">
        <f>IF(ISERROR(VLOOKUP(AB118,'Calcification Rates'!$A$10:$D$88,2,FALSE))," ",VLOOKUP(AB118,'Calcification Rates'!$A$10:$D$88,2,FALSE))</f>
        <v xml:space="preserve"> </v>
      </c>
      <c r="AG118" s="245" t="str">
        <f>IF(ISERROR(VLOOKUP(AB118,'Calcification Rates'!$A$10:$D$88,4,FALSE))," ",VLOOKUP(AB118,'Calcification Rates'!$A$10:$D$88,4,FALSE))</f>
        <v xml:space="preserve"> </v>
      </c>
      <c r="AH118" s="246">
        <f>(IF(ISERROR(VLOOKUP(AB118,'Calcification Rates'!$A$11:$Q$88,11,0)),0,VLOOKUP(AB118,'Calcification Rates'!$A$11:$Q$88,11,0)))*AE118+(IF(ISERROR(VLOOKUP(AB118,'Calcification Rates'!$A$11:$Q$88,14,0)),0,VLOOKUP(AB118,'Calcification Rates'!$A$11:$Q$88,14,0)))</f>
        <v>0</v>
      </c>
      <c r="AI118" s="246">
        <f>(IF(ISERROR(VLOOKUP(AB118,'Calcification Rates'!$A$11:$Q$88,12,0)),0,VLOOKUP(AB118,'Calcification Rates'!$A$11:$Q$88,12,0)))*AE118+(IF(ISERROR(VLOOKUP(AB118,'Calcification Rates'!$A$11:$Q$88,15,0)),0,VLOOKUP(AB118,'Calcification Rates'!$A$11:$Q$88,15,0)))</f>
        <v>0</v>
      </c>
      <c r="AJ118" s="249">
        <f>(IF(ISERROR(VLOOKUP(AB118,'Calcification Rates'!$A$11:$Q$88,13,0)),0,VLOOKUP(AB118,'Calcification Rates'!$A$11:$Q$88,13,0)))*AE118+(IF(ISERROR(VLOOKUP(AB118,'Calcification Rates'!$A$11:$Q$88,16,0)),0,VLOOKUP(AB118,'Calcification Rates'!$A$11:$Q$88,16,0)))</f>
        <v>0</v>
      </c>
      <c r="AK118" s="256"/>
      <c r="AL118" s="242"/>
      <c r="AM118" s="243"/>
      <c r="AN118" s="252">
        <f>(IF(ISERROR(VLOOKUP(AK118,'Calcification Rates'!$A$11:$Q$88,5,0)),0,VLOOKUP(AK118,'Calcification Rates'!$A$11:$Q$88,5,0)))*AM118</f>
        <v>0</v>
      </c>
      <c r="AO118" s="245" t="str">
        <f>IF(ISERROR(VLOOKUP(AK118,'Calcification Rates'!$A$10:$D$88,2,FALSE))," ",VLOOKUP(AK118,'Calcification Rates'!$A$10:$D$88,2,FALSE))</f>
        <v xml:space="preserve"> </v>
      </c>
      <c r="AP118" s="245" t="str">
        <f>IF(ISERROR(VLOOKUP(AK118,'Calcification Rates'!$A$10:$D$88,4,FALSE))," ",VLOOKUP(AK118,'Calcification Rates'!$A$10:$D$88,4,FALSE))</f>
        <v xml:space="preserve"> </v>
      </c>
      <c r="AQ118" s="246">
        <f>(IF(ISERROR(VLOOKUP(AK118,'Calcification Rates'!$A$11:$Q$88,11,0)),0,VLOOKUP(AK118,'Calcification Rates'!$A$11:$Q$88,11,0)))*AN118+(IF(ISERROR(VLOOKUP(AK118,'Calcification Rates'!$A$11:$Q$88,14,0)),0,VLOOKUP(AK118,'Calcification Rates'!$A$11:$Q$88,14,0)))</f>
        <v>0</v>
      </c>
      <c r="AR118" s="246">
        <f>(IF(ISERROR(VLOOKUP(AK118,'Calcification Rates'!$A$11:$Q$88,12,0)),0,VLOOKUP(AK118,'Calcification Rates'!$A$11:$Q$88,12,0)))*AN118+(IF(ISERROR(VLOOKUP(AK118,'Calcification Rates'!$A$11:$Q$88,15,0)),0,VLOOKUP(AK118,'Calcification Rates'!$A$11:$Q$88,15,0)))</f>
        <v>0</v>
      </c>
      <c r="AS118" s="249">
        <f>(IF(ISERROR(VLOOKUP(AK118,'Calcification Rates'!$A$11:$Q$88,13,0)),0,VLOOKUP(AK118,'Calcification Rates'!$A$11:$Q$88,13,0)))*AN118+(IF(ISERROR(VLOOKUP(AK118,'Calcification Rates'!$A$11:$Q$88,16,0)),0,VLOOKUP(AK118,'Calcification Rates'!$A$11:$Q$88,16,0)))</f>
        <v>0</v>
      </c>
      <c r="AT118" s="256"/>
      <c r="AU118" s="241"/>
      <c r="AV118" s="257"/>
      <c r="AW118" s="244">
        <f>(IF(ISERROR(VLOOKUP(AT118,'Calcification Rates'!$A$11:$Q$88,5,0)),0,VLOOKUP(AT118,'Calcification Rates'!$A$11:$Q$88,5,0)))*AV118</f>
        <v>0</v>
      </c>
      <c r="AX118" s="245" t="str">
        <f>IF(ISERROR(VLOOKUP(AT118,'Calcification Rates'!$A$10:$D$88,2,FALSE))," ",VLOOKUP(AT118,'Calcification Rates'!$A$10:$D$88,2,FALSE))</f>
        <v xml:space="preserve"> </v>
      </c>
      <c r="AY118" s="245" t="str">
        <f>IF(ISERROR(VLOOKUP(AT118,'Calcification Rates'!$A$10:$D$88,4,FALSE))," ",VLOOKUP(AT118,'Calcification Rates'!$A$10:$D$88,4,FALSE))</f>
        <v xml:space="preserve"> </v>
      </c>
      <c r="AZ118" s="253">
        <f>(IF(ISERROR(VLOOKUP(AT118,'Calcification Rates'!$A$11:$Q$88,11,0)),0,VLOOKUP(AT118,'Calcification Rates'!$A$11:$Q$88,11,0)))*AW118+(IF(ISERROR(VLOOKUP(AT118,'Calcification Rates'!$A$11:$Q$88,14,0)),0,VLOOKUP(AT118,'Calcification Rates'!$A$11:$Q$88,14,0)))</f>
        <v>0</v>
      </c>
      <c r="BA118" s="253">
        <f>(IF(ISERROR(VLOOKUP(AT118,'Calcification Rates'!$A$11:$Q$88,12,0)),0,VLOOKUP(AT118,'Calcification Rates'!$A$11:$Q$88,12,0)))*AW118+(IF(ISERROR(VLOOKUP(AT118,'Calcification Rates'!$A$11:$Q$88,15,0)),0,VLOOKUP(AT118,'Calcification Rates'!$A$11:$Q$88,15,0)))</f>
        <v>0</v>
      </c>
      <c r="BB118" s="254">
        <f>(IF(ISERROR(VLOOKUP(AT118,'Calcification Rates'!$A$11:$Q$88,13,0)),0,VLOOKUP(AT118,'Calcification Rates'!$A$11:$Q$88,13,0)))*AW118+(IF(ISERROR(VLOOKUP(AT118,'Calcification Rates'!$A$11:$Q$88,16,0)),0,VLOOKUP(AT118,'Calcification Rates'!$A$11:$Q$88,16,0)))</f>
        <v>0</v>
      </c>
      <c r="BC118" s="256"/>
      <c r="BD118" s="250"/>
      <c r="BE118" s="251"/>
      <c r="BF118" s="244">
        <f>(IF(ISERROR(VLOOKUP(BC118,'Calcification Rates'!$A$11:$Q$88,5,0)),0,VLOOKUP(BC118,'Calcification Rates'!$A$11:$Q$88,5,0)))*BE118</f>
        <v>0</v>
      </c>
      <c r="BG118" s="245" t="str">
        <f>IF(ISERROR(VLOOKUP(BC118,'Calcification Rates'!$A$10:$D$88,2,FALSE))," ",VLOOKUP(BC118,'Calcification Rates'!$A$10:$D$88,2,FALSE))</f>
        <v xml:space="preserve"> </v>
      </c>
      <c r="BH118" s="245" t="str">
        <f>IF(ISERROR(VLOOKUP(BC118,'Calcification Rates'!$A$10:$D$88,4,FALSE))," ",VLOOKUP(BC118,'Calcification Rates'!$A$10:$D$88,4,FALSE))</f>
        <v xml:space="preserve"> </v>
      </c>
      <c r="BI118" s="253">
        <f>(IF(ISERROR(VLOOKUP(BC118,'Calcification Rates'!$A$11:$Q$88,11,0)),0,VLOOKUP(BC118,'Calcification Rates'!$A$11:$Q$88,11,0)))*BF118+(IF(ISERROR(VLOOKUP(BC118,'Calcification Rates'!$A$11:$Q$88,14,0)),0,VLOOKUP(BC118,'Calcification Rates'!$A$11:$Q$88,14,0)))</f>
        <v>0</v>
      </c>
      <c r="BJ118" s="253">
        <f>(IF(ISERROR(VLOOKUP(BC118,'Calcification Rates'!$A$11:$Q$88,12,0)),0,VLOOKUP(BC118,'Calcification Rates'!$A$11:$Q$88,12,0)))*BF118+(IF(ISERROR(VLOOKUP(BC118,'Calcification Rates'!$A$11:$Q$88,15,0)),0,VLOOKUP(BC118,'Calcification Rates'!$A$11:$Q$88,15,0)))</f>
        <v>0</v>
      </c>
      <c r="BK118" s="254">
        <f>(IF(ISERROR(VLOOKUP(BC118,'Calcification Rates'!$A$11:$Q$88,13,0)),0,VLOOKUP(BC118,'Calcification Rates'!$A$11:$Q$88,13,0)))*BF118+(IF(ISERROR(VLOOKUP(BC118,'Calcification Rates'!$A$11:$Q$88,16,0)),0,VLOOKUP(BC118,'Calcification Rates'!$A$11:$Q$88,16,0)))</f>
        <v>0</v>
      </c>
      <c r="BL118" s="256"/>
      <c r="BM118" s="241"/>
      <c r="BN118" s="241"/>
      <c r="BO118" s="241">
        <f>(IF(ISERROR(VLOOKUP(BL118,'Calcification Rates'!$A$11:$Q$88,5,0)),0,VLOOKUP(BL118,'Calcification Rates'!$A$11:$Q$88,5,0)))*BN118</f>
        <v>0</v>
      </c>
      <c r="BP118" s="245" t="str">
        <f>IF(ISERROR(VLOOKUP(BL118,'Calcification Rates'!$A$10:$D$88,2,FALSE))," ",VLOOKUP(BL118,'Calcification Rates'!$A$10:$D$88,2,FALSE))</f>
        <v xml:space="preserve"> </v>
      </c>
      <c r="BQ118" s="245" t="str">
        <f>IF(ISERROR(VLOOKUP(BL118,'Calcification Rates'!$A$10:$D$88,4,FALSE))," ",VLOOKUP(BL118,'Calcification Rates'!$A$10:$D$88,4,FALSE))</f>
        <v xml:space="preserve"> </v>
      </c>
      <c r="BR118" s="253">
        <f>(IF(ISERROR(VLOOKUP(BL118,'Calcification Rates'!$A$11:$Q$88,11,0)),0,VLOOKUP(BL118,'Calcification Rates'!$A$11:$Q$88,11,0)))*BO118+(IF(ISERROR(VLOOKUP(BL118,'Calcification Rates'!$A$11:$Q$88,14,0)),0,VLOOKUP(BL118,'Calcification Rates'!$A$11:$Q$88,14,0)))</f>
        <v>0</v>
      </c>
      <c r="BS118" s="253">
        <f>(IF(ISERROR(VLOOKUP(BL118,'Calcification Rates'!$A$11:$Q$88,12,0)),0,VLOOKUP(BL118,'Calcification Rates'!$A$11:$Q$88,12,0)))*BO118+(IF(ISERROR(VLOOKUP(BL118,'Calcification Rates'!$A$11:$Q$88,15,0)),0,VLOOKUP(BL118,'Calcification Rates'!$A$11:$Q$88,15,0)))</f>
        <v>0</v>
      </c>
      <c r="BT118" s="254">
        <f>(IF(ISERROR(VLOOKUP(BL118,'Calcification Rates'!$A$11:$Q$88,13,0)),0,VLOOKUP(BL118,'Calcification Rates'!$A$11:$Q$88,13,0)))*BO118+(IF(ISERROR(VLOOKUP(BL118,'Calcification Rates'!$A$11:$Q$88,16,0)),0,VLOOKUP(BL118,'Calcification Rates'!$A$11:$Q$88,16,0)))</f>
        <v>0</v>
      </c>
    </row>
    <row r="119" spans="1:72" ht="20.100000000000001" customHeight="1" x14ac:dyDescent="0.25">
      <c r="A119" s="258"/>
      <c r="B119" s="241"/>
      <c r="C119" s="257"/>
      <c r="D119" s="244">
        <f>(IF(ISERROR(VLOOKUP(A119,'Calcification Rates'!$A$11:$Q$88,5,0)),0,VLOOKUP(A119,'Calcification Rates'!$A$11:$Q$88,5,0)))*C119</f>
        <v>0</v>
      </c>
      <c r="E119" s="245" t="str">
        <f>IF(ISERROR(VLOOKUP(A119,'Calcification Rates'!$A$10:$D$88,2,FALSE))," ",VLOOKUP(A119,'Calcification Rates'!$A$10:$D$88,2,FALSE))</f>
        <v xml:space="preserve"> </v>
      </c>
      <c r="F119" s="245" t="str">
        <f>IF(ISERROR(VLOOKUP(A119,'Calcification Rates'!$A$10:$D$88,4,FALSE))," ",VLOOKUP(A119,'Calcification Rates'!$A$10:$D$88,4,FALSE))</f>
        <v xml:space="preserve"> </v>
      </c>
      <c r="G119" s="246">
        <f>(IF(ISERROR(VLOOKUP(A119,'Calcification Rates'!$A$11:$Q$88,11,0)),0,VLOOKUP(A119,'Calcification Rates'!$A$11:$Q$88,11,0)))*D119+(IF(ISERROR(VLOOKUP(A119,'Calcification Rates'!$A$11:$Q$88,14,0)),0,VLOOKUP(A119,'Calcification Rates'!$A$11:$Q$88,14,0)))</f>
        <v>0</v>
      </c>
      <c r="H119" s="247">
        <f>(IF(ISERROR(VLOOKUP(A119,'Calcification Rates'!$A$11:$Q$88,12,0)),0,VLOOKUP(A119,'Calcification Rates'!$A$11:$Q$88,12,0)))*D119+(IF(ISERROR(VLOOKUP(A119,'Calcification Rates'!$A$11:$Q$88,15,0)),0,VLOOKUP(A119,'Calcification Rates'!$A$11:$Q$88,15,0)))</f>
        <v>0</v>
      </c>
      <c r="I119" s="248">
        <f>(IF(ISERROR(VLOOKUP(A119,'Calcification Rates'!$A$11:$Q$88,13,0)),0,VLOOKUP(A119,'Calcification Rates'!$A$11:$Q$88,13,0)))*D119+(IF(ISERROR(VLOOKUP(A119,'Calcification Rates'!$A$11:$Q$88,16,0)),0,VLOOKUP(A119,'Calcification Rates'!$A$11:$Q$88,16,0)))</f>
        <v>0</v>
      </c>
      <c r="J119" s="256"/>
      <c r="K119" s="250"/>
      <c r="L119" s="251"/>
      <c r="M119" s="244">
        <f>(IF(ISERROR(VLOOKUP(J119,'Calcification Rates'!$A$11:$Q$88,5,0)),0,VLOOKUP(J119,'Calcification Rates'!$A$11:$Q$88,5,0)))*L119</f>
        <v>0</v>
      </c>
      <c r="N119" s="245" t="str">
        <f>IF(ISERROR(VLOOKUP(J119,'Calcification Rates'!$A$10:$D$88,2,FALSE))," ",VLOOKUP(J119,'Calcification Rates'!$A$10:$D$88,2,FALSE))</f>
        <v xml:space="preserve"> </v>
      </c>
      <c r="O119" s="245" t="str">
        <f>IF(ISERROR(VLOOKUP(J119,'Calcification Rates'!$A$10:$D$88,4,FALSE))," ",VLOOKUP(J119,'Calcification Rates'!$A$10:$D$88,4,FALSE))</f>
        <v xml:space="preserve"> </v>
      </c>
      <c r="P119" s="246">
        <f>(IF(ISERROR(VLOOKUP(J119,'Calcification Rates'!$A$11:$Q$88,11,0)),0,VLOOKUP(J119,'Calcification Rates'!$A$11:$Q$88,11,0)))*M119+(IF(ISERROR(VLOOKUP(J119,'Calcification Rates'!$A$11:$Q$88,14,0)),0,VLOOKUP(J119,'Calcification Rates'!$A$11:$Q$88,14,0)))</f>
        <v>0</v>
      </c>
      <c r="Q119" s="246">
        <f>(IF(ISERROR(VLOOKUP(J119,'Calcification Rates'!$A$11:$Q$88,12,0)),0,VLOOKUP(J119,'Calcification Rates'!$A$11:$Q$88,12,0)))*M119+(IF(ISERROR(VLOOKUP(J119,'Calcification Rates'!$A$11:$Q$88,15,0)),0,VLOOKUP(J119,'Calcification Rates'!$A$11:$Q$88,15,0)))</f>
        <v>0</v>
      </c>
      <c r="R119" s="249">
        <f>(IF(ISERROR(VLOOKUP(J119,'Calcification Rates'!$A$11:$Q$88,13,0)),0,VLOOKUP(J119,'Calcification Rates'!$A$11:$Q$88,13,0)))*M119+(IF(ISERROR(VLOOKUP(J119,'Calcification Rates'!$A$11:$Q$88,16,0)),0,VLOOKUP(J119,'Calcification Rates'!$A$11:$Q$88,16,0)))</f>
        <v>0</v>
      </c>
      <c r="S119" s="256"/>
      <c r="T119" s="241"/>
      <c r="U119" s="257"/>
      <c r="V119" s="252">
        <f>(IF(ISERROR(VLOOKUP(S119,'Calcification Rates'!$A$11:$Q$88,5,0)),0,VLOOKUP(S119,'Calcification Rates'!$A$11:$Q$88,5,0)))*U119</f>
        <v>0</v>
      </c>
      <c r="W119" s="245" t="str">
        <f>IF(ISERROR(VLOOKUP(S119,'Calcification Rates'!$A$10:$D$88,2,FALSE))," ",VLOOKUP(S119,'Calcification Rates'!$A$10:$D$88,2,FALSE))</f>
        <v xml:space="preserve"> </v>
      </c>
      <c r="X119" s="245" t="str">
        <f>IF(ISERROR(VLOOKUP(S119,'Calcification Rates'!$A$10:$D$88,4,FALSE))," ",VLOOKUP(S119,'Calcification Rates'!$A$10:$D$88,4,FALSE))</f>
        <v xml:space="preserve"> </v>
      </c>
      <c r="Y119" s="246">
        <f>(IF(ISERROR(VLOOKUP(S119,'Calcification Rates'!$A$11:$Q$88,11,0)),0,VLOOKUP(S119,'Calcification Rates'!$A$11:$Q$88,11,0)))*V119+(IF(ISERROR(VLOOKUP(S119,'Calcification Rates'!$A$11:$Q$88,14,0)),0,VLOOKUP(S119,'Calcification Rates'!$A$11:$Q$88,14,0)))</f>
        <v>0</v>
      </c>
      <c r="Z119" s="246">
        <f>(IF(ISERROR(VLOOKUP(S119,'Calcification Rates'!$A$11:$Q$88,12,0)),0,VLOOKUP(S119,'Calcification Rates'!$A$11:$Q$88,12,0)))*V119+(IF(ISERROR(VLOOKUP(S119,'Calcification Rates'!$A$11:$Q$88,15,0)),0,VLOOKUP(S119,'Calcification Rates'!$A$11:$Q$88,15,0)))</f>
        <v>0</v>
      </c>
      <c r="AA119" s="249">
        <f>(IF(ISERROR(VLOOKUP(S119,'Calcification Rates'!$A$11:$Q$88,13,0)),0,VLOOKUP(S119,'Calcification Rates'!$A$11:$Q$88,13,0)))*V119+(IF(ISERROR(VLOOKUP(S119,'Calcification Rates'!$A$11:$Q$88,16,0)),0,VLOOKUP(S119,'Calcification Rates'!$A$11:$Q$88,16,0)))</f>
        <v>0</v>
      </c>
      <c r="AB119" s="242"/>
      <c r="AC119" s="242"/>
      <c r="AD119" s="242"/>
      <c r="AE119" s="244">
        <f>(IF(ISERROR(VLOOKUP(AB119,'Calcification Rates'!$A$11:$Q$88,5,0)),0,VLOOKUP(AB119,'Calcification Rates'!$A$11:$Q$88,5,0)))*AD119</f>
        <v>0</v>
      </c>
      <c r="AF119" s="245" t="str">
        <f>IF(ISERROR(VLOOKUP(AB119,'Calcification Rates'!$A$10:$D$88,2,FALSE))," ",VLOOKUP(AB119,'Calcification Rates'!$A$10:$D$88,2,FALSE))</f>
        <v xml:space="preserve"> </v>
      </c>
      <c r="AG119" s="245" t="str">
        <f>IF(ISERROR(VLOOKUP(AB119,'Calcification Rates'!$A$10:$D$88,4,FALSE))," ",VLOOKUP(AB119,'Calcification Rates'!$A$10:$D$88,4,FALSE))</f>
        <v xml:space="preserve"> </v>
      </c>
      <c r="AH119" s="246">
        <f>(IF(ISERROR(VLOOKUP(AB119,'Calcification Rates'!$A$11:$Q$88,11,0)),0,VLOOKUP(AB119,'Calcification Rates'!$A$11:$Q$88,11,0)))*AE119+(IF(ISERROR(VLOOKUP(AB119,'Calcification Rates'!$A$11:$Q$88,14,0)),0,VLOOKUP(AB119,'Calcification Rates'!$A$11:$Q$88,14,0)))</f>
        <v>0</v>
      </c>
      <c r="AI119" s="246">
        <f>(IF(ISERROR(VLOOKUP(AB119,'Calcification Rates'!$A$11:$Q$88,12,0)),0,VLOOKUP(AB119,'Calcification Rates'!$A$11:$Q$88,12,0)))*AE119+(IF(ISERROR(VLOOKUP(AB119,'Calcification Rates'!$A$11:$Q$88,15,0)),0,VLOOKUP(AB119,'Calcification Rates'!$A$11:$Q$88,15,0)))</f>
        <v>0</v>
      </c>
      <c r="AJ119" s="249">
        <f>(IF(ISERROR(VLOOKUP(AB119,'Calcification Rates'!$A$11:$Q$88,13,0)),0,VLOOKUP(AB119,'Calcification Rates'!$A$11:$Q$88,13,0)))*AE119+(IF(ISERROR(VLOOKUP(AB119,'Calcification Rates'!$A$11:$Q$88,16,0)),0,VLOOKUP(AB119,'Calcification Rates'!$A$11:$Q$88,16,0)))</f>
        <v>0</v>
      </c>
      <c r="AK119" s="256"/>
      <c r="AL119" s="242"/>
      <c r="AM119" s="243"/>
      <c r="AN119" s="252">
        <f>(IF(ISERROR(VLOOKUP(AK119,'Calcification Rates'!$A$11:$Q$88,5,0)),0,VLOOKUP(AK119,'Calcification Rates'!$A$11:$Q$88,5,0)))*AM119</f>
        <v>0</v>
      </c>
      <c r="AO119" s="245" t="str">
        <f>IF(ISERROR(VLOOKUP(AK119,'Calcification Rates'!$A$10:$D$88,2,FALSE))," ",VLOOKUP(AK119,'Calcification Rates'!$A$10:$D$88,2,FALSE))</f>
        <v xml:space="preserve"> </v>
      </c>
      <c r="AP119" s="245" t="str">
        <f>IF(ISERROR(VLOOKUP(AK119,'Calcification Rates'!$A$10:$D$88,4,FALSE))," ",VLOOKUP(AK119,'Calcification Rates'!$A$10:$D$88,4,FALSE))</f>
        <v xml:space="preserve"> </v>
      </c>
      <c r="AQ119" s="246">
        <f>(IF(ISERROR(VLOOKUP(AK119,'Calcification Rates'!$A$11:$Q$88,11,0)),0,VLOOKUP(AK119,'Calcification Rates'!$A$11:$Q$88,11,0)))*AN119+(IF(ISERROR(VLOOKUP(AK119,'Calcification Rates'!$A$11:$Q$88,14,0)),0,VLOOKUP(AK119,'Calcification Rates'!$A$11:$Q$88,14,0)))</f>
        <v>0</v>
      </c>
      <c r="AR119" s="246">
        <f>(IF(ISERROR(VLOOKUP(AK119,'Calcification Rates'!$A$11:$Q$88,12,0)),0,VLOOKUP(AK119,'Calcification Rates'!$A$11:$Q$88,12,0)))*AN119+(IF(ISERROR(VLOOKUP(AK119,'Calcification Rates'!$A$11:$Q$88,15,0)),0,VLOOKUP(AK119,'Calcification Rates'!$A$11:$Q$88,15,0)))</f>
        <v>0</v>
      </c>
      <c r="AS119" s="249">
        <f>(IF(ISERROR(VLOOKUP(AK119,'Calcification Rates'!$A$11:$Q$88,13,0)),0,VLOOKUP(AK119,'Calcification Rates'!$A$11:$Q$88,13,0)))*AN119+(IF(ISERROR(VLOOKUP(AK119,'Calcification Rates'!$A$11:$Q$88,16,0)),0,VLOOKUP(AK119,'Calcification Rates'!$A$11:$Q$88,16,0)))</f>
        <v>0</v>
      </c>
      <c r="AT119" s="256"/>
      <c r="AU119" s="241"/>
      <c r="AV119" s="257"/>
      <c r="AW119" s="244">
        <f>(IF(ISERROR(VLOOKUP(AT119,'Calcification Rates'!$A$11:$Q$88,5,0)),0,VLOOKUP(AT119,'Calcification Rates'!$A$11:$Q$88,5,0)))*AV119</f>
        <v>0</v>
      </c>
      <c r="AX119" s="245" t="str">
        <f>IF(ISERROR(VLOOKUP(AT119,'Calcification Rates'!$A$10:$D$88,2,FALSE))," ",VLOOKUP(AT119,'Calcification Rates'!$A$10:$D$88,2,FALSE))</f>
        <v xml:space="preserve"> </v>
      </c>
      <c r="AY119" s="245" t="str">
        <f>IF(ISERROR(VLOOKUP(AT119,'Calcification Rates'!$A$10:$D$88,4,FALSE))," ",VLOOKUP(AT119,'Calcification Rates'!$A$10:$D$88,4,FALSE))</f>
        <v xml:space="preserve"> </v>
      </c>
      <c r="AZ119" s="253">
        <f>(IF(ISERROR(VLOOKUP(AT119,'Calcification Rates'!$A$11:$Q$88,11,0)),0,VLOOKUP(AT119,'Calcification Rates'!$A$11:$Q$88,11,0)))*AW119+(IF(ISERROR(VLOOKUP(AT119,'Calcification Rates'!$A$11:$Q$88,14,0)),0,VLOOKUP(AT119,'Calcification Rates'!$A$11:$Q$88,14,0)))</f>
        <v>0</v>
      </c>
      <c r="BA119" s="253">
        <f>(IF(ISERROR(VLOOKUP(AT119,'Calcification Rates'!$A$11:$Q$88,12,0)),0,VLOOKUP(AT119,'Calcification Rates'!$A$11:$Q$88,12,0)))*AW119+(IF(ISERROR(VLOOKUP(AT119,'Calcification Rates'!$A$11:$Q$88,15,0)),0,VLOOKUP(AT119,'Calcification Rates'!$A$11:$Q$88,15,0)))</f>
        <v>0</v>
      </c>
      <c r="BB119" s="254">
        <f>(IF(ISERROR(VLOOKUP(AT119,'Calcification Rates'!$A$11:$Q$88,13,0)),0,VLOOKUP(AT119,'Calcification Rates'!$A$11:$Q$88,13,0)))*AW119+(IF(ISERROR(VLOOKUP(AT119,'Calcification Rates'!$A$11:$Q$88,16,0)),0,VLOOKUP(AT119,'Calcification Rates'!$A$11:$Q$88,16,0)))</f>
        <v>0</v>
      </c>
      <c r="BC119" s="256"/>
      <c r="BD119" s="250"/>
      <c r="BE119" s="251"/>
      <c r="BF119" s="244">
        <f>(IF(ISERROR(VLOOKUP(BC119,'Calcification Rates'!$A$11:$Q$88,5,0)),0,VLOOKUP(BC119,'Calcification Rates'!$A$11:$Q$88,5,0)))*BE119</f>
        <v>0</v>
      </c>
      <c r="BG119" s="245" t="str">
        <f>IF(ISERROR(VLOOKUP(BC119,'Calcification Rates'!$A$10:$D$88,2,FALSE))," ",VLOOKUP(BC119,'Calcification Rates'!$A$10:$D$88,2,FALSE))</f>
        <v xml:space="preserve"> </v>
      </c>
      <c r="BH119" s="245" t="str">
        <f>IF(ISERROR(VLOOKUP(BC119,'Calcification Rates'!$A$10:$D$88,4,FALSE))," ",VLOOKUP(BC119,'Calcification Rates'!$A$10:$D$88,4,FALSE))</f>
        <v xml:space="preserve"> </v>
      </c>
      <c r="BI119" s="253">
        <f>(IF(ISERROR(VLOOKUP(BC119,'Calcification Rates'!$A$11:$Q$88,11,0)),0,VLOOKUP(BC119,'Calcification Rates'!$A$11:$Q$88,11,0)))*BF119+(IF(ISERROR(VLOOKUP(BC119,'Calcification Rates'!$A$11:$Q$88,14,0)),0,VLOOKUP(BC119,'Calcification Rates'!$A$11:$Q$88,14,0)))</f>
        <v>0</v>
      </c>
      <c r="BJ119" s="253">
        <f>(IF(ISERROR(VLOOKUP(BC119,'Calcification Rates'!$A$11:$Q$88,12,0)),0,VLOOKUP(BC119,'Calcification Rates'!$A$11:$Q$88,12,0)))*BF119+(IF(ISERROR(VLOOKUP(BC119,'Calcification Rates'!$A$11:$Q$88,15,0)),0,VLOOKUP(BC119,'Calcification Rates'!$A$11:$Q$88,15,0)))</f>
        <v>0</v>
      </c>
      <c r="BK119" s="254">
        <f>(IF(ISERROR(VLOOKUP(BC119,'Calcification Rates'!$A$11:$Q$88,13,0)),0,VLOOKUP(BC119,'Calcification Rates'!$A$11:$Q$88,13,0)))*BF119+(IF(ISERROR(VLOOKUP(BC119,'Calcification Rates'!$A$11:$Q$88,16,0)),0,VLOOKUP(BC119,'Calcification Rates'!$A$11:$Q$88,16,0)))</f>
        <v>0</v>
      </c>
      <c r="BL119" s="256"/>
      <c r="BM119" s="241"/>
      <c r="BN119" s="241"/>
      <c r="BO119" s="241">
        <f>(IF(ISERROR(VLOOKUP(BL119,'Calcification Rates'!$A$11:$Q$88,5,0)),0,VLOOKUP(BL119,'Calcification Rates'!$A$11:$Q$88,5,0)))*BN119</f>
        <v>0</v>
      </c>
      <c r="BP119" s="245" t="str">
        <f>IF(ISERROR(VLOOKUP(BL119,'Calcification Rates'!$A$10:$D$88,2,FALSE))," ",VLOOKUP(BL119,'Calcification Rates'!$A$10:$D$88,2,FALSE))</f>
        <v xml:space="preserve"> </v>
      </c>
      <c r="BQ119" s="245" t="str">
        <f>IF(ISERROR(VLOOKUP(BL119,'Calcification Rates'!$A$10:$D$88,4,FALSE))," ",VLOOKUP(BL119,'Calcification Rates'!$A$10:$D$88,4,FALSE))</f>
        <v xml:space="preserve"> </v>
      </c>
      <c r="BR119" s="253">
        <f>(IF(ISERROR(VLOOKUP(BL119,'Calcification Rates'!$A$11:$Q$88,11,0)),0,VLOOKUP(BL119,'Calcification Rates'!$A$11:$Q$88,11,0)))*BO119+(IF(ISERROR(VLOOKUP(BL119,'Calcification Rates'!$A$11:$Q$88,14,0)),0,VLOOKUP(BL119,'Calcification Rates'!$A$11:$Q$88,14,0)))</f>
        <v>0</v>
      </c>
      <c r="BS119" s="253">
        <f>(IF(ISERROR(VLOOKUP(BL119,'Calcification Rates'!$A$11:$Q$88,12,0)),0,VLOOKUP(BL119,'Calcification Rates'!$A$11:$Q$88,12,0)))*BO119+(IF(ISERROR(VLOOKUP(BL119,'Calcification Rates'!$A$11:$Q$88,15,0)),0,VLOOKUP(BL119,'Calcification Rates'!$A$11:$Q$88,15,0)))</f>
        <v>0</v>
      </c>
      <c r="BT119" s="254">
        <f>(IF(ISERROR(VLOOKUP(BL119,'Calcification Rates'!$A$11:$Q$88,13,0)),0,VLOOKUP(BL119,'Calcification Rates'!$A$11:$Q$88,13,0)))*BO119+(IF(ISERROR(VLOOKUP(BL119,'Calcification Rates'!$A$11:$Q$88,16,0)),0,VLOOKUP(BL119,'Calcification Rates'!$A$11:$Q$88,16,0)))</f>
        <v>0</v>
      </c>
    </row>
    <row r="120" spans="1:72" ht="20.100000000000001" customHeight="1" x14ac:dyDescent="0.25">
      <c r="A120" s="258"/>
      <c r="B120" s="241"/>
      <c r="C120" s="257"/>
      <c r="D120" s="244">
        <f>(IF(ISERROR(VLOOKUP(A120,'Calcification Rates'!$A$11:$Q$88,5,0)),0,VLOOKUP(A120,'Calcification Rates'!$A$11:$Q$88,5,0)))*C120</f>
        <v>0</v>
      </c>
      <c r="E120" s="245" t="str">
        <f>IF(ISERROR(VLOOKUP(A120,'Calcification Rates'!$A$10:$D$88,2,FALSE))," ",VLOOKUP(A120,'Calcification Rates'!$A$10:$D$88,2,FALSE))</f>
        <v xml:space="preserve"> </v>
      </c>
      <c r="F120" s="245" t="str">
        <f>IF(ISERROR(VLOOKUP(A120,'Calcification Rates'!$A$10:$D$88,4,FALSE))," ",VLOOKUP(A120,'Calcification Rates'!$A$10:$D$88,4,FALSE))</f>
        <v xml:space="preserve"> </v>
      </c>
      <c r="G120" s="246">
        <f>(IF(ISERROR(VLOOKUP(A120,'Calcification Rates'!$A$11:$Q$88,11,0)),0,VLOOKUP(A120,'Calcification Rates'!$A$11:$Q$88,11,0)))*D120+(IF(ISERROR(VLOOKUP(A120,'Calcification Rates'!$A$11:$Q$88,14,0)),0,VLOOKUP(A120,'Calcification Rates'!$A$11:$Q$88,14,0)))</f>
        <v>0</v>
      </c>
      <c r="H120" s="247">
        <f>(IF(ISERROR(VLOOKUP(A120,'Calcification Rates'!$A$11:$Q$88,12,0)),0,VLOOKUP(A120,'Calcification Rates'!$A$11:$Q$88,12,0)))*D120+(IF(ISERROR(VLOOKUP(A120,'Calcification Rates'!$A$11:$Q$88,15,0)),0,VLOOKUP(A120,'Calcification Rates'!$A$11:$Q$88,15,0)))</f>
        <v>0</v>
      </c>
      <c r="I120" s="248">
        <f>(IF(ISERROR(VLOOKUP(A120,'Calcification Rates'!$A$11:$Q$88,13,0)),0,VLOOKUP(A120,'Calcification Rates'!$A$11:$Q$88,13,0)))*D120+(IF(ISERROR(VLOOKUP(A120,'Calcification Rates'!$A$11:$Q$88,16,0)),0,VLOOKUP(A120,'Calcification Rates'!$A$11:$Q$88,16,0)))</f>
        <v>0</v>
      </c>
      <c r="J120" s="241"/>
      <c r="K120" s="242"/>
      <c r="L120" s="242"/>
      <c r="M120" s="244">
        <f>(IF(ISERROR(VLOOKUP(J120,'Calcification Rates'!$A$11:$Q$88,5,0)),0,VLOOKUP(J120,'Calcification Rates'!$A$11:$Q$88,5,0)))*L120</f>
        <v>0</v>
      </c>
      <c r="N120" s="245" t="str">
        <f>IF(ISERROR(VLOOKUP(J120,'Calcification Rates'!$A$10:$D$88,2,FALSE))," ",VLOOKUP(J120,'Calcification Rates'!$A$10:$D$88,2,FALSE))</f>
        <v xml:space="preserve"> </v>
      </c>
      <c r="O120" s="245" t="str">
        <f>IF(ISERROR(VLOOKUP(J120,'Calcification Rates'!$A$10:$D$88,4,FALSE))," ",VLOOKUP(J120,'Calcification Rates'!$A$10:$D$88,4,FALSE))</f>
        <v xml:space="preserve"> </v>
      </c>
      <c r="P120" s="246">
        <f>(IF(ISERROR(VLOOKUP(J120,'Calcification Rates'!$A$11:$Q$88,11,0)),0,VLOOKUP(J120,'Calcification Rates'!$A$11:$Q$88,11,0)))*M120+(IF(ISERROR(VLOOKUP(J120,'Calcification Rates'!$A$11:$Q$88,14,0)),0,VLOOKUP(J120,'Calcification Rates'!$A$11:$Q$88,14,0)))</f>
        <v>0</v>
      </c>
      <c r="Q120" s="246">
        <f>(IF(ISERROR(VLOOKUP(J120,'Calcification Rates'!$A$11:$Q$88,12,0)),0,VLOOKUP(J120,'Calcification Rates'!$A$11:$Q$88,12,0)))*M120+(IF(ISERROR(VLOOKUP(J120,'Calcification Rates'!$A$11:$Q$88,15,0)),0,VLOOKUP(J120,'Calcification Rates'!$A$11:$Q$88,15,0)))</f>
        <v>0</v>
      </c>
      <c r="R120" s="249">
        <f>(IF(ISERROR(VLOOKUP(J120,'Calcification Rates'!$A$11:$Q$88,13,0)),0,VLOOKUP(J120,'Calcification Rates'!$A$11:$Q$88,13,0)))*M120+(IF(ISERROR(VLOOKUP(J120,'Calcification Rates'!$A$11:$Q$88,16,0)),0,VLOOKUP(J120,'Calcification Rates'!$A$11:$Q$88,16,0)))</f>
        <v>0</v>
      </c>
      <c r="S120" s="256"/>
      <c r="T120" s="241"/>
      <c r="U120" s="257"/>
      <c r="V120" s="252">
        <f>(IF(ISERROR(VLOOKUP(S120,'Calcification Rates'!$A$11:$Q$88,5,0)),0,VLOOKUP(S120,'Calcification Rates'!$A$11:$Q$88,5,0)))*U120</f>
        <v>0</v>
      </c>
      <c r="W120" s="245" t="str">
        <f>IF(ISERROR(VLOOKUP(S120,'Calcification Rates'!$A$10:$D$88,2,FALSE))," ",VLOOKUP(S120,'Calcification Rates'!$A$10:$D$88,2,FALSE))</f>
        <v xml:space="preserve"> </v>
      </c>
      <c r="X120" s="245" t="str">
        <f>IF(ISERROR(VLOOKUP(S120,'Calcification Rates'!$A$10:$D$88,4,FALSE))," ",VLOOKUP(S120,'Calcification Rates'!$A$10:$D$88,4,FALSE))</f>
        <v xml:space="preserve"> </v>
      </c>
      <c r="Y120" s="246">
        <f>(IF(ISERROR(VLOOKUP(S120,'Calcification Rates'!$A$11:$Q$88,11,0)),0,VLOOKUP(S120,'Calcification Rates'!$A$11:$Q$88,11,0)))*V120+(IF(ISERROR(VLOOKUP(S120,'Calcification Rates'!$A$11:$Q$88,14,0)),0,VLOOKUP(S120,'Calcification Rates'!$A$11:$Q$88,14,0)))</f>
        <v>0</v>
      </c>
      <c r="Z120" s="246">
        <f>(IF(ISERROR(VLOOKUP(S120,'Calcification Rates'!$A$11:$Q$88,12,0)),0,VLOOKUP(S120,'Calcification Rates'!$A$11:$Q$88,12,0)))*V120+(IF(ISERROR(VLOOKUP(S120,'Calcification Rates'!$A$11:$Q$88,15,0)),0,VLOOKUP(S120,'Calcification Rates'!$A$11:$Q$88,15,0)))</f>
        <v>0</v>
      </c>
      <c r="AA120" s="249">
        <f>(IF(ISERROR(VLOOKUP(S120,'Calcification Rates'!$A$11:$Q$88,13,0)),0,VLOOKUP(S120,'Calcification Rates'!$A$11:$Q$88,13,0)))*V120+(IF(ISERROR(VLOOKUP(S120,'Calcification Rates'!$A$11:$Q$88,16,0)),0,VLOOKUP(S120,'Calcification Rates'!$A$11:$Q$88,16,0)))</f>
        <v>0</v>
      </c>
      <c r="AB120" s="242"/>
      <c r="AC120" s="242"/>
      <c r="AD120" s="242"/>
      <c r="AE120" s="244">
        <f>(IF(ISERROR(VLOOKUP(AB120,'Calcification Rates'!$A$11:$Q$88,5,0)),0,VLOOKUP(AB120,'Calcification Rates'!$A$11:$Q$88,5,0)))*AD120</f>
        <v>0</v>
      </c>
      <c r="AF120" s="245" t="str">
        <f>IF(ISERROR(VLOOKUP(AB120,'Calcification Rates'!$A$10:$D$88,2,FALSE))," ",VLOOKUP(AB120,'Calcification Rates'!$A$10:$D$88,2,FALSE))</f>
        <v xml:space="preserve"> </v>
      </c>
      <c r="AG120" s="245" t="str">
        <f>IF(ISERROR(VLOOKUP(AB120,'Calcification Rates'!$A$10:$D$88,4,FALSE))," ",VLOOKUP(AB120,'Calcification Rates'!$A$10:$D$88,4,FALSE))</f>
        <v xml:space="preserve"> </v>
      </c>
      <c r="AH120" s="246">
        <f>(IF(ISERROR(VLOOKUP(AB120,'Calcification Rates'!$A$11:$Q$88,11,0)),0,VLOOKUP(AB120,'Calcification Rates'!$A$11:$Q$88,11,0)))*AE120+(IF(ISERROR(VLOOKUP(AB120,'Calcification Rates'!$A$11:$Q$88,14,0)),0,VLOOKUP(AB120,'Calcification Rates'!$A$11:$Q$88,14,0)))</f>
        <v>0</v>
      </c>
      <c r="AI120" s="246">
        <f>(IF(ISERROR(VLOOKUP(AB120,'Calcification Rates'!$A$11:$Q$88,12,0)),0,VLOOKUP(AB120,'Calcification Rates'!$A$11:$Q$88,12,0)))*AE120+(IF(ISERROR(VLOOKUP(AB120,'Calcification Rates'!$A$11:$Q$88,15,0)),0,VLOOKUP(AB120,'Calcification Rates'!$A$11:$Q$88,15,0)))</f>
        <v>0</v>
      </c>
      <c r="AJ120" s="249">
        <f>(IF(ISERROR(VLOOKUP(AB120,'Calcification Rates'!$A$11:$Q$88,13,0)),0,VLOOKUP(AB120,'Calcification Rates'!$A$11:$Q$88,13,0)))*AE120+(IF(ISERROR(VLOOKUP(AB120,'Calcification Rates'!$A$11:$Q$88,16,0)),0,VLOOKUP(AB120,'Calcification Rates'!$A$11:$Q$88,16,0)))</f>
        <v>0</v>
      </c>
      <c r="AK120" s="256"/>
      <c r="AL120" s="242"/>
      <c r="AM120" s="243"/>
      <c r="AN120" s="252">
        <f>(IF(ISERROR(VLOOKUP(AK120,'Calcification Rates'!$A$11:$Q$88,5,0)),0,VLOOKUP(AK120,'Calcification Rates'!$A$11:$Q$88,5,0)))*AM120</f>
        <v>0</v>
      </c>
      <c r="AO120" s="245" t="str">
        <f>IF(ISERROR(VLOOKUP(AK120,'Calcification Rates'!$A$10:$D$88,2,FALSE))," ",VLOOKUP(AK120,'Calcification Rates'!$A$10:$D$88,2,FALSE))</f>
        <v xml:space="preserve"> </v>
      </c>
      <c r="AP120" s="245" t="str">
        <f>IF(ISERROR(VLOOKUP(AK120,'Calcification Rates'!$A$10:$D$88,4,FALSE))," ",VLOOKUP(AK120,'Calcification Rates'!$A$10:$D$88,4,FALSE))</f>
        <v xml:space="preserve"> </v>
      </c>
      <c r="AQ120" s="246">
        <f>(IF(ISERROR(VLOOKUP(AK120,'Calcification Rates'!$A$11:$Q$88,11,0)),0,VLOOKUP(AK120,'Calcification Rates'!$A$11:$Q$88,11,0)))*AN120+(IF(ISERROR(VLOOKUP(AK120,'Calcification Rates'!$A$11:$Q$88,14,0)),0,VLOOKUP(AK120,'Calcification Rates'!$A$11:$Q$88,14,0)))</f>
        <v>0</v>
      </c>
      <c r="AR120" s="246">
        <f>(IF(ISERROR(VLOOKUP(AK120,'Calcification Rates'!$A$11:$Q$88,12,0)),0,VLOOKUP(AK120,'Calcification Rates'!$A$11:$Q$88,12,0)))*AN120+(IF(ISERROR(VLOOKUP(AK120,'Calcification Rates'!$A$11:$Q$88,15,0)),0,VLOOKUP(AK120,'Calcification Rates'!$A$11:$Q$88,15,0)))</f>
        <v>0</v>
      </c>
      <c r="AS120" s="249">
        <f>(IF(ISERROR(VLOOKUP(AK120,'Calcification Rates'!$A$11:$Q$88,13,0)),0,VLOOKUP(AK120,'Calcification Rates'!$A$11:$Q$88,13,0)))*AN120+(IF(ISERROR(VLOOKUP(AK120,'Calcification Rates'!$A$11:$Q$88,16,0)),0,VLOOKUP(AK120,'Calcification Rates'!$A$11:$Q$88,16,0)))</f>
        <v>0</v>
      </c>
      <c r="AT120" s="258"/>
      <c r="AU120" s="241"/>
      <c r="AV120" s="257"/>
      <c r="AW120" s="244">
        <f>(IF(ISERROR(VLOOKUP(AT120,'Calcification Rates'!$A$11:$Q$88,5,0)),0,VLOOKUP(AT120,'Calcification Rates'!$A$11:$Q$88,5,0)))*AV120</f>
        <v>0</v>
      </c>
      <c r="AX120" s="245" t="str">
        <f>IF(ISERROR(VLOOKUP(AT120,'Calcification Rates'!$A$10:$D$88,2,FALSE))," ",VLOOKUP(AT120,'Calcification Rates'!$A$10:$D$88,2,FALSE))</f>
        <v xml:space="preserve"> </v>
      </c>
      <c r="AY120" s="245" t="str">
        <f>IF(ISERROR(VLOOKUP(AT120,'Calcification Rates'!$A$10:$D$88,4,FALSE))," ",VLOOKUP(AT120,'Calcification Rates'!$A$10:$D$88,4,FALSE))</f>
        <v xml:space="preserve"> </v>
      </c>
      <c r="AZ120" s="253">
        <f>(IF(ISERROR(VLOOKUP(AT120,'Calcification Rates'!$A$11:$Q$88,11,0)),0,VLOOKUP(AT120,'Calcification Rates'!$A$11:$Q$88,11,0)))*AW120+(IF(ISERROR(VLOOKUP(AT120,'Calcification Rates'!$A$11:$Q$88,14,0)),0,VLOOKUP(AT120,'Calcification Rates'!$A$11:$Q$88,14,0)))</f>
        <v>0</v>
      </c>
      <c r="BA120" s="253">
        <f>(IF(ISERROR(VLOOKUP(AT120,'Calcification Rates'!$A$11:$Q$88,12,0)),0,VLOOKUP(AT120,'Calcification Rates'!$A$11:$Q$88,12,0)))*AW120+(IF(ISERROR(VLOOKUP(AT120,'Calcification Rates'!$A$11:$Q$88,15,0)),0,VLOOKUP(AT120,'Calcification Rates'!$A$11:$Q$88,15,0)))</f>
        <v>0</v>
      </c>
      <c r="BB120" s="254">
        <f>(IF(ISERROR(VLOOKUP(AT120,'Calcification Rates'!$A$11:$Q$88,13,0)),0,VLOOKUP(AT120,'Calcification Rates'!$A$11:$Q$88,13,0)))*AW120+(IF(ISERROR(VLOOKUP(AT120,'Calcification Rates'!$A$11:$Q$88,16,0)),0,VLOOKUP(AT120,'Calcification Rates'!$A$11:$Q$88,16,0)))</f>
        <v>0</v>
      </c>
      <c r="BC120" s="256"/>
      <c r="BD120" s="241"/>
      <c r="BE120" s="241"/>
      <c r="BF120" s="244">
        <f>(IF(ISERROR(VLOOKUP(BC120,'Calcification Rates'!$A$11:$Q$88,5,0)),0,VLOOKUP(BC120,'Calcification Rates'!$A$11:$Q$88,5,0)))*BE120</f>
        <v>0</v>
      </c>
      <c r="BG120" s="245" t="str">
        <f>IF(ISERROR(VLOOKUP(BC120,'Calcification Rates'!$A$10:$D$88,2,FALSE))," ",VLOOKUP(BC120,'Calcification Rates'!$A$10:$D$88,2,FALSE))</f>
        <v xml:space="preserve"> </v>
      </c>
      <c r="BH120" s="245" t="str">
        <f>IF(ISERROR(VLOOKUP(BC120,'Calcification Rates'!$A$10:$D$88,4,FALSE))," ",VLOOKUP(BC120,'Calcification Rates'!$A$10:$D$88,4,FALSE))</f>
        <v xml:space="preserve"> </v>
      </c>
      <c r="BI120" s="253">
        <f>(IF(ISERROR(VLOOKUP(BC120,'Calcification Rates'!$A$11:$Q$88,11,0)),0,VLOOKUP(BC120,'Calcification Rates'!$A$11:$Q$88,11,0)))*BF120+(IF(ISERROR(VLOOKUP(BC120,'Calcification Rates'!$A$11:$Q$88,14,0)),0,VLOOKUP(BC120,'Calcification Rates'!$A$11:$Q$88,14,0)))</f>
        <v>0</v>
      </c>
      <c r="BJ120" s="253">
        <f>(IF(ISERROR(VLOOKUP(BC120,'Calcification Rates'!$A$11:$Q$88,12,0)),0,VLOOKUP(BC120,'Calcification Rates'!$A$11:$Q$88,12,0)))*BF120+(IF(ISERROR(VLOOKUP(BC120,'Calcification Rates'!$A$11:$Q$88,15,0)),0,VLOOKUP(BC120,'Calcification Rates'!$A$11:$Q$88,15,0)))</f>
        <v>0</v>
      </c>
      <c r="BK120" s="254">
        <f>(IF(ISERROR(VLOOKUP(BC120,'Calcification Rates'!$A$11:$Q$88,13,0)),0,VLOOKUP(BC120,'Calcification Rates'!$A$11:$Q$88,13,0)))*BF120+(IF(ISERROR(VLOOKUP(BC120,'Calcification Rates'!$A$11:$Q$88,16,0)),0,VLOOKUP(BC120,'Calcification Rates'!$A$11:$Q$88,16,0)))</f>
        <v>0</v>
      </c>
      <c r="BL120" s="256"/>
      <c r="BM120" s="241"/>
      <c r="BN120" s="241"/>
      <c r="BO120" s="241">
        <f>(IF(ISERROR(VLOOKUP(BL120,'Calcification Rates'!$A$11:$Q$88,5,0)),0,VLOOKUP(BL120,'Calcification Rates'!$A$11:$Q$88,5,0)))*BN120</f>
        <v>0</v>
      </c>
      <c r="BP120" s="245" t="str">
        <f>IF(ISERROR(VLOOKUP(BL120,'Calcification Rates'!$A$10:$D$88,2,FALSE))," ",VLOOKUP(BL120,'Calcification Rates'!$A$10:$D$88,2,FALSE))</f>
        <v xml:space="preserve"> </v>
      </c>
      <c r="BQ120" s="245" t="str">
        <f>IF(ISERROR(VLOOKUP(BL120,'Calcification Rates'!$A$10:$D$88,4,FALSE))," ",VLOOKUP(BL120,'Calcification Rates'!$A$10:$D$88,4,FALSE))</f>
        <v xml:space="preserve"> </v>
      </c>
      <c r="BR120" s="253">
        <f>(IF(ISERROR(VLOOKUP(BL120,'Calcification Rates'!$A$11:$Q$88,11,0)),0,VLOOKUP(BL120,'Calcification Rates'!$A$11:$Q$88,11,0)))*BO120+(IF(ISERROR(VLOOKUP(BL120,'Calcification Rates'!$A$11:$Q$88,14,0)),0,VLOOKUP(BL120,'Calcification Rates'!$A$11:$Q$88,14,0)))</f>
        <v>0</v>
      </c>
      <c r="BS120" s="253">
        <f>(IF(ISERROR(VLOOKUP(BL120,'Calcification Rates'!$A$11:$Q$88,12,0)),0,VLOOKUP(BL120,'Calcification Rates'!$A$11:$Q$88,12,0)))*BO120+(IF(ISERROR(VLOOKUP(BL120,'Calcification Rates'!$A$11:$Q$88,15,0)),0,VLOOKUP(BL120,'Calcification Rates'!$A$11:$Q$88,15,0)))</f>
        <v>0</v>
      </c>
      <c r="BT120" s="254">
        <f>(IF(ISERROR(VLOOKUP(BL120,'Calcification Rates'!$A$11:$Q$88,13,0)),0,VLOOKUP(BL120,'Calcification Rates'!$A$11:$Q$88,13,0)))*BO120+(IF(ISERROR(VLOOKUP(BL120,'Calcification Rates'!$A$11:$Q$88,16,0)),0,VLOOKUP(BL120,'Calcification Rates'!$A$11:$Q$88,16,0)))</f>
        <v>0</v>
      </c>
    </row>
    <row r="121" spans="1:72" ht="20.100000000000001" customHeight="1" x14ac:dyDescent="0.25">
      <c r="A121" s="258"/>
      <c r="B121" s="241"/>
      <c r="C121" s="257"/>
      <c r="D121" s="244">
        <f>(IF(ISERROR(VLOOKUP(A121,'Calcification Rates'!$A$11:$Q$88,5,0)),0,VLOOKUP(A121,'Calcification Rates'!$A$11:$Q$88,5,0)))*C121</f>
        <v>0</v>
      </c>
      <c r="E121" s="245" t="str">
        <f>IF(ISERROR(VLOOKUP(A121,'Calcification Rates'!$A$10:$D$88,2,FALSE))," ",VLOOKUP(A121,'Calcification Rates'!$A$10:$D$88,2,FALSE))</f>
        <v xml:space="preserve"> </v>
      </c>
      <c r="F121" s="245" t="str">
        <f>IF(ISERROR(VLOOKUP(A121,'Calcification Rates'!$A$10:$D$88,4,FALSE))," ",VLOOKUP(A121,'Calcification Rates'!$A$10:$D$88,4,FALSE))</f>
        <v xml:space="preserve"> </v>
      </c>
      <c r="G121" s="246">
        <f>(IF(ISERROR(VLOOKUP(A121,'Calcification Rates'!$A$11:$Q$88,11,0)),0,VLOOKUP(A121,'Calcification Rates'!$A$11:$Q$88,11,0)))*D121+(IF(ISERROR(VLOOKUP(A121,'Calcification Rates'!$A$11:$Q$88,14,0)),0,VLOOKUP(A121,'Calcification Rates'!$A$11:$Q$88,14,0)))</f>
        <v>0</v>
      </c>
      <c r="H121" s="247">
        <f>(IF(ISERROR(VLOOKUP(A121,'Calcification Rates'!$A$11:$Q$88,12,0)),0,VLOOKUP(A121,'Calcification Rates'!$A$11:$Q$88,12,0)))*D121+(IF(ISERROR(VLOOKUP(A121,'Calcification Rates'!$A$11:$Q$88,15,0)),0,VLOOKUP(A121,'Calcification Rates'!$A$11:$Q$88,15,0)))</f>
        <v>0</v>
      </c>
      <c r="I121" s="248">
        <f>(IF(ISERROR(VLOOKUP(A121,'Calcification Rates'!$A$11:$Q$88,13,0)),0,VLOOKUP(A121,'Calcification Rates'!$A$11:$Q$88,13,0)))*D121+(IF(ISERROR(VLOOKUP(A121,'Calcification Rates'!$A$11:$Q$88,16,0)),0,VLOOKUP(A121,'Calcification Rates'!$A$11:$Q$88,16,0)))</f>
        <v>0</v>
      </c>
      <c r="J121" s="241"/>
      <c r="K121" s="242"/>
      <c r="L121" s="242"/>
      <c r="M121" s="244">
        <f>(IF(ISERROR(VLOOKUP(J121,'Calcification Rates'!$A$11:$Q$88,5,0)),0,VLOOKUP(J121,'Calcification Rates'!$A$11:$Q$88,5,0)))*L121</f>
        <v>0</v>
      </c>
      <c r="N121" s="245" t="str">
        <f>IF(ISERROR(VLOOKUP(J121,'Calcification Rates'!$A$10:$D$88,2,FALSE))," ",VLOOKUP(J121,'Calcification Rates'!$A$10:$D$88,2,FALSE))</f>
        <v xml:space="preserve"> </v>
      </c>
      <c r="O121" s="245" t="str">
        <f>IF(ISERROR(VLOOKUP(J121,'Calcification Rates'!$A$10:$D$88,4,FALSE))," ",VLOOKUP(J121,'Calcification Rates'!$A$10:$D$88,4,FALSE))</f>
        <v xml:space="preserve"> </v>
      </c>
      <c r="P121" s="246">
        <f>(IF(ISERROR(VLOOKUP(J121,'Calcification Rates'!$A$11:$Q$88,11,0)),0,VLOOKUP(J121,'Calcification Rates'!$A$11:$Q$88,11,0)))*M121+(IF(ISERROR(VLOOKUP(J121,'Calcification Rates'!$A$11:$Q$88,14,0)),0,VLOOKUP(J121,'Calcification Rates'!$A$11:$Q$88,14,0)))</f>
        <v>0</v>
      </c>
      <c r="Q121" s="246">
        <f>(IF(ISERROR(VLOOKUP(J121,'Calcification Rates'!$A$11:$Q$88,12,0)),0,VLOOKUP(J121,'Calcification Rates'!$A$11:$Q$88,12,0)))*M121+(IF(ISERROR(VLOOKUP(J121,'Calcification Rates'!$A$11:$Q$88,15,0)),0,VLOOKUP(J121,'Calcification Rates'!$A$11:$Q$88,15,0)))</f>
        <v>0</v>
      </c>
      <c r="R121" s="249">
        <f>(IF(ISERROR(VLOOKUP(J121,'Calcification Rates'!$A$11:$Q$88,13,0)),0,VLOOKUP(J121,'Calcification Rates'!$A$11:$Q$88,13,0)))*M121+(IF(ISERROR(VLOOKUP(J121,'Calcification Rates'!$A$11:$Q$88,16,0)),0,VLOOKUP(J121,'Calcification Rates'!$A$11:$Q$88,16,0)))</f>
        <v>0</v>
      </c>
      <c r="S121" s="256"/>
      <c r="T121" s="241"/>
      <c r="U121" s="257"/>
      <c r="V121" s="252">
        <f>(IF(ISERROR(VLOOKUP(S121,'Calcification Rates'!$A$11:$Q$88,5,0)),0,VLOOKUP(S121,'Calcification Rates'!$A$11:$Q$88,5,0)))*U121</f>
        <v>0</v>
      </c>
      <c r="W121" s="245" t="str">
        <f>IF(ISERROR(VLOOKUP(S121,'Calcification Rates'!$A$10:$D$88,2,FALSE))," ",VLOOKUP(S121,'Calcification Rates'!$A$10:$D$88,2,FALSE))</f>
        <v xml:space="preserve"> </v>
      </c>
      <c r="X121" s="245" t="str">
        <f>IF(ISERROR(VLOOKUP(S121,'Calcification Rates'!$A$10:$D$88,4,FALSE))," ",VLOOKUP(S121,'Calcification Rates'!$A$10:$D$88,4,FALSE))</f>
        <v xml:space="preserve"> </v>
      </c>
      <c r="Y121" s="246">
        <f>(IF(ISERROR(VLOOKUP(S121,'Calcification Rates'!$A$11:$Q$88,11,0)),0,VLOOKUP(S121,'Calcification Rates'!$A$11:$Q$88,11,0)))*V121+(IF(ISERROR(VLOOKUP(S121,'Calcification Rates'!$A$11:$Q$88,14,0)),0,VLOOKUP(S121,'Calcification Rates'!$A$11:$Q$88,14,0)))</f>
        <v>0</v>
      </c>
      <c r="Z121" s="246">
        <f>(IF(ISERROR(VLOOKUP(S121,'Calcification Rates'!$A$11:$Q$88,12,0)),0,VLOOKUP(S121,'Calcification Rates'!$A$11:$Q$88,12,0)))*V121+(IF(ISERROR(VLOOKUP(S121,'Calcification Rates'!$A$11:$Q$88,15,0)),0,VLOOKUP(S121,'Calcification Rates'!$A$11:$Q$88,15,0)))</f>
        <v>0</v>
      </c>
      <c r="AA121" s="249">
        <f>(IF(ISERROR(VLOOKUP(S121,'Calcification Rates'!$A$11:$Q$88,13,0)),0,VLOOKUP(S121,'Calcification Rates'!$A$11:$Q$88,13,0)))*V121+(IF(ISERROR(VLOOKUP(S121,'Calcification Rates'!$A$11:$Q$88,16,0)),0,VLOOKUP(S121,'Calcification Rates'!$A$11:$Q$88,16,0)))</f>
        <v>0</v>
      </c>
      <c r="AB121" s="256"/>
      <c r="AC121" s="242"/>
      <c r="AD121" s="243"/>
      <c r="AE121" s="244">
        <f>(IF(ISERROR(VLOOKUP(AB121,'Calcification Rates'!$A$11:$Q$88,5,0)),0,VLOOKUP(AB121,'Calcification Rates'!$A$11:$Q$88,5,0)))*AD121</f>
        <v>0</v>
      </c>
      <c r="AF121" s="245" t="str">
        <f>IF(ISERROR(VLOOKUP(AB121,'Calcification Rates'!$A$10:$D$88,2,FALSE))," ",VLOOKUP(AB121,'Calcification Rates'!$A$10:$D$88,2,FALSE))</f>
        <v xml:space="preserve"> </v>
      </c>
      <c r="AG121" s="245" t="str">
        <f>IF(ISERROR(VLOOKUP(AB121,'Calcification Rates'!$A$10:$D$88,4,FALSE))," ",VLOOKUP(AB121,'Calcification Rates'!$A$10:$D$88,4,FALSE))</f>
        <v xml:space="preserve"> </v>
      </c>
      <c r="AH121" s="246">
        <f>(IF(ISERROR(VLOOKUP(AB121,'Calcification Rates'!$A$11:$Q$88,11,0)),0,VLOOKUP(AB121,'Calcification Rates'!$A$11:$Q$88,11,0)))*AE121+(IF(ISERROR(VLOOKUP(AB121,'Calcification Rates'!$A$11:$Q$88,14,0)),0,VLOOKUP(AB121,'Calcification Rates'!$A$11:$Q$88,14,0)))</f>
        <v>0</v>
      </c>
      <c r="AI121" s="246">
        <f>(IF(ISERROR(VLOOKUP(AB121,'Calcification Rates'!$A$11:$Q$88,12,0)),0,VLOOKUP(AB121,'Calcification Rates'!$A$11:$Q$88,12,0)))*AE121+(IF(ISERROR(VLOOKUP(AB121,'Calcification Rates'!$A$11:$Q$88,15,0)),0,VLOOKUP(AB121,'Calcification Rates'!$A$11:$Q$88,15,0)))</f>
        <v>0</v>
      </c>
      <c r="AJ121" s="249">
        <f>(IF(ISERROR(VLOOKUP(AB121,'Calcification Rates'!$A$11:$Q$88,13,0)),0,VLOOKUP(AB121,'Calcification Rates'!$A$11:$Q$88,13,0)))*AE121+(IF(ISERROR(VLOOKUP(AB121,'Calcification Rates'!$A$11:$Q$88,16,0)),0,VLOOKUP(AB121,'Calcification Rates'!$A$11:$Q$88,16,0)))</f>
        <v>0</v>
      </c>
      <c r="AK121" s="256"/>
      <c r="AL121" s="242"/>
      <c r="AM121" s="243"/>
      <c r="AN121" s="252">
        <f>(IF(ISERROR(VLOOKUP(AK121,'Calcification Rates'!$A$11:$Q$88,5,0)),0,VLOOKUP(AK121,'Calcification Rates'!$A$11:$Q$88,5,0)))*AM121</f>
        <v>0</v>
      </c>
      <c r="AO121" s="245" t="str">
        <f>IF(ISERROR(VLOOKUP(AK121,'Calcification Rates'!$A$10:$D$88,2,FALSE))," ",VLOOKUP(AK121,'Calcification Rates'!$A$10:$D$88,2,FALSE))</f>
        <v xml:space="preserve"> </v>
      </c>
      <c r="AP121" s="245" t="str">
        <f>IF(ISERROR(VLOOKUP(AK121,'Calcification Rates'!$A$10:$D$88,4,FALSE))," ",VLOOKUP(AK121,'Calcification Rates'!$A$10:$D$88,4,FALSE))</f>
        <v xml:space="preserve"> </v>
      </c>
      <c r="AQ121" s="246">
        <f>(IF(ISERROR(VLOOKUP(AK121,'Calcification Rates'!$A$11:$Q$88,11,0)),0,VLOOKUP(AK121,'Calcification Rates'!$A$11:$Q$88,11,0)))*AN121+(IF(ISERROR(VLOOKUP(AK121,'Calcification Rates'!$A$11:$Q$88,14,0)),0,VLOOKUP(AK121,'Calcification Rates'!$A$11:$Q$88,14,0)))</f>
        <v>0</v>
      </c>
      <c r="AR121" s="246">
        <f>(IF(ISERROR(VLOOKUP(AK121,'Calcification Rates'!$A$11:$Q$88,12,0)),0,VLOOKUP(AK121,'Calcification Rates'!$A$11:$Q$88,12,0)))*AN121+(IF(ISERROR(VLOOKUP(AK121,'Calcification Rates'!$A$11:$Q$88,15,0)),0,VLOOKUP(AK121,'Calcification Rates'!$A$11:$Q$88,15,0)))</f>
        <v>0</v>
      </c>
      <c r="AS121" s="249">
        <f>(IF(ISERROR(VLOOKUP(AK121,'Calcification Rates'!$A$11:$Q$88,13,0)),0,VLOOKUP(AK121,'Calcification Rates'!$A$11:$Q$88,13,0)))*AN121+(IF(ISERROR(VLOOKUP(AK121,'Calcification Rates'!$A$11:$Q$88,16,0)),0,VLOOKUP(AK121,'Calcification Rates'!$A$11:$Q$88,16,0)))</f>
        <v>0</v>
      </c>
      <c r="AT121" s="258"/>
      <c r="AU121" s="241"/>
      <c r="AV121" s="257"/>
      <c r="AW121" s="244">
        <f>(IF(ISERROR(VLOOKUP(AT121,'Calcification Rates'!$A$11:$Q$88,5,0)),0,VLOOKUP(AT121,'Calcification Rates'!$A$11:$Q$88,5,0)))*AV121</f>
        <v>0</v>
      </c>
      <c r="AX121" s="245" t="str">
        <f>IF(ISERROR(VLOOKUP(AT121,'Calcification Rates'!$A$10:$D$88,2,FALSE))," ",VLOOKUP(AT121,'Calcification Rates'!$A$10:$D$88,2,FALSE))</f>
        <v xml:space="preserve"> </v>
      </c>
      <c r="AY121" s="245" t="str">
        <f>IF(ISERROR(VLOOKUP(AT121,'Calcification Rates'!$A$10:$D$88,4,FALSE))," ",VLOOKUP(AT121,'Calcification Rates'!$A$10:$D$88,4,FALSE))</f>
        <v xml:space="preserve"> </v>
      </c>
      <c r="AZ121" s="253">
        <f>(IF(ISERROR(VLOOKUP(AT121,'Calcification Rates'!$A$11:$Q$88,11,0)),0,VLOOKUP(AT121,'Calcification Rates'!$A$11:$Q$88,11,0)))*AW121+(IF(ISERROR(VLOOKUP(AT121,'Calcification Rates'!$A$11:$Q$88,14,0)),0,VLOOKUP(AT121,'Calcification Rates'!$A$11:$Q$88,14,0)))</f>
        <v>0</v>
      </c>
      <c r="BA121" s="253">
        <f>(IF(ISERROR(VLOOKUP(AT121,'Calcification Rates'!$A$11:$Q$88,12,0)),0,VLOOKUP(AT121,'Calcification Rates'!$A$11:$Q$88,12,0)))*AW121+(IF(ISERROR(VLOOKUP(AT121,'Calcification Rates'!$A$11:$Q$88,15,0)),0,VLOOKUP(AT121,'Calcification Rates'!$A$11:$Q$88,15,0)))</f>
        <v>0</v>
      </c>
      <c r="BB121" s="254">
        <f>(IF(ISERROR(VLOOKUP(AT121,'Calcification Rates'!$A$11:$Q$88,13,0)),0,VLOOKUP(AT121,'Calcification Rates'!$A$11:$Q$88,13,0)))*AW121+(IF(ISERROR(VLOOKUP(AT121,'Calcification Rates'!$A$11:$Q$88,16,0)),0,VLOOKUP(AT121,'Calcification Rates'!$A$11:$Q$88,16,0)))</f>
        <v>0</v>
      </c>
      <c r="BC121" s="256"/>
      <c r="BD121" s="241"/>
      <c r="BE121" s="241"/>
      <c r="BF121" s="244">
        <f>(IF(ISERROR(VLOOKUP(BC121,'Calcification Rates'!$A$11:$Q$88,5,0)),0,VLOOKUP(BC121,'Calcification Rates'!$A$11:$Q$88,5,0)))*BE121</f>
        <v>0</v>
      </c>
      <c r="BG121" s="245" t="str">
        <f>IF(ISERROR(VLOOKUP(BC121,'Calcification Rates'!$A$10:$D$88,2,FALSE))," ",VLOOKUP(BC121,'Calcification Rates'!$A$10:$D$88,2,FALSE))</f>
        <v xml:space="preserve"> </v>
      </c>
      <c r="BH121" s="245" t="str">
        <f>IF(ISERROR(VLOOKUP(BC121,'Calcification Rates'!$A$10:$D$88,4,FALSE))," ",VLOOKUP(BC121,'Calcification Rates'!$A$10:$D$88,4,FALSE))</f>
        <v xml:space="preserve"> </v>
      </c>
      <c r="BI121" s="253">
        <f>(IF(ISERROR(VLOOKUP(BC121,'Calcification Rates'!$A$11:$Q$88,11,0)),0,VLOOKUP(BC121,'Calcification Rates'!$A$11:$Q$88,11,0)))*BF121+(IF(ISERROR(VLOOKUP(BC121,'Calcification Rates'!$A$11:$Q$88,14,0)),0,VLOOKUP(BC121,'Calcification Rates'!$A$11:$Q$88,14,0)))</f>
        <v>0</v>
      </c>
      <c r="BJ121" s="253">
        <f>(IF(ISERROR(VLOOKUP(BC121,'Calcification Rates'!$A$11:$Q$88,12,0)),0,VLOOKUP(BC121,'Calcification Rates'!$A$11:$Q$88,12,0)))*BF121+(IF(ISERROR(VLOOKUP(BC121,'Calcification Rates'!$A$11:$Q$88,15,0)),0,VLOOKUP(BC121,'Calcification Rates'!$A$11:$Q$88,15,0)))</f>
        <v>0</v>
      </c>
      <c r="BK121" s="254">
        <f>(IF(ISERROR(VLOOKUP(BC121,'Calcification Rates'!$A$11:$Q$88,13,0)),0,VLOOKUP(BC121,'Calcification Rates'!$A$11:$Q$88,13,0)))*BF121+(IF(ISERROR(VLOOKUP(BC121,'Calcification Rates'!$A$11:$Q$88,16,0)),0,VLOOKUP(BC121,'Calcification Rates'!$A$11:$Q$88,16,0)))</f>
        <v>0</v>
      </c>
      <c r="BL121" s="256"/>
      <c r="BM121" s="241"/>
      <c r="BN121" s="241"/>
      <c r="BO121" s="241">
        <f>(IF(ISERROR(VLOOKUP(BL121,'Calcification Rates'!$A$11:$Q$88,5,0)),0,VLOOKUP(BL121,'Calcification Rates'!$A$11:$Q$88,5,0)))*BN121</f>
        <v>0</v>
      </c>
      <c r="BP121" s="245" t="str">
        <f>IF(ISERROR(VLOOKUP(BL121,'Calcification Rates'!$A$10:$D$88,2,FALSE))," ",VLOOKUP(BL121,'Calcification Rates'!$A$10:$D$88,2,FALSE))</f>
        <v xml:space="preserve"> </v>
      </c>
      <c r="BQ121" s="245" t="str">
        <f>IF(ISERROR(VLOOKUP(BL121,'Calcification Rates'!$A$10:$D$88,4,FALSE))," ",VLOOKUP(BL121,'Calcification Rates'!$A$10:$D$88,4,FALSE))</f>
        <v xml:space="preserve"> </v>
      </c>
      <c r="BR121" s="253">
        <f>(IF(ISERROR(VLOOKUP(BL121,'Calcification Rates'!$A$11:$Q$88,11,0)),0,VLOOKUP(BL121,'Calcification Rates'!$A$11:$Q$88,11,0)))*BO121+(IF(ISERROR(VLOOKUP(BL121,'Calcification Rates'!$A$11:$Q$88,14,0)),0,VLOOKUP(BL121,'Calcification Rates'!$A$11:$Q$88,14,0)))</f>
        <v>0</v>
      </c>
      <c r="BS121" s="253">
        <f>(IF(ISERROR(VLOOKUP(BL121,'Calcification Rates'!$A$11:$Q$88,12,0)),0,VLOOKUP(BL121,'Calcification Rates'!$A$11:$Q$88,12,0)))*BO121+(IF(ISERROR(VLOOKUP(BL121,'Calcification Rates'!$A$11:$Q$88,15,0)),0,VLOOKUP(BL121,'Calcification Rates'!$A$11:$Q$88,15,0)))</f>
        <v>0</v>
      </c>
      <c r="BT121" s="254">
        <f>(IF(ISERROR(VLOOKUP(BL121,'Calcification Rates'!$A$11:$Q$88,13,0)),0,VLOOKUP(BL121,'Calcification Rates'!$A$11:$Q$88,13,0)))*BO121+(IF(ISERROR(VLOOKUP(BL121,'Calcification Rates'!$A$11:$Q$88,16,0)),0,VLOOKUP(BL121,'Calcification Rates'!$A$11:$Q$88,16,0)))</f>
        <v>0</v>
      </c>
    </row>
    <row r="122" spans="1:72" ht="20.100000000000001" customHeight="1" x14ac:dyDescent="0.25">
      <c r="A122" s="258"/>
      <c r="B122" s="241"/>
      <c r="C122" s="257"/>
      <c r="D122" s="244">
        <f>(IF(ISERROR(VLOOKUP(A122,'Calcification Rates'!$A$11:$Q$88,5,0)),0,VLOOKUP(A122,'Calcification Rates'!$A$11:$Q$88,5,0)))*C122</f>
        <v>0</v>
      </c>
      <c r="E122" s="245" t="str">
        <f>IF(ISERROR(VLOOKUP(A122,'Calcification Rates'!$A$10:$D$88,2,FALSE))," ",VLOOKUP(A122,'Calcification Rates'!$A$10:$D$88,2,FALSE))</f>
        <v xml:space="preserve"> </v>
      </c>
      <c r="F122" s="245" t="str">
        <f>IF(ISERROR(VLOOKUP(A122,'Calcification Rates'!$A$10:$D$88,4,FALSE))," ",VLOOKUP(A122,'Calcification Rates'!$A$10:$D$88,4,FALSE))</f>
        <v xml:space="preserve"> </v>
      </c>
      <c r="G122" s="246">
        <f>(IF(ISERROR(VLOOKUP(A122,'Calcification Rates'!$A$11:$Q$88,11,0)),0,VLOOKUP(A122,'Calcification Rates'!$A$11:$Q$88,11,0)))*D122+(IF(ISERROR(VLOOKUP(A122,'Calcification Rates'!$A$11:$Q$88,14,0)),0,VLOOKUP(A122,'Calcification Rates'!$A$11:$Q$88,14,0)))</f>
        <v>0</v>
      </c>
      <c r="H122" s="247">
        <f>(IF(ISERROR(VLOOKUP(A122,'Calcification Rates'!$A$11:$Q$88,12,0)),0,VLOOKUP(A122,'Calcification Rates'!$A$11:$Q$88,12,0)))*D122+(IF(ISERROR(VLOOKUP(A122,'Calcification Rates'!$A$11:$Q$88,15,0)),0,VLOOKUP(A122,'Calcification Rates'!$A$11:$Q$88,15,0)))</f>
        <v>0</v>
      </c>
      <c r="I122" s="248">
        <f>(IF(ISERROR(VLOOKUP(A122,'Calcification Rates'!$A$11:$Q$88,13,0)),0,VLOOKUP(A122,'Calcification Rates'!$A$11:$Q$88,13,0)))*D122+(IF(ISERROR(VLOOKUP(A122,'Calcification Rates'!$A$11:$Q$88,16,0)),0,VLOOKUP(A122,'Calcification Rates'!$A$11:$Q$88,16,0)))</f>
        <v>0</v>
      </c>
      <c r="J122" s="241"/>
      <c r="K122" s="242"/>
      <c r="L122" s="242"/>
      <c r="M122" s="244">
        <f>(IF(ISERROR(VLOOKUP(J122,'Calcification Rates'!$A$11:$Q$88,5,0)),0,VLOOKUP(J122,'Calcification Rates'!$A$11:$Q$88,5,0)))*L122</f>
        <v>0</v>
      </c>
      <c r="N122" s="245" t="str">
        <f>IF(ISERROR(VLOOKUP(J122,'Calcification Rates'!$A$10:$D$88,2,FALSE))," ",VLOOKUP(J122,'Calcification Rates'!$A$10:$D$88,2,FALSE))</f>
        <v xml:space="preserve"> </v>
      </c>
      <c r="O122" s="245" t="str">
        <f>IF(ISERROR(VLOOKUP(J122,'Calcification Rates'!$A$10:$D$88,4,FALSE))," ",VLOOKUP(J122,'Calcification Rates'!$A$10:$D$88,4,FALSE))</f>
        <v xml:space="preserve"> </v>
      </c>
      <c r="P122" s="246">
        <f>(IF(ISERROR(VLOOKUP(J122,'Calcification Rates'!$A$11:$Q$88,11,0)),0,VLOOKUP(J122,'Calcification Rates'!$A$11:$Q$88,11,0)))*M122+(IF(ISERROR(VLOOKUP(J122,'Calcification Rates'!$A$11:$Q$88,14,0)),0,VLOOKUP(J122,'Calcification Rates'!$A$11:$Q$88,14,0)))</f>
        <v>0</v>
      </c>
      <c r="Q122" s="246">
        <f>(IF(ISERROR(VLOOKUP(J122,'Calcification Rates'!$A$11:$Q$88,12,0)),0,VLOOKUP(J122,'Calcification Rates'!$A$11:$Q$88,12,0)))*M122+(IF(ISERROR(VLOOKUP(J122,'Calcification Rates'!$A$11:$Q$88,15,0)),0,VLOOKUP(J122,'Calcification Rates'!$A$11:$Q$88,15,0)))</f>
        <v>0</v>
      </c>
      <c r="R122" s="249">
        <f>(IF(ISERROR(VLOOKUP(J122,'Calcification Rates'!$A$11:$Q$88,13,0)),0,VLOOKUP(J122,'Calcification Rates'!$A$11:$Q$88,13,0)))*M122+(IF(ISERROR(VLOOKUP(J122,'Calcification Rates'!$A$11:$Q$88,16,0)),0,VLOOKUP(J122,'Calcification Rates'!$A$11:$Q$88,16,0)))</f>
        <v>0</v>
      </c>
      <c r="S122" s="256"/>
      <c r="T122" s="241"/>
      <c r="U122" s="257"/>
      <c r="V122" s="252">
        <f>(IF(ISERROR(VLOOKUP(S122,'Calcification Rates'!$A$11:$Q$88,5,0)),0,VLOOKUP(S122,'Calcification Rates'!$A$11:$Q$88,5,0)))*U122</f>
        <v>0</v>
      </c>
      <c r="W122" s="245" t="str">
        <f>IF(ISERROR(VLOOKUP(S122,'Calcification Rates'!$A$10:$D$88,2,FALSE))," ",VLOOKUP(S122,'Calcification Rates'!$A$10:$D$88,2,FALSE))</f>
        <v xml:space="preserve"> </v>
      </c>
      <c r="X122" s="245" t="str">
        <f>IF(ISERROR(VLOOKUP(S122,'Calcification Rates'!$A$10:$D$88,4,FALSE))," ",VLOOKUP(S122,'Calcification Rates'!$A$10:$D$88,4,FALSE))</f>
        <v xml:space="preserve"> </v>
      </c>
      <c r="Y122" s="246">
        <f>(IF(ISERROR(VLOOKUP(S122,'Calcification Rates'!$A$11:$Q$88,11,0)),0,VLOOKUP(S122,'Calcification Rates'!$A$11:$Q$88,11,0)))*V122+(IF(ISERROR(VLOOKUP(S122,'Calcification Rates'!$A$11:$Q$88,14,0)),0,VLOOKUP(S122,'Calcification Rates'!$A$11:$Q$88,14,0)))</f>
        <v>0</v>
      </c>
      <c r="Z122" s="246">
        <f>(IF(ISERROR(VLOOKUP(S122,'Calcification Rates'!$A$11:$Q$88,12,0)),0,VLOOKUP(S122,'Calcification Rates'!$A$11:$Q$88,12,0)))*V122+(IF(ISERROR(VLOOKUP(S122,'Calcification Rates'!$A$11:$Q$88,15,0)),0,VLOOKUP(S122,'Calcification Rates'!$A$11:$Q$88,15,0)))</f>
        <v>0</v>
      </c>
      <c r="AA122" s="249">
        <f>(IF(ISERROR(VLOOKUP(S122,'Calcification Rates'!$A$11:$Q$88,13,0)),0,VLOOKUP(S122,'Calcification Rates'!$A$11:$Q$88,13,0)))*V122+(IF(ISERROR(VLOOKUP(S122,'Calcification Rates'!$A$11:$Q$88,16,0)),0,VLOOKUP(S122,'Calcification Rates'!$A$11:$Q$88,16,0)))</f>
        <v>0</v>
      </c>
      <c r="AB122" s="256"/>
      <c r="AC122" s="242"/>
      <c r="AD122" s="243"/>
      <c r="AE122" s="244">
        <f>(IF(ISERROR(VLOOKUP(AB122,'Calcification Rates'!$A$11:$Q$88,5,0)),0,VLOOKUP(AB122,'Calcification Rates'!$A$11:$Q$88,5,0)))*AD122</f>
        <v>0</v>
      </c>
      <c r="AF122" s="245" t="str">
        <f>IF(ISERROR(VLOOKUP(AB122,'Calcification Rates'!$A$10:$D$88,2,FALSE))," ",VLOOKUP(AB122,'Calcification Rates'!$A$10:$D$88,2,FALSE))</f>
        <v xml:space="preserve"> </v>
      </c>
      <c r="AG122" s="245" t="str">
        <f>IF(ISERROR(VLOOKUP(AB122,'Calcification Rates'!$A$10:$D$88,4,FALSE))," ",VLOOKUP(AB122,'Calcification Rates'!$A$10:$D$88,4,FALSE))</f>
        <v xml:space="preserve"> </v>
      </c>
      <c r="AH122" s="246">
        <f>(IF(ISERROR(VLOOKUP(AB122,'Calcification Rates'!$A$11:$Q$88,11,0)),0,VLOOKUP(AB122,'Calcification Rates'!$A$11:$Q$88,11,0)))*AE122+(IF(ISERROR(VLOOKUP(AB122,'Calcification Rates'!$A$11:$Q$88,14,0)),0,VLOOKUP(AB122,'Calcification Rates'!$A$11:$Q$88,14,0)))</f>
        <v>0</v>
      </c>
      <c r="AI122" s="246">
        <f>(IF(ISERROR(VLOOKUP(AB122,'Calcification Rates'!$A$11:$Q$88,12,0)),0,VLOOKUP(AB122,'Calcification Rates'!$A$11:$Q$88,12,0)))*AE122+(IF(ISERROR(VLOOKUP(AB122,'Calcification Rates'!$A$11:$Q$88,15,0)),0,VLOOKUP(AB122,'Calcification Rates'!$A$11:$Q$88,15,0)))</f>
        <v>0</v>
      </c>
      <c r="AJ122" s="249">
        <f>(IF(ISERROR(VLOOKUP(AB122,'Calcification Rates'!$A$11:$Q$88,13,0)),0,VLOOKUP(AB122,'Calcification Rates'!$A$11:$Q$88,13,0)))*AE122+(IF(ISERROR(VLOOKUP(AB122,'Calcification Rates'!$A$11:$Q$88,16,0)),0,VLOOKUP(AB122,'Calcification Rates'!$A$11:$Q$88,16,0)))</f>
        <v>0</v>
      </c>
      <c r="AK122" s="256"/>
      <c r="AL122" s="242"/>
      <c r="AM122" s="243"/>
      <c r="AN122" s="252">
        <f>(IF(ISERROR(VLOOKUP(AK122,'Calcification Rates'!$A$11:$Q$88,5,0)),0,VLOOKUP(AK122,'Calcification Rates'!$A$11:$Q$88,5,0)))*AM122</f>
        <v>0</v>
      </c>
      <c r="AO122" s="245" t="str">
        <f>IF(ISERROR(VLOOKUP(AK122,'Calcification Rates'!$A$10:$D$88,2,FALSE))," ",VLOOKUP(AK122,'Calcification Rates'!$A$10:$D$88,2,FALSE))</f>
        <v xml:space="preserve"> </v>
      </c>
      <c r="AP122" s="245" t="str">
        <f>IF(ISERROR(VLOOKUP(AK122,'Calcification Rates'!$A$10:$D$88,4,FALSE))," ",VLOOKUP(AK122,'Calcification Rates'!$A$10:$D$88,4,FALSE))</f>
        <v xml:space="preserve"> </v>
      </c>
      <c r="AQ122" s="246">
        <f>(IF(ISERROR(VLOOKUP(AK122,'Calcification Rates'!$A$11:$Q$88,11,0)),0,VLOOKUP(AK122,'Calcification Rates'!$A$11:$Q$88,11,0)))*AN122+(IF(ISERROR(VLOOKUP(AK122,'Calcification Rates'!$A$11:$Q$88,14,0)),0,VLOOKUP(AK122,'Calcification Rates'!$A$11:$Q$88,14,0)))</f>
        <v>0</v>
      </c>
      <c r="AR122" s="246">
        <f>(IF(ISERROR(VLOOKUP(AK122,'Calcification Rates'!$A$11:$Q$88,12,0)),0,VLOOKUP(AK122,'Calcification Rates'!$A$11:$Q$88,12,0)))*AN122+(IF(ISERROR(VLOOKUP(AK122,'Calcification Rates'!$A$11:$Q$88,15,0)),0,VLOOKUP(AK122,'Calcification Rates'!$A$11:$Q$88,15,0)))</f>
        <v>0</v>
      </c>
      <c r="AS122" s="249">
        <f>(IF(ISERROR(VLOOKUP(AK122,'Calcification Rates'!$A$11:$Q$88,13,0)),0,VLOOKUP(AK122,'Calcification Rates'!$A$11:$Q$88,13,0)))*AN122+(IF(ISERROR(VLOOKUP(AK122,'Calcification Rates'!$A$11:$Q$88,16,0)),0,VLOOKUP(AK122,'Calcification Rates'!$A$11:$Q$88,16,0)))</f>
        <v>0</v>
      </c>
      <c r="AT122" s="258"/>
      <c r="AU122" s="241"/>
      <c r="AV122" s="257"/>
      <c r="AW122" s="244">
        <f>(IF(ISERROR(VLOOKUP(AT122,'Calcification Rates'!$A$11:$Q$88,5,0)),0,VLOOKUP(AT122,'Calcification Rates'!$A$11:$Q$88,5,0)))*AV122</f>
        <v>0</v>
      </c>
      <c r="AX122" s="245" t="str">
        <f>IF(ISERROR(VLOOKUP(AT122,'Calcification Rates'!$A$10:$D$88,2,FALSE))," ",VLOOKUP(AT122,'Calcification Rates'!$A$10:$D$88,2,FALSE))</f>
        <v xml:space="preserve"> </v>
      </c>
      <c r="AY122" s="245" t="str">
        <f>IF(ISERROR(VLOOKUP(AT122,'Calcification Rates'!$A$10:$D$88,4,FALSE))," ",VLOOKUP(AT122,'Calcification Rates'!$A$10:$D$88,4,FALSE))</f>
        <v xml:space="preserve"> </v>
      </c>
      <c r="AZ122" s="253">
        <f>(IF(ISERROR(VLOOKUP(AT122,'Calcification Rates'!$A$11:$Q$88,11,0)),0,VLOOKUP(AT122,'Calcification Rates'!$A$11:$Q$88,11,0)))*AW122+(IF(ISERROR(VLOOKUP(AT122,'Calcification Rates'!$A$11:$Q$88,14,0)),0,VLOOKUP(AT122,'Calcification Rates'!$A$11:$Q$88,14,0)))</f>
        <v>0</v>
      </c>
      <c r="BA122" s="253">
        <f>(IF(ISERROR(VLOOKUP(AT122,'Calcification Rates'!$A$11:$Q$88,12,0)),0,VLOOKUP(AT122,'Calcification Rates'!$A$11:$Q$88,12,0)))*AW122+(IF(ISERROR(VLOOKUP(AT122,'Calcification Rates'!$A$11:$Q$88,15,0)),0,VLOOKUP(AT122,'Calcification Rates'!$A$11:$Q$88,15,0)))</f>
        <v>0</v>
      </c>
      <c r="BB122" s="254">
        <f>(IF(ISERROR(VLOOKUP(AT122,'Calcification Rates'!$A$11:$Q$88,13,0)),0,VLOOKUP(AT122,'Calcification Rates'!$A$11:$Q$88,13,0)))*AW122+(IF(ISERROR(VLOOKUP(AT122,'Calcification Rates'!$A$11:$Q$88,16,0)),0,VLOOKUP(AT122,'Calcification Rates'!$A$11:$Q$88,16,0)))</f>
        <v>0</v>
      </c>
      <c r="BC122" s="256"/>
      <c r="BD122" s="241"/>
      <c r="BE122" s="241"/>
      <c r="BF122" s="244">
        <f>(IF(ISERROR(VLOOKUP(BC122,'Calcification Rates'!$A$11:$Q$88,5,0)),0,VLOOKUP(BC122,'Calcification Rates'!$A$11:$Q$88,5,0)))*BE122</f>
        <v>0</v>
      </c>
      <c r="BG122" s="245" t="str">
        <f>IF(ISERROR(VLOOKUP(BC122,'Calcification Rates'!$A$10:$D$88,2,FALSE))," ",VLOOKUP(BC122,'Calcification Rates'!$A$10:$D$88,2,FALSE))</f>
        <v xml:space="preserve"> </v>
      </c>
      <c r="BH122" s="245" t="str">
        <f>IF(ISERROR(VLOOKUP(BC122,'Calcification Rates'!$A$10:$D$88,4,FALSE))," ",VLOOKUP(BC122,'Calcification Rates'!$A$10:$D$88,4,FALSE))</f>
        <v xml:space="preserve"> </v>
      </c>
      <c r="BI122" s="253">
        <f>(IF(ISERROR(VLOOKUP(BC122,'Calcification Rates'!$A$11:$Q$88,11,0)),0,VLOOKUP(BC122,'Calcification Rates'!$A$11:$Q$88,11,0)))*BF122+(IF(ISERROR(VLOOKUP(BC122,'Calcification Rates'!$A$11:$Q$88,14,0)),0,VLOOKUP(BC122,'Calcification Rates'!$A$11:$Q$88,14,0)))</f>
        <v>0</v>
      </c>
      <c r="BJ122" s="253">
        <f>(IF(ISERROR(VLOOKUP(BC122,'Calcification Rates'!$A$11:$Q$88,12,0)),0,VLOOKUP(BC122,'Calcification Rates'!$A$11:$Q$88,12,0)))*BF122+(IF(ISERROR(VLOOKUP(BC122,'Calcification Rates'!$A$11:$Q$88,15,0)),0,VLOOKUP(BC122,'Calcification Rates'!$A$11:$Q$88,15,0)))</f>
        <v>0</v>
      </c>
      <c r="BK122" s="254">
        <f>(IF(ISERROR(VLOOKUP(BC122,'Calcification Rates'!$A$11:$Q$88,13,0)),0,VLOOKUP(BC122,'Calcification Rates'!$A$11:$Q$88,13,0)))*BF122+(IF(ISERROR(VLOOKUP(BC122,'Calcification Rates'!$A$11:$Q$88,16,0)),0,VLOOKUP(BC122,'Calcification Rates'!$A$11:$Q$88,16,0)))</f>
        <v>0</v>
      </c>
      <c r="BL122" s="256"/>
      <c r="BM122" s="241"/>
      <c r="BN122" s="241"/>
      <c r="BO122" s="241">
        <f>(IF(ISERROR(VLOOKUP(BL122,'Calcification Rates'!$A$11:$Q$88,5,0)),0,VLOOKUP(BL122,'Calcification Rates'!$A$11:$Q$88,5,0)))*BN122</f>
        <v>0</v>
      </c>
      <c r="BP122" s="245" t="str">
        <f>IF(ISERROR(VLOOKUP(BL122,'Calcification Rates'!$A$10:$D$88,2,FALSE))," ",VLOOKUP(BL122,'Calcification Rates'!$A$10:$D$88,2,FALSE))</f>
        <v xml:space="preserve"> </v>
      </c>
      <c r="BQ122" s="245" t="str">
        <f>IF(ISERROR(VLOOKUP(BL122,'Calcification Rates'!$A$10:$D$88,4,FALSE))," ",VLOOKUP(BL122,'Calcification Rates'!$A$10:$D$88,4,FALSE))</f>
        <v xml:space="preserve"> </v>
      </c>
      <c r="BR122" s="253">
        <f>(IF(ISERROR(VLOOKUP(BL122,'Calcification Rates'!$A$11:$Q$88,11,0)),0,VLOOKUP(BL122,'Calcification Rates'!$A$11:$Q$88,11,0)))*BO122+(IF(ISERROR(VLOOKUP(BL122,'Calcification Rates'!$A$11:$Q$88,14,0)),0,VLOOKUP(BL122,'Calcification Rates'!$A$11:$Q$88,14,0)))</f>
        <v>0</v>
      </c>
      <c r="BS122" s="253">
        <f>(IF(ISERROR(VLOOKUP(BL122,'Calcification Rates'!$A$11:$Q$88,12,0)),0,VLOOKUP(BL122,'Calcification Rates'!$A$11:$Q$88,12,0)))*BO122+(IF(ISERROR(VLOOKUP(BL122,'Calcification Rates'!$A$11:$Q$88,15,0)),0,VLOOKUP(BL122,'Calcification Rates'!$A$11:$Q$88,15,0)))</f>
        <v>0</v>
      </c>
      <c r="BT122" s="254">
        <f>(IF(ISERROR(VLOOKUP(BL122,'Calcification Rates'!$A$11:$Q$88,13,0)),0,VLOOKUP(BL122,'Calcification Rates'!$A$11:$Q$88,13,0)))*BO122+(IF(ISERROR(VLOOKUP(BL122,'Calcification Rates'!$A$11:$Q$88,16,0)),0,VLOOKUP(BL122,'Calcification Rates'!$A$11:$Q$88,16,0)))</f>
        <v>0</v>
      </c>
    </row>
    <row r="123" spans="1:72" ht="20.100000000000001" customHeight="1" x14ac:dyDescent="0.25">
      <c r="A123" s="258"/>
      <c r="B123" s="241"/>
      <c r="C123" s="257"/>
      <c r="D123" s="244">
        <f>(IF(ISERROR(VLOOKUP(A123,'Calcification Rates'!$A$11:$Q$88,5,0)),0,VLOOKUP(A123,'Calcification Rates'!$A$11:$Q$88,5,0)))*C123</f>
        <v>0</v>
      </c>
      <c r="E123" s="245" t="str">
        <f>IF(ISERROR(VLOOKUP(A123,'Calcification Rates'!$A$10:$D$88,2,FALSE))," ",VLOOKUP(A123,'Calcification Rates'!$A$10:$D$88,2,FALSE))</f>
        <v xml:space="preserve"> </v>
      </c>
      <c r="F123" s="245" t="str">
        <f>IF(ISERROR(VLOOKUP(A123,'Calcification Rates'!$A$10:$D$88,4,FALSE))," ",VLOOKUP(A123,'Calcification Rates'!$A$10:$D$88,4,FALSE))</f>
        <v xml:space="preserve"> </v>
      </c>
      <c r="G123" s="246">
        <f>(IF(ISERROR(VLOOKUP(A123,'Calcification Rates'!$A$11:$Q$88,11,0)),0,VLOOKUP(A123,'Calcification Rates'!$A$11:$Q$88,11,0)))*D123+(IF(ISERROR(VLOOKUP(A123,'Calcification Rates'!$A$11:$Q$88,14,0)),0,VLOOKUP(A123,'Calcification Rates'!$A$11:$Q$88,14,0)))</f>
        <v>0</v>
      </c>
      <c r="H123" s="247">
        <f>(IF(ISERROR(VLOOKUP(A123,'Calcification Rates'!$A$11:$Q$88,12,0)),0,VLOOKUP(A123,'Calcification Rates'!$A$11:$Q$88,12,0)))*D123+(IF(ISERROR(VLOOKUP(A123,'Calcification Rates'!$A$11:$Q$88,15,0)),0,VLOOKUP(A123,'Calcification Rates'!$A$11:$Q$88,15,0)))</f>
        <v>0</v>
      </c>
      <c r="I123" s="248">
        <f>(IF(ISERROR(VLOOKUP(A123,'Calcification Rates'!$A$11:$Q$88,13,0)),0,VLOOKUP(A123,'Calcification Rates'!$A$11:$Q$88,13,0)))*D123+(IF(ISERROR(VLOOKUP(A123,'Calcification Rates'!$A$11:$Q$88,16,0)),0,VLOOKUP(A123,'Calcification Rates'!$A$11:$Q$88,16,0)))</f>
        <v>0</v>
      </c>
      <c r="J123" s="241"/>
      <c r="K123" s="242"/>
      <c r="L123" s="242"/>
      <c r="M123" s="244">
        <f>(IF(ISERROR(VLOOKUP(J123,'Calcification Rates'!$A$11:$Q$88,5,0)),0,VLOOKUP(J123,'Calcification Rates'!$A$11:$Q$88,5,0)))*L123</f>
        <v>0</v>
      </c>
      <c r="N123" s="245" t="str">
        <f>IF(ISERROR(VLOOKUP(J123,'Calcification Rates'!$A$10:$D$88,2,FALSE))," ",VLOOKUP(J123,'Calcification Rates'!$A$10:$D$88,2,FALSE))</f>
        <v xml:space="preserve"> </v>
      </c>
      <c r="O123" s="245" t="str">
        <f>IF(ISERROR(VLOOKUP(J123,'Calcification Rates'!$A$10:$D$88,4,FALSE))," ",VLOOKUP(J123,'Calcification Rates'!$A$10:$D$88,4,FALSE))</f>
        <v xml:space="preserve"> </v>
      </c>
      <c r="P123" s="246">
        <f>(IF(ISERROR(VLOOKUP(J123,'Calcification Rates'!$A$11:$Q$88,11,0)),0,VLOOKUP(J123,'Calcification Rates'!$A$11:$Q$88,11,0)))*M123+(IF(ISERROR(VLOOKUP(J123,'Calcification Rates'!$A$11:$Q$88,14,0)),0,VLOOKUP(J123,'Calcification Rates'!$A$11:$Q$88,14,0)))</f>
        <v>0</v>
      </c>
      <c r="Q123" s="246">
        <f>(IF(ISERROR(VLOOKUP(J123,'Calcification Rates'!$A$11:$Q$88,12,0)),0,VLOOKUP(J123,'Calcification Rates'!$A$11:$Q$88,12,0)))*M123+(IF(ISERROR(VLOOKUP(J123,'Calcification Rates'!$A$11:$Q$88,15,0)),0,VLOOKUP(J123,'Calcification Rates'!$A$11:$Q$88,15,0)))</f>
        <v>0</v>
      </c>
      <c r="R123" s="249">
        <f>(IF(ISERROR(VLOOKUP(J123,'Calcification Rates'!$A$11:$Q$88,13,0)),0,VLOOKUP(J123,'Calcification Rates'!$A$11:$Q$88,13,0)))*M123+(IF(ISERROR(VLOOKUP(J123,'Calcification Rates'!$A$11:$Q$88,16,0)),0,VLOOKUP(J123,'Calcification Rates'!$A$11:$Q$88,16,0)))</f>
        <v>0</v>
      </c>
      <c r="S123" s="256"/>
      <c r="T123" s="241"/>
      <c r="U123" s="257"/>
      <c r="V123" s="252">
        <f>(IF(ISERROR(VLOOKUP(S123,'Calcification Rates'!$A$11:$Q$88,5,0)),0,VLOOKUP(S123,'Calcification Rates'!$A$11:$Q$88,5,0)))*U123</f>
        <v>0</v>
      </c>
      <c r="W123" s="245" t="str">
        <f>IF(ISERROR(VLOOKUP(S123,'Calcification Rates'!$A$10:$D$88,2,FALSE))," ",VLOOKUP(S123,'Calcification Rates'!$A$10:$D$88,2,FALSE))</f>
        <v xml:space="preserve"> </v>
      </c>
      <c r="X123" s="245" t="str">
        <f>IF(ISERROR(VLOOKUP(S123,'Calcification Rates'!$A$10:$D$88,4,FALSE))," ",VLOOKUP(S123,'Calcification Rates'!$A$10:$D$88,4,FALSE))</f>
        <v xml:space="preserve"> </v>
      </c>
      <c r="Y123" s="246">
        <f>(IF(ISERROR(VLOOKUP(S123,'Calcification Rates'!$A$11:$Q$88,11,0)),0,VLOOKUP(S123,'Calcification Rates'!$A$11:$Q$88,11,0)))*V123+(IF(ISERROR(VLOOKUP(S123,'Calcification Rates'!$A$11:$Q$88,14,0)),0,VLOOKUP(S123,'Calcification Rates'!$A$11:$Q$88,14,0)))</f>
        <v>0</v>
      </c>
      <c r="Z123" s="246">
        <f>(IF(ISERROR(VLOOKUP(S123,'Calcification Rates'!$A$11:$Q$88,12,0)),0,VLOOKUP(S123,'Calcification Rates'!$A$11:$Q$88,12,0)))*V123+(IF(ISERROR(VLOOKUP(S123,'Calcification Rates'!$A$11:$Q$88,15,0)),0,VLOOKUP(S123,'Calcification Rates'!$A$11:$Q$88,15,0)))</f>
        <v>0</v>
      </c>
      <c r="AA123" s="249">
        <f>(IF(ISERROR(VLOOKUP(S123,'Calcification Rates'!$A$11:$Q$88,13,0)),0,VLOOKUP(S123,'Calcification Rates'!$A$11:$Q$88,13,0)))*V123+(IF(ISERROR(VLOOKUP(S123,'Calcification Rates'!$A$11:$Q$88,16,0)),0,VLOOKUP(S123,'Calcification Rates'!$A$11:$Q$88,16,0)))</f>
        <v>0</v>
      </c>
      <c r="AB123" s="256"/>
      <c r="AC123" s="242"/>
      <c r="AD123" s="242"/>
      <c r="AE123" s="244">
        <f>(IF(ISERROR(VLOOKUP(AB123,'Calcification Rates'!$A$11:$Q$88,5,0)),0,VLOOKUP(AB123,'Calcification Rates'!$A$11:$Q$88,5,0)))*AD123</f>
        <v>0</v>
      </c>
      <c r="AF123" s="245" t="str">
        <f>IF(ISERROR(VLOOKUP(AB123,'Calcification Rates'!$A$10:$D$88,2,FALSE))," ",VLOOKUP(AB123,'Calcification Rates'!$A$10:$D$88,2,FALSE))</f>
        <v xml:space="preserve"> </v>
      </c>
      <c r="AG123" s="245" t="str">
        <f>IF(ISERROR(VLOOKUP(AB123,'Calcification Rates'!$A$10:$D$88,4,FALSE))," ",VLOOKUP(AB123,'Calcification Rates'!$A$10:$D$88,4,FALSE))</f>
        <v xml:space="preserve"> </v>
      </c>
      <c r="AH123" s="246">
        <f>(IF(ISERROR(VLOOKUP(AB123,'Calcification Rates'!$A$11:$Q$88,11,0)),0,VLOOKUP(AB123,'Calcification Rates'!$A$11:$Q$88,11,0)))*AE123+(IF(ISERROR(VLOOKUP(AB123,'Calcification Rates'!$A$11:$Q$88,14,0)),0,VLOOKUP(AB123,'Calcification Rates'!$A$11:$Q$88,14,0)))</f>
        <v>0</v>
      </c>
      <c r="AI123" s="246">
        <f>(IF(ISERROR(VLOOKUP(AB123,'Calcification Rates'!$A$11:$Q$88,12,0)),0,VLOOKUP(AB123,'Calcification Rates'!$A$11:$Q$88,12,0)))*AE123+(IF(ISERROR(VLOOKUP(AB123,'Calcification Rates'!$A$11:$Q$88,15,0)),0,VLOOKUP(AB123,'Calcification Rates'!$A$11:$Q$88,15,0)))</f>
        <v>0</v>
      </c>
      <c r="AJ123" s="249">
        <f>(IF(ISERROR(VLOOKUP(AB123,'Calcification Rates'!$A$11:$Q$88,13,0)),0,VLOOKUP(AB123,'Calcification Rates'!$A$11:$Q$88,13,0)))*AE123+(IF(ISERROR(VLOOKUP(AB123,'Calcification Rates'!$A$11:$Q$88,16,0)),0,VLOOKUP(AB123,'Calcification Rates'!$A$11:$Q$88,16,0)))</f>
        <v>0</v>
      </c>
      <c r="AK123" s="256"/>
      <c r="AL123" s="242"/>
      <c r="AM123" s="243"/>
      <c r="AN123" s="252">
        <f>(IF(ISERROR(VLOOKUP(AK123,'Calcification Rates'!$A$11:$Q$88,5,0)),0,VLOOKUP(AK123,'Calcification Rates'!$A$11:$Q$88,5,0)))*AM123</f>
        <v>0</v>
      </c>
      <c r="AO123" s="245" t="str">
        <f>IF(ISERROR(VLOOKUP(AK123,'Calcification Rates'!$A$10:$D$88,2,FALSE))," ",VLOOKUP(AK123,'Calcification Rates'!$A$10:$D$88,2,FALSE))</f>
        <v xml:space="preserve"> </v>
      </c>
      <c r="AP123" s="245" t="str">
        <f>IF(ISERROR(VLOOKUP(AK123,'Calcification Rates'!$A$10:$D$88,4,FALSE))," ",VLOOKUP(AK123,'Calcification Rates'!$A$10:$D$88,4,FALSE))</f>
        <v xml:space="preserve"> </v>
      </c>
      <c r="AQ123" s="246">
        <f>(IF(ISERROR(VLOOKUP(AK123,'Calcification Rates'!$A$11:$Q$88,11,0)),0,VLOOKUP(AK123,'Calcification Rates'!$A$11:$Q$88,11,0)))*AN123+(IF(ISERROR(VLOOKUP(AK123,'Calcification Rates'!$A$11:$Q$88,14,0)),0,VLOOKUP(AK123,'Calcification Rates'!$A$11:$Q$88,14,0)))</f>
        <v>0</v>
      </c>
      <c r="AR123" s="246">
        <f>(IF(ISERROR(VLOOKUP(AK123,'Calcification Rates'!$A$11:$Q$88,12,0)),0,VLOOKUP(AK123,'Calcification Rates'!$A$11:$Q$88,12,0)))*AN123+(IF(ISERROR(VLOOKUP(AK123,'Calcification Rates'!$A$11:$Q$88,15,0)),0,VLOOKUP(AK123,'Calcification Rates'!$A$11:$Q$88,15,0)))</f>
        <v>0</v>
      </c>
      <c r="AS123" s="249">
        <f>(IF(ISERROR(VLOOKUP(AK123,'Calcification Rates'!$A$11:$Q$88,13,0)),0,VLOOKUP(AK123,'Calcification Rates'!$A$11:$Q$88,13,0)))*AN123+(IF(ISERROR(VLOOKUP(AK123,'Calcification Rates'!$A$11:$Q$88,16,0)),0,VLOOKUP(AK123,'Calcification Rates'!$A$11:$Q$88,16,0)))</f>
        <v>0</v>
      </c>
      <c r="AT123" s="258"/>
      <c r="AU123" s="241"/>
      <c r="AV123" s="257"/>
      <c r="AW123" s="244">
        <f>(IF(ISERROR(VLOOKUP(AT123,'Calcification Rates'!$A$11:$Q$88,5,0)),0,VLOOKUP(AT123,'Calcification Rates'!$A$11:$Q$88,5,0)))*AV123</f>
        <v>0</v>
      </c>
      <c r="AX123" s="245" t="str">
        <f>IF(ISERROR(VLOOKUP(AT123,'Calcification Rates'!$A$10:$D$88,2,FALSE))," ",VLOOKUP(AT123,'Calcification Rates'!$A$10:$D$88,2,FALSE))</f>
        <v xml:space="preserve"> </v>
      </c>
      <c r="AY123" s="245" t="str">
        <f>IF(ISERROR(VLOOKUP(AT123,'Calcification Rates'!$A$10:$D$88,4,FALSE))," ",VLOOKUP(AT123,'Calcification Rates'!$A$10:$D$88,4,FALSE))</f>
        <v xml:space="preserve"> </v>
      </c>
      <c r="AZ123" s="253">
        <f>(IF(ISERROR(VLOOKUP(AT123,'Calcification Rates'!$A$11:$Q$88,11,0)),0,VLOOKUP(AT123,'Calcification Rates'!$A$11:$Q$88,11,0)))*AW123+(IF(ISERROR(VLOOKUP(AT123,'Calcification Rates'!$A$11:$Q$88,14,0)),0,VLOOKUP(AT123,'Calcification Rates'!$A$11:$Q$88,14,0)))</f>
        <v>0</v>
      </c>
      <c r="BA123" s="253">
        <f>(IF(ISERROR(VLOOKUP(AT123,'Calcification Rates'!$A$11:$Q$88,12,0)),0,VLOOKUP(AT123,'Calcification Rates'!$A$11:$Q$88,12,0)))*AW123+(IF(ISERROR(VLOOKUP(AT123,'Calcification Rates'!$A$11:$Q$88,15,0)),0,VLOOKUP(AT123,'Calcification Rates'!$A$11:$Q$88,15,0)))</f>
        <v>0</v>
      </c>
      <c r="BB123" s="254">
        <f>(IF(ISERROR(VLOOKUP(AT123,'Calcification Rates'!$A$11:$Q$88,13,0)),0,VLOOKUP(AT123,'Calcification Rates'!$A$11:$Q$88,13,0)))*AW123+(IF(ISERROR(VLOOKUP(AT123,'Calcification Rates'!$A$11:$Q$88,16,0)),0,VLOOKUP(AT123,'Calcification Rates'!$A$11:$Q$88,16,0)))</f>
        <v>0</v>
      </c>
      <c r="BC123" s="256"/>
      <c r="BD123" s="241"/>
      <c r="BE123" s="241"/>
      <c r="BF123" s="244">
        <f>(IF(ISERROR(VLOOKUP(BC123,'Calcification Rates'!$A$11:$Q$88,5,0)),0,VLOOKUP(BC123,'Calcification Rates'!$A$11:$Q$88,5,0)))*BE123</f>
        <v>0</v>
      </c>
      <c r="BG123" s="245" t="str">
        <f>IF(ISERROR(VLOOKUP(BC123,'Calcification Rates'!$A$10:$D$88,2,FALSE))," ",VLOOKUP(BC123,'Calcification Rates'!$A$10:$D$88,2,FALSE))</f>
        <v xml:space="preserve"> </v>
      </c>
      <c r="BH123" s="245" t="str">
        <f>IF(ISERROR(VLOOKUP(BC123,'Calcification Rates'!$A$10:$D$88,4,FALSE))," ",VLOOKUP(BC123,'Calcification Rates'!$A$10:$D$88,4,FALSE))</f>
        <v xml:space="preserve"> </v>
      </c>
      <c r="BI123" s="253">
        <f>(IF(ISERROR(VLOOKUP(BC123,'Calcification Rates'!$A$11:$Q$88,11,0)),0,VLOOKUP(BC123,'Calcification Rates'!$A$11:$Q$88,11,0)))*BF123+(IF(ISERROR(VLOOKUP(BC123,'Calcification Rates'!$A$11:$Q$88,14,0)),0,VLOOKUP(BC123,'Calcification Rates'!$A$11:$Q$88,14,0)))</f>
        <v>0</v>
      </c>
      <c r="BJ123" s="253">
        <f>(IF(ISERROR(VLOOKUP(BC123,'Calcification Rates'!$A$11:$Q$88,12,0)),0,VLOOKUP(BC123,'Calcification Rates'!$A$11:$Q$88,12,0)))*BF123+(IF(ISERROR(VLOOKUP(BC123,'Calcification Rates'!$A$11:$Q$88,15,0)),0,VLOOKUP(BC123,'Calcification Rates'!$A$11:$Q$88,15,0)))</f>
        <v>0</v>
      </c>
      <c r="BK123" s="254">
        <f>(IF(ISERROR(VLOOKUP(BC123,'Calcification Rates'!$A$11:$Q$88,13,0)),0,VLOOKUP(BC123,'Calcification Rates'!$A$11:$Q$88,13,0)))*BF123+(IF(ISERROR(VLOOKUP(BC123,'Calcification Rates'!$A$11:$Q$88,16,0)),0,VLOOKUP(BC123,'Calcification Rates'!$A$11:$Q$88,16,0)))</f>
        <v>0</v>
      </c>
      <c r="BL123" s="256"/>
      <c r="BM123" s="241"/>
      <c r="BN123" s="241"/>
      <c r="BO123" s="241">
        <f>(IF(ISERROR(VLOOKUP(BL123,'Calcification Rates'!$A$11:$Q$88,5,0)),0,VLOOKUP(BL123,'Calcification Rates'!$A$11:$Q$88,5,0)))*BN123</f>
        <v>0</v>
      </c>
      <c r="BP123" s="245" t="str">
        <f>IF(ISERROR(VLOOKUP(BL123,'Calcification Rates'!$A$10:$D$88,2,FALSE))," ",VLOOKUP(BL123,'Calcification Rates'!$A$10:$D$88,2,FALSE))</f>
        <v xml:space="preserve"> </v>
      </c>
      <c r="BQ123" s="245" t="str">
        <f>IF(ISERROR(VLOOKUP(BL123,'Calcification Rates'!$A$10:$D$88,4,FALSE))," ",VLOOKUP(BL123,'Calcification Rates'!$A$10:$D$88,4,FALSE))</f>
        <v xml:space="preserve"> </v>
      </c>
      <c r="BR123" s="253">
        <f>(IF(ISERROR(VLOOKUP(BL123,'Calcification Rates'!$A$11:$Q$88,11,0)),0,VLOOKUP(BL123,'Calcification Rates'!$A$11:$Q$88,11,0)))*BO123+(IF(ISERROR(VLOOKUP(BL123,'Calcification Rates'!$A$11:$Q$88,14,0)),0,VLOOKUP(BL123,'Calcification Rates'!$A$11:$Q$88,14,0)))</f>
        <v>0</v>
      </c>
      <c r="BS123" s="253">
        <f>(IF(ISERROR(VLOOKUP(BL123,'Calcification Rates'!$A$11:$Q$88,12,0)),0,VLOOKUP(BL123,'Calcification Rates'!$A$11:$Q$88,12,0)))*BO123+(IF(ISERROR(VLOOKUP(BL123,'Calcification Rates'!$A$11:$Q$88,15,0)),0,VLOOKUP(BL123,'Calcification Rates'!$A$11:$Q$88,15,0)))</f>
        <v>0</v>
      </c>
      <c r="BT123" s="254">
        <f>(IF(ISERROR(VLOOKUP(BL123,'Calcification Rates'!$A$11:$Q$88,13,0)),0,VLOOKUP(BL123,'Calcification Rates'!$A$11:$Q$88,13,0)))*BO123+(IF(ISERROR(VLOOKUP(BL123,'Calcification Rates'!$A$11:$Q$88,16,0)),0,VLOOKUP(BL123,'Calcification Rates'!$A$11:$Q$88,16,0)))</f>
        <v>0</v>
      </c>
    </row>
    <row r="124" spans="1:72" ht="20.100000000000001" customHeight="1" x14ac:dyDescent="0.25">
      <c r="A124" s="258"/>
      <c r="B124" s="241"/>
      <c r="C124" s="257"/>
      <c r="D124" s="244">
        <f>(IF(ISERROR(VLOOKUP(A124,'Calcification Rates'!$A$11:$Q$88,5,0)),0,VLOOKUP(A124,'Calcification Rates'!$A$11:$Q$88,5,0)))*C124</f>
        <v>0</v>
      </c>
      <c r="E124" s="245" t="str">
        <f>IF(ISERROR(VLOOKUP(A124,'Calcification Rates'!$A$10:$D$88,2,FALSE))," ",VLOOKUP(A124,'Calcification Rates'!$A$10:$D$88,2,FALSE))</f>
        <v xml:space="preserve"> </v>
      </c>
      <c r="F124" s="245" t="str">
        <f>IF(ISERROR(VLOOKUP(A124,'Calcification Rates'!$A$10:$D$88,4,FALSE))," ",VLOOKUP(A124,'Calcification Rates'!$A$10:$D$88,4,FALSE))</f>
        <v xml:space="preserve"> </v>
      </c>
      <c r="G124" s="246">
        <f>(IF(ISERROR(VLOOKUP(A124,'Calcification Rates'!$A$11:$Q$88,11,0)),0,VLOOKUP(A124,'Calcification Rates'!$A$11:$Q$88,11,0)))*D124+(IF(ISERROR(VLOOKUP(A124,'Calcification Rates'!$A$11:$Q$88,14,0)),0,VLOOKUP(A124,'Calcification Rates'!$A$11:$Q$88,14,0)))</f>
        <v>0</v>
      </c>
      <c r="H124" s="247">
        <f>(IF(ISERROR(VLOOKUP(A124,'Calcification Rates'!$A$11:$Q$88,12,0)),0,VLOOKUP(A124,'Calcification Rates'!$A$11:$Q$88,12,0)))*D124+(IF(ISERROR(VLOOKUP(A124,'Calcification Rates'!$A$11:$Q$88,15,0)),0,VLOOKUP(A124,'Calcification Rates'!$A$11:$Q$88,15,0)))</f>
        <v>0</v>
      </c>
      <c r="I124" s="248">
        <f>(IF(ISERROR(VLOOKUP(A124,'Calcification Rates'!$A$11:$Q$88,13,0)),0,VLOOKUP(A124,'Calcification Rates'!$A$11:$Q$88,13,0)))*D124+(IF(ISERROR(VLOOKUP(A124,'Calcification Rates'!$A$11:$Q$88,16,0)),0,VLOOKUP(A124,'Calcification Rates'!$A$11:$Q$88,16,0)))</f>
        <v>0</v>
      </c>
      <c r="J124" s="241"/>
      <c r="K124" s="242"/>
      <c r="L124" s="242"/>
      <c r="M124" s="244">
        <f>(IF(ISERROR(VLOOKUP(J124,'Calcification Rates'!$A$11:$Q$88,5,0)),0,VLOOKUP(J124,'Calcification Rates'!$A$11:$Q$88,5,0)))*L124</f>
        <v>0</v>
      </c>
      <c r="N124" s="245" t="str">
        <f>IF(ISERROR(VLOOKUP(J124,'Calcification Rates'!$A$10:$D$88,2,FALSE))," ",VLOOKUP(J124,'Calcification Rates'!$A$10:$D$88,2,FALSE))</f>
        <v xml:space="preserve"> </v>
      </c>
      <c r="O124" s="245" t="str">
        <f>IF(ISERROR(VLOOKUP(J124,'Calcification Rates'!$A$10:$D$88,4,FALSE))," ",VLOOKUP(J124,'Calcification Rates'!$A$10:$D$88,4,FALSE))</f>
        <v xml:space="preserve"> </v>
      </c>
      <c r="P124" s="246">
        <f>(IF(ISERROR(VLOOKUP(J124,'Calcification Rates'!$A$11:$Q$88,11,0)),0,VLOOKUP(J124,'Calcification Rates'!$A$11:$Q$88,11,0)))*M124+(IF(ISERROR(VLOOKUP(J124,'Calcification Rates'!$A$11:$Q$88,14,0)),0,VLOOKUP(J124,'Calcification Rates'!$A$11:$Q$88,14,0)))</f>
        <v>0</v>
      </c>
      <c r="Q124" s="246">
        <f>(IF(ISERROR(VLOOKUP(J124,'Calcification Rates'!$A$11:$Q$88,12,0)),0,VLOOKUP(J124,'Calcification Rates'!$A$11:$Q$88,12,0)))*M124+(IF(ISERROR(VLOOKUP(J124,'Calcification Rates'!$A$11:$Q$88,15,0)),0,VLOOKUP(J124,'Calcification Rates'!$A$11:$Q$88,15,0)))</f>
        <v>0</v>
      </c>
      <c r="R124" s="249">
        <f>(IF(ISERROR(VLOOKUP(J124,'Calcification Rates'!$A$11:$Q$88,13,0)),0,VLOOKUP(J124,'Calcification Rates'!$A$11:$Q$88,13,0)))*M124+(IF(ISERROR(VLOOKUP(J124,'Calcification Rates'!$A$11:$Q$88,16,0)),0,VLOOKUP(J124,'Calcification Rates'!$A$11:$Q$88,16,0)))</f>
        <v>0</v>
      </c>
      <c r="S124" s="256"/>
      <c r="T124" s="241"/>
      <c r="U124" s="257"/>
      <c r="V124" s="252">
        <f>(IF(ISERROR(VLOOKUP(S124,'Calcification Rates'!$A$11:$Q$88,5,0)),0,VLOOKUP(S124,'Calcification Rates'!$A$11:$Q$88,5,0)))*U124</f>
        <v>0</v>
      </c>
      <c r="W124" s="245" t="str">
        <f>IF(ISERROR(VLOOKUP(S124,'Calcification Rates'!$A$10:$D$88,2,FALSE))," ",VLOOKUP(S124,'Calcification Rates'!$A$10:$D$88,2,FALSE))</f>
        <v xml:space="preserve"> </v>
      </c>
      <c r="X124" s="245" t="str">
        <f>IF(ISERROR(VLOOKUP(S124,'Calcification Rates'!$A$10:$D$88,4,FALSE))," ",VLOOKUP(S124,'Calcification Rates'!$A$10:$D$88,4,FALSE))</f>
        <v xml:space="preserve"> </v>
      </c>
      <c r="Y124" s="246">
        <f>(IF(ISERROR(VLOOKUP(S124,'Calcification Rates'!$A$11:$Q$88,11,0)),0,VLOOKUP(S124,'Calcification Rates'!$A$11:$Q$88,11,0)))*V124+(IF(ISERROR(VLOOKUP(S124,'Calcification Rates'!$A$11:$Q$88,14,0)),0,VLOOKUP(S124,'Calcification Rates'!$A$11:$Q$88,14,0)))</f>
        <v>0</v>
      </c>
      <c r="Z124" s="246">
        <f>(IF(ISERROR(VLOOKUP(S124,'Calcification Rates'!$A$11:$Q$88,12,0)),0,VLOOKUP(S124,'Calcification Rates'!$A$11:$Q$88,12,0)))*V124+(IF(ISERROR(VLOOKUP(S124,'Calcification Rates'!$A$11:$Q$88,15,0)),0,VLOOKUP(S124,'Calcification Rates'!$A$11:$Q$88,15,0)))</f>
        <v>0</v>
      </c>
      <c r="AA124" s="249">
        <f>(IF(ISERROR(VLOOKUP(S124,'Calcification Rates'!$A$11:$Q$88,13,0)),0,VLOOKUP(S124,'Calcification Rates'!$A$11:$Q$88,13,0)))*V124+(IF(ISERROR(VLOOKUP(S124,'Calcification Rates'!$A$11:$Q$88,16,0)),0,VLOOKUP(S124,'Calcification Rates'!$A$11:$Q$88,16,0)))</f>
        <v>0</v>
      </c>
      <c r="AB124" s="256"/>
      <c r="AC124" s="242"/>
      <c r="AD124" s="242"/>
      <c r="AE124" s="244">
        <f>(IF(ISERROR(VLOOKUP(AB124,'Calcification Rates'!$A$11:$Q$88,5,0)),0,VLOOKUP(AB124,'Calcification Rates'!$A$11:$Q$88,5,0)))*AD124</f>
        <v>0</v>
      </c>
      <c r="AF124" s="245" t="str">
        <f>IF(ISERROR(VLOOKUP(AB124,'Calcification Rates'!$A$10:$D$88,2,FALSE))," ",VLOOKUP(AB124,'Calcification Rates'!$A$10:$D$88,2,FALSE))</f>
        <v xml:space="preserve"> </v>
      </c>
      <c r="AG124" s="245" t="str">
        <f>IF(ISERROR(VLOOKUP(AB124,'Calcification Rates'!$A$10:$D$88,4,FALSE))," ",VLOOKUP(AB124,'Calcification Rates'!$A$10:$D$88,4,FALSE))</f>
        <v xml:space="preserve"> </v>
      </c>
      <c r="AH124" s="246">
        <f>(IF(ISERROR(VLOOKUP(AB124,'Calcification Rates'!$A$11:$Q$88,11,0)),0,VLOOKUP(AB124,'Calcification Rates'!$A$11:$Q$88,11,0)))*AE124+(IF(ISERROR(VLOOKUP(AB124,'Calcification Rates'!$A$11:$Q$88,14,0)),0,VLOOKUP(AB124,'Calcification Rates'!$A$11:$Q$88,14,0)))</f>
        <v>0</v>
      </c>
      <c r="AI124" s="246">
        <f>(IF(ISERROR(VLOOKUP(AB124,'Calcification Rates'!$A$11:$Q$88,12,0)),0,VLOOKUP(AB124,'Calcification Rates'!$A$11:$Q$88,12,0)))*AE124+(IF(ISERROR(VLOOKUP(AB124,'Calcification Rates'!$A$11:$Q$88,15,0)),0,VLOOKUP(AB124,'Calcification Rates'!$A$11:$Q$88,15,0)))</f>
        <v>0</v>
      </c>
      <c r="AJ124" s="249">
        <f>(IF(ISERROR(VLOOKUP(AB124,'Calcification Rates'!$A$11:$Q$88,13,0)),0,VLOOKUP(AB124,'Calcification Rates'!$A$11:$Q$88,13,0)))*AE124+(IF(ISERROR(VLOOKUP(AB124,'Calcification Rates'!$A$11:$Q$88,16,0)),0,VLOOKUP(AB124,'Calcification Rates'!$A$11:$Q$88,16,0)))</f>
        <v>0</v>
      </c>
      <c r="AK124" s="256"/>
      <c r="AL124" s="242"/>
      <c r="AM124" s="243"/>
      <c r="AN124" s="252">
        <f>(IF(ISERROR(VLOOKUP(AK124,'Calcification Rates'!$A$11:$Q$88,5,0)),0,VLOOKUP(AK124,'Calcification Rates'!$A$11:$Q$88,5,0)))*AM124</f>
        <v>0</v>
      </c>
      <c r="AO124" s="245" t="str">
        <f>IF(ISERROR(VLOOKUP(AK124,'Calcification Rates'!$A$10:$D$88,2,FALSE))," ",VLOOKUP(AK124,'Calcification Rates'!$A$10:$D$88,2,FALSE))</f>
        <v xml:space="preserve"> </v>
      </c>
      <c r="AP124" s="245" t="str">
        <f>IF(ISERROR(VLOOKUP(AK124,'Calcification Rates'!$A$10:$D$88,4,FALSE))," ",VLOOKUP(AK124,'Calcification Rates'!$A$10:$D$88,4,FALSE))</f>
        <v xml:space="preserve"> </v>
      </c>
      <c r="AQ124" s="246">
        <f>(IF(ISERROR(VLOOKUP(AK124,'Calcification Rates'!$A$11:$Q$88,11,0)),0,VLOOKUP(AK124,'Calcification Rates'!$A$11:$Q$88,11,0)))*AN124+(IF(ISERROR(VLOOKUP(AK124,'Calcification Rates'!$A$11:$Q$88,14,0)),0,VLOOKUP(AK124,'Calcification Rates'!$A$11:$Q$88,14,0)))</f>
        <v>0</v>
      </c>
      <c r="AR124" s="246">
        <f>(IF(ISERROR(VLOOKUP(AK124,'Calcification Rates'!$A$11:$Q$88,12,0)),0,VLOOKUP(AK124,'Calcification Rates'!$A$11:$Q$88,12,0)))*AN124+(IF(ISERROR(VLOOKUP(AK124,'Calcification Rates'!$A$11:$Q$88,15,0)),0,VLOOKUP(AK124,'Calcification Rates'!$A$11:$Q$88,15,0)))</f>
        <v>0</v>
      </c>
      <c r="AS124" s="249">
        <f>(IF(ISERROR(VLOOKUP(AK124,'Calcification Rates'!$A$11:$Q$88,13,0)),0,VLOOKUP(AK124,'Calcification Rates'!$A$11:$Q$88,13,0)))*AN124+(IF(ISERROR(VLOOKUP(AK124,'Calcification Rates'!$A$11:$Q$88,16,0)),0,VLOOKUP(AK124,'Calcification Rates'!$A$11:$Q$88,16,0)))</f>
        <v>0</v>
      </c>
      <c r="AT124" s="258"/>
      <c r="AU124" s="241"/>
      <c r="AV124" s="257"/>
      <c r="AW124" s="244">
        <f>(IF(ISERROR(VLOOKUP(AT124,'Calcification Rates'!$A$11:$Q$88,5,0)),0,VLOOKUP(AT124,'Calcification Rates'!$A$11:$Q$88,5,0)))*AV124</f>
        <v>0</v>
      </c>
      <c r="AX124" s="245" t="str">
        <f>IF(ISERROR(VLOOKUP(AT124,'Calcification Rates'!$A$10:$D$88,2,FALSE))," ",VLOOKUP(AT124,'Calcification Rates'!$A$10:$D$88,2,FALSE))</f>
        <v xml:space="preserve"> </v>
      </c>
      <c r="AY124" s="245" t="str">
        <f>IF(ISERROR(VLOOKUP(AT124,'Calcification Rates'!$A$10:$D$88,4,FALSE))," ",VLOOKUP(AT124,'Calcification Rates'!$A$10:$D$88,4,FALSE))</f>
        <v xml:space="preserve"> </v>
      </c>
      <c r="AZ124" s="253">
        <f>(IF(ISERROR(VLOOKUP(AT124,'Calcification Rates'!$A$11:$Q$88,11,0)),0,VLOOKUP(AT124,'Calcification Rates'!$A$11:$Q$88,11,0)))*AW124+(IF(ISERROR(VLOOKUP(AT124,'Calcification Rates'!$A$11:$Q$88,14,0)),0,VLOOKUP(AT124,'Calcification Rates'!$A$11:$Q$88,14,0)))</f>
        <v>0</v>
      </c>
      <c r="BA124" s="253">
        <f>(IF(ISERROR(VLOOKUP(AT124,'Calcification Rates'!$A$11:$Q$88,12,0)),0,VLOOKUP(AT124,'Calcification Rates'!$A$11:$Q$88,12,0)))*AW124+(IF(ISERROR(VLOOKUP(AT124,'Calcification Rates'!$A$11:$Q$88,15,0)),0,VLOOKUP(AT124,'Calcification Rates'!$A$11:$Q$88,15,0)))</f>
        <v>0</v>
      </c>
      <c r="BB124" s="254">
        <f>(IF(ISERROR(VLOOKUP(AT124,'Calcification Rates'!$A$11:$Q$88,13,0)),0,VLOOKUP(AT124,'Calcification Rates'!$A$11:$Q$88,13,0)))*AW124+(IF(ISERROR(VLOOKUP(AT124,'Calcification Rates'!$A$11:$Q$88,16,0)),0,VLOOKUP(AT124,'Calcification Rates'!$A$11:$Q$88,16,0)))</f>
        <v>0</v>
      </c>
      <c r="BC124" s="256"/>
      <c r="BD124" s="241"/>
      <c r="BE124" s="241"/>
      <c r="BF124" s="244">
        <f>(IF(ISERROR(VLOOKUP(BC124,'Calcification Rates'!$A$11:$Q$88,5,0)),0,VLOOKUP(BC124,'Calcification Rates'!$A$11:$Q$88,5,0)))*BE124</f>
        <v>0</v>
      </c>
      <c r="BG124" s="245" t="str">
        <f>IF(ISERROR(VLOOKUP(BC124,'Calcification Rates'!$A$10:$D$88,2,FALSE))," ",VLOOKUP(BC124,'Calcification Rates'!$A$10:$D$88,2,FALSE))</f>
        <v xml:space="preserve"> </v>
      </c>
      <c r="BH124" s="245" t="str">
        <f>IF(ISERROR(VLOOKUP(BC124,'Calcification Rates'!$A$10:$D$88,4,FALSE))," ",VLOOKUP(BC124,'Calcification Rates'!$A$10:$D$88,4,FALSE))</f>
        <v xml:space="preserve"> </v>
      </c>
      <c r="BI124" s="253">
        <f>(IF(ISERROR(VLOOKUP(BC124,'Calcification Rates'!$A$11:$Q$88,11,0)),0,VLOOKUP(BC124,'Calcification Rates'!$A$11:$Q$88,11,0)))*BF124+(IF(ISERROR(VLOOKUP(BC124,'Calcification Rates'!$A$11:$Q$88,14,0)),0,VLOOKUP(BC124,'Calcification Rates'!$A$11:$Q$88,14,0)))</f>
        <v>0</v>
      </c>
      <c r="BJ124" s="253">
        <f>(IF(ISERROR(VLOOKUP(BC124,'Calcification Rates'!$A$11:$Q$88,12,0)),0,VLOOKUP(BC124,'Calcification Rates'!$A$11:$Q$88,12,0)))*BF124+(IF(ISERROR(VLOOKUP(BC124,'Calcification Rates'!$A$11:$Q$88,15,0)),0,VLOOKUP(BC124,'Calcification Rates'!$A$11:$Q$88,15,0)))</f>
        <v>0</v>
      </c>
      <c r="BK124" s="254">
        <f>(IF(ISERROR(VLOOKUP(BC124,'Calcification Rates'!$A$11:$Q$88,13,0)),0,VLOOKUP(BC124,'Calcification Rates'!$A$11:$Q$88,13,0)))*BF124+(IF(ISERROR(VLOOKUP(BC124,'Calcification Rates'!$A$11:$Q$88,16,0)),0,VLOOKUP(BC124,'Calcification Rates'!$A$11:$Q$88,16,0)))</f>
        <v>0</v>
      </c>
      <c r="BL124" s="256"/>
      <c r="BM124" s="241"/>
      <c r="BN124" s="241"/>
      <c r="BO124" s="241">
        <f>(IF(ISERROR(VLOOKUP(BL124,'Calcification Rates'!$A$11:$Q$88,5,0)),0,VLOOKUP(BL124,'Calcification Rates'!$A$11:$Q$88,5,0)))*BN124</f>
        <v>0</v>
      </c>
      <c r="BP124" s="245" t="str">
        <f>IF(ISERROR(VLOOKUP(BL124,'Calcification Rates'!$A$10:$D$88,2,FALSE))," ",VLOOKUP(BL124,'Calcification Rates'!$A$10:$D$88,2,FALSE))</f>
        <v xml:space="preserve"> </v>
      </c>
      <c r="BQ124" s="245" t="str">
        <f>IF(ISERROR(VLOOKUP(BL124,'Calcification Rates'!$A$10:$D$88,4,FALSE))," ",VLOOKUP(BL124,'Calcification Rates'!$A$10:$D$88,4,FALSE))</f>
        <v xml:space="preserve"> </v>
      </c>
      <c r="BR124" s="253">
        <f>(IF(ISERROR(VLOOKUP(BL124,'Calcification Rates'!$A$11:$Q$88,11,0)),0,VLOOKUP(BL124,'Calcification Rates'!$A$11:$Q$88,11,0)))*BO124+(IF(ISERROR(VLOOKUP(BL124,'Calcification Rates'!$A$11:$Q$88,14,0)),0,VLOOKUP(BL124,'Calcification Rates'!$A$11:$Q$88,14,0)))</f>
        <v>0</v>
      </c>
      <c r="BS124" s="253">
        <f>(IF(ISERROR(VLOOKUP(BL124,'Calcification Rates'!$A$11:$Q$88,12,0)),0,VLOOKUP(BL124,'Calcification Rates'!$A$11:$Q$88,12,0)))*BO124+(IF(ISERROR(VLOOKUP(BL124,'Calcification Rates'!$A$11:$Q$88,15,0)),0,VLOOKUP(BL124,'Calcification Rates'!$A$11:$Q$88,15,0)))</f>
        <v>0</v>
      </c>
      <c r="BT124" s="254">
        <f>(IF(ISERROR(VLOOKUP(BL124,'Calcification Rates'!$A$11:$Q$88,13,0)),0,VLOOKUP(BL124,'Calcification Rates'!$A$11:$Q$88,13,0)))*BO124+(IF(ISERROR(VLOOKUP(BL124,'Calcification Rates'!$A$11:$Q$88,16,0)),0,VLOOKUP(BL124,'Calcification Rates'!$A$11:$Q$88,16,0)))</f>
        <v>0</v>
      </c>
    </row>
    <row r="125" spans="1:72" ht="20.100000000000001" customHeight="1" x14ac:dyDescent="0.25">
      <c r="A125" s="258"/>
      <c r="B125" s="241"/>
      <c r="C125" s="257"/>
      <c r="D125" s="244">
        <f>(IF(ISERROR(VLOOKUP(A125,'Calcification Rates'!$A$11:$Q$88,5,0)),0,VLOOKUP(A125,'Calcification Rates'!$A$11:$Q$88,5,0)))*C125</f>
        <v>0</v>
      </c>
      <c r="E125" s="245" t="str">
        <f>IF(ISERROR(VLOOKUP(A125,'Calcification Rates'!$A$10:$D$88,2,FALSE))," ",VLOOKUP(A125,'Calcification Rates'!$A$10:$D$88,2,FALSE))</f>
        <v xml:space="preserve"> </v>
      </c>
      <c r="F125" s="245" t="str">
        <f>IF(ISERROR(VLOOKUP(A125,'Calcification Rates'!$A$10:$D$88,4,FALSE))," ",VLOOKUP(A125,'Calcification Rates'!$A$10:$D$88,4,FALSE))</f>
        <v xml:space="preserve"> </v>
      </c>
      <c r="G125" s="246">
        <f>(IF(ISERROR(VLOOKUP(A125,'Calcification Rates'!$A$11:$Q$88,11,0)),0,VLOOKUP(A125,'Calcification Rates'!$A$11:$Q$88,11,0)))*D125+(IF(ISERROR(VLOOKUP(A125,'Calcification Rates'!$A$11:$Q$88,14,0)),0,VLOOKUP(A125,'Calcification Rates'!$A$11:$Q$88,14,0)))</f>
        <v>0</v>
      </c>
      <c r="H125" s="247">
        <f>(IF(ISERROR(VLOOKUP(A125,'Calcification Rates'!$A$11:$Q$88,12,0)),0,VLOOKUP(A125,'Calcification Rates'!$A$11:$Q$88,12,0)))*D125+(IF(ISERROR(VLOOKUP(A125,'Calcification Rates'!$A$11:$Q$88,15,0)),0,VLOOKUP(A125,'Calcification Rates'!$A$11:$Q$88,15,0)))</f>
        <v>0</v>
      </c>
      <c r="I125" s="248">
        <f>(IF(ISERROR(VLOOKUP(A125,'Calcification Rates'!$A$11:$Q$88,13,0)),0,VLOOKUP(A125,'Calcification Rates'!$A$11:$Q$88,13,0)))*D125+(IF(ISERROR(VLOOKUP(A125,'Calcification Rates'!$A$11:$Q$88,16,0)),0,VLOOKUP(A125,'Calcification Rates'!$A$11:$Q$88,16,0)))</f>
        <v>0</v>
      </c>
      <c r="J125" s="256"/>
      <c r="K125" s="250"/>
      <c r="L125" s="250"/>
      <c r="M125" s="244">
        <f>(IF(ISERROR(VLOOKUP(J125,'Calcification Rates'!$A$11:$Q$88,5,0)),0,VLOOKUP(J125,'Calcification Rates'!$A$11:$Q$88,5,0)))*L125</f>
        <v>0</v>
      </c>
      <c r="N125" s="245" t="str">
        <f>IF(ISERROR(VLOOKUP(J125,'Calcification Rates'!$A$10:$D$88,2,FALSE))," ",VLOOKUP(J125,'Calcification Rates'!$A$10:$D$88,2,FALSE))</f>
        <v xml:space="preserve"> </v>
      </c>
      <c r="O125" s="245" t="str">
        <f>IF(ISERROR(VLOOKUP(J125,'Calcification Rates'!$A$10:$D$88,4,FALSE))," ",VLOOKUP(J125,'Calcification Rates'!$A$10:$D$88,4,FALSE))</f>
        <v xml:space="preserve"> </v>
      </c>
      <c r="P125" s="246">
        <f>(IF(ISERROR(VLOOKUP(J125,'Calcification Rates'!$A$11:$Q$88,11,0)),0,VLOOKUP(J125,'Calcification Rates'!$A$11:$Q$88,11,0)))*M125+(IF(ISERROR(VLOOKUP(J125,'Calcification Rates'!$A$11:$Q$88,14,0)),0,VLOOKUP(J125,'Calcification Rates'!$A$11:$Q$88,14,0)))</f>
        <v>0</v>
      </c>
      <c r="Q125" s="246">
        <f>(IF(ISERROR(VLOOKUP(J125,'Calcification Rates'!$A$11:$Q$88,12,0)),0,VLOOKUP(J125,'Calcification Rates'!$A$11:$Q$88,12,0)))*M125+(IF(ISERROR(VLOOKUP(J125,'Calcification Rates'!$A$11:$Q$88,15,0)),0,VLOOKUP(J125,'Calcification Rates'!$A$11:$Q$88,15,0)))</f>
        <v>0</v>
      </c>
      <c r="R125" s="249">
        <f>(IF(ISERROR(VLOOKUP(J125,'Calcification Rates'!$A$11:$Q$88,13,0)),0,VLOOKUP(J125,'Calcification Rates'!$A$11:$Q$88,13,0)))*M125+(IF(ISERROR(VLOOKUP(J125,'Calcification Rates'!$A$11:$Q$88,16,0)),0,VLOOKUP(J125,'Calcification Rates'!$A$11:$Q$88,16,0)))</f>
        <v>0</v>
      </c>
      <c r="S125" s="256"/>
      <c r="T125" s="241"/>
      <c r="U125" s="257"/>
      <c r="V125" s="252">
        <f>(IF(ISERROR(VLOOKUP(S125,'Calcification Rates'!$A$11:$Q$88,5,0)),0,VLOOKUP(S125,'Calcification Rates'!$A$11:$Q$88,5,0)))*U125</f>
        <v>0</v>
      </c>
      <c r="W125" s="245" t="str">
        <f>IF(ISERROR(VLOOKUP(S125,'Calcification Rates'!$A$10:$D$88,2,FALSE))," ",VLOOKUP(S125,'Calcification Rates'!$A$10:$D$88,2,FALSE))</f>
        <v xml:space="preserve"> </v>
      </c>
      <c r="X125" s="245" t="str">
        <f>IF(ISERROR(VLOOKUP(S125,'Calcification Rates'!$A$10:$D$88,4,FALSE))," ",VLOOKUP(S125,'Calcification Rates'!$A$10:$D$88,4,FALSE))</f>
        <v xml:space="preserve"> </v>
      </c>
      <c r="Y125" s="246">
        <f>(IF(ISERROR(VLOOKUP(S125,'Calcification Rates'!$A$11:$Q$88,11,0)),0,VLOOKUP(S125,'Calcification Rates'!$A$11:$Q$88,11,0)))*V125+(IF(ISERROR(VLOOKUP(S125,'Calcification Rates'!$A$11:$Q$88,14,0)),0,VLOOKUP(S125,'Calcification Rates'!$A$11:$Q$88,14,0)))</f>
        <v>0</v>
      </c>
      <c r="Z125" s="246">
        <f>(IF(ISERROR(VLOOKUP(S125,'Calcification Rates'!$A$11:$Q$88,12,0)),0,VLOOKUP(S125,'Calcification Rates'!$A$11:$Q$88,12,0)))*V125+(IF(ISERROR(VLOOKUP(S125,'Calcification Rates'!$A$11:$Q$88,15,0)),0,VLOOKUP(S125,'Calcification Rates'!$A$11:$Q$88,15,0)))</f>
        <v>0</v>
      </c>
      <c r="AA125" s="249">
        <f>(IF(ISERROR(VLOOKUP(S125,'Calcification Rates'!$A$11:$Q$88,13,0)),0,VLOOKUP(S125,'Calcification Rates'!$A$11:$Q$88,13,0)))*V125+(IF(ISERROR(VLOOKUP(S125,'Calcification Rates'!$A$11:$Q$88,16,0)),0,VLOOKUP(S125,'Calcification Rates'!$A$11:$Q$88,16,0)))</f>
        <v>0</v>
      </c>
      <c r="AB125" s="256"/>
      <c r="AC125" s="242"/>
      <c r="AD125" s="242"/>
      <c r="AE125" s="244">
        <f>(IF(ISERROR(VLOOKUP(AB125,'Calcification Rates'!$A$11:$Q$88,5,0)),0,VLOOKUP(AB125,'Calcification Rates'!$A$11:$Q$88,5,0)))*AD125</f>
        <v>0</v>
      </c>
      <c r="AF125" s="245" t="str">
        <f>IF(ISERROR(VLOOKUP(AB125,'Calcification Rates'!$A$10:$D$88,2,FALSE))," ",VLOOKUP(AB125,'Calcification Rates'!$A$10:$D$88,2,FALSE))</f>
        <v xml:space="preserve"> </v>
      </c>
      <c r="AG125" s="245" t="str">
        <f>IF(ISERROR(VLOOKUP(AB125,'Calcification Rates'!$A$10:$D$88,4,FALSE))," ",VLOOKUP(AB125,'Calcification Rates'!$A$10:$D$88,4,FALSE))</f>
        <v xml:space="preserve"> </v>
      </c>
      <c r="AH125" s="246">
        <f>(IF(ISERROR(VLOOKUP(AB125,'Calcification Rates'!$A$11:$Q$88,11,0)),0,VLOOKUP(AB125,'Calcification Rates'!$A$11:$Q$88,11,0)))*AE125+(IF(ISERROR(VLOOKUP(AB125,'Calcification Rates'!$A$11:$Q$88,14,0)),0,VLOOKUP(AB125,'Calcification Rates'!$A$11:$Q$88,14,0)))</f>
        <v>0</v>
      </c>
      <c r="AI125" s="246">
        <f>(IF(ISERROR(VLOOKUP(AB125,'Calcification Rates'!$A$11:$Q$88,12,0)),0,VLOOKUP(AB125,'Calcification Rates'!$A$11:$Q$88,12,0)))*AE125+(IF(ISERROR(VLOOKUP(AB125,'Calcification Rates'!$A$11:$Q$88,15,0)),0,VLOOKUP(AB125,'Calcification Rates'!$A$11:$Q$88,15,0)))</f>
        <v>0</v>
      </c>
      <c r="AJ125" s="249">
        <f>(IF(ISERROR(VLOOKUP(AB125,'Calcification Rates'!$A$11:$Q$88,13,0)),0,VLOOKUP(AB125,'Calcification Rates'!$A$11:$Q$88,13,0)))*AE125+(IF(ISERROR(VLOOKUP(AB125,'Calcification Rates'!$A$11:$Q$88,16,0)),0,VLOOKUP(AB125,'Calcification Rates'!$A$11:$Q$88,16,0)))</f>
        <v>0</v>
      </c>
      <c r="AK125" s="256"/>
      <c r="AL125" s="242"/>
      <c r="AM125" s="243"/>
      <c r="AN125" s="252">
        <f>(IF(ISERROR(VLOOKUP(AK125,'Calcification Rates'!$A$11:$Q$88,5,0)),0,VLOOKUP(AK125,'Calcification Rates'!$A$11:$Q$88,5,0)))*AM125</f>
        <v>0</v>
      </c>
      <c r="AO125" s="245" t="str">
        <f>IF(ISERROR(VLOOKUP(AK125,'Calcification Rates'!$A$10:$D$88,2,FALSE))," ",VLOOKUP(AK125,'Calcification Rates'!$A$10:$D$88,2,FALSE))</f>
        <v xml:space="preserve"> </v>
      </c>
      <c r="AP125" s="245" t="str">
        <f>IF(ISERROR(VLOOKUP(AK125,'Calcification Rates'!$A$10:$D$88,4,FALSE))," ",VLOOKUP(AK125,'Calcification Rates'!$A$10:$D$88,4,FALSE))</f>
        <v xml:space="preserve"> </v>
      </c>
      <c r="AQ125" s="246">
        <f>(IF(ISERROR(VLOOKUP(AK125,'Calcification Rates'!$A$11:$Q$88,11,0)),0,VLOOKUP(AK125,'Calcification Rates'!$A$11:$Q$88,11,0)))*AN125+(IF(ISERROR(VLOOKUP(AK125,'Calcification Rates'!$A$11:$Q$88,14,0)),0,VLOOKUP(AK125,'Calcification Rates'!$A$11:$Q$88,14,0)))</f>
        <v>0</v>
      </c>
      <c r="AR125" s="246">
        <f>(IF(ISERROR(VLOOKUP(AK125,'Calcification Rates'!$A$11:$Q$88,12,0)),0,VLOOKUP(AK125,'Calcification Rates'!$A$11:$Q$88,12,0)))*AN125+(IF(ISERROR(VLOOKUP(AK125,'Calcification Rates'!$A$11:$Q$88,15,0)),0,VLOOKUP(AK125,'Calcification Rates'!$A$11:$Q$88,15,0)))</f>
        <v>0</v>
      </c>
      <c r="AS125" s="249">
        <f>(IF(ISERROR(VLOOKUP(AK125,'Calcification Rates'!$A$11:$Q$88,13,0)),0,VLOOKUP(AK125,'Calcification Rates'!$A$11:$Q$88,13,0)))*AN125+(IF(ISERROR(VLOOKUP(AK125,'Calcification Rates'!$A$11:$Q$88,16,0)),0,VLOOKUP(AK125,'Calcification Rates'!$A$11:$Q$88,16,0)))</f>
        <v>0</v>
      </c>
      <c r="AT125" s="258"/>
      <c r="AU125" s="241"/>
      <c r="AV125" s="257"/>
      <c r="AW125" s="244">
        <f>(IF(ISERROR(VLOOKUP(AT125,'Calcification Rates'!$A$11:$Q$88,5,0)),0,VLOOKUP(AT125,'Calcification Rates'!$A$11:$Q$88,5,0)))*AV125</f>
        <v>0</v>
      </c>
      <c r="AX125" s="245" t="str">
        <f>IF(ISERROR(VLOOKUP(AT125,'Calcification Rates'!$A$10:$D$88,2,FALSE))," ",VLOOKUP(AT125,'Calcification Rates'!$A$10:$D$88,2,FALSE))</f>
        <v xml:space="preserve"> </v>
      </c>
      <c r="AY125" s="245" t="str">
        <f>IF(ISERROR(VLOOKUP(AT125,'Calcification Rates'!$A$10:$D$88,4,FALSE))," ",VLOOKUP(AT125,'Calcification Rates'!$A$10:$D$88,4,FALSE))</f>
        <v xml:space="preserve"> </v>
      </c>
      <c r="AZ125" s="253">
        <f>(IF(ISERROR(VLOOKUP(AT125,'Calcification Rates'!$A$11:$Q$88,11,0)),0,VLOOKUP(AT125,'Calcification Rates'!$A$11:$Q$88,11,0)))*AW125+(IF(ISERROR(VLOOKUP(AT125,'Calcification Rates'!$A$11:$Q$88,14,0)),0,VLOOKUP(AT125,'Calcification Rates'!$A$11:$Q$88,14,0)))</f>
        <v>0</v>
      </c>
      <c r="BA125" s="253">
        <f>(IF(ISERROR(VLOOKUP(AT125,'Calcification Rates'!$A$11:$Q$88,12,0)),0,VLOOKUP(AT125,'Calcification Rates'!$A$11:$Q$88,12,0)))*AW125+(IF(ISERROR(VLOOKUP(AT125,'Calcification Rates'!$A$11:$Q$88,15,0)),0,VLOOKUP(AT125,'Calcification Rates'!$A$11:$Q$88,15,0)))</f>
        <v>0</v>
      </c>
      <c r="BB125" s="254">
        <f>(IF(ISERROR(VLOOKUP(AT125,'Calcification Rates'!$A$11:$Q$88,13,0)),0,VLOOKUP(AT125,'Calcification Rates'!$A$11:$Q$88,13,0)))*AW125+(IF(ISERROR(VLOOKUP(AT125,'Calcification Rates'!$A$11:$Q$88,16,0)),0,VLOOKUP(AT125,'Calcification Rates'!$A$11:$Q$88,16,0)))</f>
        <v>0</v>
      </c>
      <c r="BC125" s="256"/>
      <c r="BD125" s="241"/>
      <c r="BE125" s="241"/>
      <c r="BF125" s="244">
        <f>(IF(ISERROR(VLOOKUP(BC125,'Calcification Rates'!$A$11:$Q$88,5,0)),0,VLOOKUP(BC125,'Calcification Rates'!$A$11:$Q$88,5,0)))*BE125</f>
        <v>0</v>
      </c>
      <c r="BG125" s="245" t="str">
        <f>IF(ISERROR(VLOOKUP(BC125,'Calcification Rates'!$A$10:$D$88,2,FALSE))," ",VLOOKUP(BC125,'Calcification Rates'!$A$10:$D$88,2,FALSE))</f>
        <v xml:space="preserve"> </v>
      </c>
      <c r="BH125" s="245" t="str">
        <f>IF(ISERROR(VLOOKUP(BC125,'Calcification Rates'!$A$10:$D$88,4,FALSE))," ",VLOOKUP(BC125,'Calcification Rates'!$A$10:$D$88,4,FALSE))</f>
        <v xml:space="preserve"> </v>
      </c>
      <c r="BI125" s="253">
        <f>(IF(ISERROR(VLOOKUP(BC125,'Calcification Rates'!$A$11:$Q$88,11,0)),0,VLOOKUP(BC125,'Calcification Rates'!$A$11:$Q$88,11,0)))*BF125+(IF(ISERROR(VLOOKUP(BC125,'Calcification Rates'!$A$11:$Q$88,14,0)),0,VLOOKUP(BC125,'Calcification Rates'!$A$11:$Q$88,14,0)))</f>
        <v>0</v>
      </c>
      <c r="BJ125" s="253">
        <f>(IF(ISERROR(VLOOKUP(BC125,'Calcification Rates'!$A$11:$Q$88,12,0)),0,VLOOKUP(BC125,'Calcification Rates'!$A$11:$Q$88,12,0)))*BF125+(IF(ISERROR(VLOOKUP(BC125,'Calcification Rates'!$A$11:$Q$88,15,0)),0,VLOOKUP(BC125,'Calcification Rates'!$A$11:$Q$88,15,0)))</f>
        <v>0</v>
      </c>
      <c r="BK125" s="254">
        <f>(IF(ISERROR(VLOOKUP(BC125,'Calcification Rates'!$A$11:$Q$88,13,0)),0,VLOOKUP(BC125,'Calcification Rates'!$A$11:$Q$88,13,0)))*BF125+(IF(ISERROR(VLOOKUP(BC125,'Calcification Rates'!$A$11:$Q$88,16,0)),0,VLOOKUP(BC125,'Calcification Rates'!$A$11:$Q$88,16,0)))</f>
        <v>0</v>
      </c>
      <c r="BL125" s="256"/>
      <c r="BM125" s="241"/>
      <c r="BN125" s="241"/>
      <c r="BO125" s="241">
        <f>(IF(ISERROR(VLOOKUP(BL125,'Calcification Rates'!$A$11:$Q$88,5,0)),0,VLOOKUP(BL125,'Calcification Rates'!$A$11:$Q$88,5,0)))*BN125</f>
        <v>0</v>
      </c>
      <c r="BP125" s="245" t="str">
        <f>IF(ISERROR(VLOOKUP(BL125,'Calcification Rates'!$A$10:$D$88,2,FALSE))," ",VLOOKUP(BL125,'Calcification Rates'!$A$10:$D$88,2,FALSE))</f>
        <v xml:space="preserve"> </v>
      </c>
      <c r="BQ125" s="245" t="str">
        <f>IF(ISERROR(VLOOKUP(BL125,'Calcification Rates'!$A$10:$D$88,4,FALSE))," ",VLOOKUP(BL125,'Calcification Rates'!$A$10:$D$88,4,FALSE))</f>
        <v xml:space="preserve"> </v>
      </c>
      <c r="BR125" s="253">
        <f>(IF(ISERROR(VLOOKUP(BL125,'Calcification Rates'!$A$11:$Q$88,11,0)),0,VLOOKUP(BL125,'Calcification Rates'!$A$11:$Q$88,11,0)))*BO125+(IF(ISERROR(VLOOKUP(BL125,'Calcification Rates'!$A$11:$Q$88,14,0)),0,VLOOKUP(BL125,'Calcification Rates'!$A$11:$Q$88,14,0)))</f>
        <v>0</v>
      </c>
      <c r="BS125" s="253">
        <f>(IF(ISERROR(VLOOKUP(BL125,'Calcification Rates'!$A$11:$Q$88,12,0)),0,VLOOKUP(BL125,'Calcification Rates'!$A$11:$Q$88,12,0)))*BO125+(IF(ISERROR(VLOOKUP(BL125,'Calcification Rates'!$A$11:$Q$88,15,0)),0,VLOOKUP(BL125,'Calcification Rates'!$A$11:$Q$88,15,0)))</f>
        <v>0</v>
      </c>
      <c r="BT125" s="254">
        <f>(IF(ISERROR(VLOOKUP(BL125,'Calcification Rates'!$A$11:$Q$88,13,0)),0,VLOOKUP(BL125,'Calcification Rates'!$A$11:$Q$88,13,0)))*BO125+(IF(ISERROR(VLOOKUP(BL125,'Calcification Rates'!$A$11:$Q$88,16,0)),0,VLOOKUP(BL125,'Calcification Rates'!$A$11:$Q$88,16,0)))</f>
        <v>0</v>
      </c>
    </row>
    <row r="126" spans="1:72" ht="20.100000000000001" customHeight="1" x14ac:dyDescent="0.25">
      <c r="A126" s="258"/>
      <c r="B126" s="241"/>
      <c r="C126" s="257"/>
      <c r="D126" s="244">
        <f>(IF(ISERROR(VLOOKUP(A126,'Calcification Rates'!$A$11:$Q$88,5,0)),0,VLOOKUP(A126,'Calcification Rates'!$A$11:$Q$88,5,0)))*C126</f>
        <v>0</v>
      </c>
      <c r="E126" s="245" t="str">
        <f>IF(ISERROR(VLOOKUP(A126,'Calcification Rates'!$A$10:$D$88,2,FALSE))," ",VLOOKUP(A126,'Calcification Rates'!$A$10:$D$88,2,FALSE))</f>
        <v xml:space="preserve"> </v>
      </c>
      <c r="F126" s="245" t="str">
        <f>IF(ISERROR(VLOOKUP(A126,'Calcification Rates'!$A$10:$D$88,4,FALSE))," ",VLOOKUP(A126,'Calcification Rates'!$A$10:$D$88,4,FALSE))</f>
        <v xml:space="preserve"> </v>
      </c>
      <c r="G126" s="246">
        <f>(IF(ISERROR(VLOOKUP(A126,'Calcification Rates'!$A$11:$Q$88,11,0)),0,VLOOKUP(A126,'Calcification Rates'!$A$11:$Q$88,11,0)))*D126+(IF(ISERROR(VLOOKUP(A126,'Calcification Rates'!$A$11:$Q$88,14,0)),0,VLOOKUP(A126,'Calcification Rates'!$A$11:$Q$88,14,0)))</f>
        <v>0</v>
      </c>
      <c r="H126" s="247">
        <f>(IF(ISERROR(VLOOKUP(A126,'Calcification Rates'!$A$11:$Q$88,12,0)),0,VLOOKUP(A126,'Calcification Rates'!$A$11:$Q$88,12,0)))*D126+(IF(ISERROR(VLOOKUP(A126,'Calcification Rates'!$A$11:$Q$88,15,0)),0,VLOOKUP(A126,'Calcification Rates'!$A$11:$Q$88,15,0)))</f>
        <v>0</v>
      </c>
      <c r="I126" s="248">
        <f>(IF(ISERROR(VLOOKUP(A126,'Calcification Rates'!$A$11:$Q$88,13,0)),0,VLOOKUP(A126,'Calcification Rates'!$A$11:$Q$88,13,0)))*D126+(IF(ISERROR(VLOOKUP(A126,'Calcification Rates'!$A$11:$Q$88,16,0)),0,VLOOKUP(A126,'Calcification Rates'!$A$11:$Q$88,16,0)))</f>
        <v>0</v>
      </c>
      <c r="J126" s="256"/>
      <c r="K126" s="250"/>
      <c r="L126" s="250"/>
      <c r="M126" s="244">
        <f>(IF(ISERROR(VLOOKUP(J126,'Calcification Rates'!$A$11:$Q$88,5,0)),0,VLOOKUP(J126,'Calcification Rates'!$A$11:$Q$88,5,0)))*L126</f>
        <v>0</v>
      </c>
      <c r="N126" s="245" t="str">
        <f>IF(ISERROR(VLOOKUP(J126,'Calcification Rates'!$A$10:$D$88,2,FALSE))," ",VLOOKUP(J126,'Calcification Rates'!$A$10:$D$88,2,FALSE))</f>
        <v xml:space="preserve"> </v>
      </c>
      <c r="O126" s="245" t="str">
        <f>IF(ISERROR(VLOOKUP(J126,'Calcification Rates'!$A$10:$D$88,4,FALSE))," ",VLOOKUP(J126,'Calcification Rates'!$A$10:$D$88,4,FALSE))</f>
        <v xml:space="preserve"> </v>
      </c>
      <c r="P126" s="246">
        <f>(IF(ISERROR(VLOOKUP(J126,'Calcification Rates'!$A$11:$Q$88,11,0)),0,VLOOKUP(J126,'Calcification Rates'!$A$11:$Q$88,11,0)))*M126+(IF(ISERROR(VLOOKUP(J126,'Calcification Rates'!$A$11:$Q$88,14,0)),0,VLOOKUP(J126,'Calcification Rates'!$A$11:$Q$88,14,0)))</f>
        <v>0</v>
      </c>
      <c r="Q126" s="246">
        <f>(IF(ISERROR(VLOOKUP(J126,'Calcification Rates'!$A$11:$Q$88,12,0)),0,VLOOKUP(J126,'Calcification Rates'!$A$11:$Q$88,12,0)))*M126+(IF(ISERROR(VLOOKUP(J126,'Calcification Rates'!$A$11:$Q$88,15,0)),0,VLOOKUP(J126,'Calcification Rates'!$A$11:$Q$88,15,0)))</f>
        <v>0</v>
      </c>
      <c r="R126" s="249">
        <f>(IF(ISERROR(VLOOKUP(J126,'Calcification Rates'!$A$11:$Q$88,13,0)),0,VLOOKUP(J126,'Calcification Rates'!$A$11:$Q$88,13,0)))*M126+(IF(ISERROR(VLOOKUP(J126,'Calcification Rates'!$A$11:$Q$88,16,0)),0,VLOOKUP(J126,'Calcification Rates'!$A$11:$Q$88,16,0)))</f>
        <v>0</v>
      </c>
      <c r="S126" s="256"/>
      <c r="T126" s="241"/>
      <c r="U126" s="257"/>
      <c r="V126" s="252">
        <f>(IF(ISERROR(VLOOKUP(S126,'Calcification Rates'!$A$11:$Q$88,5,0)),0,VLOOKUP(S126,'Calcification Rates'!$A$11:$Q$88,5,0)))*U126</f>
        <v>0</v>
      </c>
      <c r="W126" s="245" t="str">
        <f>IF(ISERROR(VLOOKUP(S126,'Calcification Rates'!$A$10:$D$88,2,FALSE))," ",VLOOKUP(S126,'Calcification Rates'!$A$10:$D$88,2,FALSE))</f>
        <v xml:space="preserve"> </v>
      </c>
      <c r="X126" s="245" t="str">
        <f>IF(ISERROR(VLOOKUP(S126,'Calcification Rates'!$A$10:$D$88,4,FALSE))," ",VLOOKUP(S126,'Calcification Rates'!$A$10:$D$88,4,FALSE))</f>
        <v xml:space="preserve"> </v>
      </c>
      <c r="Y126" s="246">
        <f>(IF(ISERROR(VLOOKUP(S126,'Calcification Rates'!$A$11:$Q$88,11,0)),0,VLOOKUP(S126,'Calcification Rates'!$A$11:$Q$88,11,0)))*V126+(IF(ISERROR(VLOOKUP(S126,'Calcification Rates'!$A$11:$Q$88,14,0)),0,VLOOKUP(S126,'Calcification Rates'!$A$11:$Q$88,14,0)))</f>
        <v>0</v>
      </c>
      <c r="Z126" s="246">
        <f>(IF(ISERROR(VLOOKUP(S126,'Calcification Rates'!$A$11:$Q$88,12,0)),0,VLOOKUP(S126,'Calcification Rates'!$A$11:$Q$88,12,0)))*V126+(IF(ISERROR(VLOOKUP(S126,'Calcification Rates'!$A$11:$Q$88,15,0)),0,VLOOKUP(S126,'Calcification Rates'!$A$11:$Q$88,15,0)))</f>
        <v>0</v>
      </c>
      <c r="AA126" s="249">
        <f>(IF(ISERROR(VLOOKUP(S126,'Calcification Rates'!$A$11:$Q$88,13,0)),0,VLOOKUP(S126,'Calcification Rates'!$A$11:$Q$88,13,0)))*V126+(IF(ISERROR(VLOOKUP(S126,'Calcification Rates'!$A$11:$Q$88,16,0)),0,VLOOKUP(S126,'Calcification Rates'!$A$11:$Q$88,16,0)))</f>
        <v>0</v>
      </c>
      <c r="AB126" s="256"/>
      <c r="AC126" s="242"/>
      <c r="AD126" s="242"/>
      <c r="AE126" s="244">
        <f>(IF(ISERROR(VLOOKUP(AB126,'Calcification Rates'!$A$11:$Q$88,5,0)),0,VLOOKUP(AB126,'Calcification Rates'!$A$11:$Q$88,5,0)))*AD126</f>
        <v>0</v>
      </c>
      <c r="AF126" s="245" t="str">
        <f>IF(ISERROR(VLOOKUP(AB126,'Calcification Rates'!$A$10:$D$88,2,FALSE))," ",VLOOKUP(AB126,'Calcification Rates'!$A$10:$D$88,2,FALSE))</f>
        <v xml:space="preserve"> </v>
      </c>
      <c r="AG126" s="245" t="str">
        <f>IF(ISERROR(VLOOKUP(AB126,'Calcification Rates'!$A$10:$D$88,4,FALSE))," ",VLOOKUP(AB126,'Calcification Rates'!$A$10:$D$88,4,FALSE))</f>
        <v xml:space="preserve"> </v>
      </c>
      <c r="AH126" s="246">
        <f>(IF(ISERROR(VLOOKUP(AB126,'Calcification Rates'!$A$11:$Q$88,11,0)),0,VLOOKUP(AB126,'Calcification Rates'!$A$11:$Q$88,11,0)))*AE126+(IF(ISERROR(VLOOKUP(AB126,'Calcification Rates'!$A$11:$Q$88,14,0)),0,VLOOKUP(AB126,'Calcification Rates'!$A$11:$Q$88,14,0)))</f>
        <v>0</v>
      </c>
      <c r="AI126" s="246">
        <f>(IF(ISERROR(VLOOKUP(AB126,'Calcification Rates'!$A$11:$Q$88,12,0)),0,VLOOKUP(AB126,'Calcification Rates'!$A$11:$Q$88,12,0)))*AE126+(IF(ISERROR(VLOOKUP(AB126,'Calcification Rates'!$A$11:$Q$88,15,0)),0,VLOOKUP(AB126,'Calcification Rates'!$A$11:$Q$88,15,0)))</f>
        <v>0</v>
      </c>
      <c r="AJ126" s="249">
        <f>(IF(ISERROR(VLOOKUP(AB126,'Calcification Rates'!$A$11:$Q$88,13,0)),0,VLOOKUP(AB126,'Calcification Rates'!$A$11:$Q$88,13,0)))*AE126+(IF(ISERROR(VLOOKUP(AB126,'Calcification Rates'!$A$11:$Q$88,16,0)),0,VLOOKUP(AB126,'Calcification Rates'!$A$11:$Q$88,16,0)))</f>
        <v>0</v>
      </c>
      <c r="AK126" s="256"/>
      <c r="AL126" s="242"/>
      <c r="AM126" s="243"/>
      <c r="AN126" s="252">
        <f>(IF(ISERROR(VLOOKUP(AK126,'Calcification Rates'!$A$11:$Q$88,5,0)),0,VLOOKUP(AK126,'Calcification Rates'!$A$11:$Q$88,5,0)))*AM126</f>
        <v>0</v>
      </c>
      <c r="AO126" s="245" t="str">
        <f>IF(ISERROR(VLOOKUP(AK126,'Calcification Rates'!$A$10:$D$88,2,FALSE))," ",VLOOKUP(AK126,'Calcification Rates'!$A$10:$D$88,2,FALSE))</f>
        <v xml:space="preserve"> </v>
      </c>
      <c r="AP126" s="245" t="str">
        <f>IF(ISERROR(VLOOKUP(AK126,'Calcification Rates'!$A$10:$D$88,4,FALSE))," ",VLOOKUP(AK126,'Calcification Rates'!$A$10:$D$88,4,FALSE))</f>
        <v xml:space="preserve"> </v>
      </c>
      <c r="AQ126" s="246">
        <f>(IF(ISERROR(VLOOKUP(AK126,'Calcification Rates'!$A$11:$Q$88,11,0)),0,VLOOKUP(AK126,'Calcification Rates'!$A$11:$Q$88,11,0)))*AN126+(IF(ISERROR(VLOOKUP(AK126,'Calcification Rates'!$A$11:$Q$88,14,0)),0,VLOOKUP(AK126,'Calcification Rates'!$A$11:$Q$88,14,0)))</f>
        <v>0</v>
      </c>
      <c r="AR126" s="246">
        <f>(IF(ISERROR(VLOOKUP(AK126,'Calcification Rates'!$A$11:$Q$88,12,0)),0,VLOOKUP(AK126,'Calcification Rates'!$A$11:$Q$88,12,0)))*AN126+(IF(ISERROR(VLOOKUP(AK126,'Calcification Rates'!$A$11:$Q$88,15,0)),0,VLOOKUP(AK126,'Calcification Rates'!$A$11:$Q$88,15,0)))</f>
        <v>0</v>
      </c>
      <c r="AS126" s="249">
        <f>(IF(ISERROR(VLOOKUP(AK126,'Calcification Rates'!$A$11:$Q$88,13,0)),0,VLOOKUP(AK126,'Calcification Rates'!$A$11:$Q$88,13,0)))*AN126+(IF(ISERROR(VLOOKUP(AK126,'Calcification Rates'!$A$11:$Q$88,16,0)),0,VLOOKUP(AK126,'Calcification Rates'!$A$11:$Q$88,16,0)))</f>
        <v>0</v>
      </c>
      <c r="AT126" s="258"/>
      <c r="AU126" s="241"/>
      <c r="AV126" s="257"/>
      <c r="AW126" s="244">
        <f>(IF(ISERROR(VLOOKUP(AT126,'Calcification Rates'!$A$11:$Q$88,5,0)),0,VLOOKUP(AT126,'Calcification Rates'!$A$11:$Q$88,5,0)))*AV126</f>
        <v>0</v>
      </c>
      <c r="AX126" s="245" t="str">
        <f>IF(ISERROR(VLOOKUP(AT126,'Calcification Rates'!$A$10:$D$88,2,FALSE))," ",VLOOKUP(AT126,'Calcification Rates'!$A$10:$D$88,2,FALSE))</f>
        <v xml:space="preserve"> </v>
      </c>
      <c r="AY126" s="245" t="str">
        <f>IF(ISERROR(VLOOKUP(AT126,'Calcification Rates'!$A$10:$D$88,4,FALSE))," ",VLOOKUP(AT126,'Calcification Rates'!$A$10:$D$88,4,FALSE))</f>
        <v xml:space="preserve"> </v>
      </c>
      <c r="AZ126" s="253">
        <f>(IF(ISERROR(VLOOKUP(AT126,'Calcification Rates'!$A$11:$Q$88,11,0)),0,VLOOKUP(AT126,'Calcification Rates'!$A$11:$Q$88,11,0)))*AW126+(IF(ISERROR(VLOOKUP(AT126,'Calcification Rates'!$A$11:$Q$88,14,0)),0,VLOOKUP(AT126,'Calcification Rates'!$A$11:$Q$88,14,0)))</f>
        <v>0</v>
      </c>
      <c r="BA126" s="253">
        <f>(IF(ISERROR(VLOOKUP(AT126,'Calcification Rates'!$A$11:$Q$88,12,0)),0,VLOOKUP(AT126,'Calcification Rates'!$A$11:$Q$88,12,0)))*AW126+(IF(ISERROR(VLOOKUP(AT126,'Calcification Rates'!$A$11:$Q$88,15,0)),0,VLOOKUP(AT126,'Calcification Rates'!$A$11:$Q$88,15,0)))</f>
        <v>0</v>
      </c>
      <c r="BB126" s="254">
        <f>(IF(ISERROR(VLOOKUP(AT126,'Calcification Rates'!$A$11:$Q$88,13,0)),0,VLOOKUP(AT126,'Calcification Rates'!$A$11:$Q$88,13,0)))*AW126+(IF(ISERROR(VLOOKUP(AT126,'Calcification Rates'!$A$11:$Q$88,16,0)),0,VLOOKUP(AT126,'Calcification Rates'!$A$11:$Q$88,16,0)))</f>
        <v>0</v>
      </c>
      <c r="BC126" s="256"/>
      <c r="BD126" s="241"/>
      <c r="BE126" s="241"/>
      <c r="BF126" s="244">
        <f>(IF(ISERROR(VLOOKUP(BC126,'Calcification Rates'!$A$11:$Q$88,5,0)),0,VLOOKUP(BC126,'Calcification Rates'!$A$11:$Q$88,5,0)))*BE126</f>
        <v>0</v>
      </c>
      <c r="BG126" s="245" t="str">
        <f>IF(ISERROR(VLOOKUP(BC126,'Calcification Rates'!$A$10:$D$88,2,FALSE))," ",VLOOKUP(BC126,'Calcification Rates'!$A$10:$D$88,2,FALSE))</f>
        <v xml:space="preserve"> </v>
      </c>
      <c r="BH126" s="245" t="str">
        <f>IF(ISERROR(VLOOKUP(BC126,'Calcification Rates'!$A$10:$D$88,4,FALSE))," ",VLOOKUP(BC126,'Calcification Rates'!$A$10:$D$88,4,FALSE))</f>
        <v xml:space="preserve"> </v>
      </c>
      <c r="BI126" s="253">
        <f>(IF(ISERROR(VLOOKUP(BC126,'Calcification Rates'!$A$11:$Q$88,11,0)),0,VLOOKUP(BC126,'Calcification Rates'!$A$11:$Q$88,11,0)))*BF126+(IF(ISERROR(VLOOKUP(BC126,'Calcification Rates'!$A$11:$Q$88,14,0)),0,VLOOKUP(BC126,'Calcification Rates'!$A$11:$Q$88,14,0)))</f>
        <v>0</v>
      </c>
      <c r="BJ126" s="253">
        <f>(IF(ISERROR(VLOOKUP(BC126,'Calcification Rates'!$A$11:$Q$88,12,0)),0,VLOOKUP(BC126,'Calcification Rates'!$A$11:$Q$88,12,0)))*BF126+(IF(ISERROR(VLOOKUP(BC126,'Calcification Rates'!$A$11:$Q$88,15,0)),0,VLOOKUP(BC126,'Calcification Rates'!$A$11:$Q$88,15,0)))</f>
        <v>0</v>
      </c>
      <c r="BK126" s="254">
        <f>(IF(ISERROR(VLOOKUP(BC126,'Calcification Rates'!$A$11:$Q$88,13,0)),0,VLOOKUP(BC126,'Calcification Rates'!$A$11:$Q$88,13,0)))*BF126+(IF(ISERROR(VLOOKUP(BC126,'Calcification Rates'!$A$11:$Q$88,16,0)),0,VLOOKUP(BC126,'Calcification Rates'!$A$11:$Q$88,16,0)))</f>
        <v>0</v>
      </c>
      <c r="BL126" s="256"/>
      <c r="BM126" s="241"/>
      <c r="BN126" s="241"/>
      <c r="BO126" s="241">
        <f>(IF(ISERROR(VLOOKUP(BL126,'Calcification Rates'!$A$11:$Q$88,5,0)),0,VLOOKUP(BL126,'Calcification Rates'!$A$11:$Q$88,5,0)))*BN126</f>
        <v>0</v>
      </c>
      <c r="BP126" s="245" t="str">
        <f>IF(ISERROR(VLOOKUP(BL126,'Calcification Rates'!$A$10:$D$88,2,FALSE))," ",VLOOKUP(BL126,'Calcification Rates'!$A$10:$D$88,2,FALSE))</f>
        <v xml:space="preserve"> </v>
      </c>
      <c r="BQ126" s="245" t="str">
        <f>IF(ISERROR(VLOOKUP(BL126,'Calcification Rates'!$A$10:$D$88,4,FALSE))," ",VLOOKUP(BL126,'Calcification Rates'!$A$10:$D$88,4,FALSE))</f>
        <v xml:space="preserve"> </v>
      </c>
      <c r="BR126" s="253">
        <f>(IF(ISERROR(VLOOKUP(BL126,'Calcification Rates'!$A$11:$Q$88,11,0)),0,VLOOKUP(BL126,'Calcification Rates'!$A$11:$Q$88,11,0)))*BO126+(IF(ISERROR(VLOOKUP(BL126,'Calcification Rates'!$A$11:$Q$88,14,0)),0,VLOOKUP(BL126,'Calcification Rates'!$A$11:$Q$88,14,0)))</f>
        <v>0</v>
      </c>
      <c r="BS126" s="253">
        <f>(IF(ISERROR(VLOOKUP(BL126,'Calcification Rates'!$A$11:$Q$88,12,0)),0,VLOOKUP(BL126,'Calcification Rates'!$A$11:$Q$88,12,0)))*BO126+(IF(ISERROR(VLOOKUP(BL126,'Calcification Rates'!$A$11:$Q$88,15,0)),0,VLOOKUP(BL126,'Calcification Rates'!$A$11:$Q$88,15,0)))</f>
        <v>0</v>
      </c>
      <c r="BT126" s="254">
        <f>(IF(ISERROR(VLOOKUP(BL126,'Calcification Rates'!$A$11:$Q$88,13,0)),0,VLOOKUP(BL126,'Calcification Rates'!$A$11:$Q$88,13,0)))*BO126+(IF(ISERROR(VLOOKUP(BL126,'Calcification Rates'!$A$11:$Q$88,16,0)),0,VLOOKUP(BL126,'Calcification Rates'!$A$11:$Q$88,16,0)))</f>
        <v>0</v>
      </c>
    </row>
    <row r="127" spans="1:72" ht="20.100000000000001" customHeight="1" x14ac:dyDescent="0.25">
      <c r="A127" s="258"/>
      <c r="B127" s="241"/>
      <c r="C127" s="257"/>
      <c r="D127" s="244">
        <f>(IF(ISERROR(VLOOKUP(A127,'Calcification Rates'!$A$11:$Q$88,5,0)),0,VLOOKUP(A127,'Calcification Rates'!$A$11:$Q$88,5,0)))*C127</f>
        <v>0</v>
      </c>
      <c r="E127" s="245" t="str">
        <f>IF(ISERROR(VLOOKUP(A127,'Calcification Rates'!$A$10:$D$88,2,FALSE))," ",VLOOKUP(A127,'Calcification Rates'!$A$10:$D$88,2,FALSE))</f>
        <v xml:space="preserve"> </v>
      </c>
      <c r="F127" s="245" t="str">
        <f>IF(ISERROR(VLOOKUP(A127,'Calcification Rates'!$A$10:$D$88,4,FALSE))," ",VLOOKUP(A127,'Calcification Rates'!$A$10:$D$88,4,FALSE))</f>
        <v xml:space="preserve"> </v>
      </c>
      <c r="G127" s="246">
        <f>(IF(ISERROR(VLOOKUP(A127,'Calcification Rates'!$A$11:$Q$88,11,0)),0,VLOOKUP(A127,'Calcification Rates'!$A$11:$Q$88,11,0)))*D127+(IF(ISERROR(VLOOKUP(A127,'Calcification Rates'!$A$11:$Q$88,14,0)),0,VLOOKUP(A127,'Calcification Rates'!$A$11:$Q$88,14,0)))</f>
        <v>0</v>
      </c>
      <c r="H127" s="247">
        <f>(IF(ISERROR(VLOOKUP(A127,'Calcification Rates'!$A$11:$Q$88,12,0)),0,VLOOKUP(A127,'Calcification Rates'!$A$11:$Q$88,12,0)))*D127+(IF(ISERROR(VLOOKUP(A127,'Calcification Rates'!$A$11:$Q$88,15,0)),0,VLOOKUP(A127,'Calcification Rates'!$A$11:$Q$88,15,0)))</f>
        <v>0</v>
      </c>
      <c r="I127" s="248">
        <f>(IF(ISERROR(VLOOKUP(A127,'Calcification Rates'!$A$11:$Q$88,13,0)),0,VLOOKUP(A127,'Calcification Rates'!$A$11:$Q$88,13,0)))*D127+(IF(ISERROR(VLOOKUP(A127,'Calcification Rates'!$A$11:$Q$88,16,0)),0,VLOOKUP(A127,'Calcification Rates'!$A$11:$Q$88,16,0)))</f>
        <v>0</v>
      </c>
      <c r="J127" s="256"/>
      <c r="K127" s="250"/>
      <c r="L127" s="250"/>
      <c r="M127" s="244">
        <f>(IF(ISERROR(VLOOKUP(J127,'Calcification Rates'!$A$11:$Q$88,5,0)),0,VLOOKUP(J127,'Calcification Rates'!$A$11:$Q$88,5,0)))*L127</f>
        <v>0</v>
      </c>
      <c r="N127" s="245" t="str">
        <f>IF(ISERROR(VLOOKUP(J127,'Calcification Rates'!$A$10:$D$88,2,FALSE))," ",VLOOKUP(J127,'Calcification Rates'!$A$10:$D$88,2,FALSE))</f>
        <v xml:space="preserve"> </v>
      </c>
      <c r="O127" s="245" t="str">
        <f>IF(ISERROR(VLOOKUP(J127,'Calcification Rates'!$A$10:$D$88,4,FALSE))," ",VLOOKUP(J127,'Calcification Rates'!$A$10:$D$88,4,FALSE))</f>
        <v xml:space="preserve"> </v>
      </c>
      <c r="P127" s="246">
        <f>(IF(ISERROR(VLOOKUP(J127,'Calcification Rates'!$A$11:$Q$88,11,0)),0,VLOOKUP(J127,'Calcification Rates'!$A$11:$Q$88,11,0)))*M127+(IF(ISERROR(VLOOKUP(J127,'Calcification Rates'!$A$11:$Q$88,14,0)),0,VLOOKUP(J127,'Calcification Rates'!$A$11:$Q$88,14,0)))</f>
        <v>0</v>
      </c>
      <c r="Q127" s="246">
        <f>(IF(ISERROR(VLOOKUP(J127,'Calcification Rates'!$A$11:$Q$88,12,0)),0,VLOOKUP(J127,'Calcification Rates'!$A$11:$Q$88,12,0)))*M127+(IF(ISERROR(VLOOKUP(J127,'Calcification Rates'!$A$11:$Q$88,15,0)),0,VLOOKUP(J127,'Calcification Rates'!$A$11:$Q$88,15,0)))</f>
        <v>0</v>
      </c>
      <c r="R127" s="249">
        <f>(IF(ISERROR(VLOOKUP(J127,'Calcification Rates'!$A$11:$Q$88,13,0)),0,VLOOKUP(J127,'Calcification Rates'!$A$11:$Q$88,13,0)))*M127+(IF(ISERROR(VLOOKUP(J127,'Calcification Rates'!$A$11:$Q$88,16,0)),0,VLOOKUP(J127,'Calcification Rates'!$A$11:$Q$88,16,0)))</f>
        <v>0</v>
      </c>
      <c r="S127" s="256"/>
      <c r="T127" s="241"/>
      <c r="U127" s="257"/>
      <c r="V127" s="252">
        <f>(IF(ISERROR(VLOOKUP(S127,'Calcification Rates'!$A$11:$Q$88,5,0)),0,VLOOKUP(S127,'Calcification Rates'!$A$11:$Q$88,5,0)))*U127</f>
        <v>0</v>
      </c>
      <c r="W127" s="245" t="str">
        <f>IF(ISERROR(VLOOKUP(S127,'Calcification Rates'!$A$10:$D$88,2,FALSE))," ",VLOOKUP(S127,'Calcification Rates'!$A$10:$D$88,2,FALSE))</f>
        <v xml:space="preserve"> </v>
      </c>
      <c r="X127" s="245" t="str">
        <f>IF(ISERROR(VLOOKUP(S127,'Calcification Rates'!$A$10:$D$88,4,FALSE))," ",VLOOKUP(S127,'Calcification Rates'!$A$10:$D$88,4,FALSE))</f>
        <v xml:space="preserve"> </v>
      </c>
      <c r="Y127" s="246">
        <f>(IF(ISERROR(VLOOKUP(S127,'Calcification Rates'!$A$11:$Q$88,11,0)),0,VLOOKUP(S127,'Calcification Rates'!$A$11:$Q$88,11,0)))*V127+(IF(ISERROR(VLOOKUP(S127,'Calcification Rates'!$A$11:$Q$88,14,0)),0,VLOOKUP(S127,'Calcification Rates'!$A$11:$Q$88,14,0)))</f>
        <v>0</v>
      </c>
      <c r="Z127" s="246">
        <f>(IF(ISERROR(VLOOKUP(S127,'Calcification Rates'!$A$11:$Q$88,12,0)),0,VLOOKUP(S127,'Calcification Rates'!$A$11:$Q$88,12,0)))*V127+(IF(ISERROR(VLOOKUP(S127,'Calcification Rates'!$A$11:$Q$88,15,0)),0,VLOOKUP(S127,'Calcification Rates'!$A$11:$Q$88,15,0)))</f>
        <v>0</v>
      </c>
      <c r="AA127" s="249">
        <f>(IF(ISERROR(VLOOKUP(S127,'Calcification Rates'!$A$11:$Q$88,13,0)),0,VLOOKUP(S127,'Calcification Rates'!$A$11:$Q$88,13,0)))*V127+(IF(ISERROR(VLOOKUP(S127,'Calcification Rates'!$A$11:$Q$88,16,0)),0,VLOOKUP(S127,'Calcification Rates'!$A$11:$Q$88,16,0)))</f>
        <v>0</v>
      </c>
      <c r="AB127" s="256"/>
      <c r="AC127" s="242"/>
      <c r="AD127" s="242"/>
      <c r="AE127" s="244">
        <f>(IF(ISERROR(VLOOKUP(AB127,'Calcification Rates'!$A$11:$Q$88,5,0)),0,VLOOKUP(AB127,'Calcification Rates'!$A$11:$Q$88,5,0)))*AD127</f>
        <v>0</v>
      </c>
      <c r="AF127" s="245" t="str">
        <f>IF(ISERROR(VLOOKUP(AB127,'Calcification Rates'!$A$10:$D$88,2,FALSE))," ",VLOOKUP(AB127,'Calcification Rates'!$A$10:$D$88,2,FALSE))</f>
        <v xml:space="preserve"> </v>
      </c>
      <c r="AG127" s="245" t="str">
        <f>IF(ISERROR(VLOOKUP(AB127,'Calcification Rates'!$A$10:$D$88,4,FALSE))," ",VLOOKUP(AB127,'Calcification Rates'!$A$10:$D$88,4,FALSE))</f>
        <v xml:space="preserve"> </v>
      </c>
      <c r="AH127" s="246">
        <f>(IF(ISERROR(VLOOKUP(AB127,'Calcification Rates'!$A$11:$Q$88,11,0)),0,VLOOKUP(AB127,'Calcification Rates'!$A$11:$Q$88,11,0)))*AE127+(IF(ISERROR(VLOOKUP(AB127,'Calcification Rates'!$A$11:$Q$88,14,0)),0,VLOOKUP(AB127,'Calcification Rates'!$A$11:$Q$88,14,0)))</f>
        <v>0</v>
      </c>
      <c r="AI127" s="246">
        <f>(IF(ISERROR(VLOOKUP(AB127,'Calcification Rates'!$A$11:$Q$88,12,0)),0,VLOOKUP(AB127,'Calcification Rates'!$A$11:$Q$88,12,0)))*AE127+(IF(ISERROR(VLOOKUP(AB127,'Calcification Rates'!$A$11:$Q$88,15,0)),0,VLOOKUP(AB127,'Calcification Rates'!$A$11:$Q$88,15,0)))</f>
        <v>0</v>
      </c>
      <c r="AJ127" s="249">
        <f>(IF(ISERROR(VLOOKUP(AB127,'Calcification Rates'!$A$11:$Q$88,13,0)),0,VLOOKUP(AB127,'Calcification Rates'!$A$11:$Q$88,13,0)))*AE127+(IF(ISERROR(VLOOKUP(AB127,'Calcification Rates'!$A$11:$Q$88,16,0)),0,VLOOKUP(AB127,'Calcification Rates'!$A$11:$Q$88,16,0)))</f>
        <v>0</v>
      </c>
      <c r="AK127" s="256"/>
      <c r="AL127" s="242"/>
      <c r="AM127" s="243"/>
      <c r="AN127" s="252">
        <f>(IF(ISERROR(VLOOKUP(AK127,'Calcification Rates'!$A$11:$Q$88,5,0)),0,VLOOKUP(AK127,'Calcification Rates'!$A$11:$Q$88,5,0)))*AM127</f>
        <v>0</v>
      </c>
      <c r="AO127" s="245" t="str">
        <f>IF(ISERROR(VLOOKUP(AK127,'Calcification Rates'!$A$10:$D$88,2,FALSE))," ",VLOOKUP(AK127,'Calcification Rates'!$A$10:$D$88,2,FALSE))</f>
        <v xml:space="preserve"> </v>
      </c>
      <c r="AP127" s="245" t="str">
        <f>IF(ISERROR(VLOOKUP(AK127,'Calcification Rates'!$A$10:$D$88,4,FALSE))," ",VLOOKUP(AK127,'Calcification Rates'!$A$10:$D$88,4,FALSE))</f>
        <v xml:space="preserve"> </v>
      </c>
      <c r="AQ127" s="246">
        <f>(IF(ISERROR(VLOOKUP(AK127,'Calcification Rates'!$A$11:$Q$88,11,0)),0,VLOOKUP(AK127,'Calcification Rates'!$A$11:$Q$88,11,0)))*AN127+(IF(ISERROR(VLOOKUP(AK127,'Calcification Rates'!$A$11:$Q$88,14,0)),0,VLOOKUP(AK127,'Calcification Rates'!$A$11:$Q$88,14,0)))</f>
        <v>0</v>
      </c>
      <c r="AR127" s="246">
        <f>(IF(ISERROR(VLOOKUP(AK127,'Calcification Rates'!$A$11:$Q$88,12,0)),0,VLOOKUP(AK127,'Calcification Rates'!$A$11:$Q$88,12,0)))*AN127+(IF(ISERROR(VLOOKUP(AK127,'Calcification Rates'!$A$11:$Q$88,15,0)),0,VLOOKUP(AK127,'Calcification Rates'!$A$11:$Q$88,15,0)))</f>
        <v>0</v>
      </c>
      <c r="AS127" s="249">
        <f>(IF(ISERROR(VLOOKUP(AK127,'Calcification Rates'!$A$11:$Q$88,13,0)),0,VLOOKUP(AK127,'Calcification Rates'!$A$11:$Q$88,13,0)))*AN127+(IF(ISERROR(VLOOKUP(AK127,'Calcification Rates'!$A$11:$Q$88,16,0)),0,VLOOKUP(AK127,'Calcification Rates'!$A$11:$Q$88,16,0)))</f>
        <v>0</v>
      </c>
      <c r="AT127" s="258"/>
      <c r="AU127" s="241"/>
      <c r="AV127" s="257"/>
      <c r="AW127" s="244">
        <f>(IF(ISERROR(VLOOKUP(AT127,'Calcification Rates'!$A$11:$Q$88,5,0)),0,VLOOKUP(AT127,'Calcification Rates'!$A$11:$Q$88,5,0)))*AV127</f>
        <v>0</v>
      </c>
      <c r="AX127" s="245" t="str">
        <f>IF(ISERROR(VLOOKUP(AT127,'Calcification Rates'!$A$10:$D$88,2,FALSE))," ",VLOOKUP(AT127,'Calcification Rates'!$A$10:$D$88,2,FALSE))</f>
        <v xml:space="preserve"> </v>
      </c>
      <c r="AY127" s="245" t="str">
        <f>IF(ISERROR(VLOOKUP(AT127,'Calcification Rates'!$A$10:$D$88,4,FALSE))," ",VLOOKUP(AT127,'Calcification Rates'!$A$10:$D$88,4,FALSE))</f>
        <v xml:space="preserve"> </v>
      </c>
      <c r="AZ127" s="253">
        <f>(IF(ISERROR(VLOOKUP(AT127,'Calcification Rates'!$A$11:$Q$88,11,0)),0,VLOOKUP(AT127,'Calcification Rates'!$A$11:$Q$88,11,0)))*AW127+(IF(ISERROR(VLOOKUP(AT127,'Calcification Rates'!$A$11:$Q$88,14,0)),0,VLOOKUP(AT127,'Calcification Rates'!$A$11:$Q$88,14,0)))</f>
        <v>0</v>
      </c>
      <c r="BA127" s="253">
        <f>(IF(ISERROR(VLOOKUP(AT127,'Calcification Rates'!$A$11:$Q$88,12,0)),0,VLOOKUP(AT127,'Calcification Rates'!$A$11:$Q$88,12,0)))*AW127+(IF(ISERROR(VLOOKUP(AT127,'Calcification Rates'!$A$11:$Q$88,15,0)),0,VLOOKUP(AT127,'Calcification Rates'!$A$11:$Q$88,15,0)))</f>
        <v>0</v>
      </c>
      <c r="BB127" s="254">
        <f>(IF(ISERROR(VLOOKUP(AT127,'Calcification Rates'!$A$11:$Q$88,13,0)),0,VLOOKUP(AT127,'Calcification Rates'!$A$11:$Q$88,13,0)))*AW127+(IF(ISERROR(VLOOKUP(AT127,'Calcification Rates'!$A$11:$Q$88,16,0)),0,VLOOKUP(AT127,'Calcification Rates'!$A$11:$Q$88,16,0)))</f>
        <v>0</v>
      </c>
      <c r="BC127" s="256"/>
      <c r="BD127" s="241"/>
      <c r="BE127" s="241"/>
      <c r="BF127" s="244">
        <f>(IF(ISERROR(VLOOKUP(BC127,'Calcification Rates'!$A$11:$Q$88,5,0)),0,VLOOKUP(BC127,'Calcification Rates'!$A$11:$Q$88,5,0)))*BE127</f>
        <v>0</v>
      </c>
      <c r="BG127" s="245" t="str">
        <f>IF(ISERROR(VLOOKUP(BC127,'Calcification Rates'!$A$10:$D$88,2,FALSE))," ",VLOOKUP(BC127,'Calcification Rates'!$A$10:$D$88,2,FALSE))</f>
        <v xml:space="preserve"> </v>
      </c>
      <c r="BH127" s="245" t="str">
        <f>IF(ISERROR(VLOOKUP(BC127,'Calcification Rates'!$A$10:$D$88,4,FALSE))," ",VLOOKUP(BC127,'Calcification Rates'!$A$10:$D$88,4,FALSE))</f>
        <v xml:space="preserve"> </v>
      </c>
      <c r="BI127" s="253">
        <f>(IF(ISERROR(VLOOKUP(BC127,'Calcification Rates'!$A$11:$Q$88,11,0)),0,VLOOKUP(BC127,'Calcification Rates'!$A$11:$Q$88,11,0)))*BF127+(IF(ISERROR(VLOOKUP(BC127,'Calcification Rates'!$A$11:$Q$88,14,0)),0,VLOOKUP(BC127,'Calcification Rates'!$A$11:$Q$88,14,0)))</f>
        <v>0</v>
      </c>
      <c r="BJ127" s="253">
        <f>(IF(ISERROR(VLOOKUP(BC127,'Calcification Rates'!$A$11:$Q$88,12,0)),0,VLOOKUP(BC127,'Calcification Rates'!$A$11:$Q$88,12,0)))*BF127+(IF(ISERROR(VLOOKUP(BC127,'Calcification Rates'!$A$11:$Q$88,15,0)),0,VLOOKUP(BC127,'Calcification Rates'!$A$11:$Q$88,15,0)))</f>
        <v>0</v>
      </c>
      <c r="BK127" s="254">
        <f>(IF(ISERROR(VLOOKUP(BC127,'Calcification Rates'!$A$11:$Q$88,13,0)),0,VLOOKUP(BC127,'Calcification Rates'!$A$11:$Q$88,13,0)))*BF127+(IF(ISERROR(VLOOKUP(BC127,'Calcification Rates'!$A$11:$Q$88,16,0)),0,VLOOKUP(BC127,'Calcification Rates'!$A$11:$Q$88,16,0)))</f>
        <v>0</v>
      </c>
      <c r="BL127" s="256"/>
      <c r="BM127" s="241"/>
      <c r="BN127" s="241"/>
      <c r="BO127" s="241">
        <f>(IF(ISERROR(VLOOKUP(BL127,'Calcification Rates'!$A$11:$Q$88,5,0)),0,VLOOKUP(BL127,'Calcification Rates'!$A$11:$Q$88,5,0)))*BN127</f>
        <v>0</v>
      </c>
      <c r="BP127" s="245" t="str">
        <f>IF(ISERROR(VLOOKUP(BL127,'Calcification Rates'!$A$10:$D$88,2,FALSE))," ",VLOOKUP(BL127,'Calcification Rates'!$A$10:$D$88,2,FALSE))</f>
        <v xml:space="preserve"> </v>
      </c>
      <c r="BQ127" s="245" t="str">
        <f>IF(ISERROR(VLOOKUP(BL127,'Calcification Rates'!$A$10:$D$88,4,FALSE))," ",VLOOKUP(BL127,'Calcification Rates'!$A$10:$D$88,4,FALSE))</f>
        <v xml:space="preserve"> </v>
      </c>
      <c r="BR127" s="253">
        <f>(IF(ISERROR(VLOOKUP(BL127,'Calcification Rates'!$A$11:$Q$88,11,0)),0,VLOOKUP(BL127,'Calcification Rates'!$A$11:$Q$88,11,0)))*BO127+(IF(ISERROR(VLOOKUP(BL127,'Calcification Rates'!$A$11:$Q$88,14,0)),0,VLOOKUP(BL127,'Calcification Rates'!$A$11:$Q$88,14,0)))</f>
        <v>0</v>
      </c>
      <c r="BS127" s="253">
        <f>(IF(ISERROR(VLOOKUP(BL127,'Calcification Rates'!$A$11:$Q$88,12,0)),0,VLOOKUP(BL127,'Calcification Rates'!$A$11:$Q$88,12,0)))*BO127+(IF(ISERROR(VLOOKUP(BL127,'Calcification Rates'!$A$11:$Q$88,15,0)),0,VLOOKUP(BL127,'Calcification Rates'!$A$11:$Q$88,15,0)))</f>
        <v>0</v>
      </c>
      <c r="BT127" s="254">
        <f>(IF(ISERROR(VLOOKUP(BL127,'Calcification Rates'!$A$11:$Q$88,13,0)),0,VLOOKUP(BL127,'Calcification Rates'!$A$11:$Q$88,13,0)))*BO127+(IF(ISERROR(VLOOKUP(BL127,'Calcification Rates'!$A$11:$Q$88,16,0)),0,VLOOKUP(BL127,'Calcification Rates'!$A$11:$Q$88,16,0)))</f>
        <v>0</v>
      </c>
    </row>
    <row r="128" spans="1:72" ht="20.100000000000001" customHeight="1" x14ac:dyDescent="0.25">
      <c r="A128" s="241"/>
      <c r="B128" s="241"/>
      <c r="C128" s="241"/>
      <c r="D128" s="244">
        <f>(IF(ISERROR(VLOOKUP(A128,'Calcification Rates'!$A$11:$Q$88,5,0)),0,VLOOKUP(A128,'Calcification Rates'!$A$11:$Q$88,5,0)))*C128</f>
        <v>0</v>
      </c>
      <c r="E128" s="245" t="str">
        <f>IF(ISERROR(VLOOKUP(A128,'Calcification Rates'!$A$10:$D$88,2,FALSE))," ",VLOOKUP(A128,'Calcification Rates'!$A$10:$D$88,2,FALSE))</f>
        <v xml:space="preserve"> </v>
      </c>
      <c r="F128" s="245" t="str">
        <f>IF(ISERROR(VLOOKUP(A128,'Calcification Rates'!$A$10:$D$88,4,FALSE))," ",VLOOKUP(A128,'Calcification Rates'!$A$10:$D$88,4,FALSE))</f>
        <v xml:space="preserve"> </v>
      </c>
      <c r="G128" s="246">
        <f>(IF(ISERROR(VLOOKUP(A128,'Calcification Rates'!$A$11:$Q$88,11,0)),0,VLOOKUP(A128,'Calcification Rates'!$A$11:$Q$88,11,0)))*D128+(IF(ISERROR(VLOOKUP(A128,'Calcification Rates'!$A$11:$Q$88,14,0)),0,VLOOKUP(A128,'Calcification Rates'!$A$11:$Q$88,14,0)))</f>
        <v>0</v>
      </c>
      <c r="H128" s="247">
        <f>(IF(ISERROR(VLOOKUP(A128,'Calcification Rates'!$A$11:$Q$88,12,0)),0,VLOOKUP(A128,'Calcification Rates'!$A$11:$Q$88,12,0)))*D128+(IF(ISERROR(VLOOKUP(A128,'Calcification Rates'!$A$11:$Q$88,15,0)),0,VLOOKUP(A128,'Calcification Rates'!$A$11:$Q$88,15,0)))</f>
        <v>0</v>
      </c>
      <c r="I128" s="248">
        <f>(IF(ISERROR(VLOOKUP(A128,'Calcification Rates'!$A$11:$Q$88,13,0)),0,VLOOKUP(A128,'Calcification Rates'!$A$11:$Q$88,13,0)))*D128+(IF(ISERROR(VLOOKUP(A128,'Calcification Rates'!$A$11:$Q$88,16,0)),0,VLOOKUP(A128,'Calcification Rates'!$A$11:$Q$88,16,0)))</f>
        <v>0</v>
      </c>
      <c r="J128" s="256"/>
      <c r="K128" s="250"/>
      <c r="L128" s="250"/>
      <c r="M128" s="244">
        <f>(IF(ISERROR(VLOOKUP(J128,'Calcification Rates'!$A$11:$Q$88,5,0)),0,VLOOKUP(J128,'Calcification Rates'!$A$11:$Q$88,5,0)))*L128</f>
        <v>0</v>
      </c>
      <c r="N128" s="245" t="str">
        <f>IF(ISERROR(VLOOKUP(J128,'Calcification Rates'!$A$10:$D$88,2,FALSE))," ",VLOOKUP(J128,'Calcification Rates'!$A$10:$D$88,2,FALSE))</f>
        <v xml:space="preserve"> </v>
      </c>
      <c r="O128" s="245" t="str">
        <f>IF(ISERROR(VLOOKUP(J128,'Calcification Rates'!$A$10:$D$88,4,FALSE))," ",VLOOKUP(J128,'Calcification Rates'!$A$10:$D$88,4,FALSE))</f>
        <v xml:space="preserve"> </v>
      </c>
      <c r="P128" s="246">
        <f>(IF(ISERROR(VLOOKUP(J128,'Calcification Rates'!$A$11:$Q$88,11,0)),0,VLOOKUP(J128,'Calcification Rates'!$A$11:$Q$88,11,0)))*M128+(IF(ISERROR(VLOOKUP(J128,'Calcification Rates'!$A$11:$Q$88,14,0)),0,VLOOKUP(J128,'Calcification Rates'!$A$11:$Q$88,14,0)))</f>
        <v>0</v>
      </c>
      <c r="Q128" s="246">
        <f>(IF(ISERROR(VLOOKUP(J128,'Calcification Rates'!$A$11:$Q$88,12,0)),0,VLOOKUP(J128,'Calcification Rates'!$A$11:$Q$88,12,0)))*M128+(IF(ISERROR(VLOOKUP(J128,'Calcification Rates'!$A$11:$Q$88,15,0)),0,VLOOKUP(J128,'Calcification Rates'!$A$11:$Q$88,15,0)))</f>
        <v>0</v>
      </c>
      <c r="R128" s="249">
        <f>(IF(ISERROR(VLOOKUP(J128,'Calcification Rates'!$A$11:$Q$88,13,0)),0,VLOOKUP(J128,'Calcification Rates'!$A$11:$Q$88,13,0)))*M128+(IF(ISERROR(VLOOKUP(J128,'Calcification Rates'!$A$11:$Q$88,16,0)),0,VLOOKUP(J128,'Calcification Rates'!$A$11:$Q$88,16,0)))</f>
        <v>0</v>
      </c>
      <c r="S128" s="256"/>
      <c r="T128" s="241"/>
      <c r="U128" s="257"/>
      <c r="V128" s="252">
        <f>(IF(ISERROR(VLOOKUP(S128,'Calcification Rates'!$A$11:$Q$88,5,0)),0,VLOOKUP(S128,'Calcification Rates'!$A$11:$Q$88,5,0)))*U128</f>
        <v>0</v>
      </c>
      <c r="W128" s="245" t="str">
        <f>IF(ISERROR(VLOOKUP(S128,'Calcification Rates'!$A$10:$D$88,2,FALSE))," ",VLOOKUP(S128,'Calcification Rates'!$A$10:$D$88,2,FALSE))</f>
        <v xml:space="preserve"> </v>
      </c>
      <c r="X128" s="245" t="str">
        <f>IF(ISERROR(VLOOKUP(S128,'Calcification Rates'!$A$10:$D$88,4,FALSE))," ",VLOOKUP(S128,'Calcification Rates'!$A$10:$D$88,4,FALSE))</f>
        <v xml:space="preserve"> </v>
      </c>
      <c r="Y128" s="246">
        <f>(IF(ISERROR(VLOOKUP(S128,'Calcification Rates'!$A$11:$Q$88,11,0)),0,VLOOKUP(S128,'Calcification Rates'!$A$11:$Q$88,11,0)))*V128+(IF(ISERROR(VLOOKUP(S128,'Calcification Rates'!$A$11:$Q$88,14,0)),0,VLOOKUP(S128,'Calcification Rates'!$A$11:$Q$88,14,0)))</f>
        <v>0</v>
      </c>
      <c r="Z128" s="246">
        <f>(IF(ISERROR(VLOOKUP(S128,'Calcification Rates'!$A$11:$Q$88,12,0)),0,VLOOKUP(S128,'Calcification Rates'!$A$11:$Q$88,12,0)))*V128+(IF(ISERROR(VLOOKUP(S128,'Calcification Rates'!$A$11:$Q$88,15,0)),0,VLOOKUP(S128,'Calcification Rates'!$A$11:$Q$88,15,0)))</f>
        <v>0</v>
      </c>
      <c r="AA128" s="249">
        <f>(IF(ISERROR(VLOOKUP(S128,'Calcification Rates'!$A$11:$Q$88,13,0)),0,VLOOKUP(S128,'Calcification Rates'!$A$11:$Q$88,13,0)))*V128+(IF(ISERROR(VLOOKUP(S128,'Calcification Rates'!$A$11:$Q$88,16,0)),0,VLOOKUP(S128,'Calcification Rates'!$A$11:$Q$88,16,0)))</f>
        <v>0</v>
      </c>
      <c r="AB128" s="256"/>
      <c r="AC128" s="242"/>
      <c r="AD128" s="242"/>
      <c r="AE128" s="244">
        <f>(IF(ISERROR(VLOOKUP(AB128,'Calcification Rates'!$A$11:$Q$88,5,0)),0,VLOOKUP(AB128,'Calcification Rates'!$A$11:$Q$88,5,0)))*AD128</f>
        <v>0</v>
      </c>
      <c r="AF128" s="245" t="str">
        <f>IF(ISERROR(VLOOKUP(AB128,'Calcification Rates'!$A$10:$D$88,2,FALSE))," ",VLOOKUP(AB128,'Calcification Rates'!$A$10:$D$88,2,FALSE))</f>
        <v xml:space="preserve"> </v>
      </c>
      <c r="AG128" s="245" t="str">
        <f>IF(ISERROR(VLOOKUP(AB128,'Calcification Rates'!$A$10:$D$88,4,FALSE))," ",VLOOKUP(AB128,'Calcification Rates'!$A$10:$D$88,4,FALSE))</f>
        <v xml:space="preserve"> </v>
      </c>
      <c r="AH128" s="246">
        <f>(IF(ISERROR(VLOOKUP(AB128,'Calcification Rates'!$A$11:$Q$88,11,0)),0,VLOOKUP(AB128,'Calcification Rates'!$A$11:$Q$88,11,0)))*AE128+(IF(ISERROR(VLOOKUP(AB128,'Calcification Rates'!$A$11:$Q$88,14,0)),0,VLOOKUP(AB128,'Calcification Rates'!$A$11:$Q$88,14,0)))</f>
        <v>0</v>
      </c>
      <c r="AI128" s="246">
        <f>(IF(ISERROR(VLOOKUP(AB128,'Calcification Rates'!$A$11:$Q$88,12,0)),0,VLOOKUP(AB128,'Calcification Rates'!$A$11:$Q$88,12,0)))*AE128+(IF(ISERROR(VLOOKUP(AB128,'Calcification Rates'!$A$11:$Q$88,15,0)),0,VLOOKUP(AB128,'Calcification Rates'!$A$11:$Q$88,15,0)))</f>
        <v>0</v>
      </c>
      <c r="AJ128" s="249">
        <f>(IF(ISERROR(VLOOKUP(AB128,'Calcification Rates'!$A$11:$Q$88,13,0)),0,VLOOKUP(AB128,'Calcification Rates'!$A$11:$Q$88,13,0)))*AE128+(IF(ISERROR(VLOOKUP(AB128,'Calcification Rates'!$A$11:$Q$88,16,0)),0,VLOOKUP(AB128,'Calcification Rates'!$A$11:$Q$88,16,0)))</f>
        <v>0</v>
      </c>
      <c r="AK128" s="256"/>
      <c r="AL128" s="242"/>
      <c r="AM128" s="243"/>
      <c r="AN128" s="252">
        <f>(IF(ISERROR(VLOOKUP(AK128,'Calcification Rates'!$A$11:$Q$88,5,0)),0,VLOOKUP(AK128,'Calcification Rates'!$A$11:$Q$88,5,0)))*AM128</f>
        <v>0</v>
      </c>
      <c r="AO128" s="245" t="str">
        <f>IF(ISERROR(VLOOKUP(AK128,'Calcification Rates'!$A$10:$D$88,2,FALSE))," ",VLOOKUP(AK128,'Calcification Rates'!$A$10:$D$88,2,FALSE))</f>
        <v xml:space="preserve"> </v>
      </c>
      <c r="AP128" s="245" t="str">
        <f>IF(ISERROR(VLOOKUP(AK128,'Calcification Rates'!$A$10:$D$88,4,FALSE))," ",VLOOKUP(AK128,'Calcification Rates'!$A$10:$D$88,4,FALSE))</f>
        <v xml:space="preserve"> </v>
      </c>
      <c r="AQ128" s="246">
        <f>(IF(ISERROR(VLOOKUP(AK128,'Calcification Rates'!$A$11:$Q$88,11,0)),0,VLOOKUP(AK128,'Calcification Rates'!$A$11:$Q$88,11,0)))*AN128+(IF(ISERROR(VLOOKUP(AK128,'Calcification Rates'!$A$11:$Q$88,14,0)),0,VLOOKUP(AK128,'Calcification Rates'!$A$11:$Q$88,14,0)))</f>
        <v>0</v>
      </c>
      <c r="AR128" s="246">
        <f>(IF(ISERROR(VLOOKUP(AK128,'Calcification Rates'!$A$11:$Q$88,12,0)),0,VLOOKUP(AK128,'Calcification Rates'!$A$11:$Q$88,12,0)))*AN128+(IF(ISERROR(VLOOKUP(AK128,'Calcification Rates'!$A$11:$Q$88,15,0)),0,VLOOKUP(AK128,'Calcification Rates'!$A$11:$Q$88,15,0)))</f>
        <v>0</v>
      </c>
      <c r="AS128" s="249">
        <f>(IF(ISERROR(VLOOKUP(AK128,'Calcification Rates'!$A$11:$Q$88,13,0)),0,VLOOKUP(AK128,'Calcification Rates'!$A$11:$Q$88,13,0)))*AN128+(IF(ISERROR(VLOOKUP(AK128,'Calcification Rates'!$A$11:$Q$88,16,0)),0,VLOOKUP(AK128,'Calcification Rates'!$A$11:$Q$88,16,0)))</f>
        <v>0</v>
      </c>
      <c r="AT128" s="256"/>
      <c r="AU128" s="241"/>
      <c r="AV128" s="241"/>
      <c r="AW128" s="244">
        <f>(IF(ISERROR(VLOOKUP(AT128,'Calcification Rates'!$A$11:$Q$88,5,0)),0,VLOOKUP(AT128,'Calcification Rates'!$A$11:$Q$88,5,0)))*AV128</f>
        <v>0</v>
      </c>
      <c r="AX128" s="245" t="str">
        <f>IF(ISERROR(VLOOKUP(AT128,'Calcification Rates'!$A$10:$D$88,2,FALSE))," ",VLOOKUP(AT128,'Calcification Rates'!$A$10:$D$88,2,FALSE))</f>
        <v xml:space="preserve"> </v>
      </c>
      <c r="AY128" s="245" t="str">
        <f>IF(ISERROR(VLOOKUP(AT128,'Calcification Rates'!$A$10:$D$88,4,FALSE))," ",VLOOKUP(AT128,'Calcification Rates'!$A$10:$D$88,4,FALSE))</f>
        <v xml:space="preserve"> </v>
      </c>
      <c r="AZ128" s="253">
        <f>(IF(ISERROR(VLOOKUP(AT128,'Calcification Rates'!$A$11:$Q$88,11,0)),0,VLOOKUP(AT128,'Calcification Rates'!$A$11:$Q$88,11,0)))*AW128+(IF(ISERROR(VLOOKUP(AT128,'Calcification Rates'!$A$11:$Q$88,14,0)),0,VLOOKUP(AT128,'Calcification Rates'!$A$11:$Q$88,14,0)))</f>
        <v>0</v>
      </c>
      <c r="BA128" s="253">
        <f>(IF(ISERROR(VLOOKUP(AT128,'Calcification Rates'!$A$11:$Q$88,12,0)),0,VLOOKUP(AT128,'Calcification Rates'!$A$11:$Q$88,12,0)))*AW128+(IF(ISERROR(VLOOKUP(AT128,'Calcification Rates'!$A$11:$Q$88,15,0)),0,VLOOKUP(AT128,'Calcification Rates'!$A$11:$Q$88,15,0)))</f>
        <v>0</v>
      </c>
      <c r="BB128" s="254">
        <f>(IF(ISERROR(VLOOKUP(AT128,'Calcification Rates'!$A$11:$Q$88,13,0)),0,VLOOKUP(AT128,'Calcification Rates'!$A$11:$Q$88,13,0)))*AW128+(IF(ISERROR(VLOOKUP(AT128,'Calcification Rates'!$A$11:$Q$88,16,0)),0,VLOOKUP(AT128,'Calcification Rates'!$A$11:$Q$88,16,0)))</f>
        <v>0</v>
      </c>
      <c r="BC128" s="256"/>
      <c r="BD128" s="241"/>
      <c r="BE128" s="241"/>
      <c r="BF128" s="244">
        <f>(IF(ISERROR(VLOOKUP(BC128,'Calcification Rates'!$A$11:$Q$88,5,0)),0,VLOOKUP(BC128,'Calcification Rates'!$A$11:$Q$88,5,0)))*BE128</f>
        <v>0</v>
      </c>
      <c r="BG128" s="245" t="str">
        <f>IF(ISERROR(VLOOKUP(BC128,'Calcification Rates'!$A$10:$D$88,2,FALSE))," ",VLOOKUP(BC128,'Calcification Rates'!$A$10:$D$88,2,FALSE))</f>
        <v xml:space="preserve"> </v>
      </c>
      <c r="BH128" s="245" t="str">
        <f>IF(ISERROR(VLOOKUP(BC128,'Calcification Rates'!$A$10:$D$88,4,FALSE))," ",VLOOKUP(BC128,'Calcification Rates'!$A$10:$D$88,4,FALSE))</f>
        <v xml:space="preserve"> </v>
      </c>
      <c r="BI128" s="253">
        <f>(IF(ISERROR(VLOOKUP(BC128,'Calcification Rates'!$A$11:$Q$88,11,0)),0,VLOOKUP(BC128,'Calcification Rates'!$A$11:$Q$88,11,0)))*BF128+(IF(ISERROR(VLOOKUP(BC128,'Calcification Rates'!$A$11:$Q$88,14,0)),0,VLOOKUP(BC128,'Calcification Rates'!$A$11:$Q$88,14,0)))</f>
        <v>0</v>
      </c>
      <c r="BJ128" s="253">
        <f>(IF(ISERROR(VLOOKUP(BC128,'Calcification Rates'!$A$11:$Q$88,12,0)),0,VLOOKUP(BC128,'Calcification Rates'!$A$11:$Q$88,12,0)))*BF128+(IF(ISERROR(VLOOKUP(BC128,'Calcification Rates'!$A$11:$Q$88,15,0)),0,VLOOKUP(BC128,'Calcification Rates'!$A$11:$Q$88,15,0)))</f>
        <v>0</v>
      </c>
      <c r="BK128" s="254">
        <f>(IF(ISERROR(VLOOKUP(BC128,'Calcification Rates'!$A$11:$Q$88,13,0)),0,VLOOKUP(BC128,'Calcification Rates'!$A$11:$Q$88,13,0)))*BF128+(IF(ISERROR(VLOOKUP(BC128,'Calcification Rates'!$A$11:$Q$88,16,0)),0,VLOOKUP(BC128,'Calcification Rates'!$A$11:$Q$88,16,0)))</f>
        <v>0</v>
      </c>
      <c r="BL128" s="256"/>
      <c r="BM128" s="241"/>
      <c r="BN128" s="241"/>
      <c r="BO128" s="241">
        <f>(IF(ISERROR(VLOOKUP(BL128,'Calcification Rates'!$A$11:$Q$88,5,0)),0,VLOOKUP(BL128,'Calcification Rates'!$A$11:$Q$88,5,0)))*BN128</f>
        <v>0</v>
      </c>
      <c r="BP128" s="245" t="str">
        <f>IF(ISERROR(VLOOKUP(BL128,'Calcification Rates'!$A$10:$D$88,2,FALSE))," ",VLOOKUP(BL128,'Calcification Rates'!$A$10:$D$88,2,FALSE))</f>
        <v xml:space="preserve"> </v>
      </c>
      <c r="BQ128" s="245" t="str">
        <f>IF(ISERROR(VLOOKUP(BL128,'Calcification Rates'!$A$10:$D$88,4,FALSE))," ",VLOOKUP(BL128,'Calcification Rates'!$A$10:$D$88,4,FALSE))</f>
        <v xml:space="preserve"> </v>
      </c>
      <c r="BR128" s="253">
        <f>(IF(ISERROR(VLOOKUP(BL128,'Calcification Rates'!$A$11:$Q$88,11,0)),0,VLOOKUP(BL128,'Calcification Rates'!$A$11:$Q$88,11,0)))*BO128+(IF(ISERROR(VLOOKUP(BL128,'Calcification Rates'!$A$11:$Q$88,14,0)),0,VLOOKUP(BL128,'Calcification Rates'!$A$11:$Q$88,14,0)))</f>
        <v>0</v>
      </c>
      <c r="BS128" s="253">
        <f>(IF(ISERROR(VLOOKUP(BL128,'Calcification Rates'!$A$11:$Q$88,12,0)),0,VLOOKUP(BL128,'Calcification Rates'!$A$11:$Q$88,12,0)))*BO128+(IF(ISERROR(VLOOKUP(BL128,'Calcification Rates'!$A$11:$Q$88,15,0)),0,VLOOKUP(BL128,'Calcification Rates'!$A$11:$Q$88,15,0)))</f>
        <v>0</v>
      </c>
      <c r="BT128" s="254">
        <f>(IF(ISERROR(VLOOKUP(BL128,'Calcification Rates'!$A$11:$Q$88,13,0)),0,VLOOKUP(BL128,'Calcification Rates'!$A$11:$Q$88,13,0)))*BO128+(IF(ISERROR(VLOOKUP(BL128,'Calcification Rates'!$A$11:$Q$88,16,0)),0,VLOOKUP(BL128,'Calcification Rates'!$A$11:$Q$88,16,0)))</f>
        <v>0</v>
      </c>
    </row>
    <row r="129" spans="1:72" ht="20.100000000000001" customHeight="1" x14ac:dyDescent="0.25">
      <c r="A129" s="241"/>
      <c r="B129" s="241"/>
      <c r="C129" s="241"/>
      <c r="D129" s="244">
        <f>(IF(ISERROR(VLOOKUP(A129,'Calcification Rates'!$A$11:$Q$88,5,0)),0,VLOOKUP(A129,'Calcification Rates'!$A$11:$Q$88,5,0)))*C129</f>
        <v>0</v>
      </c>
      <c r="E129" s="245" t="str">
        <f>IF(ISERROR(VLOOKUP(A129,'Calcification Rates'!$A$10:$D$88,2,FALSE))," ",VLOOKUP(A129,'Calcification Rates'!$A$10:$D$88,2,FALSE))</f>
        <v xml:space="preserve"> </v>
      </c>
      <c r="F129" s="245" t="str">
        <f>IF(ISERROR(VLOOKUP(A129,'Calcification Rates'!$A$10:$D$88,4,FALSE))," ",VLOOKUP(A129,'Calcification Rates'!$A$10:$D$88,4,FALSE))</f>
        <v xml:space="preserve"> </v>
      </c>
      <c r="G129" s="246">
        <f>(IF(ISERROR(VLOOKUP(A129,'Calcification Rates'!$A$11:$Q$88,11,0)),0,VLOOKUP(A129,'Calcification Rates'!$A$11:$Q$88,11,0)))*D129+(IF(ISERROR(VLOOKUP(A129,'Calcification Rates'!$A$11:$Q$88,14,0)),0,VLOOKUP(A129,'Calcification Rates'!$A$11:$Q$88,14,0)))</f>
        <v>0</v>
      </c>
      <c r="H129" s="247">
        <f>(IF(ISERROR(VLOOKUP(A129,'Calcification Rates'!$A$11:$Q$88,12,0)),0,VLOOKUP(A129,'Calcification Rates'!$A$11:$Q$88,12,0)))*D129+(IF(ISERROR(VLOOKUP(A129,'Calcification Rates'!$A$11:$Q$88,15,0)),0,VLOOKUP(A129,'Calcification Rates'!$A$11:$Q$88,15,0)))</f>
        <v>0</v>
      </c>
      <c r="I129" s="248">
        <f>(IF(ISERROR(VLOOKUP(A129,'Calcification Rates'!$A$11:$Q$88,13,0)),0,VLOOKUP(A129,'Calcification Rates'!$A$11:$Q$88,13,0)))*D129+(IF(ISERROR(VLOOKUP(A129,'Calcification Rates'!$A$11:$Q$88,16,0)),0,VLOOKUP(A129,'Calcification Rates'!$A$11:$Q$88,16,0)))</f>
        <v>0</v>
      </c>
      <c r="J129" s="256"/>
      <c r="K129" s="250"/>
      <c r="L129" s="250"/>
      <c r="M129" s="244">
        <f>(IF(ISERROR(VLOOKUP(J129,'Calcification Rates'!$A$11:$Q$88,5,0)),0,VLOOKUP(J129,'Calcification Rates'!$A$11:$Q$88,5,0)))*L129</f>
        <v>0</v>
      </c>
      <c r="N129" s="245" t="str">
        <f>IF(ISERROR(VLOOKUP(J129,'Calcification Rates'!$A$10:$D$88,2,FALSE))," ",VLOOKUP(J129,'Calcification Rates'!$A$10:$D$88,2,FALSE))</f>
        <v xml:space="preserve"> </v>
      </c>
      <c r="O129" s="245" t="str">
        <f>IF(ISERROR(VLOOKUP(J129,'Calcification Rates'!$A$10:$D$88,4,FALSE))," ",VLOOKUP(J129,'Calcification Rates'!$A$10:$D$88,4,FALSE))</f>
        <v xml:space="preserve"> </v>
      </c>
      <c r="P129" s="246">
        <f>(IF(ISERROR(VLOOKUP(J129,'Calcification Rates'!$A$11:$Q$88,11,0)),0,VLOOKUP(J129,'Calcification Rates'!$A$11:$Q$88,11,0)))*M129+(IF(ISERROR(VLOOKUP(J129,'Calcification Rates'!$A$11:$Q$88,14,0)),0,VLOOKUP(J129,'Calcification Rates'!$A$11:$Q$88,14,0)))</f>
        <v>0</v>
      </c>
      <c r="Q129" s="246">
        <f>(IF(ISERROR(VLOOKUP(J129,'Calcification Rates'!$A$11:$Q$88,12,0)),0,VLOOKUP(J129,'Calcification Rates'!$A$11:$Q$88,12,0)))*M129+(IF(ISERROR(VLOOKUP(J129,'Calcification Rates'!$A$11:$Q$88,15,0)),0,VLOOKUP(J129,'Calcification Rates'!$A$11:$Q$88,15,0)))</f>
        <v>0</v>
      </c>
      <c r="R129" s="249">
        <f>(IF(ISERROR(VLOOKUP(J129,'Calcification Rates'!$A$11:$Q$88,13,0)),0,VLOOKUP(J129,'Calcification Rates'!$A$11:$Q$88,13,0)))*M129+(IF(ISERROR(VLOOKUP(J129,'Calcification Rates'!$A$11:$Q$88,16,0)),0,VLOOKUP(J129,'Calcification Rates'!$A$11:$Q$88,16,0)))</f>
        <v>0</v>
      </c>
      <c r="S129" s="256"/>
      <c r="T129" s="241"/>
      <c r="U129" s="257"/>
      <c r="V129" s="252">
        <f>(IF(ISERROR(VLOOKUP(S129,'Calcification Rates'!$A$11:$Q$88,5,0)),0,VLOOKUP(S129,'Calcification Rates'!$A$11:$Q$88,5,0)))*U129</f>
        <v>0</v>
      </c>
      <c r="W129" s="245" t="str">
        <f>IF(ISERROR(VLOOKUP(S129,'Calcification Rates'!$A$10:$D$88,2,FALSE))," ",VLOOKUP(S129,'Calcification Rates'!$A$10:$D$88,2,FALSE))</f>
        <v xml:space="preserve"> </v>
      </c>
      <c r="X129" s="245" t="str">
        <f>IF(ISERROR(VLOOKUP(S129,'Calcification Rates'!$A$10:$D$88,4,FALSE))," ",VLOOKUP(S129,'Calcification Rates'!$A$10:$D$88,4,FALSE))</f>
        <v xml:space="preserve"> </v>
      </c>
      <c r="Y129" s="246">
        <f>(IF(ISERROR(VLOOKUP(S129,'Calcification Rates'!$A$11:$Q$88,11,0)),0,VLOOKUP(S129,'Calcification Rates'!$A$11:$Q$88,11,0)))*V129+(IF(ISERROR(VLOOKUP(S129,'Calcification Rates'!$A$11:$Q$88,14,0)),0,VLOOKUP(S129,'Calcification Rates'!$A$11:$Q$88,14,0)))</f>
        <v>0</v>
      </c>
      <c r="Z129" s="246">
        <f>(IF(ISERROR(VLOOKUP(S129,'Calcification Rates'!$A$11:$Q$88,12,0)),0,VLOOKUP(S129,'Calcification Rates'!$A$11:$Q$88,12,0)))*V129+(IF(ISERROR(VLOOKUP(S129,'Calcification Rates'!$A$11:$Q$88,15,0)),0,VLOOKUP(S129,'Calcification Rates'!$A$11:$Q$88,15,0)))</f>
        <v>0</v>
      </c>
      <c r="AA129" s="249">
        <f>(IF(ISERROR(VLOOKUP(S129,'Calcification Rates'!$A$11:$Q$88,13,0)),0,VLOOKUP(S129,'Calcification Rates'!$A$11:$Q$88,13,0)))*V129+(IF(ISERROR(VLOOKUP(S129,'Calcification Rates'!$A$11:$Q$88,16,0)),0,VLOOKUP(S129,'Calcification Rates'!$A$11:$Q$88,16,0)))</f>
        <v>0</v>
      </c>
      <c r="AB129" s="256"/>
      <c r="AC129" s="242"/>
      <c r="AD129" s="242"/>
      <c r="AE129" s="244">
        <f>(IF(ISERROR(VLOOKUP(AB129,'Calcification Rates'!$A$11:$Q$88,5,0)),0,VLOOKUP(AB129,'Calcification Rates'!$A$11:$Q$88,5,0)))*AD129</f>
        <v>0</v>
      </c>
      <c r="AF129" s="245" t="str">
        <f>IF(ISERROR(VLOOKUP(AB129,'Calcification Rates'!$A$10:$D$88,2,FALSE))," ",VLOOKUP(AB129,'Calcification Rates'!$A$10:$D$88,2,FALSE))</f>
        <v xml:space="preserve"> </v>
      </c>
      <c r="AG129" s="245" t="str">
        <f>IF(ISERROR(VLOOKUP(AB129,'Calcification Rates'!$A$10:$D$88,4,FALSE))," ",VLOOKUP(AB129,'Calcification Rates'!$A$10:$D$88,4,FALSE))</f>
        <v xml:space="preserve"> </v>
      </c>
      <c r="AH129" s="246">
        <f>(IF(ISERROR(VLOOKUP(AB129,'Calcification Rates'!$A$11:$Q$88,11,0)),0,VLOOKUP(AB129,'Calcification Rates'!$A$11:$Q$88,11,0)))*AE129+(IF(ISERROR(VLOOKUP(AB129,'Calcification Rates'!$A$11:$Q$88,14,0)),0,VLOOKUP(AB129,'Calcification Rates'!$A$11:$Q$88,14,0)))</f>
        <v>0</v>
      </c>
      <c r="AI129" s="246">
        <f>(IF(ISERROR(VLOOKUP(AB129,'Calcification Rates'!$A$11:$Q$88,12,0)),0,VLOOKUP(AB129,'Calcification Rates'!$A$11:$Q$88,12,0)))*AE129+(IF(ISERROR(VLOOKUP(AB129,'Calcification Rates'!$A$11:$Q$88,15,0)),0,VLOOKUP(AB129,'Calcification Rates'!$A$11:$Q$88,15,0)))</f>
        <v>0</v>
      </c>
      <c r="AJ129" s="249">
        <f>(IF(ISERROR(VLOOKUP(AB129,'Calcification Rates'!$A$11:$Q$88,13,0)),0,VLOOKUP(AB129,'Calcification Rates'!$A$11:$Q$88,13,0)))*AE129+(IF(ISERROR(VLOOKUP(AB129,'Calcification Rates'!$A$11:$Q$88,16,0)),0,VLOOKUP(AB129,'Calcification Rates'!$A$11:$Q$88,16,0)))</f>
        <v>0</v>
      </c>
      <c r="AK129" s="256"/>
      <c r="AL129" s="242"/>
      <c r="AM129" s="242"/>
      <c r="AN129" s="252">
        <f>(IF(ISERROR(VLOOKUP(AK129,'Calcification Rates'!$A$11:$Q$88,5,0)),0,VLOOKUP(AK129,'Calcification Rates'!$A$11:$Q$88,5,0)))*AM129</f>
        <v>0</v>
      </c>
      <c r="AO129" s="245" t="str">
        <f>IF(ISERROR(VLOOKUP(AK129,'Calcification Rates'!$A$10:$D$88,2,FALSE))," ",VLOOKUP(AK129,'Calcification Rates'!$A$10:$D$88,2,FALSE))</f>
        <v xml:space="preserve"> </v>
      </c>
      <c r="AP129" s="245" t="str">
        <f>IF(ISERROR(VLOOKUP(AK129,'Calcification Rates'!$A$10:$D$88,4,FALSE))," ",VLOOKUP(AK129,'Calcification Rates'!$A$10:$D$88,4,FALSE))</f>
        <v xml:space="preserve"> </v>
      </c>
      <c r="AQ129" s="246">
        <f>(IF(ISERROR(VLOOKUP(AK129,'Calcification Rates'!$A$11:$Q$88,11,0)),0,VLOOKUP(AK129,'Calcification Rates'!$A$11:$Q$88,11,0)))*AN129+(IF(ISERROR(VLOOKUP(AK129,'Calcification Rates'!$A$11:$Q$88,14,0)),0,VLOOKUP(AK129,'Calcification Rates'!$A$11:$Q$88,14,0)))</f>
        <v>0</v>
      </c>
      <c r="AR129" s="246">
        <f>(IF(ISERROR(VLOOKUP(AK129,'Calcification Rates'!$A$11:$Q$88,12,0)),0,VLOOKUP(AK129,'Calcification Rates'!$A$11:$Q$88,12,0)))*AN129+(IF(ISERROR(VLOOKUP(AK129,'Calcification Rates'!$A$11:$Q$88,15,0)),0,VLOOKUP(AK129,'Calcification Rates'!$A$11:$Q$88,15,0)))</f>
        <v>0</v>
      </c>
      <c r="AS129" s="249">
        <f>(IF(ISERROR(VLOOKUP(AK129,'Calcification Rates'!$A$11:$Q$88,13,0)),0,VLOOKUP(AK129,'Calcification Rates'!$A$11:$Q$88,13,0)))*AN129+(IF(ISERROR(VLOOKUP(AK129,'Calcification Rates'!$A$11:$Q$88,16,0)),0,VLOOKUP(AK129,'Calcification Rates'!$A$11:$Q$88,16,0)))</f>
        <v>0</v>
      </c>
      <c r="AT129" s="256"/>
      <c r="AU129" s="241"/>
      <c r="AV129" s="241"/>
      <c r="AW129" s="244">
        <f>(IF(ISERROR(VLOOKUP(AT129,'Calcification Rates'!$A$11:$Q$88,5,0)),0,VLOOKUP(AT129,'Calcification Rates'!$A$11:$Q$88,5,0)))*AV129</f>
        <v>0</v>
      </c>
      <c r="AX129" s="245" t="str">
        <f>IF(ISERROR(VLOOKUP(AT129,'Calcification Rates'!$A$10:$D$88,2,FALSE))," ",VLOOKUP(AT129,'Calcification Rates'!$A$10:$D$88,2,FALSE))</f>
        <v xml:space="preserve"> </v>
      </c>
      <c r="AY129" s="245" t="str">
        <f>IF(ISERROR(VLOOKUP(AT129,'Calcification Rates'!$A$10:$D$88,4,FALSE))," ",VLOOKUP(AT129,'Calcification Rates'!$A$10:$D$88,4,FALSE))</f>
        <v xml:space="preserve"> </v>
      </c>
      <c r="AZ129" s="253">
        <f>(IF(ISERROR(VLOOKUP(AT129,'Calcification Rates'!$A$11:$Q$88,11,0)),0,VLOOKUP(AT129,'Calcification Rates'!$A$11:$Q$88,11,0)))*AW129+(IF(ISERROR(VLOOKUP(AT129,'Calcification Rates'!$A$11:$Q$88,14,0)),0,VLOOKUP(AT129,'Calcification Rates'!$A$11:$Q$88,14,0)))</f>
        <v>0</v>
      </c>
      <c r="BA129" s="253">
        <f>(IF(ISERROR(VLOOKUP(AT129,'Calcification Rates'!$A$11:$Q$88,12,0)),0,VLOOKUP(AT129,'Calcification Rates'!$A$11:$Q$88,12,0)))*AW129+(IF(ISERROR(VLOOKUP(AT129,'Calcification Rates'!$A$11:$Q$88,15,0)),0,VLOOKUP(AT129,'Calcification Rates'!$A$11:$Q$88,15,0)))</f>
        <v>0</v>
      </c>
      <c r="BB129" s="254">
        <f>(IF(ISERROR(VLOOKUP(AT129,'Calcification Rates'!$A$11:$Q$88,13,0)),0,VLOOKUP(AT129,'Calcification Rates'!$A$11:$Q$88,13,0)))*AW129+(IF(ISERROR(VLOOKUP(AT129,'Calcification Rates'!$A$11:$Q$88,16,0)),0,VLOOKUP(AT129,'Calcification Rates'!$A$11:$Q$88,16,0)))</f>
        <v>0</v>
      </c>
      <c r="BC129" s="256"/>
      <c r="BD129" s="241"/>
      <c r="BE129" s="241"/>
      <c r="BF129" s="244">
        <f>(IF(ISERROR(VLOOKUP(BC129,'Calcification Rates'!$A$11:$Q$88,5,0)),0,VLOOKUP(BC129,'Calcification Rates'!$A$11:$Q$88,5,0)))*BE129</f>
        <v>0</v>
      </c>
      <c r="BG129" s="245" t="str">
        <f>IF(ISERROR(VLOOKUP(BC129,'Calcification Rates'!$A$10:$D$88,2,FALSE))," ",VLOOKUP(BC129,'Calcification Rates'!$A$10:$D$88,2,FALSE))</f>
        <v xml:space="preserve"> </v>
      </c>
      <c r="BH129" s="245" t="str">
        <f>IF(ISERROR(VLOOKUP(BC129,'Calcification Rates'!$A$10:$D$88,4,FALSE))," ",VLOOKUP(BC129,'Calcification Rates'!$A$10:$D$88,4,FALSE))</f>
        <v xml:space="preserve"> </v>
      </c>
      <c r="BI129" s="253">
        <f>(IF(ISERROR(VLOOKUP(BC129,'Calcification Rates'!$A$11:$Q$88,11,0)),0,VLOOKUP(BC129,'Calcification Rates'!$A$11:$Q$88,11,0)))*BF129+(IF(ISERROR(VLOOKUP(BC129,'Calcification Rates'!$A$11:$Q$88,14,0)),0,VLOOKUP(BC129,'Calcification Rates'!$A$11:$Q$88,14,0)))</f>
        <v>0</v>
      </c>
      <c r="BJ129" s="253">
        <f>(IF(ISERROR(VLOOKUP(BC129,'Calcification Rates'!$A$11:$Q$88,12,0)),0,VLOOKUP(BC129,'Calcification Rates'!$A$11:$Q$88,12,0)))*BF129+(IF(ISERROR(VLOOKUP(BC129,'Calcification Rates'!$A$11:$Q$88,15,0)),0,VLOOKUP(BC129,'Calcification Rates'!$A$11:$Q$88,15,0)))</f>
        <v>0</v>
      </c>
      <c r="BK129" s="254">
        <f>(IF(ISERROR(VLOOKUP(BC129,'Calcification Rates'!$A$11:$Q$88,13,0)),0,VLOOKUP(BC129,'Calcification Rates'!$A$11:$Q$88,13,0)))*BF129+(IF(ISERROR(VLOOKUP(BC129,'Calcification Rates'!$A$11:$Q$88,16,0)),0,VLOOKUP(BC129,'Calcification Rates'!$A$11:$Q$88,16,0)))</f>
        <v>0</v>
      </c>
      <c r="BL129" s="256"/>
      <c r="BM129" s="241"/>
      <c r="BN129" s="241"/>
      <c r="BO129" s="241">
        <f>(IF(ISERROR(VLOOKUP(BL129,'Calcification Rates'!$A$11:$Q$88,5,0)),0,VLOOKUP(BL129,'Calcification Rates'!$A$11:$Q$88,5,0)))*BN129</f>
        <v>0</v>
      </c>
      <c r="BP129" s="245" t="str">
        <f>IF(ISERROR(VLOOKUP(BL129,'Calcification Rates'!$A$10:$D$88,2,FALSE))," ",VLOOKUP(BL129,'Calcification Rates'!$A$10:$D$88,2,FALSE))</f>
        <v xml:space="preserve"> </v>
      </c>
      <c r="BQ129" s="245" t="str">
        <f>IF(ISERROR(VLOOKUP(BL129,'Calcification Rates'!$A$10:$D$88,4,FALSE))," ",VLOOKUP(BL129,'Calcification Rates'!$A$10:$D$88,4,FALSE))</f>
        <v xml:space="preserve"> </v>
      </c>
      <c r="BR129" s="253">
        <f>(IF(ISERROR(VLOOKUP(BL129,'Calcification Rates'!$A$11:$Q$88,11,0)),0,VLOOKUP(BL129,'Calcification Rates'!$A$11:$Q$88,11,0)))*BO129+(IF(ISERROR(VLOOKUP(BL129,'Calcification Rates'!$A$11:$Q$88,14,0)),0,VLOOKUP(BL129,'Calcification Rates'!$A$11:$Q$88,14,0)))</f>
        <v>0</v>
      </c>
      <c r="BS129" s="253">
        <f>(IF(ISERROR(VLOOKUP(BL129,'Calcification Rates'!$A$11:$Q$88,12,0)),0,VLOOKUP(BL129,'Calcification Rates'!$A$11:$Q$88,12,0)))*BO129+(IF(ISERROR(VLOOKUP(BL129,'Calcification Rates'!$A$11:$Q$88,15,0)),0,VLOOKUP(BL129,'Calcification Rates'!$A$11:$Q$88,15,0)))</f>
        <v>0</v>
      </c>
      <c r="BT129" s="254">
        <f>(IF(ISERROR(VLOOKUP(BL129,'Calcification Rates'!$A$11:$Q$88,13,0)),0,VLOOKUP(BL129,'Calcification Rates'!$A$11:$Q$88,13,0)))*BO129+(IF(ISERROR(VLOOKUP(BL129,'Calcification Rates'!$A$11:$Q$88,16,0)),0,VLOOKUP(BL129,'Calcification Rates'!$A$11:$Q$88,16,0)))</f>
        <v>0</v>
      </c>
    </row>
    <row r="130" spans="1:72" ht="20.100000000000001" customHeight="1" x14ac:dyDescent="0.25">
      <c r="A130" s="241"/>
      <c r="B130" s="241"/>
      <c r="C130" s="241"/>
      <c r="D130" s="244">
        <f>(IF(ISERROR(VLOOKUP(A130,'Calcification Rates'!$A$11:$Q$88,5,0)),0,VLOOKUP(A130,'Calcification Rates'!$A$11:$Q$88,5,0)))*C130</f>
        <v>0</v>
      </c>
      <c r="E130" s="245" t="str">
        <f>IF(ISERROR(VLOOKUP(A130,'Calcification Rates'!$A$10:$D$88,2,FALSE))," ",VLOOKUP(A130,'Calcification Rates'!$A$10:$D$88,2,FALSE))</f>
        <v xml:space="preserve"> </v>
      </c>
      <c r="F130" s="245" t="str">
        <f>IF(ISERROR(VLOOKUP(A130,'Calcification Rates'!$A$10:$D$88,4,FALSE))," ",VLOOKUP(A130,'Calcification Rates'!$A$10:$D$88,4,FALSE))</f>
        <v xml:space="preserve"> </v>
      </c>
      <c r="G130" s="246">
        <f>(IF(ISERROR(VLOOKUP(A130,'Calcification Rates'!$A$11:$Q$88,11,0)),0,VLOOKUP(A130,'Calcification Rates'!$A$11:$Q$88,11,0)))*D130+(IF(ISERROR(VLOOKUP(A130,'Calcification Rates'!$A$11:$Q$88,14,0)),0,VLOOKUP(A130,'Calcification Rates'!$A$11:$Q$88,14,0)))</f>
        <v>0</v>
      </c>
      <c r="H130" s="247">
        <f>(IF(ISERROR(VLOOKUP(A130,'Calcification Rates'!$A$11:$Q$88,12,0)),0,VLOOKUP(A130,'Calcification Rates'!$A$11:$Q$88,12,0)))*D130+(IF(ISERROR(VLOOKUP(A130,'Calcification Rates'!$A$11:$Q$88,15,0)),0,VLOOKUP(A130,'Calcification Rates'!$A$11:$Q$88,15,0)))</f>
        <v>0</v>
      </c>
      <c r="I130" s="248">
        <f>(IF(ISERROR(VLOOKUP(A130,'Calcification Rates'!$A$11:$Q$88,13,0)),0,VLOOKUP(A130,'Calcification Rates'!$A$11:$Q$88,13,0)))*D130+(IF(ISERROR(VLOOKUP(A130,'Calcification Rates'!$A$11:$Q$88,16,0)),0,VLOOKUP(A130,'Calcification Rates'!$A$11:$Q$88,16,0)))</f>
        <v>0</v>
      </c>
      <c r="J130" s="256"/>
      <c r="K130" s="250"/>
      <c r="L130" s="250"/>
      <c r="M130" s="244">
        <f>(IF(ISERROR(VLOOKUP(J130,'Calcification Rates'!$A$11:$Q$88,5,0)),0,VLOOKUP(J130,'Calcification Rates'!$A$11:$Q$88,5,0)))*L130</f>
        <v>0</v>
      </c>
      <c r="N130" s="245" t="str">
        <f>IF(ISERROR(VLOOKUP(J130,'Calcification Rates'!$A$10:$D$88,2,FALSE))," ",VLOOKUP(J130,'Calcification Rates'!$A$10:$D$88,2,FALSE))</f>
        <v xml:space="preserve"> </v>
      </c>
      <c r="O130" s="245" t="str">
        <f>IF(ISERROR(VLOOKUP(J130,'Calcification Rates'!$A$10:$D$88,4,FALSE))," ",VLOOKUP(J130,'Calcification Rates'!$A$10:$D$88,4,FALSE))</f>
        <v xml:space="preserve"> </v>
      </c>
      <c r="P130" s="246">
        <f>(IF(ISERROR(VLOOKUP(J130,'Calcification Rates'!$A$11:$Q$88,11,0)),0,VLOOKUP(J130,'Calcification Rates'!$A$11:$Q$88,11,0)))*M130+(IF(ISERROR(VLOOKUP(J130,'Calcification Rates'!$A$11:$Q$88,14,0)),0,VLOOKUP(J130,'Calcification Rates'!$A$11:$Q$88,14,0)))</f>
        <v>0</v>
      </c>
      <c r="Q130" s="246">
        <f>(IF(ISERROR(VLOOKUP(J130,'Calcification Rates'!$A$11:$Q$88,12,0)),0,VLOOKUP(J130,'Calcification Rates'!$A$11:$Q$88,12,0)))*M130+(IF(ISERROR(VLOOKUP(J130,'Calcification Rates'!$A$11:$Q$88,15,0)),0,VLOOKUP(J130,'Calcification Rates'!$A$11:$Q$88,15,0)))</f>
        <v>0</v>
      </c>
      <c r="R130" s="249">
        <f>(IF(ISERROR(VLOOKUP(J130,'Calcification Rates'!$A$11:$Q$88,13,0)),0,VLOOKUP(J130,'Calcification Rates'!$A$11:$Q$88,13,0)))*M130+(IF(ISERROR(VLOOKUP(J130,'Calcification Rates'!$A$11:$Q$88,16,0)),0,VLOOKUP(J130,'Calcification Rates'!$A$11:$Q$88,16,0)))</f>
        <v>0</v>
      </c>
      <c r="S130" s="241"/>
      <c r="T130" s="241"/>
      <c r="U130" s="241"/>
      <c r="V130" s="252">
        <f>(IF(ISERROR(VLOOKUP(S130,'Calcification Rates'!$A$11:$Q$88,5,0)),0,VLOOKUP(S130,'Calcification Rates'!$A$11:$Q$88,5,0)))*U130</f>
        <v>0</v>
      </c>
      <c r="W130" s="259" t="str">
        <f>IF(ISERROR(VLOOKUP(S130,'Calcification Rates'!$A$10:$D$88,2,FALSE))," ",VLOOKUP(S130,'Calcification Rates'!$A$10:$D$88,2,FALSE))</f>
        <v xml:space="preserve"> </v>
      </c>
      <c r="X130" s="245" t="str">
        <f>IF(ISERROR(VLOOKUP(S130,'Calcification Rates'!$A$10:$D$88,4,FALSE))," ",VLOOKUP(S130,'Calcification Rates'!$A$10:$D$88,4,FALSE))</f>
        <v xml:space="preserve"> </v>
      </c>
      <c r="Y130" s="246">
        <f>(IF(ISERROR(VLOOKUP(S130,'Calcification Rates'!$A$11:$Q$88,11,0)),0,VLOOKUP(S130,'Calcification Rates'!$A$11:$Q$88,11,0)))*V130+(IF(ISERROR(VLOOKUP(S130,'Calcification Rates'!$A$11:$Q$88,14,0)),0,VLOOKUP(S130,'Calcification Rates'!$A$11:$Q$88,14,0)))</f>
        <v>0</v>
      </c>
      <c r="Z130" s="246">
        <f>(IF(ISERROR(VLOOKUP(S130,'Calcification Rates'!$A$11:$Q$88,12,0)),0,VLOOKUP(S130,'Calcification Rates'!$A$11:$Q$88,12,0)))*V130+(IF(ISERROR(VLOOKUP(S130,'Calcification Rates'!$A$11:$Q$88,15,0)),0,VLOOKUP(S130,'Calcification Rates'!$A$11:$Q$88,15,0)))</f>
        <v>0</v>
      </c>
      <c r="AA130" s="249">
        <f>(IF(ISERROR(VLOOKUP(S130,'Calcification Rates'!$A$11:$Q$88,13,0)),0,VLOOKUP(S130,'Calcification Rates'!$A$11:$Q$88,13,0)))*V130+(IF(ISERROR(VLOOKUP(S130,'Calcification Rates'!$A$11:$Q$88,16,0)),0,VLOOKUP(S130,'Calcification Rates'!$A$11:$Q$88,16,0)))</f>
        <v>0</v>
      </c>
      <c r="AB130" s="256"/>
      <c r="AC130" s="242"/>
      <c r="AD130" s="242"/>
      <c r="AE130" s="244">
        <f>(IF(ISERROR(VLOOKUP(AB130,'Calcification Rates'!$A$11:$Q$88,5,0)),0,VLOOKUP(AB130,'Calcification Rates'!$A$11:$Q$88,5,0)))*AD130</f>
        <v>0</v>
      </c>
      <c r="AF130" s="245" t="str">
        <f>IF(ISERROR(VLOOKUP(AB130,'Calcification Rates'!$A$10:$D$88,2,FALSE))," ",VLOOKUP(AB130,'Calcification Rates'!$A$10:$D$88,2,FALSE))</f>
        <v xml:space="preserve"> </v>
      </c>
      <c r="AG130" s="245" t="str">
        <f>IF(ISERROR(VLOOKUP(AB130,'Calcification Rates'!$A$10:$D$88,4,FALSE))," ",VLOOKUP(AB130,'Calcification Rates'!$A$10:$D$88,4,FALSE))</f>
        <v xml:space="preserve"> </v>
      </c>
      <c r="AH130" s="246">
        <f>(IF(ISERROR(VLOOKUP(AB130,'Calcification Rates'!$A$11:$Q$88,11,0)),0,VLOOKUP(AB130,'Calcification Rates'!$A$11:$Q$88,11,0)))*AE130+(IF(ISERROR(VLOOKUP(AB130,'Calcification Rates'!$A$11:$Q$88,14,0)),0,VLOOKUP(AB130,'Calcification Rates'!$A$11:$Q$88,14,0)))</f>
        <v>0</v>
      </c>
      <c r="AI130" s="246">
        <f>(IF(ISERROR(VLOOKUP(AB130,'Calcification Rates'!$A$11:$Q$88,12,0)),0,VLOOKUP(AB130,'Calcification Rates'!$A$11:$Q$88,12,0)))*AE130+(IF(ISERROR(VLOOKUP(AB130,'Calcification Rates'!$A$11:$Q$88,15,0)),0,VLOOKUP(AB130,'Calcification Rates'!$A$11:$Q$88,15,0)))</f>
        <v>0</v>
      </c>
      <c r="AJ130" s="249">
        <f>(IF(ISERROR(VLOOKUP(AB130,'Calcification Rates'!$A$11:$Q$88,13,0)),0,VLOOKUP(AB130,'Calcification Rates'!$A$11:$Q$88,13,0)))*AE130+(IF(ISERROR(VLOOKUP(AB130,'Calcification Rates'!$A$11:$Q$88,16,0)),0,VLOOKUP(AB130,'Calcification Rates'!$A$11:$Q$88,16,0)))</f>
        <v>0</v>
      </c>
      <c r="AK130" s="256"/>
      <c r="AL130" s="242"/>
      <c r="AM130" s="242"/>
      <c r="AN130" s="252">
        <f>(IF(ISERROR(VLOOKUP(AK130,'Calcification Rates'!$A$11:$Q$88,5,0)),0,VLOOKUP(AK130,'Calcification Rates'!$A$11:$Q$88,5,0)))*AM130</f>
        <v>0</v>
      </c>
      <c r="AO130" s="245" t="str">
        <f>IF(ISERROR(VLOOKUP(AK130,'Calcification Rates'!$A$10:$D$88,2,FALSE))," ",VLOOKUP(AK130,'Calcification Rates'!$A$10:$D$88,2,FALSE))</f>
        <v xml:space="preserve"> </v>
      </c>
      <c r="AP130" s="245" t="str">
        <f>IF(ISERROR(VLOOKUP(AK130,'Calcification Rates'!$A$10:$D$88,4,FALSE))," ",VLOOKUP(AK130,'Calcification Rates'!$A$10:$D$88,4,FALSE))</f>
        <v xml:space="preserve"> </v>
      </c>
      <c r="AQ130" s="246">
        <f>(IF(ISERROR(VLOOKUP(AK130,'Calcification Rates'!$A$11:$Q$88,11,0)),0,VLOOKUP(AK130,'Calcification Rates'!$A$11:$Q$88,11,0)))*AN130+(IF(ISERROR(VLOOKUP(AK130,'Calcification Rates'!$A$11:$Q$88,14,0)),0,VLOOKUP(AK130,'Calcification Rates'!$A$11:$Q$88,14,0)))</f>
        <v>0</v>
      </c>
      <c r="AR130" s="246">
        <f>(IF(ISERROR(VLOOKUP(AK130,'Calcification Rates'!$A$11:$Q$88,12,0)),0,VLOOKUP(AK130,'Calcification Rates'!$A$11:$Q$88,12,0)))*AN130+(IF(ISERROR(VLOOKUP(AK130,'Calcification Rates'!$A$11:$Q$88,15,0)),0,VLOOKUP(AK130,'Calcification Rates'!$A$11:$Q$88,15,0)))</f>
        <v>0</v>
      </c>
      <c r="AS130" s="249">
        <f>(IF(ISERROR(VLOOKUP(AK130,'Calcification Rates'!$A$11:$Q$88,13,0)),0,VLOOKUP(AK130,'Calcification Rates'!$A$11:$Q$88,13,0)))*AN130+(IF(ISERROR(VLOOKUP(AK130,'Calcification Rates'!$A$11:$Q$88,16,0)),0,VLOOKUP(AK130,'Calcification Rates'!$A$11:$Q$88,16,0)))</f>
        <v>0</v>
      </c>
      <c r="AT130" s="256"/>
      <c r="AU130" s="241"/>
      <c r="AV130" s="241"/>
      <c r="AW130" s="244">
        <f>(IF(ISERROR(VLOOKUP(AT130,'Calcification Rates'!$A$11:$Q$88,5,0)),0,VLOOKUP(AT130,'Calcification Rates'!$A$11:$Q$88,5,0)))*AV130</f>
        <v>0</v>
      </c>
      <c r="AX130" s="245" t="str">
        <f>IF(ISERROR(VLOOKUP(AT130,'Calcification Rates'!$A$10:$D$88,2,FALSE))," ",VLOOKUP(AT130,'Calcification Rates'!$A$10:$D$88,2,FALSE))</f>
        <v xml:space="preserve"> </v>
      </c>
      <c r="AY130" s="245" t="str">
        <f>IF(ISERROR(VLOOKUP(AT130,'Calcification Rates'!$A$10:$D$88,4,FALSE))," ",VLOOKUP(AT130,'Calcification Rates'!$A$10:$D$88,4,FALSE))</f>
        <v xml:space="preserve"> </v>
      </c>
      <c r="AZ130" s="253">
        <f>(IF(ISERROR(VLOOKUP(AT130,'Calcification Rates'!$A$11:$Q$88,11,0)),0,VLOOKUP(AT130,'Calcification Rates'!$A$11:$Q$88,11,0)))*AW130+(IF(ISERROR(VLOOKUP(AT130,'Calcification Rates'!$A$11:$Q$88,14,0)),0,VLOOKUP(AT130,'Calcification Rates'!$A$11:$Q$88,14,0)))</f>
        <v>0</v>
      </c>
      <c r="BA130" s="253">
        <f>(IF(ISERROR(VLOOKUP(AT130,'Calcification Rates'!$A$11:$Q$88,12,0)),0,VLOOKUP(AT130,'Calcification Rates'!$A$11:$Q$88,12,0)))*AW130+(IF(ISERROR(VLOOKUP(AT130,'Calcification Rates'!$A$11:$Q$88,15,0)),0,VLOOKUP(AT130,'Calcification Rates'!$A$11:$Q$88,15,0)))</f>
        <v>0</v>
      </c>
      <c r="BB130" s="254">
        <f>(IF(ISERROR(VLOOKUP(AT130,'Calcification Rates'!$A$11:$Q$88,13,0)),0,VLOOKUP(AT130,'Calcification Rates'!$A$11:$Q$88,13,0)))*AW130+(IF(ISERROR(VLOOKUP(AT130,'Calcification Rates'!$A$11:$Q$88,16,0)),0,VLOOKUP(AT130,'Calcification Rates'!$A$11:$Q$88,16,0)))</f>
        <v>0</v>
      </c>
      <c r="BC130" s="256"/>
      <c r="BD130" s="241"/>
      <c r="BE130" s="241"/>
      <c r="BF130" s="244">
        <f>(IF(ISERROR(VLOOKUP(BC130,'Calcification Rates'!$A$11:$Q$88,5,0)),0,VLOOKUP(BC130,'Calcification Rates'!$A$11:$Q$88,5,0)))*BE130</f>
        <v>0</v>
      </c>
      <c r="BG130" s="245" t="str">
        <f>IF(ISERROR(VLOOKUP(BC130,'Calcification Rates'!$A$10:$D$88,2,FALSE))," ",VLOOKUP(BC130,'Calcification Rates'!$A$10:$D$88,2,FALSE))</f>
        <v xml:space="preserve"> </v>
      </c>
      <c r="BH130" s="245" t="str">
        <f>IF(ISERROR(VLOOKUP(BC130,'Calcification Rates'!$A$10:$D$88,4,FALSE))," ",VLOOKUP(BC130,'Calcification Rates'!$A$10:$D$88,4,FALSE))</f>
        <v xml:space="preserve"> </v>
      </c>
      <c r="BI130" s="253">
        <f>(IF(ISERROR(VLOOKUP(BC130,'Calcification Rates'!$A$11:$Q$88,11,0)),0,VLOOKUP(BC130,'Calcification Rates'!$A$11:$Q$88,11,0)))*BF130+(IF(ISERROR(VLOOKUP(BC130,'Calcification Rates'!$A$11:$Q$88,14,0)),0,VLOOKUP(BC130,'Calcification Rates'!$A$11:$Q$88,14,0)))</f>
        <v>0</v>
      </c>
      <c r="BJ130" s="253">
        <f>(IF(ISERROR(VLOOKUP(BC130,'Calcification Rates'!$A$11:$Q$88,12,0)),0,VLOOKUP(BC130,'Calcification Rates'!$A$11:$Q$88,12,0)))*BF130+(IF(ISERROR(VLOOKUP(BC130,'Calcification Rates'!$A$11:$Q$88,15,0)),0,VLOOKUP(BC130,'Calcification Rates'!$A$11:$Q$88,15,0)))</f>
        <v>0</v>
      </c>
      <c r="BK130" s="254">
        <f>(IF(ISERROR(VLOOKUP(BC130,'Calcification Rates'!$A$11:$Q$88,13,0)),0,VLOOKUP(BC130,'Calcification Rates'!$A$11:$Q$88,13,0)))*BF130+(IF(ISERROR(VLOOKUP(BC130,'Calcification Rates'!$A$11:$Q$88,16,0)),0,VLOOKUP(BC130,'Calcification Rates'!$A$11:$Q$88,16,0)))</f>
        <v>0</v>
      </c>
      <c r="BL130" s="256"/>
      <c r="BM130" s="241"/>
      <c r="BN130" s="241"/>
      <c r="BO130" s="241">
        <f>(IF(ISERROR(VLOOKUP(BL130,'Calcification Rates'!$A$11:$Q$88,5,0)),0,VLOOKUP(BL130,'Calcification Rates'!$A$11:$Q$88,5,0)))*BN130</f>
        <v>0</v>
      </c>
      <c r="BP130" s="245" t="str">
        <f>IF(ISERROR(VLOOKUP(BL130,'Calcification Rates'!$A$10:$D$88,2,FALSE))," ",VLOOKUP(BL130,'Calcification Rates'!$A$10:$D$88,2,FALSE))</f>
        <v xml:space="preserve"> </v>
      </c>
      <c r="BQ130" s="245" t="str">
        <f>IF(ISERROR(VLOOKUP(BL130,'Calcification Rates'!$A$10:$D$88,4,FALSE))," ",VLOOKUP(BL130,'Calcification Rates'!$A$10:$D$88,4,FALSE))</f>
        <v xml:space="preserve"> </v>
      </c>
      <c r="BR130" s="253">
        <f>(IF(ISERROR(VLOOKUP(BL130,'Calcification Rates'!$A$11:$Q$88,11,0)),0,VLOOKUP(BL130,'Calcification Rates'!$A$11:$Q$88,11,0)))*BO130+(IF(ISERROR(VLOOKUP(BL130,'Calcification Rates'!$A$11:$Q$88,14,0)),0,VLOOKUP(BL130,'Calcification Rates'!$A$11:$Q$88,14,0)))</f>
        <v>0</v>
      </c>
      <c r="BS130" s="253">
        <f>(IF(ISERROR(VLOOKUP(BL130,'Calcification Rates'!$A$11:$Q$88,12,0)),0,VLOOKUP(BL130,'Calcification Rates'!$A$11:$Q$88,12,0)))*BO130+(IF(ISERROR(VLOOKUP(BL130,'Calcification Rates'!$A$11:$Q$88,15,0)),0,VLOOKUP(BL130,'Calcification Rates'!$A$11:$Q$88,15,0)))</f>
        <v>0</v>
      </c>
      <c r="BT130" s="254">
        <f>(IF(ISERROR(VLOOKUP(BL130,'Calcification Rates'!$A$11:$Q$88,13,0)),0,VLOOKUP(BL130,'Calcification Rates'!$A$11:$Q$88,13,0)))*BO130+(IF(ISERROR(VLOOKUP(BL130,'Calcification Rates'!$A$11:$Q$88,16,0)),0,VLOOKUP(BL130,'Calcification Rates'!$A$11:$Q$88,16,0)))</f>
        <v>0</v>
      </c>
    </row>
    <row r="131" spans="1:72" ht="20.100000000000001" customHeight="1" x14ac:dyDescent="0.25">
      <c r="A131" s="258"/>
      <c r="B131" s="241"/>
      <c r="C131" s="257"/>
      <c r="D131" s="244">
        <f>(IF(ISERROR(VLOOKUP(A131,'Calcification Rates'!$A$11:$Q$88,5,0)),0,VLOOKUP(A131,'Calcification Rates'!$A$11:$Q$88,5,0)))*C131</f>
        <v>0</v>
      </c>
      <c r="E131" s="245" t="str">
        <f>IF(ISERROR(VLOOKUP(A131,'Calcification Rates'!$A$10:$D$88,2,FALSE))," ",VLOOKUP(A131,'Calcification Rates'!$A$10:$D$88,2,FALSE))</f>
        <v xml:space="preserve"> </v>
      </c>
      <c r="F131" s="245" t="str">
        <f>IF(ISERROR(VLOOKUP(A131,'Calcification Rates'!$A$10:$D$88,4,FALSE))," ",VLOOKUP(A131,'Calcification Rates'!$A$10:$D$88,4,FALSE))</f>
        <v xml:space="preserve"> </v>
      </c>
      <c r="G131" s="246">
        <f>(IF(ISERROR(VLOOKUP(A131,'Calcification Rates'!$A$11:$Q$88,11,0)),0,VLOOKUP(A131,'Calcification Rates'!$A$11:$Q$88,11,0)))*D131+(IF(ISERROR(VLOOKUP(A131,'Calcification Rates'!$A$11:$Q$88,14,0)),0,VLOOKUP(A131,'Calcification Rates'!$A$11:$Q$88,14,0)))</f>
        <v>0</v>
      </c>
      <c r="H131" s="247">
        <f>(IF(ISERROR(VLOOKUP(A131,'Calcification Rates'!$A$11:$Q$88,12,0)),0,VLOOKUP(A131,'Calcification Rates'!$A$11:$Q$88,12,0)))*D131+(IF(ISERROR(VLOOKUP(A131,'Calcification Rates'!$A$11:$Q$88,15,0)),0,VLOOKUP(A131,'Calcification Rates'!$A$11:$Q$88,15,0)))</f>
        <v>0</v>
      </c>
      <c r="I131" s="248">
        <f>(IF(ISERROR(VLOOKUP(A131,'Calcification Rates'!$A$11:$Q$88,13,0)),0,VLOOKUP(A131,'Calcification Rates'!$A$11:$Q$88,13,0)))*D131+(IF(ISERROR(VLOOKUP(A131,'Calcification Rates'!$A$11:$Q$88,16,0)),0,VLOOKUP(A131,'Calcification Rates'!$A$11:$Q$88,16,0)))</f>
        <v>0</v>
      </c>
      <c r="J131" s="256"/>
      <c r="K131" s="250"/>
      <c r="L131" s="250"/>
      <c r="M131" s="244">
        <f>(IF(ISERROR(VLOOKUP(J131,'Calcification Rates'!$A$11:$Q$88,5,0)),0,VLOOKUP(J131,'Calcification Rates'!$A$11:$Q$88,5,0)))*L131</f>
        <v>0</v>
      </c>
      <c r="N131" s="245" t="str">
        <f>IF(ISERROR(VLOOKUP(J131,'Calcification Rates'!$A$10:$D$88,2,FALSE))," ",VLOOKUP(J131,'Calcification Rates'!$A$10:$D$88,2,FALSE))</f>
        <v xml:space="preserve"> </v>
      </c>
      <c r="O131" s="245" t="str">
        <f>IF(ISERROR(VLOOKUP(J131,'Calcification Rates'!$A$10:$D$88,4,FALSE))," ",VLOOKUP(J131,'Calcification Rates'!$A$10:$D$88,4,FALSE))</f>
        <v xml:space="preserve"> </v>
      </c>
      <c r="P131" s="246">
        <f>(IF(ISERROR(VLOOKUP(J131,'Calcification Rates'!$A$11:$Q$88,11,0)),0,VLOOKUP(J131,'Calcification Rates'!$A$11:$Q$88,11,0)))*M131+(IF(ISERROR(VLOOKUP(J131,'Calcification Rates'!$A$11:$Q$88,14,0)),0,VLOOKUP(J131,'Calcification Rates'!$A$11:$Q$88,14,0)))</f>
        <v>0</v>
      </c>
      <c r="Q131" s="246">
        <f>(IF(ISERROR(VLOOKUP(J131,'Calcification Rates'!$A$11:$Q$88,12,0)),0,VLOOKUP(J131,'Calcification Rates'!$A$11:$Q$88,12,0)))*M131+(IF(ISERROR(VLOOKUP(J131,'Calcification Rates'!$A$11:$Q$88,15,0)),0,VLOOKUP(J131,'Calcification Rates'!$A$11:$Q$88,15,0)))</f>
        <v>0</v>
      </c>
      <c r="R131" s="249">
        <f>(IF(ISERROR(VLOOKUP(J131,'Calcification Rates'!$A$11:$Q$88,13,0)),0,VLOOKUP(J131,'Calcification Rates'!$A$11:$Q$88,13,0)))*M131+(IF(ISERROR(VLOOKUP(J131,'Calcification Rates'!$A$11:$Q$88,16,0)),0,VLOOKUP(J131,'Calcification Rates'!$A$11:$Q$88,16,0)))</f>
        <v>0</v>
      </c>
      <c r="S131" s="241"/>
      <c r="T131" s="241"/>
      <c r="U131" s="241"/>
      <c r="V131" s="252">
        <f>(IF(ISERROR(VLOOKUP(S131,'Calcification Rates'!$A$11:$Q$88,5,0)),0,VLOOKUP(S131,'Calcification Rates'!$A$11:$Q$88,5,0)))*U131</f>
        <v>0</v>
      </c>
      <c r="W131" s="259" t="str">
        <f>IF(ISERROR(VLOOKUP(S131,'Calcification Rates'!$A$10:$D$88,2,FALSE))," ",VLOOKUP(S131,'Calcification Rates'!$A$10:$D$88,2,FALSE))</f>
        <v xml:space="preserve"> </v>
      </c>
      <c r="X131" s="245" t="str">
        <f>IF(ISERROR(VLOOKUP(S131,'Calcification Rates'!$A$10:$D$88,4,FALSE))," ",VLOOKUP(S131,'Calcification Rates'!$A$10:$D$88,4,FALSE))</f>
        <v xml:space="preserve"> </v>
      </c>
      <c r="Y131" s="246">
        <f>(IF(ISERROR(VLOOKUP(S131,'Calcification Rates'!$A$11:$Q$88,11,0)),0,VLOOKUP(S131,'Calcification Rates'!$A$11:$Q$88,11,0)))*V131+(IF(ISERROR(VLOOKUP(S131,'Calcification Rates'!$A$11:$Q$88,14,0)),0,VLOOKUP(S131,'Calcification Rates'!$A$11:$Q$88,14,0)))</f>
        <v>0</v>
      </c>
      <c r="Z131" s="246">
        <f>(IF(ISERROR(VLOOKUP(S131,'Calcification Rates'!$A$11:$Q$88,12,0)),0,VLOOKUP(S131,'Calcification Rates'!$A$11:$Q$88,12,0)))*V131+(IF(ISERROR(VLOOKUP(S131,'Calcification Rates'!$A$11:$Q$88,15,0)),0,VLOOKUP(S131,'Calcification Rates'!$A$11:$Q$88,15,0)))</f>
        <v>0</v>
      </c>
      <c r="AA131" s="249">
        <f>(IF(ISERROR(VLOOKUP(S131,'Calcification Rates'!$A$11:$Q$88,13,0)),0,VLOOKUP(S131,'Calcification Rates'!$A$11:$Q$88,13,0)))*V131+(IF(ISERROR(VLOOKUP(S131,'Calcification Rates'!$A$11:$Q$88,16,0)),0,VLOOKUP(S131,'Calcification Rates'!$A$11:$Q$88,16,0)))</f>
        <v>0</v>
      </c>
      <c r="AB131" s="256"/>
      <c r="AC131" s="242"/>
      <c r="AD131" s="242"/>
      <c r="AE131" s="244">
        <f>(IF(ISERROR(VLOOKUP(AB131,'Calcification Rates'!$A$11:$Q$88,5,0)),0,VLOOKUP(AB131,'Calcification Rates'!$A$11:$Q$88,5,0)))*AD131</f>
        <v>0</v>
      </c>
      <c r="AF131" s="245" t="str">
        <f>IF(ISERROR(VLOOKUP(AB131,'Calcification Rates'!$A$10:$D$88,2,FALSE))," ",VLOOKUP(AB131,'Calcification Rates'!$A$10:$D$88,2,FALSE))</f>
        <v xml:space="preserve"> </v>
      </c>
      <c r="AG131" s="245" t="str">
        <f>IF(ISERROR(VLOOKUP(AB131,'Calcification Rates'!$A$10:$D$88,4,FALSE))," ",VLOOKUP(AB131,'Calcification Rates'!$A$10:$D$88,4,FALSE))</f>
        <v xml:space="preserve"> </v>
      </c>
      <c r="AH131" s="246">
        <f>(IF(ISERROR(VLOOKUP(AB131,'Calcification Rates'!$A$11:$Q$88,11,0)),0,VLOOKUP(AB131,'Calcification Rates'!$A$11:$Q$88,11,0)))*AE131+(IF(ISERROR(VLOOKUP(AB131,'Calcification Rates'!$A$11:$Q$88,14,0)),0,VLOOKUP(AB131,'Calcification Rates'!$A$11:$Q$88,14,0)))</f>
        <v>0</v>
      </c>
      <c r="AI131" s="246">
        <f>(IF(ISERROR(VLOOKUP(AB131,'Calcification Rates'!$A$11:$Q$88,12,0)),0,VLOOKUP(AB131,'Calcification Rates'!$A$11:$Q$88,12,0)))*AE131+(IF(ISERROR(VLOOKUP(AB131,'Calcification Rates'!$A$11:$Q$88,15,0)),0,VLOOKUP(AB131,'Calcification Rates'!$A$11:$Q$88,15,0)))</f>
        <v>0</v>
      </c>
      <c r="AJ131" s="249">
        <f>(IF(ISERROR(VLOOKUP(AB131,'Calcification Rates'!$A$11:$Q$88,13,0)),0,VLOOKUP(AB131,'Calcification Rates'!$A$11:$Q$88,13,0)))*AE131+(IF(ISERROR(VLOOKUP(AB131,'Calcification Rates'!$A$11:$Q$88,16,0)),0,VLOOKUP(AB131,'Calcification Rates'!$A$11:$Q$88,16,0)))</f>
        <v>0</v>
      </c>
      <c r="AK131" s="256"/>
      <c r="AL131" s="242"/>
      <c r="AM131" s="242"/>
      <c r="AN131" s="252">
        <f>(IF(ISERROR(VLOOKUP(AK131,'Calcification Rates'!$A$11:$Q$88,5,0)),0,VLOOKUP(AK131,'Calcification Rates'!$A$11:$Q$88,5,0)))*AM131</f>
        <v>0</v>
      </c>
      <c r="AO131" s="245" t="str">
        <f>IF(ISERROR(VLOOKUP(AK131,'Calcification Rates'!$A$10:$D$88,2,FALSE))," ",VLOOKUP(AK131,'Calcification Rates'!$A$10:$D$88,2,FALSE))</f>
        <v xml:space="preserve"> </v>
      </c>
      <c r="AP131" s="245" t="str">
        <f>IF(ISERROR(VLOOKUP(AK131,'Calcification Rates'!$A$10:$D$88,4,FALSE))," ",VLOOKUP(AK131,'Calcification Rates'!$A$10:$D$88,4,FALSE))</f>
        <v xml:space="preserve"> </v>
      </c>
      <c r="AQ131" s="246">
        <f>(IF(ISERROR(VLOOKUP(AK131,'Calcification Rates'!$A$11:$Q$88,11,0)),0,VLOOKUP(AK131,'Calcification Rates'!$A$11:$Q$88,11,0)))*AN131+(IF(ISERROR(VLOOKUP(AK131,'Calcification Rates'!$A$11:$Q$88,14,0)),0,VLOOKUP(AK131,'Calcification Rates'!$A$11:$Q$88,14,0)))</f>
        <v>0</v>
      </c>
      <c r="AR131" s="246">
        <f>(IF(ISERROR(VLOOKUP(AK131,'Calcification Rates'!$A$11:$Q$88,12,0)),0,VLOOKUP(AK131,'Calcification Rates'!$A$11:$Q$88,12,0)))*AN131+(IF(ISERROR(VLOOKUP(AK131,'Calcification Rates'!$A$11:$Q$88,15,0)),0,VLOOKUP(AK131,'Calcification Rates'!$A$11:$Q$88,15,0)))</f>
        <v>0</v>
      </c>
      <c r="AS131" s="249">
        <f>(IF(ISERROR(VLOOKUP(AK131,'Calcification Rates'!$A$11:$Q$88,13,0)),0,VLOOKUP(AK131,'Calcification Rates'!$A$11:$Q$88,13,0)))*AN131+(IF(ISERROR(VLOOKUP(AK131,'Calcification Rates'!$A$11:$Q$88,16,0)),0,VLOOKUP(AK131,'Calcification Rates'!$A$11:$Q$88,16,0)))</f>
        <v>0</v>
      </c>
      <c r="AT131" s="256"/>
      <c r="AU131" s="241"/>
      <c r="AV131" s="241"/>
      <c r="AW131" s="244">
        <f>(IF(ISERROR(VLOOKUP(AT131,'Calcification Rates'!$A$11:$Q$88,5,0)),0,VLOOKUP(AT131,'Calcification Rates'!$A$11:$Q$88,5,0)))*AV131</f>
        <v>0</v>
      </c>
      <c r="AX131" s="245" t="str">
        <f>IF(ISERROR(VLOOKUP(AT131,'Calcification Rates'!$A$10:$D$88,2,FALSE))," ",VLOOKUP(AT131,'Calcification Rates'!$A$10:$D$88,2,FALSE))</f>
        <v xml:space="preserve"> </v>
      </c>
      <c r="AY131" s="245" t="str">
        <f>IF(ISERROR(VLOOKUP(AT131,'Calcification Rates'!$A$10:$D$88,4,FALSE))," ",VLOOKUP(AT131,'Calcification Rates'!$A$10:$D$88,4,FALSE))</f>
        <v xml:space="preserve"> </v>
      </c>
      <c r="AZ131" s="253">
        <f>(IF(ISERROR(VLOOKUP(AT131,'Calcification Rates'!$A$11:$Q$88,11,0)),0,VLOOKUP(AT131,'Calcification Rates'!$A$11:$Q$88,11,0)))*AW131+(IF(ISERROR(VLOOKUP(AT131,'Calcification Rates'!$A$11:$Q$88,14,0)),0,VLOOKUP(AT131,'Calcification Rates'!$A$11:$Q$88,14,0)))</f>
        <v>0</v>
      </c>
      <c r="BA131" s="253">
        <f>(IF(ISERROR(VLOOKUP(AT131,'Calcification Rates'!$A$11:$Q$88,12,0)),0,VLOOKUP(AT131,'Calcification Rates'!$A$11:$Q$88,12,0)))*AW131+(IF(ISERROR(VLOOKUP(AT131,'Calcification Rates'!$A$11:$Q$88,15,0)),0,VLOOKUP(AT131,'Calcification Rates'!$A$11:$Q$88,15,0)))</f>
        <v>0</v>
      </c>
      <c r="BB131" s="254">
        <f>(IF(ISERROR(VLOOKUP(AT131,'Calcification Rates'!$A$11:$Q$88,13,0)),0,VLOOKUP(AT131,'Calcification Rates'!$A$11:$Q$88,13,0)))*AW131+(IF(ISERROR(VLOOKUP(AT131,'Calcification Rates'!$A$11:$Q$88,16,0)),0,VLOOKUP(AT131,'Calcification Rates'!$A$11:$Q$88,16,0)))</f>
        <v>0</v>
      </c>
      <c r="BC131" s="256"/>
      <c r="BD131" s="241"/>
      <c r="BE131" s="241"/>
      <c r="BF131" s="244">
        <f>(IF(ISERROR(VLOOKUP(BC131,'Calcification Rates'!$A$11:$Q$88,5,0)),0,VLOOKUP(BC131,'Calcification Rates'!$A$11:$Q$88,5,0)))*BE131</f>
        <v>0</v>
      </c>
      <c r="BG131" s="245" t="str">
        <f>IF(ISERROR(VLOOKUP(BC131,'Calcification Rates'!$A$10:$D$88,2,FALSE))," ",VLOOKUP(BC131,'Calcification Rates'!$A$10:$D$88,2,FALSE))</f>
        <v xml:space="preserve"> </v>
      </c>
      <c r="BH131" s="245" t="str">
        <f>IF(ISERROR(VLOOKUP(BC131,'Calcification Rates'!$A$10:$D$88,4,FALSE))," ",VLOOKUP(BC131,'Calcification Rates'!$A$10:$D$88,4,FALSE))</f>
        <v xml:space="preserve"> </v>
      </c>
      <c r="BI131" s="253">
        <f>(IF(ISERROR(VLOOKUP(BC131,'Calcification Rates'!$A$11:$Q$88,11,0)),0,VLOOKUP(BC131,'Calcification Rates'!$A$11:$Q$88,11,0)))*BF131+(IF(ISERROR(VLOOKUP(BC131,'Calcification Rates'!$A$11:$Q$88,14,0)),0,VLOOKUP(BC131,'Calcification Rates'!$A$11:$Q$88,14,0)))</f>
        <v>0</v>
      </c>
      <c r="BJ131" s="253">
        <f>(IF(ISERROR(VLOOKUP(BC131,'Calcification Rates'!$A$11:$Q$88,12,0)),0,VLOOKUP(BC131,'Calcification Rates'!$A$11:$Q$88,12,0)))*BF131+(IF(ISERROR(VLOOKUP(BC131,'Calcification Rates'!$A$11:$Q$88,15,0)),0,VLOOKUP(BC131,'Calcification Rates'!$A$11:$Q$88,15,0)))</f>
        <v>0</v>
      </c>
      <c r="BK131" s="254">
        <f>(IF(ISERROR(VLOOKUP(BC131,'Calcification Rates'!$A$11:$Q$88,13,0)),0,VLOOKUP(BC131,'Calcification Rates'!$A$11:$Q$88,13,0)))*BF131+(IF(ISERROR(VLOOKUP(BC131,'Calcification Rates'!$A$11:$Q$88,16,0)),0,VLOOKUP(BC131,'Calcification Rates'!$A$11:$Q$88,16,0)))</f>
        <v>0</v>
      </c>
      <c r="BL131" s="256"/>
      <c r="BM131" s="241"/>
      <c r="BN131" s="241"/>
      <c r="BO131" s="241">
        <f>(IF(ISERROR(VLOOKUP(BL131,'Calcification Rates'!$A$11:$Q$88,5,0)),0,VLOOKUP(BL131,'Calcification Rates'!$A$11:$Q$88,5,0)))*BN131</f>
        <v>0</v>
      </c>
      <c r="BP131" s="245" t="str">
        <f>IF(ISERROR(VLOOKUP(BL131,'Calcification Rates'!$A$10:$D$88,2,FALSE))," ",VLOOKUP(BL131,'Calcification Rates'!$A$10:$D$88,2,FALSE))</f>
        <v xml:space="preserve"> </v>
      </c>
      <c r="BQ131" s="245" t="str">
        <f>IF(ISERROR(VLOOKUP(BL131,'Calcification Rates'!$A$10:$D$88,4,FALSE))," ",VLOOKUP(BL131,'Calcification Rates'!$A$10:$D$88,4,FALSE))</f>
        <v xml:space="preserve"> </v>
      </c>
      <c r="BR131" s="253">
        <f>(IF(ISERROR(VLOOKUP(BL131,'Calcification Rates'!$A$11:$Q$88,11,0)),0,VLOOKUP(BL131,'Calcification Rates'!$A$11:$Q$88,11,0)))*BO131+(IF(ISERROR(VLOOKUP(BL131,'Calcification Rates'!$A$11:$Q$88,14,0)),0,VLOOKUP(BL131,'Calcification Rates'!$A$11:$Q$88,14,0)))</f>
        <v>0</v>
      </c>
      <c r="BS131" s="253">
        <f>(IF(ISERROR(VLOOKUP(BL131,'Calcification Rates'!$A$11:$Q$88,12,0)),0,VLOOKUP(BL131,'Calcification Rates'!$A$11:$Q$88,12,0)))*BO131+(IF(ISERROR(VLOOKUP(BL131,'Calcification Rates'!$A$11:$Q$88,15,0)),0,VLOOKUP(BL131,'Calcification Rates'!$A$11:$Q$88,15,0)))</f>
        <v>0</v>
      </c>
      <c r="BT131" s="254">
        <f>(IF(ISERROR(VLOOKUP(BL131,'Calcification Rates'!$A$11:$Q$88,13,0)),0,VLOOKUP(BL131,'Calcification Rates'!$A$11:$Q$88,13,0)))*BO131+(IF(ISERROR(VLOOKUP(BL131,'Calcification Rates'!$A$11:$Q$88,16,0)),0,VLOOKUP(BL131,'Calcification Rates'!$A$11:$Q$88,16,0)))</f>
        <v>0</v>
      </c>
    </row>
    <row r="132" spans="1:72" ht="20.100000000000001" customHeight="1" x14ac:dyDescent="0.25">
      <c r="A132" s="258"/>
      <c r="B132" s="241"/>
      <c r="C132" s="257"/>
      <c r="D132" s="244">
        <f>(IF(ISERROR(VLOOKUP(A132,'Calcification Rates'!$A$11:$Q$88,5,0)),0,VLOOKUP(A132,'Calcification Rates'!$A$11:$Q$88,5,0)))*C132</f>
        <v>0</v>
      </c>
      <c r="E132" s="245" t="str">
        <f>IF(ISERROR(VLOOKUP(A132,'Calcification Rates'!$A$10:$D$88,2,FALSE))," ",VLOOKUP(A132,'Calcification Rates'!$A$10:$D$88,2,FALSE))</f>
        <v xml:space="preserve"> </v>
      </c>
      <c r="F132" s="245" t="str">
        <f>IF(ISERROR(VLOOKUP(A132,'Calcification Rates'!$A$10:$D$88,4,FALSE))," ",VLOOKUP(A132,'Calcification Rates'!$A$10:$D$88,4,FALSE))</f>
        <v xml:space="preserve"> </v>
      </c>
      <c r="G132" s="246">
        <f>(IF(ISERROR(VLOOKUP(A132,'Calcification Rates'!$A$11:$Q$88,11,0)),0,VLOOKUP(A132,'Calcification Rates'!$A$11:$Q$88,11,0)))*D132+(IF(ISERROR(VLOOKUP(A132,'Calcification Rates'!$A$11:$Q$88,14,0)),0,VLOOKUP(A132,'Calcification Rates'!$A$11:$Q$88,14,0)))</f>
        <v>0</v>
      </c>
      <c r="H132" s="247">
        <f>(IF(ISERROR(VLOOKUP(A132,'Calcification Rates'!$A$11:$Q$88,12,0)),0,VLOOKUP(A132,'Calcification Rates'!$A$11:$Q$88,12,0)))*D132+(IF(ISERROR(VLOOKUP(A132,'Calcification Rates'!$A$11:$Q$88,15,0)),0,VLOOKUP(A132,'Calcification Rates'!$A$11:$Q$88,15,0)))</f>
        <v>0</v>
      </c>
      <c r="I132" s="248">
        <f>(IF(ISERROR(VLOOKUP(A132,'Calcification Rates'!$A$11:$Q$88,13,0)),0,VLOOKUP(A132,'Calcification Rates'!$A$11:$Q$88,13,0)))*D132+(IF(ISERROR(VLOOKUP(A132,'Calcification Rates'!$A$11:$Q$88,16,0)),0,VLOOKUP(A132,'Calcification Rates'!$A$11:$Q$88,16,0)))</f>
        <v>0</v>
      </c>
      <c r="J132" s="256"/>
      <c r="K132" s="250"/>
      <c r="L132" s="250"/>
      <c r="M132" s="244">
        <f>(IF(ISERROR(VLOOKUP(J132,'Calcification Rates'!$A$11:$Q$88,5,0)),0,VLOOKUP(J132,'Calcification Rates'!$A$11:$Q$88,5,0)))*L132</f>
        <v>0</v>
      </c>
      <c r="N132" s="245" t="str">
        <f>IF(ISERROR(VLOOKUP(J132,'Calcification Rates'!$A$10:$D$88,2,FALSE))," ",VLOOKUP(J132,'Calcification Rates'!$A$10:$D$88,2,FALSE))</f>
        <v xml:space="preserve"> </v>
      </c>
      <c r="O132" s="245" t="str">
        <f>IF(ISERROR(VLOOKUP(J132,'Calcification Rates'!$A$10:$D$88,4,FALSE))," ",VLOOKUP(J132,'Calcification Rates'!$A$10:$D$88,4,FALSE))</f>
        <v xml:space="preserve"> </v>
      </c>
      <c r="P132" s="246">
        <f>(IF(ISERROR(VLOOKUP(J132,'Calcification Rates'!$A$11:$Q$88,11,0)),0,VLOOKUP(J132,'Calcification Rates'!$A$11:$Q$88,11,0)))*M132+(IF(ISERROR(VLOOKUP(J132,'Calcification Rates'!$A$11:$Q$88,14,0)),0,VLOOKUP(J132,'Calcification Rates'!$A$11:$Q$88,14,0)))</f>
        <v>0</v>
      </c>
      <c r="Q132" s="246">
        <f>(IF(ISERROR(VLOOKUP(J132,'Calcification Rates'!$A$11:$Q$88,12,0)),0,VLOOKUP(J132,'Calcification Rates'!$A$11:$Q$88,12,0)))*M132+(IF(ISERROR(VLOOKUP(J132,'Calcification Rates'!$A$11:$Q$88,15,0)),0,VLOOKUP(J132,'Calcification Rates'!$A$11:$Q$88,15,0)))</f>
        <v>0</v>
      </c>
      <c r="R132" s="249">
        <f>(IF(ISERROR(VLOOKUP(J132,'Calcification Rates'!$A$11:$Q$88,13,0)),0,VLOOKUP(J132,'Calcification Rates'!$A$11:$Q$88,13,0)))*M132+(IF(ISERROR(VLOOKUP(J132,'Calcification Rates'!$A$11:$Q$88,16,0)),0,VLOOKUP(J132,'Calcification Rates'!$A$11:$Q$88,16,0)))</f>
        <v>0</v>
      </c>
      <c r="S132" s="241"/>
      <c r="T132" s="241"/>
      <c r="U132" s="241"/>
      <c r="V132" s="252">
        <f>(IF(ISERROR(VLOOKUP(S132,'Calcification Rates'!$A$11:$Q$88,5,0)),0,VLOOKUP(S132,'Calcification Rates'!$A$11:$Q$88,5,0)))*U132</f>
        <v>0</v>
      </c>
      <c r="W132" s="259" t="str">
        <f>IF(ISERROR(VLOOKUP(S132,'Calcification Rates'!$A$10:$D$88,2,FALSE))," ",VLOOKUP(S132,'Calcification Rates'!$A$10:$D$88,2,FALSE))</f>
        <v xml:space="preserve"> </v>
      </c>
      <c r="X132" s="245" t="str">
        <f>IF(ISERROR(VLOOKUP(S132,'Calcification Rates'!$A$10:$D$88,4,FALSE))," ",VLOOKUP(S132,'Calcification Rates'!$A$10:$D$88,4,FALSE))</f>
        <v xml:space="preserve"> </v>
      </c>
      <c r="Y132" s="246">
        <f>(IF(ISERROR(VLOOKUP(S132,'Calcification Rates'!$A$11:$Q$88,11,0)),0,VLOOKUP(S132,'Calcification Rates'!$A$11:$Q$88,11,0)))*V132+(IF(ISERROR(VLOOKUP(S132,'Calcification Rates'!$A$11:$Q$88,14,0)),0,VLOOKUP(S132,'Calcification Rates'!$A$11:$Q$88,14,0)))</f>
        <v>0</v>
      </c>
      <c r="Z132" s="246">
        <f>(IF(ISERROR(VLOOKUP(S132,'Calcification Rates'!$A$11:$Q$88,12,0)),0,VLOOKUP(S132,'Calcification Rates'!$A$11:$Q$88,12,0)))*V132+(IF(ISERROR(VLOOKUP(S132,'Calcification Rates'!$A$11:$Q$88,15,0)),0,VLOOKUP(S132,'Calcification Rates'!$A$11:$Q$88,15,0)))</f>
        <v>0</v>
      </c>
      <c r="AA132" s="249">
        <f>(IF(ISERROR(VLOOKUP(S132,'Calcification Rates'!$A$11:$Q$88,13,0)),0,VLOOKUP(S132,'Calcification Rates'!$A$11:$Q$88,13,0)))*V132+(IF(ISERROR(VLOOKUP(S132,'Calcification Rates'!$A$11:$Q$88,16,0)),0,VLOOKUP(S132,'Calcification Rates'!$A$11:$Q$88,16,0)))</f>
        <v>0</v>
      </c>
      <c r="AB132" s="256"/>
      <c r="AC132" s="242"/>
      <c r="AD132" s="242"/>
      <c r="AE132" s="244">
        <f>(IF(ISERROR(VLOOKUP(AB132,'Calcification Rates'!$A$11:$Q$88,5,0)),0,VLOOKUP(AB132,'Calcification Rates'!$A$11:$Q$88,5,0)))*AD132</f>
        <v>0</v>
      </c>
      <c r="AF132" s="245" t="str">
        <f>IF(ISERROR(VLOOKUP(AB132,'Calcification Rates'!$A$10:$D$88,2,FALSE))," ",VLOOKUP(AB132,'Calcification Rates'!$A$10:$D$88,2,FALSE))</f>
        <v xml:space="preserve"> </v>
      </c>
      <c r="AG132" s="245" t="str">
        <f>IF(ISERROR(VLOOKUP(AB132,'Calcification Rates'!$A$10:$D$88,4,FALSE))," ",VLOOKUP(AB132,'Calcification Rates'!$A$10:$D$88,4,FALSE))</f>
        <v xml:space="preserve"> </v>
      </c>
      <c r="AH132" s="246">
        <f>(IF(ISERROR(VLOOKUP(AB132,'Calcification Rates'!$A$11:$Q$88,11,0)),0,VLOOKUP(AB132,'Calcification Rates'!$A$11:$Q$88,11,0)))*AE132+(IF(ISERROR(VLOOKUP(AB132,'Calcification Rates'!$A$11:$Q$88,14,0)),0,VLOOKUP(AB132,'Calcification Rates'!$A$11:$Q$88,14,0)))</f>
        <v>0</v>
      </c>
      <c r="AI132" s="246">
        <f>(IF(ISERROR(VLOOKUP(AB132,'Calcification Rates'!$A$11:$Q$88,12,0)),0,VLOOKUP(AB132,'Calcification Rates'!$A$11:$Q$88,12,0)))*AE132+(IF(ISERROR(VLOOKUP(AB132,'Calcification Rates'!$A$11:$Q$88,15,0)),0,VLOOKUP(AB132,'Calcification Rates'!$A$11:$Q$88,15,0)))</f>
        <v>0</v>
      </c>
      <c r="AJ132" s="249">
        <f>(IF(ISERROR(VLOOKUP(AB132,'Calcification Rates'!$A$11:$Q$88,13,0)),0,VLOOKUP(AB132,'Calcification Rates'!$A$11:$Q$88,13,0)))*AE132+(IF(ISERROR(VLOOKUP(AB132,'Calcification Rates'!$A$11:$Q$88,16,0)),0,VLOOKUP(AB132,'Calcification Rates'!$A$11:$Q$88,16,0)))</f>
        <v>0</v>
      </c>
      <c r="AK132" s="256"/>
      <c r="AL132" s="242"/>
      <c r="AM132" s="242"/>
      <c r="AN132" s="252">
        <f>(IF(ISERROR(VLOOKUP(AK132,'Calcification Rates'!$A$11:$Q$88,5,0)),0,VLOOKUP(AK132,'Calcification Rates'!$A$11:$Q$88,5,0)))*AM132</f>
        <v>0</v>
      </c>
      <c r="AO132" s="245" t="str">
        <f>IF(ISERROR(VLOOKUP(AK132,'Calcification Rates'!$A$10:$D$88,2,FALSE))," ",VLOOKUP(AK132,'Calcification Rates'!$A$10:$D$88,2,FALSE))</f>
        <v xml:space="preserve"> </v>
      </c>
      <c r="AP132" s="245" t="str">
        <f>IF(ISERROR(VLOOKUP(AK132,'Calcification Rates'!$A$10:$D$88,4,FALSE))," ",VLOOKUP(AK132,'Calcification Rates'!$A$10:$D$88,4,FALSE))</f>
        <v xml:space="preserve"> </v>
      </c>
      <c r="AQ132" s="246">
        <f>(IF(ISERROR(VLOOKUP(AK132,'Calcification Rates'!$A$11:$Q$88,11,0)),0,VLOOKUP(AK132,'Calcification Rates'!$A$11:$Q$88,11,0)))*AN132+(IF(ISERROR(VLOOKUP(AK132,'Calcification Rates'!$A$11:$Q$88,14,0)),0,VLOOKUP(AK132,'Calcification Rates'!$A$11:$Q$88,14,0)))</f>
        <v>0</v>
      </c>
      <c r="AR132" s="246">
        <f>(IF(ISERROR(VLOOKUP(AK132,'Calcification Rates'!$A$11:$Q$88,12,0)),0,VLOOKUP(AK132,'Calcification Rates'!$A$11:$Q$88,12,0)))*AN132+(IF(ISERROR(VLOOKUP(AK132,'Calcification Rates'!$A$11:$Q$88,15,0)),0,VLOOKUP(AK132,'Calcification Rates'!$A$11:$Q$88,15,0)))</f>
        <v>0</v>
      </c>
      <c r="AS132" s="249">
        <f>(IF(ISERROR(VLOOKUP(AK132,'Calcification Rates'!$A$11:$Q$88,13,0)),0,VLOOKUP(AK132,'Calcification Rates'!$A$11:$Q$88,13,0)))*AN132+(IF(ISERROR(VLOOKUP(AK132,'Calcification Rates'!$A$11:$Q$88,16,0)),0,VLOOKUP(AK132,'Calcification Rates'!$A$11:$Q$88,16,0)))</f>
        <v>0</v>
      </c>
      <c r="AT132" s="256"/>
      <c r="AU132" s="241"/>
      <c r="AV132" s="241"/>
      <c r="AW132" s="244">
        <f>(IF(ISERROR(VLOOKUP(AT132,'Calcification Rates'!$A$11:$Q$88,5,0)),0,VLOOKUP(AT132,'Calcification Rates'!$A$11:$Q$88,5,0)))*AV132</f>
        <v>0</v>
      </c>
      <c r="AX132" s="245" t="str">
        <f>IF(ISERROR(VLOOKUP(AT132,'Calcification Rates'!$A$10:$D$88,2,FALSE))," ",VLOOKUP(AT132,'Calcification Rates'!$A$10:$D$88,2,FALSE))</f>
        <v xml:space="preserve"> </v>
      </c>
      <c r="AY132" s="245" t="str">
        <f>IF(ISERROR(VLOOKUP(AT132,'Calcification Rates'!$A$10:$D$88,4,FALSE))," ",VLOOKUP(AT132,'Calcification Rates'!$A$10:$D$88,4,FALSE))</f>
        <v xml:space="preserve"> </v>
      </c>
      <c r="AZ132" s="253">
        <f>(IF(ISERROR(VLOOKUP(AT132,'Calcification Rates'!$A$11:$Q$88,11,0)),0,VLOOKUP(AT132,'Calcification Rates'!$A$11:$Q$88,11,0)))*AW132+(IF(ISERROR(VLOOKUP(AT132,'Calcification Rates'!$A$11:$Q$88,14,0)),0,VLOOKUP(AT132,'Calcification Rates'!$A$11:$Q$88,14,0)))</f>
        <v>0</v>
      </c>
      <c r="BA132" s="253">
        <f>(IF(ISERROR(VLOOKUP(AT132,'Calcification Rates'!$A$11:$Q$88,12,0)),0,VLOOKUP(AT132,'Calcification Rates'!$A$11:$Q$88,12,0)))*AW132+(IF(ISERROR(VLOOKUP(AT132,'Calcification Rates'!$A$11:$Q$88,15,0)),0,VLOOKUP(AT132,'Calcification Rates'!$A$11:$Q$88,15,0)))</f>
        <v>0</v>
      </c>
      <c r="BB132" s="254">
        <f>(IF(ISERROR(VLOOKUP(AT132,'Calcification Rates'!$A$11:$Q$88,13,0)),0,VLOOKUP(AT132,'Calcification Rates'!$A$11:$Q$88,13,0)))*AW132+(IF(ISERROR(VLOOKUP(AT132,'Calcification Rates'!$A$11:$Q$88,16,0)),0,VLOOKUP(AT132,'Calcification Rates'!$A$11:$Q$88,16,0)))</f>
        <v>0</v>
      </c>
      <c r="BC132" s="256"/>
      <c r="BD132" s="241"/>
      <c r="BE132" s="241"/>
      <c r="BF132" s="244">
        <f>(IF(ISERROR(VLOOKUP(BC132,'Calcification Rates'!$A$11:$Q$88,5,0)),0,VLOOKUP(BC132,'Calcification Rates'!$A$11:$Q$88,5,0)))*BE132</f>
        <v>0</v>
      </c>
      <c r="BG132" s="245" t="str">
        <f>IF(ISERROR(VLOOKUP(BC132,'Calcification Rates'!$A$10:$D$88,2,FALSE))," ",VLOOKUP(BC132,'Calcification Rates'!$A$10:$D$88,2,FALSE))</f>
        <v xml:space="preserve"> </v>
      </c>
      <c r="BH132" s="245" t="str">
        <f>IF(ISERROR(VLOOKUP(BC132,'Calcification Rates'!$A$10:$D$88,4,FALSE))," ",VLOOKUP(BC132,'Calcification Rates'!$A$10:$D$88,4,FALSE))</f>
        <v xml:space="preserve"> </v>
      </c>
      <c r="BI132" s="253">
        <f>(IF(ISERROR(VLOOKUP(BC132,'Calcification Rates'!$A$11:$Q$88,11,0)),0,VLOOKUP(BC132,'Calcification Rates'!$A$11:$Q$88,11,0)))*BF132+(IF(ISERROR(VLOOKUP(BC132,'Calcification Rates'!$A$11:$Q$88,14,0)),0,VLOOKUP(BC132,'Calcification Rates'!$A$11:$Q$88,14,0)))</f>
        <v>0</v>
      </c>
      <c r="BJ132" s="253">
        <f>(IF(ISERROR(VLOOKUP(BC132,'Calcification Rates'!$A$11:$Q$88,12,0)),0,VLOOKUP(BC132,'Calcification Rates'!$A$11:$Q$88,12,0)))*BF132+(IF(ISERROR(VLOOKUP(BC132,'Calcification Rates'!$A$11:$Q$88,15,0)),0,VLOOKUP(BC132,'Calcification Rates'!$A$11:$Q$88,15,0)))</f>
        <v>0</v>
      </c>
      <c r="BK132" s="254">
        <f>(IF(ISERROR(VLOOKUP(BC132,'Calcification Rates'!$A$11:$Q$88,13,0)),0,VLOOKUP(BC132,'Calcification Rates'!$A$11:$Q$88,13,0)))*BF132+(IF(ISERROR(VLOOKUP(BC132,'Calcification Rates'!$A$11:$Q$88,16,0)),0,VLOOKUP(BC132,'Calcification Rates'!$A$11:$Q$88,16,0)))</f>
        <v>0</v>
      </c>
      <c r="BL132" s="256"/>
      <c r="BM132" s="241"/>
      <c r="BN132" s="241"/>
      <c r="BO132" s="241">
        <f>(IF(ISERROR(VLOOKUP(BL132,'Calcification Rates'!$A$11:$Q$88,5,0)),0,VLOOKUP(BL132,'Calcification Rates'!$A$11:$Q$88,5,0)))*BN132</f>
        <v>0</v>
      </c>
      <c r="BP132" s="245" t="str">
        <f>IF(ISERROR(VLOOKUP(BL132,'Calcification Rates'!$A$10:$D$88,2,FALSE))," ",VLOOKUP(BL132,'Calcification Rates'!$A$10:$D$88,2,FALSE))</f>
        <v xml:space="preserve"> </v>
      </c>
      <c r="BQ132" s="245" t="str">
        <f>IF(ISERROR(VLOOKUP(BL132,'Calcification Rates'!$A$10:$D$88,4,FALSE))," ",VLOOKUP(BL132,'Calcification Rates'!$A$10:$D$88,4,FALSE))</f>
        <v xml:space="preserve"> </v>
      </c>
      <c r="BR132" s="253">
        <f>(IF(ISERROR(VLOOKUP(BL132,'Calcification Rates'!$A$11:$Q$88,11,0)),0,VLOOKUP(BL132,'Calcification Rates'!$A$11:$Q$88,11,0)))*BO132+(IF(ISERROR(VLOOKUP(BL132,'Calcification Rates'!$A$11:$Q$88,14,0)),0,VLOOKUP(BL132,'Calcification Rates'!$A$11:$Q$88,14,0)))</f>
        <v>0</v>
      </c>
      <c r="BS132" s="253">
        <f>(IF(ISERROR(VLOOKUP(BL132,'Calcification Rates'!$A$11:$Q$88,12,0)),0,VLOOKUP(BL132,'Calcification Rates'!$A$11:$Q$88,12,0)))*BO132+(IF(ISERROR(VLOOKUP(BL132,'Calcification Rates'!$A$11:$Q$88,15,0)),0,VLOOKUP(BL132,'Calcification Rates'!$A$11:$Q$88,15,0)))</f>
        <v>0</v>
      </c>
      <c r="BT132" s="254">
        <f>(IF(ISERROR(VLOOKUP(BL132,'Calcification Rates'!$A$11:$Q$88,13,0)),0,VLOOKUP(BL132,'Calcification Rates'!$A$11:$Q$88,13,0)))*BO132+(IF(ISERROR(VLOOKUP(BL132,'Calcification Rates'!$A$11:$Q$88,16,0)),0,VLOOKUP(BL132,'Calcification Rates'!$A$11:$Q$88,16,0)))</f>
        <v>0</v>
      </c>
    </row>
    <row r="133" spans="1:72" ht="20.100000000000001" customHeight="1" x14ac:dyDescent="0.25">
      <c r="A133" s="258"/>
      <c r="B133" s="241"/>
      <c r="C133" s="257"/>
      <c r="D133" s="244">
        <f>(IF(ISERROR(VLOOKUP(A133,'Calcification Rates'!$A$11:$Q$88,5,0)),0,VLOOKUP(A133,'Calcification Rates'!$A$11:$Q$88,5,0)))*C133</f>
        <v>0</v>
      </c>
      <c r="E133" s="245" t="str">
        <f>IF(ISERROR(VLOOKUP(A133,'Calcification Rates'!$A$10:$D$88,2,FALSE))," ",VLOOKUP(A133,'Calcification Rates'!$A$10:$D$88,2,FALSE))</f>
        <v xml:space="preserve"> </v>
      </c>
      <c r="F133" s="245" t="str">
        <f>IF(ISERROR(VLOOKUP(A133,'Calcification Rates'!$A$10:$D$88,4,FALSE))," ",VLOOKUP(A133,'Calcification Rates'!$A$10:$D$88,4,FALSE))</f>
        <v xml:space="preserve"> </v>
      </c>
      <c r="G133" s="246">
        <f>(IF(ISERROR(VLOOKUP(A133,'Calcification Rates'!$A$11:$Q$88,11,0)),0,VLOOKUP(A133,'Calcification Rates'!$A$11:$Q$88,11,0)))*D133+(IF(ISERROR(VLOOKUP(A133,'Calcification Rates'!$A$11:$Q$88,14,0)),0,VLOOKUP(A133,'Calcification Rates'!$A$11:$Q$88,14,0)))</f>
        <v>0</v>
      </c>
      <c r="H133" s="247">
        <f>(IF(ISERROR(VLOOKUP(A133,'Calcification Rates'!$A$11:$Q$88,12,0)),0,VLOOKUP(A133,'Calcification Rates'!$A$11:$Q$88,12,0)))*D133+(IF(ISERROR(VLOOKUP(A133,'Calcification Rates'!$A$11:$Q$88,15,0)),0,VLOOKUP(A133,'Calcification Rates'!$A$11:$Q$88,15,0)))</f>
        <v>0</v>
      </c>
      <c r="I133" s="248">
        <f>(IF(ISERROR(VLOOKUP(A133,'Calcification Rates'!$A$11:$Q$88,13,0)),0,VLOOKUP(A133,'Calcification Rates'!$A$11:$Q$88,13,0)))*D133+(IF(ISERROR(VLOOKUP(A133,'Calcification Rates'!$A$11:$Q$88,16,0)),0,VLOOKUP(A133,'Calcification Rates'!$A$11:$Q$88,16,0)))</f>
        <v>0</v>
      </c>
      <c r="J133" s="256"/>
      <c r="K133" s="250"/>
      <c r="L133" s="250"/>
      <c r="M133" s="244">
        <f>(IF(ISERROR(VLOOKUP(J133,'Calcification Rates'!$A$11:$Q$88,5,0)),0,VLOOKUP(J133,'Calcification Rates'!$A$11:$Q$88,5,0)))*L133</f>
        <v>0</v>
      </c>
      <c r="N133" s="245" t="str">
        <f>IF(ISERROR(VLOOKUP(J133,'Calcification Rates'!$A$10:$D$88,2,FALSE))," ",VLOOKUP(J133,'Calcification Rates'!$A$10:$D$88,2,FALSE))</f>
        <v xml:space="preserve"> </v>
      </c>
      <c r="O133" s="245" t="str">
        <f>IF(ISERROR(VLOOKUP(J133,'Calcification Rates'!$A$10:$D$88,4,FALSE))," ",VLOOKUP(J133,'Calcification Rates'!$A$10:$D$88,4,FALSE))</f>
        <v xml:space="preserve"> </v>
      </c>
      <c r="P133" s="246">
        <f>(IF(ISERROR(VLOOKUP(J133,'Calcification Rates'!$A$11:$Q$88,11,0)),0,VLOOKUP(J133,'Calcification Rates'!$A$11:$Q$88,11,0)))*M133+(IF(ISERROR(VLOOKUP(J133,'Calcification Rates'!$A$11:$Q$88,14,0)),0,VLOOKUP(J133,'Calcification Rates'!$A$11:$Q$88,14,0)))</f>
        <v>0</v>
      </c>
      <c r="Q133" s="246">
        <f>(IF(ISERROR(VLOOKUP(J133,'Calcification Rates'!$A$11:$Q$88,12,0)),0,VLOOKUP(J133,'Calcification Rates'!$A$11:$Q$88,12,0)))*M133+(IF(ISERROR(VLOOKUP(J133,'Calcification Rates'!$A$11:$Q$88,15,0)),0,VLOOKUP(J133,'Calcification Rates'!$A$11:$Q$88,15,0)))</f>
        <v>0</v>
      </c>
      <c r="R133" s="249">
        <f>(IF(ISERROR(VLOOKUP(J133,'Calcification Rates'!$A$11:$Q$88,13,0)),0,VLOOKUP(J133,'Calcification Rates'!$A$11:$Q$88,13,0)))*M133+(IF(ISERROR(VLOOKUP(J133,'Calcification Rates'!$A$11:$Q$88,16,0)),0,VLOOKUP(J133,'Calcification Rates'!$A$11:$Q$88,16,0)))</f>
        <v>0</v>
      </c>
      <c r="S133" s="242"/>
      <c r="T133" s="242"/>
      <c r="U133" s="242"/>
      <c r="V133" s="252">
        <f>(IF(ISERROR(VLOOKUP(S133,'Calcification Rates'!$A$11:$Q$88,5,0)),0,VLOOKUP(S133,'Calcification Rates'!$A$11:$Q$88,5,0)))*U133</f>
        <v>0</v>
      </c>
      <c r="W133" s="259" t="str">
        <f>IF(ISERROR(VLOOKUP(S133,'Calcification Rates'!$A$10:$D$88,2,FALSE))," ",VLOOKUP(S133,'Calcification Rates'!$A$10:$D$88,2,FALSE))</f>
        <v xml:space="preserve"> </v>
      </c>
      <c r="X133" s="245" t="str">
        <f>IF(ISERROR(VLOOKUP(S133,'Calcification Rates'!$A$10:$D$88,4,FALSE))," ",VLOOKUP(S133,'Calcification Rates'!$A$10:$D$88,4,FALSE))</f>
        <v xml:space="preserve"> </v>
      </c>
      <c r="Y133" s="246">
        <f>(IF(ISERROR(VLOOKUP(S133,'Calcification Rates'!$A$11:$Q$88,11,0)),0,VLOOKUP(S133,'Calcification Rates'!$A$11:$Q$88,11,0)))*V133+(IF(ISERROR(VLOOKUP(S133,'Calcification Rates'!$A$11:$Q$88,14,0)),0,VLOOKUP(S133,'Calcification Rates'!$A$11:$Q$88,14,0)))</f>
        <v>0</v>
      </c>
      <c r="Z133" s="246">
        <f>(IF(ISERROR(VLOOKUP(S133,'Calcification Rates'!$A$11:$Q$88,12,0)),0,VLOOKUP(S133,'Calcification Rates'!$A$11:$Q$88,12,0)))*V133+(IF(ISERROR(VLOOKUP(S133,'Calcification Rates'!$A$11:$Q$88,15,0)),0,VLOOKUP(S133,'Calcification Rates'!$A$11:$Q$88,15,0)))</f>
        <v>0</v>
      </c>
      <c r="AA133" s="249">
        <f>(IF(ISERROR(VLOOKUP(S133,'Calcification Rates'!$A$11:$Q$88,13,0)),0,VLOOKUP(S133,'Calcification Rates'!$A$11:$Q$88,13,0)))*V133+(IF(ISERROR(VLOOKUP(S133,'Calcification Rates'!$A$11:$Q$88,16,0)),0,VLOOKUP(S133,'Calcification Rates'!$A$11:$Q$88,16,0)))</f>
        <v>0</v>
      </c>
      <c r="AB133" s="256"/>
      <c r="AC133" s="242"/>
      <c r="AD133" s="242"/>
      <c r="AE133" s="244">
        <f>(IF(ISERROR(VLOOKUP(AB133,'Calcification Rates'!$A$11:$Q$88,5,0)),0,VLOOKUP(AB133,'Calcification Rates'!$A$11:$Q$88,5,0)))*AD133</f>
        <v>0</v>
      </c>
      <c r="AF133" s="245" t="str">
        <f>IF(ISERROR(VLOOKUP(AB133,'Calcification Rates'!$A$10:$D$88,2,FALSE))," ",VLOOKUP(AB133,'Calcification Rates'!$A$10:$D$88,2,FALSE))</f>
        <v xml:space="preserve"> </v>
      </c>
      <c r="AG133" s="245" t="str">
        <f>IF(ISERROR(VLOOKUP(AB133,'Calcification Rates'!$A$10:$D$88,4,FALSE))," ",VLOOKUP(AB133,'Calcification Rates'!$A$10:$D$88,4,FALSE))</f>
        <v xml:space="preserve"> </v>
      </c>
      <c r="AH133" s="246">
        <f>(IF(ISERROR(VLOOKUP(AB133,'Calcification Rates'!$A$11:$Q$88,11,0)),0,VLOOKUP(AB133,'Calcification Rates'!$A$11:$Q$88,11,0)))*AE133+(IF(ISERROR(VLOOKUP(AB133,'Calcification Rates'!$A$11:$Q$88,14,0)),0,VLOOKUP(AB133,'Calcification Rates'!$A$11:$Q$88,14,0)))</f>
        <v>0</v>
      </c>
      <c r="AI133" s="246">
        <f>(IF(ISERROR(VLOOKUP(AB133,'Calcification Rates'!$A$11:$Q$88,12,0)),0,VLOOKUP(AB133,'Calcification Rates'!$A$11:$Q$88,12,0)))*AE133+(IF(ISERROR(VLOOKUP(AB133,'Calcification Rates'!$A$11:$Q$88,15,0)),0,VLOOKUP(AB133,'Calcification Rates'!$A$11:$Q$88,15,0)))</f>
        <v>0</v>
      </c>
      <c r="AJ133" s="249">
        <f>(IF(ISERROR(VLOOKUP(AB133,'Calcification Rates'!$A$11:$Q$88,13,0)),0,VLOOKUP(AB133,'Calcification Rates'!$A$11:$Q$88,13,0)))*AE133+(IF(ISERROR(VLOOKUP(AB133,'Calcification Rates'!$A$11:$Q$88,16,0)),0,VLOOKUP(AB133,'Calcification Rates'!$A$11:$Q$88,16,0)))</f>
        <v>0</v>
      </c>
      <c r="AK133" s="256"/>
      <c r="AL133" s="241"/>
      <c r="AM133" s="241"/>
      <c r="AN133" s="252">
        <f>(IF(ISERROR(VLOOKUP(AK133,'Calcification Rates'!$A$11:$Q$88,5,0)),0,VLOOKUP(AK133,'Calcification Rates'!$A$11:$Q$88,5,0)))*AM133</f>
        <v>0</v>
      </c>
      <c r="AO133" s="245" t="str">
        <f>IF(ISERROR(VLOOKUP(AK133,'Calcification Rates'!$A$10:$D$88,2,FALSE))," ",VLOOKUP(AK133,'Calcification Rates'!$A$10:$D$88,2,FALSE))</f>
        <v xml:space="preserve"> </v>
      </c>
      <c r="AP133" s="245" t="str">
        <f>IF(ISERROR(VLOOKUP(AK133,'Calcification Rates'!$A$10:$D$88,4,FALSE))," ",VLOOKUP(AK133,'Calcification Rates'!$A$10:$D$88,4,FALSE))</f>
        <v xml:space="preserve"> </v>
      </c>
      <c r="AQ133" s="246">
        <f>(IF(ISERROR(VLOOKUP(AK133,'Calcification Rates'!$A$11:$Q$88,11,0)),0,VLOOKUP(AK133,'Calcification Rates'!$A$11:$Q$88,11,0)))*AN133+(IF(ISERROR(VLOOKUP(AK133,'Calcification Rates'!$A$11:$Q$88,14,0)),0,VLOOKUP(AK133,'Calcification Rates'!$A$11:$Q$88,14,0)))</f>
        <v>0</v>
      </c>
      <c r="AR133" s="246">
        <f>(IF(ISERROR(VLOOKUP(AK133,'Calcification Rates'!$A$11:$Q$88,12,0)),0,VLOOKUP(AK133,'Calcification Rates'!$A$11:$Q$88,12,0)))*AN133+(IF(ISERROR(VLOOKUP(AK133,'Calcification Rates'!$A$11:$Q$88,15,0)),0,VLOOKUP(AK133,'Calcification Rates'!$A$11:$Q$88,15,0)))</f>
        <v>0</v>
      </c>
      <c r="AS133" s="249">
        <f>(IF(ISERROR(VLOOKUP(AK133,'Calcification Rates'!$A$11:$Q$88,13,0)),0,VLOOKUP(AK133,'Calcification Rates'!$A$11:$Q$88,13,0)))*AN133+(IF(ISERROR(VLOOKUP(AK133,'Calcification Rates'!$A$11:$Q$88,16,0)),0,VLOOKUP(AK133,'Calcification Rates'!$A$11:$Q$88,16,0)))</f>
        <v>0</v>
      </c>
      <c r="AT133" s="256"/>
      <c r="AU133" s="241"/>
      <c r="AV133" s="241"/>
      <c r="AW133" s="244">
        <f>(IF(ISERROR(VLOOKUP(AT133,'Calcification Rates'!$A$11:$Q$88,5,0)),0,VLOOKUP(AT133,'Calcification Rates'!$A$11:$Q$88,5,0)))*AV133</f>
        <v>0</v>
      </c>
      <c r="AX133" s="245" t="str">
        <f>IF(ISERROR(VLOOKUP(AT133,'Calcification Rates'!$A$10:$D$88,2,FALSE))," ",VLOOKUP(AT133,'Calcification Rates'!$A$10:$D$88,2,FALSE))</f>
        <v xml:space="preserve"> </v>
      </c>
      <c r="AY133" s="245" t="str">
        <f>IF(ISERROR(VLOOKUP(AT133,'Calcification Rates'!$A$10:$D$88,4,FALSE))," ",VLOOKUP(AT133,'Calcification Rates'!$A$10:$D$88,4,FALSE))</f>
        <v xml:space="preserve"> </v>
      </c>
      <c r="AZ133" s="253">
        <f>(IF(ISERROR(VLOOKUP(AT133,'Calcification Rates'!$A$11:$Q$88,11,0)),0,VLOOKUP(AT133,'Calcification Rates'!$A$11:$Q$88,11,0)))*AW133+(IF(ISERROR(VLOOKUP(AT133,'Calcification Rates'!$A$11:$Q$88,14,0)),0,VLOOKUP(AT133,'Calcification Rates'!$A$11:$Q$88,14,0)))</f>
        <v>0</v>
      </c>
      <c r="BA133" s="253">
        <f>(IF(ISERROR(VLOOKUP(AT133,'Calcification Rates'!$A$11:$Q$88,12,0)),0,VLOOKUP(AT133,'Calcification Rates'!$A$11:$Q$88,12,0)))*AW133+(IF(ISERROR(VLOOKUP(AT133,'Calcification Rates'!$A$11:$Q$88,15,0)),0,VLOOKUP(AT133,'Calcification Rates'!$A$11:$Q$88,15,0)))</f>
        <v>0</v>
      </c>
      <c r="BB133" s="254">
        <f>(IF(ISERROR(VLOOKUP(AT133,'Calcification Rates'!$A$11:$Q$88,13,0)),0,VLOOKUP(AT133,'Calcification Rates'!$A$11:$Q$88,13,0)))*AW133+(IF(ISERROR(VLOOKUP(AT133,'Calcification Rates'!$A$11:$Q$88,16,0)),0,VLOOKUP(AT133,'Calcification Rates'!$A$11:$Q$88,16,0)))</f>
        <v>0</v>
      </c>
      <c r="BC133" s="256"/>
      <c r="BD133" s="241"/>
      <c r="BE133" s="241"/>
      <c r="BF133" s="244">
        <f>(IF(ISERROR(VLOOKUP(BC133,'Calcification Rates'!$A$11:$Q$88,5,0)),0,VLOOKUP(BC133,'Calcification Rates'!$A$11:$Q$88,5,0)))*BE133</f>
        <v>0</v>
      </c>
      <c r="BG133" s="245" t="str">
        <f>IF(ISERROR(VLOOKUP(BC133,'Calcification Rates'!$A$10:$D$88,2,FALSE))," ",VLOOKUP(BC133,'Calcification Rates'!$A$10:$D$88,2,FALSE))</f>
        <v xml:space="preserve"> </v>
      </c>
      <c r="BH133" s="245" t="str">
        <f>IF(ISERROR(VLOOKUP(BC133,'Calcification Rates'!$A$10:$D$88,4,FALSE))," ",VLOOKUP(BC133,'Calcification Rates'!$A$10:$D$88,4,FALSE))</f>
        <v xml:space="preserve"> </v>
      </c>
      <c r="BI133" s="253">
        <f>(IF(ISERROR(VLOOKUP(BC133,'Calcification Rates'!$A$11:$Q$88,11,0)),0,VLOOKUP(BC133,'Calcification Rates'!$A$11:$Q$88,11,0)))*BF133+(IF(ISERROR(VLOOKUP(BC133,'Calcification Rates'!$A$11:$Q$88,14,0)),0,VLOOKUP(BC133,'Calcification Rates'!$A$11:$Q$88,14,0)))</f>
        <v>0</v>
      </c>
      <c r="BJ133" s="253">
        <f>(IF(ISERROR(VLOOKUP(BC133,'Calcification Rates'!$A$11:$Q$88,12,0)),0,VLOOKUP(BC133,'Calcification Rates'!$A$11:$Q$88,12,0)))*BF133+(IF(ISERROR(VLOOKUP(BC133,'Calcification Rates'!$A$11:$Q$88,15,0)),0,VLOOKUP(BC133,'Calcification Rates'!$A$11:$Q$88,15,0)))</f>
        <v>0</v>
      </c>
      <c r="BK133" s="254">
        <f>(IF(ISERROR(VLOOKUP(BC133,'Calcification Rates'!$A$11:$Q$88,13,0)),0,VLOOKUP(BC133,'Calcification Rates'!$A$11:$Q$88,13,0)))*BF133+(IF(ISERROR(VLOOKUP(BC133,'Calcification Rates'!$A$11:$Q$88,16,0)),0,VLOOKUP(BC133,'Calcification Rates'!$A$11:$Q$88,16,0)))</f>
        <v>0</v>
      </c>
      <c r="BL133" s="256"/>
      <c r="BM133" s="241"/>
      <c r="BN133" s="241"/>
      <c r="BO133" s="241">
        <f>(IF(ISERROR(VLOOKUP(BL133,'Calcification Rates'!$A$11:$Q$88,5,0)),0,VLOOKUP(BL133,'Calcification Rates'!$A$11:$Q$88,5,0)))*BN133</f>
        <v>0</v>
      </c>
      <c r="BP133" s="245" t="str">
        <f>IF(ISERROR(VLOOKUP(BL133,'Calcification Rates'!$A$10:$D$88,2,FALSE))," ",VLOOKUP(BL133,'Calcification Rates'!$A$10:$D$88,2,FALSE))</f>
        <v xml:space="preserve"> </v>
      </c>
      <c r="BQ133" s="245" t="str">
        <f>IF(ISERROR(VLOOKUP(BL133,'Calcification Rates'!$A$10:$D$88,4,FALSE))," ",VLOOKUP(BL133,'Calcification Rates'!$A$10:$D$88,4,FALSE))</f>
        <v xml:space="preserve"> </v>
      </c>
      <c r="BR133" s="253">
        <f>(IF(ISERROR(VLOOKUP(BL133,'Calcification Rates'!$A$11:$Q$88,11,0)),0,VLOOKUP(BL133,'Calcification Rates'!$A$11:$Q$88,11,0)))*BO133+(IF(ISERROR(VLOOKUP(BL133,'Calcification Rates'!$A$11:$Q$88,14,0)),0,VLOOKUP(BL133,'Calcification Rates'!$A$11:$Q$88,14,0)))</f>
        <v>0</v>
      </c>
      <c r="BS133" s="253">
        <f>(IF(ISERROR(VLOOKUP(BL133,'Calcification Rates'!$A$11:$Q$88,12,0)),0,VLOOKUP(BL133,'Calcification Rates'!$A$11:$Q$88,12,0)))*BO133+(IF(ISERROR(VLOOKUP(BL133,'Calcification Rates'!$A$11:$Q$88,15,0)),0,VLOOKUP(BL133,'Calcification Rates'!$A$11:$Q$88,15,0)))</f>
        <v>0</v>
      </c>
      <c r="BT133" s="254">
        <f>(IF(ISERROR(VLOOKUP(BL133,'Calcification Rates'!$A$11:$Q$88,13,0)),0,VLOOKUP(BL133,'Calcification Rates'!$A$11:$Q$88,13,0)))*BO133+(IF(ISERROR(VLOOKUP(BL133,'Calcification Rates'!$A$11:$Q$88,16,0)),0,VLOOKUP(BL133,'Calcification Rates'!$A$11:$Q$88,16,0)))</f>
        <v>0</v>
      </c>
    </row>
    <row r="134" spans="1:72" ht="20.100000000000001" customHeight="1" x14ac:dyDescent="0.25">
      <c r="A134" s="258"/>
      <c r="B134" s="241"/>
      <c r="C134" s="257"/>
      <c r="D134" s="244">
        <f>(IF(ISERROR(VLOOKUP(A134,'Calcification Rates'!$A$11:$Q$88,5,0)),0,VLOOKUP(A134,'Calcification Rates'!$A$11:$Q$88,5,0)))*C134</f>
        <v>0</v>
      </c>
      <c r="E134" s="245" t="str">
        <f>IF(ISERROR(VLOOKUP(A134,'Calcification Rates'!$A$10:$D$88,2,FALSE))," ",VLOOKUP(A134,'Calcification Rates'!$A$10:$D$88,2,FALSE))</f>
        <v xml:space="preserve"> </v>
      </c>
      <c r="F134" s="245" t="str">
        <f>IF(ISERROR(VLOOKUP(A134,'Calcification Rates'!$A$10:$D$88,4,FALSE))," ",VLOOKUP(A134,'Calcification Rates'!$A$10:$D$88,4,FALSE))</f>
        <v xml:space="preserve"> </v>
      </c>
      <c r="G134" s="246">
        <f>(IF(ISERROR(VLOOKUP(A134,'Calcification Rates'!$A$11:$Q$88,11,0)),0,VLOOKUP(A134,'Calcification Rates'!$A$11:$Q$88,11,0)))*D134+(IF(ISERROR(VLOOKUP(A134,'Calcification Rates'!$A$11:$Q$88,14,0)),0,VLOOKUP(A134,'Calcification Rates'!$A$11:$Q$88,14,0)))</f>
        <v>0</v>
      </c>
      <c r="H134" s="247">
        <f>(IF(ISERROR(VLOOKUP(A134,'Calcification Rates'!$A$11:$Q$88,12,0)),0,VLOOKUP(A134,'Calcification Rates'!$A$11:$Q$88,12,0)))*D134+(IF(ISERROR(VLOOKUP(A134,'Calcification Rates'!$A$11:$Q$88,15,0)),0,VLOOKUP(A134,'Calcification Rates'!$A$11:$Q$88,15,0)))</f>
        <v>0</v>
      </c>
      <c r="I134" s="248">
        <f>(IF(ISERROR(VLOOKUP(A134,'Calcification Rates'!$A$11:$Q$88,13,0)),0,VLOOKUP(A134,'Calcification Rates'!$A$11:$Q$88,13,0)))*D134+(IF(ISERROR(VLOOKUP(A134,'Calcification Rates'!$A$11:$Q$88,16,0)),0,VLOOKUP(A134,'Calcification Rates'!$A$11:$Q$88,16,0)))</f>
        <v>0</v>
      </c>
      <c r="J134" s="256"/>
      <c r="K134" s="250"/>
      <c r="L134" s="250"/>
      <c r="M134" s="244">
        <f>(IF(ISERROR(VLOOKUP(J134,'Calcification Rates'!$A$11:$Q$88,5,0)),0,VLOOKUP(J134,'Calcification Rates'!$A$11:$Q$88,5,0)))*L134</f>
        <v>0</v>
      </c>
      <c r="N134" s="245" t="str">
        <f>IF(ISERROR(VLOOKUP(J134,'Calcification Rates'!$A$10:$D$88,2,FALSE))," ",VLOOKUP(J134,'Calcification Rates'!$A$10:$D$88,2,FALSE))</f>
        <v xml:space="preserve"> </v>
      </c>
      <c r="O134" s="245" t="str">
        <f>IF(ISERROR(VLOOKUP(J134,'Calcification Rates'!$A$10:$D$88,4,FALSE))," ",VLOOKUP(J134,'Calcification Rates'!$A$10:$D$88,4,FALSE))</f>
        <v xml:space="preserve"> </v>
      </c>
      <c r="P134" s="246">
        <f>(IF(ISERROR(VLOOKUP(J134,'Calcification Rates'!$A$11:$Q$88,11,0)),0,VLOOKUP(J134,'Calcification Rates'!$A$11:$Q$88,11,0)))*M134+(IF(ISERROR(VLOOKUP(J134,'Calcification Rates'!$A$11:$Q$88,14,0)),0,VLOOKUP(J134,'Calcification Rates'!$A$11:$Q$88,14,0)))</f>
        <v>0</v>
      </c>
      <c r="Q134" s="246">
        <f>(IF(ISERROR(VLOOKUP(J134,'Calcification Rates'!$A$11:$Q$88,12,0)),0,VLOOKUP(J134,'Calcification Rates'!$A$11:$Q$88,12,0)))*M134+(IF(ISERROR(VLOOKUP(J134,'Calcification Rates'!$A$11:$Q$88,15,0)),0,VLOOKUP(J134,'Calcification Rates'!$A$11:$Q$88,15,0)))</f>
        <v>0</v>
      </c>
      <c r="R134" s="249">
        <f>(IF(ISERROR(VLOOKUP(J134,'Calcification Rates'!$A$11:$Q$88,13,0)),0,VLOOKUP(J134,'Calcification Rates'!$A$11:$Q$88,13,0)))*M134+(IF(ISERROR(VLOOKUP(J134,'Calcification Rates'!$A$11:$Q$88,16,0)),0,VLOOKUP(J134,'Calcification Rates'!$A$11:$Q$88,16,0)))</f>
        <v>0</v>
      </c>
      <c r="S134" s="242"/>
      <c r="T134" s="242"/>
      <c r="U134" s="242"/>
      <c r="V134" s="252">
        <f>(IF(ISERROR(VLOOKUP(S134,'Calcification Rates'!$A$11:$Q$88,5,0)),0,VLOOKUP(S134,'Calcification Rates'!$A$11:$Q$88,5,0)))*U134</f>
        <v>0</v>
      </c>
      <c r="W134" s="259" t="str">
        <f>IF(ISERROR(VLOOKUP(S134,'Calcification Rates'!$A$10:$D$88,2,FALSE))," ",VLOOKUP(S134,'Calcification Rates'!$A$10:$D$88,2,FALSE))</f>
        <v xml:space="preserve"> </v>
      </c>
      <c r="X134" s="245" t="str">
        <f>IF(ISERROR(VLOOKUP(S134,'Calcification Rates'!$A$10:$D$88,4,FALSE))," ",VLOOKUP(S134,'Calcification Rates'!$A$10:$D$88,4,FALSE))</f>
        <v xml:space="preserve"> </v>
      </c>
      <c r="Y134" s="246">
        <f>(IF(ISERROR(VLOOKUP(S134,'Calcification Rates'!$A$11:$Q$88,11,0)),0,VLOOKUP(S134,'Calcification Rates'!$A$11:$Q$88,11,0)))*V134+(IF(ISERROR(VLOOKUP(S134,'Calcification Rates'!$A$11:$Q$88,14,0)),0,VLOOKUP(S134,'Calcification Rates'!$A$11:$Q$88,14,0)))</f>
        <v>0</v>
      </c>
      <c r="Z134" s="246">
        <f>(IF(ISERROR(VLOOKUP(S134,'Calcification Rates'!$A$11:$Q$88,12,0)),0,VLOOKUP(S134,'Calcification Rates'!$A$11:$Q$88,12,0)))*V134+(IF(ISERROR(VLOOKUP(S134,'Calcification Rates'!$A$11:$Q$88,15,0)),0,VLOOKUP(S134,'Calcification Rates'!$A$11:$Q$88,15,0)))</f>
        <v>0</v>
      </c>
      <c r="AA134" s="249">
        <f>(IF(ISERROR(VLOOKUP(S134,'Calcification Rates'!$A$11:$Q$88,13,0)),0,VLOOKUP(S134,'Calcification Rates'!$A$11:$Q$88,13,0)))*V134+(IF(ISERROR(VLOOKUP(S134,'Calcification Rates'!$A$11:$Q$88,16,0)),0,VLOOKUP(S134,'Calcification Rates'!$A$11:$Q$88,16,0)))</f>
        <v>0</v>
      </c>
      <c r="AB134" s="256"/>
      <c r="AC134" s="241"/>
      <c r="AD134" s="241"/>
      <c r="AE134" s="244">
        <f>(IF(ISERROR(VLOOKUP(AB134,'Calcification Rates'!$A$11:$Q$88,5,0)),0,VLOOKUP(AB134,'Calcification Rates'!$A$11:$Q$88,5,0)))*AD134</f>
        <v>0</v>
      </c>
      <c r="AF134" s="245" t="str">
        <f>IF(ISERROR(VLOOKUP(AB134,'Calcification Rates'!$A$10:$D$88,2,FALSE))," ",VLOOKUP(AB134,'Calcification Rates'!$A$10:$D$88,2,FALSE))</f>
        <v xml:space="preserve"> </v>
      </c>
      <c r="AG134" s="245" t="str">
        <f>IF(ISERROR(VLOOKUP(AB134,'Calcification Rates'!$A$10:$D$88,4,FALSE))," ",VLOOKUP(AB134,'Calcification Rates'!$A$10:$D$88,4,FALSE))</f>
        <v xml:space="preserve"> </v>
      </c>
      <c r="AH134" s="246">
        <f>(IF(ISERROR(VLOOKUP(AB134,'Calcification Rates'!$A$11:$Q$88,11,0)),0,VLOOKUP(AB134,'Calcification Rates'!$A$11:$Q$88,11,0)))*AE134+(IF(ISERROR(VLOOKUP(AB134,'Calcification Rates'!$A$11:$Q$88,14,0)),0,VLOOKUP(AB134,'Calcification Rates'!$A$11:$Q$88,14,0)))</f>
        <v>0</v>
      </c>
      <c r="AI134" s="246">
        <f>(IF(ISERROR(VLOOKUP(AB134,'Calcification Rates'!$A$11:$Q$88,12,0)),0,VLOOKUP(AB134,'Calcification Rates'!$A$11:$Q$88,12,0)))*AE134+(IF(ISERROR(VLOOKUP(AB134,'Calcification Rates'!$A$11:$Q$88,15,0)),0,VLOOKUP(AB134,'Calcification Rates'!$A$11:$Q$88,15,0)))</f>
        <v>0</v>
      </c>
      <c r="AJ134" s="249">
        <f>(IF(ISERROR(VLOOKUP(AB134,'Calcification Rates'!$A$11:$Q$88,13,0)),0,VLOOKUP(AB134,'Calcification Rates'!$A$11:$Q$88,13,0)))*AE134+(IF(ISERROR(VLOOKUP(AB134,'Calcification Rates'!$A$11:$Q$88,16,0)),0,VLOOKUP(AB134,'Calcification Rates'!$A$11:$Q$88,16,0)))</f>
        <v>0</v>
      </c>
      <c r="AK134" s="256"/>
      <c r="AL134" s="241"/>
      <c r="AM134" s="241"/>
      <c r="AN134" s="252">
        <f>(IF(ISERROR(VLOOKUP(AK134,'Calcification Rates'!$A$11:$Q$88,5,0)),0,VLOOKUP(AK134,'Calcification Rates'!$A$11:$Q$88,5,0)))*AM134</f>
        <v>0</v>
      </c>
      <c r="AO134" s="245" t="str">
        <f>IF(ISERROR(VLOOKUP(AK134,'Calcification Rates'!$A$10:$D$88,2,FALSE))," ",VLOOKUP(AK134,'Calcification Rates'!$A$10:$D$88,2,FALSE))</f>
        <v xml:space="preserve"> </v>
      </c>
      <c r="AP134" s="245" t="str">
        <f>IF(ISERROR(VLOOKUP(AK134,'Calcification Rates'!$A$10:$D$88,4,FALSE))," ",VLOOKUP(AK134,'Calcification Rates'!$A$10:$D$88,4,FALSE))</f>
        <v xml:space="preserve"> </v>
      </c>
      <c r="AQ134" s="246">
        <f>(IF(ISERROR(VLOOKUP(AK134,'Calcification Rates'!$A$11:$Q$88,11,0)),0,VLOOKUP(AK134,'Calcification Rates'!$A$11:$Q$88,11,0)))*AN134+(IF(ISERROR(VLOOKUP(AK134,'Calcification Rates'!$A$11:$Q$88,14,0)),0,VLOOKUP(AK134,'Calcification Rates'!$A$11:$Q$88,14,0)))</f>
        <v>0</v>
      </c>
      <c r="AR134" s="246">
        <f>(IF(ISERROR(VLOOKUP(AK134,'Calcification Rates'!$A$11:$Q$88,12,0)),0,VLOOKUP(AK134,'Calcification Rates'!$A$11:$Q$88,12,0)))*AN134+(IF(ISERROR(VLOOKUP(AK134,'Calcification Rates'!$A$11:$Q$88,15,0)),0,VLOOKUP(AK134,'Calcification Rates'!$A$11:$Q$88,15,0)))</f>
        <v>0</v>
      </c>
      <c r="AS134" s="249">
        <f>(IF(ISERROR(VLOOKUP(AK134,'Calcification Rates'!$A$11:$Q$88,13,0)),0,VLOOKUP(AK134,'Calcification Rates'!$A$11:$Q$88,13,0)))*AN134+(IF(ISERROR(VLOOKUP(AK134,'Calcification Rates'!$A$11:$Q$88,16,0)),0,VLOOKUP(AK134,'Calcification Rates'!$A$11:$Q$88,16,0)))</f>
        <v>0</v>
      </c>
      <c r="AT134" s="256"/>
      <c r="AU134" s="241"/>
      <c r="AV134" s="241"/>
      <c r="AW134" s="244">
        <f>(IF(ISERROR(VLOOKUP(AT134,'Calcification Rates'!$A$11:$Q$88,5,0)),0,VLOOKUP(AT134,'Calcification Rates'!$A$11:$Q$88,5,0)))*AV134</f>
        <v>0</v>
      </c>
      <c r="AX134" s="245" t="str">
        <f>IF(ISERROR(VLOOKUP(AT134,'Calcification Rates'!$A$10:$D$88,2,FALSE))," ",VLOOKUP(AT134,'Calcification Rates'!$A$10:$D$88,2,FALSE))</f>
        <v xml:space="preserve"> </v>
      </c>
      <c r="AY134" s="245" t="str">
        <f>IF(ISERROR(VLOOKUP(AT134,'Calcification Rates'!$A$10:$D$88,4,FALSE))," ",VLOOKUP(AT134,'Calcification Rates'!$A$10:$D$88,4,FALSE))</f>
        <v xml:space="preserve"> </v>
      </c>
      <c r="AZ134" s="253">
        <f>(IF(ISERROR(VLOOKUP(AT134,'Calcification Rates'!$A$11:$Q$88,11,0)),0,VLOOKUP(AT134,'Calcification Rates'!$A$11:$Q$88,11,0)))*AW134+(IF(ISERROR(VLOOKUP(AT134,'Calcification Rates'!$A$11:$Q$88,14,0)),0,VLOOKUP(AT134,'Calcification Rates'!$A$11:$Q$88,14,0)))</f>
        <v>0</v>
      </c>
      <c r="BA134" s="253">
        <f>(IF(ISERROR(VLOOKUP(AT134,'Calcification Rates'!$A$11:$Q$88,12,0)),0,VLOOKUP(AT134,'Calcification Rates'!$A$11:$Q$88,12,0)))*AW134+(IF(ISERROR(VLOOKUP(AT134,'Calcification Rates'!$A$11:$Q$88,15,0)),0,VLOOKUP(AT134,'Calcification Rates'!$A$11:$Q$88,15,0)))</f>
        <v>0</v>
      </c>
      <c r="BB134" s="254">
        <f>(IF(ISERROR(VLOOKUP(AT134,'Calcification Rates'!$A$11:$Q$88,13,0)),0,VLOOKUP(AT134,'Calcification Rates'!$A$11:$Q$88,13,0)))*AW134+(IF(ISERROR(VLOOKUP(AT134,'Calcification Rates'!$A$11:$Q$88,16,0)),0,VLOOKUP(AT134,'Calcification Rates'!$A$11:$Q$88,16,0)))</f>
        <v>0</v>
      </c>
      <c r="BC134" s="256"/>
      <c r="BD134" s="241"/>
      <c r="BE134" s="241"/>
      <c r="BF134" s="244">
        <f>(IF(ISERROR(VLOOKUP(BC134,'Calcification Rates'!$A$11:$Q$88,5,0)),0,VLOOKUP(BC134,'Calcification Rates'!$A$11:$Q$88,5,0)))*BE134</f>
        <v>0</v>
      </c>
      <c r="BG134" s="245" t="str">
        <f>IF(ISERROR(VLOOKUP(BC134,'Calcification Rates'!$A$10:$D$88,2,FALSE))," ",VLOOKUP(BC134,'Calcification Rates'!$A$10:$D$88,2,FALSE))</f>
        <v xml:space="preserve"> </v>
      </c>
      <c r="BH134" s="245" t="str">
        <f>IF(ISERROR(VLOOKUP(BC134,'Calcification Rates'!$A$10:$D$88,4,FALSE))," ",VLOOKUP(BC134,'Calcification Rates'!$A$10:$D$88,4,FALSE))</f>
        <v xml:space="preserve"> </v>
      </c>
      <c r="BI134" s="253">
        <f>(IF(ISERROR(VLOOKUP(BC134,'Calcification Rates'!$A$11:$Q$88,11,0)),0,VLOOKUP(BC134,'Calcification Rates'!$A$11:$Q$88,11,0)))*BF134+(IF(ISERROR(VLOOKUP(BC134,'Calcification Rates'!$A$11:$Q$88,14,0)),0,VLOOKUP(BC134,'Calcification Rates'!$A$11:$Q$88,14,0)))</f>
        <v>0</v>
      </c>
      <c r="BJ134" s="253">
        <f>(IF(ISERROR(VLOOKUP(BC134,'Calcification Rates'!$A$11:$Q$88,12,0)),0,VLOOKUP(BC134,'Calcification Rates'!$A$11:$Q$88,12,0)))*BF134+(IF(ISERROR(VLOOKUP(BC134,'Calcification Rates'!$A$11:$Q$88,15,0)),0,VLOOKUP(BC134,'Calcification Rates'!$A$11:$Q$88,15,0)))</f>
        <v>0</v>
      </c>
      <c r="BK134" s="254">
        <f>(IF(ISERROR(VLOOKUP(BC134,'Calcification Rates'!$A$11:$Q$88,13,0)),0,VLOOKUP(BC134,'Calcification Rates'!$A$11:$Q$88,13,0)))*BF134+(IF(ISERROR(VLOOKUP(BC134,'Calcification Rates'!$A$11:$Q$88,16,0)),0,VLOOKUP(BC134,'Calcification Rates'!$A$11:$Q$88,16,0)))</f>
        <v>0</v>
      </c>
      <c r="BL134" s="256"/>
      <c r="BM134" s="241"/>
      <c r="BN134" s="241"/>
      <c r="BO134" s="241">
        <f>(IF(ISERROR(VLOOKUP(BL134,'Calcification Rates'!$A$11:$Q$88,5,0)),0,VLOOKUP(BL134,'Calcification Rates'!$A$11:$Q$88,5,0)))*BN134</f>
        <v>0</v>
      </c>
      <c r="BP134" s="245" t="str">
        <f>IF(ISERROR(VLOOKUP(BL134,'Calcification Rates'!$A$10:$D$88,2,FALSE))," ",VLOOKUP(BL134,'Calcification Rates'!$A$10:$D$88,2,FALSE))</f>
        <v xml:space="preserve"> </v>
      </c>
      <c r="BQ134" s="245" t="str">
        <f>IF(ISERROR(VLOOKUP(BL134,'Calcification Rates'!$A$10:$D$88,4,FALSE))," ",VLOOKUP(BL134,'Calcification Rates'!$A$10:$D$88,4,FALSE))</f>
        <v xml:space="preserve"> </v>
      </c>
      <c r="BR134" s="253">
        <f>(IF(ISERROR(VLOOKUP(BL134,'Calcification Rates'!$A$11:$Q$88,11,0)),0,VLOOKUP(BL134,'Calcification Rates'!$A$11:$Q$88,11,0)))*BO134+(IF(ISERROR(VLOOKUP(BL134,'Calcification Rates'!$A$11:$Q$88,14,0)),0,VLOOKUP(BL134,'Calcification Rates'!$A$11:$Q$88,14,0)))</f>
        <v>0</v>
      </c>
      <c r="BS134" s="253">
        <f>(IF(ISERROR(VLOOKUP(BL134,'Calcification Rates'!$A$11:$Q$88,12,0)),0,VLOOKUP(BL134,'Calcification Rates'!$A$11:$Q$88,12,0)))*BO134+(IF(ISERROR(VLOOKUP(BL134,'Calcification Rates'!$A$11:$Q$88,15,0)),0,VLOOKUP(BL134,'Calcification Rates'!$A$11:$Q$88,15,0)))</f>
        <v>0</v>
      </c>
      <c r="BT134" s="254">
        <f>(IF(ISERROR(VLOOKUP(BL134,'Calcification Rates'!$A$11:$Q$88,13,0)),0,VLOOKUP(BL134,'Calcification Rates'!$A$11:$Q$88,13,0)))*BO134+(IF(ISERROR(VLOOKUP(BL134,'Calcification Rates'!$A$11:$Q$88,16,0)),0,VLOOKUP(BL134,'Calcification Rates'!$A$11:$Q$88,16,0)))</f>
        <v>0</v>
      </c>
    </row>
    <row r="135" spans="1:72" ht="20.100000000000001" customHeight="1" x14ac:dyDescent="0.25">
      <c r="A135" s="258"/>
      <c r="B135" s="241"/>
      <c r="C135" s="257"/>
      <c r="D135" s="244">
        <f>(IF(ISERROR(VLOOKUP(A135,'Calcification Rates'!$A$11:$Q$88,5,0)),0,VLOOKUP(A135,'Calcification Rates'!$A$11:$Q$88,5,0)))*C135</f>
        <v>0</v>
      </c>
      <c r="E135" s="245" t="str">
        <f>IF(ISERROR(VLOOKUP(A135,'Calcification Rates'!$A$10:$D$88,2,FALSE))," ",VLOOKUP(A135,'Calcification Rates'!$A$10:$D$88,2,FALSE))</f>
        <v xml:space="preserve"> </v>
      </c>
      <c r="F135" s="245" t="str">
        <f>IF(ISERROR(VLOOKUP(A135,'Calcification Rates'!$A$10:$D$88,4,FALSE))," ",VLOOKUP(A135,'Calcification Rates'!$A$10:$D$88,4,FALSE))</f>
        <v xml:space="preserve"> </v>
      </c>
      <c r="G135" s="246">
        <f>(IF(ISERROR(VLOOKUP(A135,'Calcification Rates'!$A$11:$Q$88,11,0)),0,VLOOKUP(A135,'Calcification Rates'!$A$11:$Q$88,11,0)))*D135+(IF(ISERROR(VLOOKUP(A135,'Calcification Rates'!$A$11:$Q$88,14,0)),0,VLOOKUP(A135,'Calcification Rates'!$A$11:$Q$88,14,0)))</f>
        <v>0</v>
      </c>
      <c r="H135" s="247">
        <f>(IF(ISERROR(VLOOKUP(A135,'Calcification Rates'!$A$11:$Q$88,12,0)),0,VLOOKUP(A135,'Calcification Rates'!$A$11:$Q$88,12,0)))*D135+(IF(ISERROR(VLOOKUP(A135,'Calcification Rates'!$A$11:$Q$88,15,0)),0,VLOOKUP(A135,'Calcification Rates'!$A$11:$Q$88,15,0)))</f>
        <v>0</v>
      </c>
      <c r="I135" s="248">
        <f>(IF(ISERROR(VLOOKUP(A135,'Calcification Rates'!$A$11:$Q$88,13,0)),0,VLOOKUP(A135,'Calcification Rates'!$A$11:$Q$88,13,0)))*D135+(IF(ISERROR(VLOOKUP(A135,'Calcification Rates'!$A$11:$Q$88,16,0)),0,VLOOKUP(A135,'Calcification Rates'!$A$11:$Q$88,16,0)))</f>
        <v>0</v>
      </c>
      <c r="J135" s="256"/>
      <c r="K135" s="250"/>
      <c r="L135" s="250"/>
      <c r="M135" s="244">
        <f>(IF(ISERROR(VLOOKUP(J135,'Calcification Rates'!$A$11:$Q$88,5,0)),0,VLOOKUP(J135,'Calcification Rates'!$A$11:$Q$88,5,0)))*L135</f>
        <v>0</v>
      </c>
      <c r="N135" s="245" t="str">
        <f>IF(ISERROR(VLOOKUP(J135,'Calcification Rates'!$A$10:$D$88,2,FALSE))," ",VLOOKUP(J135,'Calcification Rates'!$A$10:$D$88,2,FALSE))</f>
        <v xml:space="preserve"> </v>
      </c>
      <c r="O135" s="245" t="str">
        <f>IF(ISERROR(VLOOKUP(J135,'Calcification Rates'!$A$10:$D$88,4,FALSE))," ",VLOOKUP(J135,'Calcification Rates'!$A$10:$D$88,4,FALSE))</f>
        <v xml:space="preserve"> </v>
      </c>
      <c r="P135" s="246">
        <f>(IF(ISERROR(VLOOKUP(J135,'Calcification Rates'!$A$11:$Q$88,11,0)),0,VLOOKUP(J135,'Calcification Rates'!$A$11:$Q$88,11,0)))*M135+(IF(ISERROR(VLOOKUP(J135,'Calcification Rates'!$A$11:$Q$88,14,0)),0,VLOOKUP(J135,'Calcification Rates'!$A$11:$Q$88,14,0)))</f>
        <v>0</v>
      </c>
      <c r="Q135" s="246">
        <f>(IF(ISERROR(VLOOKUP(J135,'Calcification Rates'!$A$11:$Q$88,12,0)),0,VLOOKUP(J135,'Calcification Rates'!$A$11:$Q$88,12,0)))*M135+(IF(ISERROR(VLOOKUP(J135,'Calcification Rates'!$A$11:$Q$88,15,0)),0,VLOOKUP(J135,'Calcification Rates'!$A$11:$Q$88,15,0)))</f>
        <v>0</v>
      </c>
      <c r="R135" s="249">
        <f>(IF(ISERROR(VLOOKUP(J135,'Calcification Rates'!$A$11:$Q$88,13,0)),0,VLOOKUP(J135,'Calcification Rates'!$A$11:$Q$88,13,0)))*M135+(IF(ISERROR(VLOOKUP(J135,'Calcification Rates'!$A$11:$Q$88,16,0)),0,VLOOKUP(J135,'Calcification Rates'!$A$11:$Q$88,16,0)))</f>
        <v>0</v>
      </c>
      <c r="S135" s="242"/>
      <c r="T135" s="242"/>
      <c r="U135" s="242"/>
      <c r="V135" s="252">
        <f>(IF(ISERROR(VLOOKUP(S135,'Calcification Rates'!$A$11:$Q$88,5,0)),0,VLOOKUP(S135,'Calcification Rates'!$A$11:$Q$88,5,0)))*U135</f>
        <v>0</v>
      </c>
      <c r="W135" s="259" t="str">
        <f>IF(ISERROR(VLOOKUP(S135,'Calcification Rates'!$A$10:$D$88,2,FALSE))," ",VLOOKUP(S135,'Calcification Rates'!$A$10:$D$88,2,FALSE))</f>
        <v xml:space="preserve"> </v>
      </c>
      <c r="X135" s="245" t="str">
        <f>IF(ISERROR(VLOOKUP(S135,'Calcification Rates'!$A$10:$D$88,4,FALSE))," ",VLOOKUP(S135,'Calcification Rates'!$A$10:$D$88,4,FALSE))</f>
        <v xml:space="preserve"> </v>
      </c>
      <c r="Y135" s="246">
        <f>(IF(ISERROR(VLOOKUP(S135,'Calcification Rates'!$A$11:$Q$88,11,0)),0,VLOOKUP(S135,'Calcification Rates'!$A$11:$Q$88,11,0)))*V135+(IF(ISERROR(VLOOKUP(S135,'Calcification Rates'!$A$11:$Q$88,14,0)),0,VLOOKUP(S135,'Calcification Rates'!$A$11:$Q$88,14,0)))</f>
        <v>0</v>
      </c>
      <c r="Z135" s="246">
        <f>(IF(ISERROR(VLOOKUP(S135,'Calcification Rates'!$A$11:$Q$88,12,0)),0,VLOOKUP(S135,'Calcification Rates'!$A$11:$Q$88,12,0)))*V135+(IF(ISERROR(VLOOKUP(S135,'Calcification Rates'!$A$11:$Q$88,15,0)),0,VLOOKUP(S135,'Calcification Rates'!$A$11:$Q$88,15,0)))</f>
        <v>0</v>
      </c>
      <c r="AA135" s="249">
        <f>(IF(ISERROR(VLOOKUP(S135,'Calcification Rates'!$A$11:$Q$88,13,0)),0,VLOOKUP(S135,'Calcification Rates'!$A$11:$Q$88,13,0)))*V135+(IF(ISERROR(VLOOKUP(S135,'Calcification Rates'!$A$11:$Q$88,16,0)),0,VLOOKUP(S135,'Calcification Rates'!$A$11:$Q$88,16,0)))</f>
        <v>0</v>
      </c>
      <c r="AB135" s="256"/>
      <c r="AC135" s="241"/>
      <c r="AD135" s="241"/>
      <c r="AE135" s="244">
        <f>(IF(ISERROR(VLOOKUP(AB135,'Calcification Rates'!$A$11:$Q$88,5,0)),0,VLOOKUP(AB135,'Calcification Rates'!$A$11:$Q$88,5,0)))*AD135</f>
        <v>0</v>
      </c>
      <c r="AF135" s="245" t="str">
        <f>IF(ISERROR(VLOOKUP(AB135,'Calcification Rates'!$A$10:$D$88,2,FALSE))," ",VLOOKUP(AB135,'Calcification Rates'!$A$10:$D$88,2,FALSE))</f>
        <v xml:space="preserve"> </v>
      </c>
      <c r="AG135" s="245" t="str">
        <f>IF(ISERROR(VLOOKUP(AB135,'Calcification Rates'!$A$10:$D$88,4,FALSE))," ",VLOOKUP(AB135,'Calcification Rates'!$A$10:$D$88,4,FALSE))</f>
        <v xml:space="preserve"> </v>
      </c>
      <c r="AH135" s="246">
        <f>(IF(ISERROR(VLOOKUP(AB135,'Calcification Rates'!$A$11:$Q$88,11,0)),0,VLOOKUP(AB135,'Calcification Rates'!$A$11:$Q$88,11,0)))*AE135+(IF(ISERROR(VLOOKUP(AB135,'Calcification Rates'!$A$11:$Q$88,14,0)),0,VLOOKUP(AB135,'Calcification Rates'!$A$11:$Q$88,14,0)))</f>
        <v>0</v>
      </c>
      <c r="AI135" s="246">
        <f>(IF(ISERROR(VLOOKUP(AB135,'Calcification Rates'!$A$11:$Q$88,12,0)),0,VLOOKUP(AB135,'Calcification Rates'!$A$11:$Q$88,12,0)))*AE135+(IF(ISERROR(VLOOKUP(AB135,'Calcification Rates'!$A$11:$Q$88,15,0)),0,VLOOKUP(AB135,'Calcification Rates'!$A$11:$Q$88,15,0)))</f>
        <v>0</v>
      </c>
      <c r="AJ135" s="249">
        <f>(IF(ISERROR(VLOOKUP(AB135,'Calcification Rates'!$A$11:$Q$88,13,0)),0,VLOOKUP(AB135,'Calcification Rates'!$A$11:$Q$88,13,0)))*AE135+(IF(ISERROR(VLOOKUP(AB135,'Calcification Rates'!$A$11:$Q$88,16,0)),0,VLOOKUP(AB135,'Calcification Rates'!$A$11:$Q$88,16,0)))</f>
        <v>0</v>
      </c>
      <c r="AK135" s="256"/>
      <c r="AL135" s="241"/>
      <c r="AM135" s="241"/>
      <c r="AN135" s="252">
        <f>(IF(ISERROR(VLOOKUP(AK135,'Calcification Rates'!$A$11:$Q$88,5,0)),0,VLOOKUP(AK135,'Calcification Rates'!$A$11:$Q$88,5,0)))*AM135</f>
        <v>0</v>
      </c>
      <c r="AO135" s="245" t="str">
        <f>IF(ISERROR(VLOOKUP(AK135,'Calcification Rates'!$A$10:$D$88,2,FALSE))," ",VLOOKUP(AK135,'Calcification Rates'!$A$10:$D$88,2,FALSE))</f>
        <v xml:space="preserve"> </v>
      </c>
      <c r="AP135" s="245" t="str">
        <f>IF(ISERROR(VLOOKUP(AK135,'Calcification Rates'!$A$10:$D$88,4,FALSE))," ",VLOOKUP(AK135,'Calcification Rates'!$A$10:$D$88,4,FALSE))</f>
        <v xml:space="preserve"> </v>
      </c>
      <c r="AQ135" s="246">
        <f>(IF(ISERROR(VLOOKUP(AK135,'Calcification Rates'!$A$11:$Q$88,11,0)),0,VLOOKUP(AK135,'Calcification Rates'!$A$11:$Q$88,11,0)))*AN135+(IF(ISERROR(VLOOKUP(AK135,'Calcification Rates'!$A$11:$Q$88,14,0)),0,VLOOKUP(AK135,'Calcification Rates'!$A$11:$Q$88,14,0)))</f>
        <v>0</v>
      </c>
      <c r="AR135" s="246">
        <f>(IF(ISERROR(VLOOKUP(AK135,'Calcification Rates'!$A$11:$Q$88,12,0)),0,VLOOKUP(AK135,'Calcification Rates'!$A$11:$Q$88,12,0)))*AN135+(IF(ISERROR(VLOOKUP(AK135,'Calcification Rates'!$A$11:$Q$88,15,0)),0,VLOOKUP(AK135,'Calcification Rates'!$A$11:$Q$88,15,0)))</f>
        <v>0</v>
      </c>
      <c r="AS135" s="249">
        <f>(IF(ISERROR(VLOOKUP(AK135,'Calcification Rates'!$A$11:$Q$88,13,0)),0,VLOOKUP(AK135,'Calcification Rates'!$A$11:$Q$88,13,0)))*AN135+(IF(ISERROR(VLOOKUP(AK135,'Calcification Rates'!$A$11:$Q$88,16,0)),0,VLOOKUP(AK135,'Calcification Rates'!$A$11:$Q$88,16,0)))</f>
        <v>0</v>
      </c>
      <c r="AT135" s="256"/>
      <c r="AU135" s="241"/>
      <c r="AV135" s="241"/>
      <c r="AW135" s="244">
        <f>(IF(ISERROR(VLOOKUP(AT135,'Calcification Rates'!$A$11:$Q$88,5,0)),0,VLOOKUP(AT135,'Calcification Rates'!$A$11:$Q$88,5,0)))*AV135</f>
        <v>0</v>
      </c>
      <c r="AX135" s="245" t="str">
        <f>IF(ISERROR(VLOOKUP(AT135,'Calcification Rates'!$A$10:$D$88,2,FALSE))," ",VLOOKUP(AT135,'Calcification Rates'!$A$10:$D$88,2,FALSE))</f>
        <v xml:space="preserve"> </v>
      </c>
      <c r="AY135" s="245" t="str">
        <f>IF(ISERROR(VLOOKUP(AT135,'Calcification Rates'!$A$10:$D$88,4,FALSE))," ",VLOOKUP(AT135,'Calcification Rates'!$A$10:$D$88,4,FALSE))</f>
        <v xml:space="preserve"> </v>
      </c>
      <c r="AZ135" s="253">
        <f>(IF(ISERROR(VLOOKUP(AT135,'Calcification Rates'!$A$11:$Q$88,11,0)),0,VLOOKUP(AT135,'Calcification Rates'!$A$11:$Q$88,11,0)))*AW135+(IF(ISERROR(VLOOKUP(AT135,'Calcification Rates'!$A$11:$Q$88,14,0)),0,VLOOKUP(AT135,'Calcification Rates'!$A$11:$Q$88,14,0)))</f>
        <v>0</v>
      </c>
      <c r="BA135" s="253">
        <f>(IF(ISERROR(VLOOKUP(AT135,'Calcification Rates'!$A$11:$Q$88,12,0)),0,VLOOKUP(AT135,'Calcification Rates'!$A$11:$Q$88,12,0)))*AW135+(IF(ISERROR(VLOOKUP(AT135,'Calcification Rates'!$A$11:$Q$88,15,0)),0,VLOOKUP(AT135,'Calcification Rates'!$A$11:$Q$88,15,0)))</f>
        <v>0</v>
      </c>
      <c r="BB135" s="254">
        <f>(IF(ISERROR(VLOOKUP(AT135,'Calcification Rates'!$A$11:$Q$88,13,0)),0,VLOOKUP(AT135,'Calcification Rates'!$A$11:$Q$88,13,0)))*AW135+(IF(ISERROR(VLOOKUP(AT135,'Calcification Rates'!$A$11:$Q$88,16,0)),0,VLOOKUP(AT135,'Calcification Rates'!$A$11:$Q$88,16,0)))</f>
        <v>0</v>
      </c>
      <c r="BC135" s="256"/>
      <c r="BD135" s="241"/>
      <c r="BE135" s="241"/>
      <c r="BF135" s="244">
        <f>(IF(ISERROR(VLOOKUP(BC135,'Calcification Rates'!$A$11:$Q$88,5,0)),0,VLOOKUP(BC135,'Calcification Rates'!$A$11:$Q$88,5,0)))*BE135</f>
        <v>0</v>
      </c>
      <c r="BG135" s="245" t="str">
        <f>IF(ISERROR(VLOOKUP(BC135,'Calcification Rates'!$A$10:$D$88,2,FALSE))," ",VLOOKUP(BC135,'Calcification Rates'!$A$10:$D$88,2,FALSE))</f>
        <v xml:space="preserve"> </v>
      </c>
      <c r="BH135" s="245" t="str">
        <f>IF(ISERROR(VLOOKUP(BC135,'Calcification Rates'!$A$10:$D$88,4,FALSE))," ",VLOOKUP(BC135,'Calcification Rates'!$A$10:$D$88,4,FALSE))</f>
        <v xml:space="preserve"> </v>
      </c>
      <c r="BI135" s="253">
        <f>(IF(ISERROR(VLOOKUP(BC135,'Calcification Rates'!$A$11:$Q$88,11,0)),0,VLOOKUP(BC135,'Calcification Rates'!$A$11:$Q$88,11,0)))*BF135+(IF(ISERROR(VLOOKUP(BC135,'Calcification Rates'!$A$11:$Q$88,14,0)),0,VLOOKUP(BC135,'Calcification Rates'!$A$11:$Q$88,14,0)))</f>
        <v>0</v>
      </c>
      <c r="BJ135" s="253">
        <f>(IF(ISERROR(VLOOKUP(BC135,'Calcification Rates'!$A$11:$Q$88,12,0)),0,VLOOKUP(BC135,'Calcification Rates'!$A$11:$Q$88,12,0)))*BF135+(IF(ISERROR(VLOOKUP(BC135,'Calcification Rates'!$A$11:$Q$88,15,0)),0,VLOOKUP(BC135,'Calcification Rates'!$A$11:$Q$88,15,0)))</f>
        <v>0</v>
      </c>
      <c r="BK135" s="254">
        <f>(IF(ISERROR(VLOOKUP(BC135,'Calcification Rates'!$A$11:$Q$88,13,0)),0,VLOOKUP(BC135,'Calcification Rates'!$A$11:$Q$88,13,0)))*BF135+(IF(ISERROR(VLOOKUP(BC135,'Calcification Rates'!$A$11:$Q$88,16,0)),0,VLOOKUP(BC135,'Calcification Rates'!$A$11:$Q$88,16,0)))</f>
        <v>0</v>
      </c>
      <c r="BL135" s="256"/>
      <c r="BM135" s="241"/>
      <c r="BN135" s="241"/>
      <c r="BO135" s="241">
        <f>(IF(ISERROR(VLOOKUP(BL135,'Calcification Rates'!$A$11:$Q$88,5,0)),0,VLOOKUP(BL135,'Calcification Rates'!$A$11:$Q$88,5,0)))*BN135</f>
        <v>0</v>
      </c>
      <c r="BP135" s="245" t="str">
        <f>IF(ISERROR(VLOOKUP(BL135,'Calcification Rates'!$A$10:$D$88,2,FALSE))," ",VLOOKUP(BL135,'Calcification Rates'!$A$10:$D$88,2,FALSE))</f>
        <v xml:space="preserve"> </v>
      </c>
      <c r="BQ135" s="245" t="str">
        <f>IF(ISERROR(VLOOKUP(BL135,'Calcification Rates'!$A$10:$D$88,4,FALSE))," ",VLOOKUP(BL135,'Calcification Rates'!$A$10:$D$88,4,FALSE))</f>
        <v xml:space="preserve"> </v>
      </c>
      <c r="BR135" s="253">
        <f>(IF(ISERROR(VLOOKUP(BL135,'Calcification Rates'!$A$11:$Q$88,11,0)),0,VLOOKUP(BL135,'Calcification Rates'!$A$11:$Q$88,11,0)))*BO135+(IF(ISERROR(VLOOKUP(BL135,'Calcification Rates'!$A$11:$Q$88,14,0)),0,VLOOKUP(BL135,'Calcification Rates'!$A$11:$Q$88,14,0)))</f>
        <v>0</v>
      </c>
      <c r="BS135" s="253">
        <f>(IF(ISERROR(VLOOKUP(BL135,'Calcification Rates'!$A$11:$Q$88,12,0)),0,VLOOKUP(BL135,'Calcification Rates'!$A$11:$Q$88,12,0)))*BO135+(IF(ISERROR(VLOOKUP(BL135,'Calcification Rates'!$A$11:$Q$88,15,0)),0,VLOOKUP(BL135,'Calcification Rates'!$A$11:$Q$88,15,0)))</f>
        <v>0</v>
      </c>
      <c r="BT135" s="254">
        <f>(IF(ISERROR(VLOOKUP(BL135,'Calcification Rates'!$A$11:$Q$88,13,0)),0,VLOOKUP(BL135,'Calcification Rates'!$A$11:$Q$88,13,0)))*BO135+(IF(ISERROR(VLOOKUP(BL135,'Calcification Rates'!$A$11:$Q$88,16,0)),0,VLOOKUP(BL135,'Calcification Rates'!$A$11:$Q$88,16,0)))</f>
        <v>0</v>
      </c>
    </row>
    <row r="136" spans="1:72" ht="20.100000000000001" customHeight="1" x14ac:dyDescent="0.25">
      <c r="A136" s="258"/>
      <c r="B136" s="241"/>
      <c r="C136" s="257"/>
      <c r="D136" s="244">
        <f>(IF(ISERROR(VLOOKUP(A136,'Calcification Rates'!$A$11:$Q$88,5,0)),0,VLOOKUP(A136,'Calcification Rates'!$A$11:$Q$88,5,0)))*C136</f>
        <v>0</v>
      </c>
      <c r="E136" s="245" t="str">
        <f>IF(ISERROR(VLOOKUP(A136,'Calcification Rates'!$A$10:$D$88,2,FALSE))," ",VLOOKUP(A136,'Calcification Rates'!$A$10:$D$88,2,FALSE))</f>
        <v xml:space="preserve"> </v>
      </c>
      <c r="F136" s="245" t="str">
        <f>IF(ISERROR(VLOOKUP(A136,'Calcification Rates'!$A$10:$D$88,4,FALSE))," ",VLOOKUP(A136,'Calcification Rates'!$A$10:$D$88,4,FALSE))</f>
        <v xml:space="preserve"> </v>
      </c>
      <c r="G136" s="246">
        <f>(IF(ISERROR(VLOOKUP(A136,'Calcification Rates'!$A$11:$Q$88,11,0)),0,VLOOKUP(A136,'Calcification Rates'!$A$11:$Q$88,11,0)))*D136+(IF(ISERROR(VLOOKUP(A136,'Calcification Rates'!$A$11:$Q$88,14,0)),0,VLOOKUP(A136,'Calcification Rates'!$A$11:$Q$88,14,0)))</f>
        <v>0</v>
      </c>
      <c r="H136" s="247">
        <f>(IF(ISERROR(VLOOKUP(A136,'Calcification Rates'!$A$11:$Q$88,12,0)),0,VLOOKUP(A136,'Calcification Rates'!$A$11:$Q$88,12,0)))*D136+(IF(ISERROR(VLOOKUP(A136,'Calcification Rates'!$A$11:$Q$88,15,0)),0,VLOOKUP(A136,'Calcification Rates'!$A$11:$Q$88,15,0)))</f>
        <v>0</v>
      </c>
      <c r="I136" s="248">
        <f>(IF(ISERROR(VLOOKUP(A136,'Calcification Rates'!$A$11:$Q$88,13,0)),0,VLOOKUP(A136,'Calcification Rates'!$A$11:$Q$88,13,0)))*D136+(IF(ISERROR(VLOOKUP(A136,'Calcification Rates'!$A$11:$Q$88,16,0)),0,VLOOKUP(A136,'Calcification Rates'!$A$11:$Q$88,16,0)))</f>
        <v>0</v>
      </c>
      <c r="J136" s="256"/>
      <c r="K136" s="250"/>
      <c r="L136" s="250"/>
      <c r="M136" s="244">
        <f>(IF(ISERROR(VLOOKUP(J136,'Calcification Rates'!$A$11:$Q$88,5,0)),0,VLOOKUP(J136,'Calcification Rates'!$A$11:$Q$88,5,0)))*L136</f>
        <v>0</v>
      </c>
      <c r="N136" s="245" t="str">
        <f>IF(ISERROR(VLOOKUP(J136,'Calcification Rates'!$A$10:$D$88,2,FALSE))," ",VLOOKUP(J136,'Calcification Rates'!$A$10:$D$88,2,FALSE))</f>
        <v xml:space="preserve"> </v>
      </c>
      <c r="O136" s="245" t="str">
        <f>IF(ISERROR(VLOOKUP(J136,'Calcification Rates'!$A$10:$D$88,4,FALSE))," ",VLOOKUP(J136,'Calcification Rates'!$A$10:$D$88,4,FALSE))</f>
        <v xml:space="preserve"> </v>
      </c>
      <c r="P136" s="246">
        <f>(IF(ISERROR(VLOOKUP(J136,'Calcification Rates'!$A$11:$Q$88,11,0)),0,VLOOKUP(J136,'Calcification Rates'!$A$11:$Q$88,11,0)))*M136+(IF(ISERROR(VLOOKUP(J136,'Calcification Rates'!$A$11:$Q$88,14,0)),0,VLOOKUP(J136,'Calcification Rates'!$A$11:$Q$88,14,0)))</f>
        <v>0</v>
      </c>
      <c r="Q136" s="246">
        <f>(IF(ISERROR(VLOOKUP(J136,'Calcification Rates'!$A$11:$Q$88,12,0)),0,VLOOKUP(J136,'Calcification Rates'!$A$11:$Q$88,12,0)))*M136+(IF(ISERROR(VLOOKUP(J136,'Calcification Rates'!$A$11:$Q$88,15,0)),0,VLOOKUP(J136,'Calcification Rates'!$A$11:$Q$88,15,0)))</f>
        <v>0</v>
      </c>
      <c r="R136" s="249">
        <f>(IF(ISERROR(VLOOKUP(J136,'Calcification Rates'!$A$11:$Q$88,13,0)),0,VLOOKUP(J136,'Calcification Rates'!$A$11:$Q$88,13,0)))*M136+(IF(ISERROR(VLOOKUP(J136,'Calcification Rates'!$A$11:$Q$88,16,0)),0,VLOOKUP(J136,'Calcification Rates'!$A$11:$Q$88,16,0)))</f>
        <v>0</v>
      </c>
      <c r="S136" s="242"/>
      <c r="T136" s="242"/>
      <c r="U136" s="242"/>
      <c r="V136" s="252">
        <f>(IF(ISERROR(VLOOKUP(S136,'Calcification Rates'!$A$11:$Q$88,5,0)),0,VLOOKUP(S136,'Calcification Rates'!$A$11:$Q$88,5,0)))*U136</f>
        <v>0</v>
      </c>
      <c r="W136" s="259" t="str">
        <f>IF(ISERROR(VLOOKUP(S136,'Calcification Rates'!$A$10:$D$88,2,FALSE))," ",VLOOKUP(S136,'Calcification Rates'!$A$10:$D$88,2,FALSE))</f>
        <v xml:space="preserve"> </v>
      </c>
      <c r="X136" s="245" t="str">
        <f>IF(ISERROR(VLOOKUP(S136,'Calcification Rates'!$A$10:$D$88,4,FALSE))," ",VLOOKUP(S136,'Calcification Rates'!$A$10:$D$88,4,FALSE))</f>
        <v xml:space="preserve"> </v>
      </c>
      <c r="Y136" s="246">
        <f>(IF(ISERROR(VLOOKUP(S136,'Calcification Rates'!$A$11:$Q$88,11,0)),0,VLOOKUP(S136,'Calcification Rates'!$A$11:$Q$88,11,0)))*V136+(IF(ISERROR(VLOOKUP(S136,'Calcification Rates'!$A$11:$Q$88,14,0)),0,VLOOKUP(S136,'Calcification Rates'!$A$11:$Q$88,14,0)))</f>
        <v>0</v>
      </c>
      <c r="Z136" s="246">
        <f>(IF(ISERROR(VLOOKUP(S136,'Calcification Rates'!$A$11:$Q$88,12,0)),0,VLOOKUP(S136,'Calcification Rates'!$A$11:$Q$88,12,0)))*V136+(IF(ISERROR(VLOOKUP(S136,'Calcification Rates'!$A$11:$Q$88,15,0)),0,VLOOKUP(S136,'Calcification Rates'!$A$11:$Q$88,15,0)))</f>
        <v>0</v>
      </c>
      <c r="AA136" s="249">
        <f>(IF(ISERROR(VLOOKUP(S136,'Calcification Rates'!$A$11:$Q$88,13,0)),0,VLOOKUP(S136,'Calcification Rates'!$A$11:$Q$88,13,0)))*V136+(IF(ISERROR(VLOOKUP(S136,'Calcification Rates'!$A$11:$Q$88,16,0)),0,VLOOKUP(S136,'Calcification Rates'!$A$11:$Q$88,16,0)))</f>
        <v>0</v>
      </c>
      <c r="AB136" s="256"/>
      <c r="AC136" s="241"/>
      <c r="AD136" s="241"/>
      <c r="AE136" s="244">
        <f>(IF(ISERROR(VLOOKUP(AB136,'Calcification Rates'!$A$11:$Q$88,5,0)),0,VLOOKUP(AB136,'Calcification Rates'!$A$11:$Q$88,5,0)))*AD136</f>
        <v>0</v>
      </c>
      <c r="AF136" s="245" t="str">
        <f>IF(ISERROR(VLOOKUP(AB136,'Calcification Rates'!$A$10:$D$88,2,FALSE))," ",VLOOKUP(AB136,'Calcification Rates'!$A$10:$D$88,2,FALSE))</f>
        <v xml:space="preserve"> </v>
      </c>
      <c r="AG136" s="245" t="str">
        <f>IF(ISERROR(VLOOKUP(AB136,'Calcification Rates'!$A$10:$D$88,4,FALSE))," ",VLOOKUP(AB136,'Calcification Rates'!$A$10:$D$88,4,FALSE))</f>
        <v xml:space="preserve"> </v>
      </c>
      <c r="AH136" s="246">
        <f>(IF(ISERROR(VLOOKUP(AB136,'Calcification Rates'!$A$11:$Q$88,11,0)),0,VLOOKUP(AB136,'Calcification Rates'!$A$11:$Q$88,11,0)))*AE136+(IF(ISERROR(VLOOKUP(AB136,'Calcification Rates'!$A$11:$Q$88,14,0)),0,VLOOKUP(AB136,'Calcification Rates'!$A$11:$Q$88,14,0)))</f>
        <v>0</v>
      </c>
      <c r="AI136" s="246">
        <f>(IF(ISERROR(VLOOKUP(AB136,'Calcification Rates'!$A$11:$Q$88,12,0)),0,VLOOKUP(AB136,'Calcification Rates'!$A$11:$Q$88,12,0)))*AE136+(IF(ISERROR(VLOOKUP(AB136,'Calcification Rates'!$A$11:$Q$88,15,0)),0,VLOOKUP(AB136,'Calcification Rates'!$A$11:$Q$88,15,0)))</f>
        <v>0</v>
      </c>
      <c r="AJ136" s="249">
        <f>(IF(ISERROR(VLOOKUP(AB136,'Calcification Rates'!$A$11:$Q$88,13,0)),0,VLOOKUP(AB136,'Calcification Rates'!$A$11:$Q$88,13,0)))*AE136+(IF(ISERROR(VLOOKUP(AB136,'Calcification Rates'!$A$11:$Q$88,16,0)),0,VLOOKUP(AB136,'Calcification Rates'!$A$11:$Q$88,16,0)))</f>
        <v>0</v>
      </c>
      <c r="AK136" s="256"/>
      <c r="AL136" s="241"/>
      <c r="AM136" s="241"/>
      <c r="AN136" s="252">
        <f>(IF(ISERROR(VLOOKUP(AK136,'Calcification Rates'!$A$11:$Q$88,5,0)),0,VLOOKUP(AK136,'Calcification Rates'!$A$11:$Q$88,5,0)))*AM136</f>
        <v>0</v>
      </c>
      <c r="AO136" s="245" t="str">
        <f>IF(ISERROR(VLOOKUP(AK136,'Calcification Rates'!$A$10:$D$88,2,FALSE))," ",VLOOKUP(AK136,'Calcification Rates'!$A$10:$D$88,2,FALSE))</f>
        <v xml:space="preserve"> </v>
      </c>
      <c r="AP136" s="245" t="str">
        <f>IF(ISERROR(VLOOKUP(AK136,'Calcification Rates'!$A$10:$D$88,4,FALSE))," ",VLOOKUP(AK136,'Calcification Rates'!$A$10:$D$88,4,FALSE))</f>
        <v xml:space="preserve"> </v>
      </c>
      <c r="AQ136" s="246">
        <f>(IF(ISERROR(VLOOKUP(AK136,'Calcification Rates'!$A$11:$Q$88,11,0)),0,VLOOKUP(AK136,'Calcification Rates'!$A$11:$Q$88,11,0)))*AN136+(IF(ISERROR(VLOOKUP(AK136,'Calcification Rates'!$A$11:$Q$88,14,0)),0,VLOOKUP(AK136,'Calcification Rates'!$A$11:$Q$88,14,0)))</f>
        <v>0</v>
      </c>
      <c r="AR136" s="246">
        <f>(IF(ISERROR(VLOOKUP(AK136,'Calcification Rates'!$A$11:$Q$88,12,0)),0,VLOOKUP(AK136,'Calcification Rates'!$A$11:$Q$88,12,0)))*AN136+(IF(ISERROR(VLOOKUP(AK136,'Calcification Rates'!$A$11:$Q$88,15,0)),0,VLOOKUP(AK136,'Calcification Rates'!$A$11:$Q$88,15,0)))</f>
        <v>0</v>
      </c>
      <c r="AS136" s="249">
        <f>(IF(ISERROR(VLOOKUP(AK136,'Calcification Rates'!$A$11:$Q$88,13,0)),0,VLOOKUP(AK136,'Calcification Rates'!$A$11:$Q$88,13,0)))*AN136+(IF(ISERROR(VLOOKUP(AK136,'Calcification Rates'!$A$11:$Q$88,16,0)),0,VLOOKUP(AK136,'Calcification Rates'!$A$11:$Q$88,16,0)))</f>
        <v>0</v>
      </c>
      <c r="AT136" s="256"/>
      <c r="AU136" s="241"/>
      <c r="AV136" s="241"/>
      <c r="AW136" s="244">
        <f>(IF(ISERROR(VLOOKUP(AT136,'Calcification Rates'!$A$11:$Q$88,5,0)),0,VLOOKUP(AT136,'Calcification Rates'!$A$11:$Q$88,5,0)))*AV136</f>
        <v>0</v>
      </c>
      <c r="AX136" s="245" t="str">
        <f>IF(ISERROR(VLOOKUP(AT136,'Calcification Rates'!$A$10:$D$88,2,FALSE))," ",VLOOKUP(AT136,'Calcification Rates'!$A$10:$D$88,2,FALSE))</f>
        <v xml:space="preserve"> </v>
      </c>
      <c r="AY136" s="245" t="str">
        <f>IF(ISERROR(VLOOKUP(AT136,'Calcification Rates'!$A$10:$D$88,4,FALSE))," ",VLOOKUP(AT136,'Calcification Rates'!$A$10:$D$88,4,FALSE))</f>
        <v xml:space="preserve"> </v>
      </c>
      <c r="AZ136" s="253">
        <f>(IF(ISERROR(VLOOKUP(AT136,'Calcification Rates'!$A$11:$Q$88,11,0)),0,VLOOKUP(AT136,'Calcification Rates'!$A$11:$Q$88,11,0)))*AW136+(IF(ISERROR(VLOOKUP(AT136,'Calcification Rates'!$A$11:$Q$88,14,0)),0,VLOOKUP(AT136,'Calcification Rates'!$A$11:$Q$88,14,0)))</f>
        <v>0</v>
      </c>
      <c r="BA136" s="253">
        <f>(IF(ISERROR(VLOOKUP(AT136,'Calcification Rates'!$A$11:$Q$88,12,0)),0,VLOOKUP(AT136,'Calcification Rates'!$A$11:$Q$88,12,0)))*AW136+(IF(ISERROR(VLOOKUP(AT136,'Calcification Rates'!$A$11:$Q$88,15,0)),0,VLOOKUP(AT136,'Calcification Rates'!$A$11:$Q$88,15,0)))</f>
        <v>0</v>
      </c>
      <c r="BB136" s="254">
        <f>(IF(ISERROR(VLOOKUP(AT136,'Calcification Rates'!$A$11:$Q$88,13,0)),0,VLOOKUP(AT136,'Calcification Rates'!$A$11:$Q$88,13,0)))*AW136+(IF(ISERROR(VLOOKUP(AT136,'Calcification Rates'!$A$11:$Q$88,16,0)),0,VLOOKUP(AT136,'Calcification Rates'!$A$11:$Q$88,16,0)))</f>
        <v>0</v>
      </c>
      <c r="BC136" s="256"/>
      <c r="BD136" s="241"/>
      <c r="BE136" s="241"/>
      <c r="BF136" s="244">
        <f>(IF(ISERROR(VLOOKUP(BC136,'Calcification Rates'!$A$11:$Q$88,5,0)),0,VLOOKUP(BC136,'Calcification Rates'!$A$11:$Q$88,5,0)))*BE136</f>
        <v>0</v>
      </c>
      <c r="BG136" s="245" t="str">
        <f>IF(ISERROR(VLOOKUP(BC136,'Calcification Rates'!$A$10:$D$88,2,FALSE))," ",VLOOKUP(BC136,'Calcification Rates'!$A$10:$D$88,2,FALSE))</f>
        <v xml:space="preserve"> </v>
      </c>
      <c r="BH136" s="245" t="str">
        <f>IF(ISERROR(VLOOKUP(BC136,'Calcification Rates'!$A$10:$D$88,4,FALSE))," ",VLOOKUP(BC136,'Calcification Rates'!$A$10:$D$88,4,FALSE))</f>
        <v xml:space="preserve"> </v>
      </c>
      <c r="BI136" s="253">
        <f>(IF(ISERROR(VLOOKUP(BC136,'Calcification Rates'!$A$11:$Q$88,11,0)),0,VLOOKUP(BC136,'Calcification Rates'!$A$11:$Q$88,11,0)))*BF136+(IF(ISERROR(VLOOKUP(BC136,'Calcification Rates'!$A$11:$Q$88,14,0)),0,VLOOKUP(BC136,'Calcification Rates'!$A$11:$Q$88,14,0)))</f>
        <v>0</v>
      </c>
      <c r="BJ136" s="253">
        <f>(IF(ISERROR(VLOOKUP(BC136,'Calcification Rates'!$A$11:$Q$88,12,0)),0,VLOOKUP(BC136,'Calcification Rates'!$A$11:$Q$88,12,0)))*BF136+(IF(ISERROR(VLOOKUP(BC136,'Calcification Rates'!$A$11:$Q$88,15,0)),0,VLOOKUP(BC136,'Calcification Rates'!$A$11:$Q$88,15,0)))</f>
        <v>0</v>
      </c>
      <c r="BK136" s="254">
        <f>(IF(ISERROR(VLOOKUP(BC136,'Calcification Rates'!$A$11:$Q$88,13,0)),0,VLOOKUP(BC136,'Calcification Rates'!$A$11:$Q$88,13,0)))*BF136+(IF(ISERROR(VLOOKUP(BC136,'Calcification Rates'!$A$11:$Q$88,16,0)),0,VLOOKUP(BC136,'Calcification Rates'!$A$11:$Q$88,16,0)))</f>
        <v>0</v>
      </c>
      <c r="BL136" s="256"/>
      <c r="BM136" s="241"/>
      <c r="BN136" s="241"/>
      <c r="BO136" s="241">
        <f>(IF(ISERROR(VLOOKUP(BL136,'Calcification Rates'!$A$11:$Q$88,5,0)),0,VLOOKUP(BL136,'Calcification Rates'!$A$11:$Q$88,5,0)))*BN136</f>
        <v>0</v>
      </c>
      <c r="BP136" s="245" t="str">
        <f>IF(ISERROR(VLOOKUP(BL136,'Calcification Rates'!$A$10:$D$88,2,FALSE))," ",VLOOKUP(BL136,'Calcification Rates'!$A$10:$D$88,2,FALSE))</f>
        <v xml:space="preserve"> </v>
      </c>
      <c r="BQ136" s="245" t="str">
        <f>IF(ISERROR(VLOOKUP(BL136,'Calcification Rates'!$A$10:$D$88,4,FALSE))," ",VLOOKUP(BL136,'Calcification Rates'!$A$10:$D$88,4,FALSE))</f>
        <v xml:space="preserve"> </v>
      </c>
      <c r="BR136" s="253">
        <f>(IF(ISERROR(VLOOKUP(BL136,'Calcification Rates'!$A$11:$Q$88,11,0)),0,VLOOKUP(BL136,'Calcification Rates'!$A$11:$Q$88,11,0)))*BO136+(IF(ISERROR(VLOOKUP(BL136,'Calcification Rates'!$A$11:$Q$88,14,0)),0,VLOOKUP(BL136,'Calcification Rates'!$A$11:$Q$88,14,0)))</f>
        <v>0</v>
      </c>
      <c r="BS136" s="253">
        <f>(IF(ISERROR(VLOOKUP(BL136,'Calcification Rates'!$A$11:$Q$88,12,0)),0,VLOOKUP(BL136,'Calcification Rates'!$A$11:$Q$88,12,0)))*BO136+(IF(ISERROR(VLOOKUP(BL136,'Calcification Rates'!$A$11:$Q$88,15,0)),0,VLOOKUP(BL136,'Calcification Rates'!$A$11:$Q$88,15,0)))</f>
        <v>0</v>
      </c>
      <c r="BT136" s="254">
        <f>(IF(ISERROR(VLOOKUP(BL136,'Calcification Rates'!$A$11:$Q$88,13,0)),0,VLOOKUP(BL136,'Calcification Rates'!$A$11:$Q$88,13,0)))*BO136+(IF(ISERROR(VLOOKUP(BL136,'Calcification Rates'!$A$11:$Q$88,16,0)),0,VLOOKUP(BL136,'Calcification Rates'!$A$11:$Q$88,16,0)))</f>
        <v>0</v>
      </c>
    </row>
    <row r="137" spans="1:72" ht="20.100000000000001" customHeight="1" x14ac:dyDescent="0.25">
      <c r="A137" s="258"/>
      <c r="B137" s="241"/>
      <c r="C137" s="257"/>
      <c r="D137" s="244">
        <f>(IF(ISERROR(VLOOKUP(A137,'Calcification Rates'!$A$11:$Q$88,5,0)),0,VLOOKUP(A137,'Calcification Rates'!$A$11:$Q$88,5,0)))*C137</f>
        <v>0</v>
      </c>
      <c r="E137" s="245" t="str">
        <f>IF(ISERROR(VLOOKUP(A137,'Calcification Rates'!$A$10:$D$88,2,FALSE))," ",VLOOKUP(A137,'Calcification Rates'!$A$10:$D$88,2,FALSE))</f>
        <v xml:space="preserve"> </v>
      </c>
      <c r="F137" s="245" t="str">
        <f>IF(ISERROR(VLOOKUP(A137,'Calcification Rates'!$A$10:$D$88,4,FALSE))," ",VLOOKUP(A137,'Calcification Rates'!$A$10:$D$88,4,FALSE))</f>
        <v xml:space="preserve"> </v>
      </c>
      <c r="G137" s="246">
        <f>(IF(ISERROR(VLOOKUP(A137,'Calcification Rates'!$A$11:$Q$88,11,0)),0,VLOOKUP(A137,'Calcification Rates'!$A$11:$Q$88,11,0)))*D137+(IF(ISERROR(VLOOKUP(A137,'Calcification Rates'!$A$11:$Q$88,14,0)),0,VLOOKUP(A137,'Calcification Rates'!$A$11:$Q$88,14,0)))</f>
        <v>0</v>
      </c>
      <c r="H137" s="247">
        <f>(IF(ISERROR(VLOOKUP(A137,'Calcification Rates'!$A$11:$Q$88,12,0)),0,VLOOKUP(A137,'Calcification Rates'!$A$11:$Q$88,12,0)))*D137+(IF(ISERROR(VLOOKUP(A137,'Calcification Rates'!$A$11:$Q$88,15,0)),0,VLOOKUP(A137,'Calcification Rates'!$A$11:$Q$88,15,0)))</f>
        <v>0</v>
      </c>
      <c r="I137" s="248">
        <f>(IF(ISERROR(VLOOKUP(A137,'Calcification Rates'!$A$11:$Q$88,13,0)),0,VLOOKUP(A137,'Calcification Rates'!$A$11:$Q$88,13,0)))*D137+(IF(ISERROR(VLOOKUP(A137,'Calcification Rates'!$A$11:$Q$88,16,0)),0,VLOOKUP(A137,'Calcification Rates'!$A$11:$Q$88,16,0)))</f>
        <v>0</v>
      </c>
      <c r="J137" s="256"/>
      <c r="K137" s="250"/>
      <c r="L137" s="250"/>
      <c r="M137" s="244">
        <f>(IF(ISERROR(VLOOKUP(J137,'Calcification Rates'!$A$11:$Q$88,5,0)),0,VLOOKUP(J137,'Calcification Rates'!$A$11:$Q$88,5,0)))*L137</f>
        <v>0</v>
      </c>
      <c r="N137" s="245" t="str">
        <f>IF(ISERROR(VLOOKUP(J137,'Calcification Rates'!$A$10:$D$88,2,FALSE))," ",VLOOKUP(J137,'Calcification Rates'!$A$10:$D$88,2,FALSE))</f>
        <v xml:space="preserve"> </v>
      </c>
      <c r="O137" s="245" t="str">
        <f>IF(ISERROR(VLOOKUP(J137,'Calcification Rates'!$A$10:$D$88,4,FALSE))," ",VLOOKUP(J137,'Calcification Rates'!$A$10:$D$88,4,FALSE))</f>
        <v xml:space="preserve"> </v>
      </c>
      <c r="P137" s="246">
        <f>(IF(ISERROR(VLOOKUP(J137,'Calcification Rates'!$A$11:$Q$88,11,0)),0,VLOOKUP(J137,'Calcification Rates'!$A$11:$Q$88,11,0)))*M137+(IF(ISERROR(VLOOKUP(J137,'Calcification Rates'!$A$11:$Q$88,14,0)),0,VLOOKUP(J137,'Calcification Rates'!$A$11:$Q$88,14,0)))</f>
        <v>0</v>
      </c>
      <c r="Q137" s="246">
        <f>(IF(ISERROR(VLOOKUP(J137,'Calcification Rates'!$A$11:$Q$88,12,0)),0,VLOOKUP(J137,'Calcification Rates'!$A$11:$Q$88,12,0)))*M137+(IF(ISERROR(VLOOKUP(J137,'Calcification Rates'!$A$11:$Q$88,15,0)),0,VLOOKUP(J137,'Calcification Rates'!$A$11:$Q$88,15,0)))</f>
        <v>0</v>
      </c>
      <c r="R137" s="249">
        <f>(IF(ISERROR(VLOOKUP(J137,'Calcification Rates'!$A$11:$Q$88,13,0)),0,VLOOKUP(J137,'Calcification Rates'!$A$11:$Q$88,13,0)))*M137+(IF(ISERROR(VLOOKUP(J137,'Calcification Rates'!$A$11:$Q$88,16,0)),0,VLOOKUP(J137,'Calcification Rates'!$A$11:$Q$88,16,0)))</f>
        <v>0</v>
      </c>
      <c r="S137" s="242"/>
      <c r="T137" s="242"/>
      <c r="U137" s="242"/>
      <c r="V137" s="252">
        <f>(IF(ISERROR(VLOOKUP(S137,'Calcification Rates'!$A$11:$Q$88,5,0)),0,VLOOKUP(S137,'Calcification Rates'!$A$11:$Q$88,5,0)))*U137</f>
        <v>0</v>
      </c>
      <c r="W137" s="259" t="str">
        <f>IF(ISERROR(VLOOKUP(S137,'Calcification Rates'!$A$10:$D$88,2,FALSE))," ",VLOOKUP(S137,'Calcification Rates'!$A$10:$D$88,2,FALSE))</f>
        <v xml:space="preserve"> </v>
      </c>
      <c r="X137" s="245" t="str">
        <f>IF(ISERROR(VLOOKUP(S137,'Calcification Rates'!$A$10:$D$88,4,FALSE))," ",VLOOKUP(S137,'Calcification Rates'!$A$10:$D$88,4,FALSE))</f>
        <v xml:space="preserve"> </v>
      </c>
      <c r="Y137" s="246">
        <f>(IF(ISERROR(VLOOKUP(S137,'Calcification Rates'!$A$11:$Q$88,11,0)),0,VLOOKUP(S137,'Calcification Rates'!$A$11:$Q$88,11,0)))*V137+(IF(ISERROR(VLOOKUP(S137,'Calcification Rates'!$A$11:$Q$88,14,0)),0,VLOOKUP(S137,'Calcification Rates'!$A$11:$Q$88,14,0)))</f>
        <v>0</v>
      </c>
      <c r="Z137" s="246">
        <f>(IF(ISERROR(VLOOKUP(S137,'Calcification Rates'!$A$11:$Q$88,12,0)),0,VLOOKUP(S137,'Calcification Rates'!$A$11:$Q$88,12,0)))*V137+(IF(ISERROR(VLOOKUP(S137,'Calcification Rates'!$A$11:$Q$88,15,0)),0,VLOOKUP(S137,'Calcification Rates'!$A$11:$Q$88,15,0)))</f>
        <v>0</v>
      </c>
      <c r="AA137" s="249">
        <f>(IF(ISERROR(VLOOKUP(S137,'Calcification Rates'!$A$11:$Q$88,13,0)),0,VLOOKUP(S137,'Calcification Rates'!$A$11:$Q$88,13,0)))*V137+(IF(ISERROR(VLOOKUP(S137,'Calcification Rates'!$A$11:$Q$88,16,0)),0,VLOOKUP(S137,'Calcification Rates'!$A$11:$Q$88,16,0)))</f>
        <v>0</v>
      </c>
      <c r="AB137" s="256"/>
      <c r="AC137" s="241"/>
      <c r="AD137" s="241"/>
      <c r="AE137" s="244">
        <f>(IF(ISERROR(VLOOKUP(AB137,'Calcification Rates'!$A$11:$Q$88,5,0)),0,VLOOKUP(AB137,'Calcification Rates'!$A$11:$Q$88,5,0)))*AD137</f>
        <v>0</v>
      </c>
      <c r="AF137" s="245" t="str">
        <f>IF(ISERROR(VLOOKUP(AB137,'Calcification Rates'!$A$10:$D$88,2,FALSE))," ",VLOOKUP(AB137,'Calcification Rates'!$A$10:$D$88,2,FALSE))</f>
        <v xml:space="preserve"> </v>
      </c>
      <c r="AG137" s="245" t="str">
        <f>IF(ISERROR(VLOOKUP(AB137,'Calcification Rates'!$A$10:$D$88,4,FALSE))," ",VLOOKUP(AB137,'Calcification Rates'!$A$10:$D$88,4,FALSE))</f>
        <v xml:space="preserve"> </v>
      </c>
      <c r="AH137" s="246">
        <f>(IF(ISERROR(VLOOKUP(AB137,'Calcification Rates'!$A$11:$Q$88,11,0)),0,VLOOKUP(AB137,'Calcification Rates'!$A$11:$Q$88,11,0)))*AE137+(IF(ISERROR(VLOOKUP(AB137,'Calcification Rates'!$A$11:$Q$88,14,0)),0,VLOOKUP(AB137,'Calcification Rates'!$A$11:$Q$88,14,0)))</f>
        <v>0</v>
      </c>
      <c r="AI137" s="246">
        <f>(IF(ISERROR(VLOOKUP(AB137,'Calcification Rates'!$A$11:$Q$88,12,0)),0,VLOOKUP(AB137,'Calcification Rates'!$A$11:$Q$88,12,0)))*AE137+(IF(ISERROR(VLOOKUP(AB137,'Calcification Rates'!$A$11:$Q$88,15,0)),0,VLOOKUP(AB137,'Calcification Rates'!$A$11:$Q$88,15,0)))</f>
        <v>0</v>
      </c>
      <c r="AJ137" s="249">
        <f>(IF(ISERROR(VLOOKUP(AB137,'Calcification Rates'!$A$11:$Q$88,13,0)),0,VLOOKUP(AB137,'Calcification Rates'!$A$11:$Q$88,13,0)))*AE137+(IF(ISERROR(VLOOKUP(AB137,'Calcification Rates'!$A$11:$Q$88,16,0)),0,VLOOKUP(AB137,'Calcification Rates'!$A$11:$Q$88,16,0)))</f>
        <v>0</v>
      </c>
      <c r="AK137" s="256"/>
      <c r="AL137" s="241"/>
      <c r="AM137" s="241"/>
      <c r="AN137" s="252">
        <f>(IF(ISERROR(VLOOKUP(AK137,'Calcification Rates'!$A$11:$Q$88,5,0)),0,VLOOKUP(AK137,'Calcification Rates'!$A$11:$Q$88,5,0)))*AM137</f>
        <v>0</v>
      </c>
      <c r="AO137" s="245" t="str">
        <f>IF(ISERROR(VLOOKUP(AK137,'Calcification Rates'!$A$10:$D$88,2,FALSE))," ",VLOOKUP(AK137,'Calcification Rates'!$A$10:$D$88,2,FALSE))</f>
        <v xml:space="preserve"> </v>
      </c>
      <c r="AP137" s="245" t="str">
        <f>IF(ISERROR(VLOOKUP(AK137,'Calcification Rates'!$A$10:$D$88,4,FALSE))," ",VLOOKUP(AK137,'Calcification Rates'!$A$10:$D$88,4,FALSE))</f>
        <v xml:space="preserve"> </v>
      </c>
      <c r="AQ137" s="246">
        <f>(IF(ISERROR(VLOOKUP(AK137,'Calcification Rates'!$A$11:$Q$88,11,0)),0,VLOOKUP(AK137,'Calcification Rates'!$A$11:$Q$88,11,0)))*AN137+(IF(ISERROR(VLOOKUP(AK137,'Calcification Rates'!$A$11:$Q$88,14,0)),0,VLOOKUP(AK137,'Calcification Rates'!$A$11:$Q$88,14,0)))</f>
        <v>0</v>
      </c>
      <c r="AR137" s="246">
        <f>(IF(ISERROR(VLOOKUP(AK137,'Calcification Rates'!$A$11:$Q$88,12,0)),0,VLOOKUP(AK137,'Calcification Rates'!$A$11:$Q$88,12,0)))*AN137+(IF(ISERROR(VLOOKUP(AK137,'Calcification Rates'!$A$11:$Q$88,15,0)),0,VLOOKUP(AK137,'Calcification Rates'!$A$11:$Q$88,15,0)))</f>
        <v>0</v>
      </c>
      <c r="AS137" s="249">
        <f>(IF(ISERROR(VLOOKUP(AK137,'Calcification Rates'!$A$11:$Q$88,13,0)),0,VLOOKUP(AK137,'Calcification Rates'!$A$11:$Q$88,13,0)))*AN137+(IF(ISERROR(VLOOKUP(AK137,'Calcification Rates'!$A$11:$Q$88,16,0)),0,VLOOKUP(AK137,'Calcification Rates'!$A$11:$Q$88,16,0)))</f>
        <v>0</v>
      </c>
      <c r="AT137" s="256"/>
      <c r="AU137" s="241"/>
      <c r="AV137" s="241"/>
      <c r="AW137" s="244">
        <f>(IF(ISERROR(VLOOKUP(AT137,'Calcification Rates'!$A$11:$Q$88,5,0)),0,VLOOKUP(AT137,'Calcification Rates'!$A$11:$Q$88,5,0)))*AV137</f>
        <v>0</v>
      </c>
      <c r="AX137" s="245" t="str">
        <f>IF(ISERROR(VLOOKUP(AT137,'Calcification Rates'!$A$10:$D$88,2,FALSE))," ",VLOOKUP(AT137,'Calcification Rates'!$A$10:$D$88,2,FALSE))</f>
        <v xml:space="preserve"> </v>
      </c>
      <c r="AY137" s="245" t="str">
        <f>IF(ISERROR(VLOOKUP(AT137,'Calcification Rates'!$A$10:$D$88,4,FALSE))," ",VLOOKUP(AT137,'Calcification Rates'!$A$10:$D$88,4,FALSE))</f>
        <v xml:space="preserve"> </v>
      </c>
      <c r="AZ137" s="253">
        <f>(IF(ISERROR(VLOOKUP(AT137,'Calcification Rates'!$A$11:$Q$88,11,0)),0,VLOOKUP(AT137,'Calcification Rates'!$A$11:$Q$88,11,0)))*AW137+(IF(ISERROR(VLOOKUP(AT137,'Calcification Rates'!$A$11:$Q$88,14,0)),0,VLOOKUP(AT137,'Calcification Rates'!$A$11:$Q$88,14,0)))</f>
        <v>0</v>
      </c>
      <c r="BA137" s="253">
        <f>(IF(ISERROR(VLOOKUP(AT137,'Calcification Rates'!$A$11:$Q$88,12,0)),0,VLOOKUP(AT137,'Calcification Rates'!$A$11:$Q$88,12,0)))*AW137+(IF(ISERROR(VLOOKUP(AT137,'Calcification Rates'!$A$11:$Q$88,15,0)),0,VLOOKUP(AT137,'Calcification Rates'!$A$11:$Q$88,15,0)))</f>
        <v>0</v>
      </c>
      <c r="BB137" s="254">
        <f>(IF(ISERROR(VLOOKUP(AT137,'Calcification Rates'!$A$11:$Q$88,13,0)),0,VLOOKUP(AT137,'Calcification Rates'!$A$11:$Q$88,13,0)))*AW137+(IF(ISERROR(VLOOKUP(AT137,'Calcification Rates'!$A$11:$Q$88,16,0)),0,VLOOKUP(AT137,'Calcification Rates'!$A$11:$Q$88,16,0)))</f>
        <v>0</v>
      </c>
      <c r="BC137" s="256"/>
      <c r="BD137" s="241"/>
      <c r="BE137" s="241"/>
      <c r="BF137" s="244">
        <f>(IF(ISERROR(VLOOKUP(BC137,'Calcification Rates'!$A$11:$Q$88,5,0)),0,VLOOKUP(BC137,'Calcification Rates'!$A$11:$Q$88,5,0)))*BE137</f>
        <v>0</v>
      </c>
      <c r="BG137" s="245" t="str">
        <f>IF(ISERROR(VLOOKUP(BC137,'Calcification Rates'!$A$10:$D$88,2,FALSE))," ",VLOOKUP(BC137,'Calcification Rates'!$A$10:$D$88,2,FALSE))</f>
        <v xml:space="preserve"> </v>
      </c>
      <c r="BH137" s="245" t="str">
        <f>IF(ISERROR(VLOOKUP(BC137,'Calcification Rates'!$A$10:$D$88,4,FALSE))," ",VLOOKUP(BC137,'Calcification Rates'!$A$10:$D$88,4,FALSE))</f>
        <v xml:space="preserve"> </v>
      </c>
      <c r="BI137" s="253">
        <f>(IF(ISERROR(VLOOKUP(BC137,'Calcification Rates'!$A$11:$Q$88,11,0)),0,VLOOKUP(BC137,'Calcification Rates'!$A$11:$Q$88,11,0)))*BF137+(IF(ISERROR(VLOOKUP(BC137,'Calcification Rates'!$A$11:$Q$88,14,0)),0,VLOOKUP(BC137,'Calcification Rates'!$A$11:$Q$88,14,0)))</f>
        <v>0</v>
      </c>
      <c r="BJ137" s="253">
        <f>(IF(ISERROR(VLOOKUP(BC137,'Calcification Rates'!$A$11:$Q$88,12,0)),0,VLOOKUP(BC137,'Calcification Rates'!$A$11:$Q$88,12,0)))*BF137+(IF(ISERROR(VLOOKUP(BC137,'Calcification Rates'!$A$11:$Q$88,15,0)),0,VLOOKUP(BC137,'Calcification Rates'!$A$11:$Q$88,15,0)))</f>
        <v>0</v>
      </c>
      <c r="BK137" s="254">
        <f>(IF(ISERROR(VLOOKUP(BC137,'Calcification Rates'!$A$11:$Q$88,13,0)),0,VLOOKUP(BC137,'Calcification Rates'!$A$11:$Q$88,13,0)))*BF137+(IF(ISERROR(VLOOKUP(BC137,'Calcification Rates'!$A$11:$Q$88,16,0)),0,VLOOKUP(BC137,'Calcification Rates'!$A$11:$Q$88,16,0)))</f>
        <v>0</v>
      </c>
      <c r="BL137" s="256"/>
      <c r="BM137" s="241"/>
      <c r="BN137" s="241"/>
      <c r="BO137" s="241">
        <f>(IF(ISERROR(VLOOKUP(BL137,'Calcification Rates'!$A$11:$Q$88,5,0)),0,VLOOKUP(BL137,'Calcification Rates'!$A$11:$Q$88,5,0)))*BN137</f>
        <v>0</v>
      </c>
      <c r="BP137" s="245" t="str">
        <f>IF(ISERROR(VLOOKUP(BL137,'Calcification Rates'!$A$10:$D$88,2,FALSE))," ",VLOOKUP(BL137,'Calcification Rates'!$A$10:$D$88,2,FALSE))</f>
        <v xml:space="preserve"> </v>
      </c>
      <c r="BQ137" s="245" t="str">
        <f>IF(ISERROR(VLOOKUP(BL137,'Calcification Rates'!$A$10:$D$88,4,FALSE))," ",VLOOKUP(BL137,'Calcification Rates'!$A$10:$D$88,4,FALSE))</f>
        <v xml:space="preserve"> </v>
      </c>
      <c r="BR137" s="253">
        <f>(IF(ISERROR(VLOOKUP(BL137,'Calcification Rates'!$A$11:$Q$88,11,0)),0,VLOOKUP(BL137,'Calcification Rates'!$A$11:$Q$88,11,0)))*BO137+(IF(ISERROR(VLOOKUP(BL137,'Calcification Rates'!$A$11:$Q$88,14,0)),0,VLOOKUP(BL137,'Calcification Rates'!$A$11:$Q$88,14,0)))</f>
        <v>0</v>
      </c>
      <c r="BS137" s="253">
        <f>(IF(ISERROR(VLOOKUP(BL137,'Calcification Rates'!$A$11:$Q$88,12,0)),0,VLOOKUP(BL137,'Calcification Rates'!$A$11:$Q$88,12,0)))*BO137+(IF(ISERROR(VLOOKUP(BL137,'Calcification Rates'!$A$11:$Q$88,15,0)),0,VLOOKUP(BL137,'Calcification Rates'!$A$11:$Q$88,15,0)))</f>
        <v>0</v>
      </c>
      <c r="BT137" s="254">
        <f>(IF(ISERROR(VLOOKUP(BL137,'Calcification Rates'!$A$11:$Q$88,13,0)),0,VLOOKUP(BL137,'Calcification Rates'!$A$11:$Q$88,13,0)))*BO137+(IF(ISERROR(VLOOKUP(BL137,'Calcification Rates'!$A$11:$Q$88,16,0)),0,VLOOKUP(BL137,'Calcification Rates'!$A$11:$Q$88,16,0)))</f>
        <v>0</v>
      </c>
    </row>
    <row r="138" spans="1:72" ht="20.100000000000001" customHeight="1" x14ac:dyDescent="0.25">
      <c r="A138" s="258"/>
      <c r="B138" s="241"/>
      <c r="C138" s="257"/>
      <c r="D138" s="244">
        <f>(IF(ISERROR(VLOOKUP(A138,'Calcification Rates'!$A$11:$Q$88,5,0)),0,VLOOKUP(A138,'Calcification Rates'!$A$11:$Q$88,5,0)))*C138</f>
        <v>0</v>
      </c>
      <c r="E138" s="245" t="str">
        <f>IF(ISERROR(VLOOKUP(A138,'Calcification Rates'!$A$10:$D$88,2,FALSE))," ",VLOOKUP(A138,'Calcification Rates'!$A$10:$D$88,2,FALSE))</f>
        <v xml:space="preserve"> </v>
      </c>
      <c r="F138" s="245" t="str">
        <f>IF(ISERROR(VLOOKUP(A138,'Calcification Rates'!$A$10:$D$88,4,FALSE))," ",VLOOKUP(A138,'Calcification Rates'!$A$10:$D$88,4,FALSE))</f>
        <v xml:space="preserve"> </v>
      </c>
      <c r="G138" s="246">
        <f>(IF(ISERROR(VLOOKUP(A138,'Calcification Rates'!$A$11:$Q$88,11,0)),0,VLOOKUP(A138,'Calcification Rates'!$A$11:$Q$88,11,0)))*D138+(IF(ISERROR(VLOOKUP(A138,'Calcification Rates'!$A$11:$Q$88,14,0)),0,VLOOKUP(A138,'Calcification Rates'!$A$11:$Q$88,14,0)))</f>
        <v>0</v>
      </c>
      <c r="H138" s="247">
        <f>(IF(ISERROR(VLOOKUP(A138,'Calcification Rates'!$A$11:$Q$88,12,0)),0,VLOOKUP(A138,'Calcification Rates'!$A$11:$Q$88,12,0)))*D138+(IF(ISERROR(VLOOKUP(A138,'Calcification Rates'!$A$11:$Q$88,15,0)),0,VLOOKUP(A138,'Calcification Rates'!$A$11:$Q$88,15,0)))</f>
        <v>0</v>
      </c>
      <c r="I138" s="248">
        <f>(IF(ISERROR(VLOOKUP(A138,'Calcification Rates'!$A$11:$Q$88,13,0)),0,VLOOKUP(A138,'Calcification Rates'!$A$11:$Q$88,13,0)))*D138+(IF(ISERROR(VLOOKUP(A138,'Calcification Rates'!$A$11:$Q$88,16,0)),0,VLOOKUP(A138,'Calcification Rates'!$A$11:$Q$88,16,0)))</f>
        <v>0</v>
      </c>
      <c r="J138" s="256"/>
      <c r="K138" s="250"/>
      <c r="L138" s="250"/>
      <c r="M138" s="244">
        <f>(IF(ISERROR(VLOOKUP(J138,'Calcification Rates'!$A$11:$Q$88,5,0)),0,VLOOKUP(J138,'Calcification Rates'!$A$11:$Q$88,5,0)))*L138</f>
        <v>0</v>
      </c>
      <c r="N138" s="245" t="str">
        <f>IF(ISERROR(VLOOKUP(J138,'Calcification Rates'!$A$10:$D$88,2,FALSE))," ",VLOOKUP(J138,'Calcification Rates'!$A$10:$D$88,2,FALSE))</f>
        <v xml:space="preserve"> </v>
      </c>
      <c r="O138" s="245" t="str">
        <f>IF(ISERROR(VLOOKUP(J138,'Calcification Rates'!$A$10:$D$88,4,FALSE))," ",VLOOKUP(J138,'Calcification Rates'!$A$10:$D$88,4,FALSE))</f>
        <v xml:space="preserve"> </v>
      </c>
      <c r="P138" s="246">
        <f>(IF(ISERROR(VLOOKUP(J138,'Calcification Rates'!$A$11:$Q$88,11,0)),0,VLOOKUP(J138,'Calcification Rates'!$A$11:$Q$88,11,0)))*M138+(IF(ISERROR(VLOOKUP(J138,'Calcification Rates'!$A$11:$Q$88,14,0)),0,VLOOKUP(J138,'Calcification Rates'!$A$11:$Q$88,14,0)))</f>
        <v>0</v>
      </c>
      <c r="Q138" s="246">
        <f>(IF(ISERROR(VLOOKUP(J138,'Calcification Rates'!$A$11:$Q$88,12,0)),0,VLOOKUP(J138,'Calcification Rates'!$A$11:$Q$88,12,0)))*M138+(IF(ISERROR(VLOOKUP(J138,'Calcification Rates'!$A$11:$Q$88,15,0)),0,VLOOKUP(J138,'Calcification Rates'!$A$11:$Q$88,15,0)))</f>
        <v>0</v>
      </c>
      <c r="R138" s="249">
        <f>(IF(ISERROR(VLOOKUP(J138,'Calcification Rates'!$A$11:$Q$88,13,0)),0,VLOOKUP(J138,'Calcification Rates'!$A$11:$Q$88,13,0)))*M138+(IF(ISERROR(VLOOKUP(J138,'Calcification Rates'!$A$11:$Q$88,16,0)),0,VLOOKUP(J138,'Calcification Rates'!$A$11:$Q$88,16,0)))</f>
        <v>0</v>
      </c>
      <c r="S138" s="242"/>
      <c r="T138" s="242"/>
      <c r="U138" s="242"/>
      <c r="V138" s="252">
        <f>(IF(ISERROR(VLOOKUP(S138,'Calcification Rates'!$A$11:$Q$88,5,0)),0,VLOOKUP(S138,'Calcification Rates'!$A$11:$Q$88,5,0)))*U138</f>
        <v>0</v>
      </c>
      <c r="W138" s="259" t="str">
        <f>IF(ISERROR(VLOOKUP(S138,'Calcification Rates'!$A$10:$D$88,2,FALSE))," ",VLOOKUP(S138,'Calcification Rates'!$A$10:$D$88,2,FALSE))</f>
        <v xml:space="preserve"> </v>
      </c>
      <c r="X138" s="245" t="str">
        <f>IF(ISERROR(VLOOKUP(S138,'Calcification Rates'!$A$10:$D$88,4,FALSE))," ",VLOOKUP(S138,'Calcification Rates'!$A$10:$D$88,4,FALSE))</f>
        <v xml:space="preserve"> </v>
      </c>
      <c r="Y138" s="246">
        <f>(IF(ISERROR(VLOOKUP(S138,'Calcification Rates'!$A$11:$Q$88,11,0)),0,VLOOKUP(S138,'Calcification Rates'!$A$11:$Q$88,11,0)))*V138+(IF(ISERROR(VLOOKUP(S138,'Calcification Rates'!$A$11:$Q$88,14,0)),0,VLOOKUP(S138,'Calcification Rates'!$A$11:$Q$88,14,0)))</f>
        <v>0</v>
      </c>
      <c r="Z138" s="246">
        <f>(IF(ISERROR(VLOOKUP(S138,'Calcification Rates'!$A$11:$Q$88,12,0)),0,VLOOKUP(S138,'Calcification Rates'!$A$11:$Q$88,12,0)))*V138+(IF(ISERROR(VLOOKUP(S138,'Calcification Rates'!$A$11:$Q$88,15,0)),0,VLOOKUP(S138,'Calcification Rates'!$A$11:$Q$88,15,0)))</f>
        <v>0</v>
      </c>
      <c r="AA138" s="249">
        <f>(IF(ISERROR(VLOOKUP(S138,'Calcification Rates'!$A$11:$Q$88,13,0)),0,VLOOKUP(S138,'Calcification Rates'!$A$11:$Q$88,13,0)))*V138+(IF(ISERROR(VLOOKUP(S138,'Calcification Rates'!$A$11:$Q$88,16,0)),0,VLOOKUP(S138,'Calcification Rates'!$A$11:$Q$88,16,0)))</f>
        <v>0</v>
      </c>
      <c r="AB138" s="256"/>
      <c r="AC138" s="241"/>
      <c r="AD138" s="241"/>
      <c r="AE138" s="244">
        <f>(IF(ISERROR(VLOOKUP(AB138,'Calcification Rates'!$A$11:$Q$88,5,0)),0,VLOOKUP(AB138,'Calcification Rates'!$A$11:$Q$88,5,0)))*AD138</f>
        <v>0</v>
      </c>
      <c r="AF138" s="245" t="str">
        <f>IF(ISERROR(VLOOKUP(AB138,'Calcification Rates'!$A$10:$D$88,2,FALSE))," ",VLOOKUP(AB138,'Calcification Rates'!$A$10:$D$88,2,FALSE))</f>
        <v xml:space="preserve"> </v>
      </c>
      <c r="AG138" s="245" t="str">
        <f>IF(ISERROR(VLOOKUP(AB138,'Calcification Rates'!$A$10:$D$88,4,FALSE))," ",VLOOKUP(AB138,'Calcification Rates'!$A$10:$D$88,4,FALSE))</f>
        <v xml:space="preserve"> </v>
      </c>
      <c r="AH138" s="246">
        <f>(IF(ISERROR(VLOOKUP(AB138,'Calcification Rates'!$A$11:$Q$88,11,0)),0,VLOOKUP(AB138,'Calcification Rates'!$A$11:$Q$88,11,0)))*AE138+(IF(ISERROR(VLOOKUP(AB138,'Calcification Rates'!$A$11:$Q$88,14,0)),0,VLOOKUP(AB138,'Calcification Rates'!$A$11:$Q$88,14,0)))</f>
        <v>0</v>
      </c>
      <c r="AI138" s="246">
        <f>(IF(ISERROR(VLOOKUP(AB138,'Calcification Rates'!$A$11:$Q$88,12,0)),0,VLOOKUP(AB138,'Calcification Rates'!$A$11:$Q$88,12,0)))*AE138+(IF(ISERROR(VLOOKUP(AB138,'Calcification Rates'!$A$11:$Q$88,15,0)),0,VLOOKUP(AB138,'Calcification Rates'!$A$11:$Q$88,15,0)))</f>
        <v>0</v>
      </c>
      <c r="AJ138" s="249">
        <f>(IF(ISERROR(VLOOKUP(AB138,'Calcification Rates'!$A$11:$Q$88,13,0)),0,VLOOKUP(AB138,'Calcification Rates'!$A$11:$Q$88,13,0)))*AE138+(IF(ISERROR(VLOOKUP(AB138,'Calcification Rates'!$A$11:$Q$88,16,0)),0,VLOOKUP(AB138,'Calcification Rates'!$A$11:$Q$88,16,0)))</f>
        <v>0</v>
      </c>
      <c r="AK138" s="256"/>
      <c r="AL138" s="241"/>
      <c r="AM138" s="241"/>
      <c r="AN138" s="252">
        <f>(IF(ISERROR(VLOOKUP(AK138,'Calcification Rates'!$A$11:$Q$88,5,0)),0,VLOOKUP(AK138,'Calcification Rates'!$A$11:$Q$88,5,0)))*AM138</f>
        <v>0</v>
      </c>
      <c r="AO138" s="245" t="str">
        <f>IF(ISERROR(VLOOKUP(AK138,'Calcification Rates'!$A$10:$D$88,2,FALSE))," ",VLOOKUP(AK138,'Calcification Rates'!$A$10:$D$88,2,FALSE))</f>
        <v xml:space="preserve"> </v>
      </c>
      <c r="AP138" s="245" t="str">
        <f>IF(ISERROR(VLOOKUP(AK138,'Calcification Rates'!$A$10:$D$88,4,FALSE))," ",VLOOKUP(AK138,'Calcification Rates'!$A$10:$D$88,4,FALSE))</f>
        <v xml:space="preserve"> </v>
      </c>
      <c r="AQ138" s="246">
        <f>(IF(ISERROR(VLOOKUP(AK138,'Calcification Rates'!$A$11:$Q$88,11,0)),0,VLOOKUP(AK138,'Calcification Rates'!$A$11:$Q$88,11,0)))*AN138+(IF(ISERROR(VLOOKUP(AK138,'Calcification Rates'!$A$11:$Q$88,14,0)),0,VLOOKUP(AK138,'Calcification Rates'!$A$11:$Q$88,14,0)))</f>
        <v>0</v>
      </c>
      <c r="AR138" s="246">
        <f>(IF(ISERROR(VLOOKUP(AK138,'Calcification Rates'!$A$11:$Q$88,12,0)),0,VLOOKUP(AK138,'Calcification Rates'!$A$11:$Q$88,12,0)))*AN138+(IF(ISERROR(VLOOKUP(AK138,'Calcification Rates'!$A$11:$Q$88,15,0)),0,VLOOKUP(AK138,'Calcification Rates'!$A$11:$Q$88,15,0)))</f>
        <v>0</v>
      </c>
      <c r="AS138" s="249">
        <f>(IF(ISERROR(VLOOKUP(AK138,'Calcification Rates'!$A$11:$Q$88,13,0)),0,VLOOKUP(AK138,'Calcification Rates'!$A$11:$Q$88,13,0)))*AN138+(IF(ISERROR(VLOOKUP(AK138,'Calcification Rates'!$A$11:$Q$88,16,0)),0,VLOOKUP(AK138,'Calcification Rates'!$A$11:$Q$88,16,0)))</f>
        <v>0</v>
      </c>
      <c r="AT138" s="256"/>
      <c r="AU138" s="241"/>
      <c r="AV138" s="241"/>
      <c r="AW138" s="244">
        <f>(IF(ISERROR(VLOOKUP(AT138,'Calcification Rates'!$A$11:$Q$88,5,0)),0,VLOOKUP(AT138,'Calcification Rates'!$A$11:$Q$88,5,0)))*AV138</f>
        <v>0</v>
      </c>
      <c r="AX138" s="245" t="str">
        <f>IF(ISERROR(VLOOKUP(AT138,'Calcification Rates'!$A$10:$D$88,2,FALSE))," ",VLOOKUP(AT138,'Calcification Rates'!$A$10:$D$88,2,FALSE))</f>
        <v xml:space="preserve"> </v>
      </c>
      <c r="AY138" s="245" t="str">
        <f>IF(ISERROR(VLOOKUP(AT138,'Calcification Rates'!$A$10:$D$88,4,FALSE))," ",VLOOKUP(AT138,'Calcification Rates'!$A$10:$D$88,4,FALSE))</f>
        <v xml:space="preserve"> </v>
      </c>
      <c r="AZ138" s="253">
        <f>(IF(ISERROR(VLOOKUP(AT138,'Calcification Rates'!$A$11:$Q$88,11,0)),0,VLOOKUP(AT138,'Calcification Rates'!$A$11:$Q$88,11,0)))*AW138+(IF(ISERROR(VLOOKUP(AT138,'Calcification Rates'!$A$11:$Q$88,14,0)),0,VLOOKUP(AT138,'Calcification Rates'!$A$11:$Q$88,14,0)))</f>
        <v>0</v>
      </c>
      <c r="BA138" s="253">
        <f>(IF(ISERROR(VLOOKUP(AT138,'Calcification Rates'!$A$11:$Q$88,12,0)),0,VLOOKUP(AT138,'Calcification Rates'!$A$11:$Q$88,12,0)))*AW138+(IF(ISERROR(VLOOKUP(AT138,'Calcification Rates'!$A$11:$Q$88,15,0)),0,VLOOKUP(AT138,'Calcification Rates'!$A$11:$Q$88,15,0)))</f>
        <v>0</v>
      </c>
      <c r="BB138" s="254">
        <f>(IF(ISERROR(VLOOKUP(AT138,'Calcification Rates'!$A$11:$Q$88,13,0)),0,VLOOKUP(AT138,'Calcification Rates'!$A$11:$Q$88,13,0)))*AW138+(IF(ISERROR(VLOOKUP(AT138,'Calcification Rates'!$A$11:$Q$88,16,0)),0,VLOOKUP(AT138,'Calcification Rates'!$A$11:$Q$88,16,0)))</f>
        <v>0</v>
      </c>
      <c r="BC138" s="256"/>
      <c r="BD138" s="241"/>
      <c r="BE138" s="241"/>
      <c r="BF138" s="244">
        <f>(IF(ISERROR(VLOOKUP(BC138,'Calcification Rates'!$A$11:$Q$88,5,0)),0,VLOOKUP(BC138,'Calcification Rates'!$A$11:$Q$88,5,0)))*BE138</f>
        <v>0</v>
      </c>
      <c r="BG138" s="245" t="str">
        <f>IF(ISERROR(VLOOKUP(BC138,'Calcification Rates'!$A$10:$D$88,2,FALSE))," ",VLOOKUP(BC138,'Calcification Rates'!$A$10:$D$88,2,FALSE))</f>
        <v xml:space="preserve"> </v>
      </c>
      <c r="BH138" s="245" t="str">
        <f>IF(ISERROR(VLOOKUP(BC138,'Calcification Rates'!$A$10:$D$88,4,FALSE))," ",VLOOKUP(BC138,'Calcification Rates'!$A$10:$D$88,4,FALSE))</f>
        <v xml:space="preserve"> </v>
      </c>
      <c r="BI138" s="253">
        <f>(IF(ISERROR(VLOOKUP(BC138,'Calcification Rates'!$A$11:$Q$88,11,0)),0,VLOOKUP(BC138,'Calcification Rates'!$A$11:$Q$88,11,0)))*BF138+(IF(ISERROR(VLOOKUP(BC138,'Calcification Rates'!$A$11:$Q$88,14,0)),0,VLOOKUP(BC138,'Calcification Rates'!$A$11:$Q$88,14,0)))</f>
        <v>0</v>
      </c>
      <c r="BJ138" s="253">
        <f>(IF(ISERROR(VLOOKUP(BC138,'Calcification Rates'!$A$11:$Q$88,12,0)),0,VLOOKUP(BC138,'Calcification Rates'!$A$11:$Q$88,12,0)))*BF138+(IF(ISERROR(VLOOKUP(BC138,'Calcification Rates'!$A$11:$Q$88,15,0)),0,VLOOKUP(BC138,'Calcification Rates'!$A$11:$Q$88,15,0)))</f>
        <v>0</v>
      </c>
      <c r="BK138" s="254">
        <f>(IF(ISERROR(VLOOKUP(BC138,'Calcification Rates'!$A$11:$Q$88,13,0)),0,VLOOKUP(BC138,'Calcification Rates'!$A$11:$Q$88,13,0)))*BF138+(IF(ISERROR(VLOOKUP(BC138,'Calcification Rates'!$A$11:$Q$88,16,0)),0,VLOOKUP(BC138,'Calcification Rates'!$A$11:$Q$88,16,0)))</f>
        <v>0</v>
      </c>
      <c r="BL138" s="256"/>
      <c r="BM138" s="241"/>
      <c r="BN138" s="241"/>
      <c r="BO138" s="241">
        <f>(IF(ISERROR(VLOOKUP(BL138,'Calcification Rates'!$A$11:$Q$88,5,0)),0,VLOOKUP(BL138,'Calcification Rates'!$A$11:$Q$88,5,0)))*BN138</f>
        <v>0</v>
      </c>
      <c r="BP138" s="245" t="str">
        <f>IF(ISERROR(VLOOKUP(BL138,'Calcification Rates'!$A$10:$D$88,2,FALSE))," ",VLOOKUP(BL138,'Calcification Rates'!$A$10:$D$88,2,FALSE))</f>
        <v xml:space="preserve"> </v>
      </c>
      <c r="BQ138" s="245" t="str">
        <f>IF(ISERROR(VLOOKUP(BL138,'Calcification Rates'!$A$10:$D$88,4,FALSE))," ",VLOOKUP(BL138,'Calcification Rates'!$A$10:$D$88,4,FALSE))</f>
        <v xml:space="preserve"> </v>
      </c>
      <c r="BR138" s="253">
        <f>(IF(ISERROR(VLOOKUP(BL138,'Calcification Rates'!$A$11:$Q$88,11,0)),0,VLOOKUP(BL138,'Calcification Rates'!$A$11:$Q$88,11,0)))*BO138+(IF(ISERROR(VLOOKUP(BL138,'Calcification Rates'!$A$11:$Q$88,14,0)),0,VLOOKUP(BL138,'Calcification Rates'!$A$11:$Q$88,14,0)))</f>
        <v>0</v>
      </c>
      <c r="BS138" s="253">
        <f>(IF(ISERROR(VLOOKUP(BL138,'Calcification Rates'!$A$11:$Q$88,12,0)),0,VLOOKUP(BL138,'Calcification Rates'!$A$11:$Q$88,12,0)))*BO138+(IF(ISERROR(VLOOKUP(BL138,'Calcification Rates'!$A$11:$Q$88,15,0)),0,VLOOKUP(BL138,'Calcification Rates'!$A$11:$Q$88,15,0)))</f>
        <v>0</v>
      </c>
      <c r="BT138" s="254">
        <f>(IF(ISERROR(VLOOKUP(BL138,'Calcification Rates'!$A$11:$Q$88,13,0)),0,VLOOKUP(BL138,'Calcification Rates'!$A$11:$Q$88,13,0)))*BO138+(IF(ISERROR(VLOOKUP(BL138,'Calcification Rates'!$A$11:$Q$88,16,0)),0,VLOOKUP(BL138,'Calcification Rates'!$A$11:$Q$88,16,0)))</f>
        <v>0</v>
      </c>
    </row>
    <row r="139" spans="1:72" ht="20.100000000000001" customHeight="1" x14ac:dyDescent="0.25">
      <c r="A139" s="258"/>
      <c r="B139" s="241"/>
      <c r="C139" s="257"/>
      <c r="D139" s="244">
        <f>(IF(ISERROR(VLOOKUP(A139,'Calcification Rates'!$A$11:$Q$88,5,0)),0,VLOOKUP(A139,'Calcification Rates'!$A$11:$Q$88,5,0)))*C139</f>
        <v>0</v>
      </c>
      <c r="E139" s="245" t="str">
        <f>IF(ISERROR(VLOOKUP(A139,'Calcification Rates'!$A$10:$D$88,2,FALSE))," ",VLOOKUP(A139,'Calcification Rates'!$A$10:$D$88,2,FALSE))</f>
        <v xml:space="preserve"> </v>
      </c>
      <c r="F139" s="245" t="str">
        <f>IF(ISERROR(VLOOKUP(A139,'Calcification Rates'!$A$10:$D$88,4,FALSE))," ",VLOOKUP(A139,'Calcification Rates'!$A$10:$D$88,4,FALSE))</f>
        <v xml:space="preserve"> </v>
      </c>
      <c r="G139" s="246">
        <f>(IF(ISERROR(VLOOKUP(A139,'Calcification Rates'!$A$11:$Q$88,11,0)),0,VLOOKUP(A139,'Calcification Rates'!$A$11:$Q$88,11,0)))*D139+(IF(ISERROR(VLOOKUP(A139,'Calcification Rates'!$A$11:$Q$88,14,0)),0,VLOOKUP(A139,'Calcification Rates'!$A$11:$Q$88,14,0)))</f>
        <v>0</v>
      </c>
      <c r="H139" s="247">
        <f>(IF(ISERROR(VLOOKUP(A139,'Calcification Rates'!$A$11:$Q$88,12,0)),0,VLOOKUP(A139,'Calcification Rates'!$A$11:$Q$88,12,0)))*D139+(IF(ISERROR(VLOOKUP(A139,'Calcification Rates'!$A$11:$Q$88,15,0)),0,VLOOKUP(A139,'Calcification Rates'!$A$11:$Q$88,15,0)))</f>
        <v>0</v>
      </c>
      <c r="I139" s="248">
        <f>(IF(ISERROR(VLOOKUP(A139,'Calcification Rates'!$A$11:$Q$88,13,0)),0,VLOOKUP(A139,'Calcification Rates'!$A$11:$Q$88,13,0)))*D139+(IF(ISERROR(VLOOKUP(A139,'Calcification Rates'!$A$11:$Q$88,16,0)),0,VLOOKUP(A139,'Calcification Rates'!$A$11:$Q$88,16,0)))</f>
        <v>0</v>
      </c>
      <c r="J139" s="256"/>
      <c r="K139" s="250"/>
      <c r="L139" s="250"/>
      <c r="M139" s="244">
        <f>(IF(ISERROR(VLOOKUP(J139,'Calcification Rates'!$A$11:$Q$88,5,0)),0,VLOOKUP(J139,'Calcification Rates'!$A$11:$Q$88,5,0)))*L139</f>
        <v>0</v>
      </c>
      <c r="N139" s="245" t="str">
        <f>IF(ISERROR(VLOOKUP(J139,'Calcification Rates'!$A$10:$D$88,2,FALSE))," ",VLOOKUP(J139,'Calcification Rates'!$A$10:$D$88,2,FALSE))</f>
        <v xml:space="preserve"> </v>
      </c>
      <c r="O139" s="245" t="str">
        <f>IF(ISERROR(VLOOKUP(J139,'Calcification Rates'!$A$10:$D$88,4,FALSE))," ",VLOOKUP(J139,'Calcification Rates'!$A$10:$D$88,4,FALSE))</f>
        <v xml:space="preserve"> </v>
      </c>
      <c r="P139" s="246">
        <f>(IF(ISERROR(VLOOKUP(J139,'Calcification Rates'!$A$11:$Q$88,11,0)),0,VLOOKUP(J139,'Calcification Rates'!$A$11:$Q$88,11,0)))*M139+(IF(ISERROR(VLOOKUP(J139,'Calcification Rates'!$A$11:$Q$88,14,0)),0,VLOOKUP(J139,'Calcification Rates'!$A$11:$Q$88,14,0)))</f>
        <v>0</v>
      </c>
      <c r="Q139" s="246">
        <f>(IF(ISERROR(VLOOKUP(J139,'Calcification Rates'!$A$11:$Q$88,12,0)),0,VLOOKUP(J139,'Calcification Rates'!$A$11:$Q$88,12,0)))*M139+(IF(ISERROR(VLOOKUP(J139,'Calcification Rates'!$A$11:$Q$88,15,0)),0,VLOOKUP(J139,'Calcification Rates'!$A$11:$Q$88,15,0)))</f>
        <v>0</v>
      </c>
      <c r="R139" s="249">
        <f>(IF(ISERROR(VLOOKUP(J139,'Calcification Rates'!$A$11:$Q$88,13,0)),0,VLOOKUP(J139,'Calcification Rates'!$A$11:$Q$88,13,0)))*M139+(IF(ISERROR(VLOOKUP(J139,'Calcification Rates'!$A$11:$Q$88,16,0)),0,VLOOKUP(J139,'Calcification Rates'!$A$11:$Q$88,16,0)))</f>
        <v>0</v>
      </c>
      <c r="S139" s="242"/>
      <c r="T139" s="242"/>
      <c r="U139" s="242"/>
      <c r="V139" s="252">
        <f>(IF(ISERROR(VLOOKUP(S139,'Calcification Rates'!$A$11:$Q$88,5,0)),0,VLOOKUP(S139,'Calcification Rates'!$A$11:$Q$88,5,0)))*U139</f>
        <v>0</v>
      </c>
      <c r="W139" s="259" t="str">
        <f>IF(ISERROR(VLOOKUP(S139,'Calcification Rates'!$A$10:$D$88,2,FALSE))," ",VLOOKUP(S139,'Calcification Rates'!$A$10:$D$88,2,FALSE))</f>
        <v xml:space="preserve"> </v>
      </c>
      <c r="X139" s="245" t="str">
        <f>IF(ISERROR(VLOOKUP(S139,'Calcification Rates'!$A$10:$D$88,4,FALSE))," ",VLOOKUP(S139,'Calcification Rates'!$A$10:$D$88,4,FALSE))</f>
        <v xml:space="preserve"> </v>
      </c>
      <c r="Y139" s="246">
        <f>(IF(ISERROR(VLOOKUP(S139,'Calcification Rates'!$A$11:$Q$88,11,0)),0,VLOOKUP(S139,'Calcification Rates'!$A$11:$Q$88,11,0)))*V139+(IF(ISERROR(VLOOKUP(S139,'Calcification Rates'!$A$11:$Q$88,14,0)),0,VLOOKUP(S139,'Calcification Rates'!$A$11:$Q$88,14,0)))</f>
        <v>0</v>
      </c>
      <c r="Z139" s="246">
        <f>(IF(ISERROR(VLOOKUP(S139,'Calcification Rates'!$A$11:$Q$88,12,0)),0,VLOOKUP(S139,'Calcification Rates'!$A$11:$Q$88,12,0)))*V139+(IF(ISERROR(VLOOKUP(S139,'Calcification Rates'!$A$11:$Q$88,15,0)),0,VLOOKUP(S139,'Calcification Rates'!$A$11:$Q$88,15,0)))</f>
        <v>0</v>
      </c>
      <c r="AA139" s="249">
        <f>(IF(ISERROR(VLOOKUP(S139,'Calcification Rates'!$A$11:$Q$88,13,0)),0,VLOOKUP(S139,'Calcification Rates'!$A$11:$Q$88,13,0)))*V139+(IF(ISERROR(VLOOKUP(S139,'Calcification Rates'!$A$11:$Q$88,16,0)),0,VLOOKUP(S139,'Calcification Rates'!$A$11:$Q$88,16,0)))</f>
        <v>0</v>
      </c>
      <c r="AB139" s="256"/>
      <c r="AC139" s="241"/>
      <c r="AD139" s="241"/>
      <c r="AE139" s="244">
        <f>(IF(ISERROR(VLOOKUP(AB139,'Calcification Rates'!$A$11:$Q$88,5,0)),0,VLOOKUP(AB139,'Calcification Rates'!$A$11:$Q$88,5,0)))*AD139</f>
        <v>0</v>
      </c>
      <c r="AF139" s="245" t="str">
        <f>IF(ISERROR(VLOOKUP(AB139,'Calcification Rates'!$A$10:$D$88,2,FALSE))," ",VLOOKUP(AB139,'Calcification Rates'!$A$10:$D$88,2,FALSE))</f>
        <v xml:space="preserve"> </v>
      </c>
      <c r="AG139" s="245" t="str">
        <f>IF(ISERROR(VLOOKUP(AB139,'Calcification Rates'!$A$10:$D$88,4,FALSE))," ",VLOOKUP(AB139,'Calcification Rates'!$A$10:$D$88,4,FALSE))</f>
        <v xml:space="preserve"> </v>
      </c>
      <c r="AH139" s="246">
        <f>(IF(ISERROR(VLOOKUP(AB139,'Calcification Rates'!$A$11:$Q$88,11,0)),0,VLOOKUP(AB139,'Calcification Rates'!$A$11:$Q$88,11,0)))*AE139+(IF(ISERROR(VLOOKUP(AB139,'Calcification Rates'!$A$11:$Q$88,14,0)),0,VLOOKUP(AB139,'Calcification Rates'!$A$11:$Q$88,14,0)))</f>
        <v>0</v>
      </c>
      <c r="AI139" s="246">
        <f>(IF(ISERROR(VLOOKUP(AB139,'Calcification Rates'!$A$11:$Q$88,12,0)),0,VLOOKUP(AB139,'Calcification Rates'!$A$11:$Q$88,12,0)))*AE139+(IF(ISERROR(VLOOKUP(AB139,'Calcification Rates'!$A$11:$Q$88,15,0)),0,VLOOKUP(AB139,'Calcification Rates'!$A$11:$Q$88,15,0)))</f>
        <v>0</v>
      </c>
      <c r="AJ139" s="249">
        <f>(IF(ISERROR(VLOOKUP(AB139,'Calcification Rates'!$A$11:$Q$88,13,0)),0,VLOOKUP(AB139,'Calcification Rates'!$A$11:$Q$88,13,0)))*AE139+(IF(ISERROR(VLOOKUP(AB139,'Calcification Rates'!$A$11:$Q$88,16,0)),0,VLOOKUP(AB139,'Calcification Rates'!$A$11:$Q$88,16,0)))</f>
        <v>0</v>
      </c>
      <c r="AK139" s="256"/>
      <c r="AL139" s="241"/>
      <c r="AM139" s="241"/>
      <c r="AN139" s="252">
        <f>(IF(ISERROR(VLOOKUP(AK139,'Calcification Rates'!$A$11:$Q$88,5,0)),0,VLOOKUP(AK139,'Calcification Rates'!$A$11:$Q$88,5,0)))*AM139</f>
        <v>0</v>
      </c>
      <c r="AO139" s="245" t="str">
        <f>IF(ISERROR(VLOOKUP(AK139,'Calcification Rates'!$A$10:$D$88,2,FALSE))," ",VLOOKUP(AK139,'Calcification Rates'!$A$10:$D$88,2,FALSE))</f>
        <v xml:space="preserve"> </v>
      </c>
      <c r="AP139" s="245" t="str">
        <f>IF(ISERROR(VLOOKUP(AK139,'Calcification Rates'!$A$10:$D$88,4,FALSE))," ",VLOOKUP(AK139,'Calcification Rates'!$A$10:$D$88,4,FALSE))</f>
        <v xml:space="preserve"> </v>
      </c>
      <c r="AQ139" s="246">
        <f>(IF(ISERROR(VLOOKUP(AK139,'Calcification Rates'!$A$11:$Q$88,11,0)),0,VLOOKUP(AK139,'Calcification Rates'!$A$11:$Q$88,11,0)))*AN139+(IF(ISERROR(VLOOKUP(AK139,'Calcification Rates'!$A$11:$Q$88,14,0)),0,VLOOKUP(AK139,'Calcification Rates'!$A$11:$Q$88,14,0)))</f>
        <v>0</v>
      </c>
      <c r="AR139" s="246">
        <f>(IF(ISERROR(VLOOKUP(AK139,'Calcification Rates'!$A$11:$Q$88,12,0)),0,VLOOKUP(AK139,'Calcification Rates'!$A$11:$Q$88,12,0)))*AN139+(IF(ISERROR(VLOOKUP(AK139,'Calcification Rates'!$A$11:$Q$88,15,0)),0,VLOOKUP(AK139,'Calcification Rates'!$A$11:$Q$88,15,0)))</f>
        <v>0</v>
      </c>
      <c r="AS139" s="249">
        <f>(IF(ISERROR(VLOOKUP(AK139,'Calcification Rates'!$A$11:$Q$88,13,0)),0,VLOOKUP(AK139,'Calcification Rates'!$A$11:$Q$88,13,0)))*AN139+(IF(ISERROR(VLOOKUP(AK139,'Calcification Rates'!$A$11:$Q$88,16,0)),0,VLOOKUP(AK139,'Calcification Rates'!$A$11:$Q$88,16,0)))</f>
        <v>0</v>
      </c>
      <c r="AT139" s="256"/>
      <c r="AU139" s="241"/>
      <c r="AV139" s="241"/>
      <c r="AW139" s="244">
        <f>(IF(ISERROR(VLOOKUP(AT139,'Calcification Rates'!$A$11:$Q$88,5,0)),0,VLOOKUP(AT139,'Calcification Rates'!$A$11:$Q$88,5,0)))*AV139</f>
        <v>0</v>
      </c>
      <c r="AX139" s="245" t="str">
        <f>IF(ISERROR(VLOOKUP(AT139,'Calcification Rates'!$A$10:$D$88,2,FALSE))," ",VLOOKUP(AT139,'Calcification Rates'!$A$10:$D$88,2,FALSE))</f>
        <v xml:space="preserve"> </v>
      </c>
      <c r="AY139" s="245" t="str">
        <f>IF(ISERROR(VLOOKUP(AT139,'Calcification Rates'!$A$10:$D$88,4,FALSE))," ",VLOOKUP(AT139,'Calcification Rates'!$A$10:$D$88,4,FALSE))</f>
        <v xml:space="preserve"> </v>
      </c>
      <c r="AZ139" s="253">
        <f>(IF(ISERROR(VLOOKUP(AT139,'Calcification Rates'!$A$11:$Q$88,11,0)),0,VLOOKUP(AT139,'Calcification Rates'!$A$11:$Q$88,11,0)))*AW139+(IF(ISERROR(VLOOKUP(AT139,'Calcification Rates'!$A$11:$Q$88,14,0)),0,VLOOKUP(AT139,'Calcification Rates'!$A$11:$Q$88,14,0)))</f>
        <v>0</v>
      </c>
      <c r="BA139" s="253">
        <f>(IF(ISERROR(VLOOKUP(AT139,'Calcification Rates'!$A$11:$Q$88,12,0)),0,VLOOKUP(AT139,'Calcification Rates'!$A$11:$Q$88,12,0)))*AW139+(IF(ISERROR(VLOOKUP(AT139,'Calcification Rates'!$A$11:$Q$88,15,0)),0,VLOOKUP(AT139,'Calcification Rates'!$A$11:$Q$88,15,0)))</f>
        <v>0</v>
      </c>
      <c r="BB139" s="254">
        <f>(IF(ISERROR(VLOOKUP(AT139,'Calcification Rates'!$A$11:$Q$88,13,0)),0,VLOOKUP(AT139,'Calcification Rates'!$A$11:$Q$88,13,0)))*AW139+(IF(ISERROR(VLOOKUP(AT139,'Calcification Rates'!$A$11:$Q$88,16,0)),0,VLOOKUP(AT139,'Calcification Rates'!$A$11:$Q$88,16,0)))</f>
        <v>0</v>
      </c>
      <c r="BC139" s="256"/>
      <c r="BD139" s="241"/>
      <c r="BE139" s="241"/>
      <c r="BF139" s="244">
        <f>(IF(ISERROR(VLOOKUP(BC139,'Calcification Rates'!$A$11:$Q$88,5,0)),0,VLOOKUP(BC139,'Calcification Rates'!$A$11:$Q$88,5,0)))*BE139</f>
        <v>0</v>
      </c>
      <c r="BG139" s="245" t="str">
        <f>IF(ISERROR(VLOOKUP(BC139,'Calcification Rates'!$A$10:$D$88,2,FALSE))," ",VLOOKUP(BC139,'Calcification Rates'!$A$10:$D$88,2,FALSE))</f>
        <v xml:space="preserve"> </v>
      </c>
      <c r="BH139" s="245" t="str">
        <f>IF(ISERROR(VLOOKUP(BC139,'Calcification Rates'!$A$10:$D$88,4,FALSE))," ",VLOOKUP(BC139,'Calcification Rates'!$A$10:$D$88,4,FALSE))</f>
        <v xml:space="preserve"> </v>
      </c>
      <c r="BI139" s="253">
        <f>(IF(ISERROR(VLOOKUP(BC139,'Calcification Rates'!$A$11:$Q$88,11,0)),0,VLOOKUP(BC139,'Calcification Rates'!$A$11:$Q$88,11,0)))*BF139+(IF(ISERROR(VLOOKUP(BC139,'Calcification Rates'!$A$11:$Q$88,14,0)),0,VLOOKUP(BC139,'Calcification Rates'!$A$11:$Q$88,14,0)))</f>
        <v>0</v>
      </c>
      <c r="BJ139" s="253">
        <f>(IF(ISERROR(VLOOKUP(BC139,'Calcification Rates'!$A$11:$Q$88,12,0)),0,VLOOKUP(BC139,'Calcification Rates'!$A$11:$Q$88,12,0)))*BF139+(IF(ISERROR(VLOOKUP(BC139,'Calcification Rates'!$A$11:$Q$88,15,0)),0,VLOOKUP(BC139,'Calcification Rates'!$A$11:$Q$88,15,0)))</f>
        <v>0</v>
      </c>
      <c r="BK139" s="254">
        <f>(IF(ISERROR(VLOOKUP(BC139,'Calcification Rates'!$A$11:$Q$88,13,0)),0,VLOOKUP(BC139,'Calcification Rates'!$A$11:$Q$88,13,0)))*BF139+(IF(ISERROR(VLOOKUP(BC139,'Calcification Rates'!$A$11:$Q$88,16,0)),0,VLOOKUP(BC139,'Calcification Rates'!$A$11:$Q$88,16,0)))</f>
        <v>0</v>
      </c>
      <c r="BL139" s="256"/>
      <c r="BM139" s="241"/>
      <c r="BN139" s="241"/>
      <c r="BO139" s="241">
        <f>(IF(ISERROR(VLOOKUP(BL139,'Calcification Rates'!$A$11:$Q$88,5,0)),0,VLOOKUP(BL139,'Calcification Rates'!$A$11:$Q$88,5,0)))*BN139</f>
        <v>0</v>
      </c>
      <c r="BP139" s="245" t="str">
        <f>IF(ISERROR(VLOOKUP(BL139,'Calcification Rates'!$A$10:$D$88,2,FALSE))," ",VLOOKUP(BL139,'Calcification Rates'!$A$10:$D$88,2,FALSE))</f>
        <v xml:space="preserve"> </v>
      </c>
      <c r="BQ139" s="245" t="str">
        <f>IF(ISERROR(VLOOKUP(BL139,'Calcification Rates'!$A$10:$D$88,4,FALSE))," ",VLOOKUP(BL139,'Calcification Rates'!$A$10:$D$88,4,FALSE))</f>
        <v xml:space="preserve"> </v>
      </c>
      <c r="BR139" s="253">
        <f>(IF(ISERROR(VLOOKUP(BL139,'Calcification Rates'!$A$11:$Q$88,11,0)),0,VLOOKUP(BL139,'Calcification Rates'!$A$11:$Q$88,11,0)))*BO139+(IF(ISERROR(VLOOKUP(BL139,'Calcification Rates'!$A$11:$Q$88,14,0)),0,VLOOKUP(BL139,'Calcification Rates'!$A$11:$Q$88,14,0)))</f>
        <v>0</v>
      </c>
      <c r="BS139" s="253">
        <f>(IF(ISERROR(VLOOKUP(BL139,'Calcification Rates'!$A$11:$Q$88,12,0)),0,VLOOKUP(BL139,'Calcification Rates'!$A$11:$Q$88,12,0)))*BO139+(IF(ISERROR(VLOOKUP(BL139,'Calcification Rates'!$A$11:$Q$88,15,0)),0,VLOOKUP(BL139,'Calcification Rates'!$A$11:$Q$88,15,0)))</f>
        <v>0</v>
      </c>
      <c r="BT139" s="254">
        <f>(IF(ISERROR(VLOOKUP(BL139,'Calcification Rates'!$A$11:$Q$88,13,0)),0,VLOOKUP(BL139,'Calcification Rates'!$A$11:$Q$88,13,0)))*BO139+(IF(ISERROR(VLOOKUP(BL139,'Calcification Rates'!$A$11:$Q$88,16,0)),0,VLOOKUP(BL139,'Calcification Rates'!$A$11:$Q$88,16,0)))</f>
        <v>0</v>
      </c>
    </row>
    <row r="140" spans="1:72" ht="20.100000000000001" customHeight="1" x14ac:dyDescent="0.25">
      <c r="A140" s="258"/>
      <c r="B140" s="241"/>
      <c r="C140" s="257"/>
      <c r="D140" s="244">
        <f>(IF(ISERROR(VLOOKUP(A140,'Calcification Rates'!$A$11:$Q$88,5,0)),0,VLOOKUP(A140,'Calcification Rates'!$A$11:$Q$88,5,0)))*C140</f>
        <v>0</v>
      </c>
      <c r="E140" s="245" t="str">
        <f>IF(ISERROR(VLOOKUP(A140,'Calcification Rates'!$A$10:$D$88,2,FALSE))," ",VLOOKUP(A140,'Calcification Rates'!$A$10:$D$88,2,FALSE))</f>
        <v xml:space="preserve"> </v>
      </c>
      <c r="F140" s="245" t="str">
        <f>IF(ISERROR(VLOOKUP(A140,'Calcification Rates'!$A$10:$D$88,4,FALSE))," ",VLOOKUP(A140,'Calcification Rates'!$A$10:$D$88,4,FALSE))</f>
        <v xml:space="preserve"> </v>
      </c>
      <c r="G140" s="246">
        <f>(IF(ISERROR(VLOOKUP(A140,'Calcification Rates'!$A$11:$Q$88,11,0)),0,VLOOKUP(A140,'Calcification Rates'!$A$11:$Q$88,11,0)))*D140+(IF(ISERROR(VLOOKUP(A140,'Calcification Rates'!$A$11:$Q$88,14,0)),0,VLOOKUP(A140,'Calcification Rates'!$A$11:$Q$88,14,0)))</f>
        <v>0</v>
      </c>
      <c r="H140" s="247">
        <f>(IF(ISERROR(VLOOKUP(A140,'Calcification Rates'!$A$11:$Q$88,12,0)),0,VLOOKUP(A140,'Calcification Rates'!$A$11:$Q$88,12,0)))*D140+(IF(ISERROR(VLOOKUP(A140,'Calcification Rates'!$A$11:$Q$88,15,0)),0,VLOOKUP(A140,'Calcification Rates'!$A$11:$Q$88,15,0)))</f>
        <v>0</v>
      </c>
      <c r="I140" s="248">
        <f>(IF(ISERROR(VLOOKUP(A140,'Calcification Rates'!$A$11:$Q$88,13,0)),0,VLOOKUP(A140,'Calcification Rates'!$A$11:$Q$88,13,0)))*D140+(IF(ISERROR(VLOOKUP(A140,'Calcification Rates'!$A$11:$Q$88,16,0)),0,VLOOKUP(A140,'Calcification Rates'!$A$11:$Q$88,16,0)))</f>
        <v>0</v>
      </c>
      <c r="J140" s="256"/>
      <c r="K140" s="250"/>
      <c r="L140" s="250"/>
      <c r="M140" s="244">
        <f>(IF(ISERROR(VLOOKUP(J140,'Calcification Rates'!$A$11:$Q$88,5,0)),0,VLOOKUP(J140,'Calcification Rates'!$A$11:$Q$88,5,0)))*L140</f>
        <v>0</v>
      </c>
      <c r="N140" s="245" t="str">
        <f>IF(ISERROR(VLOOKUP(J140,'Calcification Rates'!$A$10:$D$88,2,FALSE))," ",VLOOKUP(J140,'Calcification Rates'!$A$10:$D$88,2,FALSE))</f>
        <v xml:space="preserve"> </v>
      </c>
      <c r="O140" s="245" t="str">
        <f>IF(ISERROR(VLOOKUP(J140,'Calcification Rates'!$A$10:$D$88,4,FALSE))," ",VLOOKUP(J140,'Calcification Rates'!$A$10:$D$88,4,FALSE))</f>
        <v xml:space="preserve"> </v>
      </c>
      <c r="P140" s="246">
        <f>(IF(ISERROR(VLOOKUP(J140,'Calcification Rates'!$A$11:$Q$88,11,0)),0,VLOOKUP(J140,'Calcification Rates'!$A$11:$Q$88,11,0)))*M140+(IF(ISERROR(VLOOKUP(J140,'Calcification Rates'!$A$11:$Q$88,14,0)),0,VLOOKUP(J140,'Calcification Rates'!$A$11:$Q$88,14,0)))</f>
        <v>0</v>
      </c>
      <c r="Q140" s="246">
        <f>(IF(ISERROR(VLOOKUP(J140,'Calcification Rates'!$A$11:$Q$88,12,0)),0,VLOOKUP(J140,'Calcification Rates'!$A$11:$Q$88,12,0)))*M140+(IF(ISERROR(VLOOKUP(J140,'Calcification Rates'!$A$11:$Q$88,15,0)),0,VLOOKUP(J140,'Calcification Rates'!$A$11:$Q$88,15,0)))</f>
        <v>0</v>
      </c>
      <c r="R140" s="249">
        <f>(IF(ISERROR(VLOOKUP(J140,'Calcification Rates'!$A$11:$Q$88,13,0)),0,VLOOKUP(J140,'Calcification Rates'!$A$11:$Q$88,13,0)))*M140+(IF(ISERROR(VLOOKUP(J140,'Calcification Rates'!$A$11:$Q$88,16,0)),0,VLOOKUP(J140,'Calcification Rates'!$A$11:$Q$88,16,0)))</f>
        <v>0</v>
      </c>
      <c r="S140" s="242"/>
      <c r="T140" s="242"/>
      <c r="U140" s="242"/>
      <c r="V140" s="252">
        <f>(IF(ISERROR(VLOOKUP(S140,'Calcification Rates'!$A$11:$Q$88,5,0)),0,VLOOKUP(S140,'Calcification Rates'!$A$11:$Q$88,5,0)))*U140</f>
        <v>0</v>
      </c>
      <c r="W140" s="259" t="str">
        <f>IF(ISERROR(VLOOKUP(S140,'Calcification Rates'!$A$10:$D$88,2,FALSE))," ",VLOOKUP(S140,'Calcification Rates'!$A$10:$D$88,2,FALSE))</f>
        <v xml:space="preserve"> </v>
      </c>
      <c r="X140" s="245" t="str">
        <f>IF(ISERROR(VLOOKUP(S140,'Calcification Rates'!$A$10:$D$88,4,FALSE))," ",VLOOKUP(S140,'Calcification Rates'!$A$10:$D$88,4,FALSE))</f>
        <v xml:space="preserve"> </v>
      </c>
      <c r="Y140" s="246">
        <f>(IF(ISERROR(VLOOKUP(S140,'Calcification Rates'!$A$11:$Q$88,11,0)),0,VLOOKUP(S140,'Calcification Rates'!$A$11:$Q$88,11,0)))*V140+(IF(ISERROR(VLOOKUP(S140,'Calcification Rates'!$A$11:$Q$88,14,0)),0,VLOOKUP(S140,'Calcification Rates'!$A$11:$Q$88,14,0)))</f>
        <v>0</v>
      </c>
      <c r="Z140" s="246">
        <f>(IF(ISERROR(VLOOKUP(S140,'Calcification Rates'!$A$11:$Q$88,12,0)),0,VLOOKUP(S140,'Calcification Rates'!$A$11:$Q$88,12,0)))*V140+(IF(ISERROR(VLOOKUP(S140,'Calcification Rates'!$A$11:$Q$88,15,0)),0,VLOOKUP(S140,'Calcification Rates'!$A$11:$Q$88,15,0)))</f>
        <v>0</v>
      </c>
      <c r="AA140" s="249">
        <f>(IF(ISERROR(VLOOKUP(S140,'Calcification Rates'!$A$11:$Q$88,13,0)),0,VLOOKUP(S140,'Calcification Rates'!$A$11:$Q$88,13,0)))*V140+(IF(ISERROR(VLOOKUP(S140,'Calcification Rates'!$A$11:$Q$88,16,0)),0,VLOOKUP(S140,'Calcification Rates'!$A$11:$Q$88,16,0)))</f>
        <v>0</v>
      </c>
      <c r="AB140" s="256"/>
      <c r="AC140" s="241"/>
      <c r="AD140" s="241"/>
      <c r="AE140" s="244">
        <f>(IF(ISERROR(VLOOKUP(AB140,'Calcification Rates'!$A$11:$Q$88,5,0)),0,VLOOKUP(AB140,'Calcification Rates'!$A$11:$Q$88,5,0)))*AD140</f>
        <v>0</v>
      </c>
      <c r="AF140" s="245" t="str">
        <f>IF(ISERROR(VLOOKUP(AB140,'Calcification Rates'!$A$10:$D$88,2,FALSE))," ",VLOOKUP(AB140,'Calcification Rates'!$A$10:$D$88,2,FALSE))</f>
        <v xml:space="preserve"> </v>
      </c>
      <c r="AG140" s="245" t="str">
        <f>IF(ISERROR(VLOOKUP(AB140,'Calcification Rates'!$A$10:$D$88,4,FALSE))," ",VLOOKUP(AB140,'Calcification Rates'!$A$10:$D$88,4,FALSE))</f>
        <v xml:space="preserve"> </v>
      </c>
      <c r="AH140" s="246">
        <f>(IF(ISERROR(VLOOKUP(AB140,'Calcification Rates'!$A$11:$Q$88,11,0)),0,VLOOKUP(AB140,'Calcification Rates'!$A$11:$Q$88,11,0)))*AE140+(IF(ISERROR(VLOOKUP(AB140,'Calcification Rates'!$A$11:$Q$88,14,0)),0,VLOOKUP(AB140,'Calcification Rates'!$A$11:$Q$88,14,0)))</f>
        <v>0</v>
      </c>
      <c r="AI140" s="246">
        <f>(IF(ISERROR(VLOOKUP(AB140,'Calcification Rates'!$A$11:$Q$88,12,0)),0,VLOOKUP(AB140,'Calcification Rates'!$A$11:$Q$88,12,0)))*AE140+(IF(ISERROR(VLOOKUP(AB140,'Calcification Rates'!$A$11:$Q$88,15,0)),0,VLOOKUP(AB140,'Calcification Rates'!$A$11:$Q$88,15,0)))</f>
        <v>0</v>
      </c>
      <c r="AJ140" s="249">
        <f>(IF(ISERROR(VLOOKUP(AB140,'Calcification Rates'!$A$11:$Q$88,13,0)),0,VLOOKUP(AB140,'Calcification Rates'!$A$11:$Q$88,13,0)))*AE140+(IF(ISERROR(VLOOKUP(AB140,'Calcification Rates'!$A$11:$Q$88,16,0)),0,VLOOKUP(AB140,'Calcification Rates'!$A$11:$Q$88,16,0)))</f>
        <v>0</v>
      </c>
      <c r="AK140" s="256"/>
      <c r="AL140" s="241"/>
      <c r="AM140" s="241"/>
      <c r="AN140" s="252">
        <f>(IF(ISERROR(VLOOKUP(AK140,'Calcification Rates'!$A$11:$Q$88,5,0)),0,VLOOKUP(AK140,'Calcification Rates'!$A$11:$Q$88,5,0)))*AM140</f>
        <v>0</v>
      </c>
      <c r="AO140" s="245" t="str">
        <f>IF(ISERROR(VLOOKUP(AK140,'Calcification Rates'!$A$10:$D$88,2,FALSE))," ",VLOOKUP(AK140,'Calcification Rates'!$A$10:$D$88,2,FALSE))</f>
        <v xml:space="preserve"> </v>
      </c>
      <c r="AP140" s="245" t="str">
        <f>IF(ISERROR(VLOOKUP(AK140,'Calcification Rates'!$A$10:$D$88,4,FALSE))," ",VLOOKUP(AK140,'Calcification Rates'!$A$10:$D$88,4,FALSE))</f>
        <v xml:space="preserve"> </v>
      </c>
      <c r="AQ140" s="246">
        <f>(IF(ISERROR(VLOOKUP(AK140,'Calcification Rates'!$A$11:$Q$88,11,0)),0,VLOOKUP(AK140,'Calcification Rates'!$A$11:$Q$88,11,0)))*AN140+(IF(ISERROR(VLOOKUP(AK140,'Calcification Rates'!$A$11:$Q$88,14,0)),0,VLOOKUP(AK140,'Calcification Rates'!$A$11:$Q$88,14,0)))</f>
        <v>0</v>
      </c>
      <c r="AR140" s="246">
        <f>(IF(ISERROR(VLOOKUP(AK140,'Calcification Rates'!$A$11:$Q$88,12,0)),0,VLOOKUP(AK140,'Calcification Rates'!$A$11:$Q$88,12,0)))*AN140+(IF(ISERROR(VLOOKUP(AK140,'Calcification Rates'!$A$11:$Q$88,15,0)),0,VLOOKUP(AK140,'Calcification Rates'!$A$11:$Q$88,15,0)))</f>
        <v>0</v>
      </c>
      <c r="AS140" s="249">
        <f>(IF(ISERROR(VLOOKUP(AK140,'Calcification Rates'!$A$11:$Q$88,13,0)),0,VLOOKUP(AK140,'Calcification Rates'!$A$11:$Q$88,13,0)))*AN140+(IF(ISERROR(VLOOKUP(AK140,'Calcification Rates'!$A$11:$Q$88,16,0)),0,VLOOKUP(AK140,'Calcification Rates'!$A$11:$Q$88,16,0)))</f>
        <v>0</v>
      </c>
      <c r="AT140" s="256"/>
      <c r="AU140" s="241"/>
      <c r="AV140" s="241"/>
      <c r="AW140" s="244">
        <f>(IF(ISERROR(VLOOKUP(AT140,'Calcification Rates'!$A$11:$Q$88,5,0)),0,VLOOKUP(AT140,'Calcification Rates'!$A$11:$Q$88,5,0)))*AV140</f>
        <v>0</v>
      </c>
      <c r="AX140" s="245" t="str">
        <f>IF(ISERROR(VLOOKUP(AT140,'Calcification Rates'!$A$10:$D$88,2,FALSE))," ",VLOOKUP(AT140,'Calcification Rates'!$A$10:$D$88,2,FALSE))</f>
        <v xml:space="preserve"> </v>
      </c>
      <c r="AY140" s="245" t="str">
        <f>IF(ISERROR(VLOOKUP(AT140,'Calcification Rates'!$A$10:$D$88,4,FALSE))," ",VLOOKUP(AT140,'Calcification Rates'!$A$10:$D$88,4,FALSE))</f>
        <v xml:space="preserve"> </v>
      </c>
      <c r="AZ140" s="253">
        <f>(IF(ISERROR(VLOOKUP(AT140,'Calcification Rates'!$A$11:$Q$88,11,0)),0,VLOOKUP(AT140,'Calcification Rates'!$A$11:$Q$88,11,0)))*AW140+(IF(ISERROR(VLOOKUP(AT140,'Calcification Rates'!$A$11:$Q$88,14,0)),0,VLOOKUP(AT140,'Calcification Rates'!$A$11:$Q$88,14,0)))</f>
        <v>0</v>
      </c>
      <c r="BA140" s="253">
        <f>(IF(ISERROR(VLOOKUP(AT140,'Calcification Rates'!$A$11:$Q$88,12,0)),0,VLOOKUP(AT140,'Calcification Rates'!$A$11:$Q$88,12,0)))*AW140+(IF(ISERROR(VLOOKUP(AT140,'Calcification Rates'!$A$11:$Q$88,15,0)),0,VLOOKUP(AT140,'Calcification Rates'!$A$11:$Q$88,15,0)))</f>
        <v>0</v>
      </c>
      <c r="BB140" s="254">
        <f>(IF(ISERROR(VLOOKUP(AT140,'Calcification Rates'!$A$11:$Q$88,13,0)),0,VLOOKUP(AT140,'Calcification Rates'!$A$11:$Q$88,13,0)))*AW140+(IF(ISERROR(VLOOKUP(AT140,'Calcification Rates'!$A$11:$Q$88,16,0)),0,VLOOKUP(AT140,'Calcification Rates'!$A$11:$Q$88,16,0)))</f>
        <v>0</v>
      </c>
      <c r="BC140" s="256"/>
      <c r="BD140" s="241"/>
      <c r="BE140" s="241"/>
      <c r="BF140" s="244">
        <f>(IF(ISERROR(VLOOKUP(BC140,'Calcification Rates'!$A$11:$Q$88,5,0)),0,VLOOKUP(BC140,'Calcification Rates'!$A$11:$Q$88,5,0)))*BE140</f>
        <v>0</v>
      </c>
      <c r="BG140" s="245" t="str">
        <f>IF(ISERROR(VLOOKUP(BC140,'Calcification Rates'!$A$10:$D$88,2,FALSE))," ",VLOOKUP(BC140,'Calcification Rates'!$A$10:$D$88,2,FALSE))</f>
        <v xml:space="preserve"> </v>
      </c>
      <c r="BH140" s="245" t="str">
        <f>IF(ISERROR(VLOOKUP(BC140,'Calcification Rates'!$A$10:$D$88,4,FALSE))," ",VLOOKUP(BC140,'Calcification Rates'!$A$10:$D$88,4,FALSE))</f>
        <v xml:space="preserve"> </v>
      </c>
      <c r="BI140" s="253">
        <f>(IF(ISERROR(VLOOKUP(BC140,'Calcification Rates'!$A$11:$Q$88,11,0)),0,VLOOKUP(BC140,'Calcification Rates'!$A$11:$Q$88,11,0)))*BF140+(IF(ISERROR(VLOOKUP(BC140,'Calcification Rates'!$A$11:$Q$88,14,0)),0,VLOOKUP(BC140,'Calcification Rates'!$A$11:$Q$88,14,0)))</f>
        <v>0</v>
      </c>
      <c r="BJ140" s="253">
        <f>(IF(ISERROR(VLOOKUP(BC140,'Calcification Rates'!$A$11:$Q$88,12,0)),0,VLOOKUP(BC140,'Calcification Rates'!$A$11:$Q$88,12,0)))*BF140+(IF(ISERROR(VLOOKUP(BC140,'Calcification Rates'!$A$11:$Q$88,15,0)),0,VLOOKUP(BC140,'Calcification Rates'!$A$11:$Q$88,15,0)))</f>
        <v>0</v>
      </c>
      <c r="BK140" s="254">
        <f>(IF(ISERROR(VLOOKUP(BC140,'Calcification Rates'!$A$11:$Q$88,13,0)),0,VLOOKUP(BC140,'Calcification Rates'!$A$11:$Q$88,13,0)))*BF140+(IF(ISERROR(VLOOKUP(BC140,'Calcification Rates'!$A$11:$Q$88,16,0)),0,VLOOKUP(BC140,'Calcification Rates'!$A$11:$Q$88,16,0)))</f>
        <v>0</v>
      </c>
      <c r="BL140" s="256"/>
      <c r="BM140" s="241"/>
      <c r="BN140" s="241"/>
      <c r="BO140" s="241">
        <f>(IF(ISERROR(VLOOKUP(BL140,'Calcification Rates'!$A$11:$Q$88,5,0)),0,VLOOKUP(BL140,'Calcification Rates'!$A$11:$Q$88,5,0)))*BN140</f>
        <v>0</v>
      </c>
      <c r="BP140" s="245" t="str">
        <f>IF(ISERROR(VLOOKUP(BL140,'Calcification Rates'!$A$10:$D$88,2,FALSE))," ",VLOOKUP(BL140,'Calcification Rates'!$A$10:$D$88,2,FALSE))</f>
        <v xml:space="preserve"> </v>
      </c>
      <c r="BQ140" s="245" t="str">
        <f>IF(ISERROR(VLOOKUP(BL140,'Calcification Rates'!$A$10:$D$88,4,FALSE))," ",VLOOKUP(BL140,'Calcification Rates'!$A$10:$D$88,4,FALSE))</f>
        <v xml:space="preserve"> </v>
      </c>
      <c r="BR140" s="253">
        <f>(IF(ISERROR(VLOOKUP(BL140,'Calcification Rates'!$A$11:$Q$88,11,0)),0,VLOOKUP(BL140,'Calcification Rates'!$A$11:$Q$88,11,0)))*BO140+(IF(ISERROR(VLOOKUP(BL140,'Calcification Rates'!$A$11:$Q$88,14,0)),0,VLOOKUP(BL140,'Calcification Rates'!$A$11:$Q$88,14,0)))</f>
        <v>0</v>
      </c>
      <c r="BS140" s="253">
        <f>(IF(ISERROR(VLOOKUP(BL140,'Calcification Rates'!$A$11:$Q$88,12,0)),0,VLOOKUP(BL140,'Calcification Rates'!$A$11:$Q$88,12,0)))*BO140+(IF(ISERROR(VLOOKUP(BL140,'Calcification Rates'!$A$11:$Q$88,15,0)),0,VLOOKUP(BL140,'Calcification Rates'!$A$11:$Q$88,15,0)))</f>
        <v>0</v>
      </c>
      <c r="BT140" s="254">
        <f>(IF(ISERROR(VLOOKUP(BL140,'Calcification Rates'!$A$11:$Q$88,13,0)),0,VLOOKUP(BL140,'Calcification Rates'!$A$11:$Q$88,13,0)))*BO140+(IF(ISERROR(VLOOKUP(BL140,'Calcification Rates'!$A$11:$Q$88,16,0)),0,VLOOKUP(BL140,'Calcification Rates'!$A$11:$Q$88,16,0)))</f>
        <v>0</v>
      </c>
    </row>
    <row r="141" spans="1:72" ht="20.100000000000001" customHeight="1" x14ac:dyDescent="0.25">
      <c r="A141" s="258"/>
      <c r="B141" s="241"/>
      <c r="C141" s="257"/>
      <c r="D141" s="244">
        <f>(IF(ISERROR(VLOOKUP(A141,'Calcification Rates'!$A$11:$Q$88,5,0)),0,VLOOKUP(A141,'Calcification Rates'!$A$11:$Q$88,5,0)))*C141</f>
        <v>0</v>
      </c>
      <c r="E141" s="245" t="str">
        <f>IF(ISERROR(VLOOKUP(A141,'Calcification Rates'!$A$10:$D$88,2,FALSE))," ",VLOOKUP(A141,'Calcification Rates'!$A$10:$D$88,2,FALSE))</f>
        <v xml:space="preserve"> </v>
      </c>
      <c r="F141" s="245" t="str">
        <f>IF(ISERROR(VLOOKUP(A141,'Calcification Rates'!$A$10:$D$88,4,FALSE))," ",VLOOKUP(A141,'Calcification Rates'!$A$10:$D$88,4,FALSE))</f>
        <v xml:space="preserve"> </v>
      </c>
      <c r="G141" s="246">
        <f>(IF(ISERROR(VLOOKUP(A141,'Calcification Rates'!$A$11:$Q$88,11,0)),0,VLOOKUP(A141,'Calcification Rates'!$A$11:$Q$88,11,0)))*D141+(IF(ISERROR(VLOOKUP(A141,'Calcification Rates'!$A$11:$Q$88,14,0)),0,VLOOKUP(A141,'Calcification Rates'!$A$11:$Q$88,14,0)))</f>
        <v>0</v>
      </c>
      <c r="H141" s="247">
        <f>(IF(ISERROR(VLOOKUP(A141,'Calcification Rates'!$A$11:$Q$88,12,0)),0,VLOOKUP(A141,'Calcification Rates'!$A$11:$Q$88,12,0)))*D141+(IF(ISERROR(VLOOKUP(A141,'Calcification Rates'!$A$11:$Q$88,15,0)),0,VLOOKUP(A141,'Calcification Rates'!$A$11:$Q$88,15,0)))</f>
        <v>0</v>
      </c>
      <c r="I141" s="248">
        <f>(IF(ISERROR(VLOOKUP(A141,'Calcification Rates'!$A$11:$Q$88,13,0)),0,VLOOKUP(A141,'Calcification Rates'!$A$11:$Q$88,13,0)))*D141+(IF(ISERROR(VLOOKUP(A141,'Calcification Rates'!$A$11:$Q$88,16,0)),0,VLOOKUP(A141,'Calcification Rates'!$A$11:$Q$88,16,0)))</f>
        <v>0</v>
      </c>
      <c r="J141" s="256"/>
      <c r="K141" s="250"/>
      <c r="L141" s="250"/>
      <c r="M141" s="244">
        <f>(IF(ISERROR(VLOOKUP(J141,'Calcification Rates'!$A$11:$Q$88,5,0)),0,VLOOKUP(J141,'Calcification Rates'!$A$11:$Q$88,5,0)))*L141</f>
        <v>0</v>
      </c>
      <c r="N141" s="245" t="str">
        <f>IF(ISERROR(VLOOKUP(J141,'Calcification Rates'!$A$10:$D$88,2,FALSE))," ",VLOOKUP(J141,'Calcification Rates'!$A$10:$D$88,2,FALSE))</f>
        <v xml:space="preserve"> </v>
      </c>
      <c r="O141" s="245" t="str">
        <f>IF(ISERROR(VLOOKUP(J141,'Calcification Rates'!$A$10:$D$88,4,FALSE))," ",VLOOKUP(J141,'Calcification Rates'!$A$10:$D$88,4,FALSE))</f>
        <v xml:space="preserve"> </v>
      </c>
      <c r="P141" s="246">
        <f>(IF(ISERROR(VLOOKUP(J141,'Calcification Rates'!$A$11:$Q$88,11,0)),0,VLOOKUP(J141,'Calcification Rates'!$A$11:$Q$88,11,0)))*M141+(IF(ISERROR(VLOOKUP(J141,'Calcification Rates'!$A$11:$Q$88,14,0)),0,VLOOKUP(J141,'Calcification Rates'!$A$11:$Q$88,14,0)))</f>
        <v>0</v>
      </c>
      <c r="Q141" s="246">
        <f>(IF(ISERROR(VLOOKUP(J141,'Calcification Rates'!$A$11:$Q$88,12,0)),0,VLOOKUP(J141,'Calcification Rates'!$A$11:$Q$88,12,0)))*M141+(IF(ISERROR(VLOOKUP(J141,'Calcification Rates'!$A$11:$Q$88,15,0)),0,VLOOKUP(J141,'Calcification Rates'!$A$11:$Q$88,15,0)))</f>
        <v>0</v>
      </c>
      <c r="R141" s="249">
        <f>(IF(ISERROR(VLOOKUP(J141,'Calcification Rates'!$A$11:$Q$88,13,0)),0,VLOOKUP(J141,'Calcification Rates'!$A$11:$Q$88,13,0)))*M141+(IF(ISERROR(VLOOKUP(J141,'Calcification Rates'!$A$11:$Q$88,16,0)),0,VLOOKUP(J141,'Calcification Rates'!$A$11:$Q$88,16,0)))</f>
        <v>0</v>
      </c>
      <c r="S141" s="242"/>
      <c r="T141" s="242"/>
      <c r="U141" s="242"/>
      <c r="V141" s="252">
        <f>(IF(ISERROR(VLOOKUP(S141,'Calcification Rates'!$A$11:$Q$88,5,0)),0,VLOOKUP(S141,'Calcification Rates'!$A$11:$Q$88,5,0)))*U141</f>
        <v>0</v>
      </c>
      <c r="W141" s="259" t="str">
        <f>IF(ISERROR(VLOOKUP(S141,'Calcification Rates'!$A$10:$D$88,2,FALSE))," ",VLOOKUP(S141,'Calcification Rates'!$A$10:$D$88,2,FALSE))</f>
        <v xml:space="preserve"> </v>
      </c>
      <c r="X141" s="245" t="str">
        <f>IF(ISERROR(VLOOKUP(S141,'Calcification Rates'!$A$10:$D$88,4,FALSE))," ",VLOOKUP(S141,'Calcification Rates'!$A$10:$D$88,4,FALSE))</f>
        <v xml:space="preserve"> </v>
      </c>
      <c r="Y141" s="246">
        <f>(IF(ISERROR(VLOOKUP(S141,'Calcification Rates'!$A$11:$Q$88,11,0)),0,VLOOKUP(S141,'Calcification Rates'!$A$11:$Q$88,11,0)))*V141+(IF(ISERROR(VLOOKUP(S141,'Calcification Rates'!$A$11:$Q$88,14,0)),0,VLOOKUP(S141,'Calcification Rates'!$A$11:$Q$88,14,0)))</f>
        <v>0</v>
      </c>
      <c r="Z141" s="246">
        <f>(IF(ISERROR(VLOOKUP(S141,'Calcification Rates'!$A$11:$Q$88,12,0)),0,VLOOKUP(S141,'Calcification Rates'!$A$11:$Q$88,12,0)))*V141+(IF(ISERROR(VLOOKUP(S141,'Calcification Rates'!$A$11:$Q$88,15,0)),0,VLOOKUP(S141,'Calcification Rates'!$A$11:$Q$88,15,0)))</f>
        <v>0</v>
      </c>
      <c r="AA141" s="249">
        <f>(IF(ISERROR(VLOOKUP(S141,'Calcification Rates'!$A$11:$Q$88,13,0)),0,VLOOKUP(S141,'Calcification Rates'!$A$11:$Q$88,13,0)))*V141+(IF(ISERROR(VLOOKUP(S141,'Calcification Rates'!$A$11:$Q$88,16,0)),0,VLOOKUP(S141,'Calcification Rates'!$A$11:$Q$88,16,0)))</f>
        <v>0</v>
      </c>
      <c r="AB141" s="256"/>
      <c r="AC141" s="241"/>
      <c r="AD141" s="241"/>
      <c r="AE141" s="244">
        <f>(IF(ISERROR(VLOOKUP(AB141,'Calcification Rates'!$A$11:$Q$88,5,0)),0,VLOOKUP(AB141,'Calcification Rates'!$A$11:$Q$88,5,0)))*AD141</f>
        <v>0</v>
      </c>
      <c r="AF141" s="245" t="str">
        <f>IF(ISERROR(VLOOKUP(AB141,'Calcification Rates'!$A$10:$D$88,2,FALSE))," ",VLOOKUP(AB141,'Calcification Rates'!$A$10:$D$88,2,FALSE))</f>
        <v xml:space="preserve"> </v>
      </c>
      <c r="AG141" s="245" t="str">
        <f>IF(ISERROR(VLOOKUP(AB141,'Calcification Rates'!$A$10:$D$88,4,FALSE))," ",VLOOKUP(AB141,'Calcification Rates'!$A$10:$D$88,4,FALSE))</f>
        <v xml:space="preserve"> </v>
      </c>
      <c r="AH141" s="246">
        <f>(IF(ISERROR(VLOOKUP(AB141,'Calcification Rates'!$A$11:$Q$88,11,0)),0,VLOOKUP(AB141,'Calcification Rates'!$A$11:$Q$88,11,0)))*AE141+(IF(ISERROR(VLOOKUP(AB141,'Calcification Rates'!$A$11:$Q$88,14,0)),0,VLOOKUP(AB141,'Calcification Rates'!$A$11:$Q$88,14,0)))</f>
        <v>0</v>
      </c>
      <c r="AI141" s="246">
        <f>(IF(ISERROR(VLOOKUP(AB141,'Calcification Rates'!$A$11:$Q$88,12,0)),0,VLOOKUP(AB141,'Calcification Rates'!$A$11:$Q$88,12,0)))*AE141+(IF(ISERROR(VLOOKUP(AB141,'Calcification Rates'!$A$11:$Q$88,15,0)),0,VLOOKUP(AB141,'Calcification Rates'!$A$11:$Q$88,15,0)))</f>
        <v>0</v>
      </c>
      <c r="AJ141" s="249">
        <f>(IF(ISERROR(VLOOKUP(AB141,'Calcification Rates'!$A$11:$Q$88,13,0)),0,VLOOKUP(AB141,'Calcification Rates'!$A$11:$Q$88,13,0)))*AE141+(IF(ISERROR(VLOOKUP(AB141,'Calcification Rates'!$A$11:$Q$88,16,0)),0,VLOOKUP(AB141,'Calcification Rates'!$A$11:$Q$88,16,0)))</f>
        <v>0</v>
      </c>
      <c r="AK141" s="256"/>
      <c r="AL141" s="241"/>
      <c r="AM141" s="241"/>
      <c r="AN141" s="252">
        <f>(IF(ISERROR(VLOOKUP(AK141,'Calcification Rates'!$A$11:$Q$88,5,0)),0,VLOOKUP(AK141,'Calcification Rates'!$A$11:$Q$88,5,0)))*AM141</f>
        <v>0</v>
      </c>
      <c r="AO141" s="245" t="str">
        <f>IF(ISERROR(VLOOKUP(AK141,'Calcification Rates'!$A$10:$D$88,2,FALSE))," ",VLOOKUP(AK141,'Calcification Rates'!$A$10:$D$88,2,FALSE))</f>
        <v xml:space="preserve"> </v>
      </c>
      <c r="AP141" s="245" t="str">
        <f>IF(ISERROR(VLOOKUP(AK141,'Calcification Rates'!$A$10:$D$88,4,FALSE))," ",VLOOKUP(AK141,'Calcification Rates'!$A$10:$D$88,4,FALSE))</f>
        <v xml:space="preserve"> </v>
      </c>
      <c r="AQ141" s="246">
        <f>(IF(ISERROR(VLOOKUP(AK141,'Calcification Rates'!$A$11:$Q$88,11,0)),0,VLOOKUP(AK141,'Calcification Rates'!$A$11:$Q$88,11,0)))*AN141+(IF(ISERROR(VLOOKUP(AK141,'Calcification Rates'!$A$11:$Q$88,14,0)),0,VLOOKUP(AK141,'Calcification Rates'!$A$11:$Q$88,14,0)))</f>
        <v>0</v>
      </c>
      <c r="AR141" s="246">
        <f>(IF(ISERROR(VLOOKUP(AK141,'Calcification Rates'!$A$11:$Q$88,12,0)),0,VLOOKUP(AK141,'Calcification Rates'!$A$11:$Q$88,12,0)))*AN141+(IF(ISERROR(VLOOKUP(AK141,'Calcification Rates'!$A$11:$Q$88,15,0)),0,VLOOKUP(AK141,'Calcification Rates'!$A$11:$Q$88,15,0)))</f>
        <v>0</v>
      </c>
      <c r="AS141" s="249">
        <f>(IF(ISERROR(VLOOKUP(AK141,'Calcification Rates'!$A$11:$Q$88,13,0)),0,VLOOKUP(AK141,'Calcification Rates'!$A$11:$Q$88,13,0)))*AN141+(IF(ISERROR(VLOOKUP(AK141,'Calcification Rates'!$A$11:$Q$88,16,0)),0,VLOOKUP(AK141,'Calcification Rates'!$A$11:$Q$88,16,0)))</f>
        <v>0</v>
      </c>
      <c r="AT141" s="256"/>
      <c r="AU141" s="241"/>
      <c r="AV141" s="241"/>
      <c r="AW141" s="244">
        <f>(IF(ISERROR(VLOOKUP(AT141,'Calcification Rates'!$A$11:$Q$88,5,0)),0,VLOOKUP(AT141,'Calcification Rates'!$A$11:$Q$88,5,0)))*AV141</f>
        <v>0</v>
      </c>
      <c r="AX141" s="245" t="str">
        <f>IF(ISERROR(VLOOKUP(AT141,'Calcification Rates'!$A$10:$D$88,2,FALSE))," ",VLOOKUP(AT141,'Calcification Rates'!$A$10:$D$88,2,FALSE))</f>
        <v xml:space="preserve"> </v>
      </c>
      <c r="AY141" s="245" t="str">
        <f>IF(ISERROR(VLOOKUP(AT141,'Calcification Rates'!$A$10:$D$88,4,FALSE))," ",VLOOKUP(AT141,'Calcification Rates'!$A$10:$D$88,4,FALSE))</f>
        <v xml:space="preserve"> </v>
      </c>
      <c r="AZ141" s="253">
        <f>(IF(ISERROR(VLOOKUP(AT141,'Calcification Rates'!$A$11:$Q$88,11,0)),0,VLOOKUP(AT141,'Calcification Rates'!$A$11:$Q$88,11,0)))*AW141+(IF(ISERROR(VLOOKUP(AT141,'Calcification Rates'!$A$11:$Q$88,14,0)),0,VLOOKUP(AT141,'Calcification Rates'!$A$11:$Q$88,14,0)))</f>
        <v>0</v>
      </c>
      <c r="BA141" s="253">
        <f>(IF(ISERROR(VLOOKUP(AT141,'Calcification Rates'!$A$11:$Q$88,12,0)),0,VLOOKUP(AT141,'Calcification Rates'!$A$11:$Q$88,12,0)))*AW141+(IF(ISERROR(VLOOKUP(AT141,'Calcification Rates'!$A$11:$Q$88,15,0)),0,VLOOKUP(AT141,'Calcification Rates'!$A$11:$Q$88,15,0)))</f>
        <v>0</v>
      </c>
      <c r="BB141" s="254">
        <f>(IF(ISERROR(VLOOKUP(AT141,'Calcification Rates'!$A$11:$Q$88,13,0)),0,VLOOKUP(AT141,'Calcification Rates'!$A$11:$Q$88,13,0)))*AW141+(IF(ISERROR(VLOOKUP(AT141,'Calcification Rates'!$A$11:$Q$88,16,0)),0,VLOOKUP(AT141,'Calcification Rates'!$A$11:$Q$88,16,0)))</f>
        <v>0</v>
      </c>
      <c r="BC141" s="256"/>
      <c r="BD141" s="241"/>
      <c r="BE141" s="241"/>
      <c r="BF141" s="244">
        <f>(IF(ISERROR(VLOOKUP(BC141,'Calcification Rates'!$A$11:$Q$88,5,0)),0,VLOOKUP(BC141,'Calcification Rates'!$A$11:$Q$88,5,0)))*BE141</f>
        <v>0</v>
      </c>
      <c r="BG141" s="245" t="str">
        <f>IF(ISERROR(VLOOKUP(BC141,'Calcification Rates'!$A$10:$D$88,2,FALSE))," ",VLOOKUP(BC141,'Calcification Rates'!$A$10:$D$88,2,FALSE))</f>
        <v xml:space="preserve"> </v>
      </c>
      <c r="BH141" s="245" t="str">
        <f>IF(ISERROR(VLOOKUP(BC141,'Calcification Rates'!$A$10:$D$88,4,FALSE))," ",VLOOKUP(BC141,'Calcification Rates'!$A$10:$D$88,4,FALSE))</f>
        <v xml:space="preserve"> </v>
      </c>
      <c r="BI141" s="253">
        <f>(IF(ISERROR(VLOOKUP(BC141,'Calcification Rates'!$A$11:$Q$88,11,0)),0,VLOOKUP(BC141,'Calcification Rates'!$A$11:$Q$88,11,0)))*BF141+(IF(ISERROR(VLOOKUP(BC141,'Calcification Rates'!$A$11:$Q$88,14,0)),0,VLOOKUP(BC141,'Calcification Rates'!$A$11:$Q$88,14,0)))</f>
        <v>0</v>
      </c>
      <c r="BJ141" s="253">
        <f>(IF(ISERROR(VLOOKUP(BC141,'Calcification Rates'!$A$11:$Q$88,12,0)),0,VLOOKUP(BC141,'Calcification Rates'!$A$11:$Q$88,12,0)))*BF141+(IF(ISERROR(VLOOKUP(BC141,'Calcification Rates'!$A$11:$Q$88,15,0)),0,VLOOKUP(BC141,'Calcification Rates'!$A$11:$Q$88,15,0)))</f>
        <v>0</v>
      </c>
      <c r="BK141" s="254">
        <f>(IF(ISERROR(VLOOKUP(BC141,'Calcification Rates'!$A$11:$Q$88,13,0)),0,VLOOKUP(BC141,'Calcification Rates'!$A$11:$Q$88,13,0)))*BF141+(IF(ISERROR(VLOOKUP(BC141,'Calcification Rates'!$A$11:$Q$88,16,0)),0,VLOOKUP(BC141,'Calcification Rates'!$A$11:$Q$88,16,0)))</f>
        <v>0</v>
      </c>
      <c r="BL141" s="256"/>
      <c r="BM141" s="241"/>
      <c r="BN141" s="241"/>
      <c r="BO141" s="241">
        <f>(IF(ISERROR(VLOOKUP(BL141,'Calcification Rates'!$A$11:$Q$88,5,0)),0,VLOOKUP(BL141,'Calcification Rates'!$A$11:$Q$88,5,0)))*BN141</f>
        <v>0</v>
      </c>
      <c r="BP141" s="245" t="str">
        <f>IF(ISERROR(VLOOKUP(BL141,'Calcification Rates'!$A$10:$D$88,2,FALSE))," ",VLOOKUP(BL141,'Calcification Rates'!$A$10:$D$88,2,FALSE))</f>
        <v xml:space="preserve"> </v>
      </c>
      <c r="BQ141" s="245" t="str">
        <f>IF(ISERROR(VLOOKUP(BL141,'Calcification Rates'!$A$10:$D$88,4,FALSE))," ",VLOOKUP(BL141,'Calcification Rates'!$A$10:$D$88,4,FALSE))</f>
        <v xml:space="preserve"> </v>
      </c>
      <c r="BR141" s="253">
        <f>(IF(ISERROR(VLOOKUP(BL141,'Calcification Rates'!$A$11:$Q$88,11,0)),0,VLOOKUP(BL141,'Calcification Rates'!$A$11:$Q$88,11,0)))*BO141+(IF(ISERROR(VLOOKUP(BL141,'Calcification Rates'!$A$11:$Q$88,14,0)),0,VLOOKUP(BL141,'Calcification Rates'!$A$11:$Q$88,14,0)))</f>
        <v>0</v>
      </c>
      <c r="BS141" s="253">
        <f>(IF(ISERROR(VLOOKUP(BL141,'Calcification Rates'!$A$11:$Q$88,12,0)),0,VLOOKUP(BL141,'Calcification Rates'!$A$11:$Q$88,12,0)))*BO141+(IF(ISERROR(VLOOKUP(BL141,'Calcification Rates'!$A$11:$Q$88,15,0)),0,VLOOKUP(BL141,'Calcification Rates'!$A$11:$Q$88,15,0)))</f>
        <v>0</v>
      </c>
      <c r="BT141" s="254">
        <f>(IF(ISERROR(VLOOKUP(BL141,'Calcification Rates'!$A$11:$Q$88,13,0)),0,VLOOKUP(BL141,'Calcification Rates'!$A$11:$Q$88,13,0)))*BO141+(IF(ISERROR(VLOOKUP(BL141,'Calcification Rates'!$A$11:$Q$88,16,0)),0,VLOOKUP(BL141,'Calcification Rates'!$A$11:$Q$88,16,0)))</f>
        <v>0</v>
      </c>
    </row>
    <row r="142" spans="1:72" ht="20.100000000000001" customHeight="1" x14ac:dyDescent="0.25">
      <c r="A142" s="258"/>
      <c r="B142" s="241"/>
      <c r="C142" s="257"/>
      <c r="D142" s="244">
        <f>(IF(ISERROR(VLOOKUP(A142,'Calcification Rates'!$A$11:$Q$88,5,0)),0,VLOOKUP(A142,'Calcification Rates'!$A$11:$Q$88,5,0)))*C142</f>
        <v>0</v>
      </c>
      <c r="E142" s="245" t="str">
        <f>IF(ISERROR(VLOOKUP(A142,'Calcification Rates'!$A$10:$D$88,2,FALSE))," ",VLOOKUP(A142,'Calcification Rates'!$A$10:$D$88,2,FALSE))</f>
        <v xml:space="preserve"> </v>
      </c>
      <c r="F142" s="245" t="str">
        <f>IF(ISERROR(VLOOKUP(A142,'Calcification Rates'!$A$10:$D$88,4,FALSE))," ",VLOOKUP(A142,'Calcification Rates'!$A$10:$D$88,4,FALSE))</f>
        <v xml:space="preserve"> </v>
      </c>
      <c r="G142" s="246">
        <f>(IF(ISERROR(VLOOKUP(A142,'Calcification Rates'!$A$11:$Q$88,11,0)),0,VLOOKUP(A142,'Calcification Rates'!$A$11:$Q$88,11,0)))*D142+(IF(ISERROR(VLOOKUP(A142,'Calcification Rates'!$A$11:$Q$88,14,0)),0,VLOOKUP(A142,'Calcification Rates'!$A$11:$Q$88,14,0)))</f>
        <v>0</v>
      </c>
      <c r="H142" s="247">
        <f>(IF(ISERROR(VLOOKUP(A142,'Calcification Rates'!$A$11:$Q$88,12,0)),0,VLOOKUP(A142,'Calcification Rates'!$A$11:$Q$88,12,0)))*D142+(IF(ISERROR(VLOOKUP(A142,'Calcification Rates'!$A$11:$Q$88,15,0)),0,VLOOKUP(A142,'Calcification Rates'!$A$11:$Q$88,15,0)))</f>
        <v>0</v>
      </c>
      <c r="I142" s="248">
        <f>(IF(ISERROR(VLOOKUP(A142,'Calcification Rates'!$A$11:$Q$88,13,0)),0,VLOOKUP(A142,'Calcification Rates'!$A$11:$Q$88,13,0)))*D142+(IF(ISERROR(VLOOKUP(A142,'Calcification Rates'!$A$11:$Q$88,16,0)),0,VLOOKUP(A142,'Calcification Rates'!$A$11:$Q$88,16,0)))</f>
        <v>0</v>
      </c>
      <c r="J142" s="256"/>
      <c r="K142" s="250"/>
      <c r="L142" s="250"/>
      <c r="M142" s="244">
        <f>(IF(ISERROR(VLOOKUP(J142,'Calcification Rates'!$A$11:$Q$88,5,0)),0,VLOOKUP(J142,'Calcification Rates'!$A$11:$Q$88,5,0)))*L142</f>
        <v>0</v>
      </c>
      <c r="N142" s="245" t="str">
        <f>IF(ISERROR(VLOOKUP(J142,'Calcification Rates'!$A$10:$D$88,2,FALSE))," ",VLOOKUP(J142,'Calcification Rates'!$A$10:$D$88,2,FALSE))</f>
        <v xml:space="preserve"> </v>
      </c>
      <c r="O142" s="245" t="str">
        <f>IF(ISERROR(VLOOKUP(J142,'Calcification Rates'!$A$10:$D$88,4,FALSE))," ",VLOOKUP(J142,'Calcification Rates'!$A$10:$D$88,4,FALSE))</f>
        <v xml:space="preserve"> </v>
      </c>
      <c r="P142" s="246">
        <f>(IF(ISERROR(VLOOKUP(J142,'Calcification Rates'!$A$11:$Q$88,11,0)),0,VLOOKUP(J142,'Calcification Rates'!$A$11:$Q$88,11,0)))*M142+(IF(ISERROR(VLOOKUP(J142,'Calcification Rates'!$A$11:$Q$88,14,0)),0,VLOOKUP(J142,'Calcification Rates'!$A$11:$Q$88,14,0)))</f>
        <v>0</v>
      </c>
      <c r="Q142" s="246">
        <f>(IF(ISERROR(VLOOKUP(J142,'Calcification Rates'!$A$11:$Q$88,12,0)),0,VLOOKUP(J142,'Calcification Rates'!$A$11:$Q$88,12,0)))*M142+(IF(ISERROR(VLOOKUP(J142,'Calcification Rates'!$A$11:$Q$88,15,0)),0,VLOOKUP(J142,'Calcification Rates'!$A$11:$Q$88,15,0)))</f>
        <v>0</v>
      </c>
      <c r="R142" s="249">
        <f>(IF(ISERROR(VLOOKUP(J142,'Calcification Rates'!$A$11:$Q$88,13,0)),0,VLOOKUP(J142,'Calcification Rates'!$A$11:$Q$88,13,0)))*M142+(IF(ISERROR(VLOOKUP(J142,'Calcification Rates'!$A$11:$Q$88,16,0)),0,VLOOKUP(J142,'Calcification Rates'!$A$11:$Q$88,16,0)))</f>
        <v>0</v>
      </c>
      <c r="S142" s="242"/>
      <c r="T142" s="242"/>
      <c r="U142" s="242"/>
      <c r="V142" s="252">
        <f>(IF(ISERROR(VLOOKUP(S142,'Calcification Rates'!$A$11:$Q$88,5,0)),0,VLOOKUP(S142,'Calcification Rates'!$A$11:$Q$88,5,0)))*U142</f>
        <v>0</v>
      </c>
      <c r="W142" s="259" t="str">
        <f>IF(ISERROR(VLOOKUP(S142,'Calcification Rates'!$A$10:$D$88,2,FALSE))," ",VLOOKUP(S142,'Calcification Rates'!$A$10:$D$88,2,FALSE))</f>
        <v xml:space="preserve"> </v>
      </c>
      <c r="X142" s="245" t="str">
        <f>IF(ISERROR(VLOOKUP(S142,'Calcification Rates'!$A$10:$D$88,4,FALSE))," ",VLOOKUP(S142,'Calcification Rates'!$A$10:$D$88,4,FALSE))</f>
        <v xml:space="preserve"> </v>
      </c>
      <c r="Y142" s="246">
        <f>(IF(ISERROR(VLOOKUP(S142,'Calcification Rates'!$A$11:$Q$88,11,0)),0,VLOOKUP(S142,'Calcification Rates'!$A$11:$Q$88,11,0)))*V142+(IF(ISERROR(VLOOKUP(S142,'Calcification Rates'!$A$11:$Q$88,14,0)),0,VLOOKUP(S142,'Calcification Rates'!$A$11:$Q$88,14,0)))</f>
        <v>0</v>
      </c>
      <c r="Z142" s="246">
        <f>(IF(ISERROR(VLOOKUP(S142,'Calcification Rates'!$A$11:$Q$88,12,0)),0,VLOOKUP(S142,'Calcification Rates'!$A$11:$Q$88,12,0)))*V142+(IF(ISERROR(VLOOKUP(S142,'Calcification Rates'!$A$11:$Q$88,15,0)),0,VLOOKUP(S142,'Calcification Rates'!$A$11:$Q$88,15,0)))</f>
        <v>0</v>
      </c>
      <c r="AA142" s="249">
        <f>(IF(ISERROR(VLOOKUP(S142,'Calcification Rates'!$A$11:$Q$88,13,0)),0,VLOOKUP(S142,'Calcification Rates'!$A$11:$Q$88,13,0)))*V142+(IF(ISERROR(VLOOKUP(S142,'Calcification Rates'!$A$11:$Q$88,16,0)),0,VLOOKUP(S142,'Calcification Rates'!$A$11:$Q$88,16,0)))</f>
        <v>0</v>
      </c>
      <c r="AB142" s="256"/>
      <c r="AC142" s="241"/>
      <c r="AD142" s="241"/>
      <c r="AE142" s="244">
        <f>(IF(ISERROR(VLOOKUP(AB142,'Calcification Rates'!$A$11:$Q$88,5,0)),0,VLOOKUP(AB142,'Calcification Rates'!$A$11:$Q$88,5,0)))*AD142</f>
        <v>0</v>
      </c>
      <c r="AF142" s="245" t="str">
        <f>IF(ISERROR(VLOOKUP(AB142,'Calcification Rates'!$A$10:$D$88,2,FALSE))," ",VLOOKUP(AB142,'Calcification Rates'!$A$10:$D$88,2,FALSE))</f>
        <v xml:space="preserve"> </v>
      </c>
      <c r="AG142" s="245" t="str">
        <f>IF(ISERROR(VLOOKUP(AB142,'Calcification Rates'!$A$10:$D$88,4,FALSE))," ",VLOOKUP(AB142,'Calcification Rates'!$A$10:$D$88,4,FALSE))</f>
        <v xml:space="preserve"> </v>
      </c>
      <c r="AH142" s="246">
        <f>(IF(ISERROR(VLOOKUP(AB142,'Calcification Rates'!$A$11:$Q$88,11,0)),0,VLOOKUP(AB142,'Calcification Rates'!$A$11:$Q$88,11,0)))*AE142+(IF(ISERROR(VLOOKUP(AB142,'Calcification Rates'!$A$11:$Q$88,14,0)),0,VLOOKUP(AB142,'Calcification Rates'!$A$11:$Q$88,14,0)))</f>
        <v>0</v>
      </c>
      <c r="AI142" s="246">
        <f>(IF(ISERROR(VLOOKUP(AB142,'Calcification Rates'!$A$11:$Q$88,12,0)),0,VLOOKUP(AB142,'Calcification Rates'!$A$11:$Q$88,12,0)))*AE142+(IF(ISERROR(VLOOKUP(AB142,'Calcification Rates'!$A$11:$Q$88,15,0)),0,VLOOKUP(AB142,'Calcification Rates'!$A$11:$Q$88,15,0)))</f>
        <v>0</v>
      </c>
      <c r="AJ142" s="249">
        <f>(IF(ISERROR(VLOOKUP(AB142,'Calcification Rates'!$A$11:$Q$88,13,0)),0,VLOOKUP(AB142,'Calcification Rates'!$A$11:$Q$88,13,0)))*AE142+(IF(ISERROR(VLOOKUP(AB142,'Calcification Rates'!$A$11:$Q$88,16,0)),0,VLOOKUP(AB142,'Calcification Rates'!$A$11:$Q$88,16,0)))</f>
        <v>0</v>
      </c>
      <c r="AK142" s="256"/>
      <c r="AL142" s="241"/>
      <c r="AM142" s="241"/>
      <c r="AN142" s="252">
        <f>(IF(ISERROR(VLOOKUP(AK142,'Calcification Rates'!$A$11:$Q$88,5,0)),0,VLOOKUP(AK142,'Calcification Rates'!$A$11:$Q$88,5,0)))*AM142</f>
        <v>0</v>
      </c>
      <c r="AO142" s="245" t="str">
        <f>IF(ISERROR(VLOOKUP(AK142,'Calcification Rates'!$A$10:$D$88,2,FALSE))," ",VLOOKUP(AK142,'Calcification Rates'!$A$10:$D$88,2,FALSE))</f>
        <v xml:space="preserve"> </v>
      </c>
      <c r="AP142" s="245" t="str">
        <f>IF(ISERROR(VLOOKUP(AK142,'Calcification Rates'!$A$10:$D$88,4,FALSE))," ",VLOOKUP(AK142,'Calcification Rates'!$A$10:$D$88,4,FALSE))</f>
        <v xml:space="preserve"> </v>
      </c>
      <c r="AQ142" s="246">
        <f>(IF(ISERROR(VLOOKUP(AK142,'Calcification Rates'!$A$11:$Q$88,11,0)),0,VLOOKUP(AK142,'Calcification Rates'!$A$11:$Q$88,11,0)))*AN142+(IF(ISERROR(VLOOKUP(AK142,'Calcification Rates'!$A$11:$Q$88,14,0)),0,VLOOKUP(AK142,'Calcification Rates'!$A$11:$Q$88,14,0)))</f>
        <v>0</v>
      </c>
      <c r="AR142" s="246">
        <f>(IF(ISERROR(VLOOKUP(AK142,'Calcification Rates'!$A$11:$Q$88,12,0)),0,VLOOKUP(AK142,'Calcification Rates'!$A$11:$Q$88,12,0)))*AN142+(IF(ISERROR(VLOOKUP(AK142,'Calcification Rates'!$A$11:$Q$88,15,0)),0,VLOOKUP(AK142,'Calcification Rates'!$A$11:$Q$88,15,0)))</f>
        <v>0</v>
      </c>
      <c r="AS142" s="249">
        <f>(IF(ISERROR(VLOOKUP(AK142,'Calcification Rates'!$A$11:$Q$88,13,0)),0,VLOOKUP(AK142,'Calcification Rates'!$A$11:$Q$88,13,0)))*AN142+(IF(ISERROR(VLOOKUP(AK142,'Calcification Rates'!$A$11:$Q$88,16,0)),0,VLOOKUP(AK142,'Calcification Rates'!$A$11:$Q$88,16,0)))</f>
        <v>0</v>
      </c>
      <c r="AT142" s="256"/>
      <c r="AU142" s="241"/>
      <c r="AV142" s="241"/>
      <c r="AW142" s="244">
        <f>(IF(ISERROR(VLOOKUP(AT142,'Calcification Rates'!$A$11:$Q$88,5,0)),0,VLOOKUP(AT142,'Calcification Rates'!$A$11:$Q$88,5,0)))*AV142</f>
        <v>0</v>
      </c>
      <c r="AX142" s="245" t="str">
        <f>IF(ISERROR(VLOOKUP(AT142,'Calcification Rates'!$A$10:$D$88,2,FALSE))," ",VLOOKUP(AT142,'Calcification Rates'!$A$10:$D$88,2,FALSE))</f>
        <v xml:space="preserve"> </v>
      </c>
      <c r="AY142" s="245" t="str">
        <f>IF(ISERROR(VLOOKUP(AT142,'Calcification Rates'!$A$10:$D$88,4,FALSE))," ",VLOOKUP(AT142,'Calcification Rates'!$A$10:$D$88,4,FALSE))</f>
        <v xml:space="preserve"> </v>
      </c>
      <c r="AZ142" s="253">
        <f>(IF(ISERROR(VLOOKUP(AT142,'Calcification Rates'!$A$11:$Q$88,11,0)),0,VLOOKUP(AT142,'Calcification Rates'!$A$11:$Q$88,11,0)))*AW142+(IF(ISERROR(VLOOKUP(AT142,'Calcification Rates'!$A$11:$Q$88,14,0)),0,VLOOKUP(AT142,'Calcification Rates'!$A$11:$Q$88,14,0)))</f>
        <v>0</v>
      </c>
      <c r="BA142" s="253">
        <f>(IF(ISERROR(VLOOKUP(AT142,'Calcification Rates'!$A$11:$Q$88,12,0)),0,VLOOKUP(AT142,'Calcification Rates'!$A$11:$Q$88,12,0)))*AW142+(IF(ISERROR(VLOOKUP(AT142,'Calcification Rates'!$A$11:$Q$88,15,0)),0,VLOOKUP(AT142,'Calcification Rates'!$A$11:$Q$88,15,0)))</f>
        <v>0</v>
      </c>
      <c r="BB142" s="254">
        <f>(IF(ISERROR(VLOOKUP(AT142,'Calcification Rates'!$A$11:$Q$88,13,0)),0,VLOOKUP(AT142,'Calcification Rates'!$A$11:$Q$88,13,0)))*AW142+(IF(ISERROR(VLOOKUP(AT142,'Calcification Rates'!$A$11:$Q$88,16,0)),0,VLOOKUP(AT142,'Calcification Rates'!$A$11:$Q$88,16,0)))</f>
        <v>0</v>
      </c>
      <c r="BC142" s="256"/>
      <c r="BD142" s="241"/>
      <c r="BE142" s="241"/>
      <c r="BF142" s="244">
        <f>(IF(ISERROR(VLOOKUP(BC142,'Calcification Rates'!$A$11:$Q$88,5,0)),0,VLOOKUP(BC142,'Calcification Rates'!$A$11:$Q$88,5,0)))*BE142</f>
        <v>0</v>
      </c>
      <c r="BG142" s="245" t="str">
        <f>IF(ISERROR(VLOOKUP(BC142,'Calcification Rates'!$A$10:$D$88,2,FALSE))," ",VLOOKUP(BC142,'Calcification Rates'!$A$10:$D$88,2,FALSE))</f>
        <v xml:space="preserve"> </v>
      </c>
      <c r="BH142" s="245" t="str">
        <f>IF(ISERROR(VLOOKUP(BC142,'Calcification Rates'!$A$10:$D$88,4,FALSE))," ",VLOOKUP(BC142,'Calcification Rates'!$A$10:$D$88,4,FALSE))</f>
        <v xml:space="preserve"> </v>
      </c>
      <c r="BI142" s="253">
        <f>(IF(ISERROR(VLOOKUP(BC142,'Calcification Rates'!$A$11:$Q$88,11,0)),0,VLOOKUP(BC142,'Calcification Rates'!$A$11:$Q$88,11,0)))*BF142+(IF(ISERROR(VLOOKUP(BC142,'Calcification Rates'!$A$11:$Q$88,14,0)),0,VLOOKUP(BC142,'Calcification Rates'!$A$11:$Q$88,14,0)))</f>
        <v>0</v>
      </c>
      <c r="BJ142" s="253">
        <f>(IF(ISERROR(VLOOKUP(BC142,'Calcification Rates'!$A$11:$Q$88,12,0)),0,VLOOKUP(BC142,'Calcification Rates'!$A$11:$Q$88,12,0)))*BF142+(IF(ISERROR(VLOOKUP(BC142,'Calcification Rates'!$A$11:$Q$88,15,0)),0,VLOOKUP(BC142,'Calcification Rates'!$A$11:$Q$88,15,0)))</f>
        <v>0</v>
      </c>
      <c r="BK142" s="254">
        <f>(IF(ISERROR(VLOOKUP(BC142,'Calcification Rates'!$A$11:$Q$88,13,0)),0,VLOOKUP(BC142,'Calcification Rates'!$A$11:$Q$88,13,0)))*BF142+(IF(ISERROR(VLOOKUP(BC142,'Calcification Rates'!$A$11:$Q$88,16,0)),0,VLOOKUP(BC142,'Calcification Rates'!$A$11:$Q$88,16,0)))</f>
        <v>0</v>
      </c>
      <c r="BL142" s="256"/>
      <c r="BM142" s="241"/>
      <c r="BN142" s="241"/>
      <c r="BO142" s="241">
        <f>(IF(ISERROR(VLOOKUP(BL142,'Calcification Rates'!$A$11:$Q$88,5,0)),0,VLOOKUP(BL142,'Calcification Rates'!$A$11:$Q$88,5,0)))*BN142</f>
        <v>0</v>
      </c>
      <c r="BP142" s="245" t="str">
        <f>IF(ISERROR(VLOOKUP(BL142,'Calcification Rates'!$A$10:$D$88,2,FALSE))," ",VLOOKUP(BL142,'Calcification Rates'!$A$10:$D$88,2,FALSE))</f>
        <v xml:space="preserve"> </v>
      </c>
      <c r="BQ142" s="245" t="str">
        <f>IF(ISERROR(VLOOKUP(BL142,'Calcification Rates'!$A$10:$D$88,4,FALSE))," ",VLOOKUP(BL142,'Calcification Rates'!$A$10:$D$88,4,FALSE))</f>
        <v xml:space="preserve"> </v>
      </c>
      <c r="BR142" s="253">
        <f>(IF(ISERROR(VLOOKUP(BL142,'Calcification Rates'!$A$11:$Q$88,11,0)),0,VLOOKUP(BL142,'Calcification Rates'!$A$11:$Q$88,11,0)))*BO142+(IF(ISERROR(VLOOKUP(BL142,'Calcification Rates'!$A$11:$Q$88,14,0)),0,VLOOKUP(BL142,'Calcification Rates'!$A$11:$Q$88,14,0)))</f>
        <v>0</v>
      </c>
      <c r="BS142" s="253">
        <f>(IF(ISERROR(VLOOKUP(BL142,'Calcification Rates'!$A$11:$Q$88,12,0)),0,VLOOKUP(BL142,'Calcification Rates'!$A$11:$Q$88,12,0)))*BO142+(IF(ISERROR(VLOOKUP(BL142,'Calcification Rates'!$A$11:$Q$88,15,0)),0,VLOOKUP(BL142,'Calcification Rates'!$A$11:$Q$88,15,0)))</f>
        <v>0</v>
      </c>
      <c r="BT142" s="254">
        <f>(IF(ISERROR(VLOOKUP(BL142,'Calcification Rates'!$A$11:$Q$88,13,0)),0,VLOOKUP(BL142,'Calcification Rates'!$A$11:$Q$88,13,0)))*BO142+(IF(ISERROR(VLOOKUP(BL142,'Calcification Rates'!$A$11:$Q$88,16,0)),0,VLOOKUP(BL142,'Calcification Rates'!$A$11:$Q$88,16,0)))</f>
        <v>0</v>
      </c>
    </row>
    <row r="143" spans="1:72" ht="20.100000000000001" customHeight="1" x14ac:dyDescent="0.25">
      <c r="A143" s="258"/>
      <c r="B143" s="241"/>
      <c r="C143" s="257"/>
      <c r="D143" s="244">
        <f>(IF(ISERROR(VLOOKUP(A143,'Calcification Rates'!$A$11:$Q$88,5,0)),0,VLOOKUP(A143,'Calcification Rates'!$A$11:$Q$88,5,0)))*C143</f>
        <v>0</v>
      </c>
      <c r="E143" s="245" t="str">
        <f>IF(ISERROR(VLOOKUP(A143,'Calcification Rates'!$A$10:$D$88,2,FALSE))," ",VLOOKUP(A143,'Calcification Rates'!$A$10:$D$88,2,FALSE))</f>
        <v xml:space="preserve"> </v>
      </c>
      <c r="F143" s="245" t="str">
        <f>IF(ISERROR(VLOOKUP(A143,'Calcification Rates'!$A$10:$D$88,4,FALSE))," ",VLOOKUP(A143,'Calcification Rates'!$A$10:$D$88,4,FALSE))</f>
        <v xml:space="preserve"> </v>
      </c>
      <c r="G143" s="246">
        <f>(IF(ISERROR(VLOOKUP(A143,'Calcification Rates'!$A$11:$Q$88,11,0)),0,VLOOKUP(A143,'Calcification Rates'!$A$11:$Q$88,11,0)))*D143+(IF(ISERROR(VLOOKUP(A143,'Calcification Rates'!$A$11:$Q$88,14,0)),0,VLOOKUP(A143,'Calcification Rates'!$A$11:$Q$88,14,0)))</f>
        <v>0</v>
      </c>
      <c r="H143" s="247">
        <f>(IF(ISERROR(VLOOKUP(A143,'Calcification Rates'!$A$11:$Q$88,12,0)),0,VLOOKUP(A143,'Calcification Rates'!$A$11:$Q$88,12,0)))*D143+(IF(ISERROR(VLOOKUP(A143,'Calcification Rates'!$A$11:$Q$88,15,0)),0,VLOOKUP(A143,'Calcification Rates'!$A$11:$Q$88,15,0)))</f>
        <v>0</v>
      </c>
      <c r="I143" s="248">
        <f>(IF(ISERROR(VLOOKUP(A143,'Calcification Rates'!$A$11:$Q$88,13,0)),0,VLOOKUP(A143,'Calcification Rates'!$A$11:$Q$88,13,0)))*D143+(IF(ISERROR(VLOOKUP(A143,'Calcification Rates'!$A$11:$Q$88,16,0)),0,VLOOKUP(A143,'Calcification Rates'!$A$11:$Q$88,16,0)))</f>
        <v>0</v>
      </c>
      <c r="J143" s="256"/>
      <c r="K143" s="250"/>
      <c r="L143" s="250"/>
      <c r="M143" s="244">
        <f>(IF(ISERROR(VLOOKUP(J143,'Calcification Rates'!$A$11:$Q$88,5,0)),0,VLOOKUP(J143,'Calcification Rates'!$A$11:$Q$88,5,0)))*L143</f>
        <v>0</v>
      </c>
      <c r="N143" s="245" t="str">
        <f>IF(ISERROR(VLOOKUP(J143,'Calcification Rates'!$A$10:$D$88,2,FALSE))," ",VLOOKUP(J143,'Calcification Rates'!$A$10:$D$88,2,FALSE))</f>
        <v xml:space="preserve"> </v>
      </c>
      <c r="O143" s="245" t="str">
        <f>IF(ISERROR(VLOOKUP(J143,'Calcification Rates'!$A$10:$D$88,4,FALSE))," ",VLOOKUP(J143,'Calcification Rates'!$A$10:$D$88,4,FALSE))</f>
        <v xml:space="preserve"> </v>
      </c>
      <c r="P143" s="246">
        <f>(IF(ISERROR(VLOOKUP(J143,'Calcification Rates'!$A$11:$Q$88,11,0)),0,VLOOKUP(J143,'Calcification Rates'!$A$11:$Q$88,11,0)))*M143+(IF(ISERROR(VLOOKUP(J143,'Calcification Rates'!$A$11:$Q$88,14,0)),0,VLOOKUP(J143,'Calcification Rates'!$A$11:$Q$88,14,0)))</f>
        <v>0</v>
      </c>
      <c r="Q143" s="246">
        <f>(IF(ISERROR(VLOOKUP(J143,'Calcification Rates'!$A$11:$Q$88,12,0)),0,VLOOKUP(J143,'Calcification Rates'!$A$11:$Q$88,12,0)))*M143+(IF(ISERROR(VLOOKUP(J143,'Calcification Rates'!$A$11:$Q$88,15,0)),0,VLOOKUP(J143,'Calcification Rates'!$A$11:$Q$88,15,0)))</f>
        <v>0</v>
      </c>
      <c r="R143" s="249">
        <f>(IF(ISERROR(VLOOKUP(J143,'Calcification Rates'!$A$11:$Q$88,13,0)),0,VLOOKUP(J143,'Calcification Rates'!$A$11:$Q$88,13,0)))*M143+(IF(ISERROR(VLOOKUP(J143,'Calcification Rates'!$A$11:$Q$88,16,0)),0,VLOOKUP(J143,'Calcification Rates'!$A$11:$Q$88,16,0)))</f>
        <v>0</v>
      </c>
      <c r="S143" s="242"/>
      <c r="T143" s="242"/>
      <c r="U143" s="242"/>
      <c r="V143" s="252">
        <f>(IF(ISERROR(VLOOKUP(S143,'Calcification Rates'!$A$11:$Q$88,5,0)),0,VLOOKUP(S143,'Calcification Rates'!$A$11:$Q$88,5,0)))*U143</f>
        <v>0</v>
      </c>
      <c r="W143" s="259" t="str">
        <f>IF(ISERROR(VLOOKUP(S143,'Calcification Rates'!$A$10:$D$88,2,FALSE))," ",VLOOKUP(S143,'Calcification Rates'!$A$10:$D$88,2,FALSE))</f>
        <v xml:space="preserve"> </v>
      </c>
      <c r="X143" s="245" t="str">
        <f>IF(ISERROR(VLOOKUP(S143,'Calcification Rates'!$A$10:$D$88,4,FALSE))," ",VLOOKUP(S143,'Calcification Rates'!$A$10:$D$88,4,FALSE))</f>
        <v xml:space="preserve"> </v>
      </c>
      <c r="Y143" s="246">
        <f>(IF(ISERROR(VLOOKUP(S143,'Calcification Rates'!$A$11:$Q$88,11,0)),0,VLOOKUP(S143,'Calcification Rates'!$A$11:$Q$88,11,0)))*V143+(IF(ISERROR(VLOOKUP(S143,'Calcification Rates'!$A$11:$Q$88,14,0)),0,VLOOKUP(S143,'Calcification Rates'!$A$11:$Q$88,14,0)))</f>
        <v>0</v>
      </c>
      <c r="Z143" s="246">
        <f>(IF(ISERROR(VLOOKUP(S143,'Calcification Rates'!$A$11:$Q$88,12,0)),0,VLOOKUP(S143,'Calcification Rates'!$A$11:$Q$88,12,0)))*V143+(IF(ISERROR(VLOOKUP(S143,'Calcification Rates'!$A$11:$Q$88,15,0)),0,VLOOKUP(S143,'Calcification Rates'!$A$11:$Q$88,15,0)))</f>
        <v>0</v>
      </c>
      <c r="AA143" s="249">
        <f>(IF(ISERROR(VLOOKUP(S143,'Calcification Rates'!$A$11:$Q$88,13,0)),0,VLOOKUP(S143,'Calcification Rates'!$A$11:$Q$88,13,0)))*V143+(IF(ISERROR(VLOOKUP(S143,'Calcification Rates'!$A$11:$Q$88,16,0)),0,VLOOKUP(S143,'Calcification Rates'!$A$11:$Q$88,16,0)))</f>
        <v>0</v>
      </c>
      <c r="AB143" s="256"/>
      <c r="AC143" s="241"/>
      <c r="AD143" s="241"/>
      <c r="AE143" s="244">
        <f>(IF(ISERROR(VLOOKUP(AB143,'Calcification Rates'!$A$11:$Q$88,5,0)),0,VLOOKUP(AB143,'Calcification Rates'!$A$11:$Q$88,5,0)))*AD143</f>
        <v>0</v>
      </c>
      <c r="AF143" s="245" t="str">
        <f>IF(ISERROR(VLOOKUP(AB143,'Calcification Rates'!$A$10:$D$88,2,FALSE))," ",VLOOKUP(AB143,'Calcification Rates'!$A$10:$D$88,2,FALSE))</f>
        <v xml:space="preserve"> </v>
      </c>
      <c r="AG143" s="245" t="str">
        <f>IF(ISERROR(VLOOKUP(AB143,'Calcification Rates'!$A$10:$D$88,4,FALSE))," ",VLOOKUP(AB143,'Calcification Rates'!$A$10:$D$88,4,FALSE))</f>
        <v xml:space="preserve"> </v>
      </c>
      <c r="AH143" s="246">
        <f>(IF(ISERROR(VLOOKUP(AB143,'Calcification Rates'!$A$11:$Q$88,11,0)),0,VLOOKUP(AB143,'Calcification Rates'!$A$11:$Q$88,11,0)))*AE143+(IF(ISERROR(VLOOKUP(AB143,'Calcification Rates'!$A$11:$Q$88,14,0)),0,VLOOKUP(AB143,'Calcification Rates'!$A$11:$Q$88,14,0)))</f>
        <v>0</v>
      </c>
      <c r="AI143" s="246">
        <f>(IF(ISERROR(VLOOKUP(AB143,'Calcification Rates'!$A$11:$Q$88,12,0)),0,VLOOKUP(AB143,'Calcification Rates'!$A$11:$Q$88,12,0)))*AE143+(IF(ISERROR(VLOOKUP(AB143,'Calcification Rates'!$A$11:$Q$88,15,0)),0,VLOOKUP(AB143,'Calcification Rates'!$A$11:$Q$88,15,0)))</f>
        <v>0</v>
      </c>
      <c r="AJ143" s="249">
        <f>(IF(ISERROR(VLOOKUP(AB143,'Calcification Rates'!$A$11:$Q$88,13,0)),0,VLOOKUP(AB143,'Calcification Rates'!$A$11:$Q$88,13,0)))*AE143+(IF(ISERROR(VLOOKUP(AB143,'Calcification Rates'!$A$11:$Q$88,16,0)),0,VLOOKUP(AB143,'Calcification Rates'!$A$11:$Q$88,16,0)))</f>
        <v>0</v>
      </c>
      <c r="AK143" s="256"/>
      <c r="AL143" s="241"/>
      <c r="AM143" s="241"/>
      <c r="AN143" s="252">
        <f>(IF(ISERROR(VLOOKUP(AK143,'Calcification Rates'!$A$11:$Q$88,5,0)),0,VLOOKUP(AK143,'Calcification Rates'!$A$11:$Q$88,5,0)))*AM143</f>
        <v>0</v>
      </c>
      <c r="AO143" s="245" t="str">
        <f>IF(ISERROR(VLOOKUP(AK143,'Calcification Rates'!$A$10:$D$88,2,FALSE))," ",VLOOKUP(AK143,'Calcification Rates'!$A$10:$D$88,2,FALSE))</f>
        <v xml:space="preserve"> </v>
      </c>
      <c r="AP143" s="245" t="str">
        <f>IF(ISERROR(VLOOKUP(AK143,'Calcification Rates'!$A$10:$D$88,4,FALSE))," ",VLOOKUP(AK143,'Calcification Rates'!$A$10:$D$88,4,FALSE))</f>
        <v xml:space="preserve"> </v>
      </c>
      <c r="AQ143" s="246">
        <f>(IF(ISERROR(VLOOKUP(AK143,'Calcification Rates'!$A$11:$Q$88,11,0)),0,VLOOKUP(AK143,'Calcification Rates'!$A$11:$Q$88,11,0)))*AN143+(IF(ISERROR(VLOOKUP(AK143,'Calcification Rates'!$A$11:$Q$88,14,0)),0,VLOOKUP(AK143,'Calcification Rates'!$A$11:$Q$88,14,0)))</f>
        <v>0</v>
      </c>
      <c r="AR143" s="246">
        <f>(IF(ISERROR(VLOOKUP(AK143,'Calcification Rates'!$A$11:$Q$88,12,0)),0,VLOOKUP(AK143,'Calcification Rates'!$A$11:$Q$88,12,0)))*AN143+(IF(ISERROR(VLOOKUP(AK143,'Calcification Rates'!$A$11:$Q$88,15,0)),0,VLOOKUP(AK143,'Calcification Rates'!$A$11:$Q$88,15,0)))</f>
        <v>0</v>
      </c>
      <c r="AS143" s="249">
        <f>(IF(ISERROR(VLOOKUP(AK143,'Calcification Rates'!$A$11:$Q$88,13,0)),0,VLOOKUP(AK143,'Calcification Rates'!$A$11:$Q$88,13,0)))*AN143+(IF(ISERROR(VLOOKUP(AK143,'Calcification Rates'!$A$11:$Q$88,16,0)),0,VLOOKUP(AK143,'Calcification Rates'!$A$11:$Q$88,16,0)))</f>
        <v>0</v>
      </c>
      <c r="AT143" s="256"/>
      <c r="AU143" s="241"/>
      <c r="AV143" s="241"/>
      <c r="AW143" s="244">
        <f>(IF(ISERROR(VLOOKUP(AT143,'Calcification Rates'!$A$11:$Q$88,5,0)),0,VLOOKUP(AT143,'Calcification Rates'!$A$11:$Q$88,5,0)))*AV143</f>
        <v>0</v>
      </c>
      <c r="AX143" s="245" t="str">
        <f>IF(ISERROR(VLOOKUP(AT143,'Calcification Rates'!$A$10:$D$88,2,FALSE))," ",VLOOKUP(AT143,'Calcification Rates'!$A$10:$D$88,2,FALSE))</f>
        <v xml:space="preserve"> </v>
      </c>
      <c r="AY143" s="245" t="str">
        <f>IF(ISERROR(VLOOKUP(AT143,'Calcification Rates'!$A$10:$D$88,4,FALSE))," ",VLOOKUP(AT143,'Calcification Rates'!$A$10:$D$88,4,FALSE))</f>
        <v xml:space="preserve"> </v>
      </c>
      <c r="AZ143" s="253">
        <f>(IF(ISERROR(VLOOKUP(AT143,'Calcification Rates'!$A$11:$Q$88,11,0)),0,VLOOKUP(AT143,'Calcification Rates'!$A$11:$Q$88,11,0)))*AW143+(IF(ISERROR(VLOOKUP(AT143,'Calcification Rates'!$A$11:$Q$88,14,0)),0,VLOOKUP(AT143,'Calcification Rates'!$A$11:$Q$88,14,0)))</f>
        <v>0</v>
      </c>
      <c r="BA143" s="253">
        <f>(IF(ISERROR(VLOOKUP(AT143,'Calcification Rates'!$A$11:$Q$88,12,0)),0,VLOOKUP(AT143,'Calcification Rates'!$A$11:$Q$88,12,0)))*AW143+(IF(ISERROR(VLOOKUP(AT143,'Calcification Rates'!$A$11:$Q$88,15,0)),0,VLOOKUP(AT143,'Calcification Rates'!$A$11:$Q$88,15,0)))</f>
        <v>0</v>
      </c>
      <c r="BB143" s="254">
        <f>(IF(ISERROR(VLOOKUP(AT143,'Calcification Rates'!$A$11:$Q$88,13,0)),0,VLOOKUP(AT143,'Calcification Rates'!$A$11:$Q$88,13,0)))*AW143+(IF(ISERROR(VLOOKUP(AT143,'Calcification Rates'!$A$11:$Q$88,16,0)),0,VLOOKUP(AT143,'Calcification Rates'!$A$11:$Q$88,16,0)))</f>
        <v>0</v>
      </c>
      <c r="BC143" s="256"/>
      <c r="BD143" s="241"/>
      <c r="BE143" s="241"/>
      <c r="BF143" s="244">
        <f>(IF(ISERROR(VLOOKUP(BC143,'Calcification Rates'!$A$11:$Q$88,5,0)),0,VLOOKUP(BC143,'Calcification Rates'!$A$11:$Q$88,5,0)))*BE143</f>
        <v>0</v>
      </c>
      <c r="BG143" s="245" t="str">
        <f>IF(ISERROR(VLOOKUP(BC143,'Calcification Rates'!$A$10:$D$88,2,FALSE))," ",VLOOKUP(BC143,'Calcification Rates'!$A$10:$D$88,2,FALSE))</f>
        <v xml:space="preserve"> </v>
      </c>
      <c r="BH143" s="245" t="str">
        <f>IF(ISERROR(VLOOKUP(BC143,'Calcification Rates'!$A$10:$D$88,4,FALSE))," ",VLOOKUP(BC143,'Calcification Rates'!$A$10:$D$88,4,FALSE))</f>
        <v xml:space="preserve"> </v>
      </c>
      <c r="BI143" s="253">
        <f>(IF(ISERROR(VLOOKUP(BC143,'Calcification Rates'!$A$11:$Q$88,11,0)),0,VLOOKUP(BC143,'Calcification Rates'!$A$11:$Q$88,11,0)))*BF143+(IF(ISERROR(VLOOKUP(BC143,'Calcification Rates'!$A$11:$Q$88,14,0)),0,VLOOKUP(BC143,'Calcification Rates'!$A$11:$Q$88,14,0)))</f>
        <v>0</v>
      </c>
      <c r="BJ143" s="253">
        <f>(IF(ISERROR(VLOOKUP(BC143,'Calcification Rates'!$A$11:$Q$88,12,0)),0,VLOOKUP(BC143,'Calcification Rates'!$A$11:$Q$88,12,0)))*BF143+(IF(ISERROR(VLOOKUP(BC143,'Calcification Rates'!$A$11:$Q$88,15,0)),0,VLOOKUP(BC143,'Calcification Rates'!$A$11:$Q$88,15,0)))</f>
        <v>0</v>
      </c>
      <c r="BK143" s="254">
        <f>(IF(ISERROR(VLOOKUP(BC143,'Calcification Rates'!$A$11:$Q$88,13,0)),0,VLOOKUP(BC143,'Calcification Rates'!$A$11:$Q$88,13,0)))*BF143+(IF(ISERROR(VLOOKUP(BC143,'Calcification Rates'!$A$11:$Q$88,16,0)),0,VLOOKUP(BC143,'Calcification Rates'!$A$11:$Q$88,16,0)))</f>
        <v>0</v>
      </c>
      <c r="BL143" s="256"/>
      <c r="BM143" s="241"/>
      <c r="BN143" s="241"/>
      <c r="BO143" s="241">
        <f>(IF(ISERROR(VLOOKUP(BL143,'Calcification Rates'!$A$11:$Q$88,5,0)),0,VLOOKUP(BL143,'Calcification Rates'!$A$11:$Q$88,5,0)))*BN143</f>
        <v>0</v>
      </c>
      <c r="BP143" s="245" t="str">
        <f>IF(ISERROR(VLOOKUP(BL143,'Calcification Rates'!$A$10:$D$88,2,FALSE))," ",VLOOKUP(BL143,'Calcification Rates'!$A$10:$D$88,2,FALSE))</f>
        <v xml:space="preserve"> </v>
      </c>
      <c r="BQ143" s="245" t="str">
        <f>IF(ISERROR(VLOOKUP(BL143,'Calcification Rates'!$A$10:$D$88,4,FALSE))," ",VLOOKUP(BL143,'Calcification Rates'!$A$10:$D$88,4,FALSE))</f>
        <v xml:space="preserve"> </v>
      </c>
      <c r="BR143" s="253">
        <f>(IF(ISERROR(VLOOKUP(BL143,'Calcification Rates'!$A$11:$Q$88,11,0)),0,VLOOKUP(BL143,'Calcification Rates'!$A$11:$Q$88,11,0)))*BO143+(IF(ISERROR(VLOOKUP(BL143,'Calcification Rates'!$A$11:$Q$88,14,0)),0,VLOOKUP(BL143,'Calcification Rates'!$A$11:$Q$88,14,0)))</f>
        <v>0</v>
      </c>
      <c r="BS143" s="253">
        <f>(IF(ISERROR(VLOOKUP(BL143,'Calcification Rates'!$A$11:$Q$88,12,0)),0,VLOOKUP(BL143,'Calcification Rates'!$A$11:$Q$88,12,0)))*BO143+(IF(ISERROR(VLOOKUP(BL143,'Calcification Rates'!$A$11:$Q$88,15,0)),0,VLOOKUP(BL143,'Calcification Rates'!$A$11:$Q$88,15,0)))</f>
        <v>0</v>
      </c>
      <c r="BT143" s="254">
        <f>(IF(ISERROR(VLOOKUP(BL143,'Calcification Rates'!$A$11:$Q$88,13,0)),0,VLOOKUP(BL143,'Calcification Rates'!$A$11:$Q$88,13,0)))*BO143+(IF(ISERROR(VLOOKUP(BL143,'Calcification Rates'!$A$11:$Q$88,16,0)),0,VLOOKUP(BL143,'Calcification Rates'!$A$11:$Q$88,16,0)))</f>
        <v>0</v>
      </c>
    </row>
    <row r="144" spans="1:72" ht="20.100000000000001" customHeight="1" x14ac:dyDescent="0.25">
      <c r="A144" s="258"/>
      <c r="B144" s="241"/>
      <c r="C144" s="257"/>
      <c r="D144" s="244">
        <f>(IF(ISERROR(VLOOKUP(A144,'Calcification Rates'!$A$11:$Q$88,5,0)),0,VLOOKUP(A144,'Calcification Rates'!$A$11:$Q$88,5,0)))*C144</f>
        <v>0</v>
      </c>
      <c r="E144" s="245" t="str">
        <f>IF(ISERROR(VLOOKUP(A144,'Calcification Rates'!$A$10:$D$88,2,FALSE))," ",VLOOKUP(A144,'Calcification Rates'!$A$10:$D$88,2,FALSE))</f>
        <v xml:space="preserve"> </v>
      </c>
      <c r="F144" s="245" t="str">
        <f>IF(ISERROR(VLOOKUP(A144,'Calcification Rates'!$A$10:$D$88,4,FALSE))," ",VLOOKUP(A144,'Calcification Rates'!$A$10:$D$88,4,FALSE))</f>
        <v xml:space="preserve"> </v>
      </c>
      <c r="G144" s="246">
        <f>(IF(ISERROR(VLOOKUP(A144,'Calcification Rates'!$A$11:$Q$88,11,0)),0,VLOOKUP(A144,'Calcification Rates'!$A$11:$Q$88,11,0)))*D144+(IF(ISERROR(VLOOKUP(A144,'Calcification Rates'!$A$11:$Q$88,14,0)),0,VLOOKUP(A144,'Calcification Rates'!$A$11:$Q$88,14,0)))</f>
        <v>0</v>
      </c>
      <c r="H144" s="247">
        <f>(IF(ISERROR(VLOOKUP(A144,'Calcification Rates'!$A$11:$Q$88,12,0)),0,VLOOKUP(A144,'Calcification Rates'!$A$11:$Q$88,12,0)))*D144+(IF(ISERROR(VLOOKUP(A144,'Calcification Rates'!$A$11:$Q$88,15,0)),0,VLOOKUP(A144,'Calcification Rates'!$A$11:$Q$88,15,0)))</f>
        <v>0</v>
      </c>
      <c r="I144" s="248">
        <f>(IF(ISERROR(VLOOKUP(A144,'Calcification Rates'!$A$11:$Q$88,13,0)),0,VLOOKUP(A144,'Calcification Rates'!$A$11:$Q$88,13,0)))*D144+(IF(ISERROR(VLOOKUP(A144,'Calcification Rates'!$A$11:$Q$88,16,0)),0,VLOOKUP(A144,'Calcification Rates'!$A$11:$Q$88,16,0)))</f>
        <v>0</v>
      </c>
      <c r="J144" s="256"/>
      <c r="K144" s="250"/>
      <c r="L144" s="250"/>
      <c r="M144" s="244">
        <f>(IF(ISERROR(VLOOKUP(J144,'Calcification Rates'!$A$11:$Q$88,5,0)),0,VLOOKUP(J144,'Calcification Rates'!$A$11:$Q$88,5,0)))*L144</f>
        <v>0</v>
      </c>
      <c r="N144" s="245" t="str">
        <f>IF(ISERROR(VLOOKUP(J144,'Calcification Rates'!$A$10:$D$88,2,FALSE))," ",VLOOKUP(J144,'Calcification Rates'!$A$10:$D$88,2,FALSE))</f>
        <v xml:space="preserve"> </v>
      </c>
      <c r="O144" s="245" t="str">
        <f>IF(ISERROR(VLOOKUP(J144,'Calcification Rates'!$A$10:$D$88,4,FALSE))," ",VLOOKUP(J144,'Calcification Rates'!$A$10:$D$88,4,FALSE))</f>
        <v xml:space="preserve"> </v>
      </c>
      <c r="P144" s="246">
        <f>(IF(ISERROR(VLOOKUP(J144,'Calcification Rates'!$A$11:$Q$88,11,0)),0,VLOOKUP(J144,'Calcification Rates'!$A$11:$Q$88,11,0)))*M144+(IF(ISERROR(VLOOKUP(J144,'Calcification Rates'!$A$11:$Q$88,14,0)),0,VLOOKUP(J144,'Calcification Rates'!$A$11:$Q$88,14,0)))</f>
        <v>0</v>
      </c>
      <c r="Q144" s="246">
        <f>(IF(ISERROR(VLOOKUP(J144,'Calcification Rates'!$A$11:$Q$88,12,0)),0,VLOOKUP(J144,'Calcification Rates'!$A$11:$Q$88,12,0)))*M144+(IF(ISERROR(VLOOKUP(J144,'Calcification Rates'!$A$11:$Q$88,15,0)),0,VLOOKUP(J144,'Calcification Rates'!$A$11:$Q$88,15,0)))</f>
        <v>0</v>
      </c>
      <c r="R144" s="249">
        <f>(IF(ISERROR(VLOOKUP(J144,'Calcification Rates'!$A$11:$Q$88,13,0)),0,VLOOKUP(J144,'Calcification Rates'!$A$11:$Q$88,13,0)))*M144+(IF(ISERROR(VLOOKUP(J144,'Calcification Rates'!$A$11:$Q$88,16,0)),0,VLOOKUP(J144,'Calcification Rates'!$A$11:$Q$88,16,0)))</f>
        <v>0</v>
      </c>
      <c r="S144" s="242"/>
      <c r="T144" s="242"/>
      <c r="U144" s="242"/>
      <c r="V144" s="252">
        <f>(IF(ISERROR(VLOOKUP(S144,'Calcification Rates'!$A$11:$Q$88,5,0)),0,VLOOKUP(S144,'Calcification Rates'!$A$11:$Q$88,5,0)))*U144</f>
        <v>0</v>
      </c>
      <c r="W144" s="259" t="str">
        <f>IF(ISERROR(VLOOKUP(S144,'Calcification Rates'!$A$10:$D$88,2,FALSE))," ",VLOOKUP(S144,'Calcification Rates'!$A$10:$D$88,2,FALSE))</f>
        <v xml:space="preserve"> </v>
      </c>
      <c r="X144" s="245" t="str">
        <f>IF(ISERROR(VLOOKUP(S144,'Calcification Rates'!$A$10:$D$88,4,FALSE))," ",VLOOKUP(S144,'Calcification Rates'!$A$10:$D$88,4,FALSE))</f>
        <v xml:space="preserve"> </v>
      </c>
      <c r="Y144" s="246">
        <f>(IF(ISERROR(VLOOKUP(S144,'Calcification Rates'!$A$11:$Q$88,11,0)),0,VLOOKUP(S144,'Calcification Rates'!$A$11:$Q$88,11,0)))*V144+(IF(ISERROR(VLOOKUP(S144,'Calcification Rates'!$A$11:$Q$88,14,0)),0,VLOOKUP(S144,'Calcification Rates'!$A$11:$Q$88,14,0)))</f>
        <v>0</v>
      </c>
      <c r="Z144" s="246">
        <f>(IF(ISERROR(VLOOKUP(S144,'Calcification Rates'!$A$11:$Q$88,12,0)),0,VLOOKUP(S144,'Calcification Rates'!$A$11:$Q$88,12,0)))*V144+(IF(ISERROR(VLOOKUP(S144,'Calcification Rates'!$A$11:$Q$88,15,0)),0,VLOOKUP(S144,'Calcification Rates'!$A$11:$Q$88,15,0)))</f>
        <v>0</v>
      </c>
      <c r="AA144" s="249">
        <f>(IF(ISERROR(VLOOKUP(S144,'Calcification Rates'!$A$11:$Q$88,13,0)),0,VLOOKUP(S144,'Calcification Rates'!$A$11:$Q$88,13,0)))*V144+(IF(ISERROR(VLOOKUP(S144,'Calcification Rates'!$A$11:$Q$88,16,0)),0,VLOOKUP(S144,'Calcification Rates'!$A$11:$Q$88,16,0)))</f>
        <v>0</v>
      </c>
      <c r="AB144" s="256"/>
      <c r="AC144" s="241"/>
      <c r="AD144" s="241"/>
      <c r="AE144" s="244">
        <f>(IF(ISERROR(VLOOKUP(AB144,'Calcification Rates'!$A$11:$Q$88,5,0)),0,VLOOKUP(AB144,'Calcification Rates'!$A$11:$Q$88,5,0)))*AD144</f>
        <v>0</v>
      </c>
      <c r="AF144" s="245" t="str">
        <f>IF(ISERROR(VLOOKUP(AB144,'Calcification Rates'!$A$10:$D$88,2,FALSE))," ",VLOOKUP(AB144,'Calcification Rates'!$A$10:$D$88,2,FALSE))</f>
        <v xml:space="preserve"> </v>
      </c>
      <c r="AG144" s="245" t="str">
        <f>IF(ISERROR(VLOOKUP(AB144,'Calcification Rates'!$A$10:$D$88,4,FALSE))," ",VLOOKUP(AB144,'Calcification Rates'!$A$10:$D$88,4,FALSE))</f>
        <v xml:space="preserve"> </v>
      </c>
      <c r="AH144" s="246">
        <f>(IF(ISERROR(VLOOKUP(AB144,'Calcification Rates'!$A$11:$Q$88,11,0)),0,VLOOKUP(AB144,'Calcification Rates'!$A$11:$Q$88,11,0)))*AE144+(IF(ISERROR(VLOOKUP(AB144,'Calcification Rates'!$A$11:$Q$88,14,0)),0,VLOOKUP(AB144,'Calcification Rates'!$A$11:$Q$88,14,0)))</f>
        <v>0</v>
      </c>
      <c r="AI144" s="246">
        <f>(IF(ISERROR(VLOOKUP(AB144,'Calcification Rates'!$A$11:$Q$88,12,0)),0,VLOOKUP(AB144,'Calcification Rates'!$A$11:$Q$88,12,0)))*AE144+(IF(ISERROR(VLOOKUP(AB144,'Calcification Rates'!$A$11:$Q$88,15,0)),0,VLOOKUP(AB144,'Calcification Rates'!$A$11:$Q$88,15,0)))</f>
        <v>0</v>
      </c>
      <c r="AJ144" s="249">
        <f>(IF(ISERROR(VLOOKUP(AB144,'Calcification Rates'!$A$11:$Q$88,13,0)),0,VLOOKUP(AB144,'Calcification Rates'!$A$11:$Q$88,13,0)))*AE144+(IF(ISERROR(VLOOKUP(AB144,'Calcification Rates'!$A$11:$Q$88,16,0)),0,VLOOKUP(AB144,'Calcification Rates'!$A$11:$Q$88,16,0)))</f>
        <v>0</v>
      </c>
      <c r="AK144" s="256"/>
      <c r="AL144" s="241"/>
      <c r="AM144" s="241"/>
      <c r="AN144" s="252">
        <f>(IF(ISERROR(VLOOKUP(AK144,'Calcification Rates'!$A$11:$Q$88,5,0)),0,VLOOKUP(AK144,'Calcification Rates'!$A$11:$Q$88,5,0)))*AM144</f>
        <v>0</v>
      </c>
      <c r="AO144" s="245" t="str">
        <f>IF(ISERROR(VLOOKUP(AK144,'Calcification Rates'!$A$10:$D$88,2,FALSE))," ",VLOOKUP(AK144,'Calcification Rates'!$A$10:$D$88,2,FALSE))</f>
        <v xml:space="preserve"> </v>
      </c>
      <c r="AP144" s="245" t="str">
        <f>IF(ISERROR(VLOOKUP(AK144,'Calcification Rates'!$A$10:$D$88,4,FALSE))," ",VLOOKUP(AK144,'Calcification Rates'!$A$10:$D$88,4,FALSE))</f>
        <v xml:space="preserve"> </v>
      </c>
      <c r="AQ144" s="246">
        <f>(IF(ISERROR(VLOOKUP(AK144,'Calcification Rates'!$A$11:$Q$88,11,0)),0,VLOOKUP(AK144,'Calcification Rates'!$A$11:$Q$88,11,0)))*AN144+(IF(ISERROR(VLOOKUP(AK144,'Calcification Rates'!$A$11:$Q$88,14,0)),0,VLOOKUP(AK144,'Calcification Rates'!$A$11:$Q$88,14,0)))</f>
        <v>0</v>
      </c>
      <c r="AR144" s="246">
        <f>(IF(ISERROR(VLOOKUP(AK144,'Calcification Rates'!$A$11:$Q$88,12,0)),0,VLOOKUP(AK144,'Calcification Rates'!$A$11:$Q$88,12,0)))*AN144+(IF(ISERROR(VLOOKUP(AK144,'Calcification Rates'!$A$11:$Q$88,15,0)),0,VLOOKUP(AK144,'Calcification Rates'!$A$11:$Q$88,15,0)))</f>
        <v>0</v>
      </c>
      <c r="AS144" s="249">
        <f>(IF(ISERROR(VLOOKUP(AK144,'Calcification Rates'!$A$11:$Q$88,13,0)),0,VLOOKUP(AK144,'Calcification Rates'!$A$11:$Q$88,13,0)))*AN144+(IF(ISERROR(VLOOKUP(AK144,'Calcification Rates'!$A$11:$Q$88,16,0)),0,VLOOKUP(AK144,'Calcification Rates'!$A$11:$Q$88,16,0)))</f>
        <v>0</v>
      </c>
      <c r="AT144" s="256"/>
      <c r="AU144" s="241"/>
      <c r="AV144" s="241"/>
      <c r="AW144" s="244">
        <f>(IF(ISERROR(VLOOKUP(AT144,'Calcification Rates'!$A$11:$Q$88,5,0)),0,VLOOKUP(AT144,'Calcification Rates'!$A$11:$Q$88,5,0)))*AV144</f>
        <v>0</v>
      </c>
      <c r="AX144" s="245" t="str">
        <f>IF(ISERROR(VLOOKUP(AT144,'Calcification Rates'!$A$10:$D$88,2,FALSE))," ",VLOOKUP(AT144,'Calcification Rates'!$A$10:$D$88,2,FALSE))</f>
        <v xml:space="preserve"> </v>
      </c>
      <c r="AY144" s="245" t="str">
        <f>IF(ISERROR(VLOOKUP(AT144,'Calcification Rates'!$A$10:$D$88,4,FALSE))," ",VLOOKUP(AT144,'Calcification Rates'!$A$10:$D$88,4,FALSE))</f>
        <v xml:space="preserve"> </v>
      </c>
      <c r="AZ144" s="253">
        <f>(IF(ISERROR(VLOOKUP(AT144,'Calcification Rates'!$A$11:$Q$88,11,0)),0,VLOOKUP(AT144,'Calcification Rates'!$A$11:$Q$88,11,0)))*AW144+(IF(ISERROR(VLOOKUP(AT144,'Calcification Rates'!$A$11:$Q$88,14,0)),0,VLOOKUP(AT144,'Calcification Rates'!$A$11:$Q$88,14,0)))</f>
        <v>0</v>
      </c>
      <c r="BA144" s="253">
        <f>(IF(ISERROR(VLOOKUP(AT144,'Calcification Rates'!$A$11:$Q$88,12,0)),0,VLOOKUP(AT144,'Calcification Rates'!$A$11:$Q$88,12,0)))*AW144+(IF(ISERROR(VLOOKUP(AT144,'Calcification Rates'!$A$11:$Q$88,15,0)),0,VLOOKUP(AT144,'Calcification Rates'!$A$11:$Q$88,15,0)))</f>
        <v>0</v>
      </c>
      <c r="BB144" s="254">
        <f>(IF(ISERROR(VLOOKUP(AT144,'Calcification Rates'!$A$11:$Q$88,13,0)),0,VLOOKUP(AT144,'Calcification Rates'!$A$11:$Q$88,13,0)))*AW144+(IF(ISERROR(VLOOKUP(AT144,'Calcification Rates'!$A$11:$Q$88,16,0)),0,VLOOKUP(AT144,'Calcification Rates'!$A$11:$Q$88,16,0)))</f>
        <v>0</v>
      </c>
      <c r="BC144" s="256"/>
      <c r="BD144" s="241"/>
      <c r="BE144" s="241"/>
      <c r="BF144" s="244">
        <f>(IF(ISERROR(VLOOKUP(BC144,'Calcification Rates'!$A$11:$Q$88,5,0)),0,VLOOKUP(BC144,'Calcification Rates'!$A$11:$Q$88,5,0)))*BE144</f>
        <v>0</v>
      </c>
      <c r="BG144" s="245" t="str">
        <f>IF(ISERROR(VLOOKUP(BC144,'Calcification Rates'!$A$10:$D$88,2,FALSE))," ",VLOOKUP(BC144,'Calcification Rates'!$A$10:$D$88,2,FALSE))</f>
        <v xml:space="preserve"> </v>
      </c>
      <c r="BH144" s="245" t="str">
        <f>IF(ISERROR(VLOOKUP(BC144,'Calcification Rates'!$A$10:$D$88,4,FALSE))," ",VLOOKUP(BC144,'Calcification Rates'!$A$10:$D$88,4,FALSE))</f>
        <v xml:space="preserve"> </v>
      </c>
      <c r="BI144" s="253">
        <f>(IF(ISERROR(VLOOKUP(BC144,'Calcification Rates'!$A$11:$Q$88,11,0)),0,VLOOKUP(BC144,'Calcification Rates'!$A$11:$Q$88,11,0)))*BF144+(IF(ISERROR(VLOOKUP(BC144,'Calcification Rates'!$A$11:$Q$88,14,0)),0,VLOOKUP(BC144,'Calcification Rates'!$A$11:$Q$88,14,0)))</f>
        <v>0</v>
      </c>
      <c r="BJ144" s="253">
        <f>(IF(ISERROR(VLOOKUP(BC144,'Calcification Rates'!$A$11:$Q$88,12,0)),0,VLOOKUP(BC144,'Calcification Rates'!$A$11:$Q$88,12,0)))*BF144+(IF(ISERROR(VLOOKUP(BC144,'Calcification Rates'!$A$11:$Q$88,15,0)),0,VLOOKUP(BC144,'Calcification Rates'!$A$11:$Q$88,15,0)))</f>
        <v>0</v>
      </c>
      <c r="BK144" s="254">
        <f>(IF(ISERROR(VLOOKUP(BC144,'Calcification Rates'!$A$11:$Q$88,13,0)),0,VLOOKUP(BC144,'Calcification Rates'!$A$11:$Q$88,13,0)))*BF144+(IF(ISERROR(VLOOKUP(BC144,'Calcification Rates'!$A$11:$Q$88,16,0)),0,VLOOKUP(BC144,'Calcification Rates'!$A$11:$Q$88,16,0)))</f>
        <v>0</v>
      </c>
      <c r="BL144" s="256"/>
      <c r="BM144" s="241"/>
      <c r="BN144" s="241"/>
      <c r="BO144" s="241">
        <f>(IF(ISERROR(VLOOKUP(BL144,'Calcification Rates'!$A$11:$Q$88,5,0)),0,VLOOKUP(BL144,'Calcification Rates'!$A$11:$Q$88,5,0)))*BN144</f>
        <v>0</v>
      </c>
      <c r="BP144" s="245" t="str">
        <f>IF(ISERROR(VLOOKUP(BL144,'Calcification Rates'!$A$10:$D$88,2,FALSE))," ",VLOOKUP(BL144,'Calcification Rates'!$A$10:$D$88,2,FALSE))</f>
        <v xml:space="preserve"> </v>
      </c>
      <c r="BQ144" s="245" t="str">
        <f>IF(ISERROR(VLOOKUP(BL144,'Calcification Rates'!$A$10:$D$88,4,FALSE))," ",VLOOKUP(BL144,'Calcification Rates'!$A$10:$D$88,4,FALSE))</f>
        <v xml:space="preserve"> </v>
      </c>
      <c r="BR144" s="253">
        <f>(IF(ISERROR(VLOOKUP(BL144,'Calcification Rates'!$A$11:$Q$88,11,0)),0,VLOOKUP(BL144,'Calcification Rates'!$A$11:$Q$88,11,0)))*BO144+(IF(ISERROR(VLOOKUP(BL144,'Calcification Rates'!$A$11:$Q$88,14,0)),0,VLOOKUP(BL144,'Calcification Rates'!$A$11:$Q$88,14,0)))</f>
        <v>0</v>
      </c>
      <c r="BS144" s="253">
        <f>(IF(ISERROR(VLOOKUP(BL144,'Calcification Rates'!$A$11:$Q$88,12,0)),0,VLOOKUP(BL144,'Calcification Rates'!$A$11:$Q$88,12,0)))*BO144+(IF(ISERROR(VLOOKUP(BL144,'Calcification Rates'!$A$11:$Q$88,15,0)),0,VLOOKUP(BL144,'Calcification Rates'!$A$11:$Q$88,15,0)))</f>
        <v>0</v>
      </c>
      <c r="BT144" s="254">
        <f>(IF(ISERROR(VLOOKUP(BL144,'Calcification Rates'!$A$11:$Q$88,13,0)),0,VLOOKUP(BL144,'Calcification Rates'!$A$11:$Q$88,13,0)))*BO144+(IF(ISERROR(VLOOKUP(BL144,'Calcification Rates'!$A$11:$Q$88,16,0)),0,VLOOKUP(BL144,'Calcification Rates'!$A$11:$Q$88,16,0)))</f>
        <v>0</v>
      </c>
    </row>
    <row r="145" spans="1:72" ht="20.100000000000001" customHeight="1" x14ac:dyDescent="0.25">
      <c r="A145" s="258"/>
      <c r="B145" s="241"/>
      <c r="C145" s="257"/>
      <c r="D145" s="244">
        <f>(IF(ISERROR(VLOOKUP(A145,'Calcification Rates'!$A$11:$Q$88,5,0)),0,VLOOKUP(A145,'Calcification Rates'!$A$11:$Q$88,5,0)))*C145</f>
        <v>0</v>
      </c>
      <c r="E145" s="245" t="str">
        <f>IF(ISERROR(VLOOKUP(A145,'Calcification Rates'!$A$10:$D$88,2,FALSE))," ",VLOOKUP(A145,'Calcification Rates'!$A$10:$D$88,2,FALSE))</f>
        <v xml:space="preserve"> </v>
      </c>
      <c r="F145" s="245" t="str">
        <f>IF(ISERROR(VLOOKUP(A145,'Calcification Rates'!$A$10:$D$88,4,FALSE))," ",VLOOKUP(A145,'Calcification Rates'!$A$10:$D$88,4,FALSE))</f>
        <v xml:space="preserve"> </v>
      </c>
      <c r="G145" s="246">
        <f>(IF(ISERROR(VLOOKUP(A145,'Calcification Rates'!$A$11:$Q$88,11,0)),0,VLOOKUP(A145,'Calcification Rates'!$A$11:$Q$88,11,0)))*D145+(IF(ISERROR(VLOOKUP(A145,'Calcification Rates'!$A$11:$Q$88,14,0)),0,VLOOKUP(A145,'Calcification Rates'!$A$11:$Q$88,14,0)))</f>
        <v>0</v>
      </c>
      <c r="H145" s="247">
        <f>(IF(ISERROR(VLOOKUP(A145,'Calcification Rates'!$A$11:$Q$88,12,0)),0,VLOOKUP(A145,'Calcification Rates'!$A$11:$Q$88,12,0)))*D145+(IF(ISERROR(VLOOKUP(A145,'Calcification Rates'!$A$11:$Q$88,15,0)),0,VLOOKUP(A145,'Calcification Rates'!$A$11:$Q$88,15,0)))</f>
        <v>0</v>
      </c>
      <c r="I145" s="248">
        <f>(IF(ISERROR(VLOOKUP(A145,'Calcification Rates'!$A$11:$Q$88,13,0)),0,VLOOKUP(A145,'Calcification Rates'!$A$11:$Q$88,13,0)))*D145+(IF(ISERROR(VLOOKUP(A145,'Calcification Rates'!$A$11:$Q$88,16,0)),0,VLOOKUP(A145,'Calcification Rates'!$A$11:$Q$88,16,0)))</f>
        <v>0</v>
      </c>
      <c r="J145" s="256"/>
      <c r="K145" s="250"/>
      <c r="L145" s="250"/>
      <c r="M145" s="244">
        <f>(IF(ISERROR(VLOOKUP(J145,'Calcification Rates'!$A$11:$Q$88,5,0)),0,VLOOKUP(J145,'Calcification Rates'!$A$11:$Q$88,5,0)))*L145</f>
        <v>0</v>
      </c>
      <c r="N145" s="245" t="str">
        <f>IF(ISERROR(VLOOKUP(J145,'Calcification Rates'!$A$10:$D$88,2,FALSE))," ",VLOOKUP(J145,'Calcification Rates'!$A$10:$D$88,2,FALSE))</f>
        <v xml:space="preserve"> </v>
      </c>
      <c r="O145" s="245" t="str">
        <f>IF(ISERROR(VLOOKUP(J145,'Calcification Rates'!$A$10:$D$88,4,FALSE))," ",VLOOKUP(J145,'Calcification Rates'!$A$10:$D$88,4,FALSE))</f>
        <v xml:space="preserve"> </v>
      </c>
      <c r="P145" s="246">
        <f>(IF(ISERROR(VLOOKUP(J145,'Calcification Rates'!$A$11:$Q$88,11,0)),0,VLOOKUP(J145,'Calcification Rates'!$A$11:$Q$88,11,0)))*M145+(IF(ISERROR(VLOOKUP(J145,'Calcification Rates'!$A$11:$Q$88,14,0)),0,VLOOKUP(J145,'Calcification Rates'!$A$11:$Q$88,14,0)))</f>
        <v>0</v>
      </c>
      <c r="Q145" s="246">
        <f>(IF(ISERROR(VLOOKUP(J145,'Calcification Rates'!$A$11:$Q$88,12,0)),0,VLOOKUP(J145,'Calcification Rates'!$A$11:$Q$88,12,0)))*M145+(IF(ISERROR(VLOOKUP(J145,'Calcification Rates'!$A$11:$Q$88,15,0)),0,VLOOKUP(J145,'Calcification Rates'!$A$11:$Q$88,15,0)))</f>
        <v>0</v>
      </c>
      <c r="R145" s="249">
        <f>(IF(ISERROR(VLOOKUP(J145,'Calcification Rates'!$A$11:$Q$88,13,0)),0,VLOOKUP(J145,'Calcification Rates'!$A$11:$Q$88,13,0)))*M145+(IF(ISERROR(VLOOKUP(J145,'Calcification Rates'!$A$11:$Q$88,16,0)),0,VLOOKUP(J145,'Calcification Rates'!$A$11:$Q$88,16,0)))</f>
        <v>0</v>
      </c>
      <c r="S145" s="242"/>
      <c r="T145" s="242"/>
      <c r="U145" s="242"/>
      <c r="V145" s="252">
        <f>(IF(ISERROR(VLOOKUP(S145,'Calcification Rates'!$A$11:$Q$88,5,0)),0,VLOOKUP(S145,'Calcification Rates'!$A$11:$Q$88,5,0)))*U145</f>
        <v>0</v>
      </c>
      <c r="W145" s="259" t="str">
        <f>IF(ISERROR(VLOOKUP(S145,'Calcification Rates'!$A$10:$D$88,2,FALSE))," ",VLOOKUP(S145,'Calcification Rates'!$A$10:$D$88,2,FALSE))</f>
        <v xml:space="preserve"> </v>
      </c>
      <c r="X145" s="245" t="str">
        <f>IF(ISERROR(VLOOKUP(S145,'Calcification Rates'!$A$10:$D$88,4,FALSE))," ",VLOOKUP(S145,'Calcification Rates'!$A$10:$D$88,4,FALSE))</f>
        <v xml:space="preserve"> </v>
      </c>
      <c r="Y145" s="246">
        <f>(IF(ISERROR(VLOOKUP(S145,'Calcification Rates'!$A$11:$Q$88,11,0)),0,VLOOKUP(S145,'Calcification Rates'!$A$11:$Q$88,11,0)))*V145+(IF(ISERROR(VLOOKUP(S145,'Calcification Rates'!$A$11:$Q$88,14,0)),0,VLOOKUP(S145,'Calcification Rates'!$A$11:$Q$88,14,0)))</f>
        <v>0</v>
      </c>
      <c r="Z145" s="246">
        <f>(IF(ISERROR(VLOOKUP(S145,'Calcification Rates'!$A$11:$Q$88,12,0)),0,VLOOKUP(S145,'Calcification Rates'!$A$11:$Q$88,12,0)))*V145+(IF(ISERROR(VLOOKUP(S145,'Calcification Rates'!$A$11:$Q$88,15,0)),0,VLOOKUP(S145,'Calcification Rates'!$A$11:$Q$88,15,0)))</f>
        <v>0</v>
      </c>
      <c r="AA145" s="249">
        <f>(IF(ISERROR(VLOOKUP(S145,'Calcification Rates'!$A$11:$Q$88,13,0)),0,VLOOKUP(S145,'Calcification Rates'!$A$11:$Q$88,13,0)))*V145+(IF(ISERROR(VLOOKUP(S145,'Calcification Rates'!$A$11:$Q$88,16,0)),0,VLOOKUP(S145,'Calcification Rates'!$A$11:$Q$88,16,0)))</f>
        <v>0</v>
      </c>
      <c r="AB145" s="256"/>
      <c r="AC145" s="241"/>
      <c r="AD145" s="241"/>
      <c r="AE145" s="244">
        <f>(IF(ISERROR(VLOOKUP(AB145,'Calcification Rates'!$A$11:$Q$88,5,0)),0,VLOOKUP(AB145,'Calcification Rates'!$A$11:$Q$88,5,0)))*AD145</f>
        <v>0</v>
      </c>
      <c r="AF145" s="245" t="str">
        <f>IF(ISERROR(VLOOKUP(AB145,'Calcification Rates'!$A$10:$D$88,2,FALSE))," ",VLOOKUP(AB145,'Calcification Rates'!$A$10:$D$88,2,FALSE))</f>
        <v xml:space="preserve"> </v>
      </c>
      <c r="AG145" s="245" t="str">
        <f>IF(ISERROR(VLOOKUP(AB145,'Calcification Rates'!$A$10:$D$88,4,FALSE))," ",VLOOKUP(AB145,'Calcification Rates'!$A$10:$D$88,4,FALSE))</f>
        <v xml:space="preserve"> </v>
      </c>
      <c r="AH145" s="246">
        <f>(IF(ISERROR(VLOOKUP(AB145,'Calcification Rates'!$A$11:$Q$88,11,0)),0,VLOOKUP(AB145,'Calcification Rates'!$A$11:$Q$88,11,0)))*AE145+(IF(ISERROR(VLOOKUP(AB145,'Calcification Rates'!$A$11:$Q$88,14,0)),0,VLOOKUP(AB145,'Calcification Rates'!$A$11:$Q$88,14,0)))</f>
        <v>0</v>
      </c>
      <c r="AI145" s="246">
        <f>(IF(ISERROR(VLOOKUP(AB145,'Calcification Rates'!$A$11:$Q$88,12,0)),0,VLOOKUP(AB145,'Calcification Rates'!$A$11:$Q$88,12,0)))*AE145+(IF(ISERROR(VLOOKUP(AB145,'Calcification Rates'!$A$11:$Q$88,15,0)),0,VLOOKUP(AB145,'Calcification Rates'!$A$11:$Q$88,15,0)))</f>
        <v>0</v>
      </c>
      <c r="AJ145" s="249">
        <f>(IF(ISERROR(VLOOKUP(AB145,'Calcification Rates'!$A$11:$Q$88,13,0)),0,VLOOKUP(AB145,'Calcification Rates'!$A$11:$Q$88,13,0)))*AE145+(IF(ISERROR(VLOOKUP(AB145,'Calcification Rates'!$A$11:$Q$88,16,0)),0,VLOOKUP(AB145,'Calcification Rates'!$A$11:$Q$88,16,0)))</f>
        <v>0</v>
      </c>
      <c r="AK145" s="256"/>
      <c r="AL145" s="241"/>
      <c r="AM145" s="241"/>
      <c r="AN145" s="252">
        <f>(IF(ISERROR(VLOOKUP(AK145,'Calcification Rates'!$A$11:$Q$88,5,0)),0,VLOOKUP(AK145,'Calcification Rates'!$A$11:$Q$88,5,0)))*AM145</f>
        <v>0</v>
      </c>
      <c r="AO145" s="245" t="str">
        <f>IF(ISERROR(VLOOKUP(AK145,'Calcification Rates'!$A$10:$D$88,2,FALSE))," ",VLOOKUP(AK145,'Calcification Rates'!$A$10:$D$88,2,FALSE))</f>
        <v xml:space="preserve"> </v>
      </c>
      <c r="AP145" s="245" t="str">
        <f>IF(ISERROR(VLOOKUP(AK145,'Calcification Rates'!$A$10:$D$88,4,FALSE))," ",VLOOKUP(AK145,'Calcification Rates'!$A$10:$D$88,4,FALSE))</f>
        <v xml:space="preserve"> </v>
      </c>
      <c r="AQ145" s="246">
        <f>(IF(ISERROR(VLOOKUP(AK145,'Calcification Rates'!$A$11:$Q$88,11,0)),0,VLOOKUP(AK145,'Calcification Rates'!$A$11:$Q$88,11,0)))*AN145+(IF(ISERROR(VLOOKUP(AK145,'Calcification Rates'!$A$11:$Q$88,14,0)),0,VLOOKUP(AK145,'Calcification Rates'!$A$11:$Q$88,14,0)))</f>
        <v>0</v>
      </c>
      <c r="AR145" s="246">
        <f>(IF(ISERROR(VLOOKUP(AK145,'Calcification Rates'!$A$11:$Q$88,12,0)),0,VLOOKUP(AK145,'Calcification Rates'!$A$11:$Q$88,12,0)))*AN145+(IF(ISERROR(VLOOKUP(AK145,'Calcification Rates'!$A$11:$Q$88,15,0)),0,VLOOKUP(AK145,'Calcification Rates'!$A$11:$Q$88,15,0)))</f>
        <v>0</v>
      </c>
      <c r="AS145" s="249">
        <f>(IF(ISERROR(VLOOKUP(AK145,'Calcification Rates'!$A$11:$Q$88,13,0)),0,VLOOKUP(AK145,'Calcification Rates'!$A$11:$Q$88,13,0)))*AN145+(IF(ISERROR(VLOOKUP(AK145,'Calcification Rates'!$A$11:$Q$88,16,0)),0,VLOOKUP(AK145,'Calcification Rates'!$A$11:$Q$88,16,0)))</f>
        <v>0</v>
      </c>
      <c r="AT145" s="256"/>
      <c r="AU145" s="241"/>
      <c r="AV145" s="241"/>
      <c r="AW145" s="244">
        <f>(IF(ISERROR(VLOOKUP(AT145,'Calcification Rates'!$A$11:$Q$88,5,0)),0,VLOOKUP(AT145,'Calcification Rates'!$A$11:$Q$88,5,0)))*AV145</f>
        <v>0</v>
      </c>
      <c r="AX145" s="245" t="str">
        <f>IF(ISERROR(VLOOKUP(AT145,'Calcification Rates'!$A$10:$D$88,2,FALSE))," ",VLOOKUP(AT145,'Calcification Rates'!$A$10:$D$88,2,FALSE))</f>
        <v xml:space="preserve"> </v>
      </c>
      <c r="AY145" s="245" t="str">
        <f>IF(ISERROR(VLOOKUP(AT145,'Calcification Rates'!$A$10:$D$88,4,FALSE))," ",VLOOKUP(AT145,'Calcification Rates'!$A$10:$D$88,4,FALSE))</f>
        <v xml:space="preserve"> </v>
      </c>
      <c r="AZ145" s="253">
        <f>(IF(ISERROR(VLOOKUP(AT145,'Calcification Rates'!$A$11:$Q$88,11,0)),0,VLOOKUP(AT145,'Calcification Rates'!$A$11:$Q$88,11,0)))*AW145+(IF(ISERROR(VLOOKUP(AT145,'Calcification Rates'!$A$11:$Q$88,14,0)),0,VLOOKUP(AT145,'Calcification Rates'!$A$11:$Q$88,14,0)))</f>
        <v>0</v>
      </c>
      <c r="BA145" s="253">
        <f>(IF(ISERROR(VLOOKUP(AT145,'Calcification Rates'!$A$11:$Q$88,12,0)),0,VLOOKUP(AT145,'Calcification Rates'!$A$11:$Q$88,12,0)))*AW145+(IF(ISERROR(VLOOKUP(AT145,'Calcification Rates'!$A$11:$Q$88,15,0)),0,VLOOKUP(AT145,'Calcification Rates'!$A$11:$Q$88,15,0)))</f>
        <v>0</v>
      </c>
      <c r="BB145" s="254">
        <f>(IF(ISERROR(VLOOKUP(AT145,'Calcification Rates'!$A$11:$Q$88,13,0)),0,VLOOKUP(AT145,'Calcification Rates'!$A$11:$Q$88,13,0)))*AW145+(IF(ISERROR(VLOOKUP(AT145,'Calcification Rates'!$A$11:$Q$88,16,0)),0,VLOOKUP(AT145,'Calcification Rates'!$A$11:$Q$88,16,0)))</f>
        <v>0</v>
      </c>
      <c r="BC145" s="256"/>
      <c r="BD145" s="241"/>
      <c r="BE145" s="241"/>
      <c r="BF145" s="244">
        <f>(IF(ISERROR(VLOOKUP(BC145,'Calcification Rates'!$A$11:$Q$88,5,0)),0,VLOOKUP(BC145,'Calcification Rates'!$A$11:$Q$88,5,0)))*BE145</f>
        <v>0</v>
      </c>
      <c r="BG145" s="245" t="str">
        <f>IF(ISERROR(VLOOKUP(BC145,'Calcification Rates'!$A$10:$D$88,2,FALSE))," ",VLOOKUP(BC145,'Calcification Rates'!$A$10:$D$88,2,FALSE))</f>
        <v xml:space="preserve"> </v>
      </c>
      <c r="BH145" s="245" t="str">
        <f>IF(ISERROR(VLOOKUP(BC145,'Calcification Rates'!$A$10:$D$88,4,FALSE))," ",VLOOKUP(BC145,'Calcification Rates'!$A$10:$D$88,4,FALSE))</f>
        <v xml:space="preserve"> </v>
      </c>
      <c r="BI145" s="253">
        <f>(IF(ISERROR(VLOOKUP(BC145,'Calcification Rates'!$A$11:$Q$88,11,0)),0,VLOOKUP(BC145,'Calcification Rates'!$A$11:$Q$88,11,0)))*BF145+(IF(ISERROR(VLOOKUP(BC145,'Calcification Rates'!$A$11:$Q$88,14,0)),0,VLOOKUP(BC145,'Calcification Rates'!$A$11:$Q$88,14,0)))</f>
        <v>0</v>
      </c>
      <c r="BJ145" s="253">
        <f>(IF(ISERROR(VLOOKUP(BC145,'Calcification Rates'!$A$11:$Q$88,12,0)),0,VLOOKUP(BC145,'Calcification Rates'!$A$11:$Q$88,12,0)))*BF145+(IF(ISERROR(VLOOKUP(BC145,'Calcification Rates'!$A$11:$Q$88,15,0)),0,VLOOKUP(BC145,'Calcification Rates'!$A$11:$Q$88,15,0)))</f>
        <v>0</v>
      </c>
      <c r="BK145" s="254">
        <f>(IF(ISERROR(VLOOKUP(BC145,'Calcification Rates'!$A$11:$Q$88,13,0)),0,VLOOKUP(BC145,'Calcification Rates'!$A$11:$Q$88,13,0)))*BF145+(IF(ISERROR(VLOOKUP(BC145,'Calcification Rates'!$A$11:$Q$88,16,0)),0,VLOOKUP(BC145,'Calcification Rates'!$A$11:$Q$88,16,0)))</f>
        <v>0</v>
      </c>
      <c r="BL145" s="256"/>
      <c r="BM145" s="241"/>
      <c r="BN145" s="241"/>
      <c r="BO145" s="241">
        <f>(IF(ISERROR(VLOOKUP(BL145,'Calcification Rates'!$A$11:$Q$88,5,0)),0,VLOOKUP(BL145,'Calcification Rates'!$A$11:$Q$88,5,0)))*BN145</f>
        <v>0</v>
      </c>
      <c r="BP145" s="245" t="str">
        <f>IF(ISERROR(VLOOKUP(BL145,'Calcification Rates'!$A$10:$D$88,2,FALSE))," ",VLOOKUP(BL145,'Calcification Rates'!$A$10:$D$88,2,FALSE))</f>
        <v xml:space="preserve"> </v>
      </c>
      <c r="BQ145" s="245" t="str">
        <f>IF(ISERROR(VLOOKUP(BL145,'Calcification Rates'!$A$10:$D$88,4,FALSE))," ",VLOOKUP(BL145,'Calcification Rates'!$A$10:$D$88,4,FALSE))</f>
        <v xml:space="preserve"> </v>
      </c>
      <c r="BR145" s="253">
        <f>(IF(ISERROR(VLOOKUP(BL145,'Calcification Rates'!$A$11:$Q$88,11,0)),0,VLOOKUP(BL145,'Calcification Rates'!$A$11:$Q$88,11,0)))*BO145+(IF(ISERROR(VLOOKUP(BL145,'Calcification Rates'!$A$11:$Q$88,14,0)),0,VLOOKUP(BL145,'Calcification Rates'!$A$11:$Q$88,14,0)))</f>
        <v>0</v>
      </c>
      <c r="BS145" s="253">
        <f>(IF(ISERROR(VLOOKUP(BL145,'Calcification Rates'!$A$11:$Q$88,12,0)),0,VLOOKUP(BL145,'Calcification Rates'!$A$11:$Q$88,12,0)))*BO145+(IF(ISERROR(VLOOKUP(BL145,'Calcification Rates'!$A$11:$Q$88,15,0)),0,VLOOKUP(BL145,'Calcification Rates'!$A$11:$Q$88,15,0)))</f>
        <v>0</v>
      </c>
      <c r="BT145" s="254">
        <f>(IF(ISERROR(VLOOKUP(BL145,'Calcification Rates'!$A$11:$Q$88,13,0)),0,VLOOKUP(BL145,'Calcification Rates'!$A$11:$Q$88,13,0)))*BO145+(IF(ISERROR(VLOOKUP(BL145,'Calcification Rates'!$A$11:$Q$88,16,0)),0,VLOOKUP(BL145,'Calcification Rates'!$A$11:$Q$88,16,0)))</f>
        <v>0</v>
      </c>
    </row>
    <row r="146" spans="1:72" ht="20.100000000000001" customHeight="1" x14ac:dyDescent="0.25">
      <c r="A146" s="258"/>
      <c r="B146" s="241"/>
      <c r="C146" s="257"/>
      <c r="D146" s="244">
        <f>(IF(ISERROR(VLOOKUP(A146,'Calcification Rates'!$A$11:$Q$88,5,0)),0,VLOOKUP(A146,'Calcification Rates'!$A$11:$Q$88,5,0)))*C146</f>
        <v>0</v>
      </c>
      <c r="E146" s="245" t="str">
        <f>IF(ISERROR(VLOOKUP(A146,'Calcification Rates'!$A$10:$D$88,2,FALSE))," ",VLOOKUP(A146,'Calcification Rates'!$A$10:$D$88,2,FALSE))</f>
        <v xml:space="preserve"> </v>
      </c>
      <c r="F146" s="245" t="str">
        <f>IF(ISERROR(VLOOKUP(A146,'Calcification Rates'!$A$10:$D$88,4,FALSE))," ",VLOOKUP(A146,'Calcification Rates'!$A$10:$D$88,4,FALSE))</f>
        <v xml:space="preserve"> </v>
      </c>
      <c r="G146" s="246">
        <f>(IF(ISERROR(VLOOKUP(A146,'Calcification Rates'!$A$11:$Q$88,11,0)),0,VLOOKUP(A146,'Calcification Rates'!$A$11:$Q$88,11,0)))*D146+(IF(ISERROR(VLOOKUP(A146,'Calcification Rates'!$A$11:$Q$88,14,0)),0,VLOOKUP(A146,'Calcification Rates'!$A$11:$Q$88,14,0)))</f>
        <v>0</v>
      </c>
      <c r="H146" s="247">
        <f>(IF(ISERROR(VLOOKUP(A146,'Calcification Rates'!$A$11:$Q$88,12,0)),0,VLOOKUP(A146,'Calcification Rates'!$A$11:$Q$88,12,0)))*D146+(IF(ISERROR(VLOOKUP(A146,'Calcification Rates'!$A$11:$Q$88,15,0)),0,VLOOKUP(A146,'Calcification Rates'!$A$11:$Q$88,15,0)))</f>
        <v>0</v>
      </c>
      <c r="I146" s="248">
        <f>(IF(ISERROR(VLOOKUP(A146,'Calcification Rates'!$A$11:$Q$88,13,0)),0,VLOOKUP(A146,'Calcification Rates'!$A$11:$Q$88,13,0)))*D146+(IF(ISERROR(VLOOKUP(A146,'Calcification Rates'!$A$11:$Q$88,16,0)),0,VLOOKUP(A146,'Calcification Rates'!$A$11:$Q$88,16,0)))</f>
        <v>0</v>
      </c>
      <c r="J146" s="256"/>
      <c r="K146" s="250"/>
      <c r="L146" s="250"/>
      <c r="M146" s="244">
        <f>(IF(ISERROR(VLOOKUP(J146,'Calcification Rates'!$A$11:$Q$88,5,0)),0,VLOOKUP(J146,'Calcification Rates'!$A$11:$Q$88,5,0)))*L146</f>
        <v>0</v>
      </c>
      <c r="N146" s="245" t="str">
        <f>IF(ISERROR(VLOOKUP(J146,'Calcification Rates'!$A$10:$D$88,2,FALSE))," ",VLOOKUP(J146,'Calcification Rates'!$A$10:$D$88,2,FALSE))</f>
        <v xml:space="preserve"> </v>
      </c>
      <c r="O146" s="245" t="str">
        <f>IF(ISERROR(VLOOKUP(J146,'Calcification Rates'!$A$10:$D$88,4,FALSE))," ",VLOOKUP(J146,'Calcification Rates'!$A$10:$D$88,4,FALSE))</f>
        <v xml:space="preserve"> </v>
      </c>
      <c r="P146" s="246">
        <f>(IF(ISERROR(VLOOKUP(J146,'Calcification Rates'!$A$11:$Q$88,11,0)),0,VLOOKUP(J146,'Calcification Rates'!$A$11:$Q$88,11,0)))*M146+(IF(ISERROR(VLOOKUP(J146,'Calcification Rates'!$A$11:$Q$88,14,0)),0,VLOOKUP(J146,'Calcification Rates'!$A$11:$Q$88,14,0)))</f>
        <v>0</v>
      </c>
      <c r="Q146" s="246">
        <f>(IF(ISERROR(VLOOKUP(J146,'Calcification Rates'!$A$11:$Q$88,12,0)),0,VLOOKUP(J146,'Calcification Rates'!$A$11:$Q$88,12,0)))*M146+(IF(ISERROR(VLOOKUP(J146,'Calcification Rates'!$A$11:$Q$88,15,0)),0,VLOOKUP(J146,'Calcification Rates'!$A$11:$Q$88,15,0)))</f>
        <v>0</v>
      </c>
      <c r="R146" s="249">
        <f>(IF(ISERROR(VLOOKUP(J146,'Calcification Rates'!$A$11:$Q$88,13,0)),0,VLOOKUP(J146,'Calcification Rates'!$A$11:$Q$88,13,0)))*M146+(IF(ISERROR(VLOOKUP(J146,'Calcification Rates'!$A$11:$Q$88,16,0)),0,VLOOKUP(J146,'Calcification Rates'!$A$11:$Q$88,16,0)))</f>
        <v>0</v>
      </c>
      <c r="S146" s="242"/>
      <c r="T146" s="242"/>
      <c r="U146" s="242"/>
      <c r="V146" s="252">
        <f>(IF(ISERROR(VLOOKUP(S146,'Calcification Rates'!$A$11:$Q$88,5,0)),0,VLOOKUP(S146,'Calcification Rates'!$A$11:$Q$88,5,0)))*U146</f>
        <v>0</v>
      </c>
      <c r="W146" s="259" t="str">
        <f>IF(ISERROR(VLOOKUP(S146,'Calcification Rates'!$A$10:$D$88,2,FALSE))," ",VLOOKUP(S146,'Calcification Rates'!$A$10:$D$88,2,FALSE))</f>
        <v xml:space="preserve"> </v>
      </c>
      <c r="X146" s="245" t="str">
        <f>IF(ISERROR(VLOOKUP(S146,'Calcification Rates'!$A$10:$D$88,4,FALSE))," ",VLOOKUP(S146,'Calcification Rates'!$A$10:$D$88,4,FALSE))</f>
        <v xml:space="preserve"> </v>
      </c>
      <c r="Y146" s="246">
        <f>(IF(ISERROR(VLOOKUP(S146,'Calcification Rates'!$A$11:$Q$88,11,0)),0,VLOOKUP(S146,'Calcification Rates'!$A$11:$Q$88,11,0)))*V146+(IF(ISERROR(VLOOKUP(S146,'Calcification Rates'!$A$11:$Q$88,14,0)),0,VLOOKUP(S146,'Calcification Rates'!$A$11:$Q$88,14,0)))</f>
        <v>0</v>
      </c>
      <c r="Z146" s="246">
        <f>(IF(ISERROR(VLOOKUP(S146,'Calcification Rates'!$A$11:$Q$88,12,0)),0,VLOOKUP(S146,'Calcification Rates'!$A$11:$Q$88,12,0)))*V146+(IF(ISERROR(VLOOKUP(S146,'Calcification Rates'!$A$11:$Q$88,15,0)),0,VLOOKUP(S146,'Calcification Rates'!$A$11:$Q$88,15,0)))</f>
        <v>0</v>
      </c>
      <c r="AA146" s="249">
        <f>(IF(ISERROR(VLOOKUP(S146,'Calcification Rates'!$A$11:$Q$88,13,0)),0,VLOOKUP(S146,'Calcification Rates'!$A$11:$Q$88,13,0)))*V146+(IF(ISERROR(VLOOKUP(S146,'Calcification Rates'!$A$11:$Q$88,16,0)),0,VLOOKUP(S146,'Calcification Rates'!$A$11:$Q$88,16,0)))</f>
        <v>0</v>
      </c>
      <c r="AB146" s="256"/>
      <c r="AC146" s="241"/>
      <c r="AD146" s="241"/>
      <c r="AE146" s="244">
        <f>(IF(ISERROR(VLOOKUP(AB146,'Calcification Rates'!$A$11:$Q$88,5,0)),0,VLOOKUP(AB146,'Calcification Rates'!$A$11:$Q$88,5,0)))*AD146</f>
        <v>0</v>
      </c>
      <c r="AF146" s="245" t="str">
        <f>IF(ISERROR(VLOOKUP(AB146,'Calcification Rates'!$A$10:$D$88,2,FALSE))," ",VLOOKUP(AB146,'Calcification Rates'!$A$10:$D$88,2,FALSE))</f>
        <v xml:space="preserve"> </v>
      </c>
      <c r="AG146" s="245" t="str">
        <f>IF(ISERROR(VLOOKUP(AB146,'Calcification Rates'!$A$10:$D$88,4,FALSE))," ",VLOOKUP(AB146,'Calcification Rates'!$A$10:$D$88,4,FALSE))</f>
        <v xml:space="preserve"> </v>
      </c>
      <c r="AH146" s="246">
        <f>(IF(ISERROR(VLOOKUP(AB146,'Calcification Rates'!$A$11:$Q$88,11,0)),0,VLOOKUP(AB146,'Calcification Rates'!$A$11:$Q$88,11,0)))*AE146+(IF(ISERROR(VLOOKUP(AB146,'Calcification Rates'!$A$11:$Q$88,14,0)),0,VLOOKUP(AB146,'Calcification Rates'!$A$11:$Q$88,14,0)))</f>
        <v>0</v>
      </c>
      <c r="AI146" s="246">
        <f>(IF(ISERROR(VLOOKUP(AB146,'Calcification Rates'!$A$11:$Q$88,12,0)),0,VLOOKUP(AB146,'Calcification Rates'!$A$11:$Q$88,12,0)))*AE146+(IF(ISERROR(VLOOKUP(AB146,'Calcification Rates'!$A$11:$Q$88,15,0)),0,VLOOKUP(AB146,'Calcification Rates'!$A$11:$Q$88,15,0)))</f>
        <v>0</v>
      </c>
      <c r="AJ146" s="249">
        <f>(IF(ISERROR(VLOOKUP(AB146,'Calcification Rates'!$A$11:$Q$88,13,0)),0,VLOOKUP(AB146,'Calcification Rates'!$A$11:$Q$88,13,0)))*AE146+(IF(ISERROR(VLOOKUP(AB146,'Calcification Rates'!$A$11:$Q$88,16,0)),0,VLOOKUP(AB146,'Calcification Rates'!$A$11:$Q$88,16,0)))</f>
        <v>0</v>
      </c>
      <c r="AK146" s="256"/>
      <c r="AL146" s="241"/>
      <c r="AM146" s="241"/>
      <c r="AN146" s="252">
        <f>(IF(ISERROR(VLOOKUP(AK146,'Calcification Rates'!$A$11:$Q$88,5,0)),0,VLOOKUP(AK146,'Calcification Rates'!$A$11:$Q$88,5,0)))*AM146</f>
        <v>0</v>
      </c>
      <c r="AO146" s="245" t="str">
        <f>IF(ISERROR(VLOOKUP(AK146,'Calcification Rates'!$A$10:$D$88,2,FALSE))," ",VLOOKUP(AK146,'Calcification Rates'!$A$10:$D$88,2,FALSE))</f>
        <v xml:space="preserve"> </v>
      </c>
      <c r="AP146" s="245" t="str">
        <f>IF(ISERROR(VLOOKUP(AK146,'Calcification Rates'!$A$10:$D$88,4,FALSE))," ",VLOOKUP(AK146,'Calcification Rates'!$A$10:$D$88,4,FALSE))</f>
        <v xml:space="preserve"> </v>
      </c>
      <c r="AQ146" s="246">
        <f>(IF(ISERROR(VLOOKUP(AK146,'Calcification Rates'!$A$11:$Q$88,11,0)),0,VLOOKUP(AK146,'Calcification Rates'!$A$11:$Q$88,11,0)))*AN146+(IF(ISERROR(VLOOKUP(AK146,'Calcification Rates'!$A$11:$Q$88,14,0)),0,VLOOKUP(AK146,'Calcification Rates'!$A$11:$Q$88,14,0)))</f>
        <v>0</v>
      </c>
      <c r="AR146" s="246">
        <f>(IF(ISERROR(VLOOKUP(AK146,'Calcification Rates'!$A$11:$Q$88,12,0)),0,VLOOKUP(AK146,'Calcification Rates'!$A$11:$Q$88,12,0)))*AN146+(IF(ISERROR(VLOOKUP(AK146,'Calcification Rates'!$A$11:$Q$88,15,0)),0,VLOOKUP(AK146,'Calcification Rates'!$A$11:$Q$88,15,0)))</f>
        <v>0</v>
      </c>
      <c r="AS146" s="249">
        <f>(IF(ISERROR(VLOOKUP(AK146,'Calcification Rates'!$A$11:$Q$88,13,0)),0,VLOOKUP(AK146,'Calcification Rates'!$A$11:$Q$88,13,0)))*AN146+(IF(ISERROR(VLOOKUP(AK146,'Calcification Rates'!$A$11:$Q$88,16,0)),0,VLOOKUP(AK146,'Calcification Rates'!$A$11:$Q$88,16,0)))</f>
        <v>0</v>
      </c>
      <c r="AT146" s="256"/>
      <c r="AU146" s="241"/>
      <c r="AV146" s="241"/>
      <c r="AW146" s="244">
        <f>(IF(ISERROR(VLOOKUP(AT146,'Calcification Rates'!$A$11:$Q$88,5,0)),0,VLOOKUP(AT146,'Calcification Rates'!$A$11:$Q$88,5,0)))*AV146</f>
        <v>0</v>
      </c>
      <c r="AX146" s="245" t="str">
        <f>IF(ISERROR(VLOOKUP(AT146,'Calcification Rates'!$A$10:$D$88,2,FALSE))," ",VLOOKUP(AT146,'Calcification Rates'!$A$10:$D$88,2,FALSE))</f>
        <v xml:space="preserve"> </v>
      </c>
      <c r="AY146" s="245" t="str">
        <f>IF(ISERROR(VLOOKUP(AT146,'Calcification Rates'!$A$10:$D$88,4,FALSE))," ",VLOOKUP(AT146,'Calcification Rates'!$A$10:$D$88,4,FALSE))</f>
        <v xml:space="preserve"> </v>
      </c>
      <c r="AZ146" s="253">
        <f>(IF(ISERROR(VLOOKUP(AT146,'Calcification Rates'!$A$11:$Q$88,11,0)),0,VLOOKUP(AT146,'Calcification Rates'!$A$11:$Q$88,11,0)))*AW146+(IF(ISERROR(VLOOKUP(AT146,'Calcification Rates'!$A$11:$Q$88,14,0)),0,VLOOKUP(AT146,'Calcification Rates'!$A$11:$Q$88,14,0)))</f>
        <v>0</v>
      </c>
      <c r="BA146" s="253">
        <f>(IF(ISERROR(VLOOKUP(AT146,'Calcification Rates'!$A$11:$Q$88,12,0)),0,VLOOKUP(AT146,'Calcification Rates'!$A$11:$Q$88,12,0)))*AW146+(IF(ISERROR(VLOOKUP(AT146,'Calcification Rates'!$A$11:$Q$88,15,0)),0,VLOOKUP(AT146,'Calcification Rates'!$A$11:$Q$88,15,0)))</f>
        <v>0</v>
      </c>
      <c r="BB146" s="254">
        <f>(IF(ISERROR(VLOOKUP(AT146,'Calcification Rates'!$A$11:$Q$88,13,0)),0,VLOOKUP(AT146,'Calcification Rates'!$A$11:$Q$88,13,0)))*AW146+(IF(ISERROR(VLOOKUP(AT146,'Calcification Rates'!$A$11:$Q$88,16,0)),0,VLOOKUP(AT146,'Calcification Rates'!$A$11:$Q$88,16,0)))</f>
        <v>0</v>
      </c>
      <c r="BC146" s="256"/>
      <c r="BD146" s="241"/>
      <c r="BE146" s="241"/>
      <c r="BF146" s="244">
        <f>(IF(ISERROR(VLOOKUP(BC146,'Calcification Rates'!$A$11:$Q$88,5,0)),0,VLOOKUP(BC146,'Calcification Rates'!$A$11:$Q$88,5,0)))*BE146</f>
        <v>0</v>
      </c>
      <c r="BG146" s="245" t="str">
        <f>IF(ISERROR(VLOOKUP(BC146,'Calcification Rates'!$A$10:$D$88,2,FALSE))," ",VLOOKUP(BC146,'Calcification Rates'!$A$10:$D$88,2,FALSE))</f>
        <v xml:space="preserve"> </v>
      </c>
      <c r="BH146" s="245" t="str">
        <f>IF(ISERROR(VLOOKUP(BC146,'Calcification Rates'!$A$10:$D$88,4,FALSE))," ",VLOOKUP(BC146,'Calcification Rates'!$A$10:$D$88,4,FALSE))</f>
        <v xml:space="preserve"> </v>
      </c>
      <c r="BI146" s="253">
        <f>(IF(ISERROR(VLOOKUP(BC146,'Calcification Rates'!$A$11:$Q$88,11,0)),0,VLOOKUP(BC146,'Calcification Rates'!$A$11:$Q$88,11,0)))*BF146+(IF(ISERROR(VLOOKUP(BC146,'Calcification Rates'!$A$11:$Q$88,14,0)),0,VLOOKUP(BC146,'Calcification Rates'!$A$11:$Q$88,14,0)))</f>
        <v>0</v>
      </c>
      <c r="BJ146" s="253">
        <f>(IF(ISERROR(VLOOKUP(BC146,'Calcification Rates'!$A$11:$Q$88,12,0)),0,VLOOKUP(BC146,'Calcification Rates'!$A$11:$Q$88,12,0)))*BF146+(IF(ISERROR(VLOOKUP(BC146,'Calcification Rates'!$A$11:$Q$88,15,0)),0,VLOOKUP(BC146,'Calcification Rates'!$A$11:$Q$88,15,0)))</f>
        <v>0</v>
      </c>
      <c r="BK146" s="254">
        <f>(IF(ISERROR(VLOOKUP(BC146,'Calcification Rates'!$A$11:$Q$88,13,0)),0,VLOOKUP(BC146,'Calcification Rates'!$A$11:$Q$88,13,0)))*BF146+(IF(ISERROR(VLOOKUP(BC146,'Calcification Rates'!$A$11:$Q$88,16,0)),0,VLOOKUP(BC146,'Calcification Rates'!$A$11:$Q$88,16,0)))</f>
        <v>0</v>
      </c>
      <c r="BL146" s="256"/>
      <c r="BM146" s="241"/>
      <c r="BN146" s="241"/>
      <c r="BO146" s="241">
        <f>(IF(ISERROR(VLOOKUP(BL146,'Calcification Rates'!$A$11:$Q$88,5,0)),0,VLOOKUP(BL146,'Calcification Rates'!$A$11:$Q$88,5,0)))*BN146</f>
        <v>0</v>
      </c>
      <c r="BP146" s="245" t="str">
        <f>IF(ISERROR(VLOOKUP(BL146,'Calcification Rates'!$A$10:$D$88,2,FALSE))," ",VLOOKUP(BL146,'Calcification Rates'!$A$10:$D$88,2,FALSE))</f>
        <v xml:space="preserve"> </v>
      </c>
      <c r="BQ146" s="245" t="str">
        <f>IF(ISERROR(VLOOKUP(BL146,'Calcification Rates'!$A$10:$D$88,4,FALSE))," ",VLOOKUP(BL146,'Calcification Rates'!$A$10:$D$88,4,FALSE))</f>
        <v xml:space="preserve"> </v>
      </c>
      <c r="BR146" s="253">
        <f>(IF(ISERROR(VLOOKUP(BL146,'Calcification Rates'!$A$11:$Q$88,11,0)),0,VLOOKUP(BL146,'Calcification Rates'!$A$11:$Q$88,11,0)))*BO146+(IF(ISERROR(VLOOKUP(BL146,'Calcification Rates'!$A$11:$Q$88,14,0)),0,VLOOKUP(BL146,'Calcification Rates'!$A$11:$Q$88,14,0)))</f>
        <v>0</v>
      </c>
      <c r="BS146" s="253">
        <f>(IF(ISERROR(VLOOKUP(BL146,'Calcification Rates'!$A$11:$Q$88,12,0)),0,VLOOKUP(BL146,'Calcification Rates'!$A$11:$Q$88,12,0)))*BO146+(IF(ISERROR(VLOOKUP(BL146,'Calcification Rates'!$A$11:$Q$88,15,0)),0,VLOOKUP(BL146,'Calcification Rates'!$A$11:$Q$88,15,0)))</f>
        <v>0</v>
      </c>
      <c r="BT146" s="254">
        <f>(IF(ISERROR(VLOOKUP(BL146,'Calcification Rates'!$A$11:$Q$88,13,0)),0,VLOOKUP(BL146,'Calcification Rates'!$A$11:$Q$88,13,0)))*BO146+(IF(ISERROR(VLOOKUP(BL146,'Calcification Rates'!$A$11:$Q$88,16,0)),0,VLOOKUP(BL146,'Calcification Rates'!$A$11:$Q$88,16,0)))</f>
        <v>0</v>
      </c>
    </row>
    <row r="147" spans="1:72" ht="20.100000000000001" customHeight="1" x14ac:dyDescent="0.25">
      <c r="A147" s="258"/>
      <c r="B147" s="241"/>
      <c r="C147" s="257"/>
      <c r="D147" s="244">
        <f>(IF(ISERROR(VLOOKUP(A147,'Calcification Rates'!$A$11:$Q$88,5,0)),0,VLOOKUP(A147,'Calcification Rates'!$A$11:$Q$88,5,0)))*C147</f>
        <v>0</v>
      </c>
      <c r="E147" s="245" t="str">
        <f>IF(ISERROR(VLOOKUP(A147,'Calcification Rates'!$A$10:$D$88,2,FALSE))," ",VLOOKUP(A147,'Calcification Rates'!$A$10:$D$88,2,FALSE))</f>
        <v xml:space="preserve"> </v>
      </c>
      <c r="F147" s="245" t="str">
        <f>IF(ISERROR(VLOOKUP(A147,'Calcification Rates'!$A$10:$D$88,4,FALSE))," ",VLOOKUP(A147,'Calcification Rates'!$A$10:$D$88,4,FALSE))</f>
        <v xml:space="preserve"> </v>
      </c>
      <c r="G147" s="246">
        <f>(IF(ISERROR(VLOOKUP(A147,'Calcification Rates'!$A$11:$Q$88,11,0)),0,VLOOKUP(A147,'Calcification Rates'!$A$11:$Q$88,11,0)))*D147+(IF(ISERROR(VLOOKUP(A147,'Calcification Rates'!$A$11:$Q$88,14,0)),0,VLOOKUP(A147,'Calcification Rates'!$A$11:$Q$88,14,0)))</f>
        <v>0</v>
      </c>
      <c r="H147" s="247">
        <f>(IF(ISERROR(VLOOKUP(A147,'Calcification Rates'!$A$11:$Q$88,12,0)),0,VLOOKUP(A147,'Calcification Rates'!$A$11:$Q$88,12,0)))*D147+(IF(ISERROR(VLOOKUP(A147,'Calcification Rates'!$A$11:$Q$88,15,0)),0,VLOOKUP(A147,'Calcification Rates'!$A$11:$Q$88,15,0)))</f>
        <v>0</v>
      </c>
      <c r="I147" s="248">
        <f>(IF(ISERROR(VLOOKUP(A147,'Calcification Rates'!$A$11:$Q$88,13,0)),0,VLOOKUP(A147,'Calcification Rates'!$A$11:$Q$88,13,0)))*D147+(IF(ISERROR(VLOOKUP(A147,'Calcification Rates'!$A$11:$Q$88,16,0)),0,VLOOKUP(A147,'Calcification Rates'!$A$11:$Q$88,16,0)))</f>
        <v>0</v>
      </c>
      <c r="J147" s="256"/>
      <c r="K147" s="250"/>
      <c r="L147" s="250"/>
      <c r="M147" s="244">
        <f>(IF(ISERROR(VLOOKUP(J147,'Calcification Rates'!$A$11:$Q$88,5,0)),0,VLOOKUP(J147,'Calcification Rates'!$A$11:$Q$88,5,0)))*L147</f>
        <v>0</v>
      </c>
      <c r="N147" s="245" t="str">
        <f>IF(ISERROR(VLOOKUP(J147,'Calcification Rates'!$A$10:$D$88,2,FALSE))," ",VLOOKUP(J147,'Calcification Rates'!$A$10:$D$88,2,FALSE))</f>
        <v xml:space="preserve"> </v>
      </c>
      <c r="O147" s="245" t="str">
        <f>IF(ISERROR(VLOOKUP(J147,'Calcification Rates'!$A$10:$D$88,4,FALSE))," ",VLOOKUP(J147,'Calcification Rates'!$A$10:$D$88,4,FALSE))</f>
        <v xml:space="preserve"> </v>
      </c>
      <c r="P147" s="246">
        <f>(IF(ISERROR(VLOOKUP(J147,'Calcification Rates'!$A$11:$Q$88,11,0)),0,VLOOKUP(J147,'Calcification Rates'!$A$11:$Q$88,11,0)))*M147+(IF(ISERROR(VLOOKUP(J147,'Calcification Rates'!$A$11:$Q$88,14,0)),0,VLOOKUP(J147,'Calcification Rates'!$A$11:$Q$88,14,0)))</f>
        <v>0</v>
      </c>
      <c r="Q147" s="246">
        <f>(IF(ISERROR(VLOOKUP(J147,'Calcification Rates'!$A$11:$Q$88,12,0)),0,VLOOKUP(J147,'Calcification Rates'!$A$11:$Q$88,12,0)))*M147+(IF(ISERROR(VLOOKUP(J147,'Calcification Rates'!$A$11:$Q$88,15,0)),0,VLOOKUP(J147,'Calcification Rates'!$A$11:$Q$88,15,0)))</f>
        <v>0</v>
      </c>
      <c r="R147" s="249">
        <f>(IF(ISERROR(VLOOKUP(J147,'Calcification Rates'!$A$11:$Q$88,13,0)),0,VLOOKUP(J147,'Calcification Rates'!$A$11:$Q$88,13,0)))*M147+(IF(ISERROR(VLOOKUP(J147,'Calcification Rates'!$A$11:$Q$88,16,0)),0,VLOOKUP(J147,'Calcification Rates'!$A$11:$Q$88,16,0)))</f>
        <v>0</v>
      </c>
      <c r="S147" s="242"/>
      <c r="T147" s="242"/>
      <c r="U147" s="242"/>
      <c r="V147" s="252">
        <f>(IF(ISERROR(VLOOKUP(S147,'Calcification Rates'!$A$11:$Q$88,5,0)),0,VLOOKUP(S147,'Calcification Rates'!$A$11:$Q$88,5,0)))*U147</f>
        <v>0</v>
      </c>
      <c r="W147" s="259" t="str">
        <f>IF(ISERROR(VLOOKUP(S147,'Calcification Rates'!$A$10:$D$88,2,FALSE))," ",VLOOKUP(S147,'Calcification Rates'!$A$10:$D$88,2,FALSE))</f>
        <v xml:space="preserve"> </v>
      </c>
      <c r="X147" s="245" t="str">
        <f>IF(ISERROR(VLOOKUP(S147,'Calcification Rates'!$A$10:$D$88,4,FALSE))," ",VLOOKUP(S147,'Calcification Rates'!$A$10:$D$88,4,FALSE))</f>
        <v xml:space="preserve"> </v>
      </c>
      <c r="Y147" s="246">
        <f>(IF(ISERROR(VLOOKUP(S147,'Calcification Rates'!$A$11:$Q$88,11,0)),0,VLOOKUP(S147,'Calcification Rates'!$A$11:$Q$88,11,0)))*V147+(IF(ISERROR(VLOOKUP(S147,'Calcification Rates'!$A$11:$Q$88,14,0)),0,VLOOKUP(S147,'Calcification Rates'!$A$11:$Q$88,14,0)))</f>
        <v>0</v>
      </c>
      <c r="Z147" s="246">
        <f>(IF(ISERROR(VLOOKUP(S147,'Calcification Rates'!$A$11:$Q$88,12,0)),0,VLOOKUP(S147,'Calcification Rates'!$A$11:$Q$88,12,0)))*V147+(IF(ISERROR(VLOOKUP(S147,'Calcification Rates'!$A$11:$Q$88,15,0)),0,VLOOKUP(S147,'Calcification Rates'!$A$11:$Q$88,15,0)))</f>
        <v>0</v>
      </c>
      <c r="AA147" s="249">
        <f>(IF(ISERROR(VLOOKUP(S147,'Calcification Rates'!$A$11:$Q$88,13,0)),0,VLOOKUP(S147,'Calcification Rates'!$A$11:$Q$88,13,0)))*V147+(IF(ISERROR(VLOOKUP(S147,'Calcification Rates'!$A$11:$Q$88,16,0)),0,VLOOKUP(S147,'Calcification Rates'!$A$11:$Q$88,16,0)))</f>
        <v>0</v>
      </c>
      <c r="AB147" s="256"/>
      <c r="AC147" s="241"/>
      <c r="AD147" s="241"/>
      <c r="AE147" s="244">
        <f>(IF(ISERROR(VLOOKUP(AB147,'Calcification Rates'!$A$11:$Q$88,5,0)),0,VLOOKUP(AB147,'Calcification Rates'!$A$11:$Q$88,5,0)))*AD147</f>
        <v>0</v>
      </c>
      <c r="AF147" s="245" t="str">
        <f>IF(ISERROR(VLOOKUP(AB147,'Calcification Rates'!$A$10:$D$88,2,FALSE))," ",VLOOKUP(AB147,'Calcification Rates'!$A$10:$D$88,2,FALSE))</f>
        <v xml:space="preserve"> </v>
      </c>
      <c r="AG147" s="245" t="str">
        <f>IF(ISERROR(VLOOKUP(AB147,'Calcification Rates'!$A$10:$D$88,4,FALSE))," ",VLOOKUP(AB147,'Calcification Rates'!$A$10:$D$88,4,FALSE))</f>
        <v xml:space="preserve"> </v>
      </c>
      <c r="AH147" s="246">
        <f>(IF(ISERROR(VLOOKUP(AB147,'Calcification Rates'!$A$11:$Q$88,11,0)),0,VLOOKUP(AB147,'Calcification Rates'!$A$11:$Q$88,11,0)))*AE147+(IF(ISERROR(VLOOKUP(AB147,'Calcification Rates'!$A$11:$Q$88,14,0)),0,VLOOKUP(AB147,'Calcification Rates'!$A$11:$Q$88,14,0)))</f>
        <v>0</v>
      </c>
      <c r="AI147" s="246">
        <f>(IF(ISERROR(VLOOKUP(AB147,'Calcification Rates'!$A$11:$Q$88,12,0)),0,VLOOKUP(AB147,'Calcification Rates'!$A$11:$Q$88,12,0)))*AE147+(IF(ISERROR(VLOOKUP(AB147,'Calcification Rates'!$A$11:$Q$88,15,0)),0,VLOOKUP(AB147,'Calcification Rates'!$A$11:$Q$88,15,0)))</f>
        <v>0</v>
      </c>
      <c r="AJ147" s="249">
        <f>(IF(ISERROR(VLOOKUP(AB147,'Calcification Rates'!$A$11:$Q$88,13,0)),0,VLOOKUP(AB147,'Calcification Rates'!$A$11:$Q$88,13,0)))*AE147+(IF(ISERROR(VLOOKUP(AB147,'Calcification Rates'!$A$11:$Q$88,16,0)),0,VLOOKUP(AB147,'Calcification Rates'!$A$11:$Q$88,16,0)))</f>
        <v>0</v>
      </c>
      <c r="AK147" s="256"/>
      <c r="AL147" s="241"/>
      <c r="AM147" s="241"/>
      <c r="AN147" s="252">
        <f>(IF(ISERROR(VLOOKUP(AK147,'Calcification Rates'!$A$11:$Q$88,5,0)),0,VLOOKUP(AK147,'Calcification Rates'!$A$11:$Q$88,5,0)))*AM147</f>
        <v>0</v>
      </c>
      <c r="AO147" s="245" t="str">
        <f>IF(ISERROR(VLOOKUP(AK147,'Calcification Rates'!$A$10:$D$88,2,FALSE))," ",VLOOKUP(AK147,'Calcification Rates'!$A$10:$D$88,2,FALSE))</f>
        <v xml:space="preserve"> </v>
      </c>
      <c r="AP147" s="245" t="str">
        <f>IF(ISERROR(VLOOKUP(AK147,'Calcification Rates'!$A$10:$D$88,4,FALSE))," ",VLOOKUP(AK147,'Calcification Rates'!$A$10:$D$88,4,FALSE))</f>
        <v xml:space="preserve"> </v>
      </c>
      <c r="AQ147" s="246">
        <f>(IF(ISERROR(VLOOKUP(AK147,'Calcification Rates'!$A$11:$Q$88,11,0)),0,VLOOKUP(AK147,'Calcification Rates'!$A$11:$Q$88,11,0)))*AN147+(IF(ISERROR(VLOOKUP(AK147,'Calcification Rates'!$A$11:$Q$88,14,0)),0,VLOOKUP(AK147,'Calcification Rates'!$A$11:$Q$88,14,0)))</f>
        <v>0</v>
      </c>
      <c r="AR147" s="246">
        <f>(IF(ISERROR(VLOOKUP(AK147,'Calcification Rates'!$A$11:$Q$88,12,0)),0,VLOOKUP(AK147,'Calcification Rates'!$A$11:$Q$88,12,0)))*AN147+(IF(ISERROR(VLOOKUP(AK147,'Calcification Rates'!$A$11:$Q$88,15,0)),0,VLOOKUP(AK147,'Calcification Rates'!$A$11:$Q$88,15,0)))</f>
        <v>0</v>
      </c>
      <c r="AS147" s="249">
        <f>(IF(ISERROR(VLOOKUP(AK147,'Calcification Rates'!$A$11:$Q$88,13,0)),0,VLOOKUP(AK147,'Calcification Rates'!$A$11:$Q$88,13,0)))*AN147+(IF(ISERROR(VLOOKUP(AK147,'Calcification Rates'!$A$11:$Q$88,16,0)),0,VLOOKUP(AK147,'Calcification Rates'!$A$11:$Q$88,16,0)))</f>
        <v>0</v>
      </c>
      <c r="AT147" s="256"/>
      <c r="AU147" s="241"/>
      <c r="AV147" s="241"/>
      <c r="AW147" s="244">
        <f>(IF(ISERROR(VLOOKUP(AT147,'Calcification Rates'!$A$11:$Q$88,5,0)),0,VLOOKUP(AT147,'Calcification Rates'!$A$11:$Q$88,5,0)))*AV147</f>
        <v>0</v>
      </c>
      <c r="AX147" s="245" t="str">
        <f>IF(ISERROR(VLOOKUP(AT147,'Calcification Rates'!$A$10:$D$88,2,FALSE))," ",VLOOKUP(AT147,'Calcification Rates'!$A$10:$D$88,2,FALSE))</f>
        <v xml:space="preserve"> </v>
      </c>
      <c r="AY147" s="245" t="str">
        <f>IF(ISERROR(VLOOKUP(AT147,'Calcification Rates'!$A$10:$D$88,4,FALSE))," ",VLOOKUP(AT147,'Calcification Rates'!$A$10:$D$88,4,FALSE))</f>
        <v xml:space="preserve"> </v>
      </c>
      <c r="AZ147" s="253">
        <f>(IF(ISERROR(VLOOKUP(AT147,'Calcification Rates'!$A$11:$Q$88,11,0)),0,VLOOKUP(AT147,'Calcification Rates'!$A$11:$Q$88,11,0)))*AW147+(IF(ISERROR(VLOOKUP(AT147,'Calcification Rates'!$A$11:$Q$88,14,0)),0,VLOOKUP(AT147,'Calcification Rates'!$A$11:$Q$88,14,0)))</f>
        <v>0</v>
      </c>
      <c r="BA147" s="253">
        <f>(IF(ISERROR(VLOOKUP(AT147,'Calcification Rates'!$A$11:$Q$88,12,0)),0,VLOOKUP(AT147,'Calcification Rates'!$A$11:$Q$88,12,0)))*AW147+(IF(ISERROR(VLOOKUP(AT147,'Calcification Rates'!$A$11:$Q$88,15,0)),0,VLOOKUP(AT147,'Calcification Rates'!$A$11:$Q$88,15,0)))</f>
        <v>0</v>
      </c>
      <c r="BB147" s="254">
        <f>(IF(ISERROR(VLOOKUP(AT147,'Calcification Rates'!$A$11:$Q$88,13,0)),0,VLOOKUP(AT147,'Calcification Rates'!$A$11:$Q$88,13,0)))*AW147+(IF(ISERROR(VLOOKUP(AT147,'Calcification Rates'!$A$11:$Q$88,16,0)),0,VLOOKUP(AT147,'Calcification Rates'!$A$11:$Q$88,16,0)))</f>
        <v>0</v>
      </c>
      <c r="BC147" s="256"/>
      <c r="BD147" s="241"/>
      <c r="BE147" s="241"/>
      <c r="BF147" s="244">
        <f>(IF(ISERROR(VLOOKUP(BC147,'Calcification Rates'!$A$11:$Q$88,5,0)),0,VLOOKUP(BC147,'Calcification Rates'!$A$11:$Q$88,5,0)))*BE147</f>
        <v>0</v>
      </c>
      <c r="BG147" s="245" t="str">
        <f>IF(ISERROR(VLOOKUP(BC147,'Calcification Rates'!$A$10:$D$88,2,FALSE))," ",VLOOKUP(BC147,'Calcification Rates'!$A$10:$D$88,2,FALSE))</f>
        <v xml:space="preserve"> </v>
      </c>
      <c r="BH147" s="245" t="str">
        <f>IF(ISERROR(VLOOKUP(BC147,'Calcification Rates'!$A$10:$D$88,4,FALSE))," ",VLOOKUP(BC147,'Calcification Rates'!$A$10:$D$88,4,FALSE))</f>
        <v xml:space="preserve"> </v>
      </c>
      <c r="BI147" s="253">
        <f>(IF(ISERROR(VLOOKUP(BC147,'Calcification Rates'!$A$11:$Q$88,11,0)),0,VLOOKUP(BC147,'Calcification Rates'!$A$11:$Q$88,11,0)))*BF147+(IF(ISERROR(VLOOKUP(BC147,'Calcification Rates'!$A$11:$Q$88,14,0)),0,VLOOKUP(BC147,'Calcification Rates'!$A$11:$Q$88,14,0)))</f>
        <v>0</v>
      </c>
      <c r="BJ147" s="253">
        <f>(IF(ISERROR(VLOOKUP(BC147,'Calcification Rates'!$A$11:$Q$88,12,0)),0,VLOOKUP(BC147,'Calcification Rates'!$A$11:$Q$88,12,0)))*BF147+(IF(ISERROR(VLOOKUP(BC147,'Calcification Rates'!$A$11:$Q$88,15,0)),0,VLOOKUP(BC147,'Calcification Rates'!$A$11:$Q$88,15,0)))</f>
        <v>0</v>
      </c>
      <c r="BK147" s="254">
        <f>(IF(ISERROR(VLOOKUP(BC147,'Calcification Rates'!$A$11:$Q$88,13,0)),0,VLOOKUP(BC147,'Calcification Rates'!$A$11:$Q$88,13,0)))*BF147+(IF(ISERROR(VLOOKUP(BC147,'Calcification Rates'!$A$11:$Q$88,16,0)),0,VLOOKUP(BC147,'Calcification Rates'!$A$11:$Q$88,16,0)))</f>
        <v>0</v>
      </c>
      <c r="BL147" s="256"/>
      <c r="BM147" s="241"/>
      <c r="BN147" s="241"/>
      <c r="BO147" s="241">
        <f>(IF(ISERROR(VLOOKUP(BL147,'Calcification Rates'!$A$11:$Q$88,5,0)),0,VLOOKUP(BL147,'Calcification Rates'!$A$11:$Q$88,5,0)))*BN147</f>
        <v>0</v>
      </c>
      <c r="BP147" s="245" t="str">
        <f>IF(ISERROR(VLOOKUP(BL147,'Calcification Rates'!$A$10:$D$88,2,FALSE))," ",VLOOKUP(BL147,'Calcification Rates'!$A$10:$D$88,2,FALSE))</f>
        <v xml:space="preserve"> </v>
      </c>
      <c r="BQ147" s="245" t="str">
        <f>IF(ISERROR(VLOOKUP(BL147,'Calcification Rates'!$A$10:$D$88,4,FALSE))," ",VLOOKUP(BL147,'Calcification Rates'!$A$10:$D$88,4,FALSE))</f>
        <v xml:space="preserve"> </v>
      </c>
      <c r="BR147" s="253">
        <f>(IF(ISERROR(VLOOKUP(BL147,'Calcification Rates'!$A$11:$Q$88,11,0)),0,VLOOKUP(BL147,'Calcification Rates'!$A$11:$Q$88,11,0)))*BO147+(IF(ISERROR(VLOOKUP(BL147,'Calcification Rates'!$A$11:$Q$88,14,0)),0,VLOOKUP(BL147,'Calcification Rates'!$A$11:$Q$88,14,0)))</f>
        <v>0</v>
      </c>
      <c r="BS147" s="253">
        <f>(IF(ISERROR(VLOOKUP(BL147,'Calcification Rates'!$A$11:$Q$88,12,0)),0,VLOOKUP(BL147,'Calcification Rates'!$A$11:$Q$88,12,0)))*BO147+(IF(ISERROR(VLOOKUP(BL147,'Calcification Rates'!$A$11:$Q$88,15,0)),0,VLOOKUP(BL147,'Calcification Rates'!$A$11:$Q$88,15,0)))</f>
        <v>0</v>
      </c>
      <c r="BT147" s="254">
        <f>(IF(ISERROR(VLOOKUP(BL147,'Calcification Rates'!$A$11:$Q$88,13,0)),0,VLOOKUP(BL147,'Calcification Rates'!$A$11:$Q$88,13,0)))*BO147+(IF(ISERROR(VLOOKUP(BL147,'Calcification Rates'!$A$11:$Q$88,16,0)),0,VLOOKUP(BL147,'Calcification Rates'!$A$11:$Q$88,16,0)))</f>
        <v>0</v>
      </c>
    </row>
    <row r="148" spans="1:72" ht="20.100000000000001" customHeight="1" x14ac:dyDescent="0.25">
      <c r="A148" s="258"/>
      <c r="B148" s="241"/>
      <c r="C148" s="257"/>
      <c r="D148" s="244">
        <f>(IF(ISERROR(VLOOKUP(A148,'Calcification Rates'!$A$11:$Q$88,5,0)),0,VLOOKUP(A148,'Calcification Rates'!$A$11:$Q$88,5,0)))*C148</f>
        <v>0</v>
      </c>
      <c r="E148" s="245" t="str">
        <f>IF(ISERROR(VLOOKUP(A148,'Calcification Rates'!$A$10:$D$88,2,FALSE))," ",VLOOKUP(A148,'Calcification Rates'!$A$10:$D$88,2,FALSE))</f>
        <v xml:space="preserve"> </v>
      </c>
      <c r="F148" s="245" t="str">
        <f>IF(ISERROR(VLOOKUP(A148,'Calcification Rates'!$A$10:$D$88,4,FALSE))," ",VLOOKUP(A148,'Calcification Rates'!$A$10:$D$88,4,FALSE))</f>
        <v xml:space="preserve"> </v>
      </c>
      <c r="G148" s="246">
        <f>(IF(ISERROR(VLOOKUP(A148,'Calcification Rates'!$A$11:$Q$88,11,0)),0,VLOOKUP(A148,'Calcification Rates'!$A$11:$Q$88,11,0)))*D148+(IF(ISERROR(VLOOKUP(A148,'Calcification Rates'!$A$11:$Q$88,14,0)),0,VLOOKUP(A148,'Calcification Rates'!$A$11:$Q$88,14,0)))</f>
        <v>0</v>
      </c>
      <c r="H148" s="247">
        <f>(IF(ISERROR(VLOOKUP(A148,'Calcification Rates'!$A$11:$Q$88,12,0)),0,VLOOKUP(A148,'Calcification Rates'!$A$11:$Q$88,12,0)))*D148+(IF(ISERROR(VLOOKUP(A148,'Calcification Rates'!$A$11:$Q$88,15,0)),0,VLOOKUP(A148,'Calcification Rates'!$A$11:$Q$88,15,0)))</f>
        <v>0</v>
      </c>
      <c r="I148" s="248">
        <f>(IF(ISERROR(VLOOKUP(A148,'Calcification Rates'!$A$11:$Q$88,13,0)),0,VLOOKUP(A148,'Calcification Rates'!$A$11:$Q$88,13,0)))*D148+(IF(ISERROR(VLOOKUP(A148,'Calcification Rates'!$A$11:$Q$88,16,0)),0,VLOOKUP(A148,'Calcification Rates'!$A$11:$Q$88,16,0)))</f>
        <v>0</v>
      </c>
      <c r="J148" s="256"/>
      <c r="K148" s="250"/>
      <c r="L148" s="250"/>
      <c r="M148" s="244">
        <f>(IF(ISERROR(VLOOKUP(J148,'Calcification Rates'!$A$11:$Q$88,5,0)),0,VLOOKUP(J148,'Calcification Rates'!$A$11:$Q$88,5,0)))*L148</f>
        <v>0</v>
      </c>
      <c r="N148" s="245" t="str">
        <f>IF(ISERROR(VLOOKUP(J148,'Calcification Rates'!$A$10:$D$88,2,FALSE))," ",VLOOKUP(J148,'Calcification Rates'!$A$10:$D$88,2,FALSE))</f>
        <v xml:space="preserve"> </v>
      </c>
      <c r="O148" s="245" t="str">
        <f>IF(ISERROR(VLOOKUP(J148,'Calcification Rates'!$A$10:$D$88,4,FALSE))," ",VLOOKUP(J148,'Calcification Rates'!$A$10:$D$88,4,FALSE))</f>
        <v xml:space="preserve"> </v>
      </c>
      <c r="P148" s="246">
        <f>(IF(ISERROR(VLOOKUP(J148,'Calcification Rates'!$A$11:$Q$88,11,0)),0,VLOOKUP(J148,'Calcification Rates'!$A$11:$Q$88,11,0)))*M148+(IF(ISERROR(VLOOKUP(J148,'Calcification Rates'!$A$11:$Q$88,14,0)),0,VLOOKUP(J148,'Calcification Rates'!$A$11:$Q$88,14,0)))</f>
        <v>0</v>
      </c>
      <c r="Q148" s="246">
        <f>(IF(ISERROR(VLOOKUP(J148,'Calcification Rates'!$A$11:$Q$88,12,0)),0,VLOOKUP(J148,'Calcification Rates'!$A$11:$Q$88,12,0)))*M148+(IF(ISERROR(VLOOKUP(J148,'Calcification Rates'!$A$11:$Q$88,15,0)),0,VLOOKUP(J148,'Calcification Rates'!$A$11:$Q$88,15,0)))</f>
        <v>0</v>
      </c>
      <c r="R148" s="249">
        <f>(IF(ISERROR(VLOOKUP(J148,'Calcification Rates'!$A$11:$Q$88,13,0)),0,VLOOKUP(J148,'Calcification Rates'!$A$11:$Q$88,13,0)))*M148+(IF(ISERROR(VLOOKUP(J148,'Calcification Rates'!$A$11:$Q$88,16,0)),0,VLOOKUP(J148,'Calcification Rates'!$A$11:$Q$88,16,0)))</f>
        <v>0</v>
      </c>
      <c r="S148" s="242"/>
      <c r="T148" s="242"/>
      <c r="U148" s="242"/>
      <c r="V148" s="252">
        <f>(IF(ISERROR(VLOOKUP(S148,'Calcification Rates'!$A$11:$Q$88,5,0)),0,VLOOKUP(S148,'Calcification Rates'!$A$11:$Q$88,5,0)))*U148</f>
        <v>0</v>
      </c>
      <c r="W148" s="259" t="str">
        <f>IF(ISERROR(VLOOKUP(S148,'Calcification Rates'!$A$10:$D$88,2,FALSE))," ",VLOOKUP(S148,'Calcification Rates'!$A$10:$D$88,2,FALSE))</f>
        <v xml:space="preserve"> </v>
      </c>
      <c r="X148" s="245" t="str">
        <f>IF(ISERROR(VLOOKUP(S148,'Calcification Rates'!$A$10:$D$88,4,FALSE))," ",VLOOKUP(S148,'Calcification Rates'!$A$10:$D$88,4,FALSE))</f>
        <v xml:space="preserve"> </v>
      </c>
      <c r="Y148" s="246">
        <f>(IF(ISERROR(VLOOKUP(S148,'Calcification Rates'!$A$11:$Q$88,11,0)),0,VLOOKUP(S148,'Calcification Rates'!$A$11:$Q$88,11,0)))*V148+(IF(ISERROR(VLOOKUP(S148,'Calcification Rates'!$A$11:$Q$88,14,0)),0,VLOOKUP(S148,'Calcification Rates'!$A$11:$Q$88,14,0)))</f>
        <v>0</v>
      </c>
      <c r="Z148" s="246">
        <f>(IF(ISERROR(VLOOKUP(S148,'Calcification Rates'!$A$11:$Q$88,12,0)),0,VLOOKUP(S148,'Calcification Rates'!$A$11:$Q$88,12,0)))*V148+(IF(ISERROR(VLOOKUP(S148,'Calcification Rates'!$A$11:$Q$88,15,0)),0,VLOOKUP(S148,'Calcification Rates'!$A$11:$Q$88,15,0)))</f>
        <v>0</v>
      </c>
      <c r="AA148" s="249">
        <f>(IF(ISERROR(VLOOKUP(S148,'Calcification Rates'!$A$11:$Q$88,13,0)),0,VLOOKUP(S148,'Calcification Rates'!$A$11:$Q$88,13,0)))*V148+(IF(ISERROR(VLOOKUP(S148,'Calcification Rates'!$A$11:$Q$88,16,0)),0,VLOOKUP(S148,'Calcification Rates'!$A$11:$Q$88,16,0)))</f>
        <v>0</v>
      </c>
      <c r="AB148" s="256"/>
      <c r="AC148" s="241"/>
      <c r="AD148" s="241"/>
      <c r="AE148" s="244">
        <f>(IF(ISERROR(VLOOKUP(AB148,'Calcification Rates'!$A$11:$Q$88,5,0)),0,VLOOKUP(AB148,'Calcification Rates'!$A$11:$Q$88,5,0)))*AD148</f>
        <v>0</v>
      </c>
      <c r="AF148" s="245" t="str">
        <f>IF(ISERROR(VLOOKUP(AB148,'Calcification Rates'!$A$10:$D$88,2,FALSE))," ",VLOOKUP(AB148,'Calcification Rates'!$A$10:$D$88,2,FALSE))</f>
        <v xml:space="preserve"> </v>
      </c>
      <c r="AG148" s="245" t="str">
        <f>IF(ISERROR(VLOOKUP(AB148,'Calcification Rates'!$A$10:$D$88,4,FALSE))," ",VLOOKUP(AB148,'Calcification Rates'!$A$10:$D$88,4,FALSE))</f>
        <v xml:space="preserve"> </v>
      </c>
      <c r="AH148" s="246">
        <f>(IF(ISERROR(VLOOKUP(AB148,'Calcification Rates'!$A$11:$Q$88,11,0)),0,VLOOKUP(AB148,'Calcification Rates'!$A$11:$Q$88,11,0)))*AE148+(IF(ISERROR(VLOOKUP(AB148,'Calcification Rates'!$A$11:$Q$88,14,0)),0,VLOOKUP(AB148,'Calcification Rates'!$A$11:$Q$88,14,0)))</f>
        <v>0</v>
      </c>
      <c r="AI148" s="246">
        <f>(IF(ISERROR(VLOOKUP(AB148,'Calcification Rates'!$A$11:$Q$88,12,0)),0,VLOOKUP(AB148,'Calcification Rates'!$A$11:$Q$88,12,0)))*AE148+(IF(ISERROR(VLOOKUP(AB148,'Calcification Rates'!$A$11:$Q$88,15,0)),0,VLOOKUP(AB148,'Calcification Rates'!$A$11:$Q$88,15,0)))</f>
        <v>0</v>
      </c>
      <c r="AJ148" s="249">
        <f>(IF(ISERROR(VLOOKUP(AB148,'Calcification Rates'!$A$11:$Q$88,13,0)),0,VLOOKUP(AB148,'Calcification Rates'!$A$11:$Q$88,13,0)))*AE148+(IF(ISERROR(VLOOKUP(AB148,'Calcification Rates'!$A$11:$Q$88,16,0)),0,VLOOKUP(AB148,'Calcification Rates'!$A$11:$Q$88,16,0)))</f>
        <v>0</v>
      </c>
      <c r="AK148" s="256"/>
      <c r="AL148" s="241"/>
      <c r="AM148" s="241"/>
      <c r="AN148" s="252">
        <f>(IF(ISERROR(VLOOKUP(AK148,'Calcification Rates'!$A$11:$Q$88,5,0)),0,VLOOKUP(AK148,'Calcification Rates'!$A$11:$Q$88,5,0)))*AM148</f>
        <v>0</v>
      </c>
      <c r="AO148" s="245" t="str">
        <f>IF(ISERROR(VLOOKUP(AK148,'Calcification Rates'!$A$10:$D$88,2,FALSE))," ",VLOOKUP(AK148,'Calcification Rates'!$A$10:$D$88,2,FALSE))</f>
        <v xml:space="preserve"> </v>
      </c>
      <c r="AP148" s="245" t="str">
        <f>IF(ISERROR(VLOOKUP(AK148,'Calcification Rates'!$A$10:$D$88,4,FALSE))," ",VLOOKUP(AK148,'Calcification Rates'!$A$10:$D$88,4,FALSE))</f>
        <v xml:space="preserve"> </v>
      </c>
      <c r="AQ148" s="246">
        <f>(IF(ISERROR(VLOOKUP(AK148,'Calcification Rates'!$A$11:$Q$88,11,0)),0,VLOOKUP(AK148,'Calcification Rates'!$A$11:$Q$88,11,0)))*AN148+(IF(ISERROR(VLOOKUP(AK148,'Calcification Rates'!$A$11:$Q$88,14,0)),0,VLOOKUP(AK148,'Calcification Rates'!$A$11:$Q$88,14,0)))</f>
        <v>0</v>
      </c>
      <c r="AR148" s="246">
        <f>(IF(ISERROR(VLOOKUP(AK148,'Calcification Rates'!$A$11:$Q$88,12,0)),0,VLOOKUP(AK148,'Calcification Rates'!$A$11:$Q$88,12,0)))*AN148+(IF(ISERROR(VLOOKUP(AK148,'Calcification Rates'!$A$11:$Q$88,15,0)),0,VLOOKUP(AK148,'Calcification Rates'!$A$11:$Q$88,15,0)))</f>
        <v>0</v>
      </c>
      <c r="AS148" s="249">
        <f>(IF(ISERROR(VLOOKUP(AK148,'Calcification Rates'!$A$11:$Q$88,13,0)),0,VLOOKUP(AK148,'Calcification Rates'!$A$11:$Q$88,13,0)))*AN148+(IF(ISERROR(VLOOKUP(AK148,'Calcification Rates'!$A$11:$Q$88,16,0)),0,VLOOKUP(AK148,'Calcification Rates'!$A$11:$Q$88,16,0)))</f>
        <v>0</v>
      </c>
      <c r="AT148" s="256"/>
      <c r="AU148" s="241"/>
      <c r="AV148" s="241"/>
      <c r="AW148" s="244">
        <f>(IF(ISERROR(VLOOKUP(AT148,'Calcification Rates'!$A$11:$Q$88,5,0)),0,VLOOKUP(AT148,'Calcification Rates'!$A$11:$Q$88,5,0)))*AV148</f>
        <v>0</v>
      </c>
      <c r="AX148" s="245" t="str">
        <f>IF(ISERROR(VLOOKUP(AT148,'Calcification Rates'!$A$10:$D$88,2,FALSE))," ",VLOOKUP(AT148,'Calcification Rates'!$A$10:$D$88,2,FALSE))</f>
        <v xml:space="preserve"> </v>
      </c>
      <c r="AY148" s="245" t="str">
        <f>IF(ISERROR(VLOOKUP(AT148,'Calcification Rates'!$A$10:$D$88,4,FALSE))," ",VLOOKUP(AT148,'Calcification Rates'!$A$10:$D$88,4,FALSE))</f>
        <v xml:space="preserve"> </v>
      </c>
      <c r="AZ148" s="253">
        <f>(IF(ISERROR(VLOOKUP(AT148,'Calcification Rates'!$A$11:$Q$88,11,0)),0,VLOOKUP(AT148,'Calcification Rates'!$A$11:$Q$88,11,0)))*AW148+(IF(ISERROR(VLOOKUP(AT148,'Calcification Rates'!$A$11:$Q$88,14,0)),0,VLOOKUP(AT148,'Calcification Rates'!$A$11:$Q$88,14,0)))</f>
        <v>0</v>
      </c>
      <c r="BA148" s="253">
        <f>(IF(ISERROR(VLOOKUP(AT148,'Calcification Rates'!$A$11:$Q$88,12,0)),0,VLOOKUP(AT148,'Calcification Rates'!$A$11:$Q$88,12,0)))*AW148+(IF(ISERROR(VLOOKUP(AT148,'Calcification Rates'!$A$11:$Q$88,15,0)),0,VLOOKUP(AT148,'Calcification Rates'!$A$11:$Q$88,15,0)))</f>
        <v>0</v>
      </c>
      <c r="BB148" s="254">
        <f>(IF(ISERROR(VLOOKUP(AT148,'Calcification Rates'!$A$11:$Q$88,13,0)),0,VLOOKUP(AT148,'Calcification Rates'!$A$11:$Q$88,13,0)))*AW148+(IF(ISERROR(VLOOKUP(AT148,'Calcification Rates'!$A$11:$Q$88,16,0)),0,VLOOKUP(AT148,'Calcification Rates'!$A$11:$Q$88,16,0)))</f>
        <v>0</v>
      </c>
      <c r="BC148" s="256"/>
      <c r="BD148" s="241"/>
      <c r="BE148" s="241"/>
      <c r="BF148" s="244">
        <f>(IF(ISERROR(VLOOKUP(BC148,'Calcification Rates'!$A$11:$Q$88,5,0)),0,VLOOKUP(BC148,'Calcification Rates'!$A$11:$Q$88,5,0)))*BE148</f>
        <v>0</v>
      </c>
      <c r="BG148" s="245" t="str">
        <f>IF(ISERROR(VLOOKUP(BC148,'Calcification Rates'!$A$10:$D$88,2,FALSE))," ",VLOOKUP(BC148,'Calcification Rates'!$A$10:$D$88,2,FALSE))</f>
        <v xml:space="preserve"> </v>
      </c>
      <c r="BH148" s="245" t="str">
        <f>IF(ISERROR(VLOOKUP(BC148,'Calcification Rates'!$A$10:$D$88,4,FALSE))," ",VLOOKUP(BC148,'Calcification Rates'!$A$10:$D$88,4,FALSE))</f>
        <v xml:space="preserve"> </v>
      </c>
      <c r="BI148" s="253">
        <f>(IF(ISERROR(VLOOKUP(BC148,'Calcification Rates'!$A$11:$Q$88,11,0)),0,VLOOKUP(BC148,'Calcification Rates'!$A$11:$Q$88,11,0)))*BF148+(IF(ISERROR(VLOOKUP(BC148,'Calcification Rates'!$A$11:$Q$88,14,0)),0,VLOOKUP(BC148,'Calcification Rates'!$A$11:$Q$88,14,0)))</f>
        <v>0</v>
      </c>
      <c r="BJ148" s="253">
        <f>(IF(ISERROR(VLOOKUP(BC148,'Calcification Rates'!$A$11:$Q$88,12,0)),0,VLOOKUP(BC148,'Calcification Rates'!$A$11:$Q$88,12,0)))*BF148+(IF(ISERROR(VLOOKUP(BC148,'Calcification Rates'!$A$11:$Q$88,15,0)),0,VLOOKUP(BC148,'Calcification Rates'!$A$11:$Q$88,15,0)))</f>
        <v>0</v>
      </c>
      <c r="BK148" s="254">
        <f>(IF(ISERROR(VLOOKUP(BC148,'Calcification Rates'!$A$11:$Q$88,13,0)),0,VLOOKUP(BC148,'Calcification Rates'!$A$11:$Q$88,13,0)))*BF148+(IF(ISERROR(VLOOKUP(BC148,'Calcification Rates'!$A$11:$Q$88,16,0)),0,VLOOKUP(BC148,'Calcification Rates'!$A$11:$Q$88,16,0)))</f>
        <v>0</v>
      </c>
      <c r="BL148" s="256"/>
      <c r="BM148" s="241"/>
      <c r="BN148" s="241"/>
      <c r="BO148" s="241">
        <f>(IF(ISERROR(VLOOKUP(BL148,'Calcification Rates'!$A$11:$Q$88,5,0)),0,VLOOKUP(BL148,'Calcification Rates'!$A$11:$Q$88,5,0)))*BN148</f>
        <v>0</v>
      </c>
      <c r="BP148" s="245" t="str">
        <f>IF(ISERROR(VLOOKUP(BL148,'Calcification Rates'!$A$10:$D$88,2,FALSE))," ",VLOOKUP(BL148,'Calcification Rates'!$A$10:$D$88,2,FALSE))</f>
        <v xml:space="preserve"> </v>
      </c>
      <c r="BQ148" s="245" t="str">
        <f>IF(ISERROR(VLOOKUP(BL148,'Calcification Rates'!$A$10:$D$88,4,FALSE))," ",VLOOKUP(BL148,'Calcification Rates'!$A$10:$D$88,4,FALSE))</f>
        <v xml:space="preserve"> </v>
      </c>
      <c r="BR148" s="253">
        <f>(IF(ISERROR(VLOOKUP(BL148,'Calcification Rates'!$A$11:$Q$88,11,0)),0,VLOOKUP(BL148,'Calcification Rates'!$A$11:$Q$88,11,0)))*BO148+(IF(ISERROR(VLOOKUP(BL148,'Calcification Rates'!$A$11:$Q$88,14,0)),0,VLOOKUP(BL148,'Calcification Rates'!$A$11:$Q$88,14,0)))</f>
        <v>0</v>
      </c>
      <c r="BS148" s="253">
        <f>(IF(ISERROR(VLOOKUP(BL148,'Calcification Rates'!$A$11:$Q$88,12,0)),0,VLOOKUP(BL148,'Calcification Rates'!$A$11:$Q$88,12,0)))*BO148+(IF(ISERROR(VLOOKUP(BL148,'Calcification Rates'!$A$11:$Q$88,15,0)),0,VLOOKUP(BL148,'Calcification Rates'!$A$11:$Q$88,15,0)))</f>
        <v>0</v>
      </c>
      <c r="BT148" s="254">
        <f>(IF(ISERROR(VLOOKUP(BL148,'Calcification Rates'!$A$11:$Q$88,13,0)),0,VLOOKUP(BL148,'Calcification Rates'!$A$11:$Q$88,13,0)))*BO148+(IF(ISERROR(VLOOKUP(BL148,'Calcification Rates'!$A$11:$Q$88,16,0)),0,VLOOKUP(BL148,'Calcification Rates'!$A$11:$Q$88,16,0)))</f>
        <v>0</v>
      </c>
    </row>
    <row r="149" spans="1:72" ht="20.100000000000001" customHeight="1" x14ac:dyDescent="0.25">
      <c r="A149" s="258"/>
      <c r="B149" s="241"/>
      <c r="C149" s="257"/>
      <c r="D149" s="244">
        <f>(IF(ISERROR(VLOOKUP(A149,'Calcification Rates'!$A$11:$Q$88,5,0)),0,VLOOKUP(A149,'Calcification Rates'!$A$11:$Q$88,5,0)))*C149</f>
        <v>0</v>
      </c>
      <c r="E149" s="245" t="str">
        <f>IF(ISERROR(VLOOKUP(A149,'Calcification Rates'!$A$10:$D$88,2,FALSE))," ",VLOOKUP(A149,'Calcification Rates'!$A$10:$D$88,2,FALSE))</f>
        <v xml:space="preserve"> </v>
      </c>
      <c r="F149" s="245" t="str">
        <f>IF(ISERROR(VLOOKUP(A149,'Calcification Rates'!$A$10:$D$88,4,FALSE))," ",VLOOKUP(A149,'Calcification Rates'!$A$10:$D$88,4,FALSE))</f>
        <v xml:space="preserve"> </v>
      </c>
      <c r="G149" s="246">
        <f>(IF(ISERROR(VLOOKUP(A149,'Calcification Rates'!$A$11:$Q$88,11,0)),0,VLOOKUP(A149,'Calcification Rates'!$A$11:$Q$88,11,0)))*D149+(IF(ISERROR(VLOOKUP(A149,'Calcification Rates'!$A$11:$Q$88,14,0)),0,VLOOKUP(A149,'Calcification Rates'!$A$11:$Q$88,14,0)))</f>
        <v>0</v>
      </c>
      <c r="H149" s="247">
        <f>(IF(ISERROR(VLOOKUP(A149,'Calcification Rates'!$A$11:$Q$88,12,0)),0,VLOOKUP(A149,'Calcification Rates'!$A$11:$Q$88,12,0)))*D149+(IF(ISERROR(VLOOKUP(A149,'Calcification Rates'!$A$11:$Q$88,15,0)),0,VLOOKUP(A149,'Calcification Rates'!$A$11:$Q$88,15,0)))</f>
        <v>0</v>
      </c>
      <c r="I149" s="248">
        <f>(IF(ISERROR(VLOOKUP(A149,'Calcification Rates'!$A$11:$Q$88,13,0)),0,VLOOKUP(A149,'Calcification Rates'!$A$11:$Q$88,13,0)))*D149+(IF(ISERROR(VLOOKUP(A149,'Calcification Rates'!$A$11:$Q$88,16,0)),0,VLOOKUP(A149,'Calcification Rates'!$A$11:$Q$88,16,0)))</f>
        <v>0</v>
      </c>
      <c r="J149" s="256"/>
      <c r="K149" s="250"/>
      <c r="L149" s="250"/>
      <c r="M149" s="244">
        <f>(IF(ISERROR(VLOOKUP(J149,'Calcification Rates'!$A$11:$Q$88,5,0)),0,VLOOKUP(J149,'Calcification Rates'!$A$11:$Q$88,5,0)))*L149</f>
        <v>0</v>
      </c>
      <c r="N149" s="245" t="str">
        <f>IF(ISERROR(VLOOKUP(J149,'Calcification Rates'!$A$10:$D$88,2,FALSE))," ",VLOOKUP(J149,'Calcification Rates'!$A$10:$D$88,2,FALSE))</f>
        <v xml:space="preserve"> </v>
      </c>
      <c r="O149" s="245" t="str">
        <f>IF(ISERROR(VLOOKUP(J149,'Calcification Rates'!$A$10:$D$88,4,FALSE))," ",VLOOKUP(J149,'Calcification Rates'!$A$10:$D$88,4,FALSE))</f>
        <v xml:space="preserve"> </v>
      </c>
      <c r="P149" s="246">
        <f>(IF(ISERROR(VLOOKUP(J149,'Calcification Rates'!$A$11:$Q$88,11,0)),0,VLOOKUP(J149,'Calcification Rates'!$A$11:$Q$88,11,0)))*M149+(IF(ISERROR(VLOOKUP(J149,'Calcification Rates'!$A$11:$Q$88,14,0)),0,VLOOKUP(J149,'Calcification Rates'!$A$11:$Q$88,14,0)))</f>
        <v>0</v>
      </c>
      <c r="Q149" s="246">
        <f>(IF(ISERROR(VLOOKUP(J149,'Calcification Rates'!$A$11:$Q$88,12,0)),0,VLOOKUP(J149,'Calcification Rates'!$A$11:$Q$88,12,0)))*M149+(IF(ISERROR(VLOOKUP(J149,'Calcification Rates'!$A$11:$Q$88,15,0)),0,VLOOKUP(J149,'Calcification Rates'!$A$11:$Q$88,15,0)))</f>
        <v>0</v>
      </c>
      <c r="R149" s="249">
        <f>(IF(ISERROR(VLOOKUP(J149,'Calcification Rates'!$A$11:$Q$88,13,0)),0,VLOOKUP(J149,'Calcification Rates'!$A$11:$Q$88,13,0)))*M149+(IF(ISERROR(VLOOKUP(J149,'Calcification Rates'!$A$11:$Q$88,16,0)),0,VLOOKUP(J149,'Calcification Rates'!$A$11:$Q$88,16,0)))</f>
        <v>0</v>
      </c>
      <c r="S149" s="242"/>
      <c r="T149" s="242"/>
      <c r="U149" s="242"/>
      <c r="V149" s="252">
        <f>(IF(ISERROR(VLOOKUP(S149,'Calcification Rates'!$A$11:$Q$88,5,0)),0,VLOOKUP(S149,'Calcification Rates'!$A$11:$Q$88,5,0)))*U149</f>
        <v>0</v>
      </c>
      <c r="W149" s="259" t="str">
        <f>IF(ISERROR(VLOOKUP(S149,'Calcification Rates'!$A$10:$D$88,2,FALSE))," ",VLOOKUP(S149,'Calcification Rates'!$A$10:$D$88,2,FALSE))</f>
        <v xml:space="preserve"> </v>
      </c>
      <c r="X149" s="245" t="str">
        <f>IF(ISERROR(VLOOKUP(S149,'Calcification Rates'!$A$10:$D$88,4,FALSE))," ",VLOOKUP(S149,'Calcification Rates'!$A$10:$D$88,4,FALSE))</f>
        <v xml:space="preserve"> </v>
      </c>
      <c r="Y149" s="246">
        <f>(IF(ISERROR(VLOOKUP(S149,'Calcification Rates'!$A$11:$Q$88,11,0)),0,VLOOKUP(S149,'Calcification Rates'!$A$11:$Q$88,11,0)))*V149+(IF(ISERROR(VLOOKUP(S149,'Calcification Rates'!$A$11:$Q$88,14,0)),0,VLOOKUP(S149,'Calcification Rates'!$A$11:$Q$88,14,0)))</f>
        <v>0</v>
      </c>
      <c r="Z149" s="246">
        <f>(IF(ISERROR(VLOOKUP(S149,'Calcification Rates'!$A$11:$Q$88,12,0)),0,VLOOKUP(S149,'Calcification Rates'!$A$11:$Q$88,12,0)))*V149+(IF(ISERROR(VLOOKUP(S149,'Calcification Rates'!$A$11:$Q$88,15,0)),0,VLOOKUP(S149,'Calcification Rates'!$A$11:$Q$88,15,0)))</f>
        <v>0</v>
      </c>
      <c r="AA149" s="249">
        <f>(IF(ISERROR(VLOOKUP(S149,'Calcification Rates'!$A$11:$Q$88,13,0)),0,VLOOKUP(S149,'Calcification Rates'!$A$11:$Q$88,13,0)))*V149+(IF(ISERROR(VLOOKUP(S149,'Calcification Rates'!$A$11:$Q$88,16,0)),0,VLOOKUP(S149,'Calcification Rates'!$A$11:$Q$88,16,0)))</f>
        <v>0</v>
      </c>
      <c r="AB149" s="256"/>
      <c r="AC149" s="241"/>
      <c r="AD149" s="241"/>
      <c r="AE149" s="244">
        <f>(IF(ISERROR(VLOOKUP(AB149,'Calcification Rates'!$A$11:$Q$88,5,0)),0,VLOOKUP(AB149,'Calcification Rates'!$A$11:$Q$88,5,0)))*AD149</f>
        <v>0</v>
      </c>
      <c r="AF149" s="245" t="str">
        <f>IF(ISERROR(VLOOKUP(AB149,'Calcification Rates'!$A$10:$D$88,2,FALSE))," ",VLOOKUP(AB149,'Calcification Rates'!$A$10:$D$88,2,FALSE))</f>
        <v xml:space="preserve"> </v>
      </c>
      <c r="AG149" s="245" t="str">
        <f>IF(ISERROR(VLOOKUP(AB149,'Calcification Rates'!$A$10:$D$88,4,FALSE))," ",VLOOKUP(AB149,'Calcification Rates'!$A$10:$D$88,4,FALSE))</f>
        <v xml:space="preserve"> </v>
      </c>
      <c r="AH149" s="246">
        <f>(IF(ISERROR(VLOOKUP(AB149,'Calcification Rates'!$A$11:$Q$88,11,0)),0,VLOOKUP(AB149,'Calcification Rates'!$A$11:$Q$88,11,0)))*AE149+(IF(ISERROR(VLOOKUP(AB149,'Calcification Rates'!$A$11:$Q$88,14,0)),0,VLOOKUP(AB149,'Calcification Rates'!$A$11:$Q$88,14,0)))</f>
        <v>0</v>
      </c>
      <c r="AI149" s="246">
        <f>(IF(ISERROR(VLOOKUP(AB149,'Calcification Rates'!$A$11:$Q$88,12,0)),0,VLOOKUP(AB149,'Calcification Rates'!$A$11:$Q$88,12,0)))*AE149+(IF(ISERROR(VLOOKUP(AB149,'Calcification Rates'!$A$11:$Q$88,15,0)),0,VLOOKUP(AB149,'Calcification Rates'!$A$11:$Q$88,15,0)))</f>
        <v>0</v>
      </c>
      <c r="AJ149" s="249">
        <f>(IF(ISERROR(VLOOKUP(AB149,'Calcification Rates'!$A$11:$Q$88,13,0)),0,VLOOKUP(AB149,'Calcification Rates'!$A$11:$Q$88,13,0)))*AE149+(IF(ISERROR(VLOOKUP(AB149,'Calcification Rates'!$A$11:$Q$88,16,0)),0,VLOOKUP(AB149,'Calcification Rates'!$A$11:$Q$88,16,0)))</f>
        <v>0</v>
      </c>
      <c r="AK149" s="256"/>
      <c r="AL149" s="241"/>
      <c r="AM149" s="241"/>
      <c r="AN149" s="252">
        <f>(IF(ISERROR(VLOOKUP(AK149,'Calcification Rates'!$A$11:$Q$88,5,0)),0,VLOOKUP(AK149,'Calcification Rates'!$A$11:$Q$88,5,0)))*AM149</f>
        <v>0</v>
      </c>
      <c r="AO149" s="245" t="str">
        <f>IF(ISERROR(VLOOKUP(AK149,'Calcification Rates'!$A$10:$D$88,2,FALSE))," ",VLOOKUP(AK149,'Calcification Rates'!$A$10:$D$88,2,FALSE))</f>
        <v xml:space="preserve"> </v>
      </c>
      <c r="AP149" s="245" t="str">
        <f>IF(ISERROR(VLOOKUP(AK149,'Calcification Rates'!$A$10:$D$88,4,FALSE))," ",VLOOKUP(AK149,'Calcification Rates'!$A$10:$D$88,4,FALSE))</f>
        <v xml:space="preserve"> </v>
      </c>
      <c r="AQ149" s="246">
        <f>(IF(ISERROR(VLOOKUP(AK149,'Calcification Rates'!$A$11:$Q$88,11,0)),0,VLOOKUP(AK149,'Calcification Rates'!$A$11:$Q$88,11,0)))*AN149+(IF(ISERROR(VLOOKUP(AK149,'Calcification Rates'!$A$11:$Q$88,14,0)),0,VLOOKUP(AK149,'Calcification Rates'!$A$11:$Q$88,14,0)))</f>
        <v>0</v>
      </c>
      <c r="AR149" s="246">
        <f>(IF(ISERROR(VLOOKUP(AK149,'Calcification Rates'!$A$11:$Q$88,12,0)),0,VLOOKUP(AK149,'Calcification Rates'!$A$11:$Q$88,12,0)))*AN149+(IF(ISERROR(VLOOKUP(AK149,'Calcification Rates'!$A$11:$Q$88,15,0)),0,VLOOKUP(AK149,'Calcification Rates'!$A$11:$Q$88,15,0)))</f>
        <v>0</v>
      </c>
      <c r="AS149" s="249">
        <f>(IF(ISERROR(VLOOKUP(AK149,'Calcification Rates'!$A$11:$Q$88,13,0)),0,VLOOKUP(AK149,'Calcification Rates'!$A$11:$Q$88,13,0)))*AN149+(IF(ISERROR(VLOOKUP(AK149,'Calcification Rates'!$A$11:$Q$88,16,0)),0,VLOOKUP(AK149,'Calcification Rates'!$A$11:$Q$88,16,0)))</f>
        <v>0</v>
      </c>
      <c r="AT149" s="256"/>
      <c r="AU149" s="241"/>
      <c r="AV149" s="241"/>
      <c r="AW149" s="244">
        <f>(IF(ISERROR(VLOOKUP(AT149,'Calcification Rates'!$A$11:$Q$88,5,0)),0,VLOOKUP(AT149,'Calcification Rates'!$A$11:$Q$88,5,0)))*AV149</f>
        <v>0</v>
      </c>
      <c r="AX149" s="245" t="str">
        <f>IF(ISERROR(VLOOKUP(AT149,'Calcification Rates'!$A$10:$D$88,2,FALSE))," ",VLOOKUP(AT149,'Calcification Rates'!$A$10:$D$88,2,FALSE))</f>
        <v xml:space="preserve"> </v>
      </c>
      <c r="AY149" s="245" t="str">
        <f>IF(ISERROR(VLOOKUP(AT149,'Calcification Rates'!$A$10:$D$88,4,FALSE))," ",VLOOKUP(AT149,'Calcification Rates'!$A$10:$D$88,4,FALSE))</f>
        <v xml:space="preserve"> </v>
      </c>
      <c r="AZ149" s="253">
        <f>(IF(ISERROR(VLOOKUP(AT149,'Calcification Rates'!$A$11:$Q$88,11,0)),0,VLOOKUP(AT149,'Calcification Rates'!$A$11:$Q$88,11,0)))*AW149+(IF(ISERROR(VLOOKUP(AT149,'Calcification Rates'!$A$11:$Q$88,14,0)),0,VLOOKUP(AT149,'Calcification Rates'!$A$11:$Q$88,14,0)))</f>
        <v>0</v>
      </c>
      <c r="BA149" s="253">
        <f>(IF(ISERROR(VLOOKUP(AT149,'Calcification Rates'!$A$11:$Q$88,12,0)),0,VLOOKUP(AT149,'Calcification Rates'!$A$11:$Q$88,12,0)))*AW149+(IF(ISERROR(VLOOKUP(AT149,'Calcification Rates'!$A$11:$Q$88,15,0)),0,VLOOKUP(AT149,'Calcification Rates'!$A$11:$Q$88,15,0)))</f>
        <v>0</v>
      </c>
      <c r="BB149" s="254">
        <f>(IF(ISERROR(VLOOKUP(AT149,'Calcification Rates'!$A$11:$Q$88,13,0)),0,VLOOKUP(AT149,'Calcification Rates'!$A$11:$Q$88,13,0)))*AW149+(IF(ISERROR(VLOOKUP(AT149,'Calcification Rates'!$A$11:$Q$88,16,0)),0,VLOOKUP(AT149,'Calcification Rates'!$A$11:$Q$88,16,0)))</f>
        <v>0</v>
      </c>
      <c r="BC149" s="256"/>
      <c r="BD149" s="241"/>
      <c r="BE149" s="241"/>
      <c r="BF149" s="244">
        <f>(IF(ISERROR(VLOOKUP(BC149,'Calcification Rates'!$A$11:$Q$88,5,0)),0,VLOOKUP(BC149,'Calcification Rates'!$A$11:$Q$88,5,0)))*BE149</f>
        <v>0</v>
      </c>
      <c r="BG149" s="245" t="str">
        <f>IF(ISERROR(VLOOKUP(BC149,'Calcification Rates'!$A$10:$D$88,2,FALSE))," ",VLOOKUP(BC149,'Calcification Rates'!$A$10:$D$88,2,FALSE))</f>
        <v xml:space="preserve"> </v>
      </c>
      <c r="BH149" s="245" t="str">
        <f>IF(ISERROR(VLOOKUP(BC149,'Calcification Rates'!$A$10:$D$88,4,FALSE))," ",VLOOKUP(BC149,'Calcification Rates'!$A$10:$D$88,4,FALSE))</f>
        <v xml:space="preserve"> </v>
      </c>
      <c r="BI149" s="253">
        <f>(IF(ISERROR(VLOOKUP(BC149,'Calcification Rates'!$A$11:$Q$88,11,0)),0,VLOOKUP(BC149,'Calcification Rates'!$A$11:$Q$88,11,0)))*BF149+(IF(ISERROR(VLOOKUP(BC149,'Calcification Rates'!$A$11:$Q$88,14,0)),0,VLOOKUP(BC149,'Calcification Rates'!$A$11:$Q$88,14,0)))</f>
        <v>0</v>
      </c>
      <c r="BJ149" s="253">
        <f>(IF(ISERROR(VLOOKUP(BC149,'Calcification Rates'!$A$11:$Q$88,12,0)),0,VLOOKUP(BC149,'Calcification Rates'!$A$11:$Q$88,12,0)))*BF149+(IF(ISERROR(VLOOKUP(BC149,'Calcification Rates'!$A$11:$Q$88,15,0)),0,VLOOKUP(BC149,'Calcification Rates'!$A$11:$Q$88,15,0)))</f>
        <v>0</v>
      </c>
      <c r="BK149" s="254">
        <f>(IF(ISERROR(VLOOKUP(BC149,'Calcification Rates'!$A$11:$Q$88,13,0)),0,VLOOKUP(BC149,'Calcification Rates'!$A$11:$Q$88,13,0)))*BF149+(IF(ISERROR(VLOOKUP(BC149,'Calcification Rates'!$A$11:$Q$88,16,0)),0,VLOOKUP(BC149,'Calcification Rates'!$A$11:$Q$88,16,0)))</f>
        <v>0</v>
      </c>
      <c r="BL149" s="256"/>
      <c r="BM149" s="241"/>
      <c r="BN149" s="241"/>
      <c r="BO149" s="241">
        <f>(IF(ISERROR(VLOOKUP(BL149,'Calcification Rates'!$A$11:$Q$88,5,0)),0,VLOOKUP(BL149,'Calcification Rates'!$A$11:$Q$88,5,0)))*BN149</f>
        <v>0</v>
      </c>
      <c r="BP149" s="245" t="str">
        <f>IF(ISERROR(VLOOKUP(BL149,'Calcification Rates'!$A$10:$D$88,2,FALSE))," ",VLOOKUP(BL149,'Calcification Rates'!$A$10:$D$88,2,FALSE))</f>
        <v xml:space="preserve"> </v>
      </c>
      <c r="BQ149" s="245" t="str">
        <f>IF(ISERROR(VLOOKUP(BL149,'Calcification Rates'!$A$10:$D$88,4,FALSE))," ",VLOOKUP(BL149,'Calcification Rates'!$A$10:$D$88,4,FALSE))</f>
        <v xml:space="preserve"> </v>
      </c>
      <c r="BR149" s="253">
        <f>(IF(ISERROR(VLOOKUP(BL149,'Calcification Rates'!$A$11:$Q$88,11,0)),0,VLOOKUP(BL149,'Calcification Rates'!$A$11:$Q$88,11,0)))*BO149+(IF(ISERROR(VLOOKUP(BL149,'Calcification Rates'!$A$11:$Q$88,14,0)),0,VLOOKUP(BL149,'Calcification Rates'!$A$11:$Q$88,14,0)))</f>
        <v>0</v>
      </c>
      <c r="BS149" s="253">
        <f>(IF(ISERROR(VLOOKUP(BL149,'Calcification Rates'!$A$11:$Q$88,12,0)),0,VLOOKUP(BL149,'Calcification Rates'!$A$11:$Q$88,12,0)))*BO149+(IF(ISERROR(VLOOKUP(BL149,'Calcification Rates'!$A$11:$Q$88,15,0)),0,VLOOKUP(BL149,'Calcification Rates'!$A$11:$Q$88,15,0)))</f>
        <v>0</v>
      </c>
      <c r="BT149" s="254">
        <f>(IF(ISERROR(VLOOKUP(BL149,'Calcification Rates'!$A$11:$Q$88,13,0)),0,VLOOKUP(BL149,'Calcification Rates'!$A$11:$Q$88,13,0)))*BO149+(IF(ISERROR(VLOOKUP(BL149,'Calcification Rates'!$A$11:$Q$88,16,0)),0,VLOOKUP(BL149,'Calcification Rates'!$A$11:$Q$88,16,0)))</f>
        <v>0</v>
      </c>
    </row>
    <row r="150" spans="1:72" ht="20.100000000000001" customHeight="1" x14ac:dyDescent="0.25">
      <c r="A150" s="258"/>
      <c r="B150" s="241"/>
      <c r="C150" s="257"/>
      <c r="D150" s="244">
        <f>(IF(ISERROR(VLOOKUP(A150,'Calcification Rates'!$A$11:$Q$88,5,0)),0,VLOOKUP(A150,'Calcification Rates'!$A$11:$Q$88,5,0)))*C150</f>
        <v>0</v>
      </c>
      <c r="E150" s="245" t="str">
        <f>IF(ISERROR(VLOOKUP(A150,'Calcification Rates'!$A$10:$D$88,2,FALSE))," ",VLOOKUP(A150,'Calcification Rates'!$A$10:$D$88,2,FALSE))</f>
        <v xml:space="preserve"> </v>
      </c>
      <c r="F150" s="245" t="str">
        <f>IF(ISERROR(VLOOKUP(A150,'Calcification Rates'!$A$10:$D$88,4,FALSE))," ",VLOOKUP(A150,'Calcification Rates'!$A$10:$D$88,4,FALSE))</f>
        <v xml:space="preserve"> </v>
      </c>
      <c r="G150" s="246">
        <f>(IF(ISERROR(VLOOKUP(A150,'Calcification Rates'!$A$11:$Q$88,11,0)),0,VLOOKUP(A150,'Calcification Rates'!$A$11:$Q$88,11,0)))*D150+(IF(ISERROR(VLOOKUP(A150,'Calcification Rates'!$A$11:$Q$88,14,0)),0,VLOOKUP(A150,'Calcification Rates'!$A$11:$Q$88,14,0)))</f>
        <v>0</v>
      </c>
      <c r="H150" s="247">
        <f>(IF(ISERROR(VLOOKUP(A150,'Calcification Rates'!$A$11:$Q$88,12,0)),0,VLOOKUP(A150,'Calcification Rates'!$A$11:$Q$88,12,0)))*D150+(IF(ISERROR(VLOOKUP(A150,'Calcification Rates'!$A$11:$Q$88,15,0)),0,VLOOKUP(A150,'Calcification Rates'!$A$11:$Q$88,15,0)))</f>
        <v>0</v>
      </c>
      <c r="I150" s="248">
        <f>(IF(ISERROR(VLOOKUP(A150,'Calcification Rates'!$A$11:$Q$88,13,0)),0,VLOOKUP(A150,'Calcification Rates'!$A$11:$Q$88,13,0)))*D150+(IF(ISERROR(VLOOKUP(A150,'Calcification Rates'!$A$11:$Q$88,16,0)),0,VLOOKUP(A150,'Calcification Rates'!$A$11:$Q$88,16,0)))</f>
        <v>0</v>
      </c>
      <c r="J150" s="256"/>
      <c r="K150" s="250"/>
      <c r="L150" s="250"/>
      <c r="M150" s="244">
        <f>(IF(ISERROR(VLOOKUP(J150,'Calcification Rates'!$A$11:$Q$88,5,0)),0,VLOOKUP(J150,'Calcification Rates'!$A$11:$Q$88,5,0)))*L150</f>
        <v>0</v>
      </c>
      <c r="N150" s="245" t="str">
        <f>IF(ISERROR(VLOOKUP(J150,'Calcification Rates'!$A$10:$D$88,2,FALSE))," ",VLOOKUP(J150,'Calcification Rates'!$A$10:$D$88,2,FALSE))</f>
        <v xml:space="preserve"> </v>
      </c>
      <c r="O150" s="245" t="str">
        <f>IF(ISERROR(VLOOKUP(J150,'Calcification Rates'!$A$10:$D$88,4,FALSE))," ",VLOOKUP(J150,'Calcification Rates'!$A$10:$D$88,4,FALSE))</f>
        <v xml:space="preserve"> </v>
      </c>
      <c r="P150" s="246">
        <f>(IF(ISERROR(VLOOKUP(J150,'Calcification Rates'!$A$11:$Q$88,11,0)),0,VLOOKUP(J150,'Calcification Rates'!$A$11:$Q$88,11,0)))*M150+(IF(ISERROR(VLOOKUP(J150,'Calcification Rates'!$A$11:$Q$88,14,0)),0,VLOOKUP(J150,'Calcification Rates'!$A$11:$Q$88,14,0)))</f>
        <v>0</v>
      </c>
      <c r="Q150" s="246">
        <f>(IF(ISERROR(VLOOKUP(J150,'Calcification Rates'!$A$11:$Q$88,12,0)),0,VLOOKUP(J150,'Calcification Rates'!$A$11:$Q$88,12,0)))*M150+(IF(ISERROR(VLOOKUP(J150,'Calcification Rates'!$A$11:$Q$88,15,0)),0,VLOOKUP(J150,'Calcification Rates'!$A$11:$Q$88,15,0)))</f>
        <v>0</v>
      </c>
      <c r="R150" s="249">
        <f>(IF(ISERROR(VLOOKUP(J150,'Calcification Rates'!$A$11:$Q$88,13,0)),0,VLOOKUP(J150,'Calcification Rates'!$A$11:$Q$88,13,0)))*M150+(IF(ISERROR(VLOOKUP(J150,'Calcification Rates'!$A$11:$Q$88,16,0)),0,VLOOKUP(J150,'Calcification Rates'!$A$11:$Q$88,16,0)))</f>
        <v>0</v>
      </c>
      <c r="S150" s="242"/>
      <c r="T150" s="242"/>
      <c r="U150" s="242"/>
      <c r="V150" s="252">
        <f>(IF(ISERROR(VLOOKUP(S150,'Calcification Rates'!$A$11:$Q$88,5,0)),0,VLOOKUP(S150,'Calcification Rates'!$A$11:$Q$88,5,0)))*U150</f>
        <v>0</v>
      </c>
      <c r="W150" s="259" t="str">
        <f>IF(ISERROR(VLOOKUP(S150,'Calcification Rates'!$A$10:$D$88,2,FALSE))," ",VLOOKUP(S150,'Calcification Rates'!$A$10:$D$88,2,FALSE))</f>
        <v xml:space="preserve"> </v>
      </c>
      <c r="X150" s="245" t="str">
        <f>IF(ISERROR(VLOOKUP(S150,'Calcification Rates'!$A$10:$D$88,4,FALSE))," ",VLOOKUP(S150,'Calcification Rates'!$A$10:$D$88,4,FALSE))</f>
        <v xml:space="preserve"> </v>
      </c>
      <c r="Y150" s="246">
        <f>(IF(ISERROR(VLOOKUP(S150,'Calcification Rates'!$A$11:$Q$88,11,0)),0,VLOOKUP(S150,'Calcification Rates'!$A$11:$Q$88,11,0)))*V150+(IF(ISERROR(VLOOKUP(S150,'Calcification Rates'!$A$11:$Q$88,14,0)),0,VLOOKUP(S150,'Calcification Rates'!$A$11:$Q$88,14,0)))</f>
        <v>0</v>
      </c>
      <c r="Z150" s="246">
        <f>(IF(ISERROR(VLOOKUP(S150,'Calcification Rates'!$A$11:$Q$88,12,0)),0,VLOOKUP(S150,'Calcification Rates'!$A$11:$Q$88,12,0)))*V150+(IF(ISERROR(VLOOKUP(S150,'Calcification Rates'!$A$11:$Q$88,15,0)),0,VLOOKUP(S150,'Calcification Rates'!$A$11:$Q$88,15,0)))</f>
        <v>0</v>
      </c>
      <c r="AA150" s="249">
        <f>(IF(ISERROR(VLOOKUP(S150,'Calcification Rates'!$A$11:$Q$88,13,0)),0,VLOOKUP(S150,'Calcification Rates'!$A$11:$Q$88,13,0)))*V150+(IF(ISERROR(VLOOKUP(S150,'Calcification Rates'!$A$11:$Q$88,16,0)),0,VLOOKUP(S150,'Calcification Rates'!$A$11:$Q$88,16,0)))</f>
        <v>0</v>
      </c>
      <c r="AB150" s="260"/>
      <c r="AC150" s="261"/>
      <c r="AD150" s="261"/>
      <c r="AE150" s="244">
        <f>(IF(ISERROR(VLOOKUP(AB150,'Calcification Rates'!$A$11:$Q$88,5,0)),0,VLOOKUP(AB150,'Calcification Rates'!$A$11:$Q$88,5,0)))*AD150</f>
        <v>0</v>
      </c>
      <c r="AF150" s="245" t="str">
        <f>IF(ISERROR(VLOOKUP(AB150,'Calcification Rates'!$A$10:$D$88,2,FALSE))," ",VLOOKUP(AB150,'Calcification Rates'!$A$10:$D$88,2,FALSE))</f>
        <v xml:space="preserve"> </v>
      </c>
      <c r="AG150" s="245" t="str">
        <f>IF(ISERROR(VLOOKUP(AB150,'Calcification Rates'!$A$10:$D$88,4,FALSE))," ",VLOOKUP(AB150,'Calcification Rates'!$A$10:$D$88,4,FALSE))</f>
        <v xml:space="preserve"> </v>
      </c>
      <c r="AH150" s="246">
        <f>(IF(ISERROR(VLOOKUP(AB150,'Calcification Rates'!$A$11:$Q$88,11,0)),0,VLOOKUP(AB150,'Calcification Rates'!$A$11:$Q$88,11,0)))*AE150+(IF(ISERROR(VLOOKUP(AB150,'Calcification Rates'!$A$11:$Q$88,14,0)),0,VLOOKUP(AB150,'Calcification Rates'!$A$11:$Q$88,14,0)))</f>
        <v>0</v>
      </c>
      <c r="AI150" s="246">
        <f>(IF(ISERROR(VLOOKUP(AB150,'Calcification Rates'!$A$11:$Q$88,12,0)),0,VLOOKUP(AB150,'Calcification Rates'!$A$11:$Q$88,12,0)))*AE150+(IF(ISERROR(VLOOKUP(AB150,'Calcification Rates'!$A$11:$Q$88,15,0)),0,VLOOKUP(AB150,'Calcification Rates'!$A$11:$Q$88,15,0)))</f>
        <v>0</v>
      </c>
      <c r="AJ150" s="249">
        <f>(IF(ISERROR(VLOOKUP(AB150,'Calcification Rates'!$A$11:$Q$88,13,0)),0,VLOOKUP(AB150,'Calcification Rates'!$A$11:$Q$88,13,0)))*AE150+(IF(ISERROR(VLOOKUP(AB150,'Calcification Rates'!$A$11:$Q$88,16,0)),0,VLOOKUP(AB150,'Calcification Rates'!$A$11:$Q$88,16,0)))</f>
        <v>0</v>
      </c>
      <c r="AK150" s="256"/>
      <c r="AL150" s="241"/>
      <c r="AM150" s="241"/>
      <c r="AN150" s="252">
        <f>(IF(ISERROR(VLOOKUP(AK150,'Calcification Rates'!$A$11:$Q$88,5,0)),0,VLOOKUP(AK150,'Calcification Rates'!$A$11:$Q$88,5,0)))*AM150</f>
        <v>0</v>
      </c>
      <c r="AO150" s="245" t="str">
        <f>IF(ISERROR(VLOOKUP(AK150,'Calcification Rates'!$A$10:$D$88,2,FALSE))," ",VLOOKUP(AK150,'Calcification Rates'!$A$10:$D$88,2,FALSE))</f>
        <v xml:space="preserve"> </v>
      </c>
      <c r="AP150" s="245" t="str">
        <f>IF(ISERROR(VLOOKUP(AK150,'Calcification Rates'!$A$10:$D$88,4,FALSE))," ",VLOOKUP(AK150,'Calcification Rates'!$A$10:$D$88,4,FALSE))</f>
        <v xml:space="preserve"> </v>
      </c>
      <c r="AQ150" s="246">
        <f>(IF(ISERROR(VLOOKUP(AK150,'Calcification Rates'!$A$11:$Q$88,11,0)),0,VLOOKUP(AK150,'Calcification Rates'!$A$11:$Q$88,11,0)))*AN150+(IF(ISERROR(VLOOKUP(AK150,'Calcification Rates'!$A$11:$Q$88,14,0)),0,VLOOKUP(AK150,'Calcification Rates'!$A$11:$Q$88,14,0)))</f>
        <v>0</v>
      </c>
      <c r="AR150" s="246">
        <f>(IF(ISERROR(VLOOKUP(AK150,'Calcification Rates'!$A$11:$Q$88,12,0)),0,VLOOKUP(AK150,'Calcification Rates'!$A$11:$Q$88,12,0)))*AN150+(IF(ISERROR(VLOOKUP(AK150,'Calcification Rates'!$A$11:$Q$88,15,0)),0,VLOOKUP(AK150,'Calcification Rates'!$A$11:$Q$88,15,0)))</f>
        <v>0</v>
      </c>
      <c r="AS150" s="249">
        <f>(IF(ISERROR(VLOOKUP(AK150,'Calcification Rates'!$A$11:$Q$88,13,0)),0,VLOOKUP(AK150,'Calcification Rates'!$A$11:$Q$88,13,0)))*AN150+(IF(ISERROR(VLOOKUP(AK150,'Calcification Rates'!$A$11:$Q$88,16,0)),0,VLOOKUP(AK150,'Calcification Rates'!$A$11:$Q$88,16,0)))</f>
        <v>0</v>
      </c>
      <c r="AT150" s="256"/>
      <c r="AU150" s="241"/>
      <c r="AV150" s="241"/>
      <c r="AW150" s="244">
        <f>(IF(ISERROR(VLOOKUP(AT150,'Calcification Rates'!$A$11:$Q$88,5,0)),0,VLOOKUP(AT150,'Calcification Rates'!$A$11:$Q$88,5,0)))*AV150</f>
        <v>0</v>
      </c>
      <c r="AX150" s="245" t="str">
        <f>IF(ISERROR(VLOOKUP(AT150,'Calcification Rates'!$A$10:$D$88,2,FALSE))," ",VLOOKUP(AT150,'Calcification Rates'!$A$10:$D$88,2,FALSE))</f>
        <v xml:space="preserve"> </v>
      </c>
      <c r="AY150" s="245" t="str">
        <f>IF(ISERROR(VLOOKUP(AT150,'Calcification Rates'!$A$10:$D$88,4,FALSE))," ",VLOOKUP(AT150,'Calcification Rates'!$A$10:$D$88,4,FALSE))</f>
        <v xml:space="preserve"> </v>
      </c>
      <c r="AZ150" s="253">
        <f>(IF(ISERROR(VLOOKUP(AT150,'Calcification Rates'!$A$11:$Q$88,11,0)),0,VLOOKUP(AT150,'Calcification Rates'!$A$11:$Q$88,11,0)))*AW150+(IF(ISERROR(VLOOKUP(AT150,'Calcification Rates'!$A$11:$Q$88,14,0)),0,VLOOKUP(AT150,'Calcification Rates'!$A$11:$Q$88,14,0)))</f>
        <v>0</v>
      </c>
      <c r="BA150" s="253">
        <f>(IF(ISERROR(VLOOKUP(AT150,'Calcification Rates'!$A$11:$Q$88,12,0)),0,VLOOKUP(AT150,'Calcification Rates'!$A$11:$Q$88,12,0)))*AW150+(IF(ISERROR(VLOOKUP(AT150,'Calcification Rates'!$A$11:$Q$88,15,0)),0,VLOOKUP(AT150,'Calcification Rates'!$A$11:$Q$88,15,0)))</f>
        <v>0</v>
      </c>
      <c r="BB150" s="254">
        <f>(IF(ISERROR(VLOOKUP(AT150,'Calcification Rates'!$A$11:$Q$88,13,0)),0,VLOOKUP(AT150,'Calcification Rates'!$A$11:$Q$88,13,0)))*AW150+(IF(ISERROR(VLOOKUP(AT150,'Calcification Rates'!$A$11:$Q$88,16,0)),0,VLOOKUP(AT150,'Calcification Rates'!$A$11:$Q$88,16,0)))</f>
        <v>0</v>
      </c>
      <c r="BC150" s="256"/>
      <c r="BD150" s="241"/>
      <c r="BE150" s="241"/>
      <c r="BF150" s="244">
        <f>(IF(ISERROR(VLOOKUP(BC150,'Calcification Rates'!$A$11:$Q$88,5,0)),0,VLOOKUP(BC150,'Calcification Rates'!$A$11:$Q$88,5,0)))*BE150</f>
        <v>0</v>
      </c>
      <c r="BG150" s="245" t="str">
        <f>IF(ISERROR(VLOOKUP(BC150,'Calcification Rates'!$A$10:$D$88,2,FALSE))," ",VLOOKUP(BC150,'Calcification Rates'!$A$10:$D$88,2,FALSE))</f>
        <v xml:space="preserve"> </v>
      </c>
      <c r="BH150" s="245" t="str">
        <f>IF(ISERROR(VLOOKUP(BC150,'Calcification Rates'!$A$10:$D$88,4,FALSE))," ",VLOOKUP(BC150,'Calcification Rates'!$A$10:$D$88,4,FALSE))</f>
        <v xml:space="preserve"> </v>
      </c>
      <c r="BI150" s="253">
        <f>(IF(ISERROR(VLOOKUP(BC150,'Calcification Rates'!$A$11:$Q$88,11,0)),0,VLOOKUP(BC150,'Calcification Rates'!$A$11:$Q$88,11,0)))*BF150+(IF(ISERROR(VLOOKUP(BC150,'Calcification Rates'!$A$11:$Q$88,14,0)),0,VLOOKUP(BC150,'Calcification Rates'!$A$11:$Q$88,14,0)))</f>
        <v>0</v>
      </c>
      <c r="BJ150" s="253">
        <f>(IF(ISERROR(VLOOKUP(BC150,'Calcification Rates'!$A$11:$Q$88,12,0)),0,VLOOKUP(BC150,'Calcification Rates'!$A$11:$Q$88,12,0)))*BF150+(IF(ISERROR(VLOOKUP(BC150,'Calcification Rates'!$A$11:$Q$88,15,0)),0,VLOOKUP(BC150,'Calcification Rates'!$A$11:$Q$88,15,0)))</f>
        <v>0</v>
      </c>
      <c r="BK150" s="254">
        <f>(IF(ISERROR(VLOOKUP(BC150,'Calcification Rates'!$A$11:$Q$88,13,0)),0,VLOOKUP(BC150,'Calcification Rates'!$A$11:$Q$88,13,0)))*BF150+(IF(ISERROR(VLOOKUP(BC150,'Calcification Rates'!$A$11:$Q$88,16,0)),0,VLOOKUP(BC150,'Calcification Rates'!$A$11:$Q$88,16,0)))</f>
        <v>0</v>
      </c>
      <c r="BL150" s="256"/>
      <c r="BM150" s="241"/>
      <c r="BN150" s="241"/>
      <c r="BO150" s="241">
        <f>(IF(ISERROR(VLOOKUP(BL150,'Calcification Rates'!$A$11:$Q$88,5,0)),0,VLOOKUP(BL150,'Calcification Rates'!$A$11:$Q$88,5,0)))*BN150</f>
        <v>0</v>
      </c>
      <c r="BP150" s="245" t="str">
        <f>IF(ISERROR(VLOOKUP(BL150,'Calcification Rates'!$A$10:$D$88,2,FALSE))," ",VLOOKUP(BL150,'Calcification Rates'!$A$10:$D$88,2,FALSE))</f>
        <v xml:space="preserve"> </v>
      </c>
      <c r="BQ150" s="245" t="str">
        <f>IF(ISERROR(VLOOKUP(BL150,'Calcification Rates'!$A$10:$D$88,4,FALSE))," ",VLOOKUP(BL150,'Calcification Rates'!$A$10:$D$88,4,FALSE))</f>
        <v xml:space="preserve"> </v>
      </c>
      <c r="BR150" s="253">
        <f>(IF(ISERROR(VLOOKUP(BL150,'Calcification Rates'!$A$11:$Q$88,11,0)),0,VLOOKUP(BL150,'Calcification Rates'!$A$11:$Q$88,11,0)))*BO150+(IF(ISERROR(VLOOKUP(BL150,'Calcification Rates'!$A$11:$Q$88,14,0)),0,VLOOKUP(BL150,'Calcification Rates'!$A$11:$Q$88,14,0)))</f>
        <v>0</v>
      </c>
      <c r="BS150" s="253">
        <f>(IF(ISERROR(VLOOKUP(BL150,'Calcification Rates'!$A$11:$Q$88,12,0)),0,VLOOKUP(BL150,'Calcification Rates'!$A$11:$Q$88,12,0)))*BO150+(IF(ISERROR(VLOOKUP(BL150,'Calcification Rates'!$A$11:$Q$88,15,0)),0,VLOOKUP(BL150,'Calcification Rates'!$A$11:$Q$88,15,0)))</f>
        <v>0</v>
      </c>
      <c r="BT150" s="254">
        <f>(IF(ISERROR(VLOOKUP(BL150,'Calcification Rates'!$A$11:$Q$88,13,0)),0,VLOOKUP(BL150,'Calcification Rates'!$A$11:$Q$88,13,0)))*BO150+(IF(ISERROR(VLOOKUP(BL150,'Calcification Rates'!$A$11:$Q$88,16,0)),0,VLOOKUP(BL150,'Calcification Rates'!$A$11:$Q$88,16,0)))</f>
        <v>0</v>
      </c>
    </row>
    <row r="151" spans="1:72" ht="20.100000000000001" customHeight="1" x14ac:dyDescent="0.25">
      <c r="A151" s="262"/>
      <c r="B151" s="261"/>
      <c r="C151" s="263"/>
      <c r="D151" s="244">
        <f>(IF(ISERROR(VLOOKUP(A151,'Calcification Rates'!$A$11:$Q$88,5,0)),0,VLOOKUP(A151,'Calcification Rates'!$A$11:$Q$88,5,0)))*C151</f>
        <v>0</v>
      </c>
      <c r="E151" s="245" t="str">
        <f>IF(ISERROR(VLOOKUP(A151,'Calcification Rates'!$A$10:$D$88,2,FALSE))," ",VLOOKUP(A151,'Calcification Rates'!$A$10:$D$88,2,FALSE))</f>
        <v xml:space="preserve"> </v>
      </c>
      <c r="F151" s="245" t="str">
        <f>IF(ISERROR(VLOOKUP(A151,'Calcification Rates'!$A$10:$D$88,4,FALSE))," ",VLOOKUP(A151,'Calcification Rates'!$A$10:$D$88,4,FALSE))</f>
        <v xml:space="preserve"> </v>
      </c>
      <c r="G151" s="246">
        <f>(IF(ISERROR(VLOOKUP(A151,'Calcification Rates'!$A$11:$Q$88,11,0)),0,VLOOKUP(A151,'Calcification Rates'!$A$11:$Q$88,11,0)))*D151+(IF(ISERROR(VLOOKUP(A151,'Calcification Rates'!$A$11:$Q$88,14,0)),0,VLOOKUP(A151,'Calcification Rates'!$A$11:$Q$88,14,0)))</f>
        <v>0</v>
      </c>
      <c r="H151" s="247">
        <f>(IF(ISERROR(VLOOKUP(A151,'Calcification Rates'!$A$11:$Q$88,12,0)),0,VLOOKUP(A151,'Calcification Rates'!$A$11:$Q$88,12,0)))*D151+(IF(ISERROR(VLOOKUP(A151,'Calcification Rates'!$A$11:$Q$88,15,0)),0,VLOOKUP(A151,'Calcification Rates'!$A$11:$Q$88,15,0)))</f>
        <v>0</v>
      </c>
      <c r="I151" s="248">
        <f>(IF(ISERROR(VLOOKUP(A151,'Calcification Rates'!$A$11:$Q$88,13,0)),0,VLOOKUP(A151,'Calcification Rates'!$A$11:$Q$88,13,0)))*D151+(IF(ISERROR(VLOOKUP(A151,'Calcification Rates'!$A$11:$Q$88,16,0)),0,VLOOKUP(A151,'Calcification Rates'!$A$11:$Q$88,16,0)))</f>
        <v>0</v>
      </c>
      <c r="J151" s="260"/>
      <c r="K151" s="250"/>
      <c r="L151" s="250"/>
      <c r="M151" s="244">
        <f>(IF(ISERROR(VLOOKUP(J151,'Calcification Rates'!$A$11:$Q$88,5,0)),0,VLOOKUP(J151,'Calcification Rates'!$A$11:$Q$88,5,0)))*L151</f>
        <v>0</v>
      </c>
      <c r="N151" s="245" t="str">
        <f>IF(ISERROR(VLOOKUP(J151,'Calcification Rates'!$A$10:$D$88,2,FALSE))," ",VLOOKUP(J151,'Calcification Rates'!$A$10:$D$88,2,FALSE))</f>
        <v xml:space="preserve"> </v>
      </c>
      <c r="O151" s="245" t="str">
        <f>IF(ISERROR(VLOOKUP(J151,'Calcification Rates'!$A$10:$D$88,4,FALSE))," ",VLOOKUP(J151,'Calcification Rates'!$A$10:$D$88,4,FALSE))</f>
        <v xml:space="preserve"> </v>
      </c>
      <c r="P151" s="246">
        <f>(IF(ISERROR(VLOOKUP(J151,'Calcification Rates'!$A$11:$Q$88,11,0)),0,VLOOKUP(J151,'Calcification Rates'!$A$11:$Q$88,11,0)))*M151+(IF(ISERROR(VLOOKUP(J151,'Calcification Rates'!$A$11:$Q$88,14,0)),0,VLOOKUP(J151,'Calcification Rates'!$A$11:$Q$88,14,0)))</f>
        <v>0</v>
      </c>
      <c r="Q151" s="246">
        <f>(IF(ISERROR(VLOOKUP(J151,'Calcification Rates'!$A$11:$Q$88,12,0)),0,VLOOKUP(J151,'Calcification Rates'!$A$11:$Q$88,12,0)))*M151+(IF(ISERROR(VLOOKUP(J151,'Calcification Rates'!$A$11:$Q$88,15,0)),0,VLOOKUP(J151,'Calcification Rates'!$A$11:$Q$88,15,0)))</f>
        <v>0</v>
      </c>
      <c r="R151" s="249">
        <f>(IF(ISERROR(VLOOKUP(J151,'Calcification Rates'!$A$11:$Q$88,13,0)),0,VLOOKUP(J151,'Calcification Rates'!$A$11:$Q$88,13,0)))*M151+(IF(ISERROR(VLOOKUP(J151,'Calcification Rates'!$A$11:$Q$88,16,0)),0,VLOOKUP(J151,'Calcification Rates'!$A$11:$Q$88,16,0)))</f>
        <v>0</v>
      </c>
      <c r="S151" s="242"/>
      <c r="T151" s="242"/>
      <c r="U151" s="242"/>
      <c r="V151" s="252">
        <f>(IF(ISERROR(VLOOKUP(S151,'Calcification Rates'!$A$11:$Q$88,5,0)),0,VLOOKUP(S151,'Calcification Rates'!$A$11:$Q$88,5,0)))*U151</f>
        <v>0</v>
      </c>
      <c r="W151" s="259" t="str">
        <f>IF(ISERROR(VLOOKUP(S151,'Calcification Rates'!$A$10:$D$88,2,FALSE))," ",VLOOKUP(S151,'Calcification Rates'!$A$10:$D$88,2,FALSE))</f>
        <v xml:space="preserve"> </v>
      </c>
      <c r="X151" s="245" t="str">
        <f>IF(ISERROR(VLOOKUP(S151,'Calcification Rates'!$A$10:$D$88,4,FALSE))," ",VLOOKUP(S151,'Calcification Rates'!$A$10:$D$88,4,FALSE))</f>
        <v xml:space="preserve"> </v>
      </c>
      <c r="Y151" s="246">
        <f>(IF(ISERROR(VLOOKUP(S151,'Calcification Rates'!$A$11:$Q$88,11,0)),0,VLOOKUP(S151,'Calcification Rates'!$A$11:$Q$88,11,0)))*V151+(IF(ISERROR(VLOOKUP(S151,'Calcification Rates'!$A$11:$Q$88,14,0)),0,VLOOKUP(S151,'Calcification Rates'!$A$11:$Q$88,14,0)))</f>
        <v>0</v>
      </c>
      <c r="Z151" s="246">
        <f>(IF(ISERROR(VLOOKUP(S151,'Calcification Rates'!$A$11:$Q$88,12,0)),0,VLOOKUP(S151,'Calcification Rates'!$A$11:$Q$88,12,0)))*V151+(IF(ISERROR(VLOOKUP(S151,'Calcification Rates'!$A$11:$Q$88,15,0)),0,VLOOKUP(S151,'Calcification Rates'!$A$11:$Q$88,15,0)))</f>
        <v>0</v>
      </c>
      <c r="AA151" s="249">
        <f>(IF(ISERROR(VLOOKUP(S151,'Calcification Rates'!$A$11:$Q$88,13,0)),0,VLOOKUP(S151,'Calcification Rates'!$A$11:$Q$88,13,0)))*V151+(IF(ISERROR(VLOOKUP(S151,'Calcification Rates'!$A$11:$Q$88,16,0)),0,VLOOKUP(S151,'Calcification Rates'!$A$11:$Q$88,16,0)))</f>
        <v>0</v>
      </c>
      <c r="AB151" s="260"/>
      <c r="AC151" s="261"/>
      <c r="AD151" s="261"/>
      <c r="AE151" s="244">
        <f>(IF(ISERROR(VLOOKUP(AB151,'Calcification Rates'!$A$11:$Q$88,5,0)),0,VLOOKUP(AB151,'Calcification Rates'!$A$11:$Q$88,5,0)))*AD151</f>
        <v>0</v>
      </c>
      <c r="AF151" s="245" t="str">
        <f>IF(ISERROR(VLOOKUP(AB151,'Calcification Rates'!$A$10:$D$88,2,FALSE))," ",VLOOKUP(AB151,'Calcification Rates'!$A$10:$D$88,2,FALSE))</f>
        <v xml:space="preserve"> </v>
      </c>
      <c r="AG151" s="245" t="str">
        <f>IF(ISERROR(VLOOKUP(AB151,'Calcification Rates'!$A$10:$D$88,4,FALSE))," ",VLOOKUP(AB151,'Calcification Rates'!$A$10:$D$88,4,FALSE))</f>
        <v xml:space="preserve"> </v>
      </c>
      <c r="AH151" s="246">
        <f>(IF(ISERROR(VLOOKUP(AB151,'Calcification Rates'!$A$11:$Q$88,11,0)),0,VLOOKUP(AB151,'Calcification Rates'!$A$11:$Q$88,11,0)))*AE151+(IF(ISERROR(VLOOKUP(AB151,'Calcification Rates'!$A$11:$Q$88,14,0)),0,VLOOKUP(AB151,'Calcification Rates'!$A$11:$Q$88,14,0)))</f>
        <v>0</v>
      </c>
      <c r="AI151" s="246">
        <f>(IF(ISERROR(VLOOKUP(AB151,'Calcification Rates'!$A$11:$Q$88,12,0)),0,VLOOKUP(AB151,'Calcification Rates'!$A$11:$Q$88,12,0)))*AE151+(IF(ISERROR(VLOOKUP(AB151,'Calcification Rates'!$A$11:$Q$88,15,0)),0,VLOOKUP(AB151,'Calcification Rates'!$A$11:$Q$88,15,0)))</f>
        <v>0</v>
      </c>
      <c r="AJ151" s="249">
        <f>(IF(ISERROR(VLOOKUP(AB151,'Calcification Rates'!$A$11:$Q$88,13,0)),0,VLOOKUP(AB151,'Calcification Rates'!$A$11:$Q$88,13,0)))*AE151+(IF(ISERROR(VLOOKUP(AB151,'Calcification Rates'!$A$11:$Q$88,16,0)),0,VLOOKUP(AB151,'Calcification Rates'!$A$11:$Q$88,16,0)))</f>
        <v>0</v>
      </c>
      <c r="AK151" s="260"/>
      <c r="AL151" s="261"/>
      <c r="AM151" s="261"/>
      <c r="AN151" s="252">
        <f>(IF(ISERROR(VLOOKUP(AK151,'Calcification Rates'!$A$11:$Q$88,5,0)),0,VLOOKUP(AK151,'Calcification Rates'!$A$11:$Q$88,5,0)))*AM151</f>
        <v>0</v>
      </c>
      <c r="AO151" s="245" t="str">
        <f>IF(ISERROR(VLOOKUP(AK151,'Calcification Rates'!$A$10:$D$88,2,FALSE))," ",VLOOKUP(AK151,'Calcification Rates'!$A$10:$D$88,2,FALSE))</f>
        <v xml:space="preserve"> </v>
      </c>
      <c r="AP151" s="245" t="str">
        <f>IF(ISERROR(VLOOKUP(AK151,'Calcification Rates'!$A$10:$D$88,4,FALSE))," ",VLOOKUP(AK151,'Calcification Rates'!$A$10:$D$88,4,FALSE))</f>
        <v xml:space="preserve"> </v>
      </c>
      <c r="AQ151" s="246">
        <f>(IF(ISERROR(VLOOKUP(AK151,'Calcification Rates'!$A$11:$Q$88,11,0)),0,VLOOKUP(AK151,'Calcification Rates'!$A$11:$Q$88,11,0)))*AN151+(IF(ISERROR(VLOOKUP(AK151,'Calcification Rates'!$A$11:$Q$88,14,0)),0,VLOOKUP(AK151,'Calcification Rates'!$A$11:$Q$88,14,0)))</f>
        <v>0</v>
      </c>
      <c r="AR151" s="246">
        <f>(IF(ISERROR(VLOOKUP(AK151,'Calcification Rates'!$A$11:$Q$88,12,0)),0,VLOOKUP(AK151,'Calcification Rates'!$A$11:$Q$88,12,0)))*AN151+(IF(ISERROR(VLOOKUP(AK151,'Calcification Rates'!$A$11:$Q$88,15,0)),0,VLOOKUP(AK151,'Calcification Rates'!$A$11:$Q$88,15,0)))</f>
        <v>0</v>
      </c>
      <c r="AS151" s="249">
        <f>(IF(ISERROR(VLOOKUP(AK151,'Calcification Rates'!$A$11:$Q$88,13,0)),0,VLOOKUP(AK151,'Calcification Rates'!$A$11:$Q$88,13,0)))*AN151+(IF(ISERROR(VLOOKUP(AK151,'Calcification Rates'!$A$11:$Q$88,16,0)),0,VLOOKUP(AK151,'Calcification Rates'!$A$11:$Q$88,16,0)))</f>
        <v>0</v>
      </c>
      <c r="AT151" s="260"/>
      <c r="AU151" s="261"/>
      <c r="AV151" s="261"/>
      <c r="AW151" s="244">
        <f>(IF(ISERROR(VLOOKUP(AT151,'Calcification Rates'!$A$11:$Q$88,5,0)),0,VLOOKUP(AT151,'Calcification Rates'!$A$11:$Q$88,5,0)))*AV151</f>
        <v>0</v>
      </c>
      <c r="AX151" s="245" t="str">
        <f>IF(ISERROR(VLOOKUP(AT151,'Calcification Rates'!$A$10:$D$88,2,FALSE))," ",VLOOKUP(AT151,'Calcification Rates'!$A$10:$D$88,2,FALSE))</f>
        <v xml:space="preserve"> </v>
      </c>
      <c r="AY151" s="245" t="str">
        <f>IF(ISERROR(VLOOKUP(AT151,'Calcification Rates'!$A$10:$D$88,4,FALSE))," ",VLOOKUP(AT151,'Calcification Rates'!$A$10:$D$88,4,FALSE))</f>
        <v xml:space="preserve"> </v>
      </c>
      <c r="AZ151" s="253">
        <f>(IF(ISERROR(VLOOKUP(AT151,'Calcification Rates'!$A$11:$Q$88,11,0)),0,VLOOKUP(AT151,'Calcification Rates'!$A$11:$Q$88,11,0)))*AW151+(IF(ISERROR(VLOOKUP(AT151,'Calcification Rates'!$A$11:$Q$88,14,0)),0,VLOOKUP(AT151,'Calcification Rates'!$A$11:$Q$88,14,0)))</f>
        <v>0</v>
      </c>
      <c r="BA151" s="253">
        <f>(IF(ISERROR(VLOOKUP(AT151,'Calcification Rates'!$A$11:$Q$88,12,0)),0,VLOOKUP(AT151,'Calcification Rates'!$A$11:$Q$88,12,0)))*AW151+(IF(ISERROR(VLOOKUP(AT151,'Calcification Rates'!$A$11:$Q$88,15,0)),0,VLOOKUP(AT151,'Calcification Rates'!$A$11:$Q$88,15,0)))</f>
        <v>0</v>
      </c>
      <c r="BB151" s="254">
        <f>(IF(ISERROR(VLOOKUP(AT151,'Calcification Rates'!$A$11:$Q$88,13,0)),0,VLOOKUP(AT151,'Calcification Rates'!$A$11:$Q$88,13,0)))*AW151+(IF(ISERROR(VLOOKUP(AT151,'Calcification Rates'!$A$11:$Q$88,16,0)),0,VLOOKUP(AT151,'Calcification Rates'!$A$11:$Q$88,16,0)))</f>
        <v>0</v>
      </c>
      <c r="BC151" s="260"/>
      <c r="BD151" s="261"/>
      <c r="BE151" s="261"/>
      <c r="BF151" s="244">
        <f>(IF(ISERROR(VLOOKUP(BC151,'Calcification Rates'!$A$11:$Q$88,5,0)),0,VLOOKUP(BC151,'Calcification Rates'!$A$11:$Q$88,5,0)))*BE151</f>
        <v>0</v>
      </c>
      <c r="BG151" s="245" t="str">
        <f>IF(ISERROR(VLOOKUP(BC151,'Calcification Rates'!$A$10:$D$88,2,FALSE))," ",VLOOKUP(BC151,'Calcification Rates'!$A$10:$D$88,2,FALSE))</f>
        <v xml:space="preserve"> </v>
      </c>
      <c r="BH151" s="245" t="str">
        <f>IF(ISERROR(VLOOKUP(BC151,'Calcification Rates'!$A$10:$D$88,4,FALSE))," ",VLOOKUP(BC151,'Calcification Rates'!$A$10:$D$88,4,FALSE))</f>
        <v xml:space="preserve"> </v>
      </c>
      <c r="BI151" s="253">
        <f>(IF(ISERROR(VLOOKUP(BC151,'Calcification Rates'!$A$11:$Q$88,11,0)),0,VLOOKUP(BC151,'Calcification Rates'!$A$11:$Q$88,11,0)))*BF151+(IF(ISERROR(VLOOKUP(BC151,'Calcification Rates'!$A$11:$Q$88,14,0)),0,VLOOKUP(BC151,'Calcification Rates'!$A$11:$Q$88,14,0)))</f>
        <v>0</v>
      </c>
      <c r="BJ151" s="253">
        <f>(IF(ISERROR(VLOOKUP(BC151,'Calcification Rates'!$A$11:$Q$88,12,0)),0,VLOOKUP(BC151,'Calcification Rates'!$A$11:$Q$88,12,0)))*BF151+(IF(ISERROR(VLOOKUP(BC151,'Calcification Rates'!$A$11:$Q$88,15,0)),0,VLOOKUP(BC151,'Calcification Rates'!$A$11:$Q$88,15,0)))</f>
        <v>0</v>
      </c>
      <c r="BK151" s="254">
        <f>(IF(ISERROR(VLOOKUP(BC151,'Calcification Rates'!$A$11:$Q$88,13,0)),0,VLOOKUP(BC151,'Calcification Rates'!$A$11:$Q$88,13,0)))*BF151+(IF(ISERROR(VLOOKUP(BC151,'Calcification Rates'!$A$11:$Q$88,16,0)),0,VLOOKUP(BC151,'Calcification Rates'!$A$11:$Q$88,16,0)))</f>
        <v>0</v>
      </c>
      <c r="BL151" s="260"/>
      <c r="BM151" s="261"/>
      <c r="BN151" s="261"/>
      <c r="BO151" s="241">
        <f>(IF(ISERROR(VLOOKUP(BL151,'Calcification Rates'!$A$11:$Q$88,5,0)),0,VLOOKUP(BL151,'Calcification Rates'!$A$11:$Q$88,5,0)))*BN151</f>
        <v>0</v>
      </c>
      <c r="BP151" s="245" t="str">
        <f>IF(ISERROR(VLOOKUP(BL151,'Calcification Rates'!$A$10:$D$88,2,FALSE))," ",VLOOKUP(BL151,'Calcification Rates'!$A$10:$D$88,2,FALSE))</f>
        <v xml:space="preserve"> </v>
      </c>
      <c r="BQ151" s="245" t="str">
        <f>IF(ISERROR(VLOOKUP(BL151,'Calcification Rates'!$A$10:$D$88,4,FALSE))," ",VLOOKUP(BL151,'Calcification Rates'!$A$10:$D$88,4,FALSE))</f>
        <v xml:space="preserve"> </v>
      </c>
      <c r="BR151" s="253">
        <f>(IF(ISERROR(VLOOKUP(BL151,'Calcification Rates'!$A$11:$Q$88,11,0)),0,VLOOKUP(BL151,'Calcification Rates'!$A$11:$Q$88,11,0)))*BO151+(IF(ISERROR(VLOOKUP(BL151,'Calcification Rates'!$A$11:$Q$88,14,0)),0,VLOOKUP(BL151,'Calcification Rates'!$A$11:$Q$88,14,0)))</f>
        <v>0</v>
      </c>
      <c r="BS151" s="253">
        <f>(IF(ISERROR(VLOOKUP(BL151,'Calcification Rates'!$A$11:$Q$88,12,0)),0,VLOOKUP(BL151,'Calcification Rates'!$A$11:$Q$88,12,0)))*BO151+(IF(ISERROR(VLOOKUP(BL151,'Calcification Rates'!$A$11:$Q$88,15,0)),0,VLOOKUP(BL151,'Calcification Rates'!$A$11:$Q$88,15,0)))</f>
        <v>0</v>
      </c>
      <c r="BT151" s="254">
        <f>(IF(ISERROR(VLOOKUP(BL151,'Calcification Rates'!$A$11:$Q$88,13,0)),0,VLOOKUP(BL151,'Calcification Rates'!$A$11:$Q$88,13,0)))*BO151+(IF(ISERROR(VLOOKUP(BL151,'Calcification Rates'!$A$11:$Q$88,16,0)),0,VLOOKUP(BL151,'Calcification Rates'!$A$11:$Q$88,16,0)))</f>
        <v>0</v>
      </c>
    </row>
    <row r="152" spans="1:72" ht="20.100000000000001" customHeight="1" x14ac:dyDescent="0.25">
      <c r="A152" s="262"/>
      <c r="B152" s="261"/>
      <c r="C152" s="263"/>
      <c r="D152" s="244">
        <f>(IF(ISERROR(VLOOKUP(A152,'Calcification Rates'!$A$11:$Q$88,5,0)),0,VLOOKUP(A152,'Calcification Rates'!$A$11:$Q$88,5,0)))*C152</f>
        <v>0</v>
      </c>
      <c r="E152" s="245" t="str">
        <f>IF(ISERROR(VLOOKUP(A152,'Calcification Rates'!$A$10:$D$88,2,FALSE))," ",VLOOKUP(A152,'Calcification Rates'!$A$10:$D$88,2,FALSE))</f>
        <v xml:space="preserve"> </v>
      </c>
      <c r="F152" s="245" t="str">
        <f>IF(ISERROR(VLOOKUP(A152,'Calcification Rates'!$A$10:$D$88,4,FALSE))," ",VLOOKUP(A152,'Calcification Rates'!$A$10:$D$88,4,FALSE))</f>
        <v xml:space="preserve"> </v>
      </c>
      <c r="G152" s="246">
        <f>(IF(ISERROR(VLOOKUP(A152,'Calcification Rates'!$A$11:$Q$88,11,0)),0,VLOOKUP(A152,'Calcification Rates'!$A$11:$Q$88,11,0)))*D152+(IF(ISERROR(VLOOKUP(A152,'Calcification Rates'!$A$11:$Q$88,14,0)),0,VLOOKUP(A152,'Calcification Rates'!$A$11:$Q$88,14,0)))</f>
        <v>0</v>
      </c>
      <c r="H152" s="247">
        <f>(IF(ISERROR(VLOOKUP(A152,'Calcification Rates'!$A$11:$Q$88,12,0)),0,VLOOKUP(A152,'Calcification Rates'!$A$11:$Q$88,12,0)))*D152+(IF(ISERROR(VLOOKUP(A152,'Calcification Rates'!$A$11:$Q$88,15,0)),0,VLOOKUP(A152,'Calcification Rates'!$A$11:$Q$88,15,0)))</f>
        <v>0</v>
      </c>
      <c r="I152" s="248">
        <f>(IF(ISERROR(VLOOKUP(A152,'Calcification Rates'!$A$11:$Q$88,13,0)),0,VLOOKUP(A152,'Calcification Rates'!$A$11:$Q$88,13,0)))*D152+(IF(ISERROR(VLOOKUP(A152,'Calcification Rates'!$A$11:$Q$88,16,0)),0,VLOOKUP(A152,'Calcification Rates'!$A$11:$Q$88,16,0)))</f>
        <v>0</v>
      </c>
      <c r="J152" s="260"/>
      <c r="K152" s="250"/>
      <c r="L152" s="250"/>
      <c r="M152" s="244">
        <f>(IF(ISERROR(VLOOKUP(J152,'Calcification Rates'!$A$11:$Q$88,5,0)),0,VLOOKUP(J152,'Calcification Rates'!$A$11:$Q$88,5,0)))*L152</f>
        <v>0</v>
      </c>
      <c r="N152" s="245" t="str">
        <f>IF(ISERROR(VLOOKUP(J152,'Calcification Rates'!$A$10:$D$88,2,FALSE))," ",VLOOKUP(J152,'Calcification Rates'!$A$10:$D$88,2,FALSE))</f>
        <v xml:space="preserve"> </v>
      </c>
      <c r="O152" s="245" t="str">
        <f>IF(ISERROR(VLOOKUP(J152,'Calcification Rates'!$A$10:$D$88,4,FALSE))," ",VLOOKUP(J152,'Calcification Rates'!$A$10:$D$88,4,FALSE))</f>
        <v xml:space="preserve"> </v>
      </c>
      <c r="P152" s="246">
        <f>(IF(ISERROR(VLOOKUP(J152,'Calcification Rates'!$A$11:$Q$88,11,0)),0,VLOOKUP(J152,'Calcification Rates'!$A$11:$Q$88,11,0)))*M152+(IF(ISERROR(VLOOKUP(J152,'Calcification Rates'!$A$11:$Q$88,14,0)),0,VLOOKUP(J152,'Calcification Rates'!$A$11:$Q$88,14,0)))</f>
        <v>0</v>
      </c>
      <c r="Q152" s="246">
        <f>(IF(ISERROR(VLOOKUP(J152,'Calcification Rates'!$A$11:$Q$88,12,0)),0,VLOOKUP(J152,'Calcification Rates'!$A$11:$Q$88,12,0)))*M152+(IF(ISERROR(VLOOKUP(J152,'Calcification Rates'!$A$11:$Q$88,15,0)),0,VLOOKUP(J152,'Calcification Rates'!$A$11:$Q$88,15,0)))</f>
        <v>0</v>
      </c>
      <c r="R152" s="249">
        <f>(IF(ISERROR(VLOOKUP(J152,'Calcification Rates'!$A$11:$Q$88,13,0)),0,VLOOKUP(J152,'Calcification Rates'!$A$11:$Q$88,13,0)))*M152+(IF(ISERROR(VLOOKUP(J152,'Calcification Rates'!$A$11:$Q$88,16,0)),0,VLOOKUP(J152,'Calcification Rates'!$A$11:$Q$88,16,0)))</f>
        <v>0</v>
      </c>
      <c r="S152" s="242"/>
      <c r="T152" s="242"/>
      <c r="U152" s="242"/>
      <c r="V152" s="252">
        <f>(IF(ISERROR(VLOOKUP(S152,'Calcification Rates'!$A$11:$Q$88,5,0)),0,VLOOKUP(S152,'Calcification Rates'!$A$11:$Q$88,5,0)))*U152</f>
        <v>0</v>
      </c>
      <c r="W152" s="259" t="str">
        <f>IF(ISERROR(VLOOKUP(S152,'Calcification Rates'!$A$10:$D$88,2,FALSE))," ",VLOOKUP(S152,'Calcification Rates'!$A$10:$D$88,2,FALSE))</f>
        <v xml:space="preserve"> </v>
      </c>
      <c r="X152" s="245" t="str">
        <f>IF(ISERROR(VLOOKUP(S152,'Calcification Rates'!$A$10:$D$88,4,FALSE))," ",VLOOKUP(S152,'Calcification Rates'!$A$10:$D$88,4,FALSE))</f>
        <v xml:space="preserve"> </v>
      </c>
      <c r="Y152" s="246">
        <f>(IF(ISERROR(VLOOKUP(S152,'Calcification Rates'!$A$11:$Q$88,11,0)),0,VLOOKUP(S152,'Calcification Rates'!$A$11:$Q$88,11,0)))*V152+(IF(ISERROR(VLOOKUP(S152,'Calcification Rates'!$A$11:$Q$88,14,0)),0,VLOOKUP(S152,'Calcification Rates'!$A$11:$Q$88,14,0)))</f>
        <v>0</v>
      </c>
      <c r="Z152" s="246">
        <f>(IF(ISERROR(VLOOKUP(S152,'Calcification Rates'!$A$11:$Q$88,12,0)),0,VLOOKUP(S152,'Calcification Rates'!$A$11:$Q$88,12,0)))*V152+(IF(ISERROR(VLOOKUP(S152,'Calcification Rates'!$A$11:$Q$88,15,0)),0,VLOOKUP(S152,'Calcification Rates'!$A$11:$Q$88,15,0)))</f>
        <v>0</v>
      </c>
      <c r="AA152" s="249">
        <f>(IF(ISERROR(VLOOKUP(S152,'Calcification Rates'!$A$11:$Q$88,13,0)),0,VLOOKUP(S152,'Calcification Rates'!$A$11:$Q$88,13,0)))*V152+(IF(ISERROR(VLOOKUP(S152,'Calcification Rates'!$A$11:$Q$88,16,0)),0,VLOOKUP(S152,'Calcification Rates'!$A$11:$Q$88,16,0)))</f>
        <v>0</v>
      </c>
      <c r="AB152" s="260"/>
      <c r="AC152" s="261"/>
      <c r="AD152" s="261"/>
      <c r="AE152" s="244">
        <f>(IF(ISERROR(VLOOKUP(AB152,'Calcification Rates'!$A$11:$Q$88,5,0)),0,VLOOKUP(AB152,'Calcification Rates'!$A$11:$Q$88,5,0)))*AD152</f>
        <v>0</v>
      </c>
      <c r="AF152" s="245" t="str">
        <f>IF(ISERROR(VLOOKUP(AB152,'Calcification Rates'!$A$10:$D$88,2,FALSE))," ",VLOOKUP(AB152,'Calcification Rates'!$A$10:$D$88,2,FALSE))</f>
        <v xml:space="preserve"> </v>
      </c>
      <c r="AG152" s="245" t="str">
        <f>IF(ISERROR(VLOOKUP(AB152,'Calcification Rates'!$A$10:$D$88,4,FALSE))," ",VLOOKUP(AB152,'Calcification Rates'!$A$10:$D$88,4,FALSE))</f>
        <v xml:space="preserve"> </v>
      </c>
      <c r="AH152" s="246">
        <f>(IF(ISERROR(VLOOKUP(AB152,'Calcification Rates'!$A$11:$Q$88,11,0)),0,VLOOKUP(AB152,'Calcification Rates'!$A$11:$Q$88,11,0)))*AE152+(IF(ISERROR(VLOOKUP(AB152,'Calcification Rates'!$A$11:$Q$88,14,0)),0,VLOOKUP(AB152,'Calcification Rates'!$A$11:$Q$88,14,0)))</f>
        <v>0</v>
      </c>
      <c r="AI152" s="246">
        <f>(IF(ISERROR(VLOOKUP(AB152,'Calcification Rates'!$A$11:$Q$88,12,0)),0,VLOOKUP(AB152,'Calcification Rates'!$A$11:$Q$88,12,0)))*AE152+(IF(ISERROR(VLOOKUP(AB152,'Calcification Rates'!$A$11:$Q$88,15,0)),0,VLOOKUP(AB152,'Calcification Rates'!$A$11:$Q$88,15,0)))</f>
        <v>0</v>
      </c>
      <c r="AJ152" s="249">
        <f>(IF(ISERROR(VLOOKUP(AB152,'Calcification Rates'!$A$11:$Q$88,13,0)),0,VLOOKUP(AB152,'Calcification Rates'!$A$11:$Q$88,13,0)))*AE152+(IF(ISERROR(VLOOKUP(AB152,'Calcification Rates'!$A$11:$Q$88,16,0)),0,VLOOKUP(AB152,'Calcification Rates'!$A$11:$Q$88,16,0)))</f>
        <v>0</v>
      </c>
      <c r="AK152" s="260"/>
      <c r="AL152" s="261"/>
      <c r="AM152" s="261"/>
      <c r="AN152" s="252">
        <f>(IF(ISERROR(VLOOKUP(AK152,'Calcification Rates'!$A$11:$Q$88,5,0)),0,VLOOKUP(AK152,'Calcification Rates'!$A$11:$Q$88,5,0)))*AM152</f>
        <v>0</v>
      </c>
      <c r="AO152" s="245" t="str">
        <f>IF(ISERROR(VLOOKUP(AK152,'Calcification Rates'!$A$10:$D$88,2,FALSE))," ",VLOOKUP(AK152,'Calcification Rates'!$A$10:$D$88,2,FALSE))</f>
        <v xml:space="preserve"> </v>
      </c>
      <c r="AP152" s="245" t="str">
        <f>IF(ISERROR(VLOOKUP(AK152,'Calcification Rates'!$A$10:$D$88,4,FALSE))," ",VLOOKUP(AK152,'Calcification Rates'!$A$10:$D$88,4,FALSE))</f>
        <v xml:space="preserve"> </v>
      </c>
      <c r="AQ152" s="246">
        <f>(IF(ISERROR(VLOOKUP(AK152,'Calcification Rates'!$A$11:$Q$88,11,0)),0,VLOOKUP(AK152,'Calcification Rates'!$A$11:$Q$88,11,0)))*AN152+(IF(ISERROR(VLOOKUP(AK152,'Calcification Rates'!$A$11:$Q$88,14,0)),0,VLOOKUP(AK152,'Calcification Rates'!$A$11:$Q$88,14,0)))</f>
        <v>0</v>
      </c>
      <c r="AR152" s="246">
        <f>(IF(ISERROR(VLOOKUP(AK152,'Calcification Rates'!$A$11:$Q$88,12,0)),0,VLOOKUP(AK152,'Calcification Rates'!$A$11:$Q$88,12,0)))*AN152+(IF(ISERROR(VLOOKUP(AK152,'Calcification Rates'!$A$11:$Q$88,15,0)),0,VLOOKUP(AK152,'Calcification Rates'!$A$11:$Q$88,15,0)))</f>
        <v>0</v>
      </c>
      <c r="AS152" s="249">
        <f>(IF(ISERROR(VLOOKUP(AK152,'Calcification Rates'!$A$11:$Q$88,13,0)),0,VLOOKUP(AK152,'Calcification Rates'!$A$11:$Q$88,13,0)))*AN152+(IF(ISERROR(VLOOKUP(AK152,'Calcification Rates'!$A$11:$Q$88,16,0)),0,VLOOKUP(AK152,'Calcification Rates'!$A$11:$Q$88,16,0)))</f>
        <v>0</v>
      </c>
      <c r="AT152" s="260"/>
      <c r="AU152" s="261"/>
      <c r="AV152" s="261"/>
      <c r="AW152" s="244">
        <f>(IF(ISERROR(VLOOKUP(AT152,'Calcification Rates'!$A$11:$Q$88,5,0)),0,VLOOKUP(AT152,'Calcification Rates'!$A$11:$Q$88,5,0)))*AV152</f>
        <v>0</v>
      </c>
      <c r="AX152" s="245" t="str">
        <f>IF(ISERROR(VLOOKUP(AT152,'Calcification Rates'!$A$10:$D$88,2,FALSE))," ",VLOOKUP(AT152,'Calcification Rates'!$A$10:$D$88,2,FALSE))</f>
        <v xml:space="preserve"> </v>
      </c>
      <c r="AY152" s="245" t="str">
        <f>IF(ISERROR(VLOOKUP(AT152,'Calcification Rates'!$A$10:$D$88,4,FALSE))," ",VLOOKUP(AT152,'Calcification Rates'!$A$10:$D$88,4,FALSE))</f>
        <v xml:space="preserve"> </v>
      </c>
      <c r="AZ152" s="253">
        <f>(IF(ISERROR(VLOOKUP(AT152,'Calcification Rates'!$A$11:$Q$88,11,0)),0,VLOOKUP(AT152,'Calcification Rates'!$A$11:$Q$88,11,0)))*AW152+(IF(ISERROR(VLOOKUP(AT152,'Calcification Rates'!$A$11:$Q$88,14,0)),0,VLOOKUP(AT152,'Calcification Rates'!$A$11:$Q$88,14,0)))</f>
        <v>0</v>
      </c>
      <c r="BA152" s="253">
        <f>(IF(ISERROR(VLOOKUP(AT152,'Calcification Rates'!$A$11:$Q$88,12,0)),0,VLOOKUP(AT152,'Calcification Rates'!$A$11:$Q$88,12,0)))*AW152+(IF(ISERROR(VLOOKUP(AT152,'Calcification Rates'!$A$11:$Q$88,15,0)),0,VLOOKUP(AT152,'Calcification Rates'!$A$11:$Q$88,15,0)))</f>
        <v>0</v>
      </c>
      <c r="BB152" s="254">
        <f>(IF(ISERROR(VLOOKUP(AT152,'Calcification Rates'!$A$11:$Q$88,13,0)),0,VLOOKUP(AT152,'Calcification Rates'!$A$11:$Q$88,13,0)))*AW152+(IF(ISERROR(VLOOKUP(AT152,'Calcification Rates'!$A$11:$Q$88,16,0)),0,VLOOKUP(AT152,'Calcification Rates'!$A$11:$Q$88,16,0)))</f>
        <v>0</v>
      </c>
      <c r="BC152" s="260"/>
      <c r="BD152" s="261"/>
      <c r="BE152" s="261"/>
      <c r="BF152" s="244">
        <f>(IF(ISERROR(VLOOKUP(BC152,'Calcification Rates'!$A$11:$Q$88,5,0)),0,VLOOKUP(BC152,'Calcification Rates'!$A$11:$Q$88,5,0)))*BE152</f>
        <v>0</v>
      </c>
      <c r="BG152" s="245" t="str">
        <f>IF(ISERROR(VLOOKUP(BC152,'Calcification Rates'!$A$10:$D$88,2,FALSE))," ",VLOOKUP(BC152,'Calcification Rates'!$A$10:$D$88,2,FALSE))</f>
        <v xml:space="preserve"> </v>
      </c>
      <c r="BH152" s="245" t="str">
        <f>IF(ISERROR(VLOOKUP(BC152,'Calcification Rates'!$A$10:$D$88,4,FALSE))," ",VLOOKUP(BC152,'Calcification Rates'!$A$10:$D$88,4,FALSE))</f>
        <v xml:space="preserve"> </v>
      </c>
      <c r="BI152" s="253">
        <f>(IF(ISERROR(VLOOKUP(BC152,'Calcification Rates'!$A$11:$Q$88,11,0)),0,VLOOKUP(BC152,'Calcification Rates'!$A$11:$Q$88,11,0)))*BF152+(IF(ISERROR(VLOOKUP(BC152,'Calcification Rates'!$A$11:$Q$88,14,0)),0,VLOOKUP(BC152,'Calcification Rates'!$A$11:$Q$88,14,0)))</f>
        <v>0</v>
      </c>
      <c r="BJ152" s="253">
        <f>(IF(ISERROR(VLOOKUP(BC152,'Calcification Rates'!$A$11:$Q$88,12,0)),0,VLOOKUP(BC152,'Calcification Rates'!$A$11:$Q$88,12,0)))*BF152+(IF(ISERROR(VLOOKUP(BC152,'Calcification Rates'!$A$11:$Q$88,15,0)),0,VLOOKUP(BC152,'Calcification Rates'!$A$11:$Q$88,15,0)))</f>
        <v>0</v>
      </c>
      <c r="BK152" s="254">
        <f>(IF(ISERROR(VLOOKUP(BC152,'Calcification Rates'!$A$11:$Q$88,13,0)),0,VLOOKUP(BC152,'Calcification Rates'!$A$11:$Q$88,13,0)))*BF152+(IF(ISERROR(VLOOKUP(BC152,'Calcification Rates'!$A$11:$Q$88,16,0)),0,VLOOKUP(BC152,'Calcification Rates'!$A$11:$Q$88,16,0)))</f>
        <v>0</v>
      </c>
      <c r="BL152" s="260"/>
      <c r="BM152" s="261"/>
      <c r="BN152" s="261"/>
      <c r="BO152" s="241">
        <f>(IF(ISERROR(VLOOKUP(BL152,'Calcification Rates'!$A$11:$Q$88,5,0)),0,VLOOKUP(BL152,'Calcification Rates'!$A$11:$Q$88,5,0)))*BN152</f>
        <v>0</v>
      </c>
      <c r="BP152" s="245" t="str">
        <f>IF(ISERROR(VLOOKUP(BL152,'Calcification Rates'!$A$10:$D$88,2,FALSE))," ",VLOOKUP(BL152,'Calcification Rates'!$A$10:$D$88,2,FALSE))</f>
        <v xml:space="preserve"> </v>
      </c>
      <c r="BQ152" s="245" t="str">
        <f>IF(ISERROR(VLOOKUP(BL152,'Calcification Rates'!$A$10:$D$88,4,FALSE))," ",VLOOKUP(BL152,'Calcification Rates'!$A$10:$D$88,4,FALSE))</f>
        <v xml:space="preserve"> </v>
      </c>
      <c r="BR152" s="253">
        <f>(IF(ISERROR(VLOOKUP(BL152,'Calcification Rates'!$A$11:$Q$88,11,0)),0,VLOOKUP(BL152,'Calcification Rates'!$A$11:$Q$88,11,0)))*BO152+(IF(ISERROR(VLOOKUP(BL152,'Calcification Rates'!$A$11:$Q$88,14,0)),0,VLOOKUP(BL152,'Calcification Rates'!$A$11:$Q$88,14,0)))</f>
        <v>0</v>
      </c>
      <c r="BS152" s="253">
        <f>(IF(ISERROR(VLOOKUP(BL152,'Calcification Rates'!$A$11:$Q$88,12,0)),0,VLOOKUP(BL152,'Calcification Rates'!$A$11:$Q$88,12,0)))*BO152+(IF(ISERROR(VLOOKUP(BL152,'Calcification Rates'!$A$11:$Q$88,15,0)),0,VLOOKUP(BL152,'Calcification Rates'!$A$11:$Q$88,15,0)))</f>
        <v>0</v>
      </c>
      <c r="BT152" s="254">
        <f>(IF(ISERROR(VLOOKUP(BL152,'Calcification Rates'!$A$11:$Q$88,13,0)),0,VLOOKUP(BL152,'Calcification Rates'!$A$11:$Q$88,13,0)))*BO152+(IF(ISERROR(VLOOKUP(BL152,'Calcification Rates'!$A$11:$Q$88,16,0)),0,VLOOKUP(BL152,'Calcification Rates'!$A$11:$Q$88,16,0)))</f>
        <v>0</v>
      </c>
    </row>
    <row r="153" spans="1:72" ht="20.100000000000001" customHeight="1" x14ac:dyDescent="0.25">
      <c r="A153" s="262"/>
      <c r="B153" s="261"/>
      <c r="C153" s="263"/>
      <c r="D153" s="244">
        <f>(IF(ISERROR(VLOOKUP(A153,'Calcification Rates'!$A$11:$Q$88,5,0)),0,VLOOKUP(A153,'Calcification Rates'!$A$11:$Q$88,5,0)))*C153</f>
        <v>0</v>
      </c>
      <c r="E153" s="245" t="str">
        <f>IF(ISERROR(VLOOKUP(A153,'Calcification Rates'!$A$10:$D$88,2,FALSE))," ",VLOOKUP(A153,'Calcification Rates'!$A$10:$D$88,2,FALSE))</f>
        <v xml:space="preserve"> </v>
      </c>
      <c r="F153" s="245" t="str">
        <f>IF(ISERROR(VLOOKUP(A153,'Calcification Rates'!$A$10:$D$88,4,FALSE))," ",VLOOKUP(A153,'Calcification Rates'!$A$10:$D$88,4,FALSE))</f>
        <v xml:space="preserve"> </v>
      </c>
      <c r="G153" s="246">
        <f>(IF(ISERROR(VLOOKUP(A153,'Calcification Rates'!$A$11:$Q$88,11,0)),0,VLOOKUP(A153,'Calcification Rates'!$A$11:$Q$88,11,0)))*D153+(IF(ISERROR(VLOOKUP(A153,'Calcification Rates'!$A$11:$Q$88,14,0)),0,VLOOKUP(A153,'Calcification Rates'!$A$11:$Q$88,14,0)))</f>
        <v>0</v>
      </c>
      <c r="H153" s="247">
        <f>(IF(ISERROR(VLOOKUP(A153,'Calcification Rates'!$A$11:$Q$88,12,0)),0,VLOOKUP(A153,'Calcification Rates'!$A$11:$Q$88,12,0)))*D153+(IF(ISERROR(VLOOKUP(A153,'Calcification Rates'!$A$11:$Q$88,15,0)),0,VLOOKUP(A153,'Calcification Rates'!$A$11:$Q$88,15,0)))</f>
        <v>0</v>
      </c>
      <c r="I153" s="248">
        <f>(IF(ISERROR(VLOOKUP(A153,'Calcification Rates'!$A$11:$Q$88,13,0)),0,VLOOKUP(A153,'Calcification Rates'!$A$11:$Q$88,13,0)))*D153+(IF(ISERROR(VLOOKUP(A153,'Calcification Rates'!$A$11:$Q$88,16,0)),0,VLOOKUP(A153,'Calcification Rates'!$A$11:$Q$88,16,0)))</f>
        <v>0</v>
      </c>
      <c r="J153" s="260"/>
      <c r="K153" s="250"/>
      <c r="L153" s="250"/>
      <c r="M153" s="244">
        <f>(IF(ISERROR(VLOOKUP(J153,'Calcification Rates'!$A$11:$Q$88,5,0)),0,VLOOKUP(J153,'Calcification Rates'!$A$11:$Q$88,5,0)))*L153</f>
        <v>0</v>
      </c>
      <c r="N153" s="245" t="str">
        <f>IF(ISERROR(VLOOKUP(J153,'Calcification Rates'!$A$10:$D$88,2,FALSE))," ",VLOOKUP(J153,'Calcification Rates'!$A$10:$D$88,2,FALSE))</f>
        <v xml:space="preserve"> </v>
      </c>
      <c r="O153" s="245" t="str">
        <f>IF(ISERROR(VLOOKUP(J153,'Calcification Rates'!$A$10:$D$88,4,FALSE))," ",VLOOKUP(J153,'Calcification Rates'!$A$10:$D$88,4,FALSE))</f>
        <v xml:space="preserve"> </v>
      </c>
      <c r="P153" s="246">
        <f>(IF(ISERROR(VLOOKUP(J153,'Calcification Rates'!$A$11:$Q$88,11,0)),0,VLOOKUP(J153,'Calcification Rates'!$A$11:$Q$88,11,0)))*M153+(IF(ISERROR(VLOOKUP(J153,'Calcification Rates'!$A$11:$Q$88,14,0)),0,VLOOKUP(J153,'Calcification Rates'!$A$11:$Q$88,14,0)))</f>
        <v>0</v>
      </c>
      <c r="Q153" s="246">
        <f>(IF(ISERROR(VLOOKUP(J153,'Calcification Rates'!$A$11:$Q$88,12,0)),0,VLOOKUP(J153,'Calcification Rates'!$A$11:$Q$88,12,0)))*M153+(IF(ISERROR(VLOOKUP(J153,'Calcification Rates'!$A$11:$Q$88,15,0)),0,VLOOKUP(J153,'Calcification Rates'!$A$11:$Q$88,15,0)))</f>
        <v>0</v>
      </c>
      <c r="R153" s="249">
        <f>(IF(ISERROR(VLOOKUP(J153,'Calcification Rates'!$A$11:$Q$88,13,0)),0,VLOOKUP(J153,'Calcification Rates'!$A$11:$Q$88,13,0)))*M153+(IF(ISERROR(VLOOKUP(J153,'Calcification Rates'!$A$11:$Q$88,16,0)),0,VLOOKUP(J153,'Calcification Rates'!$A$11:$Q$88,16,0)))</f>
        <v>0</v>
      </c>
      <c r="S153" s="242"/>
      <c r="T153" s="242"/>
      <c r="U153" s="242"/>
      <c r="V153" s="252">
        <f>(IF(ISERROR(VLOOKUP(S153,'Calcification Rates'!$A$11:$Q$88,5,0)),0,VLOOKUP(S153,'Calcification Rates'!$A$11:$Q$88,5,0)))*U153</f>
        <v>0</v>
      </c>
      <c r="W153" s="259" t="str">
        <f>IF(ISERROR(VLOOKUP(S153,'Calcification Rates'!$A$10:$D$88,2,FALSE))," ",VLOOKUP(S153,'Calcification Rates'!$A$10:$D$88,2,FALSE))</f>
        <v xml:space="preserve"> </v>
      </c>
      <c r="X153" s="245" t="str">
        <f>IF(ISERROR(VLOOKUP(S153,'Calcification Rates'!$A$10:$D$88,4,FALSE))," ",VLOOKUP(S153,'Calcification Rates'!$A$10:$D$88,4,FALSE))</f>
        <v xml:space="preserve"> </v>
      </c>
      <c r="Y153" s="246">
        <f>(IF(ISERROR(VLOOKUP(S153,'Calcification Rates'!$A$11:$Q$88,11,0)),0,VLOOKUP(S153,'Calcification Rates'!$A$11:$Q$88,11,0)))*V153+(IF(ISERROR(VLOOKUP(S153,'Calcification Rates'!$A$11:$Q$88,14,0)),0,VLOOKUP(S153,'Calcification Rates'!$A$11:$Q$88,14,0)))</f>
        <v>0</v>
      </c>
      <c r="Z153" s="246">
        <f>(IF(ISERROR(VLOOKUP(S153,'Calcification Rates'!$A$11:$Q$88,12,0)),0,VLOOKUP(S153,'Calcification Rates'!$A$11:$Q$88,12,0)))*V153+(IF(ISERROR(VLOOKUP(S153,'Calcification Rates'!$A$11:$Q$88,15,0)),0,VLOOKUP(S153,'Calcification Rates'!$A$11:$Q$88,15,0)))</f>
        <v>0</v>
      </c>
      <c r="AA153" s="249">
        <f>(IF(ISERROR(VLOOKUP(S153,'Calcification Rates'!$A$11:$Q$88,13,0)),0,VLOOKUP(S153,'Calcification Rates'!$A$11:$Q$88,13,0)))*V153+(IF(ISERROR(VLOOKUP(S153,'Calcification Rates'!$A$11:$Q$88,16,0)),0,VLOOKUP(S153,'Calcification Rates'!$A$11:$Q$88,16,0)))</f>
        <v>0</v>
      </c>
      <c r="AB153" s="260"/>
      <c r="AC153" s="261"/>
      <c r="AD153" s="261"/>
      <c r="AE153" s="244">
        <f>(IF(ISERROR(VLOOKUP(AB153,'Calcification Rates'!$A$11:$Q$88,5,0)),0,VLOOKUP(AB153,'Calcification Rates'!$A$11:$Q$88,5,0)))*AD153</f>
        <v>0</v>
      </c>
      <c r="AF153" s="245" t="str">
        <f>IF(ISERROR(VLOOKUP(AB153,'Calcification Rates'!$A$10:$D$88,2,FALSE))," ",VLOOKUP(AB153,'Calcification Rates'!$A$10:$D$88,2,FALSE))</f>
        <v xml:space="preserve"> </v>
      </c>
      <c r="AG153" s="245" t="str">
        <f>IF(ISERROR(VLOOKUP(AB153,'Calcification Rates'!$A$10:$D$88,4,FALSE))," ",VLOOKUP(AB153,'Calcification Rates'!$A$10:$D$88,4,FALSE))</f>
        <v xml:space="preserve"> </v>
      </c>
      <c r="AH153" s="246">
        <f>(IF(ISERROR(VLOOKUP(AB153,'Calcification Rates'!$A$11:$Q$88,11,0)),0,VLOOKUP(AB153,'Calcification Rates'!$A$11:$Q$88,11,0)))*AE153+(IF(ISERROR(VLOOKUP(AB153,'Calcification Rates'!$A$11:$Q$88,14,0)),0,VLOOKUP(AB153,'Calcification Rates'!$A$11:$Q$88,14,0)))</f>
        <v>0</v>
      </c>
      <c r="AI153" s="246">
        <f>(IF(ISERROR(VLOOKUP(AB153,'Calcification Rates'!$A$11:$Q$88,12,0)),0,VLOOKUP(AB153,'Calcification Rates'!$A$11:$Q$88,12,0)))*AE153+(IF(ISERROR(VLOOKUP(AB153,'Calcification Rates'!$A$11:$Q$88,15,0)),0,VLOOKUP(AB153,'Calcification Rates'!$A$11:$Q$88,15,0)))</f>
        <v>0</v>
      </c>
      <c r="AJ153" s="249">
        <f>(IF(ISERROR(VLOOKUP(AB153,'Calcification Rates'!$A$11:$Q$88,13,0)),0,VLOOKUP(AB153,'Calcification Rates'!$A$11:$Q$88,13,0)))*AE153+(IF(ISERROR(VLOOKUP(AB153,'Calcification Rates'!$A$11:$Q$88,16,0)),0,VLOOKUP(AB153,'Calcification Rates'!$A$11:$Q$88,16,0)))</f>
        <v>0</v>
      </c>
      <c r="AK153" s="260"/>
      <c r="AL153" s="261"/>
      <c r="AM153" s="261"/>
      <c r="AN153" s="252">
        <f>(IF(ISERROR(VLOOKUP(AK153,'Calcification Rates'!$A$11:$Q$88,5,0)),0,VLOOKUP(AK153,'Calcification Rates'!$A$11:$Q$88,5,0)))*AM153</f>
        <v>0</v>
      </c>
      <c r="AO153" s="245" t="str">
        <f>IF(ISERROR(VLOOKUP(AK153,'Calcification Rates'!$A$10:$D$88,2,FALSE))," ",VLOOKUP(AK153,'Calcification Rates'!$A$10:$D$88,2,FALSE))</f>
        <v xml:space="preserve"> </v>
      </c>
      <c r="AP153" s="245" t="str">
        <f>IF(ISERROR(VLOOKUP(AK153,'Calcification Rates'!$A$10:$D$88,4,FALSE))," ",VLOOKUP(AK153,'Calcification Rates'!$A$10:$D$88,4,FALSE))</f>
        <v xml:space="preserve"> </v>
      </c>
      <c r="AQ153" s="246">
        <f>(IF(ISERROR(VLOOKUP(AK153,'Calcification Rates'!$A$11:$Q$88,11,0)),0,VLOOKUP(AK153,'Calcification Rates'!$A$11:$Q$88,11,0)))*AN153+(IF(ISERROR(VLOOKUP(AK153,'Calcification Rates'!$A$11:$Q$88,14,0)),0,VLOOKUP(AK153,'Calcification Rates'!$A$11:$Q$88,14,0)))</f>
        <v>0</v>
      </c>
      <c r="AR153" s="246">
        <f>(IF(ISERROR(VLOOKUP(AK153,'Calcification Rates'!$A$11:$Q$88,12,0)),0,VLOOKUP(AK153,'Calcification Rates'!$A$11:$Q$88,12,0)))*AN153+(IF(ISERROR(VLOOKUP(AK153,'Calcification Rates'!$A$11:$Q$88,15,0)),0,VLOOKUP(AK153,'Calcification Rates'!$A$11:$Q$88,15,0)))</f>
        <v>0</v>
      </c>
      <c r="AS153" s="249">
        <f>(IF(ISERROR(VLOOKUP(AK153,'Calcification Rates'!$A$11:$Q$88,13,0)),0,VLOOKUP(AK153,'Calcification Rates'!$A$11:$Q$88,13,0)))*AN153+(IF(ISERROR(VLOOKUP(AK153,'Calcification Rates'!$A$11:$Q$88,16,0)),0,VLOOKUP(AK153,'Calcification Rates'!$A$11:$Q$88,16,0)))</f>
        <v>0</v>
      </c>
      <c r="AT153" s="260"/>
      <c r="AU153" s="261"/>
      <c r="AV153" s="261"/>
      <c r="AW153" s="244">
        <f>(IF(ISERROR(VLOOKUP(AT153,'Calcification Rates'!$A$11:$Q$88,5,0)),0,VLOOKUP(AT153,'Calcification Rates'!$A$11:$Q$88,5,0)))*AV153</f>
        <v>0</v>
      </c>
      <c r="AX153" s="245" t="str">
        <f>IF(ISERROR(VLOOKUP(AT153,'Calcification Rates'!$A$10:$D$88,2,FALSE))," ",VLOOKUP(AT153,'Calcification Rates'!$A$10:$D$88,2,FALSE))</f>
        <v xml:space="preserve"> </v>
      </c>
      <c r="AY153" s="245" t="str">
        <f>IF(ISERROR(VLOOKUP(AT153,'Calcification Rates'!$A$10:$D$88,4,FALSE))," ",VLOOKUP(AT153,'Calcification Rates'!$A$10:$D$88,4,FALSE))</f>
        <v xml:space="preserve"> </v>
      </c>
      <c r="AZ153" s="253">
        <f>(IF(ISERROR(VLOOKUP(AT153,'Calcification Rates'!$A$11:$Q$88,11,0)),0,VLOOKUP(AT153,'Calcification Rates'!$A$11:$Q$88,11,0)))*AW153+(IF(ISERROR(VLOOKUP(AT153,'Calcification Rates'!$A$11:$Q$88,14,0)),0,VLOOKUP(AT153,'Calcification Rates'!$A$11:$Q$88,14,0)))</f>
        <v>0</v>
      </c>
      <c r="BA153" s="253">
        <f>(IF(ISERROR(VLOOKUP(AT153,'Calcification Rates'!$A$11:$Q$88,12,0)),0,VLOOKUP(AT153,'Calcification Rates'!$A$11:$Q$88,12,0)))*AW153+(IF(ISERROR(VLOOKUP(AT153,'Calcification Rates'!$A$11:$Q$88,15,0)),0,VLOOKUP(AT153,'Calcification Rates'!$A$11:$Q$88,15,0)))</f>
        <v>0</v>
      </c>
      <c r="BB153" s="254">
        <f>(IF(ISERROR(VLOOKUP(AT153,'Calcification Rates'!$A$11:$Q$88,13,0)),0,VLOOKUP(AT153,'Calcification Rates'!$A$11:$Q$88,13,0)))*AW153+(IF(ISERROR(VLOOKUP(AT153,'Calcification Rates'!$A$11:$Q$88,16,0)),0,VLOOKUP(AT153,'Calcification Rates'!$A$11:$Q$88,16,0)))</f>
        <v>0</v>
      </c>
      <c r="BC153" s="260"/>
      <c r="BD153" s="261"/>
      <c r="BE153" s="261"/>
      <c r="BF153" s="244">
        <f>(IF(ISERROR(VLOOKUP(BC153,'Calcification Rates'!$A$11:$Q$88,5,0)),0,VLOOKUP(BC153,'Calcification Rates'!$A$11:$Q$88,5,0)))*BE153</f>
        <v>0</v>
      </c>
      <c r="BG153" s="245" t="str">
        <f>IF(ISERROR(VLOOKUP(BC153,'Calcification Rates'!$A$10:$D$88,2,FALSE))," ",VLOOKUP(BC153,'Calcification Rates'!$A$10:$D$88,2,FALSE))</f>
        <v xml:space="preserve"> </v>
      </c>
      <c r="BH153" s="245" t="str">
        <f>IF(ISERROR(VLOOKUP(BC153,'Calcification Rates'!$A$10:$D$88,4,FALSE))," ",VLOOKUP(BC153,'Calcification Rates'!$A$10:$D$88,4,FALSE))</f>
        <v xml:space="preserve"> </v>
      </c>
      <c r="BI153" s="253">
        <f>(IF(ISERROR(VLOOKUP(BC153,'Calcification Rates'!$A$11:$Q$88,11,0)),0,VLOOKUP(BC153,'Calcification Rates'!$A$11:$Q$88,11,0)))*BF153+(IF(ISERROR(VLOOKUP(BC153,'Calcification Rates'!$A$11:$Q$88,14,0)),0,VLOOKUP(BC153,'Calcification Rates'!$A$11:$Q$88,14,0)))</f>
        <v>0</v>
      </c>
      <c r="BJ153" s="253">
        <f>(IF(ISERROR(VLOOKUP(BC153,'Calcification Rates'!$A$11:$Q$88,12,0)),0,VLOOKUP(BC153,'Calcification Rates'!$A$11:$Q$88,12,0)))*BF153+(IF(ISERROR(VLOOKUP(BC153,'Calcification Rates'!$A$11:$Q$88,15,0)),0,VLOOKUP(BC153,'Calcification Rates'!$A$11:$Q$88,15,0)))</f>
        <v>0</v>
      </c>
      <c r="BK153" s="254">
        <f>(IF(ISERROR(VLOOKUP(BC153,'Calcification Rates'!$A$11:$Q$88,13,0)),0,VLOOKUP(BC153,'Calcification Rates'!$A$11:$Q$88,13,0)))*BF153+(IF(ISERROR(VLOOKUP(BC153,'Calcification Rates'!$A$11:$Q$88,16,0)),0,VLOOKUP(BC153,'Calcification Rates'!$A$11:$Q$88,16,0)))</f>
        <v>0</v>
      </c>
      <c r="BL153" s="260"/>
      <c r="BM153" s="261"/>
      <c r="BN153" s="261"/>
      <c r="BO153" s="241">
        <f>(IF(ISERROR(VLOOKUP(BL153,'Calcification Rates'!$A$11:$Q$88,5,0)),0,VLOOKUP(BL153,'Calcification Rates'!$A$11:$Q$88,5,0)))*BN153</f>
        <v>0</v>
      </c>
      <c r="BP153" s="245" t="str">
        <f>IF(ISERROR(VLOOKUP(BL153,'Calcification Rates'!$A$10:$D$88,2,FALSE))," ",VLOOKUP(BL153,'Calcification Rates'!$A$10:$D$88,2,FALSE))</f>
        <v xml:space="preserve"> </v>
      </c>
      <c r="BQ153" s="245" t="str">
        <f>IF(ISERROR(VLOOKUP(BL153,'Calcification Rates'!$A$10:$D$88,4,FALSE))," ",VLOOKUP(BL153,'Calcification Rates'!$A$10:$D$88,4,FALSE))</f>
        <v xml:space="preserve"> </v>
      </c>
      <c r="BR153" s="253">
        <f>(IF(ISERROR(VLOOKUP(BL153,'Calcification Rates'!$A$11:$Q$88,11,0)),0,VLOOKUP(BL153,'Calcification Rates'!$A$11:$Q$88,11,0)))*BO153+(IF(ISERROR(VLOOKUP(BL153,'Calcification Rates'!$A$11:$Q$88,14,0)),0,VLOOKUP(BL153,'Calcification Rates'!$A$11:$Q$88,14,0)))</f>
        <v>0</v>
      </c>
      <c r="BS153" s="253">
        <f>(IF(ISERROR(VLOOKUP(BL153,'Calcification Rates'!$A$11:$Q$88,12,0)),0,VLOOKUP(BL153,'Calcification Rates'!$A$11:$Q$88,12,0)))*BO153+(IF(ISERROR(VLOOKUP(BL153,'Calcification Rates'!$A$11:$Q$88,15,0)),0,VLOOKUP(BL153,'Calcification Rates'!$A$11:$Q$88,15,0)))</f>
        <v>0</v>
      </c>
      <c r="BT153" s="254">
        <f>(IF(ISERROR(VLOOKUP(BL153,'Calcification Rates'!$A$11:$Q$88,13,0)),0,VLOOKUP(BL153,'Calcification Rates'!$A$11:$Q$88,13,0)))*BO153+(IF(ISERROR(VLOOKUP(BL153,'Calcification Rates'!$A$11:$Q$88,16,0)),0,VLOOKUP(BL153,'Calcification Rates'!$A$11:$Q$88,16,0)))</f>
        <v>0</v>
      </c>
    </row>
    <row r="154" spans="1:72" ht="20.100000000000001" customHeight="1" x14ac:dyDescent="0.25">
      <c r="A154" s="262"/>
      <c r="B154" s="261"/>
      <c r="C154" s="263"/>
      <c r="D154" s="244">
        <f>(IF(ISERROR(VLOOKUP(A154,'Calcification Rates'!$A$11:$Q$88,5,0)),0,VLOOKUP(A154,'Calcification Rates'!$A$11:$Q$88,5,0)))*C154</f>
        <v>0</v>
      </c>
      <c r="E154" s="245" t="str">
        <f>IF(ISERROR(VLOOKUP(A154,'Calcification Rates'!$A$10:$D$88,2,FALSE))," ",VLOOKUP(A154,'Calcification Rates'!$A$10:$D$88,2,FALSE))</f>
        <v xml:space="preserve"> </v>
      </c>
      <c r="F154" s="245" t="str">
        <f>IF(ISERROR(VLOOKUP(A154,'Calcification Rates'!$A$10:$D$88,4,FALSE))," ",VLOOKUP(A154,'Calcification Rates'!$A$10:$D$88,4,FALSE))</f>
        <v xml:space="preserve"> </v>
      </c>
      <c r="G154" s="246">
        <f>(IF(ISERROR(VLOOKUP(A154,'Calcification Rates'!$A$11:$Q$88,11,0)),0,VLOOKUP(A154,'Calcification Rates'!$A$11:$Q$88,11,0)))*D154+(IF(ISERROR(VLOOKUP(A154,'Calcification Rates'!$A$11:$Q$88,14,0)),0,VLOOKUP(A154,'Calcification Rates'!$A$11:$Q$88,14,0)))</f>
        <v>0</v>
      </c>
      <c r="H154" s="247">
        <f>(IF(ISERROR(VLOOKUP(A154,'Calcification Rates'!$A$11:$Q$88,12,0)),0,VLOOKUP(A154,'Calcification Rates'!$A$11:$Q$88,12,0)))*D154+(IF(ISERROR(VLOOKUP(A154,'Calcification Rates'!$A$11:$Q$88,15,0)),0,VLOOKUP(A154,'Calcification Rates'!$A$11:$Q$88,15,0)))</f>
        <v>0</v>
      </c>
      <c r="I154" s="248">
        <f>(IF(ISERROR(VLOOKUP(A154,'Calcification Rates'!$A$11:$Q$88,13,0)),0,VLOOKUP(A154,'Calcification Rates'!$A$11:$Q$88,13,0)))*D154+(IF(ISERROR(VLOOKUP(A154,'Calcification Rates'!$A$11:$Q$88,16,0)),0,VLOOKUP(A154,'Calcification Rates'!$A$11:$Q$88,16,0)))</f>
        <v>0</v>
      </c>
      <c r="J154" s="260"/>
      <c r="K154" s="250"/>
      <c r="L154" s="250"/>
      <c r="M154" s="244">
        <f>(IF(ISERROR(VLOOKUP(J154,'Calcification Rates'!$A$11:$Q$88,5,0)),0,VLOOKUP(J154,'Calcification Rates'!$A$11:$Q$88,5,0)))*L154</f>
        <v>0</v>
      </c>
      <c r="N154" s="245" t="str">
        <f>IF(ISERROR(VLOOKUP(J154,'Calcification Rates'!$A$10:$D$88,2,FALSE))," ",VLOOKUP(J154,'Calcification Rates'!$A$10:$D$88,2,FALSE))</f>
        <v xml:space="preserve"> </v>
      </c>
      <c r="O154" s="245" t="str">
        <f>IF(ISERROR(VLOOKUP(J154,'Calcification Rates'!$A$10:$D$88,4,FALSE))," ",VLOOKUP(J154,'Calcification Rates'!$A$10:$D$88,4,FALSE))</f>
        <v xml:space="preserve"> </v>
      </c>
      <c r="P154" s="246">
        <f>(IF(ISERROR(VLOOKUP(J154,'Calcification Rates'!$A$11:$Q$88,11,0)),0,VLOOKUP(J154,'Calcification Rates'!$A$11:$Q$88,11,0)))*M154+(IF(ISERROR(VLOOKUP(J154,'Calcification Rates'!$A$11:$Q$88,14,0)),0,VLOOKUP(J154,'Calcification Rates'!$A$11:$Q$88,14,0)))</f>
        <v>0</v>
      </c>
      <c r="Q154" s="246">
        <f>(IF(ISERROR(VLOOKUP(J154,'Calcification Rates'!$A$11:$Q$88,12,0)),0,VLOOKUP(J154,'Calcification Rates'!$A$11:$Q$88,12,0)))*M154+(IF(ISERROR(VLOOKUP(J154,'Calcification Rates'!$A$11:$Q$88,15,0)),0,VLOOKUP(J154,'Calcification Rates'!$A$11:$Q$88,15,0)))</f>
        <v>0</v>
      </c>
      <c r="R154" s="249">
        <f>(IF(ISERROR(VLOOKUP(J154,'Calcification Rates'!$A$11:$Q$88,13,0)),0,VLOOKUP(J154,'Calcification Rates'!$A$11:$Q$88,13,0)))*M154+(IF(ISERROR(VLOOKUP(J154,'Calcification Rates'!$A$11:$Q$88,16,0)),0,VLOOKUP(J154,'Calcification Rates'!$A$11:$Q$88,16,0)))</f>
        <v>0</v>
      </c>
      <c r="S154" s="242"/>
      <c r="T154" s="242"/>
      <c r="U154" s="242"/>
      <c r="V154" s="252">
        <f>(IF(ISERROR(VLOOKUP(S154,'Calcification Rates'!$A$11:$Q$88,5,0)),0,VLOOKUP(S154,'Calcification Rates'!$A$11:$Q$88,5,0)))*U154</f>
        <v>0</v>
      </c>
      <c r="W154" s="259" t="str">
        <f>IF(ISERROR(VLOOKUP(S154,'Calcification Rates'!$A$10:$D$88,2,FALSE))," ",VLOOKUP(S154,'Calcification Rates'!$A$10:$D$88,2,FALSE))</f>
        <v xml:space="preserve"> </v>
      </c>
      <c r="X154" s="245" t="str">
        <f>IF(ISERROR(VLOOKUP(S154,'Calcification Rates'!$A$10:$D$88,4,FALSE))," ",VLOOKUP(S154,'Calcification Rates'!$A$10:$D$88,4,FALSE))</f>
        <v xml:space="preserve"> </v>
      </c>
      <c r="Y154" s="246">
        <f>(IF(ISERROR(VLOOKUP(S154,'Calcification Rates'!$A$11:$Q$88,11,0)),0,VLOOKUP(S154,'Calcification Rates'!$A$11:$Q$88,11,0)))*V154+(IF(ISERROR(VLOOKUP(S154,'Calcification Rates'!$A$11:$Q$88,14,0)),0,VLOOKUP(S154,'Calcification Rates'!$A$11:$Q$88,14,0)))</f>
        <v>0</v>
      </c>
      <c r="Z154" s="246">
        <f>(IF(ISERROR(VLOOKUP(S154,'Calcification Rates'!$A$11:$Q$88,12,0)),0,VLOOKUP(S154,'Calcification Rates'!$A$11:$Q$88,12,0)))*V154+(IF(ISERROR(VLOOKUP(S154,'Calcification Rates'!$A$11:$Q$88,15,0)),0,VLOOKUP(S154,'Calcification Rates'!$A$11:$Q$88,15,0)))</f>
        <v>0</v>
      </c>
      <c r="AA154" s="249">
        <f>(IF(ISERROR(VLOOKUP(S154,'Calcification Rates'!$A$11:$Q$88,13,0)),0,VLOOKUP(S154,'Calcification Rates'!$A$11:$Q$88,13,0)))*V154+(IF(ISERROR(VLOOKUP(S154,'Calcification Rates'!$A$11:$Q$88,16,0)),0,VLOOKUP(S154,'Calcification Rates'!$A$11:$Q$88,16,0)))</f>
        <v>0</v>
      </c>
      <c r="AB154" s="260"/>
      <c r="AC154" s="261"/>
      <c r="AD154" s="261"/>
      <c r="AE154" s="244">
        <f>(IF(ISERROR(VLOOKUP(AB154,'Calcification Rates'!$A$11:$Q$88,5,0)),0,VLOOKUP(AB154,'Calcification Rates'!$A$11:$Q$88,5,0)))*AD154</f>
        <v>0</v>
      </c>
      <c r="AF154" s="245" t="str">
        <f>IF(ISERROR(VLOOKUP(AB154,'Calcification Rates'!$A$10:$D$88,2,FALSE))," ",VLOOKUP(AB154,'Calcification Rates'!$A$10:$D$88,2,FALSE))</f>
        <v xml:space="preserve"> </v>
      </c>
      <c r="AG154" s="245" t="str">
        <f>IF(ISERROR(VLOOKUP(AB154,'Calcification Rates'!$A$10:$D$88,4,FALSE))," ",VLOOKUP(AB154,'Calcification Rates'!$A$10:$D$88,4,FALSE))</f>
        <v xml:space="preserve"> </v>
      </c>
      <c r="AH154" s="246">
        <f>(IF(ISERROR(VLOOKUP(AB154,'Calcification Rates'!$A$11:$Q$88,11,0)),0,VLOOKUP(AB154,'Calcification Rates'!$A$11:$Q$88,11,0)))*AE154+(IF(ISERROR(VLOOKUP(AB154,'Calcification Rates'!$A$11:$Q$88,14,0)),0,VLOOKUP(AB154,'Calcification Rates'!$A$11:$Q$88,14,0)))</f>
        <v>0</v>
      </c>
      <c r="AI154" s="246">
        <f>(IF(ISERROR(VLOOKUP(AB154,'Calcification Rates'!$A$11:$Q$88,12,0)),0,VLOOKUP(AB154,'Calcification Rates'!$A$11:$Q$88,12,0)))*AE154+(IF(ISERROR(VLOOKUP(AB154,'Calcification Rates'!$A$11:$Q$88,15,0)),0,VLOOKUP(AB154,'Calcification Rates'!$A$11:$Q$88,15,0)))</f>
        <v>0</v>
      </c>
      <c r="AJ154" s="249">
        <f>(IF(ISERROR(VLOOKUP(AB154,'Calcification Rates'!$A$11:$Q$88,13,0)),0,VLOOKUP(AB154,'Calcification Rates'!$A$11:$Q$88,13,0)))*AE154+(IF(ISERROR(VLOOKUP(AB154,'Calcification Rates'!$A$11:$Q$88,16,0)),0,VLOOKUP(AB154,'Calcification Rates'!$A$11:$Q$88,16,0)))</f>
        <v>0</v>
      </c>
      <c r="AK154" s="260"/>
      <c r="AL154" s="261"/>
      <c r="AM154" s="261"/>
      <c r="AN154" s="252">
        <f>(IF(ISERROR(VLOOKUP(AK154,'Calcification Rates'!$A$11:$Q$88,5,0)),0,VLOOKUP(AK154,'Calcification Rates'!$A$11:$Q$88,5,0)))*AM154</f>
        <v>0</v>
      </c>
      <c r="AO154" s="245" t="str">
        <f>IF(ISERROR(VLOOKUP(AK154,'Calcification Rates'!$A$10:$D$88,2,FALSE))," ",VLOOKUP(AK154,'Calcification Rates'!$A$10:$D$88,2,FALSE))</f>
        <v xml:space="preserve"> </v>
      </c>
      <c r="AP154" s="245" t="str">
        <f>IF(ISERROR(VLOOKUP(AK154,'Calcification Rates'!$A$10:$D$88,4,FALSE))," ",VLOOKUP(AK154,'Calcification Rates'!$A$10:$D$88,4,FALSE))</f>
        <v xml:space="preserve"> </v>
      </c>
      <c r="AQ154" s="246">
        <f>(IF(ISERROR(VLOOKUP(AK154,'Calcification Rates'!$A$11:$Q$88,11,0)),0,VLOOKUP(AK154,'Calcification Rates'!$A$11:$Q$88,11,0)))*AN154+(IF(ISERROR(VLOOKUP(AK154,'Calcification Rates'!$A$11:$Q$88,14,0)),0,VLOOKUP(AK154,'Calcification Rates'!$A$11:$Q$88,14,0)))</f>
        <v>0</v>
      </c>
      <c r="AR154" s="246">
        <f>(IF(ISERROR(VLOOKUP(AK154,'Calcification Rates'!$A$11:$Q$88,12,0)),0,VLOOKUP(AK154,'Calcification Rates'!$A$11:$Q$88,12,0)))*AN154+(IF(ISERROR(VLOOKUP(AK154,'Calcification Rates'!$A$11:$Q$88,15,0)),0,VLOOKUP(AK154,'Calcification Rates'!$A$11:$Q$88,15,0)))</f>
        <v>0</v>
      </c>
      <c r="AS154" s="249">
        <f>(IF(ISERROR(VLOOKUP(AK154,'Calcification Rates'!$A$11:$Q$88,13,0)),0,VLOOKUP(AK154,'Calcification Rates'!$A$11:$Q$88,13,0)))*AN154+(IF(ISERROR(VLOOKUP(AK154,'Calcification Rates'!$A$11:$Q$88,16,0)),0,VLOOKUP(AK154,'Calcification Rates'!$A$11:$Q$88,16,0)))</f>
        <v>0</v>
      </c>
      <c r="AT154" s="260"/>
      <c r="AU154" s="261"/>
      <c r="AV154" s="261"/>
      <c r="AW154" s="244">
        <f>(IF(ISERROR(VLOOKUP(AT154,'Calcification Rates'!$A$11:$Q$88,5,0)),0,VLOOKUP(AT154,'Calcification Rates'!$A$11:$Q$88,5,0)))*AV154</f>
        <v>0</v>
      </c>
      <c r="AX154" s="245" t="str">
        <f>IF(ISERROR(VLOOKUP(AT154,'Calcification Rates'!$A$10:$D$88,2,FALSE))," ",VLOOKUP(AT154,'Calcification Rates'!$A$10:$D$88,2,FALSE))</f>
        <v xml:space="preserve"> </v>
      </c>
      <c r="AY154" s="245" t="str">
        <f>IF(ISERROR(VLOOKUP(AT154,'Calcification Rates'!$A$10:$D$88,4,FALSE))," ",VLOOKUP(AT154,'Calcification Rates'!$A$10:$D$88,4,FALSE))</f>
        <v xml:space="preserve"> </v>
      </c>
      <c r="AZ154" s="253">
        <f>(IF(ISERROR(VLOOKUP(AT154,'Calcification Rates'!$A$11:$Q$88,11,0)),0,VLOOKUP(AT154,'Calcification Rates'!$A$11:$Q$88,11,0)))*AW154+(IF(ISERROR(VLOOKUP(AT154,'Calcification Rates'!$A$11:$Q$88,14,0)),0,VLOOKUP(AT154,'Calcification Rates'!$A$11:$Q$88,14,0)))</f>
        <v>0</v>
      </c>
      <c r="BA154" s="253">
        <f>(IF(ISERROR(VLOOKUP(AT154,'Calcification Rates'!$A$11:$Q$88,12,0)),0,VLOOKUP(AT154,'Calcification Rates'!$A$11:$Q$88,12,0)))*AW154+(IF(ISERROR(VLOOKUP(AT154,'Calcification Rates'!$A$11:$Q$88,15,0)),0,VLOOKUP(AT154,'Calcification Rates'!$A$11:$Q$88,15,0)))</f>
        <v>0</v>
      </c>
      <c r="BB154" s="254">
        <f>(IF(ISERROR(VLOOKUP(AT154,'Calcification Rates'!$A$11:$Q$88,13,0)),0,VLOOKUP(AT154,'Calcification Rates'!$A$11:$Q$88,13,0)))*AW154+(IF(ISERROR(VLOOKUP(AT154,'Calcification Rates'!$A$11:$Q$88,16,0)),0,VLOOKUP(AT154,'Calcification Rates'!$A$11:$Q$88,16,0)))</f>
        <v>0</v>
      </c>
      <c r="BC154" s="260"/>
      <c r="BD154" s="261"/>
      <c r="BE154" s="261"/>
      <c r="BF154" s="244">
        <f>(IF(ISERROR(VLOOKUP(BC154,'Calcification Rates'!$A$11:$Q$88,5,0)),0,VLOOKUP(BC154,'Calcification Rates'!$A$11:$Q$88,5,0)))*BE154</f>
        <v>0</v>
      </c>
      <c r="BG154" s="245" t="str">
        <f>IF(ISERROR(VLOOKUP(BC154,'Calcification Rates'!$A$10:$D$88,2,FALSE))," ",VLOOKUP(BC154,'Calcification Rates'!$A$10:$D$88,2,FALSE))</f>
        <v xml:space="preserve"> </v>
      </c>
      <c r="BH154" s="245" t="str">
        <f>IF(ISERROR(VLOOKUP(BC154,'Calcification Rates'!$A$10:$D$88,4,FALSE))," ",VLOOKUP(BC154,'Calcification Rates'!$A$10:$D$88,4,FALSE))</f>
        <v xml:space="preserve"> </v>
      </c>
      <c r="BI154" s="253">
        <f>(IF(ISERROR(VLOOKUP(BC154,'Calcification Rates'!$A$11:$Q$88,11,0)),0,VLOOKUP(BC154,'Calcification Rates'!$A$11:$Q$88,11,0)))*BF154+(IF(ISERROR(VLOOKUP(BC154,'Calcification Rates'!$A$11:$Q$88,14,0)),0,VLOOKUP(BC154,'Calcification Rates'!$A$11:$Q$88,14,0)))</f>
        <v>0</v>
      </c>
      <c r="BJ154" s="253">
        <f>(IF(ISERROR(VLOOKUP(BC154,'Calcification Rates'!$A$11:$Q$88,12,0)),0,VLOOKUP(BC154,'Calcification Rates'!$A$11:$Q$88,12,0)))*BF154+(IF(ISERROR(VLOOKUP(BC154,'Calcification Rates'!$A$11:$Q$88,15,0)),0,VLOOKUP(BC154,'Calcification Rates'!$A$11:$Q$88,15,0)))</f>
        <v>0</v>
      </c>
      <c r="BK154" s="254">
        <f>(IF(ISERROR(VLOOKUP(BC154,'Calcification Rates'!$A$11:$Q$88,13,0)),0,VLOOKUP(BC154,'Calcification Rates'!$A$11:$Q$88,13,0)))*BF154+(IF(ISERROR(VLOOKUP(BC154,'Calcification Rates'!$A$11:$Q$88,16,0)),0,VLOOKUP(BC154,'Calcification Rates'!$A$11:$Q$88,16,0)))</f>
        <v>0</v>
      </c>
      <c r="BL154" s="260"/>
      <c r="BM154" s="261"/>
      <c r="BN154" s="261"/>
      <c r="BO154" s="241">
        <f>(IF(ISERROR(VLOOKUP(BL154,'Calcification Rates'!$A$11:$Q$88,5,0)),0,VLOOKUP(BL154,'Calcification Rates'!$A$11:$Q$88,5,0)))*BN154</f>
        <v>0</v>
      </c>
      <c r="BP154" s="245" t="str">
        <f>IF(ISERROR(VLOOKUP(BL154,'Calcification Rates'!$A$10:$D$88,2,FALSE))," ",VLOOKUP(BL154,'Calcification Rates'!$A$10:$D$88,2,FALSE))</f>
        <v xml:space="preserve"> </v>
      </c>
      <c r="BQ154" s="245" t="str">
        <f>IF(ISERROR(VLOOKUP(BL154,'Calcification Rates'!$A$10:$D$88,4,FALSE))," ",VLOOKUP(BL154,'Calcification Rates'!$A$10:$D$88,4,FALSE))</f>
        <v xml:space="preserve"> </v>
      </c>
      <c r="BR154" s="253">
        <f>(IF(ISERROR(VLOOKUP(BL154,'Calcification Rates'!$A$11:$Q$88,11,0)),0,VLOOKUP(BL154,'Calcification Rates'!$A$11:$Q$88,11,0)))*BO154+(IF(ISERROR(VLOOKUP(BL154,'Calcification Rates'!$A$11:$Q$88,14,0)),0,VLOOKUP(BL154,'Calcification Rates'!$A$11:$Q$88,14,0)))</f>
        <v>0</v>
      </c>
      <c r="BS154" s="253">
        <f>(IF(ISERROR(VLOOKUP(BL154,'Calcification Rates'!$A$11:$Q$88,12,0)),0,VLOOKUP(BL154,'Calcification Rates'!$A$11:$Q$88,12,0)))*BO154+(IF(ISERROR(VLOOKUP(BL154,'Calcification Rates'!$A$11:$Q$88,15,0)),0,VLOOKUP(BL154,'Calcification Rates'!$A$11:$Q$88,15,0)))</f>
        <v>0</v>
      </c>
      <c r="BT154" s="254">
        <f>(IF(ISERROR(VLOOKUP(BL154,'Calcification Rates'!$A$11:$Q$88,13,0)),0,VLOOKUP(BL154,'Calcification Rates'!$A$11:$Q$88,13,0)))*BO154+(IF(ISERROR(VLOOKUP(BL154,'Calcification Rates'!$A$11:$Q$88,16,0)),0,VLOOKUP(BL154,'Calcification Rates'!$A$11:$Q$88,16,0)))</f>
        <v>0</v>
      </c>
    </row>
    <row r="155" spans="1:72" ht="20.100000000000001" customHeight="1" x14ac:dyDescent="0.25">
      <c r="A155" s="262"/>
      <c r="B155" s="261"/>
      <c r="C155" s="263"/>
      <c r="D155" s="244">
        <f>(IF(ISERROR(VLOOKUP(A155,'Calcification Rates'!$A$11:$Q$88,5,0)),0,VLOOKUP(A155,'Calcification Rates'!$A$11:$Q$88,5,0)))*C155</f>
        <v>0</v>
      </c>
      <c r="E155" s="245" t="str">
        <f>IF(ISERROR(VLOOKUP(A155,'Calcification Rates'!$A$10:$D$88,2,FALSE))," ",VLOOKUP(A155,'Calcification Rates'!$A$10:$D$88,2,FALSE))</f>
        <v xml:space="preserve"> </v>
      </c>
      <c r="F155" s="245" t="str">
        <f>IF(ISERROR(VLOOKUP(A155,'Calcification Rates'!$A$10:$D$88,4,FALSE))," ",VLOOKUP(A155,'Calcification Rates'!$A$10:$D$88,4,FALSE))</f>
        <v xml:space="preserve"> </v>
      </c>
      <c r="G155" s="246">
        <f>(IF(ISERROR(VLOOKUP(A155,'Calcification Rates'!$A$11:$Q$88,11,0)),0,VLOOKUP(A155,'Calcification Rates'!$A$11:$Q$88,11,0)))*D155+(IF(ISERROR(VLOOKUP(A155,'Calcification Rates'!$A$11:$Q$88,14,0)),0,VLOOKUP(A155,'Calcification Rates'!$A$11:$Q$88,14,0)))</f>
        <v>0</v>
      </c>
      <c r="H155" s="247">
        <f>(IF(ISERROR(VLOOKUP(A155,'Calcification Rates'!$A$11:$Q$88,12,0)),0,VLOOKUP(A155,'Calcification Rates'!$A$11:$Q$88,12,0)))*D155+(IF(ISERROR(VLOOKUP(A155,'Calcification Rates'!$A$11:$Q$88,15,0)),0,VLOOKUP(A155,'Calcification Rates'!$A$11:$Q$88,15,0)))</f>
        <v>0</v>
      </c>
      <c r="I155" s="248">
        <f>(IF(ISERROR(VLOOKUP(A155,'Calcification Rates'!$A$11:$Q$88,13,0)),0,VLOOKUP(A155,'Calcification Rates'!$A$11:$Q$88,13,0)))*D155+(IF(ISERROR(VLOOKUP(A155,'Calcification Rates'!$A$11:$Q$88,16,0)),0,VLOOKUP(A155,'Calcification Rates'!$A$11:$Q$88,16,0)))</f>
        <v>0</v>
      </c>
      <c r="J155" s="260"/>
      <c r="K155" s="250"/>
      <c r="L155" s="250"/>
      <c r="M155" s="244">
        <f>(IF(ISERROR(VLOOKUP(J155,'Calcification Rates'!$A$11:$Q$88,5,0)),0,VLOOKUP(J155,'Calcification Rates'!$A$11:$Q$88,5,0)))*L155</f>
        <v>0</v>
      </c>
      <c r="N155" s="245" t="str">
        <f>IF(ISERROR(VLOOKUP(J155,'Calcification Rates'!$A$10:$D$88,2,FALSE))," ",VLOOKUP(J155,'Calcification Rates'!$A$10:$D$88,2,FALSE))</f>
        <v xml:space="preserve"> </v>
      </c>
      <c r="O155" s="245" t="str">
        <f>IF(ISERROR(VLOOKUP(J155,'Calcification Rates'!$A$10:$D$88,4,FALSE))," ",VLOOKUP(J155,'Calcification Rates'!$A$10:$D$88,4,FALSE))</f>
        <v xml:space="preserve"> </v>
      </c>
      <c r="P155" s="246">
        <f>(IF(ISERROR(VLOOKUP(J155,'Calcification Rates'!$A$11:$Q$88,11,0)),0,VLOOKUP(J155,'Calcification Rates'!$A$11:$Q$88,11,0)))*M155+(IF(ISERROR(VLOOKUP(J155,'Calcification Rates'!$A$11:$Q$88,14,0)),0,VLOOKUP(J155,'Calcification Rates'!$A$11:$Q$88,14,0)))</f>
        <v>0</v>
      </c>
      <c r="Q155" s="246">
        <f>(IF(ISERROR(VLOOKUP(J155,'Calcification Rates'!$A$11:$Q$88,12,0)),0,VLOOKUP(J155,'Calcification Rates'!$A$11:$Q$88,12,0)))*M155+(IF(ISERROR(VLOOKUP(J155,'Calcification Rates'!$A$11:$Q$88,15,0)),0,VLOOKUP(J155,'Calcification Rates'!$A$11:$Q$88,15,0)))</f>
        <v>0</v>
      </c>
      <c r="R155" s="249">
        <f>(IF(ISERROR(VLOOKUP(J155,'Calcification Rates'!$A$11:$Q$88,13,0)),0,VLOOKUP(J155,'Calcification Rates'!$A$11:$Q$88,13,0)))*M155+(IF(ISERROR(VLOOKUP(J155,'Calcification Rates'!$A$11:$Q$88,16,0)),0,VLOOKUP(J155,'Calcification Rates'!$A$11:$Q$88,16,0)))</f>
        <v>0</v>
      </c>
      <c r="S155" s="242"/>
      <c r="T155" s="242"/>
      <c r="U155" s="242"/>
      <c r="V155" s="252">
        <f>(IF(ISERROR(VLOOKUP(S155,'Calcification Rates'!$A$11:$Q$88,5,0)),0,VLOOKUP(S155,'Calcification Rates'!$A$11:$Q$88,5,0)))*U155</f>
        <v>0</v>
      </c>
      <c r="W155" s="259" t="str">
        <f>IF(ISERROR(VLOOKUP(S155,'Calcification Rates'!$A$10:$D$88,2,FALSE))," ",VLOOKUP(S155,'Calcification Rates'!$A$10:$D$88,2,FALSE))</f>
        <v xml:space="preserve"> </v>
      </c>
      <c r="X155" s="245" t="str">
        <f>IF(ISERROR(VLOOKUP(S155,'Calcification Rates'!$A$10:$D$88,4,FALSE))," ",VLOOKUP(S155,'Calcification Rates'!$A$10:$D$88,4,FALSE))</f>
        <v xml:space="preserve"> </v>
      </c>
      <c r="Y155" s="246">
        <f>(IF(ISERROR(VLOOKUP(S155,'Calcification Rates'!$A$11:$Q$88,11,0)),0,VLOOKUP(S155,'Calcification Rates'!$A$11:$Q$88,11,0)))*V155+(IF(ISERROR(VLOOKUP(S155,'Calcification Rates'!$A$11:$Q$88,14,0)),0,VLOOKUP(S155,'Calcification Rates'!$A$11:$Q$88,14,0)))</f>
        <v>0</v>
      </c>
      <c r="Z155" s="246">
        <f>(IF(ISERROR(VLOOKUP(S155,'Calcification Rates'!$A$11:$Q$88,12,0)),0,VLOOKUP(S155,'Calcification Rates'!$A$11:$Q$88,12,0)))*V155+(IF(ISERROR(VLOOKUP(S155,'Calcification Rates'!$A$11:$Q$88,15,0)),0,VLOOKUP(S155,'Calcification Rates'!$A$11:$Q$88,15,0)))</f>
        <v>0</v>
      </c>
      <c r="AA155" s="249">
        <f>(IF(ISERROR(VLOOKUP(S155,'Calcification Rates'!$A$11:$Q$88,13,0)),0,VLOOKUP(S155,'Calcification Rates'!$A$11:$Q$88,13,0)))*V155+(IF(ISERROR(VLOOKUP(S155,'Calcification Rates'!$A$11:$Q$88,16,0)),0,VLOOKUP(S155,'Calcification Rates'!$A$11:$Q$88,16,0)))</f>
        <v>0</v>
      </c>
      <c r="AB155" s="260"/>
      <c r="AC155" s="261"/>
      <c r="AD155" s="261"/>
      <c r="AE155" s="244">
        <f>(IF(ISERROR(VLOOKUP(AB155,'Calcification Rates'!$A$11:$Q$88,5,0)),0,VLOOKUP(AB155,'Calcification Rates'!$A$11:$Q$88,5,0)))*AD155</f>
        <v>0</v>
      </c>
      <c r="AF155" s="245" t="str">
        <f>IF(ISERROR(VLOOKUP(AB155,'Calcification Rates'!$A$10:$D$88,2,FALSE))," ",VLOOKUP(AB155,'Calcification Rates'!$A$10:$D$88,2,FALSE))</f>
        <v xml:space="preserve"> </v>
      </c>
      <c r="AG155" s="245" t="str">
        <f>IF(ISERROR(VLOOKUP(AB155,'Calcification Rates'!$A$10:$D$88,4,FALSE))," ",VLOOKUP(AB155,'Calcification Rates'!$A$10:$D$88,4,FALSE))</f>
        <v xml:space="preserve"> </v>
      </c>
      <c r="AH155" s="246">
        <f>(IF(ISERROR(VLOOKUP(AB155,'Calcification Rates'!$A$11:$Q$88,11,0)),0,VLOOKUP(AB155,'Calcification Rates'!$A$11:$Q$88,11,0)))*AE155+(IF(ISERROR(VLOOKUP(AB155,'Calcification Rates'!$A$11:$Q$88,14,0)),0,VLOOKUP(AB155,'Calcification Rates'!$A$11:$Q$88,14,0)))</f>
        <v>0</v>
      </c>
      <c r="AI155" s="246">
        <f>(IF(ISERROR(VLOOKUP(AB155,'Calcification Rates'!$A$11:$Q$88,12,0)),0,VLOOKUP(AB155,'Calcification Rates'!$A$11:$Q$88,12,0)))*AE155+(IF(ISERROR(VLOOKUP(AB155,'Calcification Rates'!$A$11:$Q$88,15,0)),0,VLOOKUP(AB155,'Calcification Rates'!$A$11:$Q$88,15,0)))</f>
        <v>0</v>
      </c>
      <c r="AJ155" s="249">
        <f>(IF(ISERROR(VLOOKUP(AB155,'Calcification Rates'!$A$11:$Q$88,13,0)),0,VLOOKUP(AB155,'Calcification Rates'!$A$11:$Q$88,13,0)))*AE155+(IF(ISERROR(VLOOKUP(AB155,'Calcification Rates'!$A$11:$Q$88,16,0)),0,VLOOKUP(AB155,'Calcification Rates'!$A$11:$Q$88,16,0)))</f>
        <v>0</v>
      </c>
      <c r="AK155" s="260"/>
      <c r="AL155" s="261"/>
      <c r="AM155" s="261"/>
      <c r="AN155" s="252">
        <f>(IF(ISERROR(VLOOKUP(AK155,'Calcification Rates'!$A$11:$Q$88,5,0)),0,VLOOKUP(AK155,'Calcification Rates'!$A$11:$Q$88,5,0)))*AM155</f>
        <v>0</v>
      </c>
      <c r="AO155" s="245" t="str">
        <f>IF(ISERROR(VLOOKUP(AK155,'Calcification Rates'!$A$10:$D$88,2,FALSE))," ",VLOOKUP(AK155,'Calcification Rates'!$A$10:$D$88,2,FALSE))</f>
        <v xml:space="preserve"> </v>
      </c>
      <c r="AP155" s="245" t="str">
        <f>IF(ISERROR(VLOOKUP(AK155,'Calcification Rates'!$A$10:$D$88,4,FALSE))," ",VLOOKUP(AK155,'Calcification Rates'!$A$10:$D$88,4,FALSE))</f>
        <v xml:space="preserve"> </v>
      </c>
      <c r="AQ155" s="246">
        <f>(IF(ISERROR(VLOOKUP(AK155,'Calcification Rates'!$A$11:$Q$88,11,0)),0,VLOOKUP(AK155,'Calcification Rates'!$A$11:$Q$88,11,0)))*AN155+(IF(ISERROR(VLOOKUP(AK155,'Calcification Rates'!$A$11:$Q$88,14,0)),0,VLOOKUP(AK155,'Calcification Rates'!$A$11:$Q$88,14,0)))</f>
        <v>0</v>
      </c>
      <c r="AR155" s="246">
        <f>(IF(ISERROR(VLOOKUP(AK155,'Calcification Rates'!$A$11:$Q$88,12,0)),0,VLOOKUP(AK155,'Calcification Rates'!$A$11:$Q$88,12,0)))*AN155+(IF(ISERROR(VLOOKUP(AK155,'Calcification Rates'!$A$11:$Q$88,15,0)),0,VLOOKUP(AK155,'Calcification Rates'!$A$11:$Q$88,15,0)))</f>
        <v>0</v>
      </c>
      <c r="AS155" s="249">
        <f>(IF(ISERROR(VLOOKUP(AK155,'Calcification Rates'!$A$11:$Q$88,13,0)),0,VLOOKUP(AK155,'Calcification Rates'!$A$11:$Q$88,13,0)))*AN155+(IF(ISERROR(VLOOKUP(AK155,'Calcification Rates'!$A$11:$Q$88,16,0)),0,VLOOKUP(AK155,'Calcification Rates'!$A$11:$Q$88,16,0)))</f>
        <v>0</v>
      </c>
      <c r="AT155" s="260"/>
      <c r="AU155" s="261"/>
      <c r="AV155" s="261"/>
      <c r="AW155" s="244">
        <f>(IF(ISERROR(VLOOKUP(AT155,'Calcification Rates'!$A$11:$Q$88,5,0)),0,VLOOKUP(AT155,'Calcification Rates'!$A$11:$Q$88,5,0)))*AV155</f>
        <v>0</v>
      </c>
      <c r="AX155" s="245" t="str">
        <f>IF(ISERROR(VLOOKUP(AT155,'Calcification Rates'!$A$10:$D$88,2,FALSE))," ",VLOOKUP(AT155,'Calcification Rates'!$A$10:$D$88,2,FALSE))</f>
        <v xml:space="preserve"> </v>
      </c>
      <c r="AY155" s="245" t="str">
        <f>IF(ISERROR(VLOOKUP(AT155,'Calcification Rates'!$A$10:$D$88,4,FALSE))," ",VLOOKUP(AT155,'Calcification Rates'!$A$10:$D$88,4,FALSE))</f>
        <v xml:space="preserve"> </v>
      </c>
      <c r="AZ155" s="253">
        <f>(IF(ISERROR(VLOOKUP(AT155,'Calcification Rates'!$A$11:$Q$88,11,0)),0,VLOOKUP(AT155,'Calcification Rates'!$A$11:$Q$88,11,0)))*AW155+(IF(ISERROR(VLOOKUP(AT155,'Calcification Rates'!$A$11:$Q$88,14,0)),0,VLOOKUP(AT155,'Calcification Rates'!$A$11:$Q$88,14,0)))</f>
        <v>0</v>
      </c>
      <c r="BA155" s="253">
        <f>(IF(ISERROR(VLOOKUP(AT155,'Calcification Rates'!$A$11:$Q$88,12,0)),0,VLOOKUP(AT155,'Calcification Rates'!$A$11:$Q$88,12,0)))*AW155+(IF(ISERROR(VLOOKUP(AT155,'Calcification Rates'!$A$11:$Q$88,15,0)),0,VLOOKUP(AT155,'Calcification Rates'!$A$11:$Q$88,15,0)))</f>
        <v>0</v>
      </c>
      <c r="BB155" s="254">
        <f>(IF(ISERROR(VLOOKUP(AT155,'Calcification Rates'!$A$11:$Q$88,13,0)),0,VLOOKUP(AT155,'Calcification Rates'!$A$11:$Q$88,13,0)))*AW155+(IF(ISERROR(VLOOKUP(AT155,'Calcification Rates'!$A$11:$Q$88,16,0)),0,VLOOKUP(AT155,'Calcification Rates'!$A$11:$Q$88,16,0)))</f>
        <v>0</v>
      </c>
      <c r="BC155" s="260"/>
      <c r="BD155" s="261"/>
      <c r="BE155" s="261"/>
      <c r="BF155" s="244">
        <f>(IF(ISERROR(VLOOKUP(BC155,'Calcification Rates'!$A$11:$Q$88,5,0)),0,VLOOKUP(BC155,'Calcification Rates'!$A$11:$Q$88,5,0)))*BE155</f>
        <v>0</v>
      </c>
      <c r="BG155" s="245" t="str">
        <f>IF(ISERROR(VLOOKUP(BC155,'Calcification Rates'!$A$10:$D$88,2,FALSE))," ",VLOOKUP(BC155,'Calcification Rates'!$A$10:$D$88,2,FALSE))</f>
        <v xml:space="preserve"> </v>
      </c>
      <c r="BH155" s="245" t="str">
        <f>IF(ISERROR(VLOOKUP(BC155,'Calcification Rates'!$A$10:$D$88,4,FALSE))," ",VLOOKUP(BC155,'Calcification Rates'!$A$10:$D$88,4,FALSE))</f>
        <v xml:space="preserve"> </v>
      </c>
      <c r="BI155" s="253">
        <f>(IF(ISERROR(VLOOKUP(BC155,'Calcification Rates'!$A$11:$Q$88,11,0)),0,VLOOKUP(BC155,'Calcification Rates'!$A$11:$Q$88,11,0)))*BF155+(IF(ISERROR(VLOOKUP(BC155,'Calcification Rates'!$A$11:$Q$88,14,0)),0,VLOOKUP(BC155,'Calcification Rates'!$A$11:$Q$88,14,0)))</f>
        <v>0</v>
      </c>
      <c r="BJ155" s="253">
        <f>(IF(ISERROR(VLOOKUP(BC155,'Calcification Rates'!$A$11:$Q$88,12,0)),0,VLOOKUP(BC155,'Calcification Rates'!$A$11:$Q$88,12,0)))*BF155+(IF(ISERROR(VLOOKUP(BC155,'Calcification Rates'!$A$11:$Q$88,15,0)),0,VLOOKUP(BC155,'Calcification Rates'!$A$11:$Q$88,15,0)))</f>
        <v>0</v>
      </c>
      <c r="BK155" s="254">
        <f>(IF(ISERROR(VLOOKUP(BC155,'Calcification Rates'!$A$11:$Q$88,13,0)),0,VLOOKUP(BC155,'Calcification Rates'!$A$11:$Q$88,13,0)))*BF155+(IF(ISERROR(VLOOKUP(BC155,'Calcification Rates'!$A$11:$Q$88,16,0)),0,VLOOKUP(BC155,'Calcification Rates'!$A$11:$Q$88,16,0)))</f>
        <v>0</v>
      </c>
      <c r="BL155" s="260"/>
      <c r="BM155" s="261"/>
      <c r="BN155" s="261"/>
      <c r="BO155" s="241">
        <f>(IF(ISERROR(VLOOKUP(BL155,'Calcification Rates'!$A$11:$Q$88,5,0)),0,VLOOKUP(BL155,'Calcification Rates'!$A$11:$Q$88,5,0)))*BN155</f>
        <v>0</v>
      </c>
      <c r="BP155" s="245" t="str">
        <f>IF(ISERROR(VLOOKUP(BL155,'Calcification Rates'!$A$10:$D$88,2,FALSE))," ",VLOOKUP(BL155,'Calcification Rates'!$A$10:$D$88,2,FALSE))</f>
        <v xml:space="preserve"> </v>
      </c>
      <c r="BQ155" s="245" t="str">
        <f>IF(ISERROR(VLOOKUP(BL155,'Calcification Rates'!$A$10:$D$88,4,FALSE))," ",VLOOKUP(BL155,'Calcification Rates'!$A$10:$D$88,4,FALSE))</f>
        <v xml:space="preserve"> </v>
      </c>
      <c r="BR155" s="253">
        <f>(IF(ISERROR(VLOOKUP(BL155,'Calcification Rates'!$A$11:$Q$88,11,0)),0,VLOOKUP(BL155,'Calcification Rates'!$A$11:$Q$88,11,0)))*BO155+(IF(ISERROR(VLOOKUP(BL155,'Calcification Rates'!$A$11:$Q$88,14,0)),0,VLOOKUP(BL155,'Calcification Rates'!$A$11:$Q$88,14,0)))</f>
        <v>0</v>
      </c>
      <c r="BS155" s="253">
        <f>(IF(ISERROR(VLOOKUP(BL155,'Calcification Rates'!$A$11:$Q$88,12,0)),0,VLOOKUP(BL155,'Calcification Rates'!$A$11:$Q$88,12,0)))*BO155+(IF(ISERROR(VLOOKUP(BL155,'Calcification Rates'!$A$11:$Q$88,15,0)),0,VLOOKUP(BL155,'Calcification Rates'!$A$11:$Q$88,15,0)))</f>
        <v>0</v>
      </c>
      <c r="BT155" s="254">
        <f>(IF(ISERROR(VLOOKUP(BL155,'Calcification Rates'!$A$11:$Q$88,13,0)),0,VLOOKUP(BL155,'Calcification Rates'!$A$11:$Q$88,13,0)))*BO155+(IF(ISERROR(VLOOKUP(BL155,'Calcification Rates'!$A$11:$Q$88,16,0)),0,VLOOKUP(BL155,'Calcification Rates'!$A$11:$Q$88,16,0)))</f>
        <v>0</v>
      </c>
    </row>
    <row r="156" spans="1:72" ht="20.100000000000001" customHeight="1" x14ac:dyDescent="0.25">
      <c r="A156" s="262"/>
      <c r="B156" s="261"/>
      <c r="C156" s="263"/>
      <c r="D156" s="244">
        <f>(IF(ISERROR(VLOOKUP(A156,'Calcification Rates'!$A$11:$Q$88,5,0)),0,VLOOKUP(A156,'Calcification Rates'!$A$11:$Q$88,5,0)))*C156</f>
        <v>0</v>
      </c>
      <c r="E156" s="245" t="str">
        <f>IF(ISERROR(VLOOKUP(A156,'Calcification Rates'!$A$10:$D$88,2,FALSE))," ",VLOOKUP(A156,'Calcification Rates'!$A$10:$D$88,2,FALSE))</f>
        <v xml:space="preserve"> </v>
      </c>
      <c r="F156" s="245" t="str">
        <f>IF(ISERROR(VLOOKUP(A156,'Calcification Rates'!$A$10:$D$88,4,FALSE))," ",VLOOKUP(A156,'Calcification Rates'!$A$10:$D$88,4,FALSE))</f>
        <v xml:space="preserve"> </v>
      </c>
      <c r="G156" s="246">
        <f>(IF(ISERROR(VLOOKUP(A156,'Calcification Rates'!$A$11:$Q$88,11,0)),0,VLOOKUP(A156,'Calcification Rates'!$A$11:$Q$88,11,0)))*D156+(IF(ISERROR(VLOOKUP(A156,'Calcification Rates'!$A$11:$Q$88,14,0)),0,VLOOKUP(A156,'Calcification Rates'!$A$11:$Q$88,14,0)))</f>
        <v>0</v>
      </c>
      <c r="H156" s="247">
        <f>(IF(ISERROR(VLOOKUP(A156,'Calcification Rates'!$A$11:$Q$88,12,0)),0,VLOOKUP(A156,'Calcification Rates'!$A$11:$Q$88,12,0)))*D156+(IF(ISERROR(VLOOKUP(A156,'Calcification Rates'!$A$11:$Q$88,15,0)),0,VLOOKUP(A156,'Calcification Rates'!$A$11:$Q$88,15,0)))</f>
        <v>0</v>
      </c>
      <c r="I156" s="248">
        <f>(IF(ISERROR(VLOOKUP(A156,'Calcification Rates'!$A$11:$Q$88,13,0)),0,VLOOKUP(A156,'Calcification Rates'!$A$11:$Q$88,13,0)))*D156+(IF(ISERROR(VLOOKUP(A156,'Calcification Rates'!$A$11:$Q$88,16,0)),0,VLOOKUP(A156,'Calcification Rates'!$A$11:$Q$88,16,0)))</f>
        <v>0</v>
      </c>
      <c r="J156" s="260"/>
      <c r="K156" s="250"/>
      <c r="L156" s="250"/>
      <c r="M156" s="244">
        <f>(IF(ISERROR(VLOOKUP(J156,'Calcification Rates'!$A$11:$Q$88,5,0)),0,VLOOKUP(J156,'Calcification Rates'!$A$11:$Q$88,5,0)))*L156</f>
        <v>0</v>
      </c>
      <c r="N156" s="245" t="str">
        <f>IF(ISERROR(VLOOKUP(J156,'Calcification Rates'!$A$10:$D$88,2,FALSE))," ",VLOOKUP(J156,'Calcification Rates'!$A$10:$D$88,2,FALSE))</f>
        <v xml:space="preserve"> </v>
      </c>
      <c r="O156" s="245" t="str">
        <f>IF(ISERROR(VLOOKUP(J156,'Calcification Rates'!$A$10:$D$88,4,FALSE))," ",VLOOKUP(J156,'Calcification Rates'!$A$10:$D$88,4,FALSE))</f>
        <v xml:space="preserve"> </v>
      </c>
      <c r="P156" s="246">
        <f>(IF(ISERROR(VLOOKUP(J156,'Calcification Rates'!$A$11:$Q$88,11,0)),0,VLOOKUP(J156,'Calcification Rates'!$A$11:$Q$88,11,0)))*M156+(IF(ISERROR(VLOOKUP(J156,'Calcification Rates'!$A$11:$Q$88,14,0)),0,VLOOKUP(J156,'Calcification Rates'!$A$11:$Q$88,14,0)))</f>
        <v>0</v>
      </c>
      <c r="Q156" s="246">
        <f>(IF(ISERROR(VLOOKUP(J156,'Calcification Rates'!$A$11:$Q$88,12,0)),0,VLOOKUP(J156,'Calcification Rates'!$A$11:$Q$88,12,0)))*M156+(IF(ISERROR(VLOOKUP(J156,'Calcification Rates'!$A$11:$Q$88,15,0)),0,VLOOKUP(J156,'Calcification Rates'!$A$11:$Q$88,15,0)))</f>
        <v>0</v>
      </c>
      <c r="R156" s="249">
        <f>(IF(ISERROR(VLOOKUP(J156,'Calcification Rates'!$A$11:$Q$88,13,0)),0,VLOOKUP(J156,'Calcification Rates'!$A$11:$Q$88,13,0)))*M156+(IF(ISERROR(VLOOKUP(J156,'Calcification Rates'!$A$11:$Q$88,16,0)),0,VLOOKUP(J156,'Calcification Rates'!$A$11:$Q$88,16,0)))</f>
        <v>0</v>
      </c>
      <c r="S156" s="242"/>
      <c r="T156" s="242"/>
      <c r="U156" s="242"/>
      <c r="V156" s="252">
        <f>(IF(ISERROR(VLOOKUP(S156,'Calcification Rates'!$A$11:$Q$88,5,0)),0,VLOOKUP(S156,'Calcification Rates'!$A$11:$Q$88,5,0)))*U156</f>
        <v>0</v>
      </c>
      <c r="W156" s="259" t="str">
        <f>IF(ISERROR(VLOOKUP(S156,'Calcification Rates'!$A$10:$D$88,2,FALSE))," ",VLOOKUP(S156,'Calcification Rates'!$A$10:$D$88,2,FALSE))</f>
        <v xml:space="preserve"> </v>
      </c>
      <c r="X156" s="245" t="str">
        <f>IF(ISERROR(VLOOKUP(S156,'Calcification Rates'!$A$10:$D$88,4,FALSE))," ",VLOOKUP(S156,'Calcification Rates'!$A$10:$D$88,4,FALSE))</f>
        <v xml:space="preserve"> </v>
      </c>
      <c r="Y156" s="246">
        <f>(IF(ISERROR(VLOOKUP(S156,'Calcification Rates'!$A$11:$Q$88,11,0)),0,VLOOKUP(S156,'Calcification Rates'!$A$11:$Q$88,11,0)))*V156+(IF(ISERROR(VLOOKUP(S156,'Calcification Rates'!$A$11:$Q$88,14,0)),0,VLOOKUP(S156,'Calcification Rates'!$A$11:$Q$88,14,0)))</f>
        <v>0</v>
      </c>
      <c r="Z156" s="246">
        <f>(IF(ISERROR(VLOOKUP(S156,'Calcification Rates'!$A$11:$Q$88,12,0)),0,VLOOKUP(S156,'Calcification Rates'!$A$11:$Q$88,12,0)))*V156+(IF(ISERROR(VLOOKUP(S156,'Calcification Rates'!$A$11:$Q$88,15,0)),0,VLOOKUP(S156,'Calcification Rates'!$A$11:$Q$88,15,0)))</f>
        <v>0</v>
      </c>
      <c r="AA156" s="249">
        <f>(IF(ISERROR(VLOOKUP(S156,'Calcification Rates'!$A$11:$Q$88,13,0)),0,VLOOKUP(S156,'Calcification Rates'!$A$11:$Q$88,13,0)))*V156+(IF(ISERROR(VLOOKUP(S156,'Calcification Rates'!$A$11:$Q$88,16,0)),0,VLOOKUP(S156,'Calcification Rates'!$A$11:$Q$88,16,0)))</f>
        <v>0</v>
      </c>
      <c r="AB156" s="260"/>
      <c r="AC156" s="261"/>
      <c r="AD156" s="261"/>
      <c r="AE156" s="244">
        <f>(IF(ISERROR(VLOOKUP(AB156,'Calcification Rates'!$A$11:$Q$88,5,0)),0,VLOOKUP(AB156,'Calcification Rates'!$A$11:$Q$88,5,0)))*AD156</f>
        <v>0</v>
      </c>
      <c r="AF156" s="245" t="str">
        <f>IF(ISERROR(VLOOKUP(AB156,'Calcification Rates'!$A$10:$D$88,2,FALSE))," ",VLOOKUP(AB156,'Calcification Rates'!$A$10:$D$88,2,FALSE))</f>
        <v xml:space="preserve"> </v>
      </c>
      <c r="AG156" s="245" t="str">
        <f>IF(ISERROR(VLOOKUP(AB156,'Calcification Rates'!$A$10:$D$88,4,FALSE))," ",VLOOKUP(AB156,'Calcification Rates'!$A$10:$D$88,4,FALSE))</f>
        <v xml:space="preserve"> </v>
      </c>
      <c r="AH156" s="246">
        <f>(IF(ISERROR(VLOOKUP(AB156,'Calcification Rates'!$A$11:$Q$88,11,0)),0,VLOOKUP(AB156,'Calcification Rates'!$A$11:$Q$88,11,0)))*AE156+(IF(ISERROR(VLOOKUP(AB156,'Calcification Rates'!$A$11:$Q$88,14,0)),0,VLOOKUP(AB156,'Calcification Rates'!$A$11:$Q$88,14,0)))</f>
        <v>0</v>
      </c>
      <c r="AI156" s="246">
        <f>(IF(ISERROR(VLOOKUP(AB156,'Calcification Rates'!$A$11:$Q$88,12,0)),0,VLOOKUP(AB156,'Calcification Rates'!$A$11:$Q$88,12,0)))*AE156+(IF(ISERROR(VLOOKUP(AB156,'Calcification Rates'!$A$11:$Q$88,15,0)),0,VLOOKUP(AB156,'Calcification Rates'!$A$11:$Q$88,15,0)))</f>
        <v>0</v>
      </c>
      <c r="AJ156" s="249">
        <f>(IF(ISERROR(VLOOKUP(AB156,'Calcification Rates'!$A$11:$Q$88,13,0)),0,VLOOKUP(AB156,'Calcification Rates'!$A$11:$Q$88,13,0)))*AE156+(IF(ISERROR(VLOOKUP(AB156,'Calcification Rates'!$A$11:$Q$88,16,0)),0,VLOOKUP(AB156,'Calcification Rates'!$A$11:$Q$88,16,0)))</f>
        <v>0</v>
      </c>
      <c r="AK156" s="260"/>
      <c r="AL156" s="261"/>
      <c r="AM156" s="261"/>
      <c r="AN156" s="252">
        <f>(IF(ISERROR(VLOOKUP(AK156,'Calcification Rates'!$A$11:$Q$88,5,0)),0,VLOOKUP(AK156,'Calcification Rates'!$A$11:$Q$88,5,0)))*AM156</f>
        <v>0</v>
      </c>
      <c r="AO156" s="245" t="str">
        <f>IF(ISERROR(VLOOKUP(AK156,'Calcification Rates'!$A$10:$D$88,2,FALSE))," ",VLOOKUP(AK156,'Calcification Rates'!$A$10:$D$88,2,FALSE))</f>
        <v xml:space="preserve"> </v>
      </c>
      <c r="AP156" s="245" t="str">
        <f>IF(ISERROR(VLOOKUP(AK156,'Calcification Rates'!$A$10:$D$88,4,FALSE))," ",VLOOKUP(AK156,'Calcification Rates'!$A$10:$D$88,4,FALSE))</f>
        <v xml:space="preserve"> </v>
      </c>
      <c r="AQ156" s="246">
        <f>(IF(ISERROR(VLOOKUP(AK156,'Calcification Rates'!$A$11:$Q$88,11,0)),0,VLOOKUP(AK156,'Calcification Rates'!$A$11:$Q$88,11,0)))*AN156+(IF(ISERROR(VLOOKUP(AK156,'Calcification Rates'!$A$11:$Q$88,14,0)),0,VLOOKUP(AK156,'Calcification Rates'!$A$11:$Q$88,14,0)))</f>
        <v>0</v>
      </c>
      <c r="AR156" s="246">
        <f>(IF(ISERROR(VLOOKUP(AK156,'Calcification Rates'!$A$11:$Q$88,12,0)),0,VLOOKUP(AK156,'Calcification Rates'!$A$11:$Q$88,12,0)))*AN156+(IF(ISERROR(VLOOKUP(AK156,'Calcification Rates'!$A$11:$Q$88,15,0)),0,VLOOKUP(AK156,'Calcification Rates'!$A$11:$Q$88,15,0)))</f>
        <v>0</v>
      </c>
      <c r="AS156" s="249">
        <f>(IF(ISERROR(VLOOKUP(AK156,'Calcification Rates'!$A$11:$Q$88,13,0)),0,VLOOKUP(AK156,'Calcification Rates'!$A$11:$Q$88,13,0)))*AN156+(IF(ISERROR(VLOOKUP(AK156,'Calcification Rates'!$A$11:$Q$88,16,0)),0,VLOOKUP(AK156,'Calcification Rates'!$A$11:$Q$88,16,0)))</f>
        <v>0</v>
      </c>
      <c r="AT156" s="260"/>
      <c r="AU156" s="261"/>
      <c r="AV156" s="261"/>
      <c r="AW156" s="244">
        <f>(IF(ISERROR(VLOOKUP(AT156,'Calcification Rates'!$A$11:$Q$88,5,0)),0,VLOOKUP(AT156,'Calcification Rates'!$A$11:$Q$88,5,0)))*AV156</f>
        <v>0</v>
      </c>
      <c r="AX156" s="245" t="str">
        <f>IF(ISERROR(VLOOKUP(AT156,'Calcification Rates'!$A$10:$D$88,2,FALSE))," ",VLOOKUP(AT156,'Calcification Rates'!$A$10:$D$88,2,FALSE))</f>
        <v xml:space="preserve"> </v>
      </c>
      <c r="AY156" s="245" t="str">
        <f>IF(ISERROR(VLOOKUP(AT156,'Calcification Rates'!$A$10:$D$88,4,FALSE))," ",VLOOKUP(AT156,'Calcification Rates'!$A$10:$D$88,4,FALSE))</f>
        <v xml:space="preserve"> </v>
      </c>
      <c r="AZ156" s="253">
        <f>(IF(ISERROR(VLOOKUP(AT156,'Calcification Rates'!$A$11:$Q$88,11,0)),0,VLOOKUP(AT156,'Calcification Rates'!$A$11:$Q$88,11,0)))*AW156+(IF(ISERROR(VLOOKUP(AT156,'Calcification Rates'!$A$11:$Q$88,14,0)),0,VLOOKUP(AT156,'Calcification Rates'!$A$11:$Q$88,14,0)))</f>
        <v>0</v>
      </c>
      <c r="BA156" s="253">
        <f>(IF(ISERROR(VLOOKUP(AT156,'Calcification Rates'!$A$11:$Q$88,12,0)),0,VLOOKUP(AT156,'Calcification Rates'!$A$11:$Q$88,12,0)))*AW156+(IF(ISERROR(VLOOKUP(AT156,'Calcification Rates'!$A$11:$Q$88,15,0)),0,VLOOKUP(AT156,'Calcification Rates'!$A$11:$Q$88,15,0)))</f>
        <v>0</v>
      </c>
      <c r="BB156" s="254">
        <f>(IF(ISERROR(VLOOKUP(AT156,'Calcification Rates'!$A$11:$Q$88,13,0)),0,VLOOKUP(AT156,'Calcification Rates'!$A$11:$Q$88,13,0)))*AW156+(IF(ISERROR(VLOOKUP(AT156,'Calcification Rates'!$A$11:$Q$88,16,0)),0,VLOOKUP(AT156,'Calcification Rates'!$A$11:$Q$88,16,0)))</f>
        <v>0</v>
      </c>
      <c r="BC156" s="260"/>
      <c r="BD156" s="261"/>
      <c r="BE156" s="261"/>
      <c r="BF156" s="244">
        <f>(IF(ISERROR(VLOOKUP(BC156,'Calcification Rates'!$A$11:$Q$88,5,0)),0,VLOOKUP(BC156,'Calcification Rates'!$A$11:$Q$88,5,0)))*BE156</f>
        <v>0</v>
      </c>
      <c r="BG156" s="245" t="str">
        <f>IF(ISERROR(VLOOKUP(BC156,'Calcification Rates'!$A$10:$D$88,2,FALSE))," ",VLOOKUP(BC156,'Calcification Rates'!$A$10:$D$88,2,FALSE))</f>
        <v xml:space="preserve"> </v>
      </c>
      <c r="BH156" s="245" t="str">
        <f>IF(ISERROR(VLOOKUP(BC156,'Calcification Rates'!$A$10:$D$88,4,FALSE))," ",VLOOKUP(BC156,'Calcification Rates'!$A$10:$D$88,4,FALSE))</f>
        <v xml:space="preserve"> </v>
      </c>
      <c r="BI156" s="253">
        <f>(IF(ISERROR(VLOOKUP(BC156,'Calcification Rates'!$A$11:$Q$88,11,0)),0,VLOOKUP(BC156,'Calcification Rates'!$A$11:$Q$88,11,0)))*BF156+(IF(ISERROR(VLOOKUP(BC156,'Calcification Rates'!$A$11:$Q$88,14,0)),0,VLOOKUP(BC156,'Calcification Rates'!$A$11:$Q$88,14,0)))</f>
        <v>0</v>
      </c>
      <c r="BJ156" s="253">
        <f>(IF(ISERROR(VLOOKUP(BC156,'Calcification Rates'!$A$11:$Q$88,12,0)),0,VLOOKUP(BC156,'Calcification Rates'!$A$11:$Q$88,12,0)))*BF156+(IF(ISERROR(VLOOKUP(BC156,'Calcification Rates'!$A$11:$Q$88,15,0)),0,VLOOKUP(BC156,'Calcification Rates'!$A$11:$Q$88,15,0)))</f>
        <v>0</v>
      </c>
      <c r="BK156" s="254">
        <f>(IF(ISERROR(VLOOKUP(BC156,'Calcification Rates'!$A$11:$Q$88,13,0)),0,VLOOKUP(BC156,'Calcification Rates'!$A$11:$Q$88,13,0)))*BF156+(IF(ISERROR(VLOOKUP(BC156,'Calcification Rates'!$A$11:$Q$88,16,0)),0,VLOOKUP(BC156,'Calcification Rates'!$A$11:$Q$88,16,0)))</f>
        <v>0</v>
      </c>
      <c r="BL156" s="260"/>
      <c r="BM156" s="261"/>
      <c r="BN156" s="261"/>
      <c r="BO156" s="241">
        <f>(IF(ISERROR(VLOOKUP(BL156,'Calcification Rates'!$A$11:$Q$88,5,0)),0,VLOOKUP(BL156,'Calcification Rates'!$A$11:$Q$88,5,0)))*BN156</f>
        <v>0</v>
      </c>
      <c r="BP156" s="245" t="str">
        <f>IF(ISERROR(VLOOKUP(BL156,'Calcification Rates'!$A$10:$D$88,2,FALSE))," ",VLOOKUP(BL156,'Calcification Rates'!$A$10:$D$88,2,FALSE))</f>
        <v xml:space="preserve"> </v>
      </c>
      <c r="BQ156" s="245" t="str">
        <f>IF(ISERROR(VLOOKUP(BL156,'Calcification Rates'!$A$10:$D$88,4,FALSE))," ",VLOOKUP(BL156,'Calcification Rates'!$A$10:$D$88,4,FALSE))</f>
        <v xml:space="preserve"> </v>
      </c>
      <c r="BR156" s="253">
        <f>(IF(ISERROR(VLOOKUP(BL156,'Calcification Rates'!$A$11:$Q$88,11,0)),0,VLOOKUP(BL156,'Calcification Rates'!$A$11:$Q$88,11,0)))*BO156+(IF(ISERROR(VLOOKUP(BL156,'Calcification Rates'!$A$11:$Q$88,14,0)),0,VLOOKUP(BL156,'Calcification Rates'!$A$11:$Q$88,14,0)))</f>
        <v>0</v>
      </c>
      <c r="BS156" s="253">
        <f>(IF(ISERROR(VLOOKUP(BL156,'Calcification Rates'!$A$11:$Q$88,12,0)),0,VLOOKUP(BL156,'Calcification Rates'!$A$11:$Q$88,12,0)))*BO156+(IF(ISERROR(VLOOKUP(BL156,'Calcification Rates'!$A$11:$Q$88,15,0)),0,VLOOKUP(BL156,'Calcification Rates'!$A$11:$Q$88,15,0)))</f>
        <v>0</v>
      </c>
      <c r="BT156" s="254">
        <f>(IF(ISERROR(VLOOKUP(BL156,'Calcification Rates'!$A$11:$Q$88,13,0)),0,VLOOKUP(BL156,'Calcification Rates'!$A$11:$Q$88,13,0)))*BO156+(IF(ISERROR(VLOOKUP(BL156,'Calcification Rates'!$A$11:$Q$88,16,0)),0,VLOOKUP(BL156,'Calcification Rates'!$A$11:$Q$88,16,0)))</f>
        <v>0</v>
      </c>
    </row>
    <row r="157" spans="1:72" ht="20.100000000000001" customHeight="1" x14ac:dyDescent="0.25">
      <c r="A157" s="262"/>
      <c r="B157" s="261"/>
      <c r="C157" s="263"/>
      <c r="D157" s="244">
        <f>(IF(ISERROR(VLOOKUP(A157,'Calcification Rates'!$A$11:$Q$88,5,0)),0,VLOOKUP(A157,'Calcification Rates'!$A$11:$Q$88,5,0)))*C157</f>
        <v>0</v>
      </c>
      <c r="E157" s="245" t="str">
        <f>IF(ISERROR(VLOOKUP(A157,'Calcification Rates'!$A$10:$D$88,2,FALSE))," ",VLOOKUP(A157,'Calcification Rates'!$A$10:$D$88,2,FALSE))</f>
        <v xml:space="preserve"> </v>
      </c>
      <c r="F157" s="245" t="str">
        <f>IF(ISERROR(VLOOKUP(A157,'Calcification Rates'!$A$10:$D$88,4,FALSE))," ",VLOOKUP(A157,'Calcification Rates'!$A$10:$D$88,4,FALSE))</f>
        <v xml:space="preserve"> </v>
      </c>
      <c r="G157" s="246">
        <f>(IF(ISERROR(VLOOKUP(A157,'Calcification Rates'!$A$11:$Q$88,11,0)),0,VLOOKUP(A157,'Calcification Rates'!$A$11:$Q$88,11,0)))*D157+(IF(ISERROR(VLOOKUP(A157,'Calcification Rates'!$A$11:$Q$88,14,0)),0,VLOOKUP(A157,'Calcification Rates'!$A$11:$Q$88,14,0)))</f>
        <v>0</v>
      </c>
      <c r="H157" s="247">
        <f>(IF(ISERROR(VLOOKUP(A157,'Calcification Rates'!$A$11:$Q$88,12,0)),0,VLOOKUP(A157,'Calcification Rates'!$A$11:$Q$88,12,0)))*D157+(IF(ISERROR(VLOOKUP(A157,'Calcification Rates'!$A$11:$Q$88,15,0)),0,VLOOKUP(A157,'Calcification Rates'!$A$11:$Q$88,15,0)))</f>
        <v>0</v>
      </c>
      <c r="I157" s="248">
        <f>(IF(ISERROR(VLOOKUP(A157,'Calcification Rates'!$A$11:$Q$88,13,0)),0,VLOOKUP(A157,'Calcification Rates'!$A$11:$Q$88,13,0)))*D157+(IF(ISERROR(VLOOKUP(A157,'Calcification Rates'!$A$11:$Q$88,16,0)),0,VLOOKUP(A157,'Calcification Rates'!$A$11:$Q$88,16,0)))</f>
        <v>0</v>
      </c>
      <c r="J157" s="260"/>
      <c r="K157" s="250"/>
      <c r="L157" s="250"/>
      <c r="M157" s="244">
        <f>(IF(ISERROR(VLOOKUP(J157,'Calcification Rates'!$A$11:$Q$88,5,0)),0,VLOOKUP(J157,'Calcification Rates'!$A$11:$Q$88,5,0)))*L157</f>
        <v>0</v>
      </c>
      <c r="N157" s="245" t="str">
        <f>IF(ISERROR(VLOOKUP(J157,'Calcification Rates'!$A$10:$D$88,2,FALSE))," ",VLOOKUP(J157,'Calcification Rates'!$A$10:$D$88,2,FALSE))</f>
        <v xml:space="preserve"> </v>
      </c>
      <c r="O157" s="245" t="str">
        <f>IF(ISERROR(VLOOKUP(J157,'Calcification Rates'!$A$10:$D$88,4,FALSE))," ",VLOOKUP(J157,'Calcification Rates'!$A$10:$D$88,4,FALSE))</f>
        <v xml:space="preserve"> </v>
      </c>
      <c r="P157" s="246">
        <f>(IF(ISERROR(VLOOKUP(J157,'Calcification Rates'!$A$11:$Q$88,11,0)),0,VLOOKUP(J157,'Calcification Rates'!$A$11:$Q$88,11,0)))*M157+(IF(ISERROR(VLOOKUP(J157,'Calcification Rates'!$A$11:$Q$88,14,0)),0,VLOOKUP(J157,'Calcification Rates'!$A$11:$Q$88,14,0)))</f>
        <v>0</v>
      </c>
      <c r="Q157" s="246">
        <f>(IF(ISERROR(VLOOKUP(J157,'Calcification Rates'!$A$11:$Q$88,12,0)),0,VLOOKUP(J157,'Calcification Rates'!$A$11:$Q$88,12,0)))*M157+(IF(ISERROR(VLOOKUP(J157,'Calcification Rates'!$A$11:$Q$88,15,0)),0,VLOOKUP(J157,'Calcification Rates'!$A$11:$Q$88,15,0)))</f>
        <v>0</v>
      </c>
      <c r="R157" s="249">
        <f>(IF(ISERROR(VLOOKUP(J157,'Calcification Rates'!$A$11:$Q$88,13,0)),0,VLOOKUP(J157,'Calcification Rates'!$A$11:$Q$88,13,0)))*M157+(IF(ISERROR(VLOOKUP(J157,'Calcification Rates'!$A$11:$Q$88,16,0)),0,VLOOKUP(J157,'Calcification Rates'!$A$11:$Q$88,16,0)))</f>
        <v>0</v>
      </c>
      <c r="S157" s="242"/>
      <c r="T157" s="242"/>
      <c r="U157" s="242"/>
      <c r="V157" s="252">
        <f>(IF(ISERROR(VLOOKUP(S157,'Calcification Rates'!$A$11:$Q$88,5,0)),0,VLOOKUP(S157,'Calcification Rates'!$A$11:$Q$88,5,0)))*U157</f>
        <v>0</v>
      </c>
      <c r="W157" s="259" t="str">
        <f>IF(ISERROR(VLOOKUP(S157,'Calcification Rates'!$A$10:$D$88,2,FALSE))," ",VLOOKUP(S157,'Calcification Rates'!$A$10:$D$88,2,FALSE))</f>
        <v xml:space="preserve"> </v>
      </c>
      <c r="X157" s="245" t="str">
        <f>IF(ISERROR(VLOOKUP(S157,'Calcification Rates'!$A$10:$D$88,4,FALSE))," ",VLOOKUP(S157,'Calcification Rates'!$A$10:$D$88,4,FALSE))</f>
        <v xml:space="preserve"> </v>
      </c>
      <c r="Y157" s="246">
        <f>(IF(ISERROR(VLOOKUP(S157,'Calcification Rates'!$A$11:$Q$88,11,0)),0,VLOOKUP(S157,'Calcification Rates'!$A$11:$Q$88,11,0)))*V157+(IF(ISERROR(VLOOKUP(S157,'Calcification Rates'!$A$11:$Q$88,14,0)),0,VLOOKUP(S157,'Calcification Rates'!$A$11:$Q$88,14,0)))</f>
        <v>0</v>
      </c>
      <c r="Z157" s="246">
        <f>(IF(ISERROR(VLOOKUP(S157,'Calcification Rates'!$A$11:$Q$88,12,0)),0,VLOOKUP(S157,'Calcification Rates'!$A$11:$Q$88,12,0)))*V157+(IF(ISERROR(VLOOKUP(S157,'Calcification Rates'!$A$11:$Q$88,15,0)),0,VLOOKUP(S157,'Calcification Rates'!$A$11:$Q$88,15,0)))</f>
        <v>0</v>
      </c>
      <c r="AA157" s="249">
        <f>(IF(ISERROR(VLOOKUP(S157,'Calcification Rates'!$A$11:$Q$88,13,0)),0,VLOOKUP(S157,'Calcification Rates'!$A$11:$Q$88,13,0)))*V157+(IF(ISERROR(VLOOKUP(S157,'Calcification Rates'!$A$11:$Q$88,16,0)),0,VLOOKUP(S157,'Calcification Rates'!$A$11:$Q$88,16,0)))</f>
        <v>0</v>
      </c>
      <c r="AB157" s="260"/>
      <c r="AC157" s="261"/>
      <c r="AD157" s="261"/>
      <c r="AE157" s="244">
        <f>(IF(ISERROR(VLOOKUP(AB157,'Calcification Rates'!$A$11:$Q$88,5,0)),0,VLOOKUP(AB157,'Calcification Rates'!$A$11:$Q$88,5,0)))*AD157</f>
        <v>0</v>
      </c>
      <c r="AF157" s="245" t="str">
        <f>IF(ISERROR(VLOOKUP(AB157,'Calcification Rates'!$A$10:$D$88,2,FALSE))," ",VLOOKUP(AB157,'Calcification Rates'!$A$10:$D$88,2,FALSE))</f>
        <v xml:space="preserve"> </v>
      </c>
      <c r="AG157" s="245" t="str">
        <f>IF(ISERROR(VLOOKUP(AB157,'Calcification Rates'!$A$10:$D$88,4,FALSE))," ",VLOOKUP(AB157,'Calcification Rates'!$A$10:$D$88,4,FALSE))</f>
        <v xml:space="preserve"> </v>
      </c>
      <c r="AH157" s="246">
        <f>(IF(ISERROR(VLOOKUP(AB157,'Calcification Rates'!$A$11:$Q$88,11,0)),0,VLOOKUP(AB157,'Calcification Rates'!$A$11:$Q$88,11,0)))*AE157+(IF(ISERROR(VLOOKUP(AB157,'Calcification Rates'!$A$11:$Q$88,14,0)),0,VLOOKUP(AB157,'Calcification Rates'!$A$11:$Q$88,14,0)))</f>
        <v>0</v>
      </c>
      <c r="AI157" s="246">
        <f>(IF(ISERROR(VLOOKUP(AB157,'Calcification Rates'!$A$11:$Q$88,12,0)),0,VLOOKUP(AB157,'Calcification Rates'!$A$11:$Q$88,12,0)))*AE157+(IF(ISERROR(VLOOKUP(AB157,'Calcification Rates'!$A$11:$Q$88,15,0)),0,VLOOKUP(AB157,'Calcification Rates'!$A$11:$Q$88,15,0)))</f>
        <v>0</v>
      </c>
      <c r="AJ157" s="249">
        <f>(IF(ISERROR(VLOOKUP(AB157,'Calcification Rates'!$A$11:$Q$88,13,0)),0,VLOOKUP(AB157,'Calcification Rates'!$A$11:$Q$88,13,0)))*AE157+(IF(ISERROR(VLOOKUP(AB157,'Calcification Rates'!$A$11:$Q$88,16,0)),0,VLOOKUP(AB157,'Calcification Rates'!$A$11:$Q$88,16,0)))</f>
        <v>0</v>
      </c>
      <c r="AK157" s="260"/>
      <c r="AL157" s="261"/>
      <c r="AM157" s="261"/>
      <c r="AN157" s="252">
        <f>(IF(ISERROR(VLOOKUP(AK157,'Calcification Rates'!$A$11:$Q$88,5,0)),0,VLOOKUP(AK157,'Calcification Rates'!$A$11:$Q$88,5,0)))*AM157</f>
        <v>0</v>
      </c>
      <c r="AO157" s="245" t="str">
        <f>IF(ISERROR(VLOOKUP(AK157,'Calcification Rates'!$A$10:$D$88,2,FALSE))," ",VLOOKUP(AK157,'Calcification Rates'!$A$10:$D$88,2,FALSE))</f>
        <v xml:space="preserve"> </v>
      </c>
      <c r="AP157" s="245" t="str">
        <f>IF(ISERROR(VLOOKUP(AK157,'Calcification Rates'!$A$10:$D$88,4,FALSE))," ",VLOOKUP(AK157,'Calcification Rates'!$A$10:$D$88,4,FALSE))</f>
        <v xml:space="preserve"> </v>
      </c>
      <c r="AQ157" s="246">
        <f>(IF(ISERROR(VLOOKUP(AK157,'Calcification Rates'!$A$11:$Q$88,11,0)),0,VLOOKUP(AK157,'Calcification Rates'!$A$11:$Q$88,11,0)))*AN157+(IF(ISERROR(VLOOKUP(AK157,'Calcification Rates'!$A$11:$Q$88,14,0)),0,VLOOKUP(AK157,'Calcification Rates'!$A$11:$Q$88,14,0)))</f>
        <v>0</v>
      </c>
      <c r="AR157" s="246">
        <f>(IF(ISERROR(VLOOKUP(AK157,'Calcification Rates'!$A$11:$Q$88,12,0)),0,VLOOKUP(AK157,'Calcification Rates'!$A$11:$Q$88,12,0)))*AN157+(IF(ISERROR(VLOOKUP(AK157,'Calcification Rates'!$A$11:$Q$88,15,0)),0,VLOOKUP(AK157,'Calcification Rates'!$A$11:$Q$88,15,0)))</f>
        <v>0</v>
      </c>
      <c r="AS157" s="249">
        <f>(IF(ISERROR(VLOOKUP(AK157,'Calcification Rates'!$A$11:$Q$88,13,0)),0,VLOOKUP(AK157,'Calcification Rates'!$A$11:$Q$88,13,0)))*AN157+(IF(ISERROR(VLOOKUP(AK157,'Calcification Rates'!$A$11:$Q$88,16,0)),0,VLOOKUP(AK157,'Calcification Rates'!$A$11:$Q$88,16,0)))</f>
        <v>0</v>
      </c>
      <c r="AT157" s="260"/>
      <c r="AU157" s="261"/>
      <c r="AV157" s="261"/>
      <c r="AW157" s="244">
        <f>(IF(ISERROR(VLOOKUP(AT157,'Calcification Rates'!$A$11:$Q$88,5,0)),0,VLOOKUP(AT157,'Calcification Rates'!$A$11:$Q$88,5,0)))*AV157</f>
        <v>0</v>
      </c>
      <c r="AX157" s="245" t="str">
        <f>IF(ISERROR(VLOOKUP(AT157,'Calcification Rates'!$A$10:$D$88,2,FALSE))," ",VLOOKUP(AT157,'Calcification Rates'!$A$10:$D$88,2,FALSE))</f>
        <v xml:space="preserve"> </v>
      </c>
      <c r="AY157" s="245" t="str">
        <f>IF(ISERROR(VLOOKUP(AT157,'Calcification Rates'!$A$10:$D$88,4,FALSE))," ",VLOOKUP(AT157,'Calcification Rates'!$A$10:$D$88,4,FALSE))</f>
        <v xml:space="preserve"> </v>
      </c>
      <c r="AZ157" s="253">
        <f>(IF(ISERROR(VLOOKUP(AT157,'Calcification Rates'!$A$11:$Q$88,11,0)),0,VLOOKUP(AT157,'Calcification Rates'!$A$11:$Q$88,11,0)))*AW157+(IF(ISERROR(VLOOKUP(AT157,'Calcification Rates'!$A$11:$Q$88,14,0)),0,VLOOKUP(AT157,'Calcification Rates'!$A$11:$Q$88,14,0)))</f>
        <v>0</v>
      </c>
      <c r="BA157" s="253">
        <f>(IF(ISERROR(VLOOKUP(AT157,'Calcification Rates'!$A$11:$Q$88,12,0)),0,VLOOKUP(AT157,'Calcification Rates'!$A$11:$Q$88,12,0)))*AW157+(IF(ISERROR(VLOOKUP(AT157,'Calcification Rates'!$A$11:$Q$88,15,0)),0,VLOOKUP(AT157,'Calcification Rates'!$A$11:$Q$88,15,0)))</f>
        <v>0</v>
      </c>
      <c r="BB157" s="254">
        <f>(IF(ISERROR(VLOOKUP(AT157,'Calcification Rates'!$A$11:$Q$88,13,0)),0,VLOOKUP(AT157,'Calcification Rates'!$A$11:$Q$88,13,0)))*AW157+(IF(ISERROR(VLOOKUP(AT157,'Calcification Rates'!$A$11:$Q$88,16,0)),0,VLOOKUP(AT157,'Calcification Rates'!$A$11:$Q$88,16,0)))</f>
        <v>0</v>
      </c>
      <c r="BC157" s="260"/>
      <c r="BD157" s="261"/>
      <c r="BE157" s="261"/>
      <c r="BF157" s="244">
        <f>(IF(ISERROR(VLOOKUP(BC157,'Calcification Rates'!$A$11:$Q$88,5,0)),0,VLOOKUP(BC157,'Calcification Rates'!$A$11:$Q$88,5,0)))*BE157</f>
        <v>0</v>
      </c>
      <c r="BG157" s="245" t="str">
        <f>IF(ISERROR(VLOOKUP(BC157,'Calcification Rates'!$A$10:$D$88,2,FALSE))," ",VLOOKUP(BC157,'Calcification Rates'!$A$10:$D$88,2,FALSE))</f>
        <v xml:space="preserve"> </v>
      </c>
      <c r="BH157" s="245" t="str">
        <f>IF(ISERROR(VLOOKUP(BC157,'Calcification Rates'!$A$10:$D$88,4,FALSE))," ",VLOOKUP(BC157,'Calcification Rates'!$A$10:$D$88,4,FALSE))</f>
        <v xml:space="preserve"> </v>
      </c>
      <c r="BI157" s="253">
        <f>(IF(ISERROR(VLOOKUP(BC157,'Calcification Rates'!$A$11:$Q$88,11,0)),0,VLOOKUP(BC157,'Calcification Rates'!$A$11:$Q$88,11,0)))*BF157+(IF(ISERROR(VLOOKUP(BC157,'Calcification Rates'!$A$11:$Q$88,14,0)),0,VLOOKUP(BC157,'Calcification Rates'!$A$11:$Q$88,14,0)))</f>
        <v>0</v>
      </c>
      <c r="BJ157" s="253">
        <f>(IF(ISERROR(VLOOKUP(BC157,'Calcification Rates'!$A$11:$Q$88,12,0)),0,VLOOKUP(BC157,'Calcification Rates'!$A$11:$Q$88,12,0)))*BF157+(IF(ISERROR(VLOOKUP(BC157,'Calcification Rates'!$A$11:$Q$88,15,0)),0,VLOOKUP(BC157,'Calcification Rates'!$A$11:$Q$88,15,0)))</f>
        <v>0</v>
      </c>
      <c r="BK157" s="254">
        <f>(IF(ISERROR(VLOOKUP(BC157,'Calcification Rates'!$A$11:$Q$88,13,0)),0,VLOOKUP(BC157,'Calcification Rates'!$A$11:$Q$88,13,0)))*BF157+(IF(ISERROR(VLOOKUP(BC157,'Calcification Rates'!$A$11:$Q$88,16,0)),0,VLOOKUP(BC157,'Calcification Rates'!$A$11:$Q$88,16,0)))</f>
        <v>0</v>
      </c>
      <c r="BL157" s="260"/>
      <c r="BM157" s="261"/>
      <c r="BN157" s="261"/>
      <c r="BO157" s="241">
        <f>(IF(ISERROR(VLOOKUP(BL157,'Calcification Rates'!$A$11:$Q$88,5,0)),0,VLOOKUP(BL157,'Calcification Rates'!$A$11:$Q$88,5,0)))*BN157</f>
        <v>0</v>
      </c>
      <c r="BP157" s="245" t="str">
        <f>IF(ISERROR(VLOOKUP(BL157,'Calcification Rates'!$A$10:$D$88,2,FALSE))," ",VLOOKUP(BL157,'Calcification Rates'!$A$10:$D$88,2,FALSE))</f>
        <v xml:space="preserve"> </v>
      </c>
      <c r="BQ157" s="245" t="str">
        <f>IF(ISERROR(VLOOKUP(BL157,'Calcification Rates'!$A$10:$D$88,4,FALSE))," ",VLOOKUP(BL157,'Calcification Rates'!$A$10:$D$88,4,FALSE))</f>
        <v xml:space="preserve"> </v>
      </c>
      <c r="BR157" s="253">
        <f>(IF(ISERROR(VLOOKUP(BL157,'Calcification Rates'!$A$11:$Q$88,11,0)),0,VLOOKUP(BL157,'Calcification Rates'!$A$11:$Q$88,11,0)))*BO157+(IF(ISERROR(VLOOKUP(BL157,'Calcification Rates'!$A$11:$Q$88,14,0)),0,VLOOKUP(BL157,'Calcification Rates'!$A$11:$Q$88,14,0)))</f>
        <v>0</v>
      </c>
      <c r="BS157" s="253">
        <f>(IF(ISERROR(VLOOKUP(BL157,'Calcification Rates'!$A$11:$Q$88,12,0)),0,VLOOKUP(BL157,'Calcification Rates'!$A$11:$Q$88,12,0)))*BO157+(IF(ISERROR(VLOOKUP(BL157,'Calcification Rates'!$A$11:$Q$88,15,0)),0,VLOOKUP(BL157,'Calcification Rates'!$A$11:$Q$88,15,0)))</f>
        <v>0</v>
      </c>
      <c r="BT157" s="254">
        <f>(IF(ISERROR(VLOOKUP(BL157,'Calcification Rates'!$A$11:$Q$88,13,0)),0,VLOOKUP(BL157,'Calcification Rates'!$A$11:$Q$88,13,0)))*BO157+(IF(ISERROR(VLOOKUP(BL157,'Calcification Rates'!$A$11:$Q$88,16,0)),0,VLOOKUP(BL157,'Calcification Rates'!$A$11:$Q$88,16,0)))</f>
        <v>0</v>
      </c>
    </row>
    <row r="158" spans="1:72" ht="20.100000000000001" customHeight="1" x14ac:dyDescent="0.25">
      <c r="A158" s="262"/>
      <c r="B158" s="261"/>
      <c r="C158" s="263"/>
      <c r="D158" s="244">
        <f>(IF(ISERROR(VLOOKUP(A158,'Calcification Rates'!$A$11:$Q$88,5,0)),0,VLOOKUP(A158,'Calcification Rates'!$A$11:$Q$88,5,0)))*C158</f>
        <v>0</v>
      </c>
      <c r="E158" s="245" t="str">
        <f>IF(ISERROR(VLOOKUP(A158,'Calcification Rates'!$A$10:$D$88,2,FALSE))," ",VLOOKUP(A158,'Calcification Rates'!$A$10:$D$88,2,FALSE))</f>
        <v xml:space="preserve"> </v>
      </c>
      <c r="F158" s="245" t="str">
        <f>IF(ISERROR(VLOOKUP(A158,'Calcification Rates'!$A$10:$D$88,4,FALSE))," ",VLOOKUP(A158,'Calcification Rates'!$A$10:$D$88,4,FALSE))</f>
        <v xml:space="preserve"> </v>
      </c>
      <c r="G158" s="246">
        <f>(IF(ISERROR(VLOOKUP(A158,'Calcification Rates'!$A$11:$Q$88,11,0)),0,VLOOKUP(A158,'Calcification Rates'!$A$11:$Q$88,11,0)))*D158+(IF(ISERROR(VLOOKUP(A158,'Calcification Rates'!$A$11:$Q$88,14,0)),0,VLOOKUP(A158,'Calcification Rates'!$A$11:$Q$88,14,0)))</f>
        <v>0</v>
      </c>
      <c r="H158" s="247">
        <f>(IF(ISERROR(VLOOKUP(A158,'Calcification Rates'!$A$11:$Q$88,12,0)),0,VLOOKUP(A158,'Calcification Rates'!$A$11:$Q$88,12,0)))*D158+(IF(ISERROR(VLOOKUP(A158,'Calcification Rates'!$A$11:$Q$88,15,0)),0,VLOOKUP(A158,'Calcification Rates'!$A$11:$Q$88,15,0)))</f>
        <v>0</v>
      </c>
      <c r="I158" s="248">
        <f>(IF(ISERROR(VLOOKUP(A158,'Calcification Rates'!$A$11:$Q$88,13,0)),0,VLOOKUP(A158,'Calcification Rates'!$A$11:$Q$88,13,0)))*D158+(IF(ISERROR(VLOOKUP(A158,'Calcification Rates'!$A$11:$Q$88,16,0)),0,VLOOKUP(A158,'Calcification Rates'!$A$11:$Q$88,16,0)))</f>
        <v>0</v>
      </c>
      <c r="J158" s="260"/>
      <c r="K158" s="250"/>
      <c r="L158" s="250"/>
      <c r="M158" s="244">
        <f>(IF(ISERROR(VLOOKUP(J158,'Calcification Rates'!$A$11:$Q$88,5,0)),0,VLOOKUP(J158,'Calcification Rates'!$A$11:$Q$88,5,0)))*L158</f>
        <v>0</v>
      </c>
      <c r="N158" s="245" t="str">
        <f>IF(ISERROR(VLOOKUP(J158,'Calcification Rates'!$A$10:$D$88,2,FALSE))," ",VLOOKUP(J158,'Calcification Rates'!$A$10:$D$88,2,FALSE))</f>
        <v xml:space="preserve"> </v>
      </c>
      <c r="O158" s="245" t="str">
        <f>IF(ISERROR(VLOOKUP(J158,'Calcification Rates'!$A$10:$D$88,4,FALSE))," ",VLOOKUP(J158,'Calcification Rates'!$A$10:$D$88,4,FALSE))</f>
        <v xml:space="preserve"> </v>
      </c>
      <c r="P158" s="246">
        <f>(IF(ISERROR(VLOOKUP(J158,'Calcification Rates'!$A$11:$Q$88,11,0)),0,VLOOKUP(J158,'Calcification Rates'!$A$11:$Q$88,11,0)))*M158+(IF(ISERROR(VLOOKUP(J158,'Calcification Rates'!$A$11:$Q$88,14,0)),0,VLOOKUP(J158,'Calcification Rates'!$A$11:$Q$88,14,0)))</f>
        <v>0</v>
      </c>
      <c r="Q158" s="246">
        <f>(IF(ISERROR(VLOOKUP(J158,'Calcification Rates'!$A$11:$Q$88,12,0)),0,VLOOKUP(J158,'Calcification Rates'!$A$11:$Q$88,12,0)))*M158+(IF(ISERROR(VLOOKUP(J158,'Calcification Rates'!$A$11:$Q$88,15,0)),0,VLOOKUP(J158,'Calcification Rates'!$A$11:$Q$88,15,0)))</f>
        <v>0</v>
      </c>
      <c r="R158" s="249">
        <f>(IF(ISERROR(VLOOKUP(J158,'Calcification Rates'!$A$11:$Q$88,13,0)),0,VLOOKUP(J158,'Calcification Rates'!$A$11:$Q$88,13,0)))*M158+(IF(ISERROR(VLOOKUP(J158,'Calcification Rates'!$A$11:$Q$88,16,0)),0,VLOOKUP(J158,'Calcification Rates'!$A$11:$Q$88,16,0)))</f>
        <v>0</v>
      </c>
      <c r="S158" s="242"/>
      <c r="T158" s="242"/>
      <c r="U158" s="242"/>
      <c r="V158" s="252">
        <f>(IF(ISERROR(VLOOKUP(S158,'Calcification Rates'!$A$11:$Q$88,5,0)),0,VLOOKUP(S158,'Calcification Rates'!$A$11:$Q$88,5,0)))*U158</f>
        <v>0</v>
      </c>
      <c r="W158" s="259" t="str">
        <f>IF(ISERROR(VLOOKUP(S158,'Calcification Rates'!$A$10:$D$88,2,FALSE))," ",VLOOKUP(S158,'Calcification Rates'!$A$10:$D$88,2,FALSE))</f>
        <v xml:space="preserve"> </v>
      </c>
      <c r="X158" s="245" t="str">
        <f>IF(ISERROR(VLOOKUP(S158,'Calcification Rates'!$A$10:$D$88,4,FALSE))," ",VLOOKUP(S158,'Calcification Rates'!$A$10:$D$88,4,FALSE))</f>
        <v xml:space="preserve"> </v>
      </c>
      <c r="Y158" s="246">
        <f>(IF(ISERROR(VLOOKUP(S158,'Calcification Rates'!$A$11:$Q$88,11,0)),0,VLOOKUP(S158,'Calcification Rates'!$A$11:$Q$88,11,0)))*V158+(IF(ISERROR(VLOOKUP(S158,'Calcification Rates'!$A$11:$Q$88,14,0)),0,VLOOKUP(S158,'Calcification Rates'!$A$11:$Q$88,14,0)))</f>
        <v>0</v>
      </c>
      <c r="Z158" s="246">
        <f>(IF(ISERROR(VLOOKUP(S158,'Calcification Rates'!$A$11:$Q$88,12,0)),0,VLOOKUP(S158,'Calcification Rates'!$A$11:$Q$88,12,0)))*V158+(IF(ISERROR(VLOOKUP(S158,'Calcification Rates'!$A$11:$Q$88,15,0)),0,VLOOKUP(S158,'Calcification Rates'!$A$11:$Q$88,15,0)))</f>
        <v>0</v>
      </c>
      <c r="AA158" s="249">
        <f>(IF(ISERROR(VLOOKUP(S158,'Calcification Rates'!$A$11:$Q$88,13,0)),0,VLOOKUP(S158,'Calcification Rates'!$A$11:$Q$88,13,0)))*V158+(IF(ISERROR(VLOOKUP(S158,'Calcification Rates'!$A$11:$Q$88,16,0)),0,VLOOKUP(S158,'Calcification Rates'!$A$11:$Q$88,16,0)))</f>
        <v>0</v>
      </c>
      <c r="AB158" s="260"/>
      <c r="AC158" s="261"/>
      <c r="AD158" s="261"/>
      <c r="AE158" s="244">
        <f>(IF(ISERROR(VLOOKUP(AB158,'Calcification Rates'!$A$11:$Q$88,5,0)),0,VLOOKUP(AB158,'Calcification Rates'!$A$11:$Q$88,5,0)))*AD158</f>
        <v>0</v>
      </c>
      <c r="AF158" s="245" t="str">
        <f>IF(ISERROR(VLOOKUP(AB158,'Calcification Rates'!$A$10:$D$88,2,FALSE))," ",VLOOKUP(AB158,'Calcification Rates'!$A$10:$D$88,2,FALSE))</f>
        <v xml:space="preserve"> </v>
      </c>
      <c r="AG158" s="245" t="str">
        <f>IF(ISERROR(VLOOKUP(AB158,'Calcification Rates'!$A$10:$D$88,4,FALSE))," ",VLOOKUP(AB158,'Calcification Rates'!$A$10:$D$88,4,FALSE))</f>
        <v xml:space="preserve"> </v>
      </c>
      <c r="AH158" s="246">
        <f>(IF(ISERROR(VLOOKUP(AB158,'Calcification Rates'!$A$11:$Q$88,11,0)),0,VLOOKUP(AB158,'Calcification Rates'!$A$11:$Q$88,11,0)))*AE158+(IF(ISERROR(VLOOKUP(AB158,'Calcification Rates'!$A$11:$Q$88,14,0)),0,VLOOKUP(AB158,'Calcification Rates'!$A$11:$Q$88,14,0)))</f>
        <v>0</v>
      </c>
      <c r="AI158" s="246">
        <f>(IF(ISERROR(VLOOKUP(AB158,'Calcification Rates'!$A$11:$Q$88,12,0)),0,VLOOKUP(AB158,'Calcification Rates'!$A$11:$Q$88,12,0)))*AE158+(IF(ISERROR(VLOOKUP(AB158,'Calcification Rates'!$A$11:$Q$88,15,0)),0,VLOOKUP(AB158,'Calcification Rates'!$A$11:$Q$88,15,0)))</f>
        <v>0</v>
      </c>
      <c r="AJ158" s="249">
        <f>(IF(ISERROR(VLOOKUP(AB158,'Calcification Rates'!$A$11:$Q$88,13,0)),0,VLOOKUP(AB158,'Calcification Rates'!$A$11:$Q$88,13,0)))*AE158+(IF(ISERROR(VLOOKUP(AB158,'Calcification Rates'!$A$11:$Q$88,16,0)),0,VLOOKUP(AB158,'Calcification Rates'!$A$11:$Q$88,16,0)))</f>
        <v>0</v>
      </c>
      <c r="AK158" s="260"/>
      <c r="AL158" s="261"/>
      <c r="AM158" s="261"/>
      <c r="AN158" s="252">
        <f>(IF(ISERROR(VLOOKUP(AK158,'Calcification Rates'!$A$11:$Q$88,5,0)),0,VLOOKUP(AK158,'Calcification Rates'!$A$11:$Q$88,5,0)))*AM158</f>
        <v>0</v>
      </c>
      <c r="AO158" s="245" t="str">
        <f>IF(ISERROR(VLOOKUP(AK158,'Calcification Rates'!$A$10:$D$88,2,FALSE))," ",VLOOKUP(AK158,'Calcification Rates'!$A$10:$D$88,2,FALSE))</f>
        <v xml:space="preserve"> </v>
      </c>
      <c r="AP158" s="245" t="str">
        <f>IF(ISERROR(VLOOKUP(AK158,'Calcification Rates'!$A$10:$D$88,4,FALSE))," ",VLOOKUP(AK158,'Calcification Rates'!$A$10:$D$88,4,FALSE))</f>
        <v xml:space="preserve"> </v>
      </c>
      <c r="AQ158" s="246">
        <f>(IF(ISERROR(VLOOKUP(AK158,'Calcification Rates'!$A$11:$Q$88,11,0)),0,VLOOKUP(AK158,'Calcification Rates'!$A$11:$Q$88,11,0)))*AN158+(IF(ISERROR(VLOOKUP(AK158,'Calcification Rates'!$A$11:$Q$88,14,0)),0,VLOOKUP(AK158,'Calcification Rates'!$A$11:$Q$88,14,0)))</f>
        <v>0</v>
      </c>
      <c r="AR158" s="246">
        <f>(IF(ISERROR(VLOOKUP(AK158,'Calcification Rates'!$A$11:$Q$88,12,0)),0,VLOOKUP(AK158,'Calcification Rates'!$A$11:$Q$88,12,0)))*AN158+(IF(ISERROR(VLOOKUP(AK158,'Calcification Rates'!$A$11:$Q$88,15,0)),0,VLOOKUP(AK158,'Calcification Rates'!$A$11:$Q$88,15,0)))</f>
        <v>0</v>
      </c>
      <c r="AS158" s="249">
        <f>(IF(ISERROR(VLOOKUP(AK158,'Calcification Rates'!$A$11:$Q$88,13,0)),0,VLOOKUP(AK158,'Calcification Rates'!$A$11:$Q$88,13,0)))*AN158+(IF(ISERROR(VLOOKUP(AK158,'Calcification Rates'!$A$11:$Q$88,16,0)),0,VLOOKUP(AK158,'Calcification Rates'!$A$11:$Q$88,16,0)))</f>
        <v>0</v>
      </c>
      <c r="AT158" s="260"/>
      <c r="AU158" s="261"/>
      <c r="AV158" s="261"/>
      <c r="AW158" s="244">
        <f>(IF(ISERROR(VLOOKUP(AT158,'Calcification Rates'!$A$11:$Q$88,5,0)),0,VLOOKUP(AT158,'Calcification Rates'!$A$11:$Q$88,5,0)))*AV158</f>
        <v>0</v>
      </c>
      <c r="AX158" s="245" t="str">
        <f>IF(ISERROR(VLOOKUP(AT158,'Calcification Rates'!$A$10:$D$88,2,FALSE))," ",VLOOKUP(AT158,'Calcification Rates'!$A$10:$D$88,2,FALSE))</f>
        <v xml:space="preserve"> </v>
      </c>
      <c r="AY158" s="245" t="str">
        <f>IF(ISERROR(VLOOKUP(AT158,'Calcification Rates'!$A$10:$D$88,4,FALSE))," ",VLOOKUP(AT158,'Calcification Rates'!$A$10:$D$88,4,FALSE))</f>
        <v xml:space="preserve"> </v>
      </c>
      <c r="AZ158" s="253">
        <f>(IF(ISERROR(VLOOKUP(AT158,'Calcification Rates'!$A$11:$Q$88,11,0)),0,VLOOKUP(AT158,'Calcification Rates'!$A$11:$Q$88,11,0)))*AW158+(IF(ISERROR(VLOOKUP(AT158,'Calcification Rates'!$A$11:$Q$88,14,0)),0,VLOOKUP(AT158,'Calcification Rates'!$A$11:$Q$88,14,0)))</f>
        <v>0</v>
      </c>
      <c r="BA158" s="253">
        <f>(IF(ISERROR(VLOOKUP(AT158,'Calcification Rates'!$A$11:$Q$88,12,0)),0,VLOOKUP(AT158,'Calcification Rates'!$A$11:$Q$88,12,0)))*AW158+(IF(ISERROR(VLOOKUP(AT158,'Calcification Rates'!$A$11:$Q$88,15,0)),0,VLOOKUP(AT158,'Calcification Rates'!$A$11:$Q$88,15,0)))</f>
        <v>0</v>
      </c>
      <c r="BB158" s="254">
        <f>(IF(ISERROR(VLOOKUP(AT158,'Calcification Rates'!$A$11:$Q$88,13,0)),0,VLOOKUP(AT158,'Calcification Rates'!$A$11:$Q$88,13,0)))*AW158+(IF(ISERROR(VLOOKUP(AT158,'Calcification Rates'!$A$11:$Q$88,16,0)),0,VLOOKUP(AT158,'Calcification Rates'!$A$11:$Q$88,16,0)))</f>
        <v>0</v>
      </c>
      <c r="BC158" s="260"/>
      <c r="BD158" s="261"/>
      <c r="BE158" s="261"/>
      <c r="BF158" s="244">
        <f>(IF(ISERROR(VLOOKUP(BC158,'Calcification Rates'!$A$11:$Q$88,5,0)),0,VLOOKUP(BC158,'Calcification Rates'!$A$11:$Q$88,5,0)))*BE158</f>
        <v>0</v>
      </c>
      <c r="BG158" s="245" t="str">
        <f>IF(ISERROR(VLOOKUP(BC158,'Calcification Rates'!$A$10:$D$88,2,FALSE))," ",VLOOKUP(BC158,'Calcification Rates'!$A$10:$D$88,2,FALSE))</f>
        <v xml:space="preserve"> </v>
      </c>
      <c r="BH158" s="245" t="str">
        <f>IF(ISERROR(VLOOKUP(BC158,'Calcification Rates'!$A$10:$D$88,4,FALSE))," ",VLOOKUP(BC158,'Calcification Rates'!$A$10:$D$88,4,FALSE))</f>
        <v xml:space="preserve"> </v>
      </c>
      <c r="BI158" s="253">
        <f>(IF(ISERROR(VLOOKUP(BC158,'Calcification Rates'!$A$11:$Q$88,11,0)),0,VLOOKUP(BC158,'Calcification Rates'!$A$11:$Q$88,11,0)))*BF158+(IF(ISERROR(VLOOKUP(BC158,'Calcification Rates'!$A$11:$Q$88,14,0)),0,VLOOKUP(BC158,'Calcification Rates'!$A$11:$Q$88,14,0)))</f>
        <v>0</v>
      </c>
      <c r="BJ158" s="253">
        <f>(IF(ISERROR(VLOOKUP(BC158,'Calcification Rates'!$A$11:$Q$88,12,0)),0,VLOOKUP(BC158,'Calcification Rates'!$A$11:$Q$88,12,0)))*BF158+(IF(ISERROR(VLOOKUP(BC158,'Calcification Rates'!$A$11:$Q$88,15,0)),0,VLOOKUP(BC158,'Calcification Rates'!$A$11:$Q$88,15,0)))</f>
        <v>0</v>
      </c>
      <c r="BK158" s="254">
        <f>(IF(ISERROR(VLOOKUP(BC158,'Calcification Rates'!$A$11:$Q$88,13,0)),0,VLOOKUP(BC158,'Calcification Rates'!$A$11:$Q$88,13,0)))*BF158+(IF(ISERROR(VLOOKUP(BC158,'Calcification Rates'!$A$11:$Q$88,16,0)),0,VLOOKUP(BC158,'Calcification Rates'!$A$11:$Q$88,16,0)))</f>
        <v>0</v>
      </c>
      <c r="BL158" s="260"/>
      <c r="BM158" s="261"/>
      <c r="BN158" s="261"/>
      <c r="BO158" s="241">
        <f>(IF(ISERROR(VLOOKUP(BL158,'Calcification Rates'!$A$11:$Q$88,5,0)),0,VLOOKUP(BL158,'Calcification Rates'!$A$11:$Q$88,5,0)))*BN158</f>
        <v>0</v>
      </c>
      <c r="BP158" s="245" t="str">
        <f>IF(ISERROR(VLOOKUP(BL158,'Calcification Rates'!$A$10:$D$88,2,FALSE))," ",VLOOKUP(BL158,'Calcification Rates'!$A$10:$D$88,2,FALSE))</f>
        <v xml:space="preserve"> </v>
      </c>
      <c r="BQ158" s="245" t="str">
        <f>IF(ISERROR(VLOOKUP(BL158,'Calcification Rates'!$A$10:$D$88,4,FALSE))," ",VLOOKUP(BL158,'Calcification Rates'!$A$10:$D$88,4,FALSE))</f>
        <v xml:space="preserve"> </v>
      </c>
      <c r="BR158" s="253">
        <f>(IF(ISERROR(VLOOKUP(BL158,'Calcification Rates'!$A$11:$Q$88,11,0)),0,VLOOKUP(BL158,'Calcification Rates'!$A$11:$Q$88,11,0)))*BO158+(IF(ISERROR(VLOOKUP(BL158,'Calcification Rates'!$A$11:$Q$88,14,0)),0,VLOOKUP(BL158,'Calcification Rates'!$A$11:$Q$88,14,0)))</f>
        <v>0</v>
      </c>
      <c r="BS158" s="253">
        <f>(IF(ISERROR(VLOOKUP(BL158,'Calcification Rates'!$A$11:$Q$88,12,0)),0,VLOOKUP(BL158,'Calcification Rates'!$A$11:$Q$88,12,0)))*BO158+(IF(ISERROR(VLOOKUP(BL158,'Calcification Rates'!$A$11:$Q$88,15,0)),0,VLOOKUP(BL158,'Calcification Rates'!$A$11:$Q$88,15,0)))</f>
        <v>0</v>
      </c>
      <c r="BT158" s="254">
        <f>(IF(ISERROR(VLOOKUP(BL158,'Calcification Rates'!$A$11:$Q$88,13,0)),0,VLOOKUP(BL158,'Calcification Rates'!$A$11:$Q$88,13,0)))*BO158+(IF(ISERROR(VLOOKUP(BL158,'Calcification Rates'!$A$11:$Q$88,16,0)),0,VLOOKUP(BL158,'Calcification Rates'!$A$11:$Q$88,16,0)))</f>
        <v>0</v>
      </c>
    </row>
    <row r="159" spans="1:72" ht="20.100000000000001" customHeight="1" x14ac:dyDescent="0.25">
      <c r="A159" s="262"/>
      <c r="B159" s="261"/>
      <c r="C159" s="263"/>
      <c r="D159" s="244">
        <f>(IF(ISERROR(VLOOKUP(A159,'Calcification Rates'!$A$11:$Q$88,5,0)),0,VLOOKUP(A159,'Calcification Rates'!$A$11:$Q$88,5,0)))*C159</f>
        <v>0</v>
      </c>
      <c r="E159" s="245" t="str">
        <f>IF(ISERROR(VLOOKUP(A159,'Calcification Rates'!$A$10:$D$88,2,FALSE))," ",VLOOKUP(A159,'Calcification Rates'!$A$10:$D$88,2,FALSE))</f>
        <v xml:space="preserve"> </v>
      </c>
      <c r="F159" s="245" t="str">
        <f>IF(ISERROR(VLOOKUP(A159,'Calcification Rates'!$A$10:$D$88,4,FALSE))," ",VLOOKUP(A159,'Calcification Rates'!$A$10:$D$88,4,FALSE))</f>
        <v xml:space="preserve"> </v>
      </c>
      <c r="G159" s="246">
        <f>(IF(ISERROR(VLOOKUP(A159,'Calcification Rates'!$A$11:$Q$88,11,0)),0,VLOOKUP(A159,'Calcification Rates'!$A$11:$Q$88,11,0)))*D159+(IF(ISERROR(VLOOKUP(A159,'Calcification Rates'!$A$11:$Q$88,14,0)),0,VLOOKUP(A159,'Calcification Rates'!$A$11:$Q$88,14,0)))</f>
        <v>0</v>
      </c>
      <c r="H159" s="247">
        <f>(IF(ISERROR(VLOOKUP(A159,'Calcification Rates'!$A$11:$Q$88,12,0)),0,VLOOKUP(A159,'Calcification Rates'!$A$11:$Q$88,12,0)))*D159+(IF(ISERROR(VLOOKUP(A159,'Calcification Rates'!$A$11:$Q$88,15,0)),0,VLOOKUP(A159,'Calcification Rates'!$A$11:$Q$88,15,0)))</f>
        <v>0</v>
      </c>
      <c r="I159" s="248">
        <f>(IF(ISERROR(VLOOKUP(A159,'Calcification Rates'!$A$11:$Q$88,13,0)),0,VLOOKUP(A159,'Calcification Rates'!$A$11:$Q$88,13,0)))*D159+(IF(ISERROR(VLOOKUP(A159,'Calcification Rates'!$A$11:$Q$88,16,0)),0,VLOOKUP(A159,'Calcification Rates'!$A$11:$Q$88,16,0)))</f>
        <v>0</v>
      </c>
      <c r="J159" s="260"/>
      <c r="K159" s="250"/>
      <c r="L159" s="250"/>
      <c r="M159" s="244">
        <f>(IF(ISERROR(VLOOKUP(J159,'Calcification Rates'!$A$11:$Q$88,5,0)),0,VLOOKUP(J159,'Calcification Rates'!$A$11:$Q$88,5,0)))*L159</f>
        <v>0</v>
      </c>
      <c r="N159" s="245" t="str">
        <f>IF(ISERROR(VLOOKUP(J159,'Calcification Rates'!$A$10:$D$88,2,FALSE))," ",VLOOKUP(J159,'Calcification Rates'!$A$10:$D$88,2,FALSE))</f>
        <v xml:space="preserve"> </v>
      </c>
      <c r="O159" s="245" t="str">
        <f>IF(ISERROR(VLOOKUP(J159,'Calcification Rates'!$A$10:$D$88,4,FALSE))," ",VLOOKUP(J159,'Calcification Rates'!$A$10:$D$88,4,FALSE))</f>
        <v xml:space="preserve"> </v>
      </c>
      <c r="P159" s="246">
        <f>(IF(ISERROR(VLOOKUP(J159,'Calcification Rates'!$A$11:$Q$88,11,0)),0,VLOOKUP(J159,'Calcification Rates'!$A$11:$Q$88,11,0)))*M159+(IF(ISERROR(VLOOKUP(J159,'Calcification Rates'!$A$11:$Q$88,14,0)),0,VLOOKUP(J159,'Calcification Rates'!$A$11:$Q$88,14,0)))</f>
        <v>0</v>
      </c>
      <c r="Q159" s="246">
        <f>(IF(ISERROR(VLOOKUP(J159,'Calcification Rates'!$A$11:$Q$88,12,0)),0,VLOOKUP(J159,'Calcification Rates'!$A$11:$Q$88,12,0)))*M159+(IF(ISERROR(VLOOKUP(J159,'Calcification Rates'!$A$11:$Q$88,15,0)),0,VLOOKUP(J159,'Calcification Rates'!$A$11:$Q$88,15,0)))</f>
        <v>0</v>
      </c>
      <c r="R159" s="249">
        <f>(IF(ISERROR(VLOOKUP(J159,'Calcification Rates'!$A$11:$Q$88,13,0)),0,VLOOKUP(J159,'Calcification Rates'!$A$11:$Q$88,13,0)))*M159+(IF(ISERROR(VLOOKUP(J159,'Calcification Rates'!$A$11:$Q$88,16,0)),0,VLOOKUP(J159,'Calcification Rates'!$A$11:$Q$88,16,0)))</f>
        <v>0</v>
      </c>
      <c r="S159" s="242"/>
      <c r="T159" s="242"/>
      <c r="U159" s="242"/>
      <c r="V159" s="252">
        <f>(IF(ISERROR(VLOOKUP(S159,'Calcification Rates'!$A$11:$Q$88,5,0)),0,VLOOKUP(S159,'Calcification Rates'!$A$11:$Q$88,5,0)))*U159</f>
        <v>0</v>
      </c>
      <c r="W159" s="259" t="str">
        <f>IF(ISERROR(VLOOKUP(S159,'Calcification Rates'!$A$10:$D$88,2,FALSE))," ",VLOOKUP(S159,'Calcification Rates'!$A$10:$D$88,2,FALSE))</f>
        <v xml:space="preserve"> </v>
      </c>
      <c r="X159" s="245" t="str">
        <f>IF(ISERROR(VLOOKUP(S159,'Calcification Rates'!$A$10:$D$88,4,FALSE))," ",VLOOKUP(S159,'Calcification Rates'!$A$10:$D$88,4,FALSE))</f>
        <v xml:space="preserve"> </v>
      </c>
      <c r="Y159" s="246">
        <f>(IF(ISERROR(VLOOKUP(S159,'Calcification Rates'!$A$11:$Q$88,11,0)),0,VLOOKUP(S159,'Calcification Rates'!$A$11:$Q$88,11,0)))*V159+(IF(ISERROR(VLOOKUP(S159,'Calcification Rates'!$A$11:$Q$88,14,0)),0,VLOOKUP(S159,'Calcification Rates'!$A$11:$Q$88,14,0)))</f>
        <v>0</v>
      </c>
      <c r="Z159" s="246">
        <f>(IF(ISERROR(VLOOKUP(S159,'Calcification Rates'!$A$11:$Q$88,12,0)),0,VLOOKUP(S159,'Calcification Rates'!$A$11:$Q$88,12,0)))*V159+(IF(ISERROR(VLOOKUP(S159,'Calcification Rates'!$A$11:$Q$88,15,0)),0,VLOOKUP(S159,'Calcification Rates'!$A$11:$Q$88,15,0)))</f>
        <v>0</v>
      </c>
      <c r="AA159" s="249">
        <f>(IF(ISERROR(VLOOKUP(S159,'Calcification Rates'!$A$11:$Q$88,13,0)),0,VLOOKUP(S159,'Calcification Rates'!$A$11:$Q$88,13,0)))*V159+(IF(ISERROR(VLOOKUP(S159,'Calcification Rates'!$A$11:$Q$88,16,0)),0,VLOOKUP(S159,'Calcification Rates'!$A$11:$Q$88,16,0)))</f>
        <v>0</v>
      </c>
      <c r="AB159" s="260"/>
      <c r="AC159" s="261"/>
      <c r="AD159" s="261"/>
      <c r="AE159" s="244">
        <f>(IF(ISERROR(VLOOKUP(AB159,'Calcification Rates'!$A$11:$Q$88,5,0)),0,VLOOKUP(AB159,'Calcification Rates'!$A$11:$Q$88,5,0)))*AD159</f>
        <v>0</v>
      </c>
      <c r="AF159" s="245" t="str">
        <f>IF(ISERROR(VLOOKUP(AB159,'Calcification Rates'!$A$10:$D$88,2,FALSE))," ",VLOOKUP(AB159,'Calcification Rates'!$A$10:$D$88,2,FALSE))</f>
        <v xml:space="preserve"> </v>
      </c>
      <c r="AG159" s="245" t="str">
        <f>IF(ISERROR(VLOOKUP(AB159,'Calcification Rates'!$A$10:$D$88,4,FALSE))," ",VLOOKUP(AB159,'Calcification Rates'!$A$10:$D$88,4,FALSE))</f>
        <v xml:space="preserve"> </v>
      </c>
      <c r="AH159" s="246">
        <f>(IF(ISERROR(VLOOKUP(AB159,'Calcification Rates'!$A$11:$Q$88,11,0)),0,VLOOKUP(AB159,'Calcification Rates'!$A$11:$Q$88,11,0)))*AE159+(IF(ISERROR(VLOOKUP(AB159,'Calcification Rates'!$A$11:$Q$88,14,0)),0,VLOOKUP(AB159,'Calcification Rates'!$A$11:$Q$88,14,0)))</f>
        <v>0</v>
      </c>
      <c r="AI159" s="246">
        <f>(IF(ISERROR(VLOOKUP(AB159,'Calcification Rates'!$A$11:$Q$88,12,0)),0,VLOOKUP(AB159,'Calcification Rates'!$A$11:$Q$88,12,0)))*AE159+(IF(ISERROR(VLOOKUP(AB159,'Calcification Rates'!$A$11:$Q$88,15,0)),0,VLOOKUP(AB159,'Calcification Rates'!$A$11:$Q$88,15,0)))</f>
        <v>0</v>
      </c>
      <c r="AJ159" s="249">
        <f>(IF(ISERROR(VLOOKUP(AB159,'Calcification Rates'!$A$11:$Q$88,13,0)),0,VLOOKUP(AB159,'Calcification Rates'!$A$11:$Q$88,13,0)))*AE159+(IF(ISERROR(VLOOKUP(AB159,'Calcification Rates'!$A$11:$Q$88,16,0)),0,VLOOKUP(AB159,'Calcification Rates'!$A$11:$Q$88,16,0)))</f>
        <v>0</v>
      </c>
      <c r="AK159" s="260"/>
      <c r="AL159" s="261"/>
      <c r="AM159" s="261"/>
      <c r="AN159" s="252">
        <f>(IF(ISERROR(VLOOKUP(AK159,'Calcification Rates'!$A$11:$Q$88,5,0)),0,VLOOKUP(AK159,'Calcification Rates'!$A$11:$Q$88,5,0)))*AM159</f>
        <v>0</v>
      </c>
      <c r="AO159" s="245" t="str">
        <f>IF(ISERROR(VLOOKUP(AK159,'Calcification Rates'!$A$10:$D$88,2,FALSE))," ",VLOOKUP(AK159,'Calcification Rates'!$A$10:$D$88,2,FALSE))</f>
        <v xml:space="preserve"> </v>
      </c>
      <c r="AP159" s="245" t="str">
        <f>IF(ISERROR(VLOOKUP(AK159,'Calcification Rates'!$A$10:$D$88,4,FALSE))," ",VLOOKUP(AK159,'Calcification Rates'!$A$10:$D$88,4,FALSE))</f>
        <v xml:space="preserve"> </v>
      </c>
      <c r="AQ159" s="246">
        <f>(IF(ISERROR(VLOOKUP(AK159,'Calcification Rates'!$A$11:$Q$88,11,0)),0,VLOOKUP(AK159,'Calcification Rates'!$A$11:$Q$88,11,0)))*AN159+(IF(ISERROR(VLOOKUP(AK159,'Calcification Rates'!$A$11:$Q$88,14,0)),0,VLOOKUP(AK159,'Calcification Rates'!$A$11:$Q$88,14,0)))</f>
        <v>0</v>
      </c>
      <c r="AR159" s="246">
        <f>(IF(ISERROR(VLOOKUP(AK159,'Calcification Rates'!$A$11:$Q$88,12,0)),0,VLOOKUP(AK159,'Calcification Rates'!$A$11:$Q$88,12,0)))*AN159+(IF(ISERROR(VLOOKUP(AK159,'Calcification Rates'!$A$11:$Q$88,15,0)),0,VLOOKUP(AK159,'Calcification Rates'!$A$11:$Q$88,15,0)))</f>
        <v>0</v>
      </c>
      <c r="AS159" s="249">
        <f>(IF(ISERROR(VLOOKUP(AK159,'Calcification Rates'!$A$11:$Q$88,13,0)),0,VLOOKUP(AK159,'Calcification Rates'!$A$11:$Q$88,13,0)))*AN159+(IF(ISERROR(VLOOKUP(AK159,'Calcification Rates'!$A$11:$Q$88,16,0)),0,VLOOKUP(AK159,'Calcification Rates'!$A$11:$Q$88,16,0)))</f>
        <v>0</v>
      </c>
      <c r="AT159" s="260"/>
      <c r="AU159" s="261"/>
      <c r="AV159" s="261"/>
      <c r="AW159" s="244">
        <f>(IF(ISERROR(VLOOKUP(AT159,'Calcification Rates'!$A$11:$Q$88,5,0)),0,VLOOKUP(AT159,'Calcification Rates'!$A$11:$Q$88,5,0)))*AV159</f>
        <v>0</v>
      </c>
      <c r="AX159" s="245" t="str">
        <f>IF(ISERROR(VLOOKUP(AT159,'Calcification Rates'!$A$10:$D$88,2,FALSE))," ",VLOOKUP(AT159,'Calcification Rates'!$A$10:$D$88,2,FALSE))</f>
        <v xml:space="preserve"> </v>
      </c>
      <c r="AY159" s="245" t="str">
        <f>IF(ISERROR(VLOOKUP(AT159,'Calcification Rates'!$A$10:$D$88,4,FALSE))," ",VLOOKUP(AT159,'Calcification Rates'!$A$10:$D$88,4,FALSE))</f>
        <v xml:space="preserve"> </v>
      </c>
      <c r="AZ159" s="253">
        <f>(IF(ISERROR(VLOOKUP(AT159,'Calcification Rates'!$A$11:$Q$88,11,0)),0,VLOOKUP(AT159,'Calcification Rates'!$A$11:$Q$88,11,0)))*AW159+(IF(ISERROR(VLOOKUP(AT159,'Calcification Rates'!$A$11:$Q$88,14,0)),0,VLOOKUP(AT159,'Calcification Rates'!$A$11:$Q$88,14,0)))</f>
        <v>0</v>
      </c>
      <c r="BA159" s="253">
        <f>(IF(ISERROR(VLOOKUP(AT159,'Calcification Rates'!$A$11:$Q$88,12,0)),0,VLOOKUP(AT159,'Calcification Rates'!$A$11:$Q$88,12,0)))*AW159+(IF(ISERROR(VLOOKUP(AT159,'Calcification Rates'!$A$11:$Q$88,15,0)),0,VLOOKUP(AT159,'Calcification Rates'!$A$11:$Q$88,15,0)))</f>
        <v>0</v>
      </c>
      <c r="BB159" s="254">
        <f>(IF(ISERROR(VLOOKUP(AT159,'Calcification Rates'!$A$11:$Q$88,13,0)),0,VLOOKUP(AT159,'Calcification Rates'!$A$11:$Q$88,13,0)))*AW159+(IF(ISERROR(VLOOKUP(AT159,'Calcification Rates'!$A$11:$Q$88,16,0)),0,VLOOKUP(AT159,'Calcification Rates'!$A$11:$Q$88,16,0)))</f>
        <v>0</v>
      </c>
      <c r="BC159" s="260"/>
      <c r="BD159" s="261"/>
      <c r="BE159" s="261"/>
      <c r="BF159" s="244">
        <f>(IF(ISERROR(VLOOKUP(BC159,'Calcification Rates'!$A$11:$Q$88,5,0)),0,VLOOKUP(BC159,'Calcification Rates'!$A$11:$Q$88,5,0)))*BE159</f>
        <v>0</v>
      </c>
      <c r="BG159" s="245" t="str">
        <f>IF(ISERROR(VLOOKUP(BC159,'Calcification Rates'!$A$10:$D$88,2,FALSE))," ",VLOOKUP(BC159,'Calcification Rates'!$A$10:$D$88,2,FALSE))</f>
        <v xml:space="preserve"> </v>
      </c>
      <c r="BH159" s="245" t="str">
        <f>IF(ISERROR(VLOOKUP(BC159,'Calcification Rates'!$A$10:$D$88,4,FALSE))," ",VLOOKUP(BC159,'Calcification Rates'!$A$10:$D$88,4,FALSE))</f>
        <v xml:space="preserve"> </v>
      </c>
      <c r="BI159" s="253">
        <f>(IF(ISERROR(VLOOKUP(BC159,'Calcification Rates'!$A$11:$Q$88,11,0)),0,VLOOKUP(BC159,'Calcification Rates'!$A$11:$Q$88,11,0)))*BF159+(IF(ISERROR(VLOOKUP(BC159,'Calcification Rates'!$A$11:$Q$88,14,0)),0,VLOOKUP(BC159,'Calcification Rates'!$A$11:$Q$88,14,0)))</f>
        <v>0</v>
      </c>
      <c r="BJ159" s="253">
        <f>(IF(ISERROR(VLOOKUP(BC159,'Calcification Rates'!$A$11:$Q$88,12,0)),0,VLOOKUP(BC159,'Calcification Rates'!$A$11:$Q$88,12,0)))*BF159+(IF(ISERROR(VLOOKUP(BC159,'Calcification Rates'!$A$11:$Q$88,15,0)),0,VLOOKUP(BC159,'Calcification Rates'!$A$11:$Q$88,15,0)))</f>
        <v>0</v>
      </c>
      <c r="BK159" s="254">
        <f>(IF(ISERROR(VLOOKUP(BC159,'Calcification Rates'!$A$11:$Q$88,13,0)),0,VLOOKUP(BC159,'Calcification Rates'!$A$11:$Q$88,13,0)))*BF159+(IF(ISERROR(VLOOKUP(BC159,'Calcification Rates'!$A$11:$Q$88,16,0)),0,VLOOKUP(BC159,'Calcification Rates'!$A$11:$Q$88,16,0)))</f>
        <v>0</v>
      </c>
      <c r="BL159" s="260"/>
      <c r="BM159" s="261"/>
      <c r="BN159" s="261"/>
      <c r="BO159" s="241">
        <f>(IF(ISERROR(VLOOKUP(BL159,'Calcification Rates'!$A$11:$Q$88,5,0)),0,VLOOKUP(BL159,'Calcification Rates'!$A$11:$Q$88,5,0)))*BN159</f>
        <v>0</v>
      </c>
      <c r="BP159" s="245" t="str">
        <f>IF(ISERROR(VLOOKUP(BL159,'Calcification Rates'!$A$10:$D$88,2,FALSE))," ",VLOOKUP(BL159,'Calcification Rates'!$A$10:$D$88,2,FALSE))</f>
        <v xml:space="preserve"> </v>
      </c>
      <c r="BQ159" s="245" t="str">
        <f>IF(ISERROR(VLOOKUP(BL159,'Calcification Rates'!$A$10:$D$88,4,FALSE))," ",VLOOKUP(BL159,'Calcification Rates'!$A$10:$D$88,4,FALSE))</f>
        <v xml:space="preserve"> </v>
      </c>
      <c r="BR159" s="253">
        <f>(IF(ISERROR(VLOOKUP(BL159,'Calcification Rates'!$A$11:$Q$88,11,0)),0,VLOOKUP(BL159,'Calcification Rates'!$A$11:$Q$88,11,0)))*BO159+(IF(ISERROR(VLOOKUP(BL159,'Calcification Rates'!$A$11:$Q$88,14,0)),0,VLOOKUP(BL159,'Calcification Rates'!$A$11:$Q$88,14,0)))</f>
        <v>0</v>
      </c>
      <c r="BS159" s="253">
        <f>(IF(ISERROR(VLOOKUP(BL159,'Calcification Rates'!$A$11:$Q$88,12,0)),0,VLOOKUP(BL159,'Calcification Rates'!$A$11:$Q$88,12,0)))*BO159+(IF(ISERROR(VLOOKUP(BL159,'Calcification Rates'!$A$11:$Q$88,15,0)),0,VLOOKUP(BL159,'Calcification Rates'!$A$11:$Q$88,15,0)))</f>
        <v>0</v>
      </c>
      <c r="BT159" s="254">
        <f>(IF(ISERROR(VLOOKUP(BL159,'Calcification Rates'!$A$11:$Q$88,13,0)),0,VLOOKUP(BL159,'Calcification Rates'!$A$11:$Q$88,13,0)))*BO159+(IF(ISERROR(VLOOKUP(BL159,'Calcification Rates'!$A$11:$Q$88,16,0)),0,VLOOKUP(BL159,'Calcification Rates'!$A$11:$Q$88,16,0)))</f>
        <v>0</v>
      </c>
    </row>
    <row r="160" spans="1:72" ht="20.100000000000001" customHeight="1" x14ac:dyDescent="0.25">
      <c r="A160" s="262"/>
      <c r="B160" s="261"/>
      <c r="C160" s="263"/>
      <c r="D160" s="244">
        <f>(IF(ISERROR(VLOOKUP(A160,'Calcification Rates'!$A$11:$Q$88,5,0)),0,VLOOKUP(A160,'Calcification Rates'!$A$11:$Q$88,5,0)))*C160</f>
        <v>0</v>
      </c>
      <c r="E160" s="245" t="str">
        <f>IF(ISERROR(VLOOKUP(A160,'Calcification Rates'!$A$10:$D$88,2,FALSE))," ",VLOOKUP(A160,'Calcification Rates'!$A$10:$D$88,2,FALSE))</f>
        <v xml:space="preserve"> </v>
      </c>
      <c r="F160" s="245" t="str">
        <f>IF(ISERROR(VLOOKUP(A160,'Calcification Rates'!$A$10:$D$88,4,FALSE))," ",VLOOKUP(A160,'Calcification Rates'!$A$10:$D$88,4,FALSE))</f>
        <v xml:space="preserve"> </v>
      </c>
      <c r="G160" s="246">
        <f>(IF(ISERROR(VLOOKUP(A160,'Calcification Rates'!$A$11:$Q$88,11,0)),0,VLOOKUP(A160,'Calcification Rates'!$A$11:$Q$88,11,0)))*D160+(IF(ISERROR(VLOOKUP(A160,'Calcification Rates'!$A$11:$Q$88,14,0)),0,VLOOKUP(A160,'Calcification Rates'!$A$11:$Q$88,14,0)))</f>
        <v>0</v>
      </c>
      <c r="H160" s="247">
        <f>(IF(ISERROR(VLOOKUP(A160,'Calcification Rates'!$A$11:$Q$88,12,0)),0,VLOOKUP(A160,'Calcification Rates'!$A$11:$Q$88,12,0)))*D160+(IF(ISERROR(VLOOKUP(A160,'Calcification Rates'!$A$11:$Q$88,15,0)),0,VLOOKUP(A160,'Calcification Rates'!$A$11:$Q$88,15,0)))</f>
        <v>0</v>
      </c>
      <c r="I160" s="248">
        <f>(IF(ISERROR(VLOOKUP(A160,'Calcification Rates'!$A$11:$Q$88,13,0)),0,VLOOKUP(A160,'Calcification Rates'!$A$11:$Q$88,13,0)))*D160+(IF(ISERROR(VLOOKUP(A160,'Calcification Rates'!$A$11:$Q$88,16,0)),0,VLOOKUP(A160,'Calcification Rates'!$A$11:$Q$88,16,0)))</f>
        <v>0</v>
      </c>
      <c r="J160" s="260"/>
      <c r="K160" s="250"/>
      <c r="L160" s="250"/>
      <c r="M160" s="244">
        <f>(IF(ISERROR(VLOOKUP(J160,'Calcification Rates'!$A$11:$Q$88,5,0)),0,VLOOKUP(J160,'Calcification Rates'!$A$11:$Q$88,5,0)))*L160</f>
        <v>0</v>
      </c>
      <c r="N160" s="245" t="str">
        <f>IF(ISERROR(VLOOKUP(J160,'Calcification Rates'!$A$10:$D$88,2,FALSE))," ",VLOOKUP(J160,'Calcification Rates'!$A$10:$D$88,2,FALSE))</f>
        <v xml:space="preserve"> </v>
      </c>
      <c r="O160" s="245" t="str">
        <f>IF(ISERROR(VLOOKUP(J160,'Calcification Rates'!$A$10:$D$88,4,FALSE))," ",VLOOKUP(J160,'Calcification Rates'!$A$10:$D$88,4,FALSE))</f>
        <v xml:space="preserve"> </v>
      </c>
      <c r="P160" s="246">
        <f>(IF(ISERROR(VLOOKUP(J160,'Calcification Rates'!$A$11:$Q$88,11,0)),0,VLOOKUP(J160,'Calcification Rates'!$A$11:$Q$88,11,0)))*M160+(IF(ISERROR(VLOOKUP(J160,'Calcification Rates'!$A$11:$Q$88,14,0)),0,VLOOKUP(J160,'Calcification Rates'!$A$11:$Q$88,14,0)))</f>
        <v>0</v>
      </c>
      <c r="Q160" s="246">
        <f>(IF(ISERROR(VLOOKUP(J160,'Calcification Rates'!$A$11:$Q$88,12,0)),0,VLOOKUP(J160,'Calcification Rates'!$A$11:$Q$88,12,0)))*M160+(IF(ISERROR(VLOOKUP(J160,'Calcification Rates'!$A$11:$Q$88,15,0)),0,VLOOKUP(J160,'Calcification Rates'!$A$11:$Q$88,15,0)))</f>
        <v>0</v>
      </c>
      <c r="R160" s="249">
        <f>(IF(ISERROR(VLOOKUP(J160,'Calcification Rates'!$A$11:$Q$88,13,0)),0,VLOOKUP(J160,'Calcification Rates'!$A$11:$Q$88,13,0)))*M160+(IF(ISERROR(VLOOKUP(J160,'Calcification Rates'!$A$11:$Q$88,16,0)),0,VLOOKUP(J160,'Calcification Rates'!$A$11:$Q$88,16,0)))</f>
        <v>0</v>
      </c>
      <c r="S160" s="242"/>
      <c r="T160" s="242"/>
      <c r="U160" s="242"/>
      <c r="V160" s="252">
        <f>(IF(ISERROR(VLOOKUP(S160,'Calcification Rates'!$A$11:$Q$88,5,0)),0,VLOOKUP(S160,'Calcification Rates'!$A$11:$Q$88,5,0)))*U160</f>
        <v>0</v>
      </c>
      <c r="W160" s="259" t="str">
        <f>IF(ISERROR(VLOOKUP(S160,'Calcification Rates'!$A$10:$D$88,2,FALSE))," ",VLOOKUP(S160,'Calcification Rates'!$A$10:$D$88,2,FALSE))</f>
        <v xml:space="preserve"> </v>
      </c>
      <c r="X160" s="245" t="str">
        <f>IF(ISERROR(VLOOKUP(S160,'Calcification Rates'!$A$10:$D$88,4,FALSE))," ",VLOOKUP(S160,'Calcification Rates'!$A$10:$D$88,4,FALSE))</f>
        <v xml:space="preserve"> </v>
      </c>
      <c r="Y160" s="246">
        <f>(IF(ISERROR(VLOOKUP(S160,'Calcification Rates'!$A$11:$Q$88,11,0)),0,VLOOKUP(S160,'Calcification Rates'!$A$11:$Q$88,11,0)))*V160+(IF(ISERROR(VLOOKUP(S160,'Calcification Rates'!$A$11:$Q$88,14,0)),0,VLOOKUP(S160,'Calcification Rates'!$A$11:$Q$88,14,0)))</f>
        <v>0</v>
      </c>
      <c r="Z160" s="246">
        <f>(IF(ISERROR(VLOOKUP(S160,'Calcification Rates'!$A$11:$Q$88,12,0)),0,VLOOKUP(S160,'Calcification Rates'!$A$11:$Q$88,12,0)))*V160+(IF(ISERROR(VLOOKUP(S160,'Calcification Rates'!$A$11:$Q$88,15,0)),0,VLOOKUP(S160,'Calcification Rates'!$A$11:$Q$88,15,0)))</f>
        <v>0</v>
      </c>
      <c r="AA160" s="249">
        <f>(IF(ISERROR(VLOOKUP(S160,'Calcification Rates'!$A$11:$Q$88,13,0)),0,VLOOKUP(S160,'Calcification Rates'!$A$11:$Q$88,13,0)))*V160+(IF(ISERROR(VLOOKUP(S160,'Calcification Rates'!$A$11:$Q$88,16,0)),0,VLOOKUP(S160,'Calcification Rates'!$A$11:$Q$88,16,0)))</f>
        <v>0</v>
      </c>
      <c r="AB160" s="260"/>
      <c r="AC160" s="261"/>
      <c r="AD160" s="261"/>
      <c r="AE160" s="244">
        <f>(IF(ISERROR(VLOOKUP(AB160,'Calcification Rates'!$A$11:$Q$88,5,0)),0,VLOOKUP(AB160,'Calcification Rates'!$A$11:$Q$88,5,0)))*AD160</f>
        <v>0</v>
      </c>
      <c r="AF160" s="245" t="str">
        <f>IF(ISERROR(VLOOKUP(AB160,'Calcification Rates'!$A$10:$D$88,2,FALSE))," ",VLOOKUP(AB160,'Calcification Rates'!$A$10:$D$88,2,FALSE))</f>
        <v xml:space="preserve"> </v>
      </c>
      <c r="AG160" s="245" t="str">
        <f>IF(ISERROR(VLOOKUP(AB160,'Calcification Rates'!$A$10:$D$88,4,FALSE))," ",VLOOKUP(AB160,'Calcification Rates'!$A$10:$D$88,4,FALSE))</f>
        <v xml:space="preserve"> </v>
      </c>
      <c r="AH160" s="246">
        <f>(IF(ISERROR(VLOOKUP(AB160,'Calcification Rates'!$A$11:$Q$88,11,0)),0,VLOOKUP(AB160,'Calcification Rates'!$A$11:$Q$88,11,0)))*AE160+(IF(ISERROR(VLOOKUP(AB160,'Calcification Rates'!$A$11:$Q$88,14,0)),0,VLOOKUP(AB160,'Calcification Rates'!$A$11:$Q$88,14,0)))</f>
        <v>0</v>
      </c>
      <c r="AI160" s="246">
        <f>(IF(ISERROR(VLOOKUP(AB160,'Calcification Rates'!$A$11:$Q$88,12,0)),0,VLOOKUP(AB160,'Calcification Rates'!$A$11:$Q$88,12,0)))*AE160+(IF(ISERROR(VLOOKUP(AB160,'Calcification Rates'!$A$11:$Q$88,15,0)),0,VLOOKUP(AB160,'Calcification Rates'!$A$11:$Q$88,15,0)))</f>
        <v>0</v>
      </c>
      <c r="AJ160" s="249">
        <f>(IF(ISERROR(VLOOKUP(AB160,'Calcification Rates'!$A$11:$Q$88,13,0)),0,VLOOKUP(AB160,'Calcification Rates'!$A$11:$Q$88,13,0)))*AE160+(IF(ISERROR(VLOOKUP(AB160,'Calcification Rates'!$A$11:$Q$88,16,0)),0,VLOOKUP(AB160,'Calcification Rates'!$A$11:$Q$88,16,0)))</f>
        <v>0</v>
      </c>
      <c r="AK160" s="260"/>
      <c r="AL160" s="261"/>
      <c r="AM160" s="261"/>
      <c r="AN160" s="252">
        <f>(IF(ISERROR(VLOOKUP(AK160,'Calcification Rates'!$A$11:$Q$88,5,0)),0,VLOOKUP(AK160,'Calcification Rates'!$A$11:$Q$88,5,0)))*AM160</f>
        <v>0</v>
      </c>
      <c r="AO160" s="245" t="str">
        <f>IF(ISERROR(VLOOKUP(AK160,'Calcification Rates'!$A$10:$D$88,2,FALSE))," ",VLOOKUP(AK160,'Calcification Rates'!$A$10:$D$88,2,FALSE))</f>
        <v xml:space="preserve"> </v>
      </c>
      <c r="AP160" s="245" t="str">
        <f>IF(ISERROR(VLOOKUP(AK160,'Calcification Rates'!$A$10:$D$88,4,FALSE))," ",VLOOKUP(AK160,'Calcification Rates'!$A$10:$D$88,4,FALSE))</f>
        <v xml:space="preserve"> </v>
      </c>
      <c r="AQ160" s="246">
        <f>(IF(ISERROR(VLOOKUP(AK160,'Calcification Rates'!$A$11:$Q$88,11,0)),0,VLOOKUP(AK160,'Calcification Rates'!$A$11:$Q$88,11,0)))*AN160+(IF(ISERROR(VLOOKUP(AK160,'Calcification Rates'!$A$11:$Q$88,14,0)),0,VLOOKUP(AK160,'Calcification Rates'!$A$11:$Q$88,14,0)))</f>
        <v>0</v>
      </c>
      <c r="AR160" s="246">
        <f>(IF(ISERROR(VLOOKUP(AK160,'Calcification Rates'!$A$11:$Q$88,12,0)),0,VLOOKUP(AK160,'Calcification Rates'!$A$11:$Q$88,12,0)))*AN160+(IF(ISERROR(VLOOKUP(AK160,'Calcification Rates'!$A$11:$Q$88,15,0)),0,VLOOKUP(AK160,'Calcification Rates'!$A$11:$Q$88,15,0)))</f>
        <v>0</v>
      </c>
      <c r="AS160" s="249">
        <f>(IF(ISERROR(VLOOKUP(AK160,'Calcification Rates'!$A$11:$Q$88,13,0)),0,VLOOKUP(AK160,'Calcification Rates'!$A$11:$Q$88,13,0)))*AN160+(IF(ISERROR(VLOOKUP(AK160,'Calcification Rates'!$A$11:$Q$88,16,0)),0,VLOOKUP(AK160,'Calcification Rates'!$A$11:$Q$88,16,0)))</f>
        <v>0</v>
      </c>
      <c r="AT160" s="260"/>
      <c r="AU160" s="261"/>
      <c r="AV160" s="261"/>
      <c r="AW160" s="244">
        <f>(IF(ISERROR(VLOOKUP(AT160,'Calcification Rates'!$A$11:$Q$88,5,0)),0,VLOOKUP(AT160,'Calcification Rates'!$A$11:$Q$88,5,0)))*AV160</f>
        <v>0</v>
      </c>
      <c r="AX160" s="245" t="str">
        <f>IF(ISERROR(VLOOKUP(AT160,'Calcification Rates'!$A$10:$D$88,2,FALSE))," ",VLOOKUP(AT160,'Calcification Rates'!$A$10:$D$88,2,FALSE))</f>
        <v xml:space="preserve"> </v>
      </c>
      <c r="AY160" s="245" t="str">
        <f>IF(ISERROR(VLOOKUP(AT160,'Calcification Rates'!$A$10:$D$88,4,FALSE))," ",VLOOKUP(AT160,'Calcification Rates'!$A$10:$D$88,4,FALSE))</f>
        <v xml:space="preserve"> </v>
      </c>
      <c r="AZ160" s="253">
        <f>(IF(ISERROR(VLOOKUP(AT160,'Calcification Rates'!$A$11:$Q$88,11,0)),0,VLOOKUP(AT160,'Calcification Rates'!$A$11:$Q$88,11,0)))*AW160+(IF(ISERROR(VLOOKUP(AT160,'Calcification Rates'!$A$11:$Q$88,14,0)),0,VLOOKUP(AT160,'Calcification Rates'!$A$11:$Q$88,14,0)))</f>
        <v>0</v>
      </c>
      <c r="BA160" s="253">
        <f>(IF(ISERROR(VLOOKUP(AT160,'Calcification Rates'!$A$11:$Q$88,12,0)),0,VLOOKUP(AT160,'Calcification Rates'!$A$11:$Q$88,12,0)))*AW160+(IF(ISERROR(VLOOKUP(AT160,'Calcification Rates'!$A$11:$Q$88,15,0)),0,VLOOKUP(AT160,'Calcification Rates'!$A$11:$Q$88,15,0)))</f>
        <v>0</v>
      </c>
      <c r="BB160" s="254">
        <f>(IF(ISERROR(VLOOKUP(AT160,'Calcification Rates'!$A$11:$Q$88,13,0)),0,VLOOKUP(AT160,'Calcification Rates'!$A$11:$Q$88,13,0)))*AW160+(IF(ISERROR(VLOOKUP(AT160,'Calcification Rates'!$A$11:$Q$88,16,0)),0,VLOOKUP(AT160,'Calcification Rates'!$A$11:$Q$88,16,0)))</f>
        <v>0</v>
      </c>
      <c r="BC160" s="260"/>
      <c r="BD160" s="261"/>
      <c r="BE160" s="261"/>
      <c r="BF160" s="244">
        <f>(IF(ISERROR(VLOOKUP(BC160,'Calcification Rates'!$A$11:$Q$88,5,0)),0,VLOOKUP(BC160,'Calcification Rates'!$A$11:$Q$88,5,0)))*BE160</f>
        <v>0</v>
      </c>
      <c r="BG160" s="245" t="str">
        <f>IF(ISERROR(VLOOKUP(BC160,'Calcification Rates'!$A$10:$D$88,2,FALSE))," ",VLOOKUP(BC160,'Calcification Rates'!$A$10:$D$88,2,FALSE))</f>
        <v xml:space="preserve"> </v>
      </c>
      <c r="BH160" s="245" t="str">
        <f>IF(ISERROR(VLOOKUP(BC160,'Calcification Rates'!$A$10:$D$88,4,FALSE))," ",VLOOKUP(BC160,'Calcification Rates'!$A$10:$D$88,4,FALSE))</f>
        <v xml:space="preserve"> </v>
      </c>
      <c r="BI160" s="253">
        <f>(IF(ISERROR(VLOOKUP(BC160,'Calcification Rates'!$A$11:$Q$88,11,0)),0,VLOOKUP(BC160,'Calcification Rates'!$A$11:$Q$88,11,0)))*BF160+(IF(ISERROR(VLOOKUP(BC160,'Calcification Rates'!$A$11:$Q$88,14,0)),0,VLOOKUP(BC160,'Calcification Rates'!$A$11:$Q$88,14,0)))</f>
        <v>0</v>
      </c>
      <c r="BJ160" s="253">
        <f>(IF(ISERROR(VLOOKUP(BC160,'Calcification Rates'!$A$11:$Q$88,12,0)),0,VLOOKUP(BC160,'Calcification Rates'!$A$11:$Q$88,12,0)))*BF160+(IF(ISERROR(VLOOKUP(BC160,'Calcification Rates'!$A$11:$Q$88,15,0)),0,VLOOKUP(BC160,'Calcification Rates'!$A$11:$Q$88,15,0)))</f>
        <v>0</v>
      </c>
      <c r="BK160" s="254">
        <f>(IF(ISERROR(VLOOKUP(BC160,'Calcification Rates'!$A$11:$Q$88,13,0)),0,VLOOKUP(BC160,'Calcification Rates'!$A$11:$Q$88,13,0)))*BF160+(IF(ISERROR(VLOOKUP(BC160,'Calcification Rates'!$A$11:$Q$88,16,0)),0,VLOOKUP(BC160,'Calcification Rates'!$A$11:$Q$88,16,0)))</f>
        <v>0</v>
      </c>
      <c r="BL160" s="260"/>
      <c r="BM160" s="261"/>
      <c r="BN160" s="261"/>
      <c r="BO160" s="241">
        <f>(IF(ISERROR(VLOOKUP(BL160,'Calcification Rates'!$A$11:$Q$88,5,0)),0,VLOOKUP(BL160,'Calcification Rates'!$A$11:$Q$88,5,0)))*BN160</f>
        <v>0</v>
      </c>
      <c r="BP160" s="245" t="str">
        <f>IF(ISERROR(VLOOKUP(BL160,'Calcification Rates'!$A$10:$D$88,2,FALSE))," ",VLOOKUP(BL160,'Calcification Rates'!$A$10:$D$88,2,FALSE))</f>
        <v xml:space="preserve"> </v>
      </c>
      <c r="BQ160" s="245" t="str">
        <f>IF(ISERROR(VLOOKUP(BL160,'Calcification Rates'!$A$10:$D$88,4,FALSE))," ",VLOOKUP(BL160,'Calcification Rates'!$A$10:$D$88,4,FALSE))</f>
        <v xml:space="preserve"> </v>
      </c>
      <c r="BR160" s="253">
        <f>(IF(ISERROR(VLOOKUP(BL160,'Calcification Rates'!$A$11:$Q$88,11,0)),0,VLOOKUP(BL160,'Calcification Rates'!$A$11:$Q$88,11,0)))*BO160+(IF(ISERROR(VLOOKUP(BL160,'Calcification Rates'!$A$11:$Q$88,14,0)),0,VLOOKUP(BL160,'Calcification Rates'!$A$11:$Q$88,14,0)))</f>
        <v>0</v>
      </c>
      <c r="BS160" s="253">
        <f>(IF(ISERROR(VLOOKUP(BL160,'Calcification Rates'!$A$11:$Q$88,12,0)),0,VLOOKUP(BL160,'Calcification Rates'!$A$11:$Q$88,12,0)))*BO160+(IF(ISERROR(VLOOKUP(BL160,'Calcification Rates'!$A$11:$Q$88,15,0)),0,VLOOKUP(BL160,'Calcification Rates'!$A$11:$Q$88,15,0)))</f>
        <v>0</v>
      </c>
      <c r="BT160" s="254">
        <f>(IF(ISERROR(VLOOKUP(BL160,'Calcification Rates'!$A$11:$Q$88,13,0)),0,VLOOKUP(BL160,'Calcification Rates'!$A$11:$Q$88,13,0)))*BO160+(IF(ISERROR(VLOOKUP(BL160,'Calcification Rates'!$A$11:$Q$88,16,0)),0,VLOOKUP(BL160,'Calcification Rates'!$A$11:$Q$88,16,0)))</f>
        <v>0</v>
      </c>
    </row>
    <row r="161" spans="1:72" ht="20.100000000000001" customHeight="1" x14ac:dyDescent="0.25">
      <c r="A161" s="262"/>
      <c r="B161" s="261"/>
      <c r="C161" s="263"/>
      <c r="D161" s="244">
        <f>(IF(ISERROR(VLOOKUP(A161,'Calcification Rates'!$A$11:$Q$88,5,0)),0,VLOOKUP(A161,'Calcification Rates'!$A$11:$Q$88,5,0)))*C161</f>
        <v>0</v>
      </c>
      <c r="E161" s="245" t="str">
        <f>IF(ISERROR(VLOOKUP(A161,'Calcification Rates'!$A$10:$D$88,2,FALSE))," ",VLOOKUP(A161,'Calcification Rates'!$A$10:$D$88,2,FALSE))</f>
        <v xml:space="preserve"> </v>
      </c>
      <c r="F161" s="245" t="str">
        <f>IF(ISERROR(VLOOKUP(A161,'Calcification Rates'!$A$10:$D$88,4,FALSE))," ",VLOOKUP(A161,'Calcification Rates'!$A$10:$D$88,4,FALSE))</f>
        <v xml:space="preserve"> </v>
      </c>
      <c r="G161" s="246">
        <f>(IF(ISERROR(VLOOKUP(A161,'Calcification Rates'!$A$11:$Q$88,11,0)),0,VLOOKUP(A161,'Calcification Rates'!$A$11:$Q$88,11,0)))*D161+(IF(ISERROR(VLOOKUP(A161,'Calcification Rates'!$A$11:$Q$88,14,0)),0,VLOOKUP(A161,'Calcification Rates'!$A$11:$Q$88,14,0)))</f>
        <v>0</v>
      </c>
      <c r="H161" s="247">
        <f>(IF(ISERROR(VLOOKUP(A161,'Calcification Rates'!$A$11:$Q$88,12,0)),0,VLOOKUP(A161,'Calcification Rates'!$A$11:$Q$88,12,0)))*D161+(IF(ISERROR(VLOOKUP(A161,'Calcification Rates'!$A$11:$Q$88,15,0)),0,VLOOKUP(A161,'Calcification Rates'!$A$11:$Q$88,15,0)))</f>
        <v>0</v>
      </c>
      <c r="I161" s="248">
        <f>(IF(ISERROR(VLOOKUP(A161,'Calcification Rates'!$A$11:$Q$88,13,0)),0,VLOOKUP(A161,'Calcification Rates'!$A$11:$Q$88,13,0)))*D161+(IF(ISERROR(VLOOKUP(A161,'Calcification Rates'!$A$11:$Q$88,16,0)),0,VLOOKUP(A161,'Calcification Rates'!$A$11:$Q$88,16,0)))</f>
        <v>0</v>
      </c>
      <c r="J161" s="260"/>
      <c r="K161" s="250"/>
      <c r="L161" s="250"/>
      <c r="M161" s="244">
        <f>(IF(ISERROR(VLOOKUP(J161,'Calcification Rates'!$A$11:$Q$88,5,0)),0,VLOOKUP(J161,'Calcification Rates'!$A$11:$Q$88,5,0)))*L161</f>
        <v>0</v>
      </c>
      <c r="N161" s="245" t="str">
        <f>IF(ISERROR(VLOOKUP(J161,'Calcification Rates'!$A$10:$D$88,2,FALSE))," ",VLOOKUP(J161,'Calcification Rates'!$A$10:$D$88,2,FALSE))</f>
        <v xml:space="preserve"> </v>
      </c>
      <c r="O161" s="245" t="str">
        <f>IF(ISERROR(VLOOKUP(J161,'Calcification Rates'!$A$10:$D$88,4,FALSE))," ",VLOOKUP(J161,'Calcification Rates'!$A$10:$D$88,4,FALSE))</f>
        <v xml:space="preserve"> </v>
      </c>
      <c r="P161" s="246">
        <f>(IF(ISERROR(VLOOKUP(J161,'Calcification Rates'!$A$11:$Q$88,11,0)),0,VLOOKUP(J161,'Calcification Rates'!$A$11:$Q$88,11,0)))*M161+(IF(ISERROR(VLOOKUP(J161,'Calcification Rates'!$A$11:$Q$88,14,0)),0,VLOOKUP(J161,'Calcification Rates'!$A$11:$Q$88,14,0)))</f>
        <v>0</v>
      </c>
      <c r="Q161" s="246">
        <f>(IF(ISERROR(VLOOKUP(J161,'Calcification Rates'!$A$11:$Q$88,12,0)),0,VLOOKUP(J161,'Calcification Rates'!$A$11:$Q$88,12,0)))*M161+(IF(ISERROR(VLOOKUP(J161,'Calcification Rates'!$A$11:$Q$88,15,0)),0,VLOOKUP(J161,'Calcification Rates'!$A$11:$Q$88,15,0)))</f>
        <v>0</v>
      </c>
      <c r="R161" s="249">
        <f>(IF(ISERROR(VLOOKUP(J161,'Calcification Rates'!$A$11:$Q$88,13,0)),0,VLOOKUP(J161,'Calcification Rates'!$A$11:$Q$88,13,0)))*M161+(IF(ISERROR(VLOOKUP(J161,'Calcification Rates'!$A$11:$Q$88,16,0)),0,VLOOKUP(J161,'Calcification Rates'!$A$11:$Q$88,16,0)))</f>
        <v>0</v>
      </c>
      <c r="S161" s="242"/>
      <c r="T161" s="242"/>
      <c r="U161" s="242"/>
      <c r="V161" s="252">
        <f>(IF(ISERROR(VLOOKUP(S161,'Calcification Rates'!$A$11:$Q$88,5,0)),0,VLOOKUP(S161,'Calcification Rates'!$A$11:$Q$88,5,0)))*U161</f>
        <v>0</v>
      </c>
      <c r="W161" s="259" t="str">
        <f>IF(ISERROR(VLOOKUP(S161,'Calcification Rates'!$A$10:$D$88,2,FALSE))," ",VLOOKUP(S161,'Calcification Rates'!$A$10:$D$88,2,FALSE))</f>
        <v xml:space="preserve"> </v>
      </c>
      <c r="X161" s="245" t="str">
        <f>IF(ISERROR(VLOOKUP(S161,'Calcification Rates'!$A$10:$D$88,4,FALSE))," ",VLOOKUP(S161,'Calcification Rates'!$A$10:$D$88,4,FALSE))</f>
        <v xml:space="preserve"> </v>
      </c>
      <c r="Y161" s="246">
        <f>(IF(ISERROR(VLOOKUP(S161,'Calcification Rates'!$A$11:$Q$88,11,0)),0,VLOOKUP(S161,'Calcification Rates'!$A$11:$Q$88,11,0)))*V161+(IF(ISERROR(VLOOKUP(S161,'Calcification Rates'!$A$11:$Q$88,14,0)),0,VLOOKUP(S161,'Calcification Rates'!$A$11:$Q$88,14,0)))</f>
        <v>0</v>
      </c>
      <c r="Z161" s="246">
        <f>(IF(ISERROR(VLOOKUP(S161,'Calcification Rates'!$A$11:$Q$88,12,0)),0,VLOOKUP(S161,'Calcification Rates'!$A$11:$Q$88,12,0)))*V161+(IF(ISERROR(VLOOKUP(S161,'Calcification Rates'!$A$11:$Q$88,15,0)),0,VLOOKUP(S161,'Calcification Rates'!$A$11:$Q$88,15,0)))</f>
        <v>0</v>
      </c>
      <c r="AA161" s="249">
        <f>(IF(ISERROR(VLOOKUP(S161,'Calcification Rates'!$A$11:$Q$88,13,0)),0,VLOOKUP(S161,'Calcification Rates'!$A$11:$Q$88,13,0)))*V161+(IF(ISERROR(VLOOKUP(S161,'Calcification Rates'!$A$11:$Q$88,16,0)),0,VLOOKUP(S161,'Calcification Rates'!$A$11:$Q$88,16,0)))</f>
        <v>0</v>
      </c>
      <c r="AB161" s="260"/>
      <c r="AC161" s="261"/>
      <c r="AD161" s="261"/>
      <c r="AE161" s="244">
        <f>(IF(ISERROR(VLOOKUP(AB161,'Calcification Rates'!$A$11:$Q$88,5,0)),0,VLOOKUP(AB161,'Calcification Rates'!$A$11:$Q$88,5,0)))*AD161</f>
        <v>0</v>
      </c>
      <c r="AF161" s="245" t="str">
        <f>IF(ISERROR(VLOOKUP(AB161,'Calcification Rates'!$A$10:$D$88,2,FALSE))," ",VLOOKUP(AB161,'Calcification Rates'!$A$10:$D$88,2,FALSE))</f>
        <v xml:space="preserve"> </v>
      </c>
      <c r="AG161" s="245" t="str">
        <f>IF(ISERROR(VLOOKUP(AB161,'Calcification Rates'!$A$10:$D$88,4,FALSE))," ",VLOOKUP(AB161,'Calcification Rates'!$A$10:$D$88,4,FALSE))</f>
        <v xml:space="preserve"> </v>
      </c>
      <c r="AH161" s="246">
        <f>(IF(ISERROR(VLOOKUP(AB161,'Calcification Rates'!$A$11:$Q$88,11,0)),0,VLOOKUP(AB161,'Calcification Rates'!$A$11:$Q$88,11,0)))*AE161+(IF(ISERROR(VLOOKUP(AB161,'Calcification Rates'!$A$11:$Q$88,14,0)),0,VLOOKUP(AB161,'Calcification Rates'!$A$11:$Q$88,14,0)))</f>
        <v>0</v>
      </c>
      <c r="AI161" s="246">
        <f>(IF(ISERROR(VLOOKUP(AB161,'Calcification Rates'!$A$11:$Q$88,12,0)),0,VLOOKUP(AB161,'Calcification Rates'!$A$11:$Q$88,12,0)))*AE161+(IF(ISERROR(VLOOKUP(AB161,'Calcification Rates'!$A$11:$Q$88,15,0)),0,VLOOKUP(AB161,'Calcification Rates'!$A$11:$Q$88,15,0)))</f>
        <v>0</v>
      </c>
      <c r="AJ161" s="249">
        <f>(IF(ISERROR(VLOOKUP(AB161,'Calcification Rates'!$A$11:$Q$88,13,0)),0,VLOOKUP(AB161,'Calcification Rates'!$A$11:$Q$88,13,0)))*AE161+(IF(ISERROR(VLOOKUP(AB161,'Calcification Rates'!$A$11:$Q$88,16,0)),0,VLOOKUP(AB161,'Calcification Rates'!$A$11:$Q$88,16,0)))</f>
        <v>0</v>
      </c>
      <c r="AK161" s="260"/>
      <c r="AL161" s="261"/>
      <c r="AM161" s="261"/>
      <c r="AN161" s="252">
        <f>(IF(ISERROR(VLOOKUP(AK161,'Calcification Rates'!$A$11:$Q$88,5,0)),0,VLOOKUP(AK161,'Calcification Rates'!$A$11:$Q$88,5,0)))*AM161</f>
        <v>0</v>
      </c>
      <c r="AO161" s="245" t="str">
        <f>IF(ISERROR(VLOOKUP(AK161,'Calcification Rates'!$A$10:$D$88,2,FALSE))," ",VLOOKUP(AK161,'Calcification Rates'!$A$10:$D$88,2,FALSE))</f>
        <v xml:space="preserve"> </v>
      </c>
      <c r="AP161" s="245" t="str">
        <f>IF(ISERROR(VLOOKUP(AK161,'Calcification Rates'!$A$10:$D$88,4,FALSE))," ",VLOOKUP(AK161,'Calcification Rates'!$A$10:$D$88,4,FALSE))</f>
        <v xml:space="preserve"> </v>
      </c>
      <c r="AQ161" s="246">
        <f>(IF(ISERROR(VLOOKUP(AK161,'Calcification Rates'!$A$11:$Q$88,11,0)),0,VLOOKUP(AK161,'Calcification Rates'!$A$11:$Q$88,11,0)))*AN161+(IF(ISERROR(VLOOKUP(AK161,'Calcification Rates'!$A$11:$Q$88,14,0)),0,VLOOKUP(AK161,'Calcification Rates'!$A$11:$Q$88,14,0)))</f>
        <v>0</v>
      </c>
      <c r="AR161" s="246">
        <f>(IF(ISERROR(VLOOKUP(AK161,'Calcification Rates'!$A$11:$Q$88,12,0)),0,VLOOKUP(AK161,'Calcification Rates'!$A$11:$Q$88,12,0)))*AN161+(IF(ISERROR(VLOOKUP(AK161,'Calcification Rates'!$A$11:$Q$88,15,0)),0,VLOOKUP(AK161,'Calcification Rates'!$A$11:$Q$88,15,0)))</f>
        <v>0</v>
      </c>
      <c r="AS161" s="249">
        <f>(IF(ISERROR(VLOOKUP(AK161,'Calcification Rates'!$A$11:$Q$88,13,0)),0,VLOOKUP(AK161,'Calcification Rates'!$A$11:$Q$88,13,0)))*AN161+(IF(ISERROR(VLOOKUP(AK161,'Calcification Rates'!$A$11:$Q$88,16,0)),0,VLOOKUP(AK161,'Calcification Rates'!$A$11:$Q$88,16,0)))</f>
        <v>0</v>
      </c>
      <c r="AT161" s="260"/>
      <c r="AU161" s="261"/>
      <c r="AV161" s="261"/>
      <c r="AW161" s="244">
        <f>(IF(ISERROR(VLOOKUP(AT161,'Calcification Rates'!$A$11:$Q$88,5,0)),0,VLOOKUP(AT161,'Calcification Rates'!$A$11:$Q$88,5,0)))*AV161</f>
        <v>0</v>
      </c>
      <c r="AX161" s="245" t="str">
        <f>IF(ISERROR(VLOOKUP(AT161,'Calcification Rates'!$A$10:$D$88,2,FALSE))," ",VLOOKUP(AT161,'Calcification Rates'!$A$10:$D$88,2,FALSE))</f>
        <v xml:space="preserve"> </v>
      </c>
      <c r="AY161" s="245" t="str">
        <f>IF(ISERROR(VLOOKUP(AT161,'Calcification Rates'!$A$10:$D$88,4,FALSE))," ",VLOOKUP(AT161,'Calcification Rates'!$A$10:$D$88,4,FALSE))</f>
        <v xml:space="preserve"> </v>
      </c>
      <c r="AZ161" s="253">
        <f>(IF(ISERROR(VLOOKUP(AT161,'Calcification Rates'!$A$11:$Q$88,11,0)),0,VLOOKUP(AT161,'Calcification Rates'!$A$11:$Q$88,11,0)))*AW161+(IF(ISERROR(VLOOKUP(AT161,'Calcification Rates'!$A$11:$Q$88,14,0)),0,VLOOKUP(AT161,'Calcification Rates'!$A$11:$Q$88,14,0)))</f>
        <v>0</v>
      </c>
      <c r="BA161" s="253">
        <f>(IF(ISERROR(VLOOKUP(AT161,'Calcification Rates'!$A$11:$Q$88,12,0)),0,VLOOKUP(AT161,'Calcification Rates'!$A$11:$Q$88,12,0)))*AW161+(IF(ISERROR(VLOOKUP(AT161,'Calcification Rates'!$A$11:$Q$88,15,0)),0,VLOOKUP(AT161,'Calcification Rates'!$A$11:$Q$88,15,0)))</f>
        <v>0</v>
      </c>
      <c r="BB161" s="254">
        <f>(IF(ISERROR(VLOOKUP(AT161,'Calcification Rates'!$A$11:$Q$88,13,0)),0,VLOOKUP(AT161,'Calcification Rates'!$A$11:$Q$88,13,0)))*AW161+(IF(ISERROR(VLOOKUP(AT161,'Calcification Rates'!$A$11:$Q$88,16,0)),0,VLOOKUP(AT161,'Calcification Rates'!$A$11:$Q$88,16,0)))</f>
        <v>0</v>
      </c>
      <c r="BC161" s="260"/>
      <c r="BD161" s="261"/>
      <c r="BE161" s="261"/>
      <c r="BF161" s="244">
        <f>(IF(ISERROR(VLOOKUP(BC161,'Calcification Rates'!$A$11:$Q$88,5,0)),0,VLOOKUP(BC161,'Calcification Rates'!$A$11:$Q$88,5,0)))*BE161</f>
        <v>0</v>
      </c>
      <c r="BG161" s="245" t="str">
        <f>IF(ISERROR(VLOOKUP(BC161,'Calcification Rates'!$A$10:$D$88,2,FALSE))," ",VLOOKUP(BC161,'Calcification Rates'!$A$10:$D$88,2,FALSE))</f>
        <v xml:space="preserve"> </v>
      </c>
      <c r="BH161" s="245" t="str">
        <f>IF(ISERROR(VLOOKUP(BC161,'Calcification Rates'!$A$10:$D$88,4,FALSE))," ",VLOOKUP(BC161,'Calcification Rates'!$A$10:$D$88,4,FALSE))</f>
        <v xml:space="preserve"> </v>
      </c>
      <c r="BI161" s="253">
        <f>(IF(ISERROR(VLOOKUP(BC161,'Calcification Rates'!$A$11:$Q$88,11,0)),0,VLOOKUP(BC161,'Calcification Rates'!$A$11:$Q$88,11,0)))*BF161+(IF(ISERROR(VLOOKUP(BC161,'Calcification Rates'!$A$11:$Q$88,14,0)),0,VLOOKUP(BC161,'Calcification Rates'!$A$11:$Q$88,14,0)))</f>
        <v>0</v>
      </c>
      <c r="BJ161" s="253">
        <f>(IF(ISERROR(VLOOKUP(BC161,'Calcification Rates'!$A$11:$Q$88,12,0)),0,VLOOKUP(BC161,'Calcification Rates'!$A$11:$Q$88,12,0)))*BF161+(IF(ISERROR(VLOOKUP(BC161,'Calcification Rates'!$A$11:$Q$88,15,0)),0,VLOOKUP(BC161,'Calcification Rates'!$A$11:$Q$88,15,0)))</f>
        <v>0</v>
      </c>
      <c r="BK161" s="254">
        <f>(IF(ISERROR(VLOOKUP(BC161,'Calcification Rates'!$A$11:$Q$88,13,0)),0,VLOOKUP(BC161,'Calcification Rates'!$A$11:$Q$88,13,0)))*BF161+(IF(ISERROR(VLOOKUP(BC161,'Calcification Rates'!$A$11:$Q$88,16,0)),0,VLOOKUP(BC161,'Calcification Rates'!$A$11:$Q$88,16,0)))</f>
        <v>0</v>
      </c>
      <c r="BL161" s="260"/>
      <c r="BM161" s="261"/>
      <c r="BN161" s="261"/>
      <c r="BO161" s="241">
        <f>(IF(ISERROR(VLOOKUP(BL161,'Calcification Rates'!$A$11:$Q$88,5,0)),0,VLOOKUP(BL161,'Calcification Rates'!$A$11:$Q$88,5,0)))*BN161</f>
        <v>0</v>
      </c>
      <c r="BP161" s="245" t="str">
        <f>IF(ISERROR(VLOOKUP(BL161,'Calcification Rates'!$A$10:$D$88,2,FALSE))," ",VLOOKUP(BL161,'Calcification Rates'!$A$10:$D$88,2,FALSE))</f>
        <v xml:space="preserve"> </v>
      </c>
      <c r="BQ161" s="245" t="str">
        <f>IF(ISERROR(VLOOKUP(BL161,'Calcification Rates'!$A$10:$D$88,4,FALSE))," ",VLOOKUP(BL161,'Calcification Rates'!$A$10:$D$88,4,FALSE))</f>
        <v xml:space="preserve"> </v>
      </c>
      <c r="BR161" s="253">
        <f>(IF(ISERROR(VLOOKUP(BL161,'Calcification Rates'!$A$11:$Q$88,11,0)),0,VLOOKUP(BL161,'Calcification Rates'!$A$11:$Q$88,11,0)))*BO161+(IF(ISERROR(VLOOKUP(BL161,'Calcification Rates'!$A$11:$Q$88,14,0)),0,VLOOKUP(BL161,'Calcification Rates'!$A$11:$Q$88,14,0)))</f>
        <v>0</v>
      </c>
      <c r="BS161" s="253">
        <f>(IF(ISERROR(VLOOKUP(BL161,'Calcification Rates'!$A$11:$Q$88,12,0)),0,VLOOKUP(BL161,'Calcification Rates'!$A$11:$Q$88,12,0)))*BO161+(IF(ISERROR(VLOOKUP(BL161,'Calcification Rates'!$A$11:$Q$88,15,0)),0,VLOOKUP(BL161,'Calcification Rates'!$A$11:$Q$88,15,0)))</f>
        <v>0</v>
      </c>
      <c r="BT161" s="254">
        <f>(IF(ISERROR(VLOOKUP(BL161,'Calcification Rates'!$A$11:$Q$88,13,0)),0,VLOOKUP(BL161,'Calcification Rates'!$A$11:$Q$88,13,0)))*BO161+(IF(ISERROR(VLOOKUP(BL161,'Calcification Rates'!$A$11:$Q$88,16,0)),0,VLOOKUP(BL161,'Calcification Rates'!$A$11:$Q$88,16,0)))</f>
        <v>0</v>
      </c>
    </row>
    <row r="162" spans="1:72" ht="20.100000000000001" customHeight="1" x14ac:dyDescent="0.25">
      <c r="A162" s="262"/>
      <c r="B162" s="261"/>
      <c r="C162" s="263"/>
      <c r="D162" s="244">
        <f>(IF(ISERROR(VLOOKUP(A162,'Calcification Rates'!$A$11:$Q$88,5,0)),0,VLOOKUP(A162,'Calcification Rates'!$A$11:$Q$88,5,0)))*C162</f>
        <v>0</v>
      </c>
      <c r="E162" s="245" t="str">
        <f>IF(ISERROR(VLOOKUP(A162,'Calcification Rates'!$A$10:$D$88,2,FALSE))," ",VLOOKUP(A162,'Calcification Rates'!$A$10:$D$88,2,FALSE))</f>
        <v xml:space="preserve"> </v>
      </c>
      <c r="F162" s="245" t="str">
        <f>IF(ISERROR(VLOOKUP(A162,'Calcification Rates'!$A$10:$D$88,4,FALSE))," ",VLOOKUP(A162,'Calcification Rates'!$A$10:$D$88,4,FALSE))</f>
        <v xml:space="preserve"> </v>
      </c>
      <c r="G162" s="246">
        <f>(IF(ISERROR(VLOOKUP(A162,'Calcification Rates'!$A$11:$Q$88,11,0)),0,VLOOKUP(A162,'Calcification Rates'!$A$11:$Q$88,11,0)))*D162+(IF(ISERROR(VLOOKUP(A162,'Calcification Rates'!$A$11:$Q$88,14,0)),0,VLOOKUP(A162,'Calcification Rates'!$A$11:$Q$88,14,0)))</f>
        <v>0</v>
      </c>
      <c r="H162" s="247">
        <f>(IF(ISERROR(VLOOKUP(A162,'Calcification Rates'!$A$11:$Q$88,12,0)),0,VLOOKUP(A162,'Calcification Rates'!$A$11:$Q$88,12,0)))*D162+(IF(ISERROR(VLOOKUP(A162,'Calcification Rates'!$A$11:$Q$88,15,0)),0,VLOOKUP(A162,'Calcification Rates'!$A$11:$Q$88,15,0)))</f>
        <v>0</v>
      </c>
      <c r="I162" s="248">
        <f>(IF(ISERROR(VLOOKUP(A162,'Calcification Rates'!$A$11:$Q$88,13,0)),0,VLOOKUP(A162,'Calcification Rates'!$A$11:$Q$88,13,0)))*D162+(IF(ISERROR(VLOOKUP(A162,'Calcification Rates'!$A$11:$Q$88,16,0)),0,VLOOKUP(A162,'Calcification Rates'!$A$11:$Q$88,16,0)))</f>
        <v>0</v>
      </c>
      <c r="J162" s="260"/>
      <c r="K162" s="250"/>
      <c r="L162" s="250"/>
      <c r="M162" s="244">
        <f>(IF(ISERROR(VLOOKUP(J162,'Calcification Rates'!$A$11:$Q$88,5,0)),0,VLOOKUP(J162,'Calcification Rates'!$A$11:$Q$88,5,0)))*L162</f>
        <v>0</v>
      </c>
      <c r="N162" s="245" t="str">
        <f>IF(ISERROR(VLOOKUP(J162,'Calcification Rates'!$A$10:$D$88,2,FALSE))," ",VLOOKUP(J162,'Calcification Rates'!$A$10:$D$88,2,FALSE))</f>
        <v xml:space="preserve"> </v>
      </c>
      <c r="O162" s="245" t="str">
        <f>IF(ISERROR(VLOOKUP(J162,'Calcification Rates'!$A$10:$D$88,4,FALSE))," ",VLOOKUP(J162,'Calcification Rates'!$A$10:$D$88,4,FALSE))</f>
        <v xml:space="preserve"> </v>
      </c>
      <c r="P162" s="246">
        <f>(IF(ISERROR(VLOOKUP(J162,'Calcification Rates'!$A$11:$Q$88,11,0)),0,VLOOKUP(J162,'Calcification Rates'!$A$11:$Q$88,11,0)))*M162+(IF(ISERROR(VLOOKUP(J162,'Calcification Rates'!$A$11:$Q$88,14,0)),0,VLOOKUP(J162,'Calcification Rates'!$A$11:$Q$88,14,0)))</f>
        <v>0</v>
      </c>
      <c r="Q162" s="246">
        <f>(IF(ISERROR(VLOOKUP(J162,'Calcification Rates'!$A$11:$Q$88,12,0)),0,VLOOKUP(J162,'Calcification Rates'!$A$11:$Q$88,12,0)))*M162+(IF(ISERROR(VLOOKUP(J162,'Calcification Rates'!$A$11:$Q$88,15,0)),0,VLOOKUP(J162,'Calcification Rates'!$A$11:$Q$88,15,0)))</f>
        <v>0</v>
      </c>
      <c r="R162" s="249">
        <f>(IF(ISERROR(VLOOKUP(J162,'Calcification Rates'!$A$11:$Q$88,13,0)),0,VLOOKUP(J162,'Calcification Rates'!$A$11:$Q$88,13,0)))*M162+(IF(ISERROR(VLOOKUP(J162,'Calcification Rates'!$A$11:$Q$88,16,0)),0,VLOOKUP(J162,'Calcification Rates'!$A$11:$Q$88,16,0)))</f>
        <v>0</v>
      </c>
      <c r="S162" s="242"/>
      <c r="T162" s="242"/>
      <c r="U162" s="242"/>
      <c r="V162" s="252">
        <f>(IF(ISERROR(VLOOKUP(S162,'Calcification Rates'!$A$11:$Q$88,5,0)),0,VLOOKUP(S162,'Calcification Rates'!$A$11:$Q$88,5,0)))*U162</f>
        <v>0</v>
      </c>
      <c r="W162" s="259" t="str">
        <f>IF(ISERROR(VLOOKUP(S162,'Calcification Rates'!$A$10:$D$88,2,FALSE))," ",VLOOKUP(S162,'Calcification Rates'!$A$10:$D$88,2,FALSE))</f>
        <v xml:space="preserve"> </v>
      </c>
      <c r="X162" s="245" t="str">
        <f>IF(ISERROR(VLOOKUP(S162,'Calcification Rates'!$A$10:$D$88,4,FALSE))," ",VLOOKUP(S162,'Calcification Rates'!$A$10:$D$88,4,FALSE))</f>
        <v xml:space="preserve"> </v>
      </c>
      <c r="Y162" s="246">
        <f>(IF(ISERROR(VLOOKUP(S162,'Calcification Rates'!$A$11:$Q$88,11,0)),0,VLOOKUP(S162,'Calcification Rates'!$A$11:$Q$88,11,0)))*V162+(IF(ISERROR(VLOOKUP(S162,'Calcification Rates'!$A$11:$Q$88,14,0)),0,VLOOKUP(S162,'Calcification Rates'!$A$11:$Q$88,14,0)))</f>
        <v>0</v>
      </c>
      <c r="Z162" s="246">
        <f>(IF(ISERROR(VLOOKUP(S162,'Calcification Rates'!$A$11:$Q$88,12,0)),0,VLOOKUP(S162,'Calcification Rates'!$A$11:$Q$88,12,0)))*V162+(IF(ISERROR(VLOOKUP(S162,'Calcification Rates'!$A$11:$Q$88,15,0)),0,VLOOKUP(S162,'Calcification Rates'!$A$11:$Q$88,15,0)))</f>
        <v>0</v>
      </c>
      <c r="AA162" s="249">
        <f>(IF(ISERROR(VLOOKUP(S162,'Calcification Rates'!$A$11:$Q$88,13,0)),0,VLOOKUP(S162,'Calcification Rates'!$A$11:$Q$88,13,0)))*V162+(IF(ISERROR(VLOOKUP(S162,'Calcification Rates'!$A$11:$Q$88,16,0)),0,VLOOKUP(S162,'Calcification Rates'!$A$11:$Q$88,16,0)))</f>
        <v>0</v>
      </c>
      <c r="AB162" s="260"/>
      <c r="AC162" s="261"/>
      <c r="AD162" s="261"/>
      <c r="AE162" s="244">
        <f>(IF(ISERROR(VLOOKUP(AB162,'Calcification Rates'!$A$11:$Q$88,5,0)),0,VLOOKUP(AB162,'Calcification Rates'!$A$11:$Q$88,5,0)))*AD162</f>
        <v>0</v>
      </c>
      <c r="AF162" s="245" t="str">
        <f>IF(ISERROR(VLOOKUP(AB162,'Calcification Rates'!$A$10:$D$88,2,FALSE))," ",VLOOKUP(AB162,'Calcification Rates'!$A$10:$D$88,2,FALSE))</f>
        <v xml:space="preserve"> </v>
      </c>
      <c r="AG162" s="245" t="str">
        <f>IF(ISERROR(VLOOKUP(AB162,'Calcification Rates'!$A$10:$D$88,4,FALSE))," ",VLOOKUP(AB162,'Calcification Rates'!$A$10:$D$88,4,FALSE))</f>
        <v xml:space="preserve"> </v>
      </c>
      <c r="AH162" s="246">
        <f>(IF(ISERROR(VLOOKUP(AB162,'Calcification Rates'!$A$11:$Q$88,11,0)),0,VLOOKUP(AB162,'Calcification Rates'!$A$11:$Q$88,11,0)))*AE162+(IF(ISERROR(VLOOKUP(AB162,'Calcification Rates'!$A$11:$Q$88,14,0)),0,VLOOKUP(AB162,'Calcification Rates'!$A$11:$Q$88,14,0)))</f>
        <v>0</v>
      </c>
      <c r="AI162" s="246">
        <f>(IF(ISERROR(VLOOKUP(AB162,'Calcification Rates'!$A$11:$Q$88,12,0)),0,VLOOKUP(AB162,'Calcification Rates'!$A$11:$Q$88,12,0)))*AE162+(IF(ISERROR(VLOOKUP(AB162,'Calcification Rates'!$A$11:$Q$88,15,0)),0,VLOOKUP(AB162,'Calcification Rates'!$A$11:$Q$88,15,0)))</f>
        <v>0</v>
      </c>
      <c r="AJ162" s="249">
        <f>(IF(ISERROR(VLOOKUP(AB162,'Calcification Rates'!$A$11:$Q$88,13,0)),0,VLOOKUP(AB162,'Calcification Rates'!$A$11:$Q$88,13,0)))*AE162+(IF(ISERROR(VLOOKUP(AB162,'Calcification Rates'!$A$11:$Q$88,16,0)),0,VLOOKUP(AB162,'Calcification Rates'!$A$11:$Q$88,16,0)))</f>
        <v>0</v>
      </c>
      <c r="AK162" s="260"/>
      <c r="AL162" s="261"/>
      <c r="AM162" s="261"/>
      <c r="AN162" s="252">
        <f>(IF(ISERROR(VLOOKUP(AK162,'Calcification Rates'!$A$11:$Q$88,5,0)),0,VLOOKUP(AK162,'Calcification Rates'!$A$11:$Q$88,5,0)))*AM162</f>
        <v>0</v>
      </c>
      <c r="AO162" s="245" t="str">
        <f>IF(ISERROR(VLOOKUP(AK162,'Calcification Rates'!$A$10:$D$88,2,FALSE))," ",VLOOKUP(AK162,'Calcification Rates'!$A$10:$D$88,2,FALSE))</f>
        <v xml:space="preserve"> </v>
      </c>
      <c r="AP162" s="245" t="str">
        <f>IF(ISERROR(VLOOKUP(AK162,'Calcification Rates'!$A$10:$D$88,4,FALSE))," ",VLOOKUP(AK162,'Calcification Rates'!$A$10:$D$88,4,FALSE))</f>
        <v xml:space="preserve"> </v>
      </c>
      <c r="AQ162" s="246">
        <f>(IF(ISERROR(VLOOKUP(AK162,'Calcification Rates'!$A$11:$Q$88,11,0)),0,VLOOKUP(AK162,'Calcification Rates'!$A$11:$Q$88,11,0)))*AN162+(IF(ISERROR(VLOOKUP(AK162,'Calcification Rates'!$A$11:$Q$88,14,0)),0,VLOOKUP(AK162,'Calcification Rates'!$A$11:$Q$88,14,0)))</f>
        <v>0</v>
      </c>
      <c r="AR162" s="246">
        <f>(IF(ISERROR(VLOOKUP(AK162,'Calcification Rates'!$A$11:$Q$88,12,0)),0,VLOOKUP(AK162,'Calcification Rates'!$A$11:$Q$88,12,0)))*AN162+(IF(ISERROR(VLOOKUP(AK162,'Calcification Rates'!$A$11:$Q$88,15,0)),0,VLOOKUP(AK162,'Calcification Rates'!$A$11:$Q$88,15,0)))</f>
        <v>0</v>
      </c>
      <c r="AS162" s="249">
        <f>(IF(ISERROR(VLOOKUP(AK162,'Calcification Rates'!$A$11:$Q$88,13,0)),0,VLOOKUP(AK162,'Calcification Rates'!$A$11:$Q$88,13,0)))*AN162+(IF(ISERROR(VLOOKUP(AK162,'Calcification Rates'!$A$11:$Q$88,16,0)),0,VLOOKUP(AK162,'Calcification Rates'!$A$11:$Q$88,16,0)))</f>
        <v>0</v>
      </c>
      <c r="AT162" s="260"/>
      <c r="AU162" s="261"/>
      <c r="AV162" s="261"/>
      <c r="AW162" s="244">
        <f>(IF(ISERROR(VLOOKUP(AT162,'Calcification Rates'!$A$11:$Q$88,5,0)),0,VLOOKUP(AT162,'Calcification Rates'!$A$11:$Q$88,5,0)))*AV162</f>
        <v>0</v>
      </c>
      <c r="AX162" s="245" t="str">
        <f>IF(ISERROR(VLOOKUP(AT162,'Calcification Rates'!$A$10:$D$88,2,FALSE))," ",VLOOKUP(AT162,'Calcification Rates'!$A$10:$D$88,2,FALSE))</f>
        <v xml:space="preserve"> </v>
      </c>
      <c r="AY162" s="245" t="str">
        <f>IF(ISERROR(VLOOKUP(AT162,'Calcification Rates'!$A$10:$D$88,4,FALSE))," ",VLOOKUP(AT162,'Calcification Rates'!$A$10:$D$88,4,FALSE))</f>
        <v xml:space="preserve"> </v>
      </c>
      <c r="AZ162" s="253">
        <f>(IF(ISERROR(VLOOKUP(AT162,'Calcification Rates'!$A$11:$Q$88,11,0)),0,VLOOKUP(AT162,'Calcification Rates'!$A$11:$Q$88,11,0)))*AW162+(IF(ISERROR(VLOOKUP(AT162,'Calcification Rates'!$A$11:$Q$88,14,0)),0,VLOOKUP(AT162,'Calcification Rates'!$A$11:$Q$88,14,0)))</f>
        <v>0</v>
      </c>
      <c r="BA162" s="253">
        <f>(IF(ISERROR(VLOOKUP(AT162,'Calcification Rates'!$A$11:$Q$88,12,0)),0,VLOOKUP(AT162,'Calcification Rates'!$A$11:$Q$88,12,0)))*AW162+(IF(ISERROR(VLOOKUP(AT162,'Calcification Rates'!$A$11:$Q$88,15,0)),0,VLOOKUP(AT162,'Calcification Rates'!$A$11:$Q$88,15,0)))</f>
        <v>0</v>
      </c>
      <c r="BB162" s="254">
        <f>(IF(ISERROR(VLOOKUP(AT162,'Calcification Rates'!$A$11:$Q$88,13,0)),0,VLOOKUP(AT162,'Calcification Rates'!$A$11:$Q$88,13,0)))*AW162+(IF(ISERROR(VLOOKUP(AT162,'Calcification Rates'!$A$11:$Q$88,16,0)),0,VLOOKUP(AT162,'Calcification Rates'!$A$11:$Q$88,16,0)))</f>
        <v>0</v>
      </c>
      <c r="BC162" s="260"/>
      <c r="BD162" s="261"/>
      <c r="BE162" s="261"/>
      <c r="BF162" s="244">
        <f>(IF(ISERROR(VLOOKUP(BC162,'Calcification Rates'!$A$11:$Q$88,5,0)),0,VLOOKUP(BC162,'Calcification Rates'!$A$11:$Q$88,5,0)))*BE162</f>
        <v>0</v>
      </c>
      <c r="BG162" s="245" t="str">
        <f>IF(ISERROR(VLOOKUP(BC162,'Calcification Rates'!$A$10:$D$88,2,FALSE))," ",VLOOKUP(BC162,'Calcification Rates'!$A$10:$D$88,2,FALSE))</f>
        <v xml:space="preserve"> </v>
      </c>
      <c r="BH162" s="245" t="str">
        <f>IF(ISERROR(VLOOKUP(BC162,'Calcification Rates'!$A$10:$D$88,4,FALSE))," ",VLOOKUP(BC162,'Calcification Rates'!$A$10:$D$88,4,FALSE))</f>
        <v xml:space="preserve"> </v>
      </c>
      <c r="BI162" s="253">
        <f>(IF(ISERROR(VLOOKUP(BC162,'Calcification Rates'!$A$11:$Q$88,11,0)),0,VLOOKUP(BC162,'Calcification Rates'!$A$11:$Q$88,11,0)))*BF162+(IF(ISERROR(VLOOKUP(BC162,'Calcification Rates'!$A$11:$Q$88,14,0)),0,VLOOKUP(BC162,'Calcification Rates'!$A$11:$Q$88,14,0)))</f>
        <v>0</v>
      </c>
      <c r="BJ162" s="253">
        <f>(IF(ISERROR(VLOOKUP(BC162,'Calcification Rates'!$A$11:$Q$88,12,0)),0,VLOOKUP(BC162,'Calcification Rates'!$A$11:$Q$88,12,0)))*BF162+(IF(ISERROR(VLOOKUP(BC162,'Calcification Rates'!$A$11:$Q$88,15,0)),0,VLOOKUP(BC162,'Calcification Rates'!$A$11:$Q$88,15,0)))</f>
        <v>0</v>
      </c>
      <c r="BK162" s="254">
        <f>(IF(ISERROR(VLOOKUP(BC162,'Calcification Rates'!$A$11:$Q$88,13,0)),0,VLOOKUP(BC162,'Calcification Rates'!$A$11:$Q$88,13,0)))*BF162+(IF(ISERROR(VLOOKUP(BC162,'Calcification Rates'!$A$11:$Q$88,16,0)),0,VLOOKUP(BC162,'Calcification Rates'!$A$11:$Q$88,16,0)))</f>
        <v>0</v>
      </c>
      <c r="BL162" s="260"/>
      <c r="BM162" s="261"/>
      <c r="BN162" s="261"/>
      <c r="BO162" s="241">
        <f>(IF(ISERROR(VLOOKUP(BL162,'Calcification Rates'!$A$11:$Q$88,5,0)),0,VLOOKUP(BL162,'Calcification Rates'!$A$11:$Q$88,5,0)))*BN162</f>
        <v>0</v>
      </c>
      <c r="BP162" s="245" t="str">
        <f>IF(ISERROR(VLOOKUP(BL162,'Calcification Rates'!$A$10:$D$88,2,FALSE))," ",VLOOKUP(BL162,'Calcification Rates'!$A$10:$D$88,2,FALSE))</f>
        <v xml:space="preserve"> </v>
      </c>
      <c r="BQ162" s="245" t="str">
        <f>IF(ISERROR(VLOOKUP(BL162,'Calcification Rates'!$A$10:$D$88,4,FALSE))," ",VLOOKUP(BL162,'Calcification Rates'!$A$10:$D$88,4,FALSE))</f>
        <v xml:space="preserve"> </v>
      </c>
      <c r="BR162" s="253">
        <f>(IF(ISERROR(VLOOKUP(BL162,'Calcification Rates'!$A$11:$Q$88,11,0)),0,VLOOKUP(BL162,'Calcification Rates'!$A$11:$Q$88,11,0)))*BO162+(IF(ISERROR(VLOOKUP(BL162,'Calcification Rates'!$A$11:$Q$88,14,0)),0,VLOOKUP(BL162,'Calcification Rates'!$A$11:$Q$88,14,0)))</f>
        <v>0</v>
      </c>
      <c r="BS162" s="253">
        <f>(IF(ISERROR(VLOOKUP(BL162,'Calcification Rates'!$A$11:$Q$88,12,0)),0,VLOOKUP(BL162,'Calcification Rates'!$A$11:$Q$88,12,0)))*BO162+(IF(ISERROR(VLOOKUP(BL162,'Calcification Rates'!$A$11:$Q$88,15,0)),0,VLOOKUP(BL162,'Calcification Rates'!$A$11:$Q$88,15,0)))</f>
        <v>0</v>
      </c>
      <c r="BT162" s="254">
        <f>(IF(ISERROR(VLOOKUP(BL162,'Calcification Rates'!$A$11:$Q$88,13,0)),0,VLOOKUP(BL162,'Calcification Rates'!$A$11:$Q$88,13,0)))*BO162+(IF(ISERROR(VLOOKUP(BL162,'Calcification Rates'!$A$11:$Q$88,16,0)),0,VLOOKUP(BL162,'Calcification Rates'!$A$11:$Q$88,16,0)))</f>
        <v>0</v>
      </c>
    </row>
    <row r="163" spans="1:72" ht="20.100000000000001" customHeight="1" x14ac:dyDescent="0.25">
      <c r="A163" s="262"/>
      <c r="B163" s="261"/>
      <c r="C163" s="263"/>
      <c r="D163" s="244">
        <f>(IF(ISERROR(VLOOKUP(A163,'Calcification Rates'!$A$11:$Q$88,5,0)),0,VLOOKUP(A163,'Calcification Rates'!$A$11:$Q$88,5,0)))*C163</f>
        <v>0</v>
      </c>
      <c r="E163" s="245" t="str">
        <f>IF(ISERROR(VLOOKUP(A163,'Calcification Rates'!$A$10:$D$88,2,FALSE))," ",VLOOKUP(A163,'Calcification Rates'!$A$10:$D$88,2,FALSE))</f>
        <v xml:space="preserve"> </v>
      </c>
      <c r="F163" s="245" t="str">
        <f>IF(ISERROR(VLOOKUP(A163,'Calcification Rates'!$A$10:$D$88,4,FALSE))," ",VLOOKUP(A163,'Calcification Rates'!$A$10:$D$88,4,FALSE))</f>
        <v xml:space="preserve"> </v>
      </c>
      <c r="G163" s="246">
        <f>(IF(ISERROR(VLOOKUP(A163,'Calcification Rates'!$A$11:$Q$88,11,0)),0,VLOOKUP(A163,'Calcification Rates'!$A$11:$Q$88,11,0)))*D163+(IF(ISERROR(VLOOKUP(A163,'Calcification Rates'!$A$11:$Q$88,14,0)),0,VLOOKUP(A163,'Calcification Rates'!$A$11:$Q$88,14,0)))</f>
        <v>0</v>
      </c>
      <c r="H163" s="247">
        <f>(IF(ISERROR(VLOOKUP(A163,'Calcification Rates'!$A$11:$Q$88,12,0)),0,VLOOKUP(A163,'Calcification Rates'!$A$11:$Q$88,12,0)))*D163+(IF(ISERROR(VLOOKUP(A163,'Calcification Rates'!$A$11:$Q$88,15,0)),0,VLOOKUP(A163,'Calcification Rates'!$A$11:$Q$88,15,0)))</f>
        <v>0</v>
      </c>
      <c r="I163" s="248">
        <f>(IF(ISERROR(VLOOKUP(A163,'Calcification Rates'!$A$11:$Q$88,13,0)),0,VLOOKUP(A163,'Calcification Rates'!$A$11:$Q$88,13,0)))*D163+(IF(ISERROR(VLOOKUP(A163,'Calcification Rates'!$A$11:$Q$88,16,0)),0,VLOOKUP(A163,'Calcification Rates'!$A$11:$Q$88,16,0)))</f>
        <v>0</v>
      </c>
      <c r="J163" s="260"/>
      <c r="K163" s="250"/>
      <c r="L163" s="250"/>
      <c r="M163" s="244">
        <f>(IF(ISERROR(VLOOKUP(J163,'Calcification Rates'!$A$11:$Q$88,5,0)),0,VLOOKUP(J163,'Calcification Rates'!$A$11:$Q$88,5,0)))*L163</f>
        <v>0</v>
      </c>
      <c r="N163" s="245" t="str">
        <f>IF(ISERROR(VLOOKUP(J163,'Calcification Rates'!$A$10:$D$88,2,FALSE))," ",VLOOKUP(J163,'Calcification Rates'!$A$10:$D$88,2,FALSE))</f>
        <v xml:space="preserve"> </v>
      </c>
      <c r="O163" s="245" t="str">
        <f>IF(ISERROR(VLOOKUP(J163,'Calcification Rates'!$A$10:$D$88,4,FALSE))," ",VLOOKUP(J163,'Calcification Rates'!$A$10:$D$88,4,FALSE))</f>
        <v xml:space="preserve"> </v>
      </c>
      <c r="P163" s="246">
        <f>(IF(ISERROR(VLOOKUP(J163,'Calcification Rates'!$A$11:$Q$88,11,0)),0,VLOOKUP(J163,'Calcification Rates'!$A$11:$Q$88,11,0)))*M163+(IF(ISERROR(VLOOKUP(J163,'Calcification Rates'!$A$11:$Q$88,14,0)),0,VLOOKUP(J163,'Calcification Rates'!$A$11:$Q$88,14,0)))</f>
        <v>0</v>
      </c>
      <c r="Q163" s="246">
        <f>(IF(ISERROR(VLOOKUP(J163,'Calcification Rates'!$A$11:$Q$88,12,0)),0,VLOOKUP(J163,'Calcification Rates'!$A$11:$Q$88,12,0)))*M163+(IF(ISERROR(VLOOKUP(J163,'Calcification Rates'!$A$11:$Q$88,15,0)),0,VLOOKUP(J163,'Calcification Rates'!$A$11:$Q$88,15,0)))</f>
        <v>0</v>
      </c>
      <c r="R163" s="249">
        <f>(IF(ISERROR(VLOOKUP(J163,'Calcification Rates'!$A$11:$Q$88,13,0)),0,VLOOKUP(J163,'Calcification Rates'!$A$11:$Q$88,13,0)))*M163+(IF(ISERROR(VLOOKUP(J163,'Calcification Rates'!$A$11:$Q$88,16,0)),0,VLOOKUP(J163,'Calcification Rates'!$A$11:$Q$88,16,0)))</f>
        <v>0</v>
      </c>
      <c r="S163" s="242"/>
      <c r="T163" s="242"/>
      <c r="U163" s="242"/>
      <c r="V163" s="252">
        <f>(IF(ISERROR(VLOOKUP(S163,'Calcification Rates'!$A$11:$Q$88,5,0)),0,VLOOKUP(S163,'Calcification Rates'!$A$11:$Q$88,5,0)))*U163</f>
        <v>0</v>
      </c>
      <c r="W163" s="259" t="str">
        <f>IF(ISERROR(VLOOKUP(S163,'Calcification Rates'!$A$10:$D$88,2,FALSE))," ",VLOOKUP(S163,'Calcification Rates'!$A$10:$D$88,2,FALSE))</f>
        <v xml:space="preserve"> </v>
      </c>
      <c r="X163" s="245" t="str">
        <f>IF(ISERROR(VLOOKUP(S163,'Calcification Rates'!$A$10:$D$88,4,FALSE))," ",VLOOKUP(S163,'Calcification Rates'!$A$10:$D$88,4,FALSE))</f>
        <v xml:space="preserve"> </v>
      </c>
      <c r="Y163" s="246">
        <f>(IF(ISERROR(VLOOKUP(S163,'Calcification Rates'!$A$11:$Q$88,11,0)),0,VLOOKUP(S163,'Calcification Rates'!$A$11:$Q$88,11,0)))*V163+(IF(ISERROR(VLOOKUP(S163,'Calcification Rates'!$A$11:$Q$88,14,0)),0,VLOOKUP(S163,'Calcification Rates'!$A$11:$Q$88,14,0)))</f>
        <v>0</v>
      </c>
      <c r="Z163" s="246">
        <f>(IF(ISERROR(VLOOKUP(S163,'Calcification Rates'!$A$11:$Q$88,12,0)),0,VLOOKUP(S163,'Calcification Rates'!$A$11:$Q$88,12,0)))*V163+(IF(ISERROR(VLOOKUP(S163,'Calcification Rates'!$A$11:$Q$88,15,0)),0,VLOOKUP(S163,'Calcification Rates'!$A$11:$Q$88,15,0)))</f>
        <v>0</v>
      </c>
      <c r="AA163" s="249">
        <f>(IF(ISERROR(VLOOKUP(S163,'Calcification Rates'!$A$11:$Q$88,13,0)),0,VLOOKUP(S163,'Calcification Rates'!$A$11:$Q$88,13,0)))*V163+(IF(ISERROR(VLOOKUP(S163,'Calcification Rates'!$A$11:$Q$88,16,0)),0,VLOOKUP(S163,'Calcification Rates'!$A$11:$Q$88,16,0)))</f>
        <v>0</v>
      </c>
      <c r="AB163" s="260"/>
      <c r="AC163" s="261"/>
      <c r="AD163" s="261"/>
      <c r="AE163" s="244">
        <f>(IF(ISERROR(VLOOKUP(AB163,'Calcification Rates'!$A$11:$Q$88,5,0)),0,VLOOKUP(AB163,'Calcification Rates'!$A$11:$Q$88,5,0)))*AD163</f>
        <v>0</v>
      </c>
      <c r="AF163" s="245" t="str">
        <f>IF(ISERROR(VLOOKUP(AB163,'Calcification Rates'!$A$10:$D$88,2,FALSE))," ",VLOOKUP(AB163,'Calcification Rates'!$A$10:$D$88,2,FALSE))</f>
        <v xml:space="preserve"> </v>
      </c>
      <c r="AG163" s="245" t="str">
        <f>IF(ISERROR(VLOOKUP(AB163,'Calcification Rates'!$A$10:$D$88,4,FALSE))," ",VLOOKUP(AB163,'Calcification Rates'!$A$10:$D$88,4,FALSE))</f>
        <v xml:space="preserve"> </v>
      </c>
      <c r="AH163" s="246">
        <f>(IF(ISERROR(VLOOKUP(AB163,'Calcification Rates'!$A$11:$Q$88,11,0)),0,VLOOKUP(AB163,'Calcification Rates'!$A$11:$Q$88,11,0)))*AE163+(IF(ISERROR(VLOOKUP(AB163,'Calcification Rates'!$A$11:$Q$88,14,0)),0,VLOOKUP(AB163,'Calcification Rates'!$A$11:$Q$88,14,0)))</f>
        <v>0</v>
      </c>
      <c r="AI163" s="246">
        <f>(IF(ISERROR(VLOOKUP(AB163,'Calcification Rates'!$A$11:$Q$88,12,0)),0,VLOOKUP(AB163,'Calcification Rates'!$A$11:$Q$88,12,0)))*AE163+(IF(ISERROR(VLOOKUP(AB163,'Calcification Rates'!$A$11:$Q$88,15,0)),0,VLOOKUP(AB163,'Calcification Rates'!$A$11:$Q$88,15,0)))</f>
        <v>0</v>
      </c>
      <c r="AJ163" s="249">
        <f>(IF(ISERROR(VLOOKUP(AB163,'Calcification Rates'!$A$11:$Q$88,13,0)),0,VLOOKUP(AB163,'Calcification Rates'!$A$11:$Q$88,13,0)))*AE163+(IF(ISERROR(VLOOKUP(AB163,'Calcification Rates'!$A$11:$Q$88,16,0)),0,VLOOKUP(AB163,'Calcification Rates'!$A$11:$Q$88,16,0)))</f>
        <v>0</v>
      </c>
      <c r="AK163" s="260"/>
      <c r="AL163" s="261"/>
      <c r="AM163" s="261"/>
      <c r="AN163" s="252">
        <f>(IF(ISERROR(VLOOKUP(AK163,'Calcification Rates'!$A$11:$Q$88,5,0)),0,VLOOKUP(AK163,'Calcification Rates'!$A$11:$Q$88,5,0)))*AM163</f>
        <v>0</v>
      </c>
      <c r="AO163" s="245" t="str">
        <f>IF(ISERROR(VLOOKUP(AK163,'Calcification Rates'!$A$10:$D$88,2,FALSE))," ",VLOOKUP(AK163,'Calcification Rates'!$A$10:$D$88,2,FALSE))</f>
        <v xml:space="preserve"> </v>
      </c>
      <c r="AP163" s="245" t="str">
        <f>IF(ISERROR(VLOOKUP(AK163,'Calcification Rates'!$A$10:$D$88,4,FALSE))," ",VLOOKUP(AK163,'Calcification Rates'!$A$10:$D$88,4,FALSE))</f>
        <v xml:space="preserve"> </v>
      </c>
      <c r="AQ163" s="246">
        <f>(IF(ISERROR(VLOOKUP(AK163,'Calcification Rates'!$A$11:$Q$88,11,0)),0,VLOOKUP(AK163,'Calcification Rates'!$A$11:$Q$88,11,0)))*AN163+(IF(ISERROR(VLOOKUP(AK163,'Calcification Rates'!$A$11:$Q$88,14,0)),0,VLOOKUP(AK163,'Calcification Rates'!$A$11:$Q$88,14,0)))</f>
        <v>0</v>
      </c>
      <c r="AR163" s="246">
        <f>(IF(ISERROR(VLOOKUP(AK163,'Calcification Rates'!$A$11:$Q$88,12,0)),0,VLOOKUP(AK163,'Calcification Rates'!$A$11:$Q$88,12,0)))*AN163+(IF(ISERROR(VLOOKUP(AK163,'Calcification Rates'!$A$11:$Q$88,15,0)),0,VLOOKUP(AK163,'Calcification Rates'!$A$11:$Q$88,15,0)))</f>
        <v>0</v>
      </c>
      <c r="AS163" s="249">
        <f>(IF(ISERROR(VLOOKUP(AK163,'Calcification Rates'!$A$11:$Q$88,13,0)),0,VLOOKUP(AK163,'Calcification Rates'!$A$11:$Q$88,13,0)))*AN163+(IF(ISERROR(VLOOKUP(AK163,'Calcification Rates'!$A$11:$Q$88,16,0)),0,VLOOKUP(AK163,'Calcification Rates'!$A$11:$Q$88,16,0)))</f>
        <v>0</v>
      </c>
      <c r="AT163" s="260"/>
      <c r="AU163" s="261"/>
      <c r="AV163" s="261"/>
      <c r="AW163" s="244">
        <f>(IF(ISERROR(VLOOKUP(AT163,'Calcification Rates'!$A$11:$Q$88,5,0)),0,VLOOKUP(AT163,'Calcification Rates'!$A$11:$Q$88,5,0)))*AV163</f>
        <v>0</v>
      </c>
      <c r="AX163" s="245" t="str">
        <f>IF(ISERROR(VLOOKUP(AT163,'Calcification Rates'!$A$10:$D$88,2,FALSE))," ",VLOOKUP(AT163,'Calcification Rates'!$A$10:$D$88,2,FALSE))</f>
        <v xml:space="preserve"> </v>
      </c>
      <c r="AY163" s="245" t="str">
        <f>IF(ISERROR(VLOOKUP(AT163,'Calcification Rates'!$A$10:$D$88,4,FALSE))," ",VLOOKUP(AT163,'Calcification Rates'!$A$10:$D$88,4,FALSE))</f>
        <v xml:space="preserve"> </v>
      </c>
      <c r="AZ163" s="253">
        <f>(IF(ISERROR(VLOOKUP(AT163,'Calcification Rates'!$A$11:$Q$88,11,0)),0,VLOOKUP(AT163,'Calcification Rates'!$A$11:$Q$88,11,0)))*AW163+(IF(ISERROR(VLOOKUP(AT163,'Calcification Rates'!$A$11:$Q$88,14,0)),0,VLOOKUP(AT163,'Calcification Rates'!$A$11:$Q$88,14,0)))</f>
        <v>0</v>
      </c>
      <c r="BA163" s="253">
        <f>(IF(ISERROR(VLOOKUP(AT163,'Calcification Rates'!$A$11:$Q$88,12,0)),0,VLOOKUP(AT163,'Calcification Rates'!$A$11:$Q$88,12,0)))*AW163+(IF(ISERROR(VLOOKUP(AT163,'Calcification Rates'!$A$11:$Q$88,15,0)),0,VLOOKUP(AT163,'Calcification Rates'!$A$11:$Q$88,15,0)))</f>
        <v>0</v>
      </c>
      <c r="BB163" s="254">
        <f>(IF(ISERROR(VLOOKUP(AT163,'Calcification Rates'!$A$11:$Q$88,13,0)),0,VLOOKUP(AT163,'Calcification Rates'!$A$11:$Q$88,13,0)))*AW163+(IF(ISERROR(VLOOKUP(AT163,'Calcification Rates'!$A$11:$Q$88,16,0)),0,VLOOKUP(AT163,'Calcification Rates'!$A$11:$Q$88,16,0)))</f>
        <v>0</v>
      </c>
      <c r="BC163" s="260"/>
      <c r="BD163" s="261"/>
      <c r="BE163" s="261"/>
      <c r="BF163" s="244">
        <f>(IF(ISERROR(VLOOKUP(BC163,'Calcification Rates'!$A$11:$Q$88,5,0)),0,VLOOKUP(BC163,'Calcification Rates'!$A$11:$Q$88,5,0)))*BE163</f>
        <v>0</v>
      </c>
      <c r="BG163" s="245" t="str">
        <f>IF(ISERROR(VLOOKUP(BC163,'Calcification Rates'!$A$10:$D$88,2,FALSE))," ",VLOOKUP(BC163,'Calcification Rates'!$A$10:$D$88,2,FALSE))</f>
        <v xml:space="preserve"> </v>
      </c>
      <c r="BH163" s="245" t="str">
        <f>IF(ISERROR(VLOOKUP(BC163,'Calcification Rates'!$A$10:$D$88,4,FALSE))," ",VLOOKUP(BC163,'Calcification Rates'!$A$10:$D$88,4,FALSE))</f>
        <v xml:space="preserve"> </v>
      </c>
      <c r="BI163" s="253">
        <f>(IF(ISERROR(VLOOKUP(BC163,'Calcification Rates'!$A$11:$Q$88,11,0)),0,VLOOKUP(BC163,'Calcification Rates'!$A$11:$Q$88,11,0)))*BF163+(IF(ISERROR(VLOOKUP(BC163,'Calcification Rates'!$A$11:$Q$88,14,0)),0,VLOOKUP(BC163,'Calcification Rates'!$A$11:$Q$88,14,0)))</f>
        <v>0</v>
      </c>
      <c r="BJ163" s="253">
        <f>(IF(ISERROR(VLOOKUP(BC163,'Calcification Rates'!$A$11:$Q$88,12,0)),0,VLOOKUP(BC163,'Calcification Rates'!$A$11:$Q$88,12,0)))*BF163+(IF(ISERROR(VLOOKUP(BC163,'Calcification Rates'!$A$11:$Q$88,15,0)),0,VLOOKUP(BC163,'Calcification Rates'!$A$11:$Q$88,15,0)))</f>
        <v>0</v>
      </c>
      <c r="BK163" s="254">
        <f>(IF(ISERROR(VLOOKUP(BC163,'Calcification Rates'!$A$11:$Q$88,13,0)),0,VLOOKUP(BC163,'Calcification Rates'!$A$11:$Q$88,13,0)))*BF163+(IF(ISERROR(VLOOKUP(BC163,'Calcification Rates'!$A$11:$Q$88,16,0)),0,VLOOKUP(BC163,'Calcification Rates'!$A$11:$Q$88,16,0)))</f>
        <v>0</v>
      </c>
      <c r="BL163" s="260"/>
      <c r="BM163" s="261"/>
      <c r="BN163" s="261"/>
      <c r="BO163" s="241">
        <f>(IF(ISERROR(VLOOKUP(BL163,'Calcification Rates'!$A$11:$Q$88,5,0)),0,VLOOKUP(BL163,'Calcification Rates'!$A$11:$Q$88,5,0)))*BN163</f>
        <v>0</v>
      </c>
      <c r="BP163" s="245" t="str">
        <f>IF(ISERROR(VLOOKUP(BL163,'Calcification Rates'!$A$10:$D$88,2,FALSE))," ",VLOOKUP(BL163,'Calcification Rates'!$A$10:$D$88,2,FALSE))</f>
        <v xml:space="preserve"> </v>
      </c>
      <c r="BQ163" s="245" t="str">
        <f>IF(ISERROR(VLOOKUP(BL163,'Calcification Rates'!$A$10:$D$88,4,FALSE))," ",VLOOKUP(BL163,'Calcification Rates'!$A$10:$D$88,4,FALSE))</f>
        <v xml:space="preserve"> </v>
      </c>
      <c r="BR163" s="253">
        <f>(IF(ISERROR(VLOOKUP(BL163,'Calcification Rates'!$A$11:$Q$88,11,0)),0,VLOOKUP(BL163,'Calcification Rates'!$A$11:$Q$88,11,0)))*BO163+(IF(ISERROR(VLOOKUP(BL163,'Calcification Rates'!$A$11:$Q$88,14,0)),0,VLOOKUP(BL163,'Calcification Rates'!$A$11:$Q$88,14,0)))</f>
        <v>0</v>
      </c>
      <c r="BS163" s="253">
        <f>(IF(ISERROR(VLOOKUP(BL163,'Calcification Rates'!$A$11:$Q$88,12,0)),0,VLOOKUP(BL163,'Calcification Rates'!$A$11:$Q$88,12,0)))*BO163+(IF(ISERROR(VLOOKUP(BL163,'Calcification Rates'!$A$11:$Q$88,15,0)),0,VLOOKUP(BL163,'Calcification Rates'!$A$11:$Q$88,15,0)))</f>
        <v>0</v>
      </c>
      <c r="BT163" s="254">
        <f>(IF(ISERROR(VLOOKUP(BL163,'Calcification Rates'!$A$11:$Q$88,13,0)),0,VLOOKUP(BL163,'Calcification Rates'!$A$11:$Q$88,13,0)))*BO163+(IF(ISERROR(VLOOKUP(BL163,'Calcification Rates'!$A$11:$Q$88,16,0)),0,VLOOKUP(BL163,'Calcification Rates'!$A$11:$Q$88,16,0)))</f>
        <v>0</v>
      </c>
    </row>
    <row r="164" spans="1:72" ht="20.100000000000001" customHeight="1" x14ac:dyDescent="0.25">
      <c r="A164" s="262"/>
      <c r="B164" s="261"/>
      <c r="C164" s="263"/>
      <c r="D164" s="244">
        <f>(IF(ISERROR(VLOOKUP(A164,'Calcification Rates'!$A$11:$Q$88,5,0)),0,VLOOKUP(A164,'Calcification Rates'!$A$11:$Q$88,5,0)))*C164</f>
        <v>0</v>
      </c>
      <c r="E164" s="245" t="str">
        <f>IF(ISERROR(VLOOKUP(A164,'Calcification Rates'!$A$10:$D$88,2,FALSE))," ",VLOOKUP(A164,'Calcification Rates'!$A$10:$D$88,2,FALSE))</f>
        <v xml:space="preserve"> </v>
      </c>
      <c r="F164" s="245" t="str">
        <f>IF(ISERROR(VLOOKUP(A164,'Calcification Rates'!$A$10:$D$88,4,FALSE))," ",VLOOKUP(A164,'Calcification Rates'!$A$10:$D$88,4,FALSE))</f>
        <v xml:space="preserve"> </v>
      </c>
      <c r="G164" s="246">
        <f>(IF(ISERROR(VLOOKUP(A164,'Calcification Rates'!$A$11:$Q$88,11,0)),0,VLOOKUP(A164,'Calcification Rates'!$A$11:$Q$88,11,0)))*D164+(IF(ISERROR(VLOOKUP(A164,'Calcification Rates'!$A$11:$Q$88,14,0)),0,VLOOKUP(A164,'Calcification Rates'!$A$11:$Q$88,14,0)))</f>
        <v>0</v>
      </c>
      <c r="H164" s="247">
        <f>(IF(ISERROR(VLOOKUP(A164,'Calcification Rates'!$A$11:$Q$88,12,0)),0,VLOOKUP(A164,'Calcification Rates'!$A$11:$Q$88,12,0)))*D164+(IF(ISERROR(VLOOKUP(A164,'Calcification Rates'!$A$11:$Q$88,15,0)),0,VLOOKUP(A164,'Calcification Rates'!$A$11:$Q$88,15,0)))</f>
        <v>0</v>
      </c>
      <c r="I164" s="248">
        <f>(IF(ISERROR(VLOOKUP(A164,'Calcification Rates'!$A$11:$Q$88,13,0)),0,VLOOKUP(A164,'Calcification Rates'!$A$11:$Q$88,13,0)))*D164+(IF(ISERROR(VLOOKUP(A164,'Calcification Rates'!$A$11:$Q$88,16,0)),0,VLOOKUP(A164,'Calcification Rates'!$A$11:$Q$88,16,0)))</f>
        <v>0</v>
      </c>
      <c r="J164" s="260"/>
      <c r="K164" s="250"/>
      <c r="L164" s="250"/>
      <c r="M164" s="244">
        <f>(IF(ISERROR(VLOOKUP(J164,'Calcification Rates'!$A$11:$Q$88,5,0)),0,VLOOKUP(J164,'Calcification Rates'!$A$11:$Q$88,5,0)))*L164</f>
        <v>0</v>
      </c>
      <c r="N164" s="245" t="str">
        <f>IF(ISERROR(VLOOKUP(J164,'Calcification Rates'!$A$10:$D$88,2,FALSE))," ",VLOOKUP(J164,'Calcification Rates'!$A$10:$D$88,2,FALSE))</f>
        <v xml:space="preserve"> </v>
      </c>
      <c r="O164" s="245" t="str">
        <f>IF(ISERROR(VLOOKUP(J164,'Calcification Rates'!$A$10:$D$88,4,FALSE))," ",VLOOKUP(J164,'Calcification Rates'!$A$10:$D$88,4,FALSE))</f>
        <v xml:space="preserve"> </v>
      </c>
      <c r="P164" s="246">
        <f>(IF(ISERROR(VLOOKUP(J164,'Calcification Rates'!$A$11:$Q$88,11,0)),0,VLOOKUP(J164,'Calcification Rates'!$A$11:$Q$88,11,0)))*M164+(IF(ISERROR(VLOOKUP(J164,'Calcification Rates'!$A$11:$Q$88,14,0)),0,VLOOKUP(J164,'Calcification Rates'!$A$11:$Q$88,14,0)))</f>
        <v>0</v>
      </c>
      <c r="Q164" s="246">
        <f>(IF(ISERROR(VLOOKUP(J164,'Calcification Rates'!$A$11:$Q$88,12,0)),0,VLOOKUP(J164,'Calcification Rates'!$A$11:$Q$88,12,0)))*M164+(IF(ISERROR(VLOOKUP(J164,'Calcification Rates'!$A$11:$Q$88,15,0)),0,VLOOKUP(J164,'Calcification Rates'!$A$11:$Q$88,15,0)))</f>
        <v>0</v>
      </c>
      <c r="R164" s="249">
        <f>(IF(ISERROR(VLOOKUP(J164,'Calcification Rates'!$A$11:$Q$88,13,0)),0,VLOOKUP(J164,'Calcification Rates'!$A$11:$Q$88,13,0)))*M164+(IF(ISERROR(VLOOKUP(J164,'Calcification Rates'!$A$11:$Q$88,16,0)),0,VLOOKUP(J164,'Calcification Rates'!$A$11:$Q$88,16,0)))</f>
        <v>0</v>
      </c>
      <c r="S164" s="242"/>
      <c r="T164" s="242"/>
      <c r="U164" s="242"/>
      <c r="V164" s="252">
        <f>(IF(ISERROR(VLOOKUP(S164,'Calcification Rates'!$A$11:$Q$88,5,0)),0,VLOOKUP(S164,'Calcification Rates'!$A$11:$Q$88,5,0)))*U164</f>
        <v>0</v>
      </c>
      <c r="W164" s="259" t="str">
        <f>IF(ISERROR(VLOOKUP(S164,'Calcification Rates'!$A$10:$D$88,2,FALSE))," ",VLOOKUP(S164,'Calcification Rates'!$A$10:$D$88,2,FALSE))</f>
        <v xml:space="preserve"> </v>
      </c>
      <c r="X164" s="245" t="str">
        <f>IF(ISERROR(VLOOKUP(S164,'Calcification Rates'!$A$10:$D$88,4,FALSE))," ",VLOOKUP(S164,'Calcification Rates'!$A$10:$D$88,4,FALSE))</f>
        <v xml:space="preserve"> </v>
      </c>
      <c r="Y164" s="246">
        <f>(IF(ISERROR(VLOOKUP(S164,'Calcification Rates'!$A$11:$Q$88,11,0)),0,VLOOKUP(S164,'Calcification Rates'!$A$11:$Q$88,11,0)))*V164+(IF(ISERROR(VLOOKUP(S164,'Calcification Rates'!$A$11:$Q$88,14,0)),0,VLOOKUP(S164,'Calcification Rates'!$A$11:$Q$88,14,0)))</f>
        <v>0</v>
      </c>
      <c r="Z164" s="246">
        <f>(IF(ISERROR(VLOOKUP(S164,'Calcification Rates'!$A$11:$Q$88,12,0)),0,VLOOKUP(S164,'Calcification Rates'!$A$11:$Q$88,12,0)))*V164+(IF(ISERROR(VLOOKUP(S164,'Calcification Rates'!$A$11:$Q$88,15,0)),0,VLOOKUP(S164,'Calcification Rates'!$A$11:$Q$88,15,0)))</f>
        <v>0</v>
      </c>
      <c r="AA164" s="249">
        <f>(IF(ISERROR(VLOOKUP(S164,'Calcification Rates'!$A$11:$Q$88,13,0)),0,VLOOKUP(S164,'Calcification Rates'!$A$11:$Q$88,13,0)))*V164+(IF(ISERROR(VLOOKUP(S164,'Calcification Rates'!$A$11:$Q$88,16,0)),0,VLOOKUP(S164,'Calcification Rates'!$A$11:$Q$88,16,0)))</f>
        <v>0</v>
      </c>
      <c r="AB164" s="260"/>
      <c r="AC164" s="261"/>
      <c r="AD164" s="261"/>
      <c r="AE164" s="244">
        <f>(IF(ISERROR(VLOOKUP(AB164,'Calcification Rates'!$A$11:$Q$88,5,0)),0,VLOOKUP(AB164,'Calcification Rates'!$A$11:$Q$88,5,0)))*AD164</f>
        <v>0</v>
      </c>
      <c r="AF164" s="245" t="str">
        <f>IF(ISERROR(VLOOKUP(AB164,'Calcification Rates'!$A$10:$D$88,2,FALSE))," ",VLOOKUP(AB164,'Calcification Rates'!$A$10:$D$88,2,FALSE))</f>
        <v xml:space="preserve"> </v>
      </c>
      <c r="AG164" s="245" t="str">
        <f>IF(ISERROR(VLOOKUP(AB164,'Calcification Rates'!$A$10:$D$88,4,FALSE))," ",VLOOKUP(AB164,'Calcification Rates'!$A$10:$D$88,4,FALSE))</f>
        <v xml:space="preserve"> </v>
      </c>
      <c r="AH164" s="246">
        <f>(IF(ISERROR(VLOOKUP(AB164,'Calcification Rates'!$A$11:$Q$88,11,0)),0,VLOOKUP(AB164,'Calcification Rates'!$A$11:$Q$88,11,0)))*AE164+(IF(ISERROR(VLOOKUP(AB164,'Calcification Rates'!$A$11:$Q$88,14,0)),0,VLOOKUP(AB164,'Calcification Rates'!$A$11:$Q$88,14,0)))</f>
        <v>0</v>
      </c>
      <c r="AI164" s="246">
        <f>(IF(ISERROR(VLOOKUP(AB164,'Calcification Rates'!$A$11:$Q$88,12,0)),0,VLOOKUP(AB164,'Calcification Rates'!$A$11:$Q$88,12,0)))*AE164+(IF(ISERROR(VLOOKUP(AB164,'Calcification Rates'!$A$11:$Q$88,15,0)),0,VLOOKUP(AB164,'Calcification Rates'!$A$11:$Q$88,15,0)))</f>
        <v>0</v>
      </c>
      <c r="AJ164" s="249">
        <f>(IF(ISERROR(VLOOKUP(AB164,'Calcification Rates'!$A$11:$Q$88,13,0)),0,VLOOKUP(AB164,'Calcification Rates'!$A$11:$Q$88,13,0)))*AE164+(IF(ISERROR(VLOOKUP(AB164,'Calcification Rates'!$A$11:$Q$88,16,0)),0,VLOOKUP(AB164,'Calcification Rates'!$A$11:$Q$88,16,0)))</f>
        <v>0</v>
      </c>
      <c r="AK164" s="260"/>
      <c r="AL164" s="261"/>
      <c r="AM164" s="261"/>
      <c r="AN164" s="252">
        <f>(IF(ISERROR(VLOOKUP(AK164,'Calcification Rates'!$A$11:$Q$88,5,0)),0,VLOOKUP(AK164,'Calcification Rates'!$A$11:$Q$88,5,0)))*AM164</f>
        <v>0</v>
      </c>
      <c r="AO164" s="245" t="str">
        <f>IF(ISERROR(VLOOKUP(AK164,'Calcification Rates'!$A$10:$D$88,2,FALSE))," ",VLOOKUP(AK164,'Calcification Rates'!$A$10:$D$88,2,FALSE))</f>
        <v xml:space="preserve"> </v>
      </c>
      <c r="AP164" s="245" t="str">
        <f>IF(ISERROR(VLOOKUP(AK164,'Calcification Rates'!$A$10:$D$88,4,FALSE))," ",VLOOKUP(AK164,'Calcification Rates'!$A$10:$D$88,4,FALSE))</f>
        <v xml:space="preserve"> </v>
      </c>
      <c r="AQ164" s="246">
        <f>(IF(ISERROR(VLOOKUP(AK164,'Calcification Rates'!$A$11:$Q$88,11,0)),0,VLOOKUP(AK164,'Calcification Rates'!$A$11:$Q$88,11,0)))*AN164+(IF(ISERROR(VLOOKUP(AK164,'Calcification Rates'!$A$11:$Q$88,14,0)),0,VLOOKUP(AK164,'Calcification Rates'!$A$11:$Q$88,14,0)))</f>
        <v>0</v>
      </c>
      <c r="AR164" s="246">
        <f>(IF(ISERROR(VLOOKUP(AK164,'Calcification Rates'!$A$11:$Q$88,12,0)),0,VLOOKUP(AK164,'Calcification Rates'!$A$11:$Q$88,12,0)))*AN164+(IF(ISERROR(VLOOKUP(AK164,'Calcification Rates'!$A$11:$Q$88,15,0)),0,VLOOKUP(AK164,'Calcification Rates'!$A$11:$Q$88,15,0)))</f>
        <v>0</v>
      </c>
      <c r="AS164" s="249">
        <f>(IF(ISERROR(VLOOKUP(AK164,'Calcification Rates'!$A$11:$Q$88,13,0)),0,VLOOKUP(AK164,'Calcification Rates'!$A$11:$Q$88,13,0)))*AN164+(IF(ISERROR(VLOOKUP(AK164,'Calcification Rates'!$A$11:$Q$88,16,0)),0,VLOOKUP(AK164,'Calcification Rates'!$A$11:$Q$88,16,0)))</f>
        <v>0</v>
      </c>
      <c r="AT164" s="260"/>
      <c r="AU164" s="261"/>
      <c r="AV164" s="261"/>
      <c r="AW164" s="244">
        <f>(IF(ISERROR(VLOOKUP(AT164,'Calcification Rates'!$A$11:$Q$88,5,0)),0,VLOOKUP(AT164,'Calcification Rates'!$A$11:$Q$88,5,0)))*AV164</f>
        <v>0</v>
      </c>
      <c r="AX164" s="245" t="str">
        <f>IF(ISERROR(VLOOKUP(AT164,'Calcification Rates'!$A$10:$D$88,2,FALSE))," ",VLOOKUP(AT164,'Calcification Rates'!$A$10:$D$88,2,FALSE))</f>
        <v xml:space="preserve"> </v>
      </c>
      <c r="AY164" s="245" t="str">
        <f>IF(ISERROR(VLOOKUP(AT164,'Calcification Rates'!$A$10:$D$88,4,FALSE))," ",VLOOKUP(AT164,'Calcification Rates'!$A$10:$D$88,4,FALSE))</f>
        <v xml:space="preserve"> </v>
      </c>
      <c r="AZ164" s="253">
        <f>(IF(ISERROR(VLOOKUP(AT164,'Calcification Rates'!$A$11:$Q$88,11,0)),0,VLOOKUP(AT164,'Calcification Rates'!$A$11:$Q$88,11,0)))*AW164+(IF(ISERROR(VLOOKUP(AT164,'Calcification Rates'!$A$11:$Q$88,14,0)),0,VLOOKUP(AT164,'Calcification Rates'!$A$11:$Q$88,14,0)))</f>
        <v>0</v>
      </c>
      <c r="BA164" s="253">
        <f>(IF(ISERROR(VLOOKUP(AT164,'Calcification Rates'!$A$11:$Q$88,12,0)),0,VLOOKUP(AT164,'Calcification Rates'!$A$11:$Q$88,12,0)))*AW164+(IF(ISERROR(VLOOKUP(AT164,'Calcification Rates'!$A$11:$Q$88,15,0)),0,VLOOKUP(AT164,'Calcification Rates'!$A$11:$Q$88,15,0)))</f>
        <v>0</v>
      </c>
      <c r="BB164" s="254">
        <f>(IF(ISERROR(VLOOKUP(AT164,'Calcification Rates'!$A$11:$Q$88,13,0)),0,VLOOKUP(AT164,'Calcification Rates'!$A$11:$Q$88,13,0)))*AW164+(IF(ISERROR(VLOOKUP(AT164,'Calcification Rates'!$A$11:$Q$88,16,0)),0,VLOOKUP(AT164,'Calcification Rates'!$A$11:$Q$88,16,0)))</f>
        <v>0</v>
      </c>
      <c r="BC164" s="260"/>
      <c r="BD164" s="261"/>
      <c r="BE164" s="261"/>
      <c r="BF164" s="244">
        <f>(IF(ISERROR(VLOOKUP(BC164,'Calcification Rates'!$A$11:$Q$88,5,0)),0,VLOOKUP(BC164,'Calcification Rates'!$A$11:$Q$88,5,0)))*BE164</f>
        <v>0</v>
      </c>
      <c r="BG164" s="245" t="str">
        <f>IF(ISERROR(VLOOKUP(BC164,'Calcification Rates'!$A$10:$D$88,2,FALSE))," ",VLOOKUP(BC164,'Calcification Rates'!$A$10:$D$88,2,FALSE))</f>
        <v xml:space="preserve"> </v>
      </c>
      <c r="BH164" s="245" t="str">
        <f>IF(ISERROR(VLOOKUP(BC164,'Calcification Rates'!$A$10:$D$88,4,FALSE))," ",VLOOKUP(BC164,'Calcification Rates'!$A$10:$D$88,4,FALSE))</f>
        <v xml:space="preserve"> </v>
      </c>
      <c r="BI164" s="253">
        <f>(IF(ISERROR(VLOOKUP(BC164,'Calcification Rates'!$A$11:$Q$88,11,0)),0,VLOOKUP(BC164,'Calcification Rates'!$A$11:$Q$88,11,0)))*BF164+(IF(ISERROR(VLOOKUP(BC164,'Calcification Rates'!$A$11:$Q$88,14,0)),0,VLOOKUP(BC164,'Calcification Rates'!$A$11:$Q$88,14,0)))</f>
        <v>0</v>
      </c>
      <c r="BJ164" s="253">
        <f>(IF(ISERROR(VLOOKUP(BC164,'Calcification Rates'!$A$11:$Q$88,12,0)),0,VLOOKUP(BC164,'Calcification Rates'!$A$11:$Q$88,12,0)))*BF164+(IF(ISERROR(VLOOKUP(BC164,'Calcification Rates'!$A$11:$Q$88,15,0)),0,VLOOKUP(BC164,'Calcification Rates'!$A$11:$Q$88,15,0)))</f>
        <v>0</v>
      </c>
      <c r="BK164" s="254">
        <f>(IF(ISERROR(VLOOKUP(BC164,'Calcification Rates'!$A$11:$Q$88,13,0)),0,VLOOKUP(BC164,'Calcification Rates'!$A$11:$Q$88,13,0)))*BF164+(IF(ISERROR(VLOOKUP(BC164,'Calcification Rates'!$A$11:$Q$88,16,0)),0,VLOOKUP(BC164,'Calcification Rates'!$A$11:$Q$88,16,0)))</f>
        <v>0</v>
      </c>
      <c r="BL164" s="260"/>
      <c r="BM164" s="261"/>
      <c r="BN164" s="261"/>
      <c r="BO164" s="241">
        <f>(IF(ISERROR(VLOOKUP(BL164,'Calcification Rates'!$A$11:$Q$88,5,0)),0,VLOOKUP(BL164,'Calcification Rates'!$A$11:$Q$88,5,0)))*BN164</f>
        <v>0</v>
      </c>
      <c r="BP164" s="245" t="str">
        <f>IF(ISERROR(VLOOKUP(BL164,'Calcification Rates'!$A$10:$D$88,2,FALSE))," ",VLOOKUP(BL164,'Calcification Rates'!$A$10:$D$88,2,FALSE))</f>
        <v xml:space="preserve"> </v>
      </c>
      <c r="BQ164" s="245" t="str">
        <f>IF(ISERROR(VLOOKUP(BL164,'Calcification Rates'!$A$10:$D$88,4,FALSE))," ",VLOOKUP(BL164,'Calcification Rates'!$A$10:$D$88,4,FALSE))</f>
        <v xml:space="preserve"> </v>
      </c>
      <c r="BR164" s="253">
        <f>(IF(ISERROR(VLOOKUP(BL164,'Calcification Rates'!$A$11:$Q$88,11,0)),0,VLOOKUP(BL164,'Calcification Rates'!$A$11:$Q$88,11,0)))*BO164+(IF(ISERROR(VLOOKUP(BL164,'Calcification Rates'!$A$11:$Q$88,14,0)),0,VLOOKUP(BL164,'Calcification Rates'!$A$11:$Q$88,14,0)))</f>
        <v>0</v>
      </c>
      <c r="BS164" s="253">
        <f>(IF(ISERROR(VLOOKUP(BL164,'Calcification Rates'!$A$11:$Q$88,12,0)),0,VLOOKUP(BL164,'Calcification Rates'!$A$11:$Q$88,12,0)))*BO164+(IF(ISERROR(VLOOKUP(BL164,'Calcification Rates'!$A$11:$Q$88,15,0)),0,VLOOKUP(BL164,'Calcification Rates'!$A$11:$Q$88,15,0)))</f>
        <v>0</v>
      </c>
      <c r="BT164" s="254">
        <f>(IF(ISERROR(VLOOKUP(BL164,'Calcification Rates'!$A$11:$Q$88,13,0)),0,VLOOKUP(BL164,'Calcification Rates'!$A$11:$Q$88,13,0)))*BO164+(IF(ISERROR(VLOOKUP(BL164,'Calcification Rates'!$A$11:$Q$88,16,0)),0,VLOOKUP(BL164,'Calcification Rates'!$A$11:$Q$88,16,0)))</f>
        <v>0</v>
      </c>
    </row>
    <row r="165" spans="1:72" ht="20.100000000000001" customHeight="1" x14ac:dyDescent="0.25">
      <c r="A165" s="262"/>
      <c r="B165" s="261"/>
      <c r="C165" s="263"/>
      <c r="D165" s="244">
        <f>(IF(ISERROR(VLOOKUP(A165,'Calcification Rates'!$A$11:$Q$88,5,0)),0,VLOOKUP(A165,'Calcification Rates'!$A$11:$Q$88,5,0)))*C165</f>
        <v>0</v>
      </c>
      <c r="E165" s="245" t="str">
        <f>IF(ISERROR(VLOOKUP(A165,'Calcification Rates'!$A$10:$D$88,2,FALSE))," ",VLOOKUP(A165,'Calcification Rates'!$A$10:$D$88,2,FALSE))</f>
        <v xml:space="preserve"> </v>
      </c>
      <c r="F165" s="245" t="str">
        <f>IF(ISERROR(VLOOKUP(A165,'Calcification Rates'!$A$10:$D$88,4,FALSE))," ",VLOOKUP(A165,'Calcification Rates'!$A$10:$D$88,4,FALSE))</f>
        <v xml:space="preserve"> </v>
      </c>
      <c r="G165" s="246">
        <f>(IF(ISERROR(VLOOKUP(A165,'Calcification Rates'!$A$11:$Q$88,11,0)),0,VLOOKUP(A165,'Calcification Rates'!$A$11:$Q$88,11,0)))*D165+(IF(ISERROR(VLOOKUP(A165,'Calcification Rates'!$A$11:$Q$88,14,0)),0,VLOOKUP(A165,'Calcification Rates'!$A$11:$Q$88,14,0)))</f>
        <v>0</v>
      </c>
      <c r="H165" s="247">
        <f>(IF(ISERROR(VLOOKUP(A165,'Calcification Rates'!$A$11:$Q$88,12,0)),0,VLOOKUP(A165,'Calcification Rates'!$A$11:$Q$88,12,0)))*D165+(IF(ISERROR(VLOOKUP(A165,'Calcification Rates'!$A$11:$Q$88,15,0)),0,VLOOKUP(A165,'Calcification Rates'!$A$11:$Q$88,15,0)))</f>
        <v>0</v>
      </c>
      <c r="I165" s="248">
        <f>(IF(ISERROR(VLOOKUP(A165,'Calcification Rates'!$A$11:$Q$88,13,0)),0,VLOOKUP(A165,'Calcification Rates'!$A$11:$Q$88,13,0)))*D165+(IF(ISERROR(VLOOKUP(A165,'Calcification Rates'!$A$11:$Q$88,16,0)),0,VLOOKUP(A165,'Calcification Rates'!$A$11:$Q$88,16,0)))</f>
        <v>0</v>
      </c>
      <c r="J165" s="260"/>
      <c r="K165" s="250"/>
      <c r="L165" s="250"/>
      <c r="M165" s="244">
        <f>(IF(ISERROR(VLOOKUP(J165,'Calcification Rates'!$A$11:$Q$88,5,0)),0,VLOOKUP(J165,'Calcification Rates'!$A$11:$Q$88,5,0)))*L165</f>
        <v>0</v>
      </c>
      <c r="N165" s="245" t="str">
        <f>IF(ISERROR(VLOOKUP(J165,'Calcification Rates'!$A$10:$D$88,2,FALSE))," ",VLOOKUP(J165,'Calcification Rates'!$A$10:$D$88,2,FALSE))</f>
        <v xml:space="preserve"> </v>
      </c>
      <c r="O165" s="245" t="str">
        <f>IF(ISERROR(VLOOKUP(J165,'Calcification Rates'!$A$10:$D$88,4,FALSE))," ",VLOOKUP(J165,'Calcification Rates'!$A$10:$D$88,4,FALSE))</f>
        <v xml:space="preserve"> </v>
      </c>
      <c r="P165" s="246">
        <f>(IF(ISERROR(VLOOKUP(J165,'Calcification Rates'!$A$11:$Q$88,11,0)),0,VLOOKUP(J165,'Calcification Rates'!$A$11:$Q$88,11,0)))*M165+(IF(ISERROR(VLOOKUP(J165,'Calcification Rates'!$A$11:$Q$88,14,0)),0,VLOOKUP(J165,'Calcification Rates'!$A$11:$Q$88,14,0)))</f>
        <v>0</v>
      </c>
      <c r="Q165" s="246">
        <f>(IF(ISERROR(VLOOKUP(J165,'Calcification Rates'!$A$11:$Q$88,12,0)),0,VLOOKUP(J165,'Calcification Rates'!$A$11:$Q$88,12,0)))*M165+(IF(ISERROR(VLOOKUP(J165,'Calcification Rates'!$A$11:$Q$88,15,0)),0,VLOOKUP(J165,'Calcification Rates'!$A$11:$Q$88,15,0)))</f>
        <v>0</v>
      </c>
      <c r="R165" s="249">
        <f>(IF(ISERROR(VLOOKUP(J165,'Calcification Rates'!$A$11:$Q$88,13,0)),0,VLOOKUP(J165,'Calcification Rates'!$A$11:$Q$88,13,0)))*M165+(IF(ISERROR(VLOOKUP(J165,'Calcification Rates'!$A$11:$Q$88,16,0)),0,VLOOKUP(J165,'Calcification Rates'!$A$11:$Q$88,16,0)))</f>
        <v>0</v>
      </c>
      <c r="S165" s="242"/>
      <c r="T165" s="242"/>
      <c r="U165" s="242"/>
      <c r="V165" s="252">
        <f>(IF(ISERROR(VLOOKUP(S165,'Calcification Rates'!$A$11:$Q$88,5,0)),0,VLOOKUP(S165,'Calcification Rates'!$A$11:$Q$88,5,0)))*U165</f>
        <v>0</v>
      </c>
      <c r="W165" s="259" t="str">
        <f>IF(ISERROR(VLOOKUP(S165,'Calcification Rates'!$A$10:$D$88,2,FALSE))," ",VLOOKUP(S165,'Calcification Rates'!$A$10:$D$88,2,FALSE))</f>
        <v xml:space="preserve"> </v>
      </c>
      <c r="X165" s="245" t="str">
        <f>IF(ISERROR(VLOOKUP(S165,'Calcification Rates'!$A$10:$D$88,4,FALSE))," ",VLOOKUP(S165,'Calcification Rates'!$A$10:$D$88,4,FALSE))</f>
        <v xml:space="preserve"> </v>
      </c>
      <c r="Y165" s="246">
        <f>(IF(ISERROR(VLOOKUP(S165,'Calcification Rates'!$A$11:$Q$88,11,0)),0,VLOOKUP(S165,'Calcification Rates'!$A$11:$Q$88,11,0)))*V165+(IF(ISERROR(VLOOKUP(S165,'Calcification Rates'!$A$11:$Q$88,14,0)),0,VLOOKUP(S165,'Calcification Rates'!$A$11:$Q$88,14,0)))</f>
        <v>0</v>
      </c>
      <c r="Z165" s="246">
        <f>(IF(ISERROR(VLOOKUP(S165,'Calcification Rates'!$A$11:$Q$88,12,0)),0,VLOOKUP(S165,'Calcification Rates'!$A$11:$Q$88,12,0)))*V165+(IF(ISERROR(VLOOKUP(S165,'Calcification Rates'!$A$11:$Q$88,15,0)),0,VLOOKUP(S165,'Calcification Rates'!$A$11:$Q$88,15,0)))</f>
        <v>0</v>
      </c>
      <c r="AA165" s="249">
        <f>(IF(ISERROR(VLOOKUP(S165,'Calcification Rates'!$A$11:$Q$88,13,0)),0,VLOOKUP(S165,'Calcification Rates'!$A$11:$Q$88,13,0)))*V165+(IF(ISERROR(VLOOKUP(S165,'Calcification Rates'!$A$11:$Q$88,16,0)),0,VLOOKUP(S165,'Calcification Rates'!$A$11:$Q$88,16,0)))</f>
        <v>0</v>
      </c>
      <c r="AB165" s="260"/>
      <c r="AC165" s="261"/>
      <c r="AD165" s="261"/>
      <c r="AE165" s="244">
        <f>(IF(ISERROR(VLOOKUP(AB165,'Calcification Rates'!$A$11:$Q$88,5,0)),0,VLOOKUP(AB165,'Calcification Rates'!$A$11:$Q$88,5,0)))*AD165</f>
        <v>0</v>
      </c>
      <c r="AF165" s="245" t="str">
        <f>IF(ISERROR(VLOOKUP(AB165,'Calcification Rates'!$A$10:$D$88,2,FALSE))," ",VLOOKUP(AB165,'Calcification Rates'!$A$10:$D$88,2,FALSE))</f>
        <v xml:space="preserve"> </v>
      </c>
      <c r="AG165" s="245" t="str">
        <f>IF(ISERROR(VLOOKUP(AB165,'Calcification Rates'!$A$10:$D$88,4,FALSE))," ",VLOOKUP(AB165,'Calcification Rates'!$A$10:$D$88,4,FALSE))</f>
        <v xml:space="preserve"> </v>
      </c>
      <c r="AH165" s="246">
        <f>(IF(ISERROR(VLOOKUP(AB165,'Calcification Rates'!$A$11:$Q$88,11,0)),0,VLOOKUP(AB165,'Calcification Rates'!$A$11:$Q$88,11,0)))*AE165+(IF(ISERROR(VLOOKUP(AB165,'Calcification Rates'!$A$11:$Q$88,14,0)),0,VLOOKUP(AB165,'Calcification Rates'!$A$11:$Q$88,14,0)))</f>
        <v>0</v>
      </c>
      <c r="AI165" s="246">
        <f>(IF(ISERROR(VLOOKUP(AB165,'Calcification Rates'!$A$11:$Q$88,12,0)),0,VLOOKUP(AB165,'Calcification Rates'!$A$11:$Q$88,12,0)))*AE165+(IF(ISERROR(VLOOKUP(AB165,'Calcification Rates'!$A$11:$Q$88,15,0)),0,VLOOKUP(AB165,'Calcification Rates'!$A$11:$Q$88,15,0)))</f>
        <v>0</v>
      </c>
      <c r="AJ165" s="249">
        <f>(IF(ISERROR(VLOOKUP(AB165,'Calcification Rates'!$A$11:$Q$88,13,0)),0,VLOOKUP(AB165,'Calcification Rates'!$A$11:$Q$88,13,0)))*AE165+(IF(ISERROR(VLOOKUP(AB165,'Calcification Rates'!$A$11:$Q$88,16,0)),0,VLOOKUP(AB165,'Calcification Rates'!$A$11:$Q$88,16,0)))</f>
        <v>0</v>
      </c>
      <c r="AK165" s="260"/>
      <c r="AL165" s="261"/>
      <c r="AM165" s="261"/>
      <c r="AN165" s="252">
        <f>(IF(ISERROR(VLOOKUP(AK165,'Calcification Rates'!$A$11:$Q$88,5,0)),0,VLOOKUP(AK165,'Calcification Rates'!$A$11:$Q$88,5,0)))*AM165</f>
        <v>0</v>
      </c>
      <c r="AO165" s="245" t="str">
        <f>IF(ISERROR(VLOOKUP(AK165,'Calcification Rates'!$A$10:$D$88,2,FALSE))," ",VLOOKUP(AK165,'Calcification Rates'!$A$10:$D$88,2,FALSE))</f>
        <v xml:space="preserve"> </v>
      </c>
      <c r="AP165" s="245" t="str">
        <f>IF(ISERROR(VLOOKUP(AK165,'Calcification Rates'!$A$10:$D$88,4,FALSE))," ",VLOOKUP(AK165,'Calcification Rates'!$A$10:$D$88,4,FALSE))</f>
        <v xml:space="preserve"> </v>
      </c>
      <c r="AQ165" s="246">
        <f>(IF(ISERROR(VLOOKUP(AK165,'Calcification Rates'!$A$11:$Q$88,11,0)),0,VLOOKUP(AK165,'Calcification Rates'!$A$11:$Q$88,11,0)))*AN165+(IF(ISERROR(VLOOKUP(AK165,'Calcification Rates'!$A$11:$Q$88,14,0)),0,VLOOKUP(AK165,'Calcification Rates'!$A$11:$Q$88,14,0)))</f>
        <v>0</v>
      </c>
      <c r="AR165" s="246">
        <f>(IF(ISERROR(VLOOKUP(AK165,'Calcification Rates'!$A$11:$Q$88,12,0)),0,VLOOKUP(AK165,'Calcification Rates'!$A$11:$Q$88,12,0)))*AN165+(IF(ISERROR(VLOOKUP(AK165,'Calcification Rates'!$A$11:$Q$88,15,0)),0,VLOOKUP(AK165,'Calcification Rates'!$A$11:$Q$88,15,0)))</f>
        <v>0</v>
      </c>
      <c r="AS165" s="249">
        <f>(IF(ISERROR(VLOOKUP(AK165,'Calcification Rates'!$A$11:$Q$88,13,0)),0,VLOOKUP(AK165,'Calcification Rates'!$A$11:$Q$88,13,0)))*AN165+(IF(ISERROR(VLOOKUP(AK165,'Calcification Rates'!$A$11:$Q$88,16,0)),0,VLOOKUP(AK165,'Calcification Rates'!$A$11:$Q$88,16,0)))</f>
        <v>0</v>
      </c>
      <c r="AT165" s="260"/>
      <c r="AU165" s="261"/>
      <c r="AV165" s="261"/>
      <c r="AW165" s="244">
        <f>(IF(ISERROR(VLOOKUP(AT165,'Calcification Rates'!$A$11:$Q$88,5,0)),0,VLOOKUP(AT165,'Calcification Rates'!$A$11:$Q$88,5,0)))*AV165</f>
        <v>0</v>
      </c>
      <c r="AX165" s="245" t="str">
        <f>IF(ISERROR(VLOOKUP(AT165,'Calcification Rates'!$A$10:$D$88,2,FALSE))," ",VLOOKUP(AT165,'Calcification Rates'!$A$10:$D$88,2,FALSE))</f>
        <v xml:space="preserve"> </v>
      </c>
      <c r="AY165" s="245" t="str">
        <f>IF(ISERROR(VLOOKUP(AT165,'Calcification Rates'!$A$10:$D$88,4,FALSE))," ",VLOOKUP(AT165,'Calcification Rates'!$A$10:$D$88,4,FALSE))</f>
        <v xml:space="preserve"> </v>
      </c>
      <c r="AZ165" s="253">
        <f>(IF(ISERROR(VLOOKUP(AT165,'Calcification Rates'!$A$11:$Q$88,11,0)),0,VLOOKUP(AT165,'Calcification Rates'!$A$11:$Q$88,11,0)))*AW165+(IF(ISERROR(VLOOKUP(AT165,'Calcification Rates'!$A$11:$Q$88,14,0)),0,VLOOKUP(AT165,'Calcification Rates'!$A$11:$Q$88,14,0)))</f>
        <v>0</v>
      </c>
      <c r="BA165" s="253">
        <f>(IF(ISERROR(VLOOKUP(AT165,'Calcification Rates'!$A$11:$Q$88,12,0)),0,VLOOKUP(AT165,'Calcification Rates'!$A$11:$Q$88,12,0)))*AW165+(IF(ISERROR(VLOOKUP(AT165,'Calcification Rates'!$A$11:$Q$88,15,0)),0,VLOOKUP(AT165,'Calcification Rates'!$A$11:$Q$88,15,0)))</f>
        <v>0</v>
      </c>
      <c r="BB165" s="254">
        <f>(IF(ISERROR(VLOOKUP(AT165,'Calcification Rates'!$A$11:$Q$88,13,0)),0,VLOOKUP(AT165,'Calcification Rates'!$A$11:$Q$88,13,0)))*AW165+(IF(ISERROR(VLOOKUP(AT165,'Calcification Rates'!$A$11:$Q$88,16,0)),0,VLOOKUP(AT165,'Calcification Rates'!$A$11:$Q$88,16,0)))</f>
        <v>0</v>
      </c>
      <c r="BC165" s="260"/>
      <c r="BD165" s="261"/>
      <c r="BE165" s="261"/>
      <c r="BF165" s="244">
        <f>(IF(ISERROR(VLOOKUP(BC165,'Calcification Rates'!$A$11:$Q$88,5,0)),0,VLOOKUP(BC165,'Calcification Rates'!$A$11:$Q$88,5,0)))*BE165</f>
        <v>0</v>
      </c>
      <c r="BG165" s="245" t="str">
        <f>IF(ISERROR(VLOOKUP(BC165,'Calcification Rates'!$A$10:$D$88,2,FALSE))," ",VLOOKUP(BC165,'Calcification Rates'!$A$10:$D$88,2,FALSE))</f>
        <v xml:space="preserve"> </v>
      </c>
      <c r="BH165" s="245" t="str">
        <f>IF(ISERROR(VLOOKUP(BC165,'Calcification Rates'!$A$10:$D$88,4,FALSE))," ",VLOOKUP(BC165,'Calcification Rates'!$A$10:$D$88,4,FALSE))</f>
        <v xml:space="preserve"> </v>
      </c>
      <c r="BI165" s="253">
        <f>(IF(ISERROR(VLOOKUP(BC165,'Calcification Rates'!$A$11:$Q$88,11,0)),0,VLOOKUP(BC165,'Calcification Rates'!$A$11:$Q$88,11,0)))*BF165+(IF(ISERROR(VLOOKUP(BC165,'Calcification Rates'!$A$11:$Q$88,14,0)),0,VLOOKUP(BC165,'Calcification Rates'!$A$11:$Q$88,14,0)))</f>
        <v>0</v>
      </c>
      <c r="BJ165" s="253">
        <f>(IF(ISERROR(VLOOKUP(BC165,'Calcification Rates'!$A$11:$Q$88,12,0)),0,VLOOKUP(BC165,'Calcification Rates'!$A$11:$Q$88,12,0)))*BF165+(IF(ISERROR(VLOOKUP(BC165,'Calcification Rates'!$A$11:$Q$88,15,0)),0,VLOOKUP(BC165,'Calcification Rates'!$A$11:$Q$88,15,0)))</f>
        <v>0</v>
      </c>
      <c r="BK165" s="254">
        <f>(IF(ISERROR(VLOOKUP(BC165,'Calcification Rates'!$A$11:$Q$88,13,0)),0,VLOOKUP(BC165,'Calcification Rates'!$A$11:$Q$88,13,0)))*BF165+(IF(ISERROR(VLOOKUP(BC165,'Calcification Rates'!$A$11:$Q$88,16,0)),0,VLOOKUP(BC165,'Calcification Rates'!$A$11:$Q$88,16,0)))</f>
        <v>0</v>
      </c>
      <c r="BL165" s="260"/>
      <c r="BM165" s="261"/>
      <c r="BN165" s="261"/>
      <c r="BO165" s="241">
        <f>(IF(ISERROR(VLOOKUP(BL165,'Calcification Rates'!$A$11:$Q$88,5,0)),0,VLOOKUP(BL165,'Calcification Rates'!$A$11:$Q$88,5,0)))*BN165</f>
        <v>0</v>
      </c>
      <c r="BP165" s="245" t="str">
        <f>IF(ISERROR(VLOOKUP(BL165,'Calcification Rates'!$A$10:$D$88,2,FALSE))," ",VLOOKUP(BL165,'Calcification Rates'!$A$10:$D$88,2,FALSE))</f>
        <v xml:space="preserve"> </v>
      </c>
      <c r="BQ165" s="245" t="str">
        <f>IF(ISERROR(VLOOKUP(BL165,'Calcification Rates'!$A$10:$D$88,4,FALSE))," ",VLOOKUP(BL165,'Calcification Rates'!$A$10:$D$88,4,FALSE))</f>
        <v xml:space="preserve"> </v>
      </c>
      <c r="BR165" s="253">
        <f>(IF(ISERROR(VLOOKUP(BL165,'Calcification Rates'!$A$11:$Q$88,11,0)),0,VLOOKUP(BL165,'Calcification Rates'!$A$11:$Q$88,11,0)))*BO165+(IF(ISERROR(VLOOKUP(BL165,'Calcification Rates'!$A$11:$Q$88,14,0)),0,VLOOKUP(BL165,'Calcification Rates'!$A$11:$Q$88,14,0)))</f>
        <v>0</v>
      </c>
      <c r="BS165" s="253">
        <f>(IF(ISERROR(VLOOKUP(BL165,'Calcification Rates'!$A$11:$Q$88,12,0)),0,VLOOKUP(BL165,'Calcification Rates'!$A$11:$Q$88,12,0)))*BO165+(IF(ISERROR(VLOOKUP(BL165,'Calcification Rates'!$A$11:$Q$88,15,0)),0,VLOOKUP(BL165,'Calcification Rates'!$A$11:$Q$88,15,0)))</f>
        <v>0</v>
      </c>
      <c r="BT165" s="254">
        <f>(IF(ISERROR(VLOOKUP(BL165,'Calcification Rates'!$A$11:$Q$88,13,0)),0,VLOOKUP(BL165,'Calcification Rates'!$A$11:$Q$88,13,0)))*BO165+(IF(ISERROR(VLOOKUP(BL165,'Calcification Rates'!$A$11:$Q$88,16,0)),0,VLOOKUP(BL165,'Calcification Rates'!$A$11:$Q$88,16,0)))</f>
        <v>0</v>
      </c>
    </row>
    <row r="166" spans="1:72" ht="20.100000000000001" customHeight="1" x14ac:dyDescent="0.25">
      <c r="A166" s="262"/>
      <c r="B166" s="261"/>
      <c r="C166" s="263"/>
      <c r="D166" s="244">
        <f>(IF(ISERROR(VLOOKUP(A166,'Calcification Rates'!$A$11:$Q$88,5,0)),0,VLOOKUP(A166,'Calcification Rates'!$A$11:$Q$88,5,0)))*C166</f>
        <v>0</v>
      </c>
      <c r="E166" s="245" t="str">
        <f>IF(ISERROR(VLOOKUP(A166,'Calcification Rates'!$A$10:$D$88,2,FALSE))," ",VLOOKUP(A166,'Calcification Rates'!$A$10:$D$88,2,FALSE))</f>
        <v xml:space="preserve"> </v>
      </c>
      <c r="F166" s="245" t="str">
        <f>IF(ISERROR(VLOOKUP(A166,'Calcification Rates'!$A$10:$D$88,4,FALSE))," ",VLOOKUP(A166,'Calcification Rates'!$A$10:$D$88,4,FALSE))</f>
        <v xml:space="preserve"> </v>
      </c>
      <c r="G166" s="246">
        <f>(IF(ISERROR(VLOOKUP(A166,'Calcification Rates'!$A$11:$Q$88,11,0)),0,VLOOKUP(A166,'Calcification Rates'!$A$11:$Q$88,11,0)))*D166+(IF(ISERROR(VLOOKUP(A166,'Calcification Rates'!$A$11:$Q$88,14,0)),0,VLOOKUP(A166,'Calcification Rates'!$A$11:$Q$88,14,0)))</f>
        <v>0</v>
      </c>
      <c r="H166" s="247">
        <f>(IF(ISERROR(VLOOKUP(A166,'Calcification Rates'!$A$11:$Q$88,12,0)),0,VLOOKUP(A166,'Calcification Rates'!$A$11:$Q$88,12,0)))*D166+(IF(ISERROR(VLOOKUP(A166,'Calcification Rates'!$A$11:$Q$88,15,0)),0,VLOOKUP(A166,'Calcification Rates'!$A$11:$Q$88,15,0)))</f>
        <v>0</v>
      </c>
      <c r="I166" s="248">
        <f>(IF(ISERROR(VLOOKUP(A166,'Calcification Rates'!$A$11:$Q$88,13,0)),0,VLOOKUP(A166,'Calcification Rates'!$A$11:$Q$88,13,0)))*D166+(IF(ISERROR(VLOOKUP(A166,'Calcification Rates'!$A$11:$Q$88,16,0)),0,VLOOKUP(A166,'Calcification Rates'!$A$11:$Q$88,16,0)))</f>
        <v>0</v>
      </c>
      <c r="J166" s="260"/>
      <c r="K166" s="250"/>
      <c r="L166" s="250"/>
      <c r="M166" s="244">
        <f>(IF(ISERROR(VLOOKUP(J166,'Calcification Rates'!$A$11:$Q$88,5,0)),0,VLOOKUP(J166,'Calcification Rates'!$A$11:$Q$88,5,0)))*L166</f>
        <v>0</v>
      </c>
      <c r="N166" s="245" t="str">
        <f>IF(ISERROR(VLOOKUP(J166,'Calcification Rates'!$A$10:$D$88,2,FALSE))," ",VLOOKUP(J166,'Calcification Rates'!$A$10:$D$88,2,FALSE))</f>
        <v xml:space="preserve"> </v>
      </c>
      <c r="O166" s="245" t="str">
        <f>IF(ISERROR(VLOOKUP(J166,'Calcification Rates'!$A$10:$D$88,4,FALSE))," ",VLOOKUP(J166,'Calcification Rates'!$A$10:$D$88,4,FALSE))</f>
        <v xml:space="preserve"> </v>
      </c>
      <c r="P166" s="246">
        <f>(IF(ISERROR(VLOOKUP(J166,'Calcification Rates'!$A$11:$Q$88,11,0)),0,VLOOKUP(J166,'Calcification Rates'!$A$11:$Q$88,11,0)))*M166+(IF(ISERROR(VLOOKUP(J166,'Calcification Rates'!$A$11:$Q$88,14,0)),0,VLOOKUP(J166,'Calcification Rates'!$A$11:$Q$88,14,0)))</f>
        <v>0</v>
      </c>
      <c r="Q166" s="246">
        <f>(IF(ISERROR(VLOOKUP(J166,'Calcification Rates'!$A$11:$Q$88,12,0)),0,VLOOKUP(J166,'Calcification Rates'!$A$11:$Q$88,12,0)))*M166+(IF(ISERROR(VLOOKUP(J166,'Calcification Rates'!$A$11:$Q$88,15,0)),0,VLOOKUP(J166,'Calcification Rates'!$A$11:$Q$88,15,0)))</f>
        <v>0</v>
      </c>
      <c r="R166" s="249">
        <f>(IF(ISERROR(VLOOKUP(J166,'Calcification Rates'!$A$11:$Q$88,13,0)),0,VLOOKUP(J166,'Calcification Rates'!$A$11:$Q$88,13,0)))*M166+(IF(ISERROR(VLOOKUP(J166,'Calcification Rates'!$A$11:$Q$88,16,0)),0,VLOOKUP(J166,'Calcification Rates'!$A$11:$Q$88,16,0)))</f>
        <v>0</v>
      </c>
      <c r="S166" s="242"/>
      <c r="T166" s="242"/>
      <c r="U166" s="242"/>
      <c r="V166" s="252">
        <f>(IF(ISERROR(VLOOKUP(S166,'Calcification Rates'!$A$11:$Q$88,5,0)),0,VLOOKUP(S166,'Calcification Rates'!$A$11:$Q$88,5,0)))*U166</f>
        <v>0</v>
      </c>
      <c r="W166" s="259" t="str">
        <f>IF(ISERROR(VLOOKUP(S166,'Calcification Rates'!$A$10:$D$88,2,FALSE))," ",VLOOKUP(S166,'Calcification Rates'!$A$10:$D$88,2,FALSE))</f>
        <v xml:space="preserve"> </v>
      </c>
      <c r="X166" s="245" t="str">
        <f>IF(ISERROR(VLOOKUP(S166,'Calcification Rates'!$A$10:$D$88,4,FALSE))," ",VLOOKUP(S166,'Calcification Rates'!$A$10:$D$88,4,FALSE))</f>
        <v xml:space="preserve"> </v>
      </c>
      <c r="Y166" s="246">
        <f>(IF(ISERROR(VLOOKUP(S166,'Calcification Rates'!$A$11:$Q$88,11,0)),0,VLOOKUP(S166,'Calcification Rates'!$A$11:$Q$88,11,0)))*V166+(IF(ISERROR(VLOOKUP(S166,'Calcification Rates'!$A$11:$Q$88,14,0)),0,VLOOKUP(S166,'Calcification Rates'!$A$11:$Q$88,14,0)))</f>
        <v>0</v>
      </c>
      <c r="Z166" s="246">
        <f>(IF(ISERROR(VLOOKUP(S166,'Calcification Rates'!$A$11:$Q$88,12,0)),0,VLOOKUP(S166,'Calcification Rates'!$A$11:$Q$88,12,0)))*V166+(IF(ISERROR(VLOOKUP(S166,'Calcification Rates'!$A$11:$Q$88,15,0)),0,VLOOKUP(S166,'Calcification Rates'!$A$11:$Q$88,15,0)))</f>
        <v>0</v>
      </c>
      <c r="AA166" s="249">
        <f>(IF(ISERROR(VLOOKUP(S166,'Calcification Rates'!$A$11:$Q$88,13,0)),0,VLOOKUP(S166,'Calcification Rates'!$A$11:$Q$88,13,0)))*V166+(IF(ISERROR(VLOOKUP(S166,'Calcification Rates'!$A$11:$Q$88,16,0)),0,VLOOKUP(S166,'Calcification Rates'!$A$11:$Q$88,16,0)))</f>
        <v>0</v>
      </c>
      <c r="AB166" s="260"/>
      <c r="AC166" s="261"/>
      <c r="AD166" s="261"/>
      <c r="AE166" s="244">
        <f>(IF(ISERROR(VLOOKUP(AB166,'Calcification Rates'!$A$11:$Q$88,5,0)),0,VLOOKUP(AB166,'Calcification Rates'!$A$11:$Q$88,5,0)))*AD166</f>
        <v>0</v>
      </c>
      <c r="AF166" s="245" t="str">
        <f>IF(ISERROR(VLOOKUP(AB166,'Calcification Rates'!$A$10:$D$88,2,FALSE))," ",VLOOKUP(AB166,'Calcification Rates'!$A$10:$D$88,2,FALSE))</f>
        <v xml:space="preserve"> </v>
      </c>
      <c r="AG166" s="245" t="str">
        <f>IF(ISERROR(VLOOKUP(AB166,'Calcification Rates'!$A$10:$D$88,4,FALSE))," ",VLOOKUP(AB166,'Calcification Rates'!$A$10:$D$88,4,FALSE))</f>
        <v xml:space="preserve"> </v>
      </c>
      <c r="AH166" s="246">
        <f>(IF(ISERROR(VLOOKUP(AB166,'Calcification Rates'!$A$11:$Q$88,11,0)),0,VLOOKUP(AB166,'Calcification Rates'!$A$11:$Q$88,11,0)))*AE166+(IF(ISERROR(VLOOKUP(AB166,'Calcification Rates'!$A$11:$Q$88,14,0)),0,VLOOKUP(AB166,'Calcification Rates'!$A$11:$Q$88,14,0)))</f>
        <v>0</v>
      </c>
      <c r="AI166" s="246">
        <f>(IF(ISERROR(VLOOKUP(AB166,'Calcification Rates'!$A$11:$Q$88,12,0)),0,VLOOKUP(AB166,'Calcification Rates'!$A$11:$Q$88,12,0)))*AE166+(IF(ISERROR(VLOOKUP(AB166,'Calcification Rates'!$A$11:$Q$88,15,0)),0,VLOOKUP(AB166,'Calcification Rates'!$A$11:$Q$88,15,0)))</f>
        <v>0</v>
      </c>
      <c r="AJ166" s="249">
        <f>(IF(ISERROR(VLOOKUP(AB166,'Calcification Rates'!$A$11:$Q$88,13,0)),0,VLOOKUP(AB166,'Calcification Rates'!$A$11:$Q$88,13,0)))*AE166+(IF(ISERROR(VLOOKUP(AB166,'Calcification Rates'!$A$11:$Q$88,16,0)),0,VLOOKUP(AB166,'Calcification Rates'!$A$11:$Q$88,16,0)))</f>
        <v>0</v>
      </c>
      <c r="AK166" s="260"/>
      <c r="AL166" s="261"/>
      <c r="AM166" s="261"/>
      <c r="AN166" s="252">
        <f>(IF(ISERROR(VLOOKUP(AK166,'Calcification Rates'!$A$11:$Q$88,5,0)),0,VLOOKUP(AK166,'Calcification Rates'!$A$11:$Q$88,5,0)))*AM166</f>
        <v>0</v>
      </c>
      <c r="AO166" s="245" t="str">
        <f>IF(ISERROR(VLOOKUP(AK166,'Calcification Rates'!$A$10:$D$88,2,FALSE))," ",VLOOKUP(AK166,'Calcification Rates'!$A$10:$D$88,2,FALSE))</f>
        <v xml:space="preserve"> </v>
      </c>
      <c r="AP166" s="245" t="str">
        <f>IF(ISERROR(VLOOKUP(AK166,'Calcification Rates'!$A$10:$D$88,4,FALSE))," ",VLOOKUP(AK166,'Calcification Rates'!$A$10:$D$88,4,FALSE))</f>
        <v xml:space="preserve"> </v>
      </c>
      <c r="AQ166" s="246">
        <f>(IF(ISERROR(VLOOKUP(AK166,'Calcification Rates'!$A$11:$Q$88,11,0)),0,VLOOKUP(AK166,'Calcification Rates'!$A$11:$Q$88,11,0)))*AN166+(IF(ISERROR(VLOOKUP(AK166,'Calcification Rates'!$A$11:$Q$88,14,0)),0,VLOOKUP(AK166,'Calcification Rates'!$A$11:$Q$88,14,0)))</f>
        <v>0</v>
      </c>
      <c r="AR166" s="246">
        <f>(IF(ISERROR(VLOOKUP(AK166,'Calcification Rates'!$A$11:$Q$88,12,0)),0,VLOOKUP(AK166,'Calcification Rates'!$A$11:$Q$88,12,0)))*AN166+(IF(ISERROR(VLOOKUP(AK166,'Calcification Rates'!$A$11:$Q$88,15,0)),0,VLOOKUP(AK166,'Calcification Rates'!$A$11:$Q$88,15,0)))</f>
        <v>0</v>
      </c>
      <c r="AS166" s="249">
        <f>(IF(ISERROR(VLOOKUP(AK166,'Calcification Rates'!$A$11:$Q$88,13,0)),0,VLOOKUP(AK166,'Calcification Rates'!$A$11:$Q$88,13,0)))*AN166+(IF(ISERROR(VLOOKUP(AK166,'Calcification Rates'!$A$11:$Q$88,16,0)),0,VLOOKUP(AK166,'Calcification Rates'!$A$11:$Q$88,16,0)))</f>
        <v>0</v>
      </c>
      <c r="AT166" s="260"/>
      <c r="AU166" s="261"/>
      <c r="AV166" s="261"/>
      <c r="AW166" s="244">
        <f>(IF(ISERROR(VLOOKUP(AT166,'Calcification Rates'!$A$11:$Q$88,5,0)),0,VLOOKUP(AT166,'Calcification Rates'!$A$11:$Q$88,5,0)))*AV166</f>
        <v>0</v>
      </c>
      <c r="AX166" s="245" t="str">
        <f>IF(ISERROR(VLOOKUP(AT166,'Calcification Rates'!$A$10:$D$88,2,FALSE))," ",VLOOKUP(AT166,'Calcification Rates'!$A$10:$D$88,2,FALSE))</f>
        <v xml:space="preserve"> </v>
      </c>
      <c r="AY166" s="245" t="str">
        <f>IF(ISERROR(VLOOKUP(AT166,'Calcification Rates'!$A$10:$D$88,4,FALSE))," ",VLOOKUP(AT166,'Calcification Rates'!$A$10:$D$88,4,FALSE))</f>
        <v xml:space="preserve"> </v>
      </c>
      <c r="AZ166" s="253">
        <f>(IF(ISERROR(VLOOKUP(AT166,'Calcification Rates'!$A$11:$Q$88,11,0)),0,VLOOKUP(AT166,'Calcification Rates'!$A$11:$Q$88,11,0)))*AW166+(IF(ISERROR(VLOOKUP(AT166,'Calcification Rates'!$A$11:$Q$88,14,0)),0,VLOOKUP(AT166,'Calcification Rates'!$A$11:$Q$88,14,0)))</f>
        <v>0</v>
      </c>
      <c r="BA166" s="253">
        <f>(IF(ISERROR(VLOOKUP(AT166,'Calcification Rates'!$A$11:$Q$88,12,0)),0,VLOOKUP(AT166,'Calcification Rates'!$A$11:$Q$88,12,0)))*AW166+(IF(ISERROR(VLOOKUP(AT166,'Calcification Rates'!$A$11:$Q$88,15,0)),0,VLOOKUP(AT166,'Calcification Rates'!$A$11:$Q$88,15,0)))</f>
        <v>0</v>
      </c>
      <c r="BB166" s="254">
        <f>(IF(ISERROR(VLOOKUP(AT166,'Calcification Rates'!$A$11:$Q$88,13,0)),0,VLOOKUP(AT166,'Calcification Rates'!$A$11:$Q$88,13,0)))*AW166+(IF(ISERROR(VLOOKUP(AT166,'Calcification Rates'!$A$11:$Q$88,16,0)),0,VLOOKUP(AT166,'Calcification Rates'!$A$11:$Q$88,16,0)))</f>
        <v>0</v>
      </c>
      <c r="BC166" s="260"/>
      <c r="BD166" s="261"/>
      <c r="BE166" s="261"/>
      <c r="BF166" s="244">
        <f>(IF(ISERROR(VLOOKUP(BC166,'Calcification Rates'!$A$11:$Q$88,5,0)),0,VLOOKUP(BC166,'Calcification Rates'!$A$11:$Q$88,5,0)))*BE166</f>
        <v>0</v>
      </c>
      <c r="BG166" s="245" t="str">
        <f>IF(ISERROR(VLOOKUP(BC166,'Calcification Rates'!$A$10:$D$88,2,FALSE))," ",VLOOKUP(BC166,'Calcification Rates'!$A$10:$D$88,2,FALSE))</f>
        <v xml:space="preserve"> </v>
      </c>
      <c r="BH166" s="245" t="str">
        <f>IF(ISERROR(VLOOKUP(BC166,'Calcification Rates'!$A$10:$D$88,4,FALSE))," ",VLOOKUP(BC166,'Calcification Rates'!$A$10:$D$88,4,FALSE))</f>
        <v xml:space="preserve"> </v>
      </c>
      <c r="BI166" s="253">
        <f>(IF(ISERROR(VLOOKUP(BC166,'Calcification Rates'!$A$11:$Q$88,11,0)),0,VLOOKUP(BC166,'Calcification Rates'!$A$11:$Q$88,11,0)))*BF166+(IF(ISERROR(VLOOKUP(BC166,'Calcification Rates'!$A$11:$Q$88,14,0)),0,VLOOKUP(BC166,'Calcification Rates'!$A$11:$Q$88,14,0)))</f>
        <v>0</v>
      </c>
      <c r="BJ166" s="253">
        <f>(IF(ISERROR(VLOOKUP(BC166,'Calcification Rates'!$A$11:$Q$88,12,0)),0,VLOOKUP(BC166,'Calcification Rates'!$A$11:$Q$88,12,0)))*BF166+(IF(ISERROR(VLOOKUP(BC166,'Calcification Rates'!$A$11:$Q$88,15,0)),0,VLOOKUP(BC166,'Calcification Rates'!$A$11:$Q$88,15,0)))</f>
        <v>0</v>
      </c>
      <c r="BK166" s="254">
        <f>(IF(ISERROR(VLOOKUP(BC166,'Calcification Rates'!$A$11:$Q$88,13,0)),0,VLOOKUP(BC166,'Calcification Rates'!$A$11:$Q$88,13,0)))*BF166+(IF(ISERROR(VLOOKUP(BC166,'Calcification Rates'!$A$11:$Q$88,16,0)),0,VLOOKUP(BC166,'Calcification Rates'!$A$11:$Q$88,16,0)))</f>
        <v>0</v>
      </c>
      <c r="BL166" s="260"/>
      <c r="BM166" s="261"/>
      <c r="BN166" s="261"/>
      <c r="BO166" s="241">
        <f>(IF(ISERROR(VLOOKUP(BL166,'Calcification Rates'!$A$11:$Q$88,5,0)),0,VLOOKUP(BL166,'Calcification Rates'!$A$11:$Q$88,5,0)))*BN166</f>
        <v>0</v>
      </c>
      <c r="BP166" s="245" t="str">
        <f>IF(ISERROR(VLOOKUP(BL166,'Calcification Rates'!$A$10:$D$88,2,FALSE))," ",VLOOKUP(BL166,'Calcification Rates'!$A$10:$D$88,2,FALSE))</f>
        <v xml:space="preserve"> </v>
      </c>
      <c r="BQ166" s="245" t="str">
        <f>IF(ISERROR(VLOOKUP(BL166,'Calcification Rates'!$A$10:$D$88,4,FALSE))," ",VLOOKUP(BL166,'Calcification Rates'!$A$10:$D$88,4,FALSE))</f>
        <v xml:space="preserve"> </v>
      </c>
      <c r="BR166" s="253">
        <f>(IF(ISERROR(VLOOKUP(BL166,'Calcification Rates'!$A$11:$Q$88,11,0)),0,VLOOKUP(BL166,'Calcification Rates'!$A$11:$Q$88,11,0)))*BO166+(IF(ISERROR(VLOOKUP(BL166,'Calcification Rates'!$A$11:$Q$88,14,0)),0,VLOOKUP(BL166,'Calcification Rates'!$A$11:$Q$88,14,0)))</f>
        <v>0</v>
      </c>
      <c r="BS166" s="253">
        <f>(IF(ISERROR(VLOOKUP(BL166,'Calcification Rates'!$A$11:$Q$88,12,0)),0,VLOOKUP(BL166,'Calcification Rates'!$A$11:$Q$88,12,0)))*BO166+(IF(ISERROR(VLOOKUP(BL166,'Calcification Rates'!$A$11:$Q$88,15,0)),0,VLOOKUP(BL166,'Calcification Rates'!$A$11:$Q$88,15,0)))</f>
        <v>0</v>
      </c>
      <c r="BT166" s="254">
        <f>(IF(ISERROR(VLOOKUP(BL166,'Calcification Rates'!$A$11:$Q$88,13,0)),0,VLOOKUP(BL166,'Calcification Rates'!$A$11:$Q$88,13,0)))*BO166+(IF(ISERROR(VLOOKUP(BL166,'Calcification Rates'!$A$11:$Q$88,16,0)),0,VLOOKUP(BL166,'Calcification Rates'!$A$11:$Q$88,16,0)))</f>
        <v>0</v>
      </c>
    </row>
    <row r="167" spans="1:72" ht="20.100000000000001" customHeight="1" x14ac:dyDescent="0.25">
      <c r="A167" s="262"/>
      <c r="B167" s="261"/>
      <c r="C167" s="263"/>
      <c r="D167" s="244">
        <f>(IF(ISERROR(VLOOKUP(A167,'Calcification Rates'!$A$11:$Q$88,5,0)),0,VLOOKUP(A167,'Calcification Rates'!$A$11:$Q$88,5,0)))*C167</f>
        <v>0</v>
      </c>
      <c r="E167" s="245" t="str">
        <f>IF(ISERROR(VLOOKUP(A167,'Calcification Rates'!$A$10:$D$88,2,FALSE))," ",VLOOKUP(A167,'Calcification Rates'!$A$10:$D$88,2,FALSE))</f>
        <v xml:space="preserve"> </v>
      </c>
      <c r="F167" s="245" t="str">
        <f>IF(ISERROR(VLOOKUP(A167,'Calcification Rates'!$A$10:$D$88,4,FALSE))," ",VLOOKUP(A167,'Calcification Rates'!$A$10:$D$88,4,FALSE))</f>
        <v xml:space="preserve"> </v>
      </c>
      <c r="G167" s="246">
        <f>(IF(ISERROR(VLOOKUP(A167,'Calcification Rates'!$A$11:$Q$88,11,0)),0,VLOOKUP(A167,'Calcification Rates'!$A$11:$Q$88,11,0)))*D167+(IF(ISERROR(VLOOKUP(A167,'Calcification Rates'!$A$11:$Q$88,14,0)),0,VLOOKUP(A167,'Calcification Rates'!$A$11:$Q$88,14,0)))</f>
        <v>0</v>
      </c>
      <c r="H167" s="247">
        <f>(IF(ISERROR(VLOOKUP(A167,'Calcification Rates'!$A$11:$Q$88,12,0)),0,VLOOKUP(A167,'Calcification Rates'!$A$11:$Q$88,12,0)))*D167+(IF(ISERROR(VLOOKUP(A167,'Calcification Rates'!$A$11:$Q$88,15,0)),0,VLOOKUP(A167,'Calcification Rates'!$A$11:$Q$88,15,0)))</f>
        <v>0</v>
      </c>
      <c r="I167" s="248">
        <f>(IF(ISERROR(VLOOKUP(A167,'Calcification Rates'!$A$11:$Q$88,13,0)),0,VLOOKUP(A167,'Calcification Rates'!$A$11:$Q$88,13,0)))*D167+(IF(ISERROR(VLOOKUP(A167,'Calcification Rates'!$A$11:$Q$88,16,0)),0,VLOOKUP(A167,'Calcification Rates'!$A$11:$Q$88,16,0)))</f>
        <v>0</v>
      </c>
      <c r="J167" s="260"/>
      <c r="K167" s="250"/>
      <c r="L167" s="250"/>
      <c r="M167" s="244">
        <f>(IF(ISERROR(VLOOKUP(J167,'Calcification Rates'!$A$11:$Q$88,5,0)),0,VLOOKUP(J167,'Calcification Rates'!$A$11:$Q$88,5,0)))*L167</f>
        <v>0</v>
      </c>
      <c r="N167" s="245" t="str">
        <f>IF(ISERROR(VLOOKUP(J167,'Calcification Rates'!$A$10:$D$88,2,FALSE))," ",VLOOKUP(J167,'Calcification Rates'!$A$10:$D$88,2,FALSE))</f>
        <v xml:space="preserve"> </v>
      </c>
      <c r="O167" s="245" t="str">
        <f>IF(ISERROR(VLOOKUP(J167,'Calcification Rates'!$A$10:$D$88,4,FALSE))," ",VLOOKUP(J167,'Calcification Rates'!$A$10:$D$88,4,FALSE))</f>
        <v xml:space="preserve"> </v>
      </c>
      <c r="P167" s="246">
        <f>(IF(ISERROR(VLOOKUP(J167,'Calcification Rates'!$A$11:$Q$88,11,0)),0,VLOOKUP(J167,'Calcification Rates'!$A$11:$Q$88,11,0)))*M167+(IF(ISERROR(VLOOKUP(J167,'Calcification Rates'!$A$11:$Q$88,14,0)),0,VLOOKUP(J167,'Calcification Rates'!$A$11:$Q$88,14,0)))</f>
        <v>0</v>
      </c>
      <c r="Q167" s="246">
        <f>(IF(ISERROR(VLOOKUP(J167,'Calcification Rates'!$A$11:$Q$88,12,0)),0,VLOOKUP(J167,'Calcification Rates'!$A$11:$Q$88,12,0)))*M167+(IF(ISERROR(VLOOKUP(J167,'Calcification Rates'!$A$11:$Q$88,15,0)),0,VLOOKUP(J167,'Calcification Rates'!$A$11:$Q$88,15,0)))</f>
        <v>0</v>
      </c>
      <c r="R167" s="249">
        <f>(IF(ISERROR(VLOOKUP(J167,'Calcification Rates'!$A$11:$Q$88,13,0)),0,VLOOKUP(J167,'Calcification Rates'!$A$11:$Q$88,13,0)))*M167+(IF(ISERROR(VLOOKUP(J167,'Calcification Rates'!$A$11:$Q$88,16,0)),0,VLOOKUP(J167,'Calcification Rates'!$A$11:$Q$88,16,0)))</f>
        <v>0</v>
      </c>
      <c r="S167" s="242"/>
      <c r="T167" s="242"/>
      <c r="U167" s="242"/>
      <c r="V167" s="252">
        <f>(IF(ISERROR(VLOOKUP(S167,'Calcification Rates'!$A$11:$Q$88,5,0)),0,VLOOKUP(S167,'Calcification Rates'!$A$11:$Q$88,5,0)))*U167</f>
        <v>0</v>
      </c>
      <c r="W167" s="259" t="str">
        <f>IF(ISERROR(VLOOKUP(S167,'Calcification Rates'!$A$10:$D$88,2,FALSE))," ",VLOOKUP(S167,'Calcification Rates'!$A$10:$D$88,2,FALSE))</f>
        <v xml:space="preserve"> </v>
      </c>
      <c r="X167" s="245" t="str">
        <f>IF(ISERROR(VLOOKUP(S167,'Calcification Rates'!$A$10:$D$88,4,FALSE))," ",VLOOKUP(S167,'Calcification Rates'!$A$10:$D$88,4,FALSE))</f>
        <v xml:space="preserve"> </v>
      </c>
      <c r="Y167" s="246">
        <f>(IF(ISERROR(VLOOKUP(S167,'Calcification Rates'!$A$11:$Q$88,11,0)),0,VLOOKUP(S167,'Calcification Rates'!$A$11:$Q$88,11,0)))*V167+(IF(ISERROR(VLOOKUP(S167,'Calcification Rates'!$A$11:$Q$88,14,0)),0,VLOOKUP(S167,'Calcification Rates'!$A$11:$Q$88,14,0)))</f>
        <v>0</v>
      </c>
      <c r="Z167" s="246">
        <f>(IF(ISERROR(VLOOKUP(S167,'Calcification Rates'!$A$11:$Q$88,12,0)),0,VLOOKUP(S167,'Calcification Rates'!$A$11:$Q$88,12,0)))*V167+(IF(ISERROR(VLOOKUP(S167,'Calcification Rates'!$A$11:$Q$88,15,0)),0,VLOOKUP(S167,'Calcification Rates'!$A$11:$Q$88,15,0)))</f>
        <v>0</v>
      </c>
      <c r="AA167" s="249">
        <f>(IF(ISERROR(VLOOKUP(S167,'Calcification Rates'!$A$11:$Q$88,13,0)),0,VLOOKUP(S167,'Calcification Rates'!$A$11:$Q$88,13,0)))*V167+(IF(ISERROR(VLOOKUP(S167,'Calcification Rates'!$A$11:$Q$88,16,0)),0,VLOOKUP(S167,'Calcification Rates'!$A$11:$Q$88,16,0)))</f>
        <v>0</v>
      </c>
      <c r="AB167" s="260"/>
      <c r="AC167" s="261"/>
      <c r="AD167" s="261"/>
      <c r="AE167" s="244">
        <f>(IF(ISERROR(VLOOKUP(AB167,'Calcification Rates'!$A$11:$Q$88,5,0)),0,VLOOKUP(AB167,'Calcification Rates'!$A$11:$Q$88,5,0)))*AD167</f>
        <v>0</v>
      </c>
      <c r="AF167" s="245" t="str">
        <f>IF(ISERROR(VLOOKUP(AB167,'Calcification Rates'!$A$10:$D$88,2,FALSE))," ",VLOOKUP(AB167,'Calcification Rates'!$A$10:$D$88,2,FALSE))</f>
        <v xml:space="preserve"> </v>
      </c>
      <c r="AG167" s="245" t="str">
        <f>IF(ISERROR(VLOOKUP(AB167,'Calcification Rates'!$A$10:$D$88,4,FALSE))," ",VLOOKUP(AB167,'Calcification Rates'!$A$10:$D$88,4,FALSE))</f>
        <v xml:space="preserve"> </v>
      </c>
      <c r="AH167" s="246">
        <f>(IF(ISERROR(VLOOKUP(AB167,'Calcification Rates'!$A$11:$Q$88,11,0)),0,VLOOKUP(AB167,'Calcification Rates'!$A$11:$Q$88,11,0)))*AE167+(IF(ISERROR(VLOOKUP(AB167,'Calcification Rates'!$A$11:$Q$88,14,0)),0,VLOOKUP(AB167,'Calcification Rates'!$A$11:$Q$88,14,0)))</f>
        <v>0</v>
      </c>
      <c r="AI167" s="246">
        <f>(IF(ISERROR(VLOOKUP(AB167,'Calcification Rates'!$A$11:$Q$88,12,0)),0,VLOOKUP(AB167,'Calcification Rates'!$A$11:$Q$88,12,0)))*AE167+(IF(ISERROR(VLOOKUP(AB167,'Calcification Rates'!$A$11:$Q$88,15,0)),0,VLOOKUP(AB167,'Calcification Rates'!$A$11:$Q$88,15,0)))</f>
        <v>0</v>
      </c>
      <c r="AJ167" s="249">
        <f>(IF(ISERROR(VLOOKUP(AB167,'Calcification Rates'!$A$11:$Q$88,13,0)),0,VLOOKUP(AB167,'Calcification Rates'!$A$11:$Q$88,13,0)))*AE167+(IF(ISERROR(VLOOKUP(AB167,'Calcification Rates'!$A$11:$Q$88,16,0)),0,VLOOKUP(AB167,'Calcification Rates'!$A$11:$Q$88,16,0)))</f>
        <v>0</v>
      </c>
      <c r="AK167" s="260"/>
      <c r="AL167" s="261"/>
      <c r="AM167" s="261"/>
      <c r="AN167" s="252">
        <f>(IF(ISERROR(VLOOKUP(AK167,'Calcification Rates'!$A$11:$Q$88,5,0)),0,VLOOKUP(AK167,'Calcification Rates'!$A$11:$Q$88,5,0)))*AM167</f>
        <v>0</v>
      </c>
      <c r="AO167" s="245" t="str">
        <f>IF(ISERROR(VLOOKUP(AK167,'Calcification Rates'!$A$10:$D$88,2,FALSE))," ",VLOOKUP(AK167,'Calcification Rates'!$A$10:$D$88,2,FALSE))</f>
        <v xml:space="preserve"> </v>
      </c>
      <c r="AP167" s="245" t="str">
        <f>IF(ISERROR(VLOOKUP(AK167,'Calcification Rates'!$A$10:$D$88,4,FALSE))," ",VLOOKUP(AK167,'Calcification Rates'!$A$10:$D$88,4,FALSE))</f>
        <v xml:space="preserve"> </v>
      </c>
      <c r="AQ167" s="246">
        <f>(IF(ISERROR(VLOOKUP(AK167,'Calcification Rates'!$A$11:$Q$88,11,0)),0,VLOOKUP(AK167,'Calcification Rates'!$A$11:$Q$88,11,0)))*AN167+(IF(ISERROR(VLOOKUP(AK167,'Calcification Rates'!$A$11:$Q$88,14,0)),0,VLOOKUP(AK167,'Calcification Rates'!$A$11:$Q$88,14,0)))</f>
        <v>0</v>
      </c>
      <c r="AR167" s="246">
        <f>(IF(ISERROR(VLOOKUP(AK167,'Calcification Rates'!$A$11:$Q$88,12,0)),0,VLOOKUP(AK167,'Calcification Rates'!$A$11:$Q$88,12,0)))*AN167+(IF(ISERROR(VLOOKUP(AK167,'Calcification Rates'!$A$11:$Q$88,15,0)),0,VLOOKUP(AK167,'Calcification Rates'!$A$11:$Q$88,15,0)))</f>
        <v>0</v>
      </c>
      <c r="AS167" s="249">
        <f>(IF(ISERROR(VLOOKUP(AK167,'Calcification Rates'!$A$11:$Q$88,13,0)),0,VLOOKUP(AK167,'Calcification Rates'!$A$11:$Q$88,13,0)))*AN167+(IF(ISERROR(VLOOKUP(AK167,'Calcification Rates'!$A$11:$Q$88,16,0)),0,VLOOKUP(AK167,'Calcification Rates'!$A$11:$Q$88,16,0)))</f>
        <v>0</v>
      </c>
      <c r="AT167" s="260"/>
      <c r="AU167" s="261"/>
      <c r="AV167" s="261"/>
      <c r="AW167" s="244">
        <f>(IF(ISERROR(VLOOKUP(AT167,'Calcification Rates'!$A$11:$Q$88,5,0)),0,VLOOKUP(AT167,'Calcification Rates'!$A$11:$Q$88,5,0)))*AV167</f>
        <v>0</v>
      </c>
      <c r="AX167" s="245" t="str">
        <f>IF(ISERROR(VLOOKUP(AT167,'Calcification Rates'!$A$10:$D$88,2,FALSE))," ",VLOOKUP(AT167,'Calcification Rates'!$A$10:$D$88,2,FALSE))</f>
        <v xml:space="preserve"> </v>
      </c>
      <c r="AY167" s="245" t="str">
        <f>IF(ISERROR(VLOOKUP(AT167,'Calcification Rates'!$A$10:$D$88,4,FALSE))," ",VLOOKUP(AT167,'Calcification Rates'!$A$10:$D$88,4,FALSE))</f>
        <v xml:space="preserve"> </v>
      </c>
      <c r="AZ167" s="253">
        <f>(IF(ISERROR(VLOOKUP(AT167,'Calcification Rates'!$A$11:$Q$88,11,0)),0,VLOOKUP(AT167,'Calcification Rates'!$A$11:$Q$88,11,0)))*AW167+(IF(ISERROR(VLOOKUP(AT167,'Calcification Rates'!$A$11:$Q$88,14,0)),0,VLOOKUP(AT167,'Calcification Rates'!$A$11:$Q$88,14,0)))</f>
        <v>0</v>
      </c>
      <c r="BA167" s="253">
        <f>(IF(ISERROR(VLOOKUP(AT167,'Calcification Rates'!$A$11:$Q$88,12,0)),0,VLOOKUP(AT167,'Calcification Rates'!$A$11:$Q$88,12,0)))*AW167+(IF(ISERROR(VLOOKUP(AT167,'Calcification Rates'!$A$11:$Q$88,15,0)),0,VLOOKUP(AT167,'Calcification Rates'!$A$11:$Q$88,15,0)))</f>
        <v>0</v>
      </c>
      <c r="BB167" s="254">
        <f>(IF(ISERROR(VLOOKUP(AT167,'Calcification Rates'!$A$11:$Q$88,13,0)),0,VLOOKUP(AT167,'Calcification Rates'!$A$11:$Q$88,13,0)))*AW167+(IF(ISERROR(VLOOKUP(AT167,'Calcification Rates'!$A$11:$Q$88,16,0)),0,VLOOKUP(AT167,'Calcification Rates'!$A$11:$Q$88,16,0)))</f>
        <v>0</v>
      </c>
      <c r="BC167" s="260"/>
      <c r="BD167" s="261"/>
      <c r="BE167" s="261"/>
      <c r="BF167" s="244">
        <f>(IF(ISERROR(VLOOKUP(BC167,'Calcification Rates'!$A$11:$Q$88,5,0)),0,VLOOKUP(BC167,'Calcification Rates'!$A$11:$Q$88,5,0)))*BE167</f>
        <v>0</v>
      </c>
      <c r="BG167" s="245" t="str">
        <f>IF(ISERROR(VLOOKUP(BC167,'Calcification Rates'!$A$10:$D$88,2,FALSE))," ",VLOOKUP(BC167,'Calcification Rates'!$A$10:$D$88,2,FALSE))</f>
        <v xml:space="preserve"> </v>
      </c>
      <c r="BH167" s="245" t="str">
        <f>IF(ISERROR(VLOOKUP(BC167,'Calcification Rates'!$A$10:$D$88,4,FALSE))," ",VLOOKUP(BC167,'Calcification Rates'!$A$10:$D$88,4,FALSE))</f>
        <v xml:space="preserve"> </v>
      </c>
      <c r="BI167" s="253">
        <f>(IF(ISERROR(VLOOKUP(BC167,'Calcification Rates'!$A$11:$Q$88,11,0)),0,VLOOKUP(BC167,'Calcification Rates'!$A$11:$Q$88,11,0)))*BF167+(IF(ISERROR(VLOOKUP(BC167,'Calcification Rates'!$A$11:$Q$88,14,0)),0,VLOOKUP(BC167,'Calcification Rates'!$A$11:$Q$88,14,0)))</f>
        <v>0</v>
      </c>
      <c r="BJ167" s="253">
        <f>(IF(ISERROR(VLOOKUP(BC167,'Calcification Rates'!$A$11:$Q$88,12,0)),0,VLOOKUP(BC167,'Calcification Rates'!$A$11:$Q$88,12,0)))*BF167+(IF(ISERROR(VLOOKUP(BC167,'Calcification Rates'!$A$11:$Q$88,15,0)),0,VLOOKUP(BC167,'Calcification Rates'!$A$11:$Q$88,15,0)))</f>
        <v>0</v>
      </c>
      <c r="BK167" s="254">
        <f>(IF(ISERROR(VLOOKUP(BC167,'Calcification Rates'!$A$11:$Q$88,13,0)),0,VLOOKUP(BC167,'Calcification Rates'!$A$11:$Q$88,13,0)))*BF167+(IF(ISERROR(VLOOKUP(BC167,'Calcification Rates'!$A$11:$Q$88,16,0)),0,VLOOKUP(BC167,'Calcification Rates'!$A$11:$Q$88,16,0)))</f>
        <v>0</v>
      </c>
      <c r="BL167" s="260"/>
      <c r="BM167" s="261"/>
      <c r="BN167" s="261"/>
      <c r="BO167" s="241">
        <f>(IF(ISERROR(VLOOKUP(BL167,'Calcification Rates'!$A$11:$Q$88,5,0)),0,VLOOKUP(BL167,'Calcification Rates'!$A$11:$Q$88,5,0)))*BN167</f>
        <v>0</v>
      </c>
      <c r="BP167" s="245" t="str">
        <f>IF(ISERROR(VLOOKUP(BL167,'Calcification Rates'!$A$10:$D$88,2,FALSE))," ",VLOOKUP(BL167,'Calcification Rates'!$A$10:$D$88,2,FALSE))</f>
        <v xml:space="preserve"> </v>
      </c>
      <c r="BQ167" s="245" t="str">
        <f>IF(ISERROR(VLOOKUP(BL167,'Calcification Rates'!$A$10:$D$88,4,FALSE))," ",VLOOKUP(BL167,'Calcification Rates'!$A$10:$D$88,4,FALSE))</f>
        <v xml:space="preserve"> </v>
      </c>
      <c r="BR167" s="253">
        <f>(IF(ISERROR(VLOOKUP(BL167,'Calcification Rates'!$A$11:$Q$88,11,0)),0,VLOOKUP(BL167,'Calcification Rates'!$A$11:$Q$88,11,0)))*BO167+(IF(ISERROR(VLOOKUP(BL167,'Calcification Rates'!$A$11:$Q$88,14,0)),0,VLOOKUP(BL167,'Calcification Rates'!$A$11:$Q$88,14,0)))</f>
        <v>0</v>
      </c>
      <c r="BS167" s="253">
        <f>(IF(ISERROR(VLOOKUP(BL167,'Calcification Rates'!$A$11:$Q$88,12,0)),0,VLOOKUP(BL167,'Calcification Rates'!$A$11:$Q$88,12,0)))*BO167+(IF(ISERROR(VLOOKUP(BL167,'Calcification Rates'!$A$11:$Q$88,15,0)),0,VLOOKUP(BL167,'Calcification Rates'!$A$11:$Q$88,15,0)))</f>
        <v>0</v>
      </c>
      <c r="BT167" s="254">
        <f>(IF(ISERROR(VLOOKUP(BL167,'Calcification Rates'!$A$11:$Q$88,13,0)),0,VLOOKUP(BL167,'Calcification Rates'!$A$11:$Q$88,13,0)))*BO167+(IF(ISERROR(VLOOKUP(BL167,'Calcification Rates'!$A$11:$Q$88,16,0)),0,VLOOKUP(BL167,'Calcification Rates'!$A$11:$Q$88,16,0)))</f>
        <v>0</v>
      </c>
    </row>
    <row r="168" spans="1:72" ht="20.100000000000001" customHeight="1" x14ac:dyDescent="0.25">
      <c r="A168" s="262"/>
      <c r="B168" s="261"/>
      <c r="C168" s="263"/>
      <c r="D168" s="244">
        <f>(IF(ISERROR(VLOOKUP(A168,'Calcification Rates'!$A$11:$Q$88,5,0)),0,VLOOKUP(A168,'Calcification Rates'!$A$11:$Q$88,5,0)))*C168</f>
        <v>0</v>
      </c>
      <c r="E168" s="245" t="str">
        <f>IF(ISERROR(VLOOKUP(A168,'Calcification Rates'!$A$10:$D$88,2,FALSE))," ",VLOOKUP(A168,'Calcification Rates'!$A$10:$D$88,2,FALSE))</f>
        <v xml:space="preserve"> </v>
      </c>
      <c r="F168" s="245" t="str">
        <f>IF(ISERROR(VLOOKUP(A168,'Calcification Rates'!$A$10:$D$88,4,FALSE))," ",VLOOKUP(A168,'Calcification Rates'!$A$10:$D$88,4,FALSE))</f>
        <v xml:space="preserve"> </v>
      </c>
      <c r="G168" s="246">
        <f>(IF(ISERROR(VLOOKUP(A168,'Calcification Rates'!$A$11:$Q$88,11,0)),0,VLOOKUP(A168,'Calcification Rates'!$A$11:$Q$88,11,0)))*D168+(IF(ISERROR(VLOOKUP(A168,'Calcification Rates'!$A$11:$Q$88,14,0)),0,VLOOKUP(A168,'Calcification Rates'!$A$11:$Q$88,14,0)))</f>
        <v>0</v>
      </c>
      <c r="H168" s="247">
        <f>(IF(ISERROR(VLOOKUP(A168,'Calcification Rates'!$A$11:$Q$88,12,0)),0,VLOOKUP(A168,'Calcification Rates'!$A$11:$Q$88,12,0)))*D168+(IF(ISERROR(VLOOKUP(A168,'Calcification Rates'!$A$11:$Q$88,15,0)),0,VLOOKUP(A168,'Calcification Rates'!$A$11:$Q$88,15,0)))</f>
        <v>0</v>
      </c>
      <c r="I168" s="248">
        <f>(IF(ISERROR(VLOOKUP(A168,'Calcification Rates'!$A$11:$Q$88,13,0)),0,VLOOKUP(A168,'Calcification Rates'!$A$11:$Q$88,13,0)))*D168+(IF(ISERROR(VLOOKUP(A168,'Calcification Rates'!$A$11:$Q$88,16,0)),0,VLOOKUP(A168,'Calcification Rates'!$A$11:$Q$88,16,0)))</f>
        <v>0</v>
      </c>
      <c r="J168" s="260"/>
      <c r="K168" s="250"/>
      <c r="L168" s="250"/>
      <c r="M168" s="244">
        <f>(IF(ISERROR(VLOOKUP(J168,'Calcification Rates'!$A$11:$Q$88,5,0)),0,VLOOKUP(J168,'Calcification Rates'!$A$11:$Q$88,5,0)))*L168</f>
        <v>0</v>
      </c>
      <c r="N168" s="245" t="str">
        <f>IF(ISERROR(VLOOKUP(J168,'Calcification Rates'!$A$10:$D$88,2,FALSE))," ",VLOOKUP(J168,'Calcification Rates'!$A$10:$D$88,2,FALSE))</f>
        <v xml:space="preserve"> </v>
      </c>
      <c r="O168" s="245" t="str">
        <f>IF(ISERROR(VLOOKUP(J168,'Calcification Rates'!$A$10:$D$88,4,FALSE))," ",VLOOKUP(J168,'Calcification Rates'!$A$10:$D$88,4,FALSE))</f>
        <v xml:space="preserve"> </v>
      </c>
      <c r="P168" s="246">
        <f>(IF(ISERROR(VLOOKUP(J168,'Calcification Rates'!$A$11:$Q$88,11,0)),0,VLOOKUP(J168,'Calcification Rates'!$A$11:$Q$88,11,0)))*M168+(IF(ISERROR(VLOOKUP(J168,'Calcification Rates'!$A$11:$Q$88,14,0)),0,VLOOKUP(J168,'Calcification Rates'!$A$11:$Q$88,14,0)))</f>
        <v>0</v>
      </c>
      <c r="Q168" s="246">
        <f>(IF(ISERROR(VLOOKUP(J168,'Calcification Rates'!$A$11:$Q$88,12,0)),0,VLOOKUP(J168,'Calcification Rates'!$A$11:$Q$88,12,0)))*M168+(IF(ISERROR(VLOOKUP(J168,'Calcification Rates'!$A$11:$Q$88,15,0)),0,VLOOKUP(J168,'Calcification Rates'!$A$11:$Q$88,15,0)))</f>
        <v>0</v>
      </c>
      <c r="R168" s="249">
        <f>(IF(ISERROR(VLOOKUP(J168,'Calcification Rates'!$A$11:$Q$88,13,0)),0,VLOOKUP(J168,'Calcification Rates'!$A$11:$Q$88,13,0)))*M168+(IF(ISERROR(VLOOKUP(J168,'Calcification Rates'!$A$11:$Q$88,16,0)),0,VLOOKUP(J168,'Calcification Rates'!$A$11:$Q$88,16,0)))</f>
        <v>0</v>
      </c>
      <c r="S168" s="242"/>
      <c r="T168" s="242"/>
      <c r="U168" s="242"/>
      <c r="V168" s="252">
        <f>(IF(ISERROR(VLOOKUP(S168,'Calcification Rates'!$A$11:$Q$88,5,0)),0,VLOOKUP(S168,'Calcification Rates'!$A$11:$Q$88,5,0)))*U168</f>
        <v>0</v>
      </c>
      <c r="W168" s="259" t="str">
        <f>IF(ISERROR(VLOOKUP(S168,'Calcification Rates'!$A$10:$D$88,2,FALSE))," ",VLOOKUP(S168,'Calcification Rates'!$A$10:$D$88,2,FALSE))</f>
        <v xml:space="preserve"> </v>
      </c>
      <c r="X168" s="245" t="str">
        <f>IF(ISERROR(VLOOKUP(S168,'Calcification Rates'!$A$10:$D$88,4,FALSE))," ",VLOOKUP(S168,'Calcification Rates'!$A$10:$D$88,4,FALSE))</f>
        <v xml:space="preserve"> </v>
      </c>
      <c r="Y168" s="246">
        <f>(IF(ISERROR(VLOOKUP(S168,'Calcification Rates'!$A$11:$Q$88,11,0)),0,VLOOKUP(S168,'Calcification Rates'!$A$11:$Q$88,11,0)))*V168+(IF(ISERROR(VLOOKUP(S168,'Calcification Rates'!$A$11:$Q$88,14,0)),0,VLOOKUP(S168,'Calcification Rates'!$A$11:$Q$88,14,0)))</f>
        <v>0</v>
      </c>
      <c r="Z168" s="246">
        <f>(IF(ISERROR(VLOOKUP(S168,'Calcification Rates'!$A$11:$Q$88,12,0)),0,VLOOKUP(S168,'Calcification Rates'!$A$11:$Q$88,12,0)))*V168+(IF(ISERROR(VLOOKUP(S168,'Calcification Rates'!$A$11:$Q$88,15,0)),0,VLOOKUP(S168,'Calcification Rates'!$A$11:$Q$88,15,0)))</f>
        <v>0</v>
      </c>
      <c r="AA168" s="249">
        <f>(IF(ISERROR(VLOOKUP(S168,'Calcification Rates'!$A$11:$Q$88,13,0)),0,VLOOKUP(S168,'Calcification Rates'!$A$11:$Q$88,13,0)))*V168+(IF(ISERROR(VLOOKUP(S168,'Calcification Rates'!$A$11:$Q$88,16,0)),0,VLOOKUP(S168,'Calcification Rates'!$A$11:$Q$88,16,0)))</f>
        <v>0</v>
      </c>
      <c r="AB168" s="260"/>
      <c r="AC168" s="261"/>
      <c r="AD168" s="261"/>
      <c r="AE168" s="244">
        <f>(IF(ISERROR(VLOOKUP(AB168,'Calcification Rates'!$A$11:$Q$88,5,0)),0,VLOOKUP(AB168,'Calcification Rates'!$A$11:$Q$88,5,0)))*AD168</f>
        <v>0</v>
      </c>
      <c r="AF168" s="245" t="str">
        <f>IF(ISERROR(VLOOKUP(AB168,'Calcification Rates'!$A$10:$D$88,2,FALSE))," ",VLOOKUP(AB168,'Calcification Rates'!$A$10:$D$88,2,FALSE))</f>
        <v xml:space="preserve"> </v>
      </c>
      <c r="AG168" s="245" t="str">
        <f>IF(ISERROR(VLOOKUP(AB168,'Calcification Rates'!$A$10:$D$88,4,FALSE))," ",VLOOKUP(AB168,'Calcification Rates'!$A$10:$D$88,4,FALSE))</f>
        <v xml:space="preserve"> </v>
      </c>
      <c r="AH168" s="246">
        <f>(IF(ISERROR(VLOOKUP(AB168,'Calcification Rates'!$A$11:$Q$88,11,0)),0,VLOOKUP(AB168,'Calcification Rates'!$A$11:$Q$88,11,0)))*AE168+(IF(ISERROR(VLOOKUP(AB168,'Calcification Rates'!$A$11:$Q$88,14,0)),0,VLOOKUP(AB168,'Calcification Rates'!$A$11:$Q$88,14,0)))</f>
        <v>0</v>
      </c>
      <c r="AI168" s="246">
        <f>(IF(ISERROR(VLOOKUP(AB168,'Calcification Rates'!$A$11:$Q$88,12,0)),0,VLOOKUP(AB168,'Calcification Rates'!$A$11:$Q$88,12,0)))*AE168+(IF(ISERROR(VLOOKUP(AB168,'Calcification Rates'!$A$11:$Q$88,15,0)),0,VLOOKUP(AB168,'Calcification Rates'!$A$11:$Q$88,15,0)))</f>
        <v>0</v>
      </c>
      <c r="AJ168" s="249">
        <f>(IF(ISERROR(VLOOKUP(AB168,'Calcification Rates'!$A$11:$Q$88,13,0)),0,VLOOKUP(AB168,'Calcification Rates'!$A$11:$Q$88,13,0)))*AE168+(IF(ISERROR(VLOOKUP(AB168,'Calcification Rates'!$A$11:$Q$88,16,0)),0,VLOOKUP(AB168,'Calcification Rates'!$A$11:$Q$88,16,0)))</f>
        <v>0</v>
      </c>
      <c r="AK168" s="260"/>
      <c r="AL168" s="261"/>
      <c r="AM168" s="261"/>
      <c r="AN168" s="252">
        <f>(IF(ISERROR(VLOOKUP(AK168,'Calcification Rates'!$A$11:$Q$88,5,0)),0,VLOOKUP(AK168,'Calcification Rates'!$A$11:$Q$88,5,0)))*AM168</f>
        <v>0</v>
      </c>
      <c r="AO168" s="245" t="str">
        <f>IF(ISERROR(VLOOKUP(AK168,'Calcification Rates'!$A$10:$D$88,2,FALSE))," ",VLOOKUP(AK168,'Calcification Rates'!$A$10:$D$88,2,FALSE))</f>
        <v xml:space="preserve"> </v>
      </c>
      <c r="AP168" s="245" t="str">
        <f>IF(ISERROR(VLOOKUP(AK168,'Calcification Rates'!$A$10:$D$88,4,FALSE))," ",VLOOKUP(AK168,'Calcification Rates'!$A$10:$D$88,4,FALSE))</f>
        <v xml:space="preserve"> </v>
      </c>
      <c r="AQ168" s="246">
        <f>(IF(ISERROR(VLOOKUP(AK168,'Calcification Rates'!$A$11:$Q$88,11,0)),0,VLOOKUP(AK168,'Calcification Rates'!$A$11:$Q$88,11,0)))*AN168+(IF(ISERROR(VLOOKUP(AK168,'Calcification Rates'!$A$11:$Q$88,14,0)),0,VLOOKUP(AK168,'Calcification Rates'!$A$11:$Q$88,14,0)))</f>
        <v>0</v>
      </c>
      <c r="AR168" s="246">
        <f>(IF(ISERROR(VLOOKUP(AK168,'Calcification Rates'!$A$11:$Q$88,12,0)),0,VLOOKUP(AK168,'Calcification Rates'!$A$11:$Q$88,12,0)))*AN168+(IF(ISERROR(VLOOKUP(AK168,'Calcification Rates'!$A$11:$Q$88,15,0)),0,VLOOKUP(AK168,'Calcification Rates'!$A$11:$Q$88,15,0)))</f>
        <v>0</v>
      </c>
      <c r="AS168" s="249">
        <f>(IF(ISERROR(VLOOKUP(AK168,'Calcification Rates'!$A$11:$Q$88,13,0)),0,VLOOKUP(AK168,'Calcification Rates'!$A$11:$Q$88,13,0)))*AN168+(IF(ISERROR(VLOOKUP(AK168,'Calcification Rates'!$A$11:$Q$88,16,0)),0,VLOOKUP(AK168,'Calcification Rates'!$A$11:$Q$88,16,0)))</f>
        <v>0</v>
      </c>
      <c r="AT168" s="260"/>
      <c r="AU168" s="261"/>
      <c r="AV168" s="261"/>
      <c r="AW168" s="244">
        <f>(IF(ISERROR(VLOOKUP(AT168,'Calcification Rates'!$A$11:$Q$88,5,0)),0,VLOOKUP(AT168,'Calcification Rates'!$A$11:$Q$88,5,0)))*AV168</f>
        <v>0</v>
      </c>
      <c r="AX168" s="245" t="str">
        <f>IF(ISERROR(VLOOKUP(AT168,'Calcification Rates'!$A$10:$D$88,2,FALSE))," ",VLOOKUP(AT168,'Calcification Rates'!$A$10:$D$88,2,FALSE))</f>
        <v xml:space="preserve"> </v>
      </c>
      <c r="AY168" s="245" t="str">
        <f>IF(ISERROR(VLOOKUP(AT168,'Calcification Rates'!$A$10:$D$88,4,FALSE))," ",VLOOKUP(AT168,'Calcification Rates'!$A$10:$D$88,4,FALSE))</f>
        <v xml:space="preserve"> </v>
      </c>
      <c r="AZ168" s="253">
        <f>(IF(ISERROR(VLOOKUP(AT168,'Calcification Rates'!$A$11:$Q$88,11,0)),0,VLOOKUP(AT168,'Calcification Rates'!$A$11:$Q$88,11,0)))*AW168+(IF(ISERROR(VLOOKUP(AT168,'Calcification Rates'!$A$11:$Q$88,14,0)),0,VLOOKUP(AT168,'Calcification Rates'!$A$11:$Q$88,14,0)))</f>
        <v>0</v>
      </c>
      <c r="BA168" s="253">
        <f>(IF(ISERROR(VLOOKUP(AT168,'Calcification Rates'!$A$11:$Q$88,12,0)),0,VLOOKUP(AT168,'Calcification Rates'!$A$11:$Q$88,12,0)))*AW168+(IF(ISERROR(VLOOKUP(AT168,'Calcification Rates'!$A$11:$Q$88,15,0)),0,VLOOKUP(AT168,'Calcification Rates'!$A$11:$Q$88,15,0)))</f>
        <v>0</v>
      </c>
      <c r="BB168" s="254">
        <f>(IF(ISERROR(VLOOKUP(AT168,'Calcification Rates'!$A$11:$Q$88,13,0)),0,VLOOKUP(AT168,'Calcification Rates'!$A$11:$Q$88,13,0)))*AW168+(IF(ISERROR(VLOOKUP(AT168,'Calcification Rates'!$A$11:$Q$88,16,0)),0,VLOOKUP(AT168,'Calcification Rates'!$A$11:$Q$88,16,0)))</f>
        <v>0</v>
      </c>
      <c r="BC168" s="260"/>
      <c r="BD168" s="261"/>
      <c r="BE168" s="261"/>
      <c r="BF168" s="244">
        <f>(IF(ISERROR(VLOOKUP(BC168,'Calcification Rates'!$A$11:$Q$88,5,0)),0,VLOOKUP(BC168,'Calcification Rates'!$A$11:$Q$88,5,0)))*BE168</f>
        <v>0</v>
      </c>
      <c r="BG168" s="245" t="str">
        <f>IF(ISERROR(VLOOKUP(BC168,'Calcification Rates'!$A$10:$D$88,2,FALSE))," ",VLOOKUP(BC168,'Calcification Rates'!$A$10:$D$88,2,FALSE))</f>
        <v xml:space="preserve"> </v>
      </c>
      <c r="BH168" s="245" t="str">
        <f>IF(ISERROR(VLOOKUP(BC168,'Calcification Rates'!$A$10:$D$88,4,FALSE))," ",VLOOKUP(BC168,'Calcification Rates'!$A$10:$D$88,4,FALSE))</f>
        <v xml:space="preserve"> </v>
      </c>
      <c r="BI168" s="253">
        <f>(IF(ISERROR(VLOOKUP(BC168,'Calcification Rates'!$A$11:$Q$88,11,0)),0,VLOOKUP(BC168,'Calcification Rates'!$A$11:$Q$88,11,0)))*BF168+(IF(ISERROR(VLOOKUP(BC168,'Calcification Rates'!$A$11:$Q$88,14,0)),0,VLOOKUP(BC168,'Calcification Rates'!$A$11:$Q$88,14,0)))</f>
        <v>0</v>
      </c>
      <c r="BJ168" s="253">
        <f>(IF(ISERROR(VLOOKUP(BC168,'Calcification Rates'!$A$11:$Q$88,12,0)),0,VLOOKUP(BC168,'Calcification Rates'!$A$11:$Q$88,12,0)))*BF168+(IF(ISERROR(VLOOKUP(BC168,'Calcification Rates'!$A$11:$Q$88,15,0)),0,VLOOKUP(BC168,'Calcification Rates'!$A$11:$Q$88,15,0)))</f>
        <v>0</v>
      </c>
      <c r="BK168" s="254">
        <f>(IF(ISERROR(VLOOKUP(BC168,'Calcification Rates'!$A$11:$Q$88,13,0)),0,VLOOKUP(BC168,'Calcification Rates'!$A$11:$Q$88,13,0)))*BF168+(IF(ISERROR(VLOOKUP(BC168,'Calcification Rates'!$A$11:$Q$88,16,0)),0,VLOOKUP(BC168,'Calcification Rates'!$A$11:$Q$88,16,0)))</f>
        <v>0</v>
      </c>
      <c r="BL168" s="260"/>
      <c r="BM168" s="261"/>
      <c r="BN168" s="261"/>
      <c r="BO168" s="241">
        <f>(IF(ISERROR(VLOOKUP(BL168,'Calcification Rates'!$A$11:$Q$88,5,0)),0,VLOOKUP(BL168,'Calcification Rates'!$A$11:$Q$88,5,0)))*BN168</f>
        <v>0</v>
      </c>
      <c r="BP168" s="245" t="str">
        <f>IF(ISERROR(VLOOKUP(BL168,'Calcification Rates'!$A$10:$D$88,2,FALSE))," ",VLOOKUP(BL168,'Calcification Rates'!$A$10:$D$88,2,FALSE))</f>
        <v xml:space="preserve"> </v>
      </c>
      <c r="BQ168" s="245" t="str">
        <f>IF(ISERROR(VLOOKUP(BL168,'Calcification Rates'!$A$10:$D$88,4,FALSE))," ",VLOOKUP(BL168,'Calcification Rates'!$A$10:$D$88,4,FALSE))</f>
        <v xml:space="preserve"> </v>
      </c>
      <c r="BR168" s="253">
        <f>(IF(ISERROR(VLOOKUP(BL168,'Calcification Rates'!$A$11:$Q$88,11,0)),0,VLOOKUP(BL168,'Calcification Rates'!$A$11:$Q$88,11,0)))*BO168+(IF(ISERROR(VLOOKUP(BL168,'Calcification Rates'!$A$11:$Q$88,14,0)),0,VLOOKUP(BL168,'Calcification Rates'!$A$11:$Q$88,14,0)))</f>
        <v>0</v>
      </c>
      <c r="BS168" s="253">
        <f>(IF(ISERROR(VLOOKUP(BL168,'Calcification Rates'!$A$11:$Q$88,12,0)),0,VLOOKUP(BL168,'Calcification Rates'!$A$11:$Q$88,12,0)))*BO168+(IF(ISERROR(VLOOKUP(BL168,'Calcification Rates'!$A$11:$Q$88,15,0)),0,VLOOKUP(BL168,'Calcification Rates'!$A$11:$Q$88,15,0)))</f>
        <v>0</v>
      </c>
      <c r="BT168" s="254">
        <f>(IF(ISERROR(VLOOKUP(BL168,'Calcification Rates'!$A$11:$Q$88,13,0)),0,VLOOKUP(BL168,'Calcification Rates'!$A$11:$Q$88,13,0)))*BO168+(IF(ISERROR(VLOOKUP(BL168,'Calcification Rates'!$A$11:$Q$88,16,0)),0,VLOOKUP(BL168,'Calcification Rates'!$A$11:$Q$88,16,0)))</f>
        <v>0</v>
      </c>
    </row>
    <row r="169" spans="1:72" ht="20.100000000000001" customHeight="1" x14ac:dyDescent="0.25">
      <c r="A169" s="262"/>
      <c r="B169" s="261"/>
      <c r="C169" s="263"/>
      <c r="D169" s="244">
        <f>(IF(ISERROR(VLOOKUP(A169,'Calcification Rates'!$A$11:$Q$88,5,0)),0,VLOOKUP(A169,'Calcification Rates'!$A$11:$Q$88,5,0)))*C169</f>
        <v>0</v>
      </c>
      <c r="E169" s="245" t="str">
        <f>IF(ISERROR(VLOOKUP(A169,'Calcification Rates'!$A$10:$D$88,2,FALSE))," ",VLOOKUP(A169,'Calcification Rates'!$A$10:$D$88,2,FALSE))</f>
        <v xml:space="preserve"> </v>
      </c>
      <c r="F169" s="245" t="str">
        <f>IF(ISERROR(VLOOKUP(A169,'Calcification Rates'!$A$10:$D$88,4,FALSE))," ",VLOOKUP(A169,'Calcification Rates'!$A$10:$D$88,4,FALSE))</f>
        <v xml:space="preserve"> </v>
      </c>
      <c r="G169" s="246">
        <f>(IF(ISERROR(VLOOKUP(A169,'Calcification Rates'!$A$11:$Q$88,11,0)),0,VLOOKUP(A169,'Calcification Rates'!$A$11:$Q$88,11,0)))*D169+(IF(ISERROR(VLOOKUP(A169,'Calcification Rates'!$A$11:$Q$88,14,0)),0,VLOOKUP(A169,'Calcification Rates'!$A$11:$Q$88,14,0)))</f>
        <v>0</v>
      </c>
      <c r="H169" s="247">
        <f>(IF(ISERROR(VLOOKUP(A169,'Calcification Rates'!$A$11:$Q$88,12,0)),0,VLOOKUP(A169,'Calcification Rates'!$A$11:$Q$88,12,0)))*D169+(IF(ISERROR(VLOOKUP(A169,'Calcification Rates'!$A$11:$Q$88,15,0)),0,VLOOKUP(A169,'Calcification Rates'!$A$11:$Q$88,15,0)))</f>
        <v>0</v>
      </c>
      <c r="I169" s="248">
        <f>(IF(ISERROR(VLOOKUP(A169,'Calcification Rates'!$A$11:$Q$88,13,0)),0,VLOOKUP(A169,'Calcification Rates'!$A$11:$Q$88,13,0)))*D169+(IF(ISERROR(VLOOKUP(A169,'Calcification Rates'!$A$11:$Q$88,16,0)),0,VLOOKUP(A169,'Calcification Rates'!$A$11:$Q$88,16,0)))</f>
        <v>0</v>
      </c>
      <c r="J169" s="260"/>
      <c r="K169" s="250"/>
      <c r="L169" s="250"/>
      <c r="M169" s="244">
        <f>(IF(ISERROR(VLOOKUP(J169,'Calcification Rates'!$A$11:$Q$88,5,0)),0,VLOOKUP(J169,'Calcification Rates'!$A$11:$Q$88,5,0)))*L169</f>
        <v>0</v>
      </c>
      <c r="N169" s="245" t="str">
        <f>IF(ISERROR(VLOOKUP(J169,'Calcification Rates'!$A$10:$D$88,2,FALSE))," ",VLOOKUP(J169,'Calcification Rates'!$A$10:$D$88,2,FALSE))</f>
        <v xml:space="preserve"> </v>
      </c>
      <c r="O169" s="245" t="str">
        <f>IF(ISERROR(VLOOKUP(J169,'Calcification Rates'!$A$10:$D$88,4,FALSE))," ",VLOOKUP(J169,'Calcification Rates'!$A$10:$D$88,4,FALSE))</f>
        <v xml:space="preserve"> </v>
      </c>
      <c r="P169" s="246">
        <f>(IF(ISERROR(VLOOKUP(J169,'Calcification Rates'!$A$11:$Q$88,11,0)),0,VLOOKUP(J169,'Calcification Rates'!$A$11:$Q$88,11,0)))*M169+(IF(ISERROR(VLOOKUP(J169,'Calcification Rates'!$A$11:$Q$88,14,0)),0,VLOOKUP(J169,'Calcification Rates'!$A$11:$Q$88,14,0)))</f>
        <v>0</v>
      </c>
      <c r="Q169" s="246">
        <f>(IF(ISERROR(VLOOKUP(J169,'Calcification Rates'!$A$11:$Q$88,12,0)),0,VLOOKUP(J169,'Calcification Rates'!$A$11:$Q$88,12,0)))*M169+(IF(ISERROR(VLOOKUP(J169,'Calcification Rates'!$A$11:$Q$88,15,0)),0,VLOOKUP(J169,'Calcification Rates'!$A$11:$Q$88,15,0)))</f>
        <v>0</v>
      </c>
      <c r="R169" s="249">
        <f>(IF(ISERROR(VLOOKUP(J169,'Calcification Rates'!$A$11:$Q$88,13,0)),0,VLOOKUP(J169,'Calcification Rates'!$A$11:$Q$88,13,0)))*M169+(IF(ISERROR(VLOOKUP(J169,'Calcification Rates'!$A$11:$Q$88,16,0)),0,VLOOKUP(J169,'Calcification Rates'!$A$11:$Q$88,16,0)))</f>
        <v>0</v>
      </c>
      <c r="S169" s="242"/>
      <c r="T169" s="242"/>
      <c r="U169" s="242"/>
      <c r="V169" s="252">
        <f>(IF(ISERROR(VLOOKUP(S169,'Calcification Rates'!$A$11:$Q$88,5,0)),0,VLOOKUP(S169,'Calcification Rates'!$A$11:$Q$88,5,0)))*U169</f>
        <v>0</v>
      </c>
      <c r="W169" s="259" t="str">
        <f>IF(ISERROR(VLOOKUP(S169,'Calcification Rates'!$A$10:$D$88,2,FALSE))," ",VLOOKUP(S169,'Calcification Rates'!$A$10:$D$88,2,FALSE))</f>
        <v xml:space="preserve"> </v>
      </c>
      <c r="X169" s="245" t="str">
        <f>IF(ISERROR(VLOOKUP(S169,'Calcification Rates'!$A$10:$D$88,4,FALSE))," ",VLOOKUP(S169,'Calcification Rates'!$A$10:$D$88,4,FALSE))</f>
        <v xml:space="preserve"> </v>
      </c>
      <c r="Y169" s="246">
        <f>(IF(ISERROR(VLOOKUP(S169,'Calcification Rates'!$A$11:$Q$88,11,0)),0,VLOOKUP(S169,'Calcification Rates'!$A$11:$Q$88,11,0)))*V169+(IF(ISERROR(VLOOKUP(S169,'Calcification Rates'!$A$11:$Q$88,14,0)),0,VLOOKUP(S169,'Calcification Rates'!$A$11:$Q$88,14,0)))</f>
        <v>0</v>
      </c>
      <c r="Z169" s="246">
        <f>(IF(ISERROR(VLOOKUP(S169,'Calcification Rates'!$A$11:$Q$88,12,0)),0,VLOOKUP(S169,'Calcification Rates'!$A$11:$Q$88,12,0)))*V169+(IF(ISERROR(VLOOKUP(S169,'Calcification Rates'!$A$11:$Q$88,15,0)),0,VLOOKUP(S169,'Calcification Rates'!$A$11:$Q$88,15,0)))</f>
        <v>0</v>
      </c>
      <c r="AA169" s="249">
        <f>(IF(ISERROR(VLOOKUP(S169,'Calcification Rates'!$A$11:$Q$88,13,0)),0,VLOOKUP(S169,'Calcification Rates'!$A$11:$Q$88,13,0)))*V169+(IF(ISERROR(VLOOKUP(S169,'Calcification Rates'!$A$11:$Q$88,16,0)),0,VLOOKUP(S169,'Calcification Rates'!$A$11:$Q$88,16,0)))</f>
        <v>0</v>
      </c>
      <c r="AB169" s="260"/>
      <c r="AC169" s="261"/>
      <c r="AD169" s="261"/>
      <c r="AE169" s="244">
        <f>(IF(ISERROR(VLOOKUP(AB169,'Calcification Rates'!$A$11:$Q$88,5,0)),0,VLOOKUP(AB169,'Calcification Rates'!$A$11:$Q$88,5,0)))*AD169</f>
        <v>0</v>
      </c>
      <c r="AF169" s="245" t="str">
        <f>IF(ISERROR(VLOOKUP(AB169,'Calcification Rates'!$A$10:$D$88,2,FALSE))," ",VLOOKUP(AB169,'Calcification Rates'!$A$10:$D$88,2,FALSE))</f>
        <v xml:space="preserve"> </v>
      </c>
      <c r="AG169" s="245" t="str">
        <f>IF(ISERROR(VLOOKUP(AB169,'Calcification Rates'!$A$10:$D$88,4,FALSE))," ",VLOOKUP(AB169,'Calcification Rates'!$A$10:$D$88,4,FALSE))</f>
        <v xml:space="preserve"> </v>
      </c>
      <c r="AH169" s="246">
        <f>(IF(ISERROR(VLOOKUP(AB169,'Calcification Rates'!$A$11:$Q$88,11,0)),0,VLOOKUP(AB169,'Calcification Rates'!$A$11:$Q$88,11,0)))*AE169+(IF(ISERROR(VLOOKUP(AB169,'Calcification Rates'!$A$11:$Q$88,14,0)),0,VLOOKUP(AB169,'Calcification Rates'!$A$11:$Q$88,14,0)))</f>
        <v>0</v>
      </c>
      <c r="AI169" s="246">
        <f>(IF(ISERROR(VLOOKUP(AB169,'Calcification Rates'!$A$11:$Q$88,12,0)),0,VLOOKUP(AB169,'Calcification Rates'!$A$11:$Q$88,12,0)))*AE169+(IF(ISERROR(VLOOKUP(AB169,'Calcification Rates'!$A$11:$Q$88,15,0)),0,VLOOKUP(AB169,'Calcification Rates'!$A$11:$Q$88,15,0)))</f>
        <v>0</v>
      </c>
      <c r="AJ169" s="249">
        <f>(IF(ISERROR(VLOOKUP(AB169,'Calcification Rates'!$A$11:$Q$88,13,0)),0,VLOOKUP(AB169,'Calcification Rates'!$A$11:$Q$88,13,0)))*AE169+(IF(ISERROR(VLOOKUP(AB169,'Calcification Rates'!$A$11:$Q$88,16,0)),0,VLOOKUP(AB169,'Calcification Rates'!$A$11:$Q$88,16,0)))</f>
        <v>0</v>
      </c>
      <c r="AK169" s="260"/>
      <c r="AL169" s="261"/>
      <c r="AM169" s="261"/>
      <c r="AN169" s="252">
        <f>(IF(ISERROR(VLOOKUP(AK169,'Calcification Rates'!$A$11:$Q$88,5,0)),0,VLOOKUP(AK169,'Calcification Rates'!$A$11:$Q$88,5,0)))*AM169</f>
        <v>0</v>
      </c>
      <c r="AO169" s="245" t="str">
        <f>IF(ISERROR(VLOOKUP(AK169,'Calcification Rates'!$A$10:$D$88,2,FALSE))," ",VLOOKUP(AK169,'Calcification Rates'!$A$10:$D$88,2,FALSE))</f>
        <v xml:space="preserve"> </v>
      </c>
      <c r="AP169" s="245" t="str">
        <f>IF(ISERROR(VLOOKUP(AK169,'Calcification Rates'!$A$10:$D$88,4,FALSE))," ",VLOOKUP(AK169,'Calcification Rates'!$A$10:$D$88,4,FALSE))</f>
        <v xml:space="preserve"> </v>
      </c>
      <c r="AQ169" s="246">
        <f>(IF(ISERROR(VLOOKUP(AK169,'Calcification Rates'!$A$11:$Q$88,11,0)),0,VLOOKUP(AK169,'Calcification Rates'!$A$11:$Q$88,11,0)))*AN169+(IF(ISERROR(VLOOKUP(AK169,'Calcification Rates'!$A$11:$Q$88,14,0)),0,VLOOKUP(AK169,'Calcification Rates'!$A$11:$Q$88,14,0)))</f>
        <v>0</v>
      </c>
      <c r="AR169" s="246">
        <f>(IF(ISERROR(VLOOKUP(AK169,'Calcification Rates'!$A$11:$Q$88,12,0)),0,VLOOKUP(AK169,'Calcification Rates'!$A$11:$Q$88,12,0)))*AN169+(IF(ISERROR(VLOOKUP(AK169,'Calcification Rates'!$A$11:$Q$88,15,0)),0,VLOOKUP(AK169,'Calcification Rates'!$A$11:$Q$88,15,0)))</f>
        <v>0</v>
      </c>
      <c r="AS169" s="249">
        <f>(IF(ISERROR(VLOOKUP(AK169,'Calcification Rates'!$A$11:$Q$88,13,0)),0,VLOOKUP(AK169,'Calcification Rates'!$A$11:$Q$88,13,0)))*AN169+(IF(ISERROR(VLOOKUP(AK169,'Calcification Rates'!$A$11:$Q$88,16,0)),0,VLOOKUP(AK169,'Calcification Rates'!$A$11:$Q$88,16,0)))</f>
        <v>0</v>
      </c>
      <c r="AT169" s="260"/>
      <c r="AU169" s="261"/>
      <c r="AV169" s="261"/>
      <c r="AW169" s="244">
        <f>(IF(ISERROR(VLOOKUP(AT169,'Calcification Rates'!$A$11:$Q$88,5,0)),0,VLOOKUP(AT169,'Calcification Rates'!$A$11:$Q$88,5,0)))*AV169</f>
        <v>0</v>
      </c>
      <c r="AX169" s="245" t="str">
        <f>IF(ISERROR(VLOOKUP(AT169,'Calcification Rates'!$A$10:$D$88,2,FALSE))," ",VLOOKUP(AT169,'Calcification Rates'!$A$10:$D$88,2,FALSE))</f>
        <v xml:space="preserve"> </v>
      </c>
      <c r="AY169" s="245" t="str">
        <f>IF(ISERROR(VLOOKUP(AT169,'Calcification Rates'!$A$10:$D$88,4,FALSE))," ",VLOOKUP(AT169,'Calcification Rates'!$A$10:$D$88,4,FALSE))</f>
        <v xml:space="preserve"> </v>
      </c>
      <c r="AZ169" s="253">
        <f>(IF(ISERROR(VLOOKUP(AT169,'Calcification Rates'!$A$11:$Q$88,11,0)),0,VLOOKUP(AT169,'Calcification Rates'!$A$11:$Q$88,11,0)))*AW169+(IF(ISERROR(VLOOKUP(AT169,'Calcification Rates'!$A$11:$Q$88,14,0)),0,VLOOKUP(AT169,'Calcification Rates'!$A$11:$Q$88,14,0)))</f>
        <v>0</v>
      </c>
      <c r="BA169" s="253">
        <f>(IF(ISERROR(VLOOKUP(AT169,'Calcification Rates'!$A$11:$Q$88,12,0)),0,VLOOKUP(AT169,'Calcification Rates'!$A$11:$Q$88,12,0)))*AW169+(IF(ISERROR(VLOOKUP(AT169,'Calcification Rates'!$A$11:$Q$88,15,0)),0,VLOOKUP(AT169,'Calcification Rates'!$A$11:$Q$88,15,0)))</f>
        <v>0</v>
      </c>
      <c r="BB169" s="254">
        <f>(IF(ISERROR(VLOOKUP(AT169,'Calcification Rates'!$A$11:$Q$88,13,0)),0,VLOOKUP(AT169,'Calcification Rates'!$A$11:$Q$88,13,0)))*AW169+(IF(ISERROR(VLOOKUP(AT169,'Calcification Rates'!$A$11:$Q$88,16,0)),0,VLOOKUP(AT169,'Calcification Rates'!$A$11:$Q$88,16,0)))</f>
        <v>0</v>
      </c>
      <c r="BC169" s="260"/>
      <c r="BD169" s="261"/>
      <c r="BE169" s="261"/>
      <c r="BF169" s="244">
        <f>(IF(ISERROR(VLOOKUP(BC169,'Calcification Rates'!$A$11:$Q$88,5,0)),0,VLOOKUP(BC169,'Calcification Rates'!$A$11:$Q$88,5,0)))*BE169</f>
        <v>0</v>
      </c>
      <c r="BG169" s="245" t="str">
        <f>IF(ISERROR(VLOOKUP(BC169,'Calcification Rates'!$A$10:$D$88,2,FALSE))," ",VLOOKUP(BC169,'Calcification Rates'!$A$10:$D$88,2,FALSE))</f>
        <v xml:space="preserve"> </v>
      </c>
      <c r="BH169" s="245" t="str">
        <f>IF(ISERROR(VLOOKUP(BC169,'Calcification Rates'!$A$10:$D$88,4,FALSE))," ",VLOOKUP(BC169,'Calcification Rates'!$A$10:$D$88,4,FALSE))</f>
        <v xml:space="preserve"> </v>
      </c>
      <c r="BI169" s="253">
        <f>(IF(ISERROR(VLOOKUP(BC169,'Calcification Rates'!$A$11:$Q$88,11,0)),0,VLOOKUP(BC169,'Calcification Rates'!$A$11:$Q$88,11,0)))*BF169+(IF(ISERROR(VLOOKUP(BC169,'Calcification Rates'!$A$11:$Q$88,14,0)),0,VLOOKUP(BC169,'Calcification Rates'!$A$11:$Q$88,14,0)))</f>
        <v>0</v>
      </c>
      <c r="BJ169" s="253">
        <f>(IF(ISERROR(VLOOKUP(BC169,'Calcification Rates'!$A$11:$Q$88,12,0)),0,VLOOKUP(BC169,'Calcification Rates'!$A$11:$Q$88,12,0)))*BF169+(IF(ISERROR(VLOOKUP(BC169,'Calcification Rates'!$A$11:$Q$88,15,0)),0,VLOOKUP(BC169,'Calcification Rates'!$A$11:$Q$88,15,0)))</f>
        <v>0</v>
      </c>
      <c r="BK169" s="254">
        <f>(IF(ISERROR(VLOOKUP(BC169,'Calcification Rates'!$A$11:$Q$88,13,0)),0,VLOOKUP(BC169,'Calcification Rates'!$A$11:$Q$88,13,0)))*BF169+(IF(ISERROR(VLOOKUP(BC169,'Calcification Rates'!$A$11:$Q$88,16,0)),0,VLOOKUP(BC169,'Calcification Rates'!$A$11:$Q$88,16,0)))</f>
        <v>0</v>
      </c>
      <c r="BL169" s="260"/>
      <c r="BM169" s="261"/>
      <c r="BN169" s="261"/>
      <c r="BO169" s="241">
        <f>(IF(ISERROR(VLOOKUP(BL169,'Calcification Rates'!$A$11:$Q$88,5,0)),0,VLOOKUP(BL169,'Calcification Rates'!$A$11:$Q$88,5,0)))*BN169</f>
        <v>0</v>
      </c>
      <c r="BP169" s="245" t="str">
        <f>IF(ISERROR(VLOOKUP(BL169,'Calcification Rates'!$A$10:$D$88,2,FALSE))," ",VLOOKUP(BL169,'Calcification Rates'!$A$10:$D$88,2,FALSE))</f>
        <v xml:space="preserve"> </v>
      </c>
      <c r="BQ169" s="245" t="str">
        <f>IF(ISERROR(VLOOKUP(BL169,'Calcification Rates'!$A$10:$D$88,4,FALSE))," ",VLOOKUP(BL169,'Calcification Rates'!$A$10:$D$88,4,FALSE))</f>
        <v xml:space="preserve"> </v>
      </c>
      <c r="BR169" s="253">
        <f>(IF(ISERROR(VLOOKUP(BL169,'Calcification Rates'!$A$11:$Q$88,11,0)),0,VLOOKUP(BL169,'Calcification Rates'!$A$11:$Q$88,11,0)))*BO169+(IF(ISERROR(VLOOKUP(BL169,'Calcification Rates'!$A$11:$Q$88,14,0)),0,VLOOKUP(BL169,'Calcification Rates'!$A$11:$Q$88,14,0)))</f>
        <v>0</v>
      </c>
      <c r="BS169" s="253">
        <f>(IF(ISERROR(VLOOKUP(BL169,'Calcification Rates'!$A$11:$Q$88,12,0)),0,VLOOKUP(BL169,'Calcification Rates'!$A$11:$Q$88,12,0)))*BO169+(IF(ISERROR(VLOOKUP(BL169,'Calcification Rates'!$A$11:$Q$88,15,0)),0,VLOOKUP(BL169,'Calcification Rates'!$A$11:$Q$88,15,0)))</f>
        <v>0</v>
      </c>
      <c r="BT169" s="254">
        <f>(IF(ISERROR(VLOOKUP(BL169,'Calcification Rates'!$A$11:$Q$88,13,0)),0,VLOOKUP(BL169,'Calcification Rates'!$A$11:$Q$88,13,0)))*BO169+(IF(ISERROR(VLOOKUP(BL169,'Calcification Rates'!$A$11:$Q$88,16,0)),0,VLOOKUP(BL169,'Calcification Rates'!$A$11:$Q$88,16,0)))</f>
        <v>0</v>
      </c>
    </row>
    <row r="170" spans="1:72" ht="20.100000000000001" customHeight="1" x14ac:dyDescent="0.25">
      <c r="A170" s="262"/>
      <c r="B170" s="261"/>
      <c r="C170" s="263"/>
      <c r="D170" s="244">
        <f>(IF(ISERROR(VLOOKUP(A170,'Calcification Rates'!$A$11:$Q$88,5,0)),0,VLOOKUP(A170,'Calcification Rates'!$A$11:$Q$88,5,0)))*C170</f>
        <v>0</v>
      </c>
      <c r="E170" s="245" t="str">
        <f>IF(ISERROR(VLOOKUP(A170,'Calcification Rates'!$A$10:$D$88,2,FALSE))," ",VLOOKUP(A170,'Calcification Rates'!$A$10:$D$88,2,FALSE))</f>
        <v xml:space="preserve"> </v>
      </c>
      <c r="F170" s="245" t="str">
        <f>IF(ISERROR(VLOOKUP(A170,'Calcification Rates'!$A$10:$D$88,4,FALSE))," ",VLOOKUP(A170,'Calcification Rates'!$A$10:$D$88,4,FALSE))</f>
        <v xml:space="preserve"> </v>
      </c>
      <c r="G170" s="246">
        <f>(IF(ISERROR(VLOOKUP(A170,'Calcification Rates'!$A$11:$Q$88,11,0)),0,VLOOKUP(A170,'Calcification Rates'!$A$11:$Q$88,11,0)))*D170+(IF(ISERROR(VLOOKUP(A170,'Calcification Rates'!$A$11:$Q$88,14,0)),0,VLOOKUP(A170,'Calcification Rates'!$A$11:$Q$88,14,0)))</f>
        <v>0</v>
      </c>
      <c r="H170" s="247">
        <f>(IF(ISERROR(VLOOKUP(A170,'Calcification Rates'!$A$11:$Q$88,12,0)),0,VLOOKUP(A170,'Calcification Rates'!$A$11:$Q$88,12,0)))*D170+(IF(ISERROR(VLOOKUP(A170,'Calcification Rates'!$A$11:$Q$88,15,0)),0,VLOOKUP(A170,'Calcification Rates'!$A$11:$Q$88,15,0)))</f>
        <v>0</v>
      </c>
      <c r="I170" s="248">
        <f>(IF(ISERROR(VLOOKUP(A170,'Calcification Rates'!$A$11:$Q$88,13,0)),0,VLOOKUP(A170,'Calcification Rates'!$A$11:$Q$88,13,0)))*D170+(IF(ISERROR(VLOOKUP(A170,'Calcification Rates'!$A$11:$Q$88,16,0)),0,VLOOKUP(A170,'Calcification Rates'!$A$11:$Q$88,16,0)))</f>
        <v>0</v>
      </c>
      <c r="J170" s="260"/>
      <c r="K170" s="250"/>
      <c r="L170" s="250"/>
      <c r="M170" s="244">
        <f>(IF(ISERROR(VLOOKUP(J170,'Calcification Rates'!$A$11:$Q$88,5,0)),0,VLOOKUP(J170,'Calcification Rates'!$A$11:$Q$88,5,0)))*L170</f>
        <v>0</v>
      </c>
      <c r="N170" s="245" t="str">
        <f>IF(ISERROR(VLOOKUP(J170,'Calcification Rates'!$A$10:$D$88,2,FALSE))," ",VLOOKUP(J170,'Calcification Rates'!$A$10:$D$88,2,FALSE))</f>
        <v xml:space="preserve"> </v>
      </c>
      <c r="O170" s="245" t="str">
        <f>IF(ISERROR(VLOOKUP(J170,'Calcification Rates'!$A$10:$D$88,4,FALSE))," ",VLOOKUP(J170,'Calcification Rates'!$A$10:$D$88,4,FALSE))</f>
        <v xml:space="preserve"> </v>
      </c>
      <c r="P170" s="246">
        <f>(IF(ISERROR(VLOOKUP(J170,'Calcification Rates'!$A$11:$Q$88,11,0)),0,VLOOKUP(J170,'Calcification Rates'!$A$11:$Q$88,11,0)))*M170+(IF(ISERROR(VLOOKUP(J170,'Calcification Rates'!$A$11:$Q$88,14,0)),0,VLOOKUP(J170,'Calcification Rates'!$A$11:$Q$88,14,0)))</f>
        <v>0</v>
      </c>
      <c r="Q170" s="246">
        <f>(IF(ISERROR(VLOOKUP(J170,'Calcification Rates'!$A$11:$Q$88,12,0)),0,VLOOKUP(J170,'Calcification Rates'!$A$11:$Q$88,12,0)))*M170+(IF(ISERROR(VLOOKUP(J170,'Calcification Rates'!$A$11:$Q$88,15,0)),0,VLOOKUP(J170,'Calcification Rates'!$A$11:$Q$88,15,0)))</f>
        <v>0</v>
      </c>
      <c r="R170" s="249">
        <f>(IF(ISERROR(VLOOKUP(J170,'Calcification Rates'!$A$11:$Q$88,13,0)),0,VLOOKUP(J170,'Calcification Rates'!$A$11:$Q$88,13,0)))*M170+(IF(ISERROR(VLOOKUP(J170,'Calcification Rates'!$A$11:$Q$88,16,0)),0,VLOOKUP(J170,'Calcification Rates'!$A$11:$Q$88,16,0)))</f>
        <v>0</v>
      </c>
      <c r="S170" s="242"/>
      <c r="T170" s="242"/>
      <c r="U170" s="242"/>
      <c r="V170" s="252">
        <f>(IF(ISERROR(VLOOKUP(S170,'Calcification Rates'!$A$11:$Q$88,5,0)),0,VLOOKUP(S170,'Calcification Rates'!$A$11:$Q$88,5,0)))*U170</f>
        <v>0</v>
      </c>
      <c r="W170" s="259" t="str">
        <f>IF(ISERROR(VLOOKUP(S170,'Calcification Rates'!$A$10:$D$88,2,FALSE))," ",VLOOKUP(S170,'Calcification Rates'!$A$10:$D$88,2,FALSE))</f>
        <v xml:space="preserve"> </v>
      </c>
      <c r="X170" s="245" t="str">
        <f>IF(ISERROR(VLOOKUP(S170,'Calcification Rates'!$A$10:$D$88,4,FALSE))," ",VLOOKUP(S170,'Calcification Rates'!$A$10:$D$88,4,FALSE))</f>
        <v xml:space="preserve"> </v>
      </c>
      <c r="Y170" s="246">
        <f>(IF(ISERROR(VLOOKUP(S170,'Calcification Rates'!$A$11:$Q$88,11,0)),0,VLOOKUP(S170,'Calcification Rates'!$A$11:$Q$88,11,0)))*V170+(IF(ISERROR(VLOOKUP(S170,'Calcification Rates'!$A$11:$Q$88,14,0)),0,VLOOKUP(S170,'Calcification Rates'!$A$11:$Q$88,14,0)))</f>
        <v>0</v>
      </c>
      <c r="Z170" s="246">
        <f>(IF(ISERROR(VLOOKUP(S170,'Calcification Rates'!$A$11:$Q$88,12,0)),0,VLOOKUP(S170,'Calcification Rates'!$A$11:$Q$88,12,0)))*V170+(IF(ISERROR(VLOOKUP(S170,'Calcification Rates'!$A$11:$Q$88,15,0)),0,VLOOKUP(S170,'Calcification Rates'!$A$11:$Q$88,15,0)))</f>
        <v>0</v>
      </c>
      <c r="AA170" s="249">
        <f>(IF(ISERROR(VLOOKUP(S170,'Calcification Rates'!$A$11:$Q$88,13,0)),0,VLOOKUP(S170,'Calcification Rates'!$A$11:$Q$88,13,0)))*V170+(IF(ISERROR(VLOOKUP(S170,'Calcification Rates'!$A$11:$Q$88,16,0)),0,VLOOKUP(S170,'Calcification Rates'!$A$11:$Q$88,16,0)))</f>
        <v>0</v>
      </c>
      <c r="AB170" s="260"/>
      <c r="AC170" s="261"/>
      <c r="AD170" s="261"/>
      <c r="AE170" s="244">
        <f>(IF(ISERROR(VLOOKUP(AB170,'Calcification Rates'!$A$11:$Q$88,5,0)),0,VLOOKUP(AB170,'Calcification Rates'!$A$11:$Q$88,5,0)))*AD170</f>
        <v>0</v>
      </c>
      <c r="AF170" s="245" t="str">
        <f>IF(ISERROR(VLOOKUP(AB170,'Calcification Rates'!$A$10:$D$88,2,FALSE))," ",VLOOKUP(AB170,'Calcification Rates'!$A$10:$D$88,2,FALSE))</f>
        <v xml:space="preserve"> </v>
      </c>
      <c r="AG170" s="245" t="str">
        <f>IF(ISERROR(VLOOKUP(AB170,'Calcification Rates'!$A$10:$D$88,4,FALSE))," ",VLOOKUP(AB170,'Calcification Rates'!$A$10:$D$88,4,FALSE))</f>
        <v xml:space="preserve"> </v>
      </c>
      <c r="AH170" s="246">
        <f>(IF(ISERROR(VLOOKUP(AB170,'Calcification Rates'!$A$11:$Q$88,11,0)),0,VLOOKUP(AB170,'Calcification Rates'!$A$11:$Q$88,11,0)))*AE170+(IF(ISERROR(VLOOKUP(AB170,'Calcification Rates'!$A$11:$Q$88,14,0)),0,VLOOKUP(AB170,'Calcification Rates'!$A$11:$Q$88,14,0)))</f>
        <v>0</v>
      </c>
      <c r="AI170" s="246">
        <f>(IF(ISERROR(VLOOKUP(AB170,'Calcification Rates'!$A$11:$Q$88,12,0)),0,VLOOKUP(AB170,'Calcification Rates'!$A$11:$Q$88,12,0)))*AE170+(IF(ISERROR(VLOOKUP(AB170,'Calcification Rates'!$A$11:$Q$88,15,0)),0,VLOOKUP(AB170,'Calcification Rates'!$A$11:$Q$88,15,0)))</f>
        <v>0</v>
      </c>
      <c r="AJ170" s="249">
        <f>(IF(ISERROR(VLOOKUP(AB170,'Calcification Rates'!$A$11:$Q$88,13,0)),0,VLOOKUP(AB170,'Calcification Rates'!$A$11:$Q$88,13,0)))*AE170+(IF(ISERROR(VLOOKUP(AB170,'Calcification Rates'!$A$11:$Q$88,16,0)),0,VLOOKUP(AB170,'Calcification Rates'!$A$11:$Q$88,16,0)))</f>
        <v>0</v>
      </c>
      <c r="AK170" s="260"/>
      <c r="AL170" s="261"/>
      <c r="AM170" s="261"/>
      <c r="AN170" s="252">
        <f>(IF(ISERROR(VLOOKUP(AK170,'Calcification Rates'!$A$11:$Q$88,5,0)),0,VLOOKUP(AK170,'Calcification Rates'!$A$11:$Q$88,5,0)))*AM170</f>
        <v>0</v>
      </c>
      <c r="AO170" s="245" t="str">
        <f>IF(ISERROR(VLOOKUP(AK170,'Calcification Rates'!$A$10:$D$88,2,FALSE))," ",VLOOKUP(AK170,'Calcification Rates'!$A$10:$D$88,2,FALSE))</f>
        <v xml:space="preserve"> </v>
      </c>
      <c r="AP170" s="245" t="str">
        <f>IF(ISERROR(VLOOKUP(AK170,'Calcification Rates'!$A$10:$D$88,4,FALSE))," ",VLOOKUP(AK170,'Calcification Rates'!$A$10:$D$88,4,FALSE))</f>
        <v xml:space="preserve"> </v>
      </c>
      <c r="AQ170" s="246">
        <f>(IF(ISERROR(VLOOKUP(AK170,'Calcification Rates'!$A$11:$Q$88,11,0)),0,VLOOKUP(AK170,'Calcification Rates'!$A$11:$Q$88,11,0)))*AN170+(IF(ISERROR(VLOOKUP(AK170,'Calcification Rates'!$A$11:$Q$88,14,0)),0,VLOOKUP(AK170,'Calcification Rates'!$A$11:$Q$88,14,0)))</f>
        <v>0</v>
      </c>
      <c r="AR170" s="246">
        <f>(IF(ISERROR(VLOOKUP(AK170,'Calcification Rates'!$A$11:$Q$88,12,0)),0,VLOOKUP(AK170,'Calcification Rates'!$A$11:$Q$88,12,0)))*AN170+(IF(ISERROR(VLOOKUP(AK170,'Calcification Rates'!$A$11:$Q$88,15,0)),0,VLOOKUP(AK170,'Calcification Rates'!$A$11:$Q$88,15,0)))</f>
        <v>0</v>
      </c>
      <c r="AS170" s="249">
        <f>(IF(ISERROR(VLOOKUP(AK170,'Calcification Rates'!$A$11:$Q$88,13,0)),0,VLOOKUP(AK170,'Calcification Rates'!$A$11:$Q$88,13,0)))*AN170+(IF(ISERROR(VLOOKUP(AK170,'Calcification Rates'!$A$11:$Q$88,16,0)),0,VLOOKUP(AK170,'Calcification Rates'!$A$11:$Q$88,16,0)))</f>
        <v>0</v>
      </c>
      <c r="AT170" s="260"/>
      <c r="AU170" s="261"/>
      <c r="AV170" s="261"/>
      <c r="AW170" s="244">
        <f>(IF(ISERROR(VLOOKUP(AT170,'Calcification Rates'!$A$11:$Q$88,5,0)),0,VLOOKUP(AT170,'Calcification Rates'!$A$11:$Q$88,5,0)))*AV170</f>
        <v>0</v>
      </c>
      <c r="AX170" s="245" t="str">
        <f>IF(ISERROR(VLOOKUP(AT170,'Calcification Rates'!$A$10:$D$88,2,FALSE))," ",VLOOKUP(AT170,'Calcification Rates'!$A$10:$D$88,2,FALSE))</f>
        <v xml:space="preserve"> </v>
      </c>
      <c r="AY170" s="245" t="str">
        <f>IF(ISERROR(VLOOKUP(AT170,'Calcification Rates'!$A$10:$D$88,4,FALSE))," ",VLOOKUP(AT170,'Calcification Rates'!$A$10:$D$88,4,FALSE))</f>
        <v xml:space="preserve"> </v>
      </c>
      <c r="AZ170" s="253">
        <f>(IF(ISERROR(VLOOKUP(AT170,'Calcification Rates'!$A$11:$Q$88,11,0)),0,VLOOKUP(AT170,'Calcification Rates'!$A$11:$Q$88,11,0)))*AW170+(IF(ISERROR(VLOOKUP(AT170,'Calcification Rates'!$A$11:$Q$88,14,0)),0,VLOOKUP(AT170,'Calcification Rates'!$A$11:$Q$88,14,0)))</f>
        <v>0</v>
      </c>
      <c r="BA170" s="253">
        <f>(IF(ISERROR(VLOOKUP(AT170,'Calcification Rates'!$A$11:$Q$88,12,0)),0,VLOOKUP(AT170,'Calcification Rates'!$A$11:$Q$88,12,0)))*AW170+(IF(ISERROR(VLOOKUP(AT170,'Calcification Rates'!$A$11:$Q$88,15,0)),0,VLOOKUP(AT170,'Calcification Rates'!$A$11:$Q$88,15,0)))</f>
        <v>0</v>
      </c>
      <c r="BB170" s="254">
        <f>(IF(ISERROR(VLOOKUP(AT170,'Calcification Rates'!$A$11:$Q$88,13,0)),0,VLOOKUP(AT170,'Calcification Rates'!$A$11:$Q$88,13,0)))*AW170+(IF(ISERROR(VLOOKUP(AT170,'Calcification Rates'!$A$11:$Q$88,16,0)),0,VLOOKUP(AT170,'Calcification Rates'!$A$11:$Q$88,16,0)))</f>
        <v>0</v>
      </c>
      <c r="BC170" s="260"/>
      <c r="BD170" s="261"/>
      <c r="BE170" s="261"/>
      <c r="BF170" s="244">
        <f>(IF(ISERROR(VLOOKUP(BC170,'Calcification Rates'!$A$11:$Q$88,5,0)),0,VLOOKUP(BC170,'Calcification Rates'!$A$11:$Q$88,5,0)))*BE170</f>
        <v>0</v>
      </c>
      <c r="BG170" s="245" t="str">
        <f>IF(ISERROR(VLOOKUP(BC170,'Calcification Rates'!$A$10:$D$88,2,FALSE))," ",VLOOKUP(BC170,'Calcification Rates'!$A$10:$D$88,2,FALSE))</f>
        <v xml:space="preserve"> </v>
      </c>
      <c r="BH170" s="245" t="str">
        <f>IF(ISERROR(VLOOKUP(BC170,'Calcification Rates'!$A$10:$D$88,4,FALSE))," ",VLOOKUP(BC170,'Calcification Rates'!$A$10:$D$88,4,FALSE))</f>
        <v xml:space="preserve"> </v>
      </c>
      <c r="BI170" s="253">
        <f>(IF(ISERROR(VLOOKUP(BC170,'Calcification Rates'!$A$11:$Q$88,11,0)),0,VLOOKUP(BC170,'Calcification Rates'!$A$11:$Q$88,11,0)))*BF170+(IF(ISERROR(VLOOKUP(BC170,'Calcification Rates'!$A$11:$Q$88,14,0)),0,VLOOKUP(BC170,'Calcification Rates'!$A$11:$Q$88,14,0)))</f>
        <v>0</v>
      </c>
      <c r="BJ170" s="253">
        <f>(IF(ISERROR(VLOOKUP(BC170,'Calcification Rates'!$A$11:$Q$88,12,0)),0,VLOOKUP(BC170,'Calcification Rates'!$A$11:$Q$88,12,0)))*BF170+(IF(ISERROR(VLOOKUP(BC170,'Calcification Rates'!$A$11:$Q$88,15,0)),0,VLOOKUP(BC170,'Calcification Rates'!$A$11:$Q$88,15,0)))</f>
        <v>0</v>
      </c>
      <c r="BK170" s="254">
        <f>(IF(ISERROR(VLOOKUP(BC170,'Calcification Rates'!$A$11:$Q$88,13,0)),0,VLOOKUP(BC170,'Calcification Rates'!$A$11:$Q$88,13,0)))*BF170+(IF(ISERROR(VLOOKUP(BC170,'Calcification Rates'!$A$11:$Q$88,16,0)),0,VLOOKUP(BC170,'Calcification Rates'!$A$11:$Q$88,16,0)))</f>
        <v>0</v>
      </c>
      <c r="BL170" s="260"/>
      <c r="BM170" s="261"/>
      <c r="BN170" s="261"/>
      <c r="BO170" s="241">
        <f>(IF(ISERROR(VLOOKUP(BL170,'Calcification Rates'!$A$11:$Q$88,5,0)),0,VLOOKUP(BL170,'Calcification Rates'!$A$11:$Q$88,5,0)))*BN170</f>
        <v>0</v>
      </c>
      <c r="BP170" s="245" t="str">
        <f>IF(ISERROR(VLOOKUP(BL170,'Calcification Rates'!$A$10:$D$88,2,FALSE))," ",VLOOKUP(BL170,'Calcification Rates'!$A$10:$D$88,2,FALSE))</f>
        <v xml:space="preserve"> </v>
      </c>
      <c r="BQ170" s="245" t="str">
        <f>IF(ISERROR(VLOOKUP(BL170,'Calcification Rates'!$A$10:$D$88,4,FALSE))," ",VLOOKUP(BL170,'Calcification Rates'!$A$10:$D$88,4,FALSE))</f>
        <v xml:space="preserve"> </v>
      </c>
      <c r="BR170" s="253">
        <f>(IF(ISERROR(VLOOKUP(BL170,'Calcification Rates'!$A$11:$Q$88,11,0)),0,VLOOKUP(BL170,'Calcification Rates'!$A$11:$Q$88,11,0)))*BO170+(IF(ISERROR(VLOOKUP(BL170,'Calcification Rates'!$A$11:$Q$88,14,0)),0,VLOOKUP(BL170,'Calcification Rates'!$A$11:$Q$88,14,0)))</f>
        <v>0</v>
      </c>
      <c r="BS170" s="253">
        <f>(IF(ISERROR(VLOOKUP(BL170,'Calcification Rates'!$A$11:$Q$88,12,0)),0,VLOOKUP(BL170,'Calcification Rates'!$A$11:$Q$88,12,0)))*BO170+(IF(ISERROR(VLOOKUP(BL170,'Calcification Rates'!$A$11:$Q$88,15,0)),0,VLOOKUP(BL170,'Calcification Rates'!$A$11:$Q$88,15,0)))</f>
        <v>0</v>
      </c>
      <c r="BT170" s="254">
        <f>(IF(ISERROR(VLOOKUP(BL170,'Calcification Rates'!$A$11:$Q$88,13,0)),0,VLOOKUP(BL170,'Calcification Rates'!$A$11:$Q$88,13,0)))*BO170+(IF(ISERROR(VLOOKUP(BL170,'Calcification Rates'!$A$11:$Q$88,16,0)),0,VLOOKUP(BL170,'Calcification Rates'!$A$11:$Q$88,16,0)))</f>
        <v>0</v>
      </c>
    </row>
    <row r="171" spans="1:72" ht="20.100000000000001" customHeight="1" x14ac:dyDescent="0.25">
      <c r="A171" s="262"/>
      <c r="B171" s="261"/>
      <c r="C171" s="263"/>
      <c r="D171" s="244">
        <f>(IF(ISERROR(VLOOKUP(A171,'Calcification Rates'!$A$11:$Q$88,5,0)),0,VLOOKUP(A171,'Calcification Rates'!$A$11:$Q$88,5,0)))*C171</f>
        <v>0</v>
      </c>
      <c r="E171" s="245" t="str">
        <f>IF(ISERROR(VLOOKUP(A171,'Calcification Rates'!$A$10:$D$88,2,FALSE))," ",VLOOKUP(A171,'Calcification Rates'!$A$10:$D$88,2,FALSE))</f>
        <v xml:space="preserve"> </v>
      </c>
      <c r="F171" s="245" t="str">
        <f>IF(ISERROR(VLOOKUP(A171,'Calcification Rates'!$A$10:$D$88,4,FALSE))," ",VLOOKUP(A171,'Calcification Rates'!$A$10:$D$88,4,FALSE))</f>
        <v xml:space="preserve"> </v>
      </c>
      <c r="G171" s="246">
        <f>(IF(ISERROR(VLOOKUP(A171,'Calcification Rates'!$A$11:$Q$88,11,0)),0,VLOOKUP(A171,'Calcification Rates'!$A$11:$Q$88,11,0)))*D171+(IF(ISERROR(VLOOKUP(A171,'Calcification Rates'!$A$11:$Q$88,14,0)),0,VLOOKUP(A171,'Calcification Rates'!$A$11:$Q$88,14,0)))</f>
        <v>0</v>
      </c>
      <c r="H171" s="247">
        <f>(IF(ISERROR(VLOOKUP(A171,'Calcification Rates'!$A$11:$Q$88,12,0)),0,VLOOKUP(A171,'Calcification Rates'!$A$11:$Q$88,12,0)))*D171+(IF(ISERROR(VLOOKUP(A171,'Calcification Rates'!$A$11:$Q$88,15,0)),0,VLOOKUP(A171,'Calcification Rates'!$A$11:$Q$88,15,0)))</f>
        <v>0</v>
      </c>
      <c r="I171" s="248">
        <f>(IF(ISERROR(VLOOKUP(A171,'Calcification Rates'!$A$11:$Q$88,13,0)),0,VLOOKUP(A171,'Calcification Rates'!$A$11:$Q$88,13,0)))*D171+(IF(ISERROR(VLOOKUP(A171,'Calcification Rates'!$A$11:$Q$88,16,0)),0,VLOOKUP(A171,'Calcification Rates'!$A$11:$Q$88,16,0)))</f>
        <v>0</v>
      </c>
      <c r="J171" s="260"/>
      <c r="K171" s="250"/>
      <c r="L171" s="250"/>
      <c r="M171" s="244">
        <f>(IF(ISERROR(VLOOKUP(J171,'Calcification Rates'!$A$11:$Q$88,5,0)),0,VLOOKUP(J171,'Calcification Rates'!$A$11:$Q$88,5,0)))*L171</f>
        <v>0</v>
      </c>
      <c r="N171" s="245" t="str">
        <f>IF(ISERROR(VLOOKUP(J171,'Calcification Rates'!$A$10:$D$88,2,FALSE))," ",VLOOKUP(J171,'Calcification Rates'!$A$10:$D$88,2,FALSE))</f>
        <v xml:space="preserve"> </v>
      </c>
      <c r="O171" s="245" t="str">
        <f>IF(ISERROR(VLOOKUP(J171,'Calcification Rates'!$A$10:$D$88,4,FALSE))," ",VLOOKUP(J171,'Calcification Rates'!$A$10:$D$88,4,FALSE))</f>
        <v xml:space="preserve"> </v>
      </c>
      <c r="P171" s="246">
        <f>(IF(ISERROR(VLOOKUP(J171,'Calcification Rates'!$A$11:$Q$88,11,0)),0,VLOOKUP(J171,'Calcification Rates'!$A$11:$Q$88,11,0)))*M171+(IF(ISERROR(VLOOKUP(J171,'Calcification Rates'!$A$11:$Q$88,14,0)),0,VLOOKUP(J171,'Calcification Rates'!$A$11:$Q$88,14,0)))</f>
        <v>0</v>
      </c>
      <c r="Q171" s="246">
        <f>(IF(ISERROR(VLOOKUP(J171,'Calcification Rates'!$A$11:$Q$88,12,0)),0,VLOOKUP(J171,'Calcification Rates'!$A$11:$Q$88,12,0)))*M171+(IF(ISERROR(VLOOKUP(J171,'Calcification Rates'!$A$11:$Q$88,15,0)),0,VLOOKUP(J171,'Calcification Rates'!$A$11:$Q$88,15,0)))</f>
        <v>0</v>
      </c>
      <c r="R171" s="249">
        <f>(IF(ISERROR(VLOOKUP(J171,'Calcification Rates'!$A$11:$Q$88,13,0)),0,VLOOKUP(J171,'Calcification Rates'!$A$11:$Q$88,13,0)))*M171+(IF(ISERROR(VLOOKUP(J171,'Calcification Rates'!$A$11:$Q$88,16,0)),0,VLOOKUP(J171,'Calcification Rates'!$A$11:$Q$88,16,0)))</f>
        <v>0</v>
      </c>
      <c r="S171" s="242"/>
      <c r="T171" s="242"/>
      <c r="U171" s="242"/>
      <c r="V171" s="252">
        <f>(IF(ISERROR(VLOOKUP(S171,'Calcification Rates'!$A$11:$Q$88,5,0)),0,VLOOKUP(S171,'Calcification Rates'!$A$11:$Q$88,5,0)))*U171</f>
        <v>0</v>
      </c>
      <c r="W171" s="259" t="str">
        <f>IF(ISERROR(VLOOKUP(S171,'Calcification Rates'!$A$10:$D$88,2,FALSE))," ",VLOOKUP(S171,'Calcification Rates'!$A$10:$D$88,2,FALSE))</f>
        <v xml:space="preserve"> </v>
      </c>
      <c r="X171" s="245" t="str">
        <f>IF(ISERROR(VLOOKUP(S171,'Calcification Rates'!$A$10:$D$88,4,FALSE))," ",VLOOKUP(S171,'Calcification Rates'!$A$10:$D$88,4,FALSE))</f>
        <v xml:space="preserve"> </v>
      </c>
      <c r="Y171" s="246">
        <f>(IF(ISERROR(VLOOKUP(S171,'Calcification Rates'!$A$11:$Q$88,11,0)),0,VLOOKUP(S171,'Calcification Rates'!$A$11:$Q$88,11,0)))*V171+(IF(ISERROR(VLOOKUP(S171,'Calcification Rates'!$A$11:$Q$88,14,0)),0,VLOOKUP(S171,'Calcification Rates'!$A$11:$Q$88,14,0)))</f>
        <v>0</v>
      </c>
      <c r="Z171" s="246">
        <f>(IF(ISERROR(VLOOKUP(S171,'Calcification Rates'!$A$11:$Q$88,12,0)),0,VLOOKUP(S171,'Calcification Rates'!$A$11:$Q$88,12,0)))*V171+(IF(ISERROR(VLOOKUP(S171,'Calcification Rates'!$A$11:$Q$88,15,0)),0,VLOOKUP(S171,'Calcification Rates'!$A$11:$Q$88,15,0)))</f>
        <v>0</v>
      </c>
      <c r="AA171" s="249">
        <f>(IF(ISERROR(VLOOKUP(S171,'Calcification Rates'!$A$11:$Q$88,13,0)),0,VLOOKUP(S171,'Calcification Rates'!$A$11:$Q$88,13,0)))*V171+(IF(ISERROR(VLOOKUP(S171,'Calcification Rates'!$A$11:$Q$88,16,0)),0,VLOOKUP(S171,'Calcification Rates'!$A$11:$Q$88,16,0)))</f>
        <v>0</v>
      </c>
      <c r="AB171" s="260"/>
      <c r="AC171" s="261"/>
      <c r="AD171" s="261"/>
      <c r="AE171" s="244">
        <f>(IF(ISERROR(VLOOKUP(AB171,'Calcification Rates'!$A$11:$Q$88,5,0)),0,VLOOKUP(AB171,'Calcification Rates'!$A$11:$Q$88,5,0)))*AD171</f>
        <v>0</v>
      </c>
      <c r="AF171" s="245" t="str">
        <f>IF(ISERROR(VLOOKUP(AB171,'Calcification Rates'!$A$10:$D$88,2,FALSE))," ",VLOOKUP(AB171,'Calcification Rates'!$A$10:$D$88,2,FALSE))</f>
        <v xml:space="preserve"> </v>
      </c>
      <c r="AG171" s="245" t="str">
        <f>IF(ISERROR(VLOOKUP(AB171,'Calcification Rates'!$A$10:$D$88,4,FALSE))," ",VLOOKUP(AB171,'Calcification Rates'!$A$10:$D$88,4,FALSE))</f>
        <v xml:space="preserve"> </v>
      </c>
      <c r="AH171" s="246">
        <f>(IF(ISERROR(VLOOKUP(AB171,'Calcification Rates'!$A$11:$Q$88,11,0)),0,VLOOKUP(AB171,'Calcification Rates'!$A$11:$Q$88,11,0)))*AE171+(IF(ISERROR(VLOOKUP(AB171,'Calcification Rates'!$A$11:$Q$88,14,0)),0,VLOOKUP(AB171,'Calcification Rates'!$A$11:$Q$88,14,0)))</f>
        <v>0</v>
      </c>
      <c r="AI171" s="246">
        <f>(IF(ISERROR(VLOOKUP(AB171,'Calcification Rates'!$A$11:$Q$88,12,0)),0,VLOOKUP(AB171,'Calcification Rates'!$A$11:$Q$88,12,0)))*AE171+(IF(ISERROR(VLOOKUP(AB171,'Calcification Rates'!$A$11:$Q$88,15,0)),0,VLOOKUP(AB171,'Calcification Rates'!$A$11:$Q$88,15,0)))</f>
        <v>0</v>
      </c>
      <c r="AJ171" s="249">
        <f>(IF(ISERROR(VLOOKUP(AB171,'Calcification Rates'!$A$11:$Q$88,13,0)),0,VLOOKUP(AB171,'Calcification Rates'!$A$11:$Q$88,13,0)))*AE171+(IF(ISERROR(VLOOKUP(AB171,'Calcification Rates'!$A$11:$Q$88,16,0)),0,VLOOKUP(AB171,'Calcification Rates'!$A$11:$Q$88,16,0)))</f>
        <v>0</v>
      </c>
      <c r="AK171" s="260"/>
      <c r="AL171" s="261"/>
      <c r="AM171" s="261"/>
      <c r="AN171" s="252">
        <f>(IF(ISERROR(VLOOKUP(AK171,'Calcification Rates'!$A$11:$Q$88,5,0)),0,VLOOKUP(AK171,'Calcification Rates'!$A$11:$Q$88,5,0)))*AM171</f>
        <v>0</v>
      </c>
      <c r="AO171" s="245" t="str">
        <f>IF(ISERROR(VLOOKUP(AK171,'Calcification Rates'!$A$10:$D$88,2,FALSE))," ",VLOOKUP(AK171,'Calcification Rates'!$A$10:$D$88,2,FALSE))</f>
        <v xml:space="preserve"> </v>
      </c>
      <c r="AP171" s="245" t="str">
        <f>IF(ISERROR(VLOOKUP(AK171,'Calcification Rates'!$A$10:$D$88,4,FALSE))," ",VLOOKUP(AK171,'Calcification Rates'!$A$10:$D$88,4,FALSE))</f>
        <v xml:space="preserve"> </v>
      </c>
      <c r="AQ171" s="246">
        <f>(IF(ISERROR(VLOOKUP(AK171,'Calcification Rates'!$A$11:$Q$88,11,0)),0,VLOOKUP(AK171,'Calcification Rates'!$A$11:$Q$88,11,0)))*AN171+(IF(ISERROR(VLOOKUP(AK171,'Calcification Rates'!$A$11:$Q$88,14,0)),0,VLOOKUP(AK171,'Calcification Rates'!$A$11:$Q$88,14,0)))</f>
        <v>0</v>
      </c>
      <c r="AR171" s="246">
        <f>(IF(ISERROR(VLOOKUP(AK171,'Calcification Rates'!$A$11:$Q$88,12,0)),0,VLOOKUP(AK171,'Calcification Rates'!$A$11:$Q$88,12,0)))*AN171+(IF(ISERROR(VLOOKUP(AK171,'Calcification Rates'!$A$11:$Q$88,15,0)),0,VLOOKUP(AK171,'Calcification Rates'!$A$11:$Q$88,15,0)))</f>
        <v>0</v>
      </c>
      <c r="AS171" s="249">
        <f>(IF(ISERROR(VLOOKUP(AK171,'Calcification Rates'!$A$11:$Q$88,13,0)),0,VLOOKUP(AK171,'Calcification Rates'!$A$11:$Q$88,13,0)))*AN171+(IF(ISERROR(VLOOKUP(AK171,'Calcification Rates'!$A$11:$Q$88,16,0)),0,VLOOKUP(AK171,'Calcification Rates'!$A$11:$Q$88,16,0)))</f>
        <v>0</v>
      </c>
      <c r="AT171" s="260"/>
      <c r="AU171" s="261"/>
      <c r="AV171" s="261"/>
      <c r="AW171" s="244">
        <f>(IF(ISERROR(VLOOKUP(AT171,'Calcification Rates'!$A$11:$Q$88,5,0)),0,VLOOKUP(AT171,'Calcification Rates'!$A$11:$Q$88,5,0)))*AV171</f>
        <v>0</v>
      </c>
      <c r="AX171" s="245" t="str">
        <f>IF(ISERROR(VLOOKUP(AT171,'Calcification Rates'!$A$10:$D$88,2,FALSE))," ",VLOOKUP(AT171,'Calcification Rates'!$A$10:$D$88,2,FALSE))</f>
        <v xml:space="preserve"> </v>
      </c>
      <c r="AY171" s="245" t="str">
        <f>IF(ISERROR(VLOOKUP(AT171,'Calcification Rates'!$A$10:$D$88,4,FALSE))," ",VLOOKUP(AT171,'Calcification Rates'!$A$10:$D$88,4,FALSE))</f>
        <v xml:space="preserve"> </v>
      </c>
      <c r="AZ171" s="253">
        <f>(IF(ISERROR(VLOOKUP(AT171,'Calcification Rates'!$A$11:$Q$88,11,0)),0,VLOOKUP(AT171,'Calcification Rates'!$A$11:$Q$88,11,0)))*AW171+(IF(ISERROR(VLOOKUP(AT171,'Calcification Rates'!$A$11:$Q$88,14,0)),0,VLOOKUP(AT171,'Calcification Rates'!$A$11:$Q$88,14,0)))</f>
        <v>0</v>
      </c>
      <c r="BA171" s="253">
        <f>(IF(ISERROR(VLOOKUP(AT171,'Calcification Rates'!$A$11:$Q$88,12,0)),0,VLOOKUP(AT171,'Calcification Rates'!$A$11:$Q$88,12,0)))*AW171+(IF(ISERROR(VLOOKUP(AT171,'Calcification Rates'!$A$11:$Q$88,15,0)),0,VLOOKUP(AT171,'Calcification Rates'!$A$11:$Q$88,15,0)))</f>
        <v>0</v>
      </c>
      <c r="BB171" s="254">
        <f>(IF(ISERROR(VLOOKUP(AT171,'Calcification Rates'!$A$11:$Q$88,13,0)),0,VLOOKUP(AT171,'Calcification Rates'!$A$11:$Q$88,13,0)))*AW171+(IF(ISERROR(VLOOKUP(AT171,'Calcification Rates'!$A$11:$Q$88,16,0)),0,VLOOKUP(AT171,'Calcification Rates'!$A$11:$Q$88,16,0)))</f>
        <v>0</v>
      </c>
      <c r="BC171" s="260"/>
      <c r="BD171" s="261"/>
      <c r="BE171" s="261"/>
      <c r="BF171" s="244">
        <f>(IF(ISERROR(VLOOKUP(BC171,'Calcification Rates'!$A$11:$Q$88,5,0)),0,VLOOKUP(BC171,'Calcification Rates'!$A$11:$Q$88,5,0)))*BE171</f>
        <v>0</v>
      </c>
      <c r="BG171" s="245" t="str">
        <f>IF(ISERROR(VLOOKUP(BC171,'Calcification Rates'!$A$10:$D$88,2,FALSE))," ",VLOOKUP(BC171,'Calcification Rates'!$A$10:$D$88,2,FALSE))</f>
        <v xml:space="preserve"> </v>
      </c>
      <c r="BH171" s="245" t="str">
        <f>IF(ISERROR(VLOOKUP(BC171,'Calcification Rates'!$A$10:$D$88,4,FALSE))," ",VLOOKUP(BC171,'Calcification Rates'!$A$10:$D$88,4,FALSE))</f>
        <v xml:space="preserve"> </v>
      </c>
      <c r="BI171" s="253">
        <f>(IF(ISERROR(VLOOKUP(BC171,'Calcification Rates'!$A$11:$Q$88,11,0)),0,VLOOKUP(BC171,'Calcification Rates'!$A$11:$Q$88,11,0)))*BF171+(IF(ISERROR(VLOOKUP(BC171,'Calcification Rates'!$A$11:$Q$88,14,0)),0,VLOOKUP(BC171,'Calcification Rates'!$A$11:$Q$88,14,0)))</f>
        <v>0</v>
      </c>
      <c r="BJ171" s="253">
        <f>(IF(ISERROR(VLOOKUP(BC171,'Calcification Rates'!$A$11:$Q$88,12,0)),0,VLOOKUP(BC171,'Calcification Rates'!$A$11:$Q$88,12,0)))*BF171+(IF(ISERROR(VLOOKUP(BC171,'Calcification Rates'!$A$11:$Q$88,15,0)),0,VLOOKUP(BC171,'Calcification Rates'!$A$11:$Q$88,15,0)))</f>
        <v>0</v>
      </c>
      <c r="BK171" s="254">
        <f>(IF(ISERROR(VLOOKUP(BC171,'Calcification Rates'!$A$11:$Q$88,13,0)),0,VLOOKUP(BC171,'Calcification Rates'!$A$11:$Q$88,13,0)))*BF171+(IF(ISERROR(VLOOKUP(BC171,'Calcification Rates'!$A$11:$Q$88,16,0)),0,VLOOKUP(BC171,'Calcification Rates'!$A$11:$Q$88,16,0)))</f>
        <v>0</v>
      </c>
      <c r="BL171" s="260"/>
      <c r="BM171" s="261"/>
      <c r="BN171" s="261"/>
      <c r="BO171" s="241">
        <f>(IF(ISERROR(VLOOKUP(BL171,'Calcification Rates'!$A$11:$Q$88,5,0)),0,VLOOKUP(BL171,'Calcification Rates'!$A$11:$Q$88,5,0)))*BN171</f>
        <v>0</v>
      </c>
      <c r="BP171" s="245" t="str">
        <f>IF(ISERROR(VLOOKUP(BL171,'Calcification Rates'!$A$10:$D$88,2,FALSE))," ",VLOOKUP(BL171,'Calcification Rates'!$A$10:$D$88,2,FALSE))</f>
        <v xml:space="preserve"> </v>
      </c>
      <c r="BQ171" s="245" t="str">
        <f>IF(ISERROR(VLOOKUP(BL171,'Calcification Rates'!$A$10:$D$88,4,FALSE))," ",VLOOKUP(BL171,'Calcification Rates'!$A$10:$D$88,4,FALSE))</f>
        <v xml:space="preserve"> </v>
      </c>
      <c r="BR171" s="253">
        <f>(IF(ISERROR(VLOOKUP(BL171,'Calcification Rates'!$A$11:$Q$88,11,0)),0,VLOOKUP(BL171,'Calcification Rates'!$A$11:$Q$88,11,0)))*BO171+(IF(ISERROR(VLOOKUP(BL171,'Calcification Rates'!$A$11:$Q$88,14,0)),0,VLOOKUP(BL171,'Calcification Rates'!$A$11:$Q$88,14,0)))</f>
        <v>0</v>
      </c>
      <c r="BS171" s="253">
        <f>(IF(ISERROR(VLOOKUP(BL171,'Calcification Rates'!$A$11:$Q$88,12,0)),0,VLOOKUP(BL171,'Calcification Rates'!$A$11:$Q$88,12,0)))*BO171+(IF(ISERROR(VLOOKUP(BL171,'Calcification Rates'!$A$11:$Q$88,15,0)),0,VLOOKUP(BL171,'Calcification Rates'!$A$11:$Q$88,15,0)))</f>
        <v>0</v>
      </c>
      <c r="BT171" s="254">
        <f>(IF(ISERROR(VLOOKUP(BL171,'Calcification Rates'!$A$11:$Q$88,13,0)),0,VLOOKUP(BL171,'Calcification Rates'!$A$11:$Q$88,13,0)))*BO171+(IF(ISERROR(VLOOKUP(BL171,'Calcification Rates'!$A$11:$Q$88,16,0)),0,VLOOKUP(BL171,'Calcification Rates'!$A$11:$Q$88,16,0)))</f>
        <v>0</v>
      </c>
    </row>
    <row r="172" spans="1:72" ht="20.100000000000001" customHeight="1" x14ac:dyDescent="0.25">
      <c r="A172" s="262"/>
      <c r="B172" s="261"/>
      <c r="C172" s="263"/>
      <c r="D172" s="244">
        <f>(IF(ISERROR(VLOOKUP(A172,'Calcification Rates'!$A$11:$Q$88,5,0)),0,VLOOKUP(A172,'Calcification Rates'!$A$11:$Q$88,5,0)))*C172</f>
        <v>0</v>
      </c>
      <c r="E172" s="245" t="str">
        <f>IF(ISERROR(VLOOKUP(A172,'Calcification Rates'!$A$10:$D$88,2,FALSE))," ",VLOOKUP(A172,'Calcification Rates'!$A$10:$D$88,2,FALSE))</f>
        <v xml:space="preserve"> </v>
      </c>
      <c r="F172" s="245" t="str">
        <f>IF(ISERROR(VLOOKUP(A172,'Calcification Rates'!$A$10:$D$88,4,FALSE))," ",VLOOKUP(A172,'Calcification Rates'!$A$10:$D$88,4,FALSE))</f>
        <v xml:space="preserve"> </v>
      </c>
      <c r="G172" s="246">
        <f>(IF(ISERROR(VLOOKUP(A172,'Calcification Rates'!$A$11:$Q$88,11,0)),0,VLOOKUP(A172,'Calcification Rates'!$A$11:$Q$88,11,0)))*D172+(IF(ISERROR(VLOOKUP(A172,'Calcification Rates'!$A$11:$Q$88,14,0)),0,VLOOKUP(A172,'Calcification Rates'!$A$11:$Q$88,14,0)))</f>
        <v>0</v>
      </c>
      <c r="H172" s="247">
        <f>(IF(ISERROR(VLOOKUP(A172,'Calcification Rates'!$A$11:$Q$88,12,0)),0,VLOOKUP(A172,'Calcification Rates'!$A$11:$Q$88,12,0)))*D172+(IF(ISERROR(VLOOKUP(A172,'Calcification Rates'!$A$11:$Q$88,15,0)),0,VLOOKUP(A172,'Calcification Rates'!$A$11:$Q$88,15,0)))</f>
        <v>0</v>
      </c>
      <c r="I172" s="248">
        <f>(IF(ISERROR(VLOOKUP(A172,'Calcification Rates'!$A$11:$Q$88,13,0)),0,VLOOKUP(A172,'Calcification Rates'!$A$11:$Q$88,13,0)))*D172+(IF(ISERROR(VLOOKUP(A172,'Calcification Rates'!$A$11:$Q$88,16,0)),0,VLOOKUP(A172,'Calcification Rates'!$A$11:$Q$88,16,0)))</f>
        <v>0</v>
      </c>
      <c r="J172" s="260"/>
      <c r="K172" s="250"/>
      <c r="L172" s="250"/>
      <c r="M172" s="244">
        <f>(IF(ISERROR(VLOOKUP(J172,'Calcification Rates'!$A$11:$Q$88,5,0)),0,VLOOKUP(J172,'Calcification Rates'!$A$11:$Q$88,5,0)))*L172</f>
        <v>0</v>
      </c>
      <c r="N172" s="245" t="str">
        <f>IF(ISERROR(VLOOKUP(J172,'Calcification Rates'!$A$10:$D$88,2,FALSE))," ",VLOOKUP(J172,'Calcification Rates'!$A$10:$D$88,2,FALSE))</f>
        <v xml:space="preserve"> </v>
      </c>
      <c r="O172" s="245" t="str">
        <f>IF(ISERROR(VLOOKUP(J172,'Calcification Rates'!$A$10:$D$88,4,FALSE))," ",VLOOKUP(J172,'Calcification Rates'!$A$10:$D$88,4,FALSE))</f>
        <v xml:space="preserve"> </v>
      </c>
      <c r="P172" s="246">
        <f>(IF(ISERROR(VLOOKUP(J172,'Calcification Rates'!$A$11:$Q$88,11,0)),0,VLOOKUP(J172,'Calcification Rates'!$A$11:$Q$88,11,0)))*M172+(IF(ISERROR(VLOOKUP(J172,'Calcification Rates'!$A$11:$Q$88,14,0)),0,VLOOKUP(J172,'Calcification Rates'!$A$11:$Q$88,14,0)))</f>
        <v>0</v>
      </c>
      <c r="Q172" s="246">
        <f>(IF(ISERROR(VLOOKUP(J172,'Calcification Rates'!$A$11:$Q$88,12,0)),0,VLOOKUP(J172,'Calcification Rates'!$A$11:$Q$88,12,0)))*M172+(IF(ISERROR(VLOOKUP(J172,'Calcification Rates'!$A$11:$Q$88,15,0)),0,VLOOKUP(J172,'Calcification Rates'!$A$11:$Q$88,15,0)))</f>
        <v>0</v>
      </c>
      <c r="R172" s="249">
        <f>(IF(ISERROR(VLOOKUP(J172,'Calcification Rates'!$A$11:$Q$88,13,0)),0,VLOOKUP(J172,'Calcification Rates'!$A$11:$Q$88,13,0)))*M172+(IF(ISERROR(VLOOKUP(J172,'Calcification Rates'!$A$11:$Q$88,16,0)),0,VLOOKUP(J172,'Calcification Rates'!$A$11:$Q$88,16,0)))</f>
        <v>0</v>
      </c>
      <c r="S172" s="242"/>
      <c r="T172" s="242"/>
      <c r="U172" s="242"/>
      <c r="V172" s="252">
        <f>(IF(ISERROR(VLOOKUP(S172,'Calcification Rates'!$A$11:$Q$88,5,0)),0,VLOOKUP(S172,'Calcification Rates'!$A$11:$Q$88,5,0)))*U172</f>
        <v>0</v>
      </c>
      <c r="W172" s="259" t="str">
        <f>IF(ISERROR(VLOOKUP(S172,'Calcification Rates'!$A$10:$D$88,2,FALSE))," ",VLOOKUP(S172,'Calcification Rates'!$A$10:$D$88,2,FALSE))</f>
        <v xml:space="preserve"> </v>
      </c>
      <c r="X172" s="245" t="str">
        <f>IF(ISERROR(VLOOKUP(S172,'Calcification Rates'!$A$10:$D$88,4,FALSE))," ",VLOOKUP(S172,'Calcification Rates'!$A$10:$D$88,4,FALSE))</f>
        <v xml:space="preserve"> </v>
      </c>
      <c r="Y172" s="246">
        <f>(IF(ISERROR(VLOOKUP(S172,'Calcification Rates'!$A$11:$Q$88,11,0)),0,VLOOKUP(S172,'Calcification Rates'!$A$11:$Q$88,11,0)))*V172+(IF(ISERROR(VLOOKUP(S172,'Calcification Rates'!$A$11:$Q$88,14,0)),0,VLOOKUP(S172,'Calcification Rates'!$A$11:$Q$88,14,0)))</f>
        <v>0</v>
      </c>
      <c r="Z172" s="246">
        <f>(IF(ISERROR(VLOOKUP(S172,'Calcification Rates'!$A$11:$Q$88,12,0)),0,VLOOKUP(S172,'Calcification Rates'!$A$11:$Q$88,12,0)))*V172+(IF(ISERROR(VLOOKUP(S172,'Calcification Rates'!$A$11:$Q$88,15,0)),0,VLOOKUP(S172,'Calcification Rates'!$A$11:$Q$88,15,0)))</f>
        <v>0</v>
      </c>
      <c r="AA172" s="249">
        <f>(IF(ISERROR(VLOOKUP(S172,'Calcification Rates'!$A$11:$Q$88,13,0)),0,VLOOKUP(S172,'Calcification Rates'!$A$11:$Q$88,13,0)))*V172+(IF(ISERROR(VLOOKUP(S172,'Calcification Rates'!$A$11:$Q$88,16,0)),0,VLOOKUP(S172,'Calcification Rates'!$A$11:$Q$88,16,0)))</f>
        <v>0</v>
      </c>
      <c r="AB172" s="260"/>
      <c r="AC172" s="261"/>
      <c r="AD172" s="261"/>
      <c r="AE172" s="244">
        <f>(IF(ISERROR(VLOOKUP(AB172,'Calcification Rates'!$A$11:$Q$88,5,0)),0,VLOOKUP(AB172,'Calcification Rates'!$A$11:$Q$88,5,0)))*AD172</f>
        <v>0</v>
      </c>
      <c r="AF172" s="245" t="str">
        <f>IF(ISERROR(VLOOKUP(AB172,'Calcification Rates'!$A$10:$D$88,2,FALSE))," ",VLOOKUP(AB172,'Calcification Rates'!$A$10:$D$88,2,FALSE))</f>
        <v xml:space="preserve"> </v>
      </c>
      <c r="AG172" s="245" t="str">
        <f>IF(ISERROR(VLOOKUP(AB172,'Calcification Rates'!$A$10:$D$88,4,FALSE))," ",VLOOKUP(AB172,'Calcification Rates'!$A$10:$D$88,4,FALSE))</f>
        <v xml:space="preserve"> </v>
      </c>
      <c r="AH172" s="246">
        <f>(IF(ISERROR(VLOOKUP(AB172,'Calcification Rates'!$A$11:$Q$88,11,0)),0,VLOOKUP(AB172,'Calcification Rates'!$A$11:$Q$88,11,0)))*AE172+(IF(ISERROR(VLOOKUP(AB172,'Calcification Rates'!$A$11:$Q$88,14,0)),0,VLOOKUP(AB172,'Calcification Rates'!$A$11:$Q$88,14,0)))</f>
        <v>0</v>
      </c>
      <c r="AI172" s="246">
        <f>(IF(ISERROR(VLOOKUP(AB172,'Calcification Rates'!$A$11:$Q$88,12,0)),0,VLOOKUP(AB172,'Calcification Rates'!$A$11:$Q$88,12,0)))*AE172+(IF(ISERROR(VLOOKUP(AB172,'Calcification Rates'!$A$11:$Q$88,15,0)),0,VLOOKUP(AB172,'Calcification Rates'!$A$11:$Q$88,15,0)))</f>
        <v>0</v>
      </c>
      <c r="AJ172" s="249">
        <f>(IF(ISERROR(VLOOKUP(AB172,'Calcification Rates'!$A$11:$Q$88,13,0)),0,VLOOKUP(AB172,'Calcification Rates'!$A$11:$Q$88,13,0)))*AE172+(IF(ISERROR(VLOOKUP(AB172,'Calcification Rates'!$A$11:$Q$88,16,0)),0,VLOOKUP(AB172,'Calcification Rates'!$A$11:$Q$88,16,0)))</f>
        <v>0</v>
      </c>
      <c r="AK172" s="260"/>
      <c r="AL172" s="261"/>
      <c r="AM172" s="261"/>
      <c r="AN172" s="252">
        <f>(IF(ISERROR(VLOOKUP(AK172,'Calcification Rates'!$A$11:$Q$88,5,0)),0,VLOOKUP(AK172,'Calcification Rates'!$A$11:$Q$88,5,0)))*AM172</f>
        <v>0</v>
      </c>
      <c r="AO172" s="245" t="str">
        <f>IF(ISERROR(VLOOKUP(AK172,'Calcification Rates'!$A$10:$D$88,2,FALSE))," ",VLOOKUP(AK172,'Calcification Rates'!$A$10:$D$88,2,FALSE))</f>
        <v xml:space="preserve"> </v>
      </c>
      <c r="AP172" s="245" t="str">
        <f>IF(ISERROR(VLOOKUP(AK172,'Calcification Rates'!$A$10:$D$88,4,FALSE))," ",VLOOKUP(AK172,'Calcification Rates'!$A$10:$D$88,4,FALSE))</f>
        <v xml:space="preserve"> </v>
      </c>
      <c r="AQ172" s="246">
        <f>(IF(ISERROR(VLOOKUP(AK172,'Calcification Rates'!$A$11:$Q$88,11,0)),0,VLOOKUP(AK172,'Calcification Rates'!$A$11:$Q$88,11,0)))*AN172+(IF(ISERROR(VLOOKUP(AK172,'Calcification Rates'!$A$11:$Q$88,14,0)),0,VLOOKUP(AK172,'Calcification Rates'!$A$11:$Q$88,14,0)))</f>
        <v>0</v>
      </c>
      <c r="AR172" s="246">
        <f>(IF(ISERROR(VLOOKUP(AK172,'Calcification Rates'!$A$11:$Q$88,12,0)),0,VLOOKUP(AK172,'Calcification Rates'!$A$11:$Q$88,12,0)))*AN172+(IF(ISERROR(VLOOKUP(AK172,'Calcification Rates'!$A$11:$Q$88,15,0)),0,VLOOKUP(AK172,'Calcification Rates'!$A$11:$Q$88,15,0)))</f>
        <v>0</v>
      </c>
      <c r="AS172" s="249">
        <f>(IF(ISERROR(VLOOKUP(AK172,'Calcification Rates'!$A$11:$Q$88,13,0)),0,VLOOKUP(AK172,'Calcification Rates'!$A$11:$Q$88,13,0)))*AN172+(IF(ISERROR(VLOOKUP(AK172,'Calcification Rates'!$A$11:$Q$88,16,0)),0,VLOOKUP(AK172,'Calcification Rates'!$A$11:$Q$88,16,0)))</f>
        <v>0</v>
      </c>
      <c r="AT172" s="260"/>
      <c r="AU172" s="261"/>
      <c r="AV172" s="261"/>
      <c r="AW172" s="244">
        <f>(IF(ISERROR(VLOOKUP(AT172,'Calcification Rates'!$A$11:$Q$88,5,0)),0,VLOOKUP(AT172,'Calcification Rates'!$A$11:$Q$88,5,0)))*AV172</f>
        <v>0</v>
      </c>
      <c r="AX172" s="245" t="str">
        <f>IF(ISERROR(VLOOKUP(AT172,'Calcification Rates'!$A$10:$D$88,2,FALSE))," ",VLOOKUP(AT172,'Calcification Rates'!$A$10:$D$88,2,FALSE))</f>
        <v xml:space="preserve"> </v>
      </c>
      <c r="AY172" s="245" t="str">
        <f>IF(ISERROR(VLOOKUP(AT172,'Calcification Rates'!$A$10:$D$88,4,FALSE))," ",VLOOKUP(AT172,'Calcification Rates'!$A$10:$D$88,4,FALSE))</f>
        <v xml:space="preserve"> </v>
      </c>
      <c r="AZ172" s="253">
        <f>(IF(ISERROR(VLOOKUP(AT172,'Calcification Rates'!$A$11:$Q$88,11,0)),0,VLOOKUP(AT172,'Calcification Rates'!$A$11:$Q$88,11,0)))*AW172+(IF(ISERROR(VLOOKUP(AT172,'Calcification Rates'!$A$11:$Q$88,14,0)),0,VLOOKUP(AT172,'Calcification Rates'!$A$11:$Q$88,14,0)))</f>
        <v>0</v>
      </c>
      <c r="BA172" s="253">
        <f>(IF(ISERROR(VLOOKUP(AT172,'Calcification Rates'!$A$11:$Q$88,12,0)),0,VLOOKUP(AT172,'Calcification Rates'!$A$11:$Q$88,12,0)))*AW172+(IF(ISERROR(VLOOKUP(AT172,'Calcification Rates'!$A$11:$Q$88,15,0)),0,VLOOKUP(AT172,'Calcification Rates'!$A$11:$Q$88,15,0)))</f>
        <v>0</v>
      </c>
      <c r="BB172" s="254">
        <f>(IF(ISERROR(VLOOKUP(AT172,'Calcification Rates'!$A$11:$Q$88,13,0)),0,VLOOKUP(AT172,'Calcification Rates'!$A$11:$Q$88,13,0)))*AW172+(IF(ISERROR(VLOOKUP(AT172,'Calcification Rates'!$A$11:$Q$88,16,0)),0,VLOOKUP(AT172,'Calcification Rates'!$A$11:$Q$88,16,0)))</f>
        <v>0</v>
      </c>
      <c r="BC172" s="260"/>
      <c r="BD172" s="261"/>
      <c r="BE172" s="261"/>
      <c r="BF172" s="244">
        <f>(IF(ISERROR(VLOOKUP(BC172,'Calcification Rates'!$A$11:$Q$88,5,0)),0,VLOOKUP(BC172,'Calcification Rates'!$A$11:$Q$88,5,0)))*BE172</f>
        <v>0</v>
      </c>
      <c r="BG172" s="245" t="str">
        <f>IF(ISERROR(VLOOKUP(BC172,'Calcification Rates'!$A$10:$D$88,2,FALSE))," ",VLOOKUP(BC172,'Calcification Rates'!$A$10:$D$88,2,FALSE))</f>
        <v xml:space="preserve"> </v>
      </c>
      <c r="BH172" s="245" t="str">
        <f>IF(ISERROR(VLOOKUP(BC172,'Calcification Rates'!$A$10:$D$88,4,FALSE))," ",VLOOKUP(BC172,'Calcification Rates'!$A$10:$D$88,4,FALSE))</f>
        <v xml:space="preserve"> </v>
      </c>
      <c r="BI172" s="253">
        <f>(IF(ISERROR(VLOOKUP(BC172,'Calcification Rates'!$A$11:$Q$88,11,0)),0,VLOOKUP(BC172,'Calcification Rates'!$A$11:$Q$88,11,0)))*BF172+(IF(ISERROR(VLOOKUP(BC172,'Calcification Rates'!$A$11:$Q$88,14,0)),0,VLOOKUP(BC172,'Calcification Rates'!$A$11:$Q$88,14,0)))</f>
        <v>0</v>
      </c>
      <c r="BJ172" s="253">
        <f>(IF(ISERROR(VLOOKUP(BC172,'Calcification Rates'!$A$11:$Q$88,12,0)),0,VLOOKUP(BC172,'Calcification Rates'!$A$11:$Q$88,12,0)))*BF172+(IF(ISERROR(VLOOKUP(BC172,'Calcification Rates'!$A$11:$Q$88,15,0)),0,VLOOKUP(BC172,'Calcification Rates'!$A$11:$Q$88,15,0)))</f>
        <v>0</v>
      </c>
      <c r="BK172" s="254">
        <f>(IF(ISERROR(VLOOKUP(BC172,'Calcification Rates'!$A$11:$Q$88,13,0)),0,VLOOKUP(BC172,'Calcification Rates'!$A$11:$Q$88,13,0)))*BF172+(IF(ISERROR(VLOOKUP(BC172,'Calcification Rates'!$A$11:$Q$88,16,0)),0,VLOOKUP(BC172,'Calcification Rates'!$A$11:$Q$88,16,0)))</f>
        <v>0</v>
      </c>
      <c r="BL172" s="260"/>
      <c r="BM172" s="261"/>
      <c r="BN172" s="261"/>
      <c r="BO172" s="241">
        <f>(IF(ISERROR(VLOOKUP(BL172,'Calcification Rates'!$A$11:$Q$88,5,0)),0,VLOOKUP(BL172,'Calcification Rates'!$A$11:$Q$88,5,0)))*BN172</f>
        <v>0</v>
      </c>
      <c r="BP172" s="245" t="str">
        <f>IF(ISERROR(VLOOKUP(BL172,'Calcification Rates'!$A$10:$D$88,2,FALSE))," ",VLOOKUP(BL172,'Calcification Rates'!$A$10:$D$88,2,FALSE))</f>
        <v xml:space="preserve"> </v>
      </c>
      <c r="BQ172" s="245" t="str">
        <f>IF(ISERROR(VLOOKUP(BL172,'Calcification Rates'!$A$10:$D$88,4,FALSE))," ",VLOOKUP(BL172,'Calcification Rates'!$A$10:$D$88,4,FALSE))</f>
        <v xml:space="preserve"> </v>
      </c>
      <c r="BR172" s="253">
        <f>(IF(ISERROR(VLOOKUP(BL172,'Calcification Rates'!$A$11:$Q$88,11,0)),0,VLOOKUP(BL172,'Calcification Rates'!$A$11:$Q$88,11,0)))*BO172+(IF(ISERROR(VLOOKUP(BL172,'Calcification Rates'!$A$11:$Q$88,14,0)),0,VLOOKUP(BL172,'Calcification Rates'!$A$11:$Q$88,14,0)))</f>
        <v>0</v>
      </c>
      <c r="BS172" s="253">
        <f>(IF(ISERROR(VLOOKUP(BL172,'Calcification Rates'!$A$11:$Q$88,12,0)),0,VLOOKUP(BL172,'Calcification Rates'!$A$11:$Q$88,12,0)))*BO172+(IF(ISERROR(VLOOKUP(BL172,'Calcification Rates'!$A$11:$Q$88,15,0)),0,VLOOKUP(BL172,'Calcification Rates'!$A$11:$Q$88,15,0)))</f>
        <v>0</v>
      </c>
      <c r="BT172" s="254">
        <f>(IF(ISERROR(VLOOKUP(BL172,'Calcification Rates'!$A$11:$Q$88,13,0)),0,VLOOKUP(BL172,'Calcification Rates'!$A$11:$Q$88,13,0)))*BO172+(IF(ISERROR(VLOOKUP(BL172,'Calcification Rates'!$A$11:$Q$88,16,0)),0,VLOOKUP(BL172,'Calcification Rates'!$A$11:$Q$88,16,0)))</f>
        <v>0</v>
      </c>
    </row>
    <row r="173" spans="1:72" ht="20.100000000000001" customHeight="1" x14ac:dyDescent="0.25">
      <c r="A173" s="262"/>
      <c r="B173" s="261"/>
      <c r="C173" s="263"/>
      <c r="D173" s="244">
        <f>(IF(ISERROR(VLOOKUP(A173,'Calcification Rates'!$A$11:$Q$88,5,0)),0,VLOOKUP(A173,'Calcification Rates'!$A$11:$Q$88,5,0)))*C173</f>
        <v>0</v>
      </c>
      <c r="E173" s="245" t="str">
        <f>IF(ISERROR(VLOOKUP(A173,'Calcification Rates'!$A$10:$D$88,2,FALSE))," ",VLOOKUP(A173,'Calcification Rates'!$A$10:$D$88,2,FALSE))</f>
        <v xml:space="preserve"> </v>
      </c>
      <c r="F173" s="245" t="str">
        <f>IF(ISERROR(VLOOKUP(A173,'Calcification Rates'!$A$10:$D$88,4,FALSE))," ",VLOOKUP(A173,'Calcification Rates'!$A$10:$D$88,4,FALSE))</f>
        <v xml:space="preserve"> </v>
      </c>
      <c r="G173" s="246">
        <f>(IF(ISERROR(VLOOKUP(A173,'Calcification Rates'!$A$11:$Q$88,11,0)),0,VLOOKUP(A173,'Calcification Rates'!$A$11:$Q$88,11,0)))*D173+(IF(ISERROR(VLOOKUP(A173,'Calcification Rates'!$A$11:$Q$88,14,0)),0,VLOOKUP(A173,'Calcification Rates'!$A$11:$Q$88,14,0)))</f>
        <v>0</v>
      </c>
      <c r="H173" s="247">
        <f>(IF(ISERROR(VLOOKUP(A173,'Calcification Rates'!$A$11:$Q$88,12,0)),0,VLOOKUP(A173,'Calcification Rates'!$A$11:$Q$88,12,0)))*D173+(IF(ISERROR(VLOOKUP(A173,'Calcification Rates'!$A$11:$Q$88,15,0)),0,VLOOKUP(A173,'Calcification Rates'!$A$11:$Q$88,15,0)))</f>
        <v>0</v>
      </c>
      <c r="I173" s="248">
        <f>(IF(ISERROR(VLOOKUP(A173,'Calcification Rates'!$A$11:$Q$88,13,0)),0,VLOOKUP(A173,'Calcification Rates'!$A$11:$Q$88,13,0)))*D173+(IF(ISERROR(VLOOKUP(A173,'Calcification Rates'!$A$11:$Q$88,16,0)),0,VLOOKUP(A173,'Calcification Rates'!$A$11:$Q$88,16,0)))</f>
        <v>0</v>
      </c>
      <c r="J173" s="260"/>
      <c r="K173" s="250"/>
      <c r="L173" s="250"/>
      <c r="M173" s="244">
        <f>(IF(ISERROR(VLOOKUP(J173,'Calcification Rates'!$A$11:$Q$88,5,0)),0,VLOOKUP(J173,'Calcification Rates'!$A$11:$Q$88,5,0)))*L173</f>
        <v>0</v>
      </c>
      <c r="N173" s="245" t="str">
        <f>IF(ISERROR(VLOOKUP(J173,'Calcification Rates'!$A$10:$D$88,2,FALSE))," ",VLOOKUP(J173,'Calcification Rates'!$A$10:$D$88,2,FALSE))</f>
        <v xml:space="preserve"> </v>
      </c>
      <c r="O173" s="245" t="str">
        <f>IF(ISERROR(VLOOKUP(J173,'Calcification Rates'!$A$10:$D$88,4,FALSE))," ",VLOOKUP(J173,'Calcification Rates'!$A$10:$D$88,4,FALSE))</f>
        <v xml:space="preserve"> </v>
      </c>
      <c r="P173" s="246">
        <f>(IF(ISERROR(VLOOKUP(J173,'Calcification Rates'!$A$11:$Q$88,11,0)),0,VLOOKUP(J173,'Calcification Rates'!$A$11:$Q$88,11,0)))*M173+(IF(ISERROR(VLOOKUP(J173,'Calcification Rates'!$A$11:$Q$88,14,0)),0,VLOOKUP(J173,'Calcification Rates'!$A$11:$Q$88,14,0)))</f>
        <v>0</v>
      </c>
      <c r="Q173" s="246">
        <f>(IF(ISERROR(VLOOKUP(J173,'Calcification Rates'!$A$11:$Q$88,12,0)),0,VLOOKUP(J173,'Calcification Rates'!$A$11:$Q$88,12,0)))*M173+(IF(ISERROR(VLOOKUP(J173,'Calcification Rates'!$A$11:$Q$88,15,0)),0,VLOOKUP(J173,'Calcification Rates'!$A$11:$Q$88,15,0)))</f>
        <v>0</v>
      </c>
      <c r="R173" s="249">
        <f>(IF(ISERROR(VLOOKUP(J173,'Calcification Rates'!$A$11:$Q$88,13,0)),0,VLOOKUP(J173,'Calcification Rates'!$A$11:$Q$88,13,0)))*M173+(IF(ISERROR(VLOOKUP(J173,'Calcification Rates'!$A$11:$Q$88,16,0)),0,VLOOKUP(J173,'Calcification Rates'!$A$11:$Q$88,16,0)))</f>
        <v>0</v>
      </c>
      <c r="S173" s="242"/>
      <c r="T173" s="242"/>
      <c r="U173" s="242"/>
      <c r="V173" s="252">
        <f>(IF(ISERROR(VLOOKUP(S173,'Calcification Rates'!$A$11:$Q$88,5,0)),0,VLOOKUP(S173,'Calcification Rates'!$A$11:$Q$88,5,0)))*U173</f>
        <v>0</v>
      </c>
      <c r="W173" s="259" t="str">
        <f>IF(ISERROR(VLOOKUP(S173,'Calcification Rates'!$A$10:$D$88,2,FALSE))," ",VLOOKUP(S173,'Calcification Rates'!$A$10:$D$88,2,FALSE))</f>
        <v xml:space="preserve"> </v>
      </c>
      <c r="X173" s="245" t="str">
        <f>IF(ISERROR(VLOOKUP(S173,'Calcification Rates'!$A$10:$D$88,4,FALSE))," ",VLOOKUP(S173,'Calcification Rates'!$A$10:$D$88,4,FALSE))</f>
        <v xml:space="preserve"> </v>
      </c>
      <c r="Y173" s="246">
        <f>(IF(ISERROR(VLOOKUP(S173,'Calcification Rates'!$A$11:$Q$88,11,0)),0,VLOOKUP(S173,'Calcification Rates'!$A$11:$Q$88,11,0)))*V173+(IF(ISERROR(VLOOKUP(S173,'Calcification Rates'!$A$11:$Q$88,14,0)),0,VLOOKUP(S173,'Calcification Rates'!$A$11:$Q$88,14,0)))</f>
        <v>0</v>
      </c>
      <c r="Z173" s="246">
        <f>(IF(ISERROR(VLOOKUP(S173,'Calcification Rates'!$A$11:$Q$88,12,0)),0,VLOOKUP(S173,'Calcification Rates'!$A$11:$Q$88,12,0)))*V173+(IF(ISERROR(VLOOKUP(S173,'Calcification Rates'!$A$11:$Q$88,15,0)),0,VLOOKUP(S173,'Calcification Rates'!$A$11:$Q$88,15,0)))</f>
        <v>0</v>
      </c>
      <c r="AA173" s="249">
        <f>(IF(ISERROR(VLOOKUP(S173,'Calcification Rates'!$A$11:$Q$88,13,0)),0,VLOOKUP(S173,'Calcification Rates'!$A$11:$Q$88,13,0)))*V173+(IF(ISERROR(VLOOKUP(S173,'Calcification Rates'!$A$11:$Q$88,16,0)),0,VLOOKUP(S173,'Calcification Rates'!$A$11:$Q$88,16,0)))</f>
        <v>0</v>
      </c>
      <c r="AB173" s="260"/>
      <c r="AC173" s="261"/>
      <c r="AD173" s="261"/>
      <c r="AE173" s="244">
        <f>(IF(ISERROR(VLOOKUP(AB173,'Calcification Rates'!$A$11:$Q$88,5,0)),0,VLOOKUP(AB173,'Calcification Rates'!$A$11:$Q$88,5,0)))*AD173</f>
        <v>0</v>
      </c>
      <c r="AF173" s="245" t="str">
        <f>IF(ISERROR(VLOOKUP(AB173,'Calcification Rates'!$A$10:$D$88,2,FALSE))," ",VLOOKUP(AB173,'Calcification Rates'!$A$10:$D$88,2,FALSE))</f>
        <v xml:space="preserve"> </v>
      </c>
      <c r="AG173" s="245" t="str">
        <f>IF(ISERROR(VLOOKUP(AB173,'Calcification Rates'!$A$10:$D$88,4,FALSE))," ",VLOOKUP(AB173,'Calcification Rates'!$A$10:$D$88,4,FALSE))</f>
        <v xml:space="preserve"> </v>
      </c>
      <c r="AH173" s="246">
        <f>(IF(ISERROR(VLOOKUP(AB173,'Calcification Rates'!$A$11:$Q$88,11,0)),0,VLOOKUP(AB173,'Calcification Rates'!$A$11:$Q$88,11,0)))*AE173+(IF(ISERROR(VLOOKUP(AB173,'Calcification Rates'!$A$11:$Q$88,14,0)),0,VLOOKUP(AB173,'Calcification Rates'!$A$11:$Q$88,14,0)))</f>
        <v>0</v>
      </c>
      <c r="AI173" s="246">
        <f>(IF(ISERROR(VLOOKUP(AB173,'Calcification Rates'!$A$11:$Q$88,12,0)),0,VLOOKUP(AB173,'Calcification Rates'!$A$11:$Q$88,12,0)))*AE173+(IF(ISERROR(VLOOKUP(AB173,'Calcification Rates'!$A$11:$Q$88,15,0)),0,VLOOKUP(AB173,'Calcification Rates'!$A$11:$Q$88,15,0)))</f>
        <v>0</v>
      </c>
      <c r="AJ173" s="249">
        <f>(IF(ISERROR(VLOOKUP(AB173,'Calcification Rates'!$A$11:$Q$88,13,0)),0,VLOOKUP(AB173,'Calcification Rates'!$A$11:$Q$88,13,0)))*AE173+(IF(ISERROR(VLOOKUP(AB173,'Calcification Rates'!$A$11:$Q$88,16,0)),0,VLOOKUP(AB173,'Calcification Rates'!$A$11:$Q$88,16,0)))</f>
        <v>0</v>
      </c>
      <c r="AK173" s="260"/>
      <c r="AL173" s="261"/>
      <c r="AM173" s="261"/>
      <c r="AN173" s="252">
        <f>(IF(ISERROR(VLOOKUP(AK173,'Calcification Rates'!$A$11:$Q$88,5,0)),0,VLOOKUP(AK173,'Calcification Rates'!$A$11:$Q$88,5,0)))*AM173</f>
        <v>0</v>
      </c>
      <c r="AO173" s="245" t="str">
        <f>IF(ISERROR(VLOOKUP(AK173,'Calcification Rates'!$A$10:$D$88,2,FALSE))," ",VLOOKUP(AK173,'Calcification Rates'!$A$10:$D$88,2,FALSE))</f>
        <v xml:space="preserve"> </v>
      </c>
      <c r="AP173" s="245" t="str">
        <f>IF(ISERROR(VLOOKUP(AK173,'Calcification Rates'!$A$10:$D$88,4,FALSE))," ",VLOOKUP(AK173,'Calcification Rates'!$A$10:$D$88,4,FALSE))</f>
        <v xml:space="preserve"> </v>
      </c>
      <c r="AQ173" s="246">
        <f>(IF(ISERROR(VLOOKUP(AK173,'Calcification Rates'!$A$11:$Q$88,11,0)),0,VLOOKUP(AK173,'Calcification Rates'!$A$11:$Q$88,11,0)))*AN173+(IF(ISERROR(VLOOKUP(AK173,'Calcification Rates'!$A$11:$Q$88,14,0)),0,VLOOKUP(AK173,'Calcification Rates'!$A$11:$Q$88,14,0)))</f>
        <v>0</v>
      </c>
      <c r="AR173" s="246">
        <f>(IF(ISERROR(VLOOKUP(AK173,'Calcification Rates'!$A$11:$Q$88,12,0)),0,VLOOKUP(AK173,'Calcification Rates'!$A$11:$Q$88,12,0)))*AN173+(IF(ISERROR(VLOOKUP(AK173,'Calcification Rates'!$A$11:$Q$88,15,0)),0,VLOOKUP(AK173,'Calcification Rates'!$A$11:$Q$88,15,0)))</f>
        <v>0</v>
      </c>
      <c r="AS173" s="249">
        <f>(IF(ISERROR(VLOOKUP(AK173,'Calcification Rates'!$A$11:$Q$88,13,0)),0,VLOOKUP(AK173,'Calcification Rates'!$A$11:$Q$88,13,0)))*AN173+(IF(ISERROR(VLOOKUP(AK173,'Calcification Rates'!$A$11:$Q$88,16,0)),0,VLOOKUP(AK173,'Calcification Rates'!$A$11:$Q$88,16,0)))</f>
        <v>0</v>
      </c>
      <c r="AT173" s="260"/>
      <c r="AU173" s="261"/>
      <c r="AV173" s="261"/>
      <c r="AW173" s="244">
        <f>(IF(ISERROR(VLOOKUP(AT173,'Calcification Rates'!$A$11:$Q$88,5,0)),0,VLOOKUP(AT173,'Calcification Rates'!$A$11:$Q$88,5,0)))*AV173</f>
        <v>0</v>
      </c>
      <c r="AX173" s="245" t="str">
        <f>IF(ISERROR(VLOOKUP(AT173,'Calcification Rates'!$A$10:$D$88,2,FALSE))," ",VLOOKUP(AT173,'Calcification Rates'!$A$10:$D$88,2,FALSE))</f>
        <v xml:space="preserve"> </v>
      </c>
      <c r="AY173" s="245" t="str">
        <f>IF(ISERROR(VLOOKUP(AT173,'Calcification Rates'!$A$10:$D$88,4,FALSE))," ",VLOOKUP(AT173,'Calcification Rates'!$A$10:$D$88,4,FALSE))</f>
        <v xml:space="preserve"> </v>
      </c>
      <c r="AZ173" s="253">
        <f>(IF(ISERROR(VLOOKUP(AT173,'Calcification Rates'!$A$11:$Q$88,11,0)),0,VLOOKUP(AT173,'Calcification Rates'!$A$11:$Q$88,11,0)))*AW173+(IF(ISERROR(VLOOKUP(AT173,'Calcification Rates'!$A$11:$Q$88,14,0)),0,VLOOKUP(AT173,'Calcification Rates'!$A$11:$Q$88,14,0)))</f>
        <v>0</v>
      </c>
      <c r="BA173" s="253">
        <f>(IF(ISERROR(VLOOKUP(AT173,'Calcification Rates'!$A$11:$Q$88,12,0)),0,VLOOKUP(AT173,'Calcification Rates'!$A$11:$Q$88,12,0)))*AW173+(IF(ISERROR(VLOOKUP(AT173,'Calcification Rates'!$A$11:$Q$88,15,0)),0,VLOOKUP(AT173,'Calcification Rates'!$A$11:$Q$88,15,0)))</f>
        <v>0</v>
      </c>
      <c r="BB173" s="254">
        <f>(IF(ISERROR(VLOOKUP(AT173,'Calcification Rates'!$A$11:$Q$88,13,0)),0,VLOOKUP(AT173,'Calcification Rates'!$A$11:$Q$88,13,0)))*AW173+(IF(ISERROR(VLOOKUP(AT173,'Calcification Rates'!$A$11:$Q$88,16,0)),0,VLOOKUP(AT173,'Calcification Rates'!$A$11:$Q$88,16,0)))</f>
        <v>0</v>
      </c>
      <c r="BC173" s="260"/>
      <c r="BD173" s="261"/>
      <c r="BE173" s="261"/>
      <c r="BF173" s="244">
        <f>(IF(ISERROR(VLOOKUP(BC173,'Calcification Rates'!$A$11:$Q$88,5,0)),0,VLOOKUP(BC173,'Calcification Rates'!$A$11:$Q$88,5,0)))*BE173</f>
        <v>0</v>
      </c>
      <c r="BG173" s="245" t="str">
        <f>IF(ISERROR(VLOOKUP(BC173,'Calcification Rates'!$A$10:$D$88,2,FALSE))," ",VLOOKUP(BC173,'Calcification Rates'!$A$10:$D$88,2,FALSE))</f>
        <v xml:space="preserve"> </v>
      </c>
      <c r="BH173" s="245" t="str">
        <f>IF(ISERROR(VLOOKUP(BC173,'Calcification Rates'!$A$10:$D$88,4,FALSE))," ",VLOOKUP(BC173,'Calcification Rates'!$A$10:$D$88,4,FALSE))</f>
        <v xml:space="preserve"> </v>
      </c>
      <c r="BI173" s="253">
        <f>(IF(ISERROR(VLOOKUP(BC173,'Calcification Rates'!$A$11:$Q$88,11,0)),0,VLOOKUP(BC173,'Calcification Rates'!$A$11:$Q$88,11,0)))*BF173+(IF(ISERROR(VLOOKUP(BC173,'Calcification Rates'!$A$11:$Q$88,14,0)),0,VLOOKUP(BC173,'Calcification Rates'!$A$11:$Q$88,14,0)))</f>
        <v>0</v>
      </c>
      <c r="BJ173" s="253">
        <f>(IF(ISERROR(VLOOKUP(BC173,'Calcification Rates'!$A$11:$Q$88,12,0)),0,VLOOKUP(BC173,'Calcification Rates'!$A$11:$Q$88,12,0)))*BF173+(IF(ISERROR(VLOOKUP(BC173,'Calcification Rates'!$A$11:$Q$88,15,0)),0,VLOOKUP(BC173,'Calcification Rates'!$A$11:$Q$88,15,0)))</f>
        <v>0</v>
      </c>
      <c r="BK173" s="254">
        <f>(IF(ISERROR(VLOOKUP(BC173,'Calcification Rates'!$A$11:$Q$88,13,0)),0,VLOOKUP(BC173,'Calcification Rates'!$A$11:$Q$88,13,0)))*BF173+(IF(ISERROR(VLOOKUP(BC173,'Calcification Rates'!$A$11:$Q$88,16,0)),0,VLOOKUP(BC173,'Calcification Rates'!$A$11:$Q$88,16,0)))</f>
        <v>0</v>
      </c>
      <c r="BL173" s="260"/>
      <c r="BM173" s="261"/>
      <c r="BN173" s="261"/>
      <c r="BO173" s="241">
        <f>(IF(ISERROR(VLOOKUP(BL173,'Calcification Rates'!$A$11:$Q$88,5,0)),0,VLOOKUP(BL173,'Calcification Rates'!$A$11:$Q$88,5,0)))*BN173</f>
        <v>0</v>
      </c>
      <c r="BP173" s="245" t="str">
        <f>IF(ISERROR(VLOOKUP(BL173,'Calcification Rates'!$A$10:$D$88,2,FALSE))," ",VLOOKUP(BL173,'Calcification Rates'!$A$10:$D$88,2,FALSE))</f>
        <v xml:space="preserve"> </v>
      </c>
      <c r="BQ173" s="245" t="str">
        <f>IF(ISERROR(VLOOKUP(BL173,'Calcification Rates'!$A$10:$D$88,4,FALSE))," ",VLOOKUP(BL173,'Calcification Rates'!$A$10:$D$88,4,FALSE))</f>
        <v xml:space="preserve"> </v>
      </c>
      <c r="BR173" s="253">
        <f>(IF(ISERROR(VLOOKUP(BL173,'Calcification Rates'!$A$11:$Q$88,11,0)),0,VLOOKUP(BL173,'Calcification Rates'!$A$11:$Q$88,11,0)))*BO173+(IF(ISERROR(VLOOKUP(BL173,'Calcification Rates'!$A$11:$Q$88,14,0)),0,VLOOKUP(BL173,'Calcification Rates'!$A$11:$Q$88,14,0)))</f>
        <v>0</v>
      </c>
      <c r="BS173" s="253">
        <f>(IF(ISERROR(VLOOKUP(BL173,'Calcification Rates'!$A$11:$Q$88,12,0)),0,VLOOKUP(BL173,'Calcification Rates'!$A$11:$Q$88,12,0)))*BO173+(IF(ISERROR(VLOOKUP(BL173,'Calcification Rates'!$A$11:$Q$88,15,0)),0,VLOOKUP(BL173,'Calcification Rates'!$A$11:$Q$88,15,0)))</f>
        <v>0</v>
      </c>
      <c r="BT173" s="254">
        <f>(IF(ISERROR(VLOOKUP(BL173,'Calcification Rates'!$A$11:$Q$88,13,0)),0,VLOOKUP(BL173,'Calcification Rates'!$A$11:$Q$88,13,0)))*BO173+(IF(ISERROR(VLOOKUP(BL173,'Calcification Rates'!$A$11:$Q$88,16,0)),0,VLOOKUP(BL173,'Calcification Rates'!$A$11:$Q$88,16,0)))</f>
        <v>0</v>
      </c>
    </row>
    <row r="174" spans="1:72" ht="20.100000000000001" customHeight="1" x14ac:dyDescent="0.25">
      <c r="A174" s="262"/>
      <c r="B174" s="261"/>
      <c r="C174" s="263"/>
      <c r="D174" s="244">
        <f>(IF(ISERROR(VLOOKUP(A174,'Calcification Rates'!$A$11:$Q$88,5,0)),0,VLOOKUP(A174,'Calcification Rates'!$A$11:$Q$88,5,0)))*C174</f>
        <v>0</v>
      </c>
      <c r="E174" s="245" t="str">
        <f>IF(ISERROR(VLOOKUP(A174,'Calcification Rates'!$A$10:$D$88,2,FALSE))," ",VLOOKUP(A174,'Calcification Rates'!$A$10:$D$88,2,FALSE))</f>
        <v xml:space="preserve"> </v>
      </c>
      <c r="F174" s="245" t="str">
        <f>IF(ISERROR(VLOOKUP(A174,'Calcification Rates'!$A$10:$D$88,4,FALSE))," ",VLOOKUP(A174,'Calcification Rates'!$A$10:$D$88,4,FALSE))</f>
        <v xml:space="preserve"> </v>
      </c>
      <c r="G174" s="246">
        <f>(IF(ISERROR(VLOOKUP(A174,'Calcification Rates'!$A$11:$Q$88,11,0)),0,VLOOKUP(A174,'Calcification Rates'!$A$11:$Q$88,11,0)))*D174+(IF(ISERROR(VLOOKUP(A174,'Calcification Rates'!$A$11:$Q$88,14,0)),0,VLOOKUP(A174,'Calcification Rates'!$A$11:$Q$88,14,0)))</f>
        <v>0</v>
      </c>
      <c r="H174" s="247">
        <f>(IF(ISERROR(VLOOKUP(A174,'Calcification Rates'!$A$11:$Q$88,12,0)),0,VLOOKUP(A174,'Calcification Rates'!$A$11:$Q$88,12,0)))*D174+(IF(ISERROR(VLOOKUP(A174,'Calcification Rates'!$A$11:$Q$88,15,0)),0,VLOOKUP(A174,'Calcification Rates'!$A$11:$Q$88,15,0)))</f>
        <v>0</v>
      </c>
      <c r="I174" s="248">
        <f>(IF(ISERROR(VLOOKUP(A174,'Calcification Rates'!$A$11:$Q$88,13,0)),0,VLOOKUP(A174,'Calcification Rates'!$A$11:$Q$88,13,0)))*D174+(IF(ISERROR(VLOOKUP(A174,'Calcification Rates'!$A$11:$Q$88,16,0)),0,VLOOKUP(A174,'Calcification Rates'!$A$11:$Q$88,16,0)))</f>
        <v>0</v>
      </c>
      <c r="J174" s="260"/>
      <c r="K174" s="250"/>
      <c r="L174" s="250"/>
      <c r="M174" s="244">
        <f>(IF(ISERROR(VLOOKUP(J174,'Calcification Rates'!$A$11:$Q$88,5,0)),0,VLOOKUP(J174,'Calcification Rates'!$A$11:$Q$88,5,0)))*L174</f>
        <v>0</v>
      </c>
      <c r="N174" s="245" t="str">
        <f>IF(ISERROR(VLOOKUP(J174,'Calcification Rates'!$A$10:$D$88,2,FALSE))," ",VLOOKUP(J174,'Calcification Rates'!$A$10:$D$88,2,FALSE))</f>
        <v xml:space="preserve"> </v>
      </c>
      <c r="O174" s="245" t="str">
        <f>IF(ISERROR(VLOOKUP(J174,'Calcification Rates'!$A$10:$D$88,4,FALSE))," ",VLOOKUP(J174,'Calcification Rates'!$A$10:$D$88,4,FALSE))</f>
        <v xml:space="preserve"> </v>
      </c>
      <c r="P174" s="246">
        <f>(IF(ISERROR(VLOOKUP(J174,'Calcification Rates'!$A$11:$Q$88,11,0)),0,VLOOKUP(J174,'Calcification Rates'!$A$11:$Q$88,11,0)))*M174+(IF(ISERROR(VLOOKUP(J174,'Calcification Rates'!$A$11:$Q$88,14,0)),0,VLOOKUP(J174,'Calcification Rates'!$A$11:$Q$88,14,0)))</f>
        <v>0</v>
      </c>
      <c r="Q174" s="246">
        <f>(IF(ISERROR(VLOOKUP(J174,'Calcification Rates'!$A$11:$Q$88,12,0)),0,VLOOKUP(J174,'Calcification Rates'!$A$11:$Q$88,12,0)))*M174+(IF(ISERROR(VLOOKUP(J174,'Calcification Rates'!$A$11:$Q$88,15,0)),0,VLOOKUP(J174,'Calcification Rates'!$A$11:$Q$88,15,0)))</f>
        <v>0</v>
      </c>
      <c r="R174" s="249">
        <f>(IF(ISERROR(VLOOKUP(J174,'Calcification Rates'!$A$11:$Q$88,13,0)),0,VLOOKUP(J174,'Calcification Rates'!$A$11:$Q$88,13,0)))*M174+(IF(ISERROR(VLOOKUP(J174,'Calcification Rates'!$A$11:$Q$88,16,0)),0,VLOOKUP(J174,'Calcification Rates'!$A$11:$Q$88,16,0)))</f>
        <v>0</v>
      </c>
      <c r="S174" s="242"/>
      <c r="T174" s="242"/>
      <c r="U174" s="242"/>
      <c r="V174" s="252">
        <f>(IF(ISERROR(VLOOKUP(S174,'Calcification Rates'!$A$11:$Q$88,5,0)),0,VLOOKUP(S174,'Calcification Rates'!$A$11:$Q$88,5,0)))*U174</f>
        <v>0</v>
      </c>
      <c r="W174" s="259" t="str">
        <f>IF(ISERROR(VLOOKUP(S174,'Calcification Rates'!$A$10:$D$88,2,FALSE))," ",VLOOKUP(S174,'Calcification Rates'!$A$10:$D$88,2,FALSE))</f>
        <v xml:space="preserve"> </v>
      </c>
      <c r="X174" s="245" t="str">
        <f>IF(ISERROR(VLOOKUP(S174,'Calcification Rates'!$A$10:$D$88,4,FALSE))," ",VLOOKUP(S174,'Calcification Rates'!$A$10:$D$88,4,FALSE))</f>
        <v xml:space="preserve"> </v>
      </c>
      <c r="Y174" s="246">
        <f>(IF(ISERROR(VLOOKUP(S174,'Calcification Rates'!$A$11:$Q$88,11,0)),0,VLOOKUP(S174,'Calcification Rates'!$A$11:$Q$88,11,0)))*V174+(IF(ISERROR(VLOOKUP(S174,'Calcification Rates'!$A$11:$Q$88,14,0)),0,VLOOKUP(S174,'Calcification Rates'!$A$11:$Q$88,14,0)))</f>
        <v>0</v>
      </c>
      <c r="Z174" s="246">
        <f>(IF(ISERROR(VLOOKUP(S174,'Calcification Rates'!$A$11:$Q$88,12,0)),0,VLOOKUP(S174,'Calcification Rates'!$A$11:$Q$88,12,0)))*V174+(IF(ISERROR(VLOOKUP(S174,'Calcification Rates'!$A$11:$Q$88,15,0)),0,VLOOKUP(S174,'Calcification Rates'!$A$11:$Q$88,15,0)))</f>
        <v>0</v>
      </c>
      <c r="AA174" s="249">
        <f>(IF(ISERROR(VLOOKUP(S174,'Calcification Rates'!$A$11:$Q$88,13,0)),0,VLOOKUP(S174,'Calcification Rates'!$A$11:$Q$88,13,0)))*V174+(IF(ISERROR(VLOOKUP(S174,'Calcification Rates'!$A$11:$Q$88,16,0)),0,VLOOKUP(S174,'Calcification Rates'!$A$11:$Q$88,16,0)))</f>
        <v>0</v>
      </c>
      <c r="AB174" s="260"/>
      <c r="AC174" s="261"/>
      <c r="AD174" s="261"/>
      <c r="AE174" s="244">
        <f>(IF(ISERROR(VLOOKUP(AB174,'Calcification Rates'!$A$11:$Q$88,5,0)),0,VLOOKUP(AB174,'Calcification Rates'!$A$11:$Q$88,5,0)))*AD174</f>
        <v>0</v>
      </c>
      <c r="AF174" s="245" t="str">
        <f>IF(ISERROR(VLOOKUP(AB174,'Calcification Rates'!$A$10:$D$88,2,FALSE))," ",VLOOKUP(AB174,'Calcification Rates'!$A$10:$D$88,2,FALSE))</f>
        <v xml:space="preserve"> </v>
      </c>
      <c r="AG174" s="245" t="str">
        <f>IF(ISERROR(VLOOKUP(AB174,'Calcification Rates'!$A$10:$D$88,4,FALSE))," ",VLOOKUP(AB174,'Calcification Rates'!$A$10:$D$88,4,FALSE))</f>
        <v xml:space="preserve"> </v>
      </c>
      <c r="AH174" s="246">
        <f>(IF(ISERROR(VLOOKUP(AB174,'Calcification Rates'!$A$11:$Q$88,11,0)),0,VLOOKUP(AB174,'Calcification Rates'!$A$11:$Q$88,11,0)))*AE174+(IF(ISERROR(VLOOKUP(AB174,'Calcification Rates'!$A$11:$Q$88,14,0)),0,VLOOKUP(AB174,'Calcification Rates'!$A$11:$Q$88,14,0)))</f>
        <v>0</v>
      </c>
      <c r="AI174" s="246">
        <f>(IF(ISERROR(VLOOKUP(AB174,'Calcification Rates'!$A$11:$Q$88,12,0)),0,VLOOKUP(AB174,'Calcification Rates'!$A$11:$Q$88,12,0)))*AE174+(IF(ISERROR(VLOOKUP(AB174,'Calcification Rates'!$A$11:$Q$88,15,0)),0,VLOOKUP(AB174,'Calcification Rates'!$A$11:$Q$88,15,0)))</f>
        <v>0</v>
      </c>
      <c r="AJ174" s="249">
        <f>(IF(ISERROR(VLOOKUP(AB174,'Calcification Rates'!$A$11:$Q$88,13,0)),0,VLOOKUP(AB174,'Calcification Rates'!$A$11:$Q$88,13,0)))*AE174+(IF(ISERROR(VLOOKUP(AB174,'Calcification Rates'!$A$11:$Q$88,16,0)),0,VLOOKUP(AB174,'Calcification Rates'!$A$11:$Q$88,16,0)))</f>
        <v>0</v>
      </c>
      <c r="AK174" s="260"/>
      <c r="AL174" s="261"/>
      <c r="AM174" s="261"/>
      <c r="AN174" s="252">
        <f>(IF(ISERROR(VLOOKUP(AK174,'Calcification Rates'!$A$11:$Q$88,5,0)),0,VLOOKUP(AK174,'Calcification Rates'!$A$11:$Q$88,5,0)))*AM174</f>
        <v>0</v>
      </c>
      <c r="AO174" s="245" t="str">
        <f>IF(ISERROR(VLOOKUP(AK174,'Calcification Rates'!$A$10:$D$88,2,FALSE))," ",VLOOKUP(AK174,'Calcification Rates'!$A$10:$D$88,2,FALSE))</f>
        <v xml:space="preserve"> </v>
      </c>
      <c r="AP174" s="245" t="str">
        <f>IF(ISERROR(VLOOKUP(AK174,'Calcification Rates'!$A$10:$D$88,4,FALSE))," ",VLOOKUP(AK174,'Calcification Rates'!$A$10:$D$88,4,FALSE))</f>
        <v xml:space="preserve"> </v>
      </c>
      <c r="AQ174" s="246">
        <f>(IF(ISERROR(VLOOKUP(AK174,'Calcification Rates'!$A$11:$Q$88,11,0)),0,VLOOKUP(AK174,'Calcification Rates'!$A$11:$Q$88,11,0)))*AN174+(IF(ISERROR(VLOOKUP(AK174,'Calcification Rates'!$A$11:$Q$88,14,0)),0,VLOOKUP(AK174,'Calcification Rates'!$A$11:$Q$88,14,0)))</f>
        <v>0</v>
      </c>
      <c r="AR174" s="246">
        <f>(IF(ISERROR(VLOOKUP(AK174,'Calcification Rates'!$A$11:$Q$88,12,0)),0,VLOOKUP(AK174,'Calcification Rates'!$A$11:$Q$88,12,0)))*AN174+(IF(ISERROR(VLOOKUP(AK174,'Calcification Rates'!$A$11:$Q$88,15,0)),0,VLOOKUP(AK174,'Calcification Rates'!$A$11:$Q$88,15,0)))</f>
        <v>0</v>
      </c>
      <c r="AS174" s="249">
        <f>(IF(ISERROR(VLOOKUP(AK174,'Calcification Rates'!$A$11:$Q$88,13,0)),0,VLOOKUP(AK174,'Calcification Rates'!$A$11:$Q$88,13,0)))*AN174+(IF(ISERROR(VLOOKUP(AK174,'Calcification Rates'!$A$11:$Q$88,16,0)),0,VLOOKUP(AK174,'Calcification Rates'!$A$11:$Q$88,16,0)))</f>
        <v>0</v>
      </c>
      <c r="AT174" s="260"/>
      <c r="AU174" s="261"/>
      <c r="AV174" s="261"/>
      <c r="AW174" s="244">
        <f>(IF(ISERROR(VLOOKUP(AT174,'Calcification Rates'!$A$11:$Q$88,5,0)),0,VLOOKUP(AT174,'Calcification Rates'!$A$11:$Q$88,5,0)))*AV174</f>
        <v>0</v>
      </c>
      <c r="AX174" s="245" t="str">
        <f>IF(ISERROR(VLOOKUP(AT174,'Calcification Rates'!$A$10:$D$88,2,FALSE))," ",VLOOKUP(AT174,'Calcification Rates'!$A$10:$D$88,2,FALSE))</f>
        <v xml:space="preserve"> </v>
      </c>
      <c r="AY174" s="245" t="str">
        <f>IF(ISERROR(VLOOKUP(AT174,'Calcification Rates'!$A$10:$D$88,4,FALSE))," ",VLOOKUP(AT174,'Calcification Rates'!$A$10:$D$88,4,FALSE))</f>
        <v xml:space="preserve"> </v>
      </c>
      <c r="AZ174" s="253">
        <f>(IF(ISERROR(VLOOKUP(AT174,'Calcification Rates'!$A$11:$Q$88,11,0)),0,VLOOKUP(AT174,'Calcification Rates'!$A$11:$Q$88,11,0)))*AW174+(IF(ISERROR(VLOOKUP(AT174,'Calcification Rates'!$A$11:$Q$88,14,0)),0,VLOOKUP(AT174,'Calcification Rates'!$A$11:$Q$88,14,0)))</f>
        <v>0</v>
      </c>
      <c r="BA174" s="253">
        <f>(IF(ISERROR(VLOOKUP(AT174,'Calcification Rates'!$A$11:$Q$88,12,0)),0,VLOOKUP(AT174,'Calcification Rates'!$A$11:$Q$88,12,0)))*AW174+(IF(ISERROR(VLOOKUP(AT174,'Calcification Rates'!$A$11:$Q$88,15,0)),0,VLOOKUP(AT174,'Calcification Rates'!$A$11:$Q$88,15,0)))</f>
        <v>0</v>
      </c>
      <c r="BB174" s="254">
        <f>(IF(ISERROR(VLOOKUP(AT174,'Calcification Rates'!$A$11:$Q$88,13,0)),0,VLOOKUP(AT174,'Calcification Rates'!$A$11:$Q$88,13,0)))*AW174+(IF(ISERROR(VLOOKUP(AT174,'Calcification Rates'!$A$11:$Q$88,16,0)),0,VLOOKUP(AT174,'Calcification Rates'!$A$11:$Q$88,16,0)))</f>
        <v>0</v>
      </c>
      <c r="BC174" s="260"/>
      <c r="BD174" s="261"/>
      <c r="BE174" s="261"/>
      <c r="BF174" s="244">
        <f>(IF(ISERROR(VLOOKUP(BC174,'Calcification Rates'!$A$11:$Q$88,5,0)),0,VLOOKUP(BC174,'Calcification Rates'!$A$11:$Q$88,5,0)))*BE174</f>
        <v>0</v>
      </c>
      <c r="BG174" s="245" t="str">
        <f>IF(ISERROR(VLOOKUP(BC174,'Calcification Rates'!$A$10:$D$88,2,FALSE))," ",VLOOKUP(BC174,'Calcification Rates'!$A$10:$D$88,2,FALSE))</f>
        <v xml:space="preserve"> </v>
      </c>
      <c r="BH174" s="245" t="str">
        <f>IF(ISERROR(VLOOKUP(BC174,'Calcification Rates'!$A$10:$D$88,4,FALSE))," ",VLOOKUP(BC174,'Calcification Rates'!$A$10:$D$88,4,FALSE))</f>
        <v xml:space="preserve"> </v>
      </c>
      <c r="BI174" s="253">
        <f>(IF(ISERROR(VLOOKUP(BC174,'Calcification Rates'!$A$11:$Q$88,11,0)),0,VLOOKUP(BC174,'Calcification Rates'!$A$11:$Q$88,11,0)))*BF174+(IF(ISERROR(VLOOKUP(BC174,'Calcification Rates'!$A$11:$Q$88,14,0)),0,VLOOKUP(BC174,'Calcification Rates'!$A$11:$Q$88,14,0)))</f>
        <v>0</v>
      </c>
      <c r="BJ174" s="253">
        <f>(IF(ISERROR(VLOOKUP(BC174,'Calcification Rates'!$A$11:$Q$88,12,0)),0,VLOOKUP(BC174,'Calcification Rates'!$A$11:$Q$88,12,0)))*BF174+(IF(ISERROR(VLOOKUP(BC174,'Calcification Rates'!$A$11:$Q$88,15,0)),0,VLOOKUP(BC174,'Calcification Rates'!$A$11:$Q$88,15,0)))</f>
        <v>0</v>
      </c>
      <c r="BK174" s="254">
        <f>(IF(ISERROR(VLOOKUP(BC174,'Calcification Rates'!$A$11:$Q$88,13,0)),0,VLOOKUP(BC174,'Calcification Rates'!$A$11:$Q$88,13,0)))*BF174+(IF(ISERROR(VLOOKUP(BC174,'Calcification Rates'!$A$11:$Q$88,16,0)),0,VLOOKUP(BC174,'Calcification Rates'!$A$11:$Q$88,16,0)))</f>
        <v>0</v>
      </c>
      <c r="BL174" s="260"/>
      <c r="BM174" s="261"/>
      <c r="BN174" s="261"/>
      <c r="BO174" s="241">
        <f>(IF(ISERROR(VLOOKUP(BL174,'Calcification Rates'!$A$11:$Q$88,5,0)),0,VLOOKUP(BL174,'Calcification Rates'!$A$11:$Q$88,5,0)))*BN174</f>
        <v>0</v>
      </c>
      <c r="BP174" s="245" t="str">
        <f>IF(ISERROR(VLOOKUP(BL174,'Calcification Rates'!$A$10:$D$88,2,FALSE))," ",VLOOKUP(BL174,'Calcification Rates'!$A$10:$D$88,2,FALSE))</f>
        <v xml:space="preserve"> </v>
      </c>
      <c r="BQ174" s="245" t="str">
        <f>IF(ISERROR(VLOOKUP(BL174,'Calcification Rates'!$A$10:$D$88,4,FALSE))," ",VLOOKUP(BL174,'Calcification Rates'!$A$10:$D$88,4,FALSE))</f>
        <v xml:space="preserve"> </v>
      </c>
      <c r="BR174" s="253">
        <f>(IF(ISERROR(VLOOKUP(BL174,'Calcification Rates'!$A$11:$Q$88,11,0)),0,VLOOKUP(BL174,'Calcification Rates'!$A$11:$Q$88,11,0)))*BO174+(IF(ISERROR(VLOOKUP(BL174,'Calcification Rates'!$A$11:$Q$88,14,0)),0,VLOOKUP(BL174,'Calcification Rates'!$A$11:$Q$88,14,0)))</f>
        <v>0</v>
      </c>
      <c r="BS174" s="253">
        <f>(IF(ISERROR(VLOOKUP(BL174,'Calcification Rates'!$A$11:$Q$88,12,0)),0,VLOOKUP(BL174,'Calcification Rates'!$A$11:$Q$88,12,0)))*BO174+(IF(ISERROR(VLOOKUP(BL174,'Calcification Rates'!$A$11:$Q$88,15,0)),0,VLOOKUP(BL174,'Calcification Rates'!$A$11:$Q$88,15,0)))</f>
        <v>0</v>
      </c>
      <c r="BT174" s="254">
        <f>(IF(ISERROR(VLOOKUP(BL174,'Calcification Rates'!$A$11:$Q$88,13,0)),0,VLOOKUP(BL174,'Calcification Rates'!$A$11:$Q$88,13,0)))*BO174+(IF(ISERROR(VLOOKUP(BL174,'Calcification Rates'!$A$11:$Q$88,16,0)),0,VLOOKUP(BL174,'Calcification Rates'!$A$11:$Q$88,16,0)))</f>
        <v>0</v>
      </c>
    </row>
    <row r="175" spans="1:72" ht="20.100000000000001" customHeight="1" x14ac:dyDescent="0.25">
      <c r="A175" s="262"/>
      <c r="B175" s="261"/>
      <c r="C175" s="263"/>
      <c r="D175" s="244">
        <f>(IF(ISERROR(VLOOKUP(A175,'Calcification Rates'!$A$11:$Q$88,5,0)),0,VLOOKUP(A175,'Calcification Rates'!$A$11:$Q$88,5,0)))*C175</f>
        <v>0</v>
      </c>
      <c r="E175" s="245" t="str">
        <f>IF(ISERROR(VLOOKUP(A175,'Calcification Rates'!$A$10:$D$88,2,FALSE))," ",VLOOKUP(A175,'Calcification Rates'!$A$10:$D$88,2,FALSE))</f>
        <v xml:space="preserve"> </v>
      </c>
      <c r="F175" s="245" t="str">
        <f>IF(ISERROR(VLOOKUP(A175,'Calcification Rates'!$A$10:$D$88,4,FALSE))," ",VLOOKUP(A175,'Calcification Rates'!$A$10:$D$88,4,FALSE))</f>
        <v xml:space="preserve"> </v>
      </c>
      <c r="G175" s="246">
        <f>(IF(ISERROR(VLOOKUP(A175,'Calcification Rates'!$A$11:$Q$88,11,0)),0,VLOOKUP(A175,'Calcification Rates'!$A$11:$Q$88,11,0)))*D175+(IF(ISERROR(VLOOKUP(A175,'Calcification Rates'!$A$11:$Q$88,14,0)),0,VLOOKUP(A175,'Calcification Rates'!$A$11:$Q$88,14,0)))</f>
        <v>0</v>
      </c>
      <c r="H175" s="247">
        <f>(IF(ISERROR(VLOOKUP(A175,'Calcification Rates'!$A$11:$Q$88,12,0)),0,VLOOKUP(A175,'Calcification Rates'!$A$11:$Q$88,12,0)))*D175+(IF(ISERROR(VLOOKUP(A175,'Calcification Rates'!$A$11:$Q$88,15,0)),0,VLOOKUP(A175,'Calcification Rates'!$A$11:$Q$88,15,0)))</f>
        <v>0</v>
      </c>
      <c r="I175" s="248">
        <f>(IF(ISERROR(VLOOKUP(A175,'Calcification Rates'!$A$11:$Q$88,13,0)),0,VLOOKUP(A175,'Calcification Rates'!$A$11:$Q$88,13,0)))*D175+(IF(ISERROR(VLOOKUP(A175,'Calcification Rates'!$A$11:$Q$88,16,0)),0,VLOOKUP(A175,'Calcification Rates'!$A$11:$Q$88,16,0)))</f>
        <v>0</v>
      </c>
      <c r="J175" s="260"/>
      <c r="K175" s="250"/>
      <c r="L175" s="250"/>
      <c r="M175" s="244">
        <f>(IF(ISERROR(VLOOKUP(J175,'Calcification Rates'!$A$11:$Q$88,5,0)),0,VLOOKUP(J175,'Calcification Rates'!$A$11:$Q$88,5,0)))*L175</f>
        <v>0</v>
      </c>
      <c r="N175" s="245" t="str">
        <f>IF(ISERROR(VLOOKUP(J175,'Calcification Rates'!$A$10:$D$88,2,FALSE))," ",VLOOKUP(J175,'Calcification Rates'!$A$10:$D$88,2,FALSE))</f>
        <v xml:space="preserve"> </v>
      </c>
      <c r="O175" s="245" t="str">
        <f>IF(ISERROR(VLOOKUP(J175,'Calcification Rates'!$A$10:$D$88,4,FALSE))," ",VLOOKUP(J175,'Calcification Rates'!$A$10:$D$88,4,FALSE))</f>
        <v xml:space="preserve"> </v>
      </c>
      <c r="P175" s="246">
        <f>(IF(ISERROR(VLOOKUP(J175,'Calcification Rates'!$A$11:$Q$88,11,0)),0,VLOOKUP(J175,'Calcification Rates'!$A$11:$Q$88,11,0)))*M175+(IF(ISERROR(VLOOKUP(J175,'Calcification Rates'!$A$11:$Q$88,14,0)),0,VLOOKUP(J175,'Calcification Rates'!$A$11:$Q$88,14,0)))</f>
        <v>0</v>
      </c>
      <c r="Q175" s="246">
        <f>(IF(ISERROR(VLOOKUP(J175,'Calcification Rates'!$A$11:$Q$88,12,0)),0,VLOOKUP(J175,'Calcification Rates'!$A$11:$Q$88,12,0)))*M175+(IF(ISERROR(VLOOKUP(J175,'Calcification Rates'!$A$11:$Q$88,15,0)),0,VLOOKUP(J175,'Calcification Rates'!$A$11:$Q$88,15,0)))</f>
        <v>0</v>
      </c>
      <c r="R175" s="249">
        <f>(IF(ISERROR(VLOOKUP(J175,'Calcification Rates'!$A$11:$Q$88,13,0)),0,VLOOKUP(J175,'Calcification Rates'!$A$11:$Q$88,13,0)))*M175+(IF(ISERROR(VLOOKUP(J175,'Calcification Rates'!$A$11:$Q$88,16,0)),0,VLOOKUP(J175,'Calcification Rates'!$A$11:$Q$88,16,0)))</f>
        <v>0</v>
      </c>
      <c r="S175" s="242"/>
      <c r="T175" s="242"/>
      <c r="U175" s="242"/>
      <c r="V175" s="252">
        <f>(IF(ISERROR(VLOOKUP(S175,'Calcification Rates'!$A$11:$Q$88,5,0)),0,VLOOKUP(S175,'Calcification Rates'!$A$11:$Q$88,5,0)))*U175</f>
        <v>0</v>
      </c>
      <c r="W175" s="259" t="str">
        <f>IF(ISERROR(VLOOKUP(S175,'Calcification Rates'!$A$10:$D$88,2,FALSE))," ",VLOOKUP(S175,'Calcification Rates'!$A$10:$D$88,2,FALSE))</f>
        <v xml:space="preserve"> </v>
      </c>
      <c r="X175" s="245" t="str">
        <f>IF(ISERROR(VLOOKUP(S175,'Calcification Rates'!$A$10:$D$88,4,FALSE))," ",VLOOKUP(S175,'Calcification Rates'!$A$10:$D$88,4,FALSE))</f>
        <v xml:space="preserve"> </v>
      </c>
      <c r="Y175" s="246">
        <f>(IF(ISERROR(VLOOKUP(S175,'Calcification Rates'!$A$11:$Q$88,11,0)),0,VLOOKUP(S175,'Calcification Rates'!$A$11:$Q$88,11,0)))*V175+(IF(ISERROR(VLOOKUP(S175,'Calcification Rates'!$A$11:$Q$88,14,0)),0,VLOOKUP(S175,'Calcification Rates'!$A$11:$Q$88,14,0)))</f>
        <v>0</v>
      </c>
      <c r="Z175" s="246">
        <f>(IF(ISERROR(VLOOKUP(S175,'Calcification Rates'!$A$11:$Q$88,12,0)),0,VLOOKUP(S175,'Calcification Rates'!$A$11:$Q$88,12,0)))*V175+(IF(ISERROR(VLOOKUP(S175,'Calcification Rates'!$A$11:$Q$88,15,0)),0,VLOOKUP(S175,'Calcification Rates'!$A$11:$Q$88,15,0)))</f>
        <v>0</v>
      </c>
      <c r="AA175" s="249">
        <f>(IF(ISERROR(VLOOKUP(S175,'Calcification Rates'!$A$11:$Q$88,13,0)),0,VLOOKUP(S175,'Calcification Rates'!$A$11:$Q$88,13,0)))*V175+(IF(ISERROR(VLOOKUP(S175,'Calcification Rates'!$A$11:$Q$88,16,0)),0,VLOOKUP(S175,'Calcification Rates'!$A$11:$Q$88,16,0)))</f>
        <v>0</v>
      </c>
      <c r="AB175" s="260"/>
      <c r="AC175" s="261"/>
      <c r="AD175" s="261"/>
      <c r="AE175" s="244">
        <f>(IF(ISERROR(VLOOKUP(AB175,'Calcification Rates'!$A$11:$Q$88,5,0)),0,VLOOKUP(AB175,'Calcification Rates'!$A$11:$Q$88,5,0)))*AD175</f>
        <v>0</v>
      </c>
      <c r="AF175" s="245" t="str">
        <f>IF(ISERROR(VLOOKUP(AB175,'Calcification Rates'!$A$10:$D$88,2,FALSE))," ",VLOOKUP(AB175,'Calcification Rates'!$A$10:$D$88,2,FALSE))</f>
        <v xml:space="preserve"> </v>
      </c>
      <c r="AG175" s="245" t="str">
        <f>IF(ISERROR(VLOOKUP(AB175,'Calcification Rates'!$A$10:$D$88,4,FALSE))," ",VLOOKUP(AB175,'Calcification Rates'!$A$10:$D$88,4,FALSE))</f>
        <v xml:space="preserve"> </v>
      </c>
      <c r="AH175" s="246">
        <f>(IF(ISERROR(VLOOKUP(AB175,'Calcification Rates'!$A$11:$Q$88,11,0)),0,VLOOKUP(AB175,'Calcification Rates'!$A$11:$Q$88,11,0)))*AE175+(IF(ISERROR(VLOOKUP(AB175,'Calcification Rates'!$A$11:$Q$88,14,0)),0,VLOOKUP(AB175,'Calcification Rates'!$A$11:$Q$88,14,0)))</f>
        <v>0</v>
      </c>
      <c r="AI175" s="246">
        <f>(IF(ISERROR(VLOOKUP(AB175,'Calcification Rates'!$A$11:$Q$88,12,0)),0,VLOOKUP(AB175,'Calcification Rates'!$A$11:$Q$88,12,0)))*AE175+(IF(ISERROR(VLOOKUP(AB175,'Calcification Rates'!$A$11:$Q$88,15,0)),0,VLOOKUP(AB175,'Calcification Rates'!$A$11:$Q$88,15,0)))</f>
        <v>0</v>
      </c>
      <c r="AJ175" s="249">
        <f>(IF(ISERROR(VLOOKUP(AB175,'Calcification Rates'!$A$11:$Q$88,13,0)),0,VLOOKUP(AB175,'Calcification Rates'!$A$11:$Q$88,13,0)))*AE175+(IF(ISERROR(VLOOKUP(AB175,'Calcification Rates'!$A$11:$Q$88,16,0)),0,VLOOKUP(AB175,'Calcification Rates'!$A$11:$Q$88,16,0)))</f>
        <v>0</v>
      </c>
      <c r="AK175" s="260"/>
      <c r="AL175" s="261"/>
      <c r="AM175" s="261"/>
      <c r="AN175" s="252">
        <f>(IF(ISERROR(VLOOKUP(AK175,'Calcification Rates'!$A$11:$Q$88,5,0)),0,VLOOKUP(AK175,'Calcification Rates'!$A$11:$Q$88,5,0)))*AM175</f>
        <v>0</v>
      </c>
      <c r="AO175" s="245" t="str">
        <f>IF(ISERROR(VLOOKUP(AK175,'Calcification Rates'!$A$10:$D$88,2,FALSE))," ",VLOOKUP(AK175,'Calcification Rates'!$A$10:$D$88,2,FALSE))</f>
        <v xml:space="preserve"> </v>
      </c>
      <c r="AP175" s="245" t="str">
        <f>IF(ISERROR(VLOOKUP(AK175,'Calcification Rates'!$A$10:$D$88,4,FALSE))," ",VLOOKUP(AK175,'Calcification Rates'!$A$10:$D$88,4,FALSE))</f>
        <v xml:space="preserve"> </v>
      </c>
      <c r="AQ175" s="246">
        <f>(IF(ISERROR(VLOOKUP(AK175,'Calcification Rates'!$A$11:$Q$88,11,0)),0,VLOOKUP(AK175,'Calcification Rates'!$A$11:$Q$88,11,0)))*AN175+(IF(ISERROR(VLOOKUP(AK175,'Calcification Rates'!$A$11:$Q$88,14,0)),0,VLOOKUP(AK175,'Calcification Rates'!$A$11:$Q$88,14,0)))</f>
        <v>0</v>
      </c>
      <c r="AR175" s="246">
        <f>(IF(ISERROR(VLOOKUP(AK175,'Calcification Rates'!$A$11:$Q$88,12,0)),0,VLOOKUP(AK175,'Calcification Rates'!$A$11:$Q$88,12,0)))*AN175+(IF(ISERROR(VLOOKUP(AK175,'Calcification Rates'!$A$11:$Q$88,15,0)),0,VLOOKUP(AK175,'Calcification Rates'!$A$11:$Q$88,15,0)))</f>
        <v>0</v>
      </c>
      <c r="AS175" s="249">
        <f>(IF(ISERROR(VLOOKUP(AK175,'Calcification Rates'!$A$11:$Q$88,13,0)),0,VLOOKUP(AK175,'Calcification Rates'!$A$11:$Q$88,13,0)))*AN175+(IF(ISERROR(VLOOKUP(AK175,'Calcification Rates'!$A$11:$Q$88,16,0)),0,VLOOKUP(AK175,'Calcification Rates'!$A$11:$Q$88,16,0)))</f>
        <v>0</v>
      </c>
      <c r="AT175" s="260"/>
      <c r="AU175" s="261"/>
      <c r="AV175" s="261"/>
      <c r="AW175" s="244">
        <f>(IF(ISERROR(VLOOKUP(AT175,'Calcification Rates'!$A$11:$Q$88,5,0)),0,VLOOKUP(AT175,'Calcification Rates'!$A$11:$Q$88,5,0)))*AV175</f>
        <v>0</v>
      </c>
      <c r="AX175" s="245" t="str">
        <f>IF(ISERROR(VLOOKUP(AT175,'Calcification Rates'!$A$10:$D$88,2,FALSE))," ",VLOOKUP(AT175,'Calcification Rates'!$A$10:$D$88,2,FALSE))</f>
        <v xml:space="preserve"> </v>
      </c>
      <c r="AY175" s="245" t="str">
        <f>IF(ISERROR(VLOOKUP(AT175,'Calcification Rates'!$A$10:$D$88,4,FALSE))," ",VLOOKUP(AT175,'Calcification Rates'!$A$10:$D$88,4,FALSE))</f>
        <v xml:space="preserve"> </v>
      </c>
      <c r="AZ175" s="253">
        <f>(IF(ISERROR(VLOOKUP(AT175,'Calcification Rates'!$A$11:$Q$88,11,0)),0,VLOOKUP(AT175,'Calcification Rates'!$A$11:$Q$88,11,0)))*AW175+(IF(ISERROR(VLOOKUP(AT175,'Calcification Rates'!$A$11:$Q$88,14,0)),0,VLOOKUP(AT175,'Calcification Rates'!$A$11:$Q$88,14,0)))</f>
        <v>0</v>
      </c>
      <c r="BA175" s="253">
        <f>(IF(ISERROR(VLOOKUP(AT175,'Calcification Rates'!$A$11:$Q$88,12,0)),0,VLOOKUP(AT175,'Calcification Rates'!$A$11:$Q$88,12,0)))*AW175+(IF(ISERROR(VLOOKUP(AT175,'Calcification Rates'!$A$11:$Q$88,15,0)),0,VLOOKUP(AT175,'Calcification Rates'!$A$11:$Q$88,15,0)))</f>
        <v>0</v>
      </c>
      <c r="BB175" s="254">
        <f>(IF(ISERROR(VLOOKUP(AT175,'Calcification Rates'!$A$11:$Q$88,13,0)),0,VLOOKUP(AT175,'Calcification Rates'!$A$11:$Q$88,13,0)))*AW175+(IF(ISERROR(VLOOKUP(AT175,'Calcification Rates'!$A$11:$Q$88,16,0)),0,VLOOKUP(AT175,'Calcification Rates'!$A$11:$Q$88,16,0)))</f>
        <v>0</v>
      </c>
      <c r="BC175" s="260"/>
      <c r="BD175" s="261"/>
      <c r="BE175" s="261"/>
      <c r="BF175" s="244">
        <f>(IF(ISERROR(VLOOKUP(BC175,'Calcification Rates'!$A$11:$Q$88,5,0)),0,VLOOKUP(BC175,'Calcification Rates'!$A$11:$Q$88,5,0)))*BE175</f>
        <v>0</v>
      </c>
      <c r="BG175" s="245" t="str">
        <f>IF(ISERROR(VLOOKUP(BC175,'Calcification Rates'!$A$10:$D$88,2,FALSE))," ",VLOOKUP(BC175,'Calcification Rates'!$A$10:$D$88,2,FALSE))</f>
        <v xml:space="preserve"> </v>
      </c>
      <c r="BH175" s="245" t="str">
        <f>IF(ISERROR(VLOOKUP(BC175,'Calcification Rates'!$A$10:$D$88,4,FALSE))," ",VLOOKUP(BC175,'Calcification Rates'!$A$10:$D$88,4,FALSE))</f>
        <v xml:space="preserve"> </v>
      </c>
      <c r="BI175" s="253">
        <f>(IF(ISERROR(VLOOKUP(BC175,'Calcification Rates'!$A$11:$Q$88,11,0)),0,VLOOKUP(BC175,'Calcification Rates'!$A$11:$Q$88,11,0)))*BF175+(IF(ISERROR(VLOOKUP(BC175,'Calcification Rates'!$A$11:$Q$88,14,0)),0,VLOOKUP(BC175,'Calcification Rates'!$A$11:$Q$88,14,0)))</f>
        <v>0</v>
      </c>
      <c r="BJ175" s="253">
        <f>(IF(ISERROR(VLOOKUP(BC175,'Calcification Rates'!$A$11:$Q$88,12,0)),0,VLOOKUP(BC175,'Calcification Rates'!$A$11:$Q$88,12,0)))*BF175+(IF(ISERROR(VLOOKUP(BC175,'Calcification Rates'!$A$11:$Q$88,15,0)),0,VLOOKUP(BC175,'Calcification Rates'!$A$11:$Q$88,15,0)))</f>
        <v>0</v>
      </c>
      <c r="BK175" s="254">
        <f>(IF(ISERROR(VLOOKUP(BC175,'Calcification Rates'!$A$11:$Q$88,13,0)),0,VLOOKUP(BC175,'Calcification Rates'!$A$11:$Q$88,13,0)))*BF175+(IF(ISERROR(VLOOKUP(BC175,'Calcification Rates'!$A$11:$Q$88,16,0)),0,VLOOKUP(BC175,'Calcification Rates'!$A$11:$Q$88,16,0)))</f>
        <v>0</v>
      </c>
      <c r="BL175" s="260"/>
      <c r="BM175" s="261"/>
      <c r="BN175" s="261"/>
      <c r="BO175" s="241">
        <f>(IF(ISERROR(VLOOKUP(BL175,'Calcification Rates'!$A$11:$Q$88,5,0)),0,VLOOKUP(BL175,'Calcification Rates'!$A$11:$Q$88,5,0)))*BN175</f>
        <v>0</v>
      </c>
      <c r="BP175" s="245" t="str">
        <f>IF(ISERROR(VLOOKUP(BL175,'Calcification Rates'!$A$10:$D$88,2,FALSE))," ",VLOOKUP(BL175,'Calcification Rates'!$A$10:$D$88,2,FALSE))</f>
        <v xml:space="preserve"> </v>
      </c>
      <c r="BQ175" s="245" t="str">
        <f>IF(ISERROR(VLOOKUP(BL175,'Calcification Rates'!$A$10:$D$88,4,FALSE))," ",VLOOKUP(BL175,'Calcification Rates'!$A$10:$D$88,4,FALSE))</f>
        <v xml:space="preserve"> </v>
      </c>
      <c r="BR175" s="253">
        <f>(IF(ISERROR(VLOOKUP(BL175,'Calcification Rates'!$A$11:$Q$88,11,0)),0,VLOOKUP(BL175,'Calcification Rates'!$A$11:$Q$88,11,0)))*BO175+(IF(ISERROR(VLOOKUP(BL175,'Calcification Rates'!$A$11:$Q$88,14,0)),0,VLOOKUP(BL175,'Calcification Rates'!$A$11:$Q$88,14,0)))</f>
        <v>0</v>
      </c>
      <c r="BS175" s="253">
        <f>(IF(ISERROR(VLOOKUP(BL175,'Calcification Rates'!$A$11:$Q$88,12,0)),0,VLOOKUP(BL175,'Calcification Rates'!$A$11:$Q$88,12,0)))*BO175+(IF(ISERROR(VLOOKUP(BL175,'Calcification Rates'!$A$11:$Q$88,15,0)),0,VLOOKUP(BL175,'Calcification Rates'!$A$11:$Q$88,15,0)))</f>
        <v>0</v>
      </c>
      <c r="BT175" s="254">
        <f>(IF(ISERROR(VLOOKUP(BL175,'Calcification Rates'!$A$11:$Q$88,13,0)),0,VLOOKUP(BL175,'Calcification Rates'!$A$11:$Q$88,13,0)))*BO175+(IF(ISERROR(VLOOKUP(BL175,'Calcification Rates'!$A$11:$Q$88,16,0)),0,VLOOKUP(BL175,'Calcification Rates'!$A$11:$Q$88,16,0)))</f>
        <v>0</v>
      </c>
    </row>
    <row r="176" spans="1:72" ht="20.100000000000001" customHeight="1" x14ac:dyDescent="0.25">
      <c r="A176" s="262"/>
      <c r="B176" s="261"/>
      <c r="C176" s="263"/>
      <c r="D176" s="244">
        <f>(IF(ISERROR(VLOOKUP(A176,'Calcification Rates'!$A$11:$Q$88,5,0)),0,VLOOKUP(A176,'Calcification Rates'!$A$11:$Q$88,5,0)))*C176</f>
        <v>0</v>
      </c>
      <c r="E176" s="245" t="str">
        <f>IF(ISERROR(VLOOKUP(A176,'Calcification Rates'!$A$10:$D$88,2,FALSE))," ",VLOOKUP(A176,'Calcification Rates'!$A$10:$D$88,2,FALSE))</f>
        <v xml:space="preserve"> </v>
      </c>
      <c r="F176" s="245" t="str">
        <f>IF(ISERROR(VLOOKUP(A176,'Calcification Rates'!$A$10:$D$88,4,FALSE))," ",VLOOKUP(A176,'Calcification Rates'!$A$10:$D$88,4,FALSE))</f>
        <v xml:space="preserve"> </v>
      </c>
      <c r="G176" s="246">
        <f>(IF(ISERROR(VLOOKUP(A176,'Calcification Rates'!$A$11:$Q$88,11,0)),0,VLOOKUP(A176,'Calcification Rates'!$A$11:$Q$88,11,0)))*D176+(IF(ISERROR(VLOOKUP(A176,'Calcification Rates'!$A$11:$Q$88,14,0)),0,VLOOKUP(A176,'Calcification Rates'!$A$11:$Q$88,14,0)))</f>
        <v>0</v>
      </c>
      <c r="H176" s="247">
        <f>(IF(ISERROR(VLOOKUP(A176,'Calcification Rates'!$A$11:$Q$88,12,0)),0,VLOOKUP(A176,'Calcification Rates'!$A$11:$Q$88,12,0)))*D176+(IF(ISERROR(VLOOKUP(A176,'Calcification Rates'!$A$11:$Q$88,15,0)),0,VLOOKUP(A176,'Calcification Rates'!$A$11:$Q$88,15,0)))</f>
        <v>0</v>
      </c>
      <c r="I176" s="248">
        <f>(IF(ISERROR(VLOOKUP(A176,'Calcification Rates'!$A$11:$Q$88,13,0)),0,VLOOKUP(A176,'Calcification Rates'!$A$11:$Q$88,13,0)))*D176+(IF(ISERROR(VLOOKUP(A176,'Calcification Rates'!$A$11:$Q$88,16,0)),0,VLOOKUP(A176,'Calcification Rates'!$A$11:$Q$88,16,0)))</f>
        <v>0</v>
      </c>
      <c r="J176" s="260"/>
      <c r="K176" s="250"/>
      <c r="L176" s="250"/>
      <c r="M176" s="244">
        <f>(IF(ISERROR(VLOOKUP(J176,'Calcification Rates'!$A$11:$Q$88,5,0)),0,VLOOKUP(J176,'Calcification Rates'!$A$11:$Q$88,5,0)))*L176</f>
        <v>0</v>
      </c>
      <c r="N176" s="245" t="str">
        <f>IF(ISERROR(VLOOKUP(J176,'Calcification Rates'!$A$10:$D$88,2,FALSE))," ",VLOOKUP(J176,'Calcification Rates'!$A$10:$D$88,2,FALSE))</f>
        <v xml:space="preserve"> </v>
      </c>
      <c r="O176" s="245" t="str">
        <f>IF(ISERROR(VLOOKUP(J176,'Calcification Rates'!$A$10:$D$88,4,FALSE))," ",VLOOKUP(J176,'Calcification Rates'!$A$10:$D$88,4,FALSE))</f>
        <v xml:space="preserve"> </v>
      </c>
      <c r="P176" s="246">
        <f>(IF(ISERROR(VLOOKUP(J176,'Calcification Rates'!$A$11:$Q$88,11,0)),0,VLOOKUP(J176,'Calcification Rates'!$A$11:$Q$88,11,0)))*M176+(IF(ISERROR(VLOOKUP(J176,'Calcification Rates'!$A$11:$Q$88,14,0)),0,VLOOKUP(J176,'Calcification Rates'!$A$11:$Q$88,14,0)))</f>
        <v>0</v>
      </c>
      <c r="Q176" s="246">
        <f>(IF(ISERROR(VLOOKUP(J176,'Calcification Rates'!$A$11:$Q$88,12,0)),0,VLOOKUP(J176,'Calcification Rates'!$A$11:$Q$88,12,0)))*M176+(IF(ISERROR(VLOOKUP(J176,'Calcification Rates'!$A$11:$Q$88,15,0)),0,VLOOKUP(J176,'Calcification Rates'!$A$11:$Q$88,15,0)))</f>
        <v>0</v>
      </c>
      <c r="R176" s="249">
        <f>(IF(ISERROR(VLOOKUP(J176,'Calcification Rates'!$A$11:$Q$88,13,0)),0,VLOOKUP(J176,'Calcification Rates'!$A$11:$Q$88,13,0)))*M176+(IF(ISERROR(VLOOKUP(J176,'Calcification Rates'!$A$11:$Q$88,16,0)),0,VLOOKUP(J176,'Calcification Rates'!$A$11:$Q$88,16,0)))</f>
        <v>0</v>
      </c>
      <c r="S176" s="242"/>
      <c r="T176" s="242"/>
      <c r="U176" s="242"/>
      <c r="V176" s="252">
        <f>(IF(ISERROR(VLOOKUP(S176,'Calcification Rates'!$A$11:$Q$88,5,0)),0,VLOOKUP(S176,'Calcification Rates'!$A$11:$Q$88,5,0)))*U176</f>
        <v>0</v>
      </c>
      <c r="W176" s="259" t="str">
        <f>IF(ISERROR(VLOOKUP(S176,'Calcification Rates'!$A$10:$D$88,2,FALSE))," ",VLOOKUP(S176,'Calcification Rates'!$A$10:$D$88,2,FALSE))</f>
        <v xml:space="preserve"> </v>
      </c>
      <c r="X176" s="245" t="str">
        <f>IF(ISERROR(VLOOKUP(S176,'Calcification Rates'!$A$10:$D$88,4,FALSE))," ",VLOOKUP(S176,'Calcification Rates'!$A$10:$D$88,4,FALSE))</f>
        <v xml:space="preserve"> </v>
      </c>
      <c r="Y176" s="246">
        <f>(IF(ISERROR(VLOOKUP(S176,'Calcification Rates'!$A$11:$Q$88,11,0)),0,VLOOKUP(S176,'Calcification Rates'!$A$11:$Q$88,11,0)))*V176+(IF(ISERROR(VLOOKUP(S176,'Calcification Rates'!$A$11:$Q$88,14,0)),0,VLOOKUP(S176,'Calcification Rates'!$A$11:$Q$88,14,0)))</f>
        <v>0</v>
      </c>
      <c r="Z176" s="246">
        <f>(IF(ISERROR(VLOOKUP(S176,'Calcification Rates'!$A$11:$Q$88,12,0)),0,VLOOKUP(S176,'Calcification Rates'!$A$11:$Q$88,12,0)))*V176+(IF(ISERROR(VLOOKUP(S176,'Calcification Rates'!$A$11:$Q$88,15,0)),0,VLOOKUP(S176,'Calcification Rates'!$A$11:$Q$88,15,0)))</f>
        <v>0</v>
      </c>
      <c r="AA176" s="249">
        <f>(IF(ISERROR(VLOOKUP(S176,'Calcification Rates'!$A$11:$Q$88,13,0)),0,VLOOKUP(S176,'Calcification Rates'!$A$11:$Q$88,13,0)))*V176+(IF(ISERROR(VLOOKUP(S176,'Calcification Rates'!$A$11:$Q$88,16,0)),0,VLOOKUP(S176,'Calcification Rates'!$A$11:$Q$88,16,0)))</f>
        <v>0</v>
      </c>
      <c r="AB176" s="260"/>
      <c r="AC176" s="261"/>
      <c r="AD176" s="261"/>
      <c r="AE176" s="244">
        <f>(IF(ISERROR(VLOOKUP(AB176,'Calcification Rates'!$A$11:$Q$88,5,0)),0,VLOOKUP(AB176,'Calcification Rates'!$A$11:$Q$88,5,0)))*AD176</f>
        <v>0</v>
      </c>
      <c r="AF176" s="245" t="str">
        <f>IF(ISERROR(VLOOKUP(AB176,'Calcification Rates'!$A$10:$D$88,2,FALSE))," ",VLOOKUP(AB176,'Calcification Rates'!$A$10:$D$88,2,FALSE))</f>
        <v xml:space="preserve"> </v>
      </c>
      <c r="AG176" s="245" t="str">
        <f>IF(ISERROR(VLOOKUP(AB176,'Calcification Rates'!$A$10:$D$88,4,FALSE))," ",VLOOKUP(AB176,'Calcification Rates'!$A$10:$D$88,4,FALSE))</f>
        <v xml:space="preserve"> </v>
      </c>
      <c r="AH176" s="246">
        <f>(IF(ISERROR(VLOOKUP(AB176,'Calcification Rates'!$A$11:$Q$88,11,0)),0,VLOOKUP(AB176,'Calcification Rates'!$A$11:$Q$88,11,0)))*AE176+(IF(ISERROR(VLOOKUP(AB176,'Calcification Rates'!$A$11:$Q$88,14,0)),0,VLOOKUP(AB176,'Calcification Rates'!$A$11:$Q$88,14,0)))</f>
        <v>0</v>
      </c>
      <c r="AI176" s="246">
        <f>(IF(ISERROR(VLOOKUP(AB176,'Calcification Rates'!$A$11:$Q$88,12,0)),0,VLOOKUP(AB176,'Calcification Rates'!$A$11:$Q$88,12,0)))*AE176+(IF(ISERROR(VLOOKUP(AB176,'Calcification Rates'!$A$11:$Q$88,15,0)),0,VLOOKUP(AB176,'Calcification Rates'!$A$11:$Q$88,15,0)))</f>
        <v>0</v>
      </c>
      <c r="AJ176" s="249">
        <f>(IF(ISERROR(VLOOKUP(AB176,'Calcification Rates'!$A$11:$Q$88,13,0)),0,VLOOKUP(AB176,'Calcification Rates'!$A$11:$Q$88,13,0)))*AE176+(IF(ISERROR(VLOOKUP(AB176,'Calcification Rates'!$A$11:$Q$88,16,0)),0,VLOOKUP(AB176,'Calcification Rates'!$A$11:$Q$88,16,0)))</f>
        <v>0</v>
      </c>
      <c r="AK176" s="260"/>
      <c r="AL176" s="261"/>
      <c r="AM176" s="261"/>
      <c r="AN176" s="252">
        <f>(IF(ISERROR(VLOOKUP(AK176,'Calcification Rates'!$A$11:$Q$88,5,0)),0,VLOOKUP(AK176,'Calcification Rates'!$A$11:$Q$88,5,0)))*AM176</f>
        <v>0</v>
      </c>
      <c r="AO176" s="245" t="str">
        <f>IF(ISERROR(VLOOKUP(AK176,'Calcification Rates'!$A$10:$D$88,2,FALSE))," ",VLOOKUP(AK176,'Calcification Rates'!$A$10:$D$88,2,FALSE))</f>
        <v xml:space="preserve"> </v>
      </c>
      <c r="AP176" s="245" t="str">
        <f>IF(ISERROR(VLOOKUP(AK176,'Calcification Rates'!$A$10:$D$88,4,FALSE))," ",VLOOKUP(AK176,'Calcification Rates'!$A$10:$D$88,4,FALSE))</f>
        <v xml:space="preserve"> </v>
      </c>
      <c r="AQ176" s="246">
        <f>(IF(ISERROR(VLOOKUP(AK176,'Calcification Rates'!$A$11:$Q$88,11,0)),0,VLOOKUP(AK176,'Calcification Rates'!$A$11:$Q$88,11,0)))*AN176+(IF(ISERROR(VLOOKUP(AK176,'Calcification Rates'!$A$11:$Q$88,14,0)),0,VLOOKUP(AK176,'Calcification Rates'!$A$11:$Q$88,14,0)))</f>
        <v>0</v>
      </c>
      <c r="AR176" s="246">
        <f>(IF(ISERROR(VLOOKUP(AK176,'Calcification Rates'!$A$11:$Q$88,12,0)),0,VLOOKUP(AK176,'Calcification Rates'!$A$11:$Q$88,12,0)))*AN176+(IF(ISERROR(VLOOKUP(AK176,'Calcification Rates'!$A$11:$Q$88,15,0)),0,VLOOKUP(AK176,'Calcification Rates'!$A$11:$Q$88,15,0)))</f>
        <v>0</v>
      </c>
      <c r="AS176" s="249">
        <f>(IF(ISERROR(VLOOKUP(AK176,'Calcification Rates'!$A$11:$Q$88,13,0)),0,VLOOKUP(AK176,'Calcification Rates'!$A$11:$Q$88,13,0)))*AN176+(IF(ISERROR(VLOOKUP(AK176,'Calcification Rates'!$A$11:$Q$88,16,0)),0,VLOOKUP(AK176,'Calcification Rates'!$A$11:$Q$88,16,0)))</f>
        <v>0</v>
      </c>
      <c r="AT176" s="260"/>
      <c r="AU176" s="261"/>
      <c r="AV176" s="261"/>
      <c r="AW176" s="244">
        <f>(IF(ISERROR(VLOOKUP(AT176,'Calcification Rates'!$A$11:$Q$88,5,0)),0,VLOOKUP(AT176,'Calcification Rates'!$A$11:$Q$88,5,0)))*AV176</f>
        <v>0</v>
      </c>
      <c r="AX176" s="245" t="str">
        <f>IF(ISERROR(VLOOKUP(AT176,'Calcification Rates'!$A$10:$D$88,2,FALSE))," ",VLOOKUP(AT176,'Calcification Rates'!$A$10:$D$88,2,FALSE))</f>
        <v xml:space="preserve"> </v>
      </c>
      <c r="AY176" s="245" t="str">
        <f>IF(ISERROR(VLOOKUP(AT176,'Calcification Rates'!$A$10:$D$88,4,FALSE))," ",VLOOKUP(AT176,'Calcification Rates'!$A$10:$D$88,4,FALSE))</f>
        <v xml:space="preserve"> </v>
      </c>
      <c r="AZ176" s="253">
        <f>(IF(ISERROR(VLOOKUP(AT176,'Calcification Rates'!$A$11:$Q$88,11,0)),0,VLOOKUP(AT176,'Calcification Rates'!$A$11:$Q$88,11,0)))*AW176+(IF(ISERROR(VLOOKUP(AT176,'Calcification Rates'!$A$11:$Q$88,14,0)),0,VLOOKUP(AT176,'Calcification Rates'!$A$11:$Q$88,14,0)))</f>
        <v>0</v>
      </c>
      <c r="BA176" s="253">
        <f>(IF(ISERROR(VLOOKUP(AT176,'Calcification Rates'!$A$11:$Q$88,12,0)),0,VLOOKUP(AT176,'Calcification Rates'!$A$11:$Q$88,12,0)))*AW176+(IF(ISERROR(VLOOKUP(AT176,'Calcification Rates'!$A$11:$Q$88,15,0)),0,VLOOKUP(AT176,'Calcification Rates'!$A$11:$Q$88,15,0)))</f>
        <v>0</v>
      </c>
      <c r="BB176" s="254">
        <f>(IF(ISERROR(VLOOKUP(AT176,'Calcification Rates'!$A$11:$Q$88,13,0)),0,VLOOKUP(AT176,'Calcification Rates'!$A$11:$Q$88,13,0)))*AW176+(IF(ISERROR(VLOOKUP(AT176,'Calcification Rates'!$A$11:$Q$88,16,0)),0,VLOOKUP(AT176,'Calcification Rates'!$A$11:$Q$88,16,0)))</f>
        <v>0</v>
      </c>
      <c r="BC176" s="260"/>
      <c r="BD176" s="261"/>
      <c r="BE176" s="261"/>
      <c r="BF176" s="244">
        <f>(IF(ISERROR(VLOOKUP(BC176,'Calcification Rates'!$A$11:$Q$88,5,0)),0,VLOOKUP(BC176,'Calcification Rates'!$A$11:$Q$88,5,0)))*BE176</f>
        <v>0</v>
      </c>
      <c r="BG176" s="245" t="str">
        <f>IF(ISERROR(VLOOKUP(BC176,'Calcification Rates'!$A$10:$D$88,2,FALSE))," ",VLOOKUP(BC176,'Calcification Rates'!$A$10:$D$88,2,FALSE))</f>
        <v xml:space="preserve"> </v>
      </c>
      <c r="BH176" s="245" t="str">
        <f>IF(ISERROR(VLOOKUP(BC176,'Calcification Rates'!$A$10:$D$88,4,FALSE))," ",VLOOKUP(BC176,'Calcification Rates'!$A$10:$D$88,4,FALSE))</f>
        <v xml:space="preserve"> </v>
      </c>
      <c r="BI176" s="253">
        <f>(IF(ISERROR(VLOOKUP(BC176,'Calcification Rates'!$A$11:$Q$88,11,0)),0,VLOOKUP(BC176,'Calcification Rates'!$A$11:$Q$88,11,0)))*BF176+(IF(ISERROR(VLOOKUP(BC176,'Calcification Rates'!$A$11:$Q$88,14,0)),0,VLOOKUP(BC176,'Calcification Rates'!$A$11:$Q$88,14,0)))</f>
        <v>0</v>
      </c>
      <c r="BJ176" s="253">
        <f>(IF(ISERROR(VLOOKUP(BC176,'Calcification Rates'!$A$11:$Q$88,12,0)),0,VLOOKUP(BC176,'Calcification Rates'!$A$11:$Q$88,12,0)))*BF176+(IF(ISERROR(VLOOKUP(BC176,'Calcification Rates'!$A$11:$Q$88,15,0)),0,VLOOKUP(BC176,'Calcification Rates'!$A$11:$Q$88,15,0)))</f>
        <v>0</v>
      </c>
      <c r="BK176" s="254">
        <f>(IF(ISERROR(VLOOKUP(BC176,'Calcification Rates'!$A$11:$Q$88,13,0)),0,VLOOKUP(BC176,'Calcification Rates'!$A$11:$Q$88,13,0)))*BF176+(IF(ISERROR(VLOOKUP(BC176,'Calcification Rates'!$A$11:$Q$88,16,0)),0,VLOOKUP(BC176,'Calcification Rates'!$A$11:$Q$88,16,0)))</f>
        <v>0</v>
      </c>
      <c r="BL176" s="260"/>
      <c r="BM176" s="261"/>
      <c r="BN176" s="261"/>
      <c r="BO176" s="241">
        <f>(IF(ISERROR(VLOOKUP(BL176,'Calcification Rates'!$A$11:$Q$88,5,0)),0,VLOOKUP(BL176,'Calcification Rates'!$A$11:$Q$88,5,0)))*BN176</f>
        <v>0</v>
      </c>
      <c r="BP176" s="245" t="str">
        <f>IF(ISERROR(VLOOKUP(BL176,'Calcification Rates'!$A$10:$D$88,2,FALSE))," ",VLOOKUP(BL176,'Calcification Rates'!$A$10:$D$88,2,FALSE))</f>
        <v xml:space="preserve"> </v>
      </c>
      <c r="BQ176" s="245" t="str">
        <f>IF(ISERROR(VLOOKUP(BL176,'Calcification Rates'!$A$10:$D$88,4,FALSE))," ",VLOOKUP(BL176,'Calcification Rates'!$A$10:$D$88,4,FALSE))</f>
        <v xml:space="preserve"> </v>
      </c>
      <c r="BR176" s="253">
        <f>(IF(ISERROR(VLOOKUP(BL176,'Calcification Rates'!$A$11:$Q$88,11,0)),0,VLOOKUP(BL176,'Calcification Rates'!$A$11:$Q$88,11,0)))*BO176+(IF(ISERROR(VLOOKUP(BL176,'Calcification Rates'!$A$11:$Q$88,14,0)),0,VLOOKUP(BL176,'Calcification Rates'!$A$11:$Q$88,14,0)))</f>
        <v>0</v>
      </c>
      <c r="BS176" s="253">
        <f>(IF(ISERROR(VLOOKUP(BL176,'Calcification Rates'!$A$11:$Q$88,12,0)),0,VLOOKUP(BL176,'Calcification Rates'!$A$11:$Q$88,12,0)))*BO176+(IF(ISERROR(VLOOKUP(BL176,'Calcification Rates'!$A$11:$Q$88,15,0)),0,VLOOKUP(BL176,'Calcification Rates'!$A$11:$Q$88,15,0)))</f>
        <v>0</v>
      </c>
      <c r="BT176" s="254">
        <f>(IF(ISERROR(VLOOKUP(BL176,'Calcification Rates'!$A$11:$Q$88,13,0)),0,VLOOKUP(BL176,'Calcification Rates'!$A$11:$Q$88,13,0)))*BO176+(IF(ISERROR(VLOOKUP(BL176,'Calcification Rates'!$A$11:$Q$88,16,0)),0,VLOOKUP(BL176,'Calcification Rates'!$A$11:$Q$88,16,0)))</f>
        <v>0</v>
      </c>
    </row>
    <row r="177" spans="1:72" ht="20.100000000000001" customHeight="1" x14ac:dyDescent="0.25">
      <c r="A177" s="262"/>
      <c r="B177" s="261"/>
      <c r="C177" s="263"/>
      <c r="D177" s="244">
        <f>(IF(ISERROR(VLOOKUP(A177,'Calcification Rates'!$A$11:$Q$88,5,0)),0,VLOOKUP(A177,'Calcification Rates'!$A$11:$Q$88,5,0)))*C177</f>
        <v>0</v>
      </c>
      <c r="E177" s="245" t="str">
        <f>IF(ISERROR(VLOOKUP(A177,'Calcification Rates'!$A$10:$D$88,2,FALSE))," ",VLOOKUP(A177,'Calcification Rates'!$A$10:$D$88,2,FALSE))</f>
        <v xml:space="preserve"> </v>
      </c>
      <c r="F177" s="245" t="str">
        <f>IF(ISERROR(VLOOKUP(A177,'Calcification Rates'!$A$10:$D$88,4,FALSE))," ",VLOOKUP(A177,'Calcification Rates'!$A$10:$D$88,4,FALSE))</f>
        <v xml:space="preserve"> </v>
      </c>
      <c r="G177" s="246">
        <f>(IF(ISERROR(VLOOKUP(A177,'Calcification Rates'!$A$11:$Q$88,11,0)),0,VLOOKUP(A177,'Calcification Rates'!$A$11:$Q$88,11,0)))*D177+(IF(ISERROR(VLOOKUP(A177,'Calcification Rates'!$A$11:$Q$88,14,0)),0,VLOOKUP(A177,'Calcification Rates'!$A$11:$Q$88,14,0)))</f>
        <v>0</v>
      </c>
      <c r="H177" s="247">
        <f>(IF(ISERROR(VLOOKUP(A177,'Calcification Rates'!$A$11:$Q$88,12,0)),0,VLOOKUP(A177,'Calcification Rates'!$A$11:$Q$88,12,0)))*D177+(IF(ISERROR(VLOOKUP(A177,'Calcification Rates'!$A$11:$Q$88,15,0)),0,VLOOKUP(A177,'Calcification Rates'!$A$11:$Q$88,15,0)))</f>
        <v>0</v>
      </c>
      <c r="I177" s="248">
        <f>(IF(ISERROR(VLOOKUP(A177,'Calcification Rates'!$A$11:$Q$88,13,0)),0,VLOOKUP(A177,'Calcification Rates'!$A$11:$Q$88,13,0)))*D177+(IF(ISERROR(VLOOKUP(A177,'Calcification Rates'!$A$11:$Q$88,16,0)),0,VLOOKUP(A177,'Calcification Rates'!$A$11:$Q$88,16,0)))</f>
        <v>0</v>
      </c>
      <c r="J177" s="260"/>
      <c r="K177" s="250"/>
      <c r="L177" s="250"/>
      <c r="M177" s="244">
        <f>(IF(ISERROR(VLOOKUP(J177,'Calcification Rates'!$A$11:$Q$88,5,0)),0,VLOOKUP(J177,'Calcification Rates'!$A$11:$Q$88,5,0)))*L177</f>
        <v>0</v>
      </c>
      <c r="N177" s="245" t="str">
        <f>IF(ISERROR(VLOOKUP(J177,'Calcification Rates'!$A$10:$D$88,2,FALSE))," ",VLOOKUP(J177,'Calcification Rates'!$A$10:$D$88,2,FALSE))</f>
        <v xml:space="preserve"> </v>
      </c>
      <c r="O177" s="245" t="str">
        <f>IF(ISERROR(VLOOKUP(J177,'Calcification Rates'!$A$10:$D$88,4,FALSE))," ",VLOOKUP(J177,'Calcification Rates'!$A$10:$D$88,4,FALSE))</f>
        <v xml:space="preserve"> </v>
      </c>
      <c r="P177" s="246">
        <f>(IF(ISERROR(VLOOKUP(J177,'Calcification Rates'!$A$11:$Q$88,11,0)),0,VLOOKUP(J177,'Calcification Rates'!$A$11:$Q$88,11,0)))*M177+(IF(ISERROR(VLOOKUP(J177,'Calcification Rates'!$A$11:$Q$88,14,0)),0,VLOOKUP(J177,'Calcification Rates'!$A$11:$Q$88,14,0)))</f>
        <v>0</v>
      </c>
      <c r="Q177" s="246">
        <f>(IF(ISERROR(VLOOKUP(J177,'Calcification Rates'!$A$11:$Q$88,12,0)),0,VLOOKUP(J177,'Calcification Rates'!$A$11:$Q$88,12,0)))*M177+(IF(ISERROR(VLOOKUP(J177,'Calcification Rates'!$A$11:$Q$88,15,0)),0,VLOOKUP(J177,'Calcification Rates'!$A$11:$Q$88,15,0)))</f>
        <v>0</v>
      </c>
      <c r="R177" s="249">
        <f>(IF(ISERROR(VLOOKUP(J177,'Calcification Rates'!$A$11:$Q$88,13,0)),0,VLOOKUP(J177,'Calcification Rates'!$A$11:$Q$88,13,0)))*M177+(IF(ISERROR(VLOOKUP(J177,'Calcification Rates'!$A$11:$Q$88,16,0)),0,VLOOKUP(J177,'Calcification Rates'!$A$11:$Q$88,16,0)))</f>
        <v>0</v>
      </c>
      <c r="S177" s="242"/>
      <c r="T177" s="242"/>
      <c r="U177" s="242"/>
      <c r="V177" s="252">
        <f>(IF(ISERROR(VLOOKUP(S177,'Calcification Rates'!$A$11:$Q$88,5,0)),0,VLOOKUP(S177,'Calcification Rates'!$A$11:$Q$88,5,0)))*U177</f>
        <v>0</v>
      </c>
      <c r="W177" s="259" t="str">
        <f>IF(ISERROR(VLOOKUP(S177,'Calcification Rates'!$A$10:$D$88,2,FALSE))," ",VLOOKUP(S177,'Calcification Rates'!$A$10:$D$88,2,FALSE))</f>
        <v xml:space="preserve"> </v>
      </c>
      <c r="X177" s="245" t="str">
        <f>IF(ISERROR(VLOOKUP(S177,'Calcification Rates'!$A$10:$D$88,4,FALSE))," ",VLOOKUP(S177,'Calcification Rates'!$A$10:$D$88,4,FALSE))</f>
        <v xml:space="preserve"> </v>
      </c>
      <c r="Y177" s="246">
        <f>(IF(ISERROR(VLOOKUP(S177,'Calcification Rates'!$A$11:$Q$88,11,0)),0,VLOOKUP(S177,'Calcification Rates'!$A$11:$Q$88,11,0)))*V177+(IF(ISERROR(VLOOKUP(S177,'Calcification Rates'!$A$11:$Q$88,14,0)),0,VLOOKUP(S177,'Calcification Rates'!$A$11:$Q$88,14,0)))</f>
        <v>0</v>
      </c>
      <c r="Z177" s="246">
        <f>(IF(ISERROR(VLOOKUP(S177,'Calcification Rates'!$A$11:$Q$88,12,0)),0,VLOOKUP(S177,'Calcification Rates'!$A$11:$Q$88,12,0)))*V177+(IF(ISERROR(VLOOKUP(S177,'Calcification Rates'!$A$11:$Q$88,15,0)),0,VLOOKUP(S177,'Calcification Rates'!$A$11:$Q$88,15,0)))</f>
        <v>0</v>
      </c>
      <c r="AA177" s="249">
        <f>(IF(ISERROR(VLOOKUP(S177,'Calcification Rates'!$A$11:$Q$88,13,0)),0,VLOOKUP(S177,'Calcification Rates'!$A$11:$Q$88,13,0)))*V177+(IF(ISERROR(VLOOKUP(S177,'Calcification Rates'!$A$11:$Q$88,16,0)),0,VLOOKUP(S177,'Calcification Rates'!$A$11:$Q$88,16,0)))</f>
        <v>0</v>
      </c>
      <c r="AB177" s="260"/>
      <c r="AC177" s="261"/>
      <c r="AD177" s="261"/>
      <c r="AE177" s="244">
        <f>(IF(ISERROR(VLOOKUP(AB177,'Calcification Rates'!$A$11:$Q$88,5,0)),0,VLOOKUP(AB177,'Calcification Rates'!$A$11:$Q$88,5,0)))*AD177</f>
        <v>0</v>
      </c>
      <c r="AF177" s="245" t="str">
        <f>IF(ISERROR(VLOOKUP(AB177,'Calcification Rates'!$A$10:$D$88,2,FALSE))," ",VLOOKUP(AB177,'Calcification Rates'!$A$10:$D$88,2,FALSE))</f>
        <v xml:space="preserve"> </v>
      </c>
      <c r="AG177" s="245" t="str">
        <f>IF(ISERROR(VLOOKUP(AB177,'Calcification Rates'!$A$10:$D$88,4,FALSE))," ",VLOOKUP(AB177,'Calcification Rates'!$A$10:$D$88,4,FALSE))</f>
        <v xml:space="preserve"> </v>
      </c>
      <c r="AH177" s="246">
        <f>(IF(ISERROR(VLOOKUP(AB177,'Calcification Rates'!$A$11:$Q$88,11,0)),0,VLOOKUP(AB177,'Calcification Rates'!$A$11:$Q$88,11,0)))*AE177+(IF(ISERROR(VLOOKUP(AB177,'Calcification Rates'!$A$11:$Q$88,14,0)),0,VLOOKUP(AB177,'Calcification Rates'!$A$11:$Q$88,14,0)))</f>
        <v>0</v>
      </c>
      <c r="AI177" s="246">
        <f>(IF(ISERROR(VLOOKUP(AB177,'Calcification Rates'!$A$11:$Q$88,12,0)),0,VLOOKUP(AB177,'Calcification Rates'!$A$11:$Q$88,12,0)))*AE177+(IF(ISERROR(VLOOKUP(AB177,'Calcification Rates'!$A$11:$Q$88,15,0)),0,VLOOKUP(AB177,'Calcification Rates'!$A$11:$Q$88,15,0)))</f>
        <v>0</v>
      </c>
      <c r="AJ177" s="249">
        <f>(IF(ISERROR(VLOOKUP(AB177,'Calcification Rates'!$A$11:$Q$88,13,0)),0,VLOOKUP(AB177,'Calcification Rates'!$A$11:$Q$88,13,0)))*AE177+(IF(ISERROR(VLOOKUP(AB177,'Calcification Rates'!$A$11:$Q$88,16,0)),0,VLOOKUP(AB177,'Calcification Rates'!$A$11:$Q$88,16,0)))</f>
        <v>0</v>
      </c>
      <c r="AK177" s="260"/>
      <c r="AL177" s="261"/>
      <c r="AM177" s="261"/>
      <c r="AN177" s="252">
        <f>(IF(ISERROR(VLOOKUP(AK177,'Calcification Rates'!$A$11:$Q$88,5,0)),0,VLOOKUP(AK177,'Calcification Rates'!$A$11:$Q$88,5,0)))*AM177</f>
        <v>0</v>
      </c>
      <c r="AO177" s="245" t="str">
        <f>IF(ISERROR(VLOOKUP(AK177,'Calcification Rates'!$A$10:$D$88,2,FALSE))," ",VLOOKUP(AK177,'Calcification Rates'!$A$10:$D$88,2,FALSE))</f>
        <v xml:space="preserve"> </v>
      </c>
      <c r="AP177" s="245" t="str">
        <f>IF(ISERROR(VLOOKUP(AK177,'Calcification Rates'!$A$10:$D$88,4,FALSE))," ",VLOOKUP(AK177,'Calcification Rates'!$A$10:$D$88,4,FALSE))</f>
        <v xml:space="preserve"> </v>
      </c>
      <c r="AQ177" s="246">
        <f>(IF(ISERROR(VLOOKUP(AK177,'Calcification Rates'!$A$11:$Q$88,11,0)),0,VLOOKUP(AK177,'Calcification Rates'!$A$11:$Q$88,11,0)))*AN177+(IF(ISERROR(VLOOKUP(AK177,'Calcification Rates'!$A$11:$Q$88,14,0)),0,VLOOKUP(AK177,'Calcification Rates'!$A$11:$Q$88,14,0)))</f>
        <v>0</v>
      </c>
      <c r="AR177" s="246">
        <f>(IF(ISERROR(VLOOKUP(AK177,'Calcification Rates'!$A$11:$Q$88,12,0)),0,VLOOKUP(AK177,'Calcification Rates'!$A$11:$Q$88,12,0)))*AN177+(IF(ISERROR(VLOOKUP(AK177,'Calcification Rates'!$A$11:$Q$88,15,0)),0,VLOOKUP(AK177,'Calcification Rates'!$A$11:$Q$88,15,0)))</f>
        <v>0</v>
      </c>
      <c r="AS177" s="249">
        <f>(IF(ISERROR(VLOOKUP(AK177,'Calcification Rates'!$A$11:$Q$88,13,0)),0,VLOOKUP(AK177,'Calcification Rates'!$A$11:$Q$88,13,0)))*AN177+(IF(ISERROR(VLOOKUP(AK177,'Calcification Rates'!$A$11:$Q$88,16,0)),0,VLOOKUP(AK177,'Calcification Rates'!$A$11:$Q$88,16,0)))</f>
        <v>0</v>
      </c>
      <c r="AT177" s="260"/>
      <c r="AU177" s="261"/>
      <c r="AV177" s="261"/>
      <c r="AW177" s="244">
        <f>(IF(ISERROR(VLOOKUP(AT177,'Calcification Rates'!$A$11:$Q$88,5,0)),0,VLOOKUP(AT177,'Calcification Rates'!$A$11:$Q$88,5,0)))*AV177</f>
        <v>0</v>
      </c>
      <c r="AX177" s="245" t="str">
        <f>IF(ISERROR(VLOOKUP(AT177,'Calcification Rates'!$A$10:$D$88,2,FALSE))," ",VLOOKUP(AT177,'Calcification Rates'!$A$10:$D$88,2,FALSE))</f>
        <v xml:space="preserve"> </v>
      </c>
      <c r="AY177" s="245" t="str">
        <f>IF(ISERROR(VLOOKUP(AT177,'Calcification Rates'!$A$10:$D$88,4,FALSE))," ",VLOOKUP(AT177,'Calcification Rates'!$A$10:$D$88,4,FALSE))</f>
        <v xml:space="preserve"> </v>
      </c>
      <c r="AZ177" s="253">
        <f>(IF(ISERROR(VLOOKUP(AT177,'Calcification Rates'!$A$11:$Q$88,11,0)),0,VLOOKUP(AT177,'Calcification Rates'!$A$11:$Q$88,11,0)))*AW177+(IF(ISERROR(VLOOKUP(AT177,'Calcification Rates'!$A$11:$Q$88,14,0)),0,VLOOKUP(AT177,'Calcification Rates'!$A$11:$Q$88,14,0)))</f>
        <v>0</v>
      </c>
      <c r="BA177" s="253">
        <f>(IF(ISERROR(VLOOKUP(AT177,'Calcification Rates'!$A$11:$Q$88,12,0)),0,VLOOKUP(AT177,'Calcification Rates'!$A$11:$Q$88,12,0)))*AW177+(IF(ISERROR(VLOOKUP(AT177,'Calcification Rates'!$A$11:$Q$88,15,0)),0,VLOOKUP(AT177,'Calcification Rates'!$A$11:$Q$88,15,0)))</f>
        <v>0</v>
      </c>
      <c r="BB177" s="254">
        <f>(IF(ISERROR(VLOOKUP(AT177,'Calcification Rates'!$A$11:$Q$88,13,0)),0,VLOOKUP(AT177,'Calcification Rates'!$A$11:$Q$88,13,0)))*AW177+(IF(ISERROR(VLOOKUP(AT177,'Calcification Rates'!$A$11:$Q$88,16,0)),0,VLOOKUP(AT177,'Calcification Rates'!$A$11:$Q$88,16,0)))</f>
        <v>0</v>
      </c>
      <c r="BC177" s="260"/>
      <c r="BD177" s="261"/>
      <c r="BE177" s="261"/>
      <c r="BF177" s="244">
        <f>(IF(ISERROR(VLOOKUP(BC177,'Calcification Rates'!$A$11:$Q$88,5,0)),0,VLOOKUP(BC177,'Calcification Rates'!$A$11:$Q$88,5,0)))*BE177</f>
        <v>0</v>
      </c>
      <c r="BG177" s="245" t="str">
        <f>IF(ISERROR(VLOOKUP(BC177,'Calcification Rates'!$A$10:$D$88,2,FALSE))," ",VLOOKUP(BC177,'Calcification Rates'!$A$10:$D$88,2,FALSE))</f>
        <v xml:space="preserve"> </v>
      </c>
      <c r="BH177" s="245" t="str">
        <f>IF(ISERROR(VLOOKUP(BC177,'Calcification Rates'!$A$10:$D$88,4,FALSE))," ",VLOOKUP(BC177,'Calcification Rates'!$A$10:$D$88,4,FALSE))</f>
        <v xml:space="preserve"> </v>
      </c>
      <c r="BI177" s="253">
        <f>(IF(ISERROR(VLOOKUP(BC177,'Calcification Rates'!$A$11:$Q$88,11,0)),0,VLOOKUP(BC177,'Calcification Rates'!$A$11:$Q$88,11,0)))*BF177+(IF(ISERROR(VLOOKUP(BC177,'Calcification Rates'!$A$11:$Q$88,14,0)),0,VLOOKUP(BC177,'Calcification Rates'!$A$11:$Q$88,14,0)))</f>
        <v>0</v>
      </c>
      <c r="BJ177" s="253">
        <f>(IF(ISERROR(VLOOKUP(BC177,'Calcification Rates'!$A$11:$Q$88,12,0)),0,VLOOKUP(BC177,'Calcification Rates'!$A$11:$Q$88,12,0)))*BF177+(IF(ISERROR(VLOOKUP(BC177,'Calcification Rates'!$A$11:$Q$88,15,0)),0,VLOOKUP(BC177,'Calcification Rates'!$A$11:$Q$88,15,0)))</f>
        <v>0</v>
      </c>
      <c r="BK177" s="254">
        <f>(IF(ISERROR(VLOOKUP(BC177,'Calcification Rates'!$A$11:$Q$88,13,0)),0,VLOOKUP(BC177,'Calcification Rates'!$A$11:$Q$88,13,0)))*BF177+(IF(ISERROR(VLOOKUP(BC177,'Calcification Rates'!$A$11:$Q$88,16,0)),0,VLOOKUP(BC177,'Calcification Rates'!$A$11:$Q$88,16,0)))</f>
        <v>0</v>
      </c>
      <c r="BL177" s="260"/>
      <c r="BM177" s="261"/>
      <c r="BN177" s="261"/>
      <c r="BO177" s="241">
        <f>(IF(ISERROR(VLOOKUP(BL177,'Calcification Rates'!$A$11:$Q$88,5,0)),0,VLOOKUP(BL177,'Calcification Rates'!$A$11:$Q$88,5,0)))*BN177</f>
        <v>0</v>
      </c>
      <c r="BP177" s="245" t="str">
        <f>IF(ISERROR(VLOOKUP(BL177,'Calcification Rates'!$A$10:$D$88,2,FALSE))," ",VLOOKUP(BL177,'Calcification Rates'!$A$10:$D$88,2,FALSE))</f>
        <v xml:space="preserve"> </v>
      </c>
      <c r="BQ177" s="245" t="str">
        <f>IF(ISERROR(VLOOKUP(BL177,'Calcification Rates'!$A$10:$D$88,4,FALSE))," ",VLOOKUP(BL177,'Calcification Rates'!$A$10:$D$88,4,FALSE))</f>
        <v xml:space="preserve"> </v>
      </c>
      <c r="BR177" s="253">
        <f>(IF(ISERROR(VLOOKUP(BL177,'Calcification Rates'!$A$11:$Q$88,11,0)),0,VLOOKUP(BL177,'Calcification Rates'!$A$11:$Q$88,11,0)))*BO177+(IF(ISERROR(VLOOKUP(BL177,'Calcification Rates'!$A$11:$Q$88,14,0)),0,VLOOKUP(BL177,'Calcification Rates'!$A$11:$Q$88,14,0)))</f>
        <v>0</v>
      </c>
      <c r="BS177" s="253">
        <f>(IF(ISERROR(VLOOKUP(BL177,'Calcification Rates'!$A$11:$Q$88,12,0)),0,VLOOKUP(BL177,'Calcification Rates'!$A$11:$Q$88,12,0)))*BO177+(IF(ISERROR(VLOOKUP(BL177,'Calcification Rates'!$A$11:$Q$88,15,0)),0,VLOOKUP(BL177,'Calcification Rates'!$A$11:$Q$88,15,0)))</f>
        <v>0</v>
      </c>
      <c r="BT177" s="254">
        <f>(IF(ISERROR(VLOOKUP(BL177,'Calcification Rates'!$A$11:$Q$88,13,0)),0,VLOOKUP(BL177,'Calcification Rates'!$A$11:$Q$88,13,0)))*BO177+(IF(ISERROR(VLOOKUP(BL177,'Calcification Rates'!$A$11:$Q$88,16,0)),0,VLOOKUP(BL177,'Calcification Rates'!$A$11:$Q$88,16,0)))</f>
        <v>0</v>
      </c>
    </row>
    <row r="178" spans="1:72" ht="20.100000000000001" customHeight="1" x14ac:dyDescent="0.25">
      <c r="A178" s="262"/>
      <c r="B178" s="261"/>
      <c r="C178" s="263"/>
      <c r="D178" s="244">
        <f>(IF(ISERROR(VLOOKUP(A178,'Calcification Rates'!$A$11:$Q$88,5,0)),0,VLOOKUP(A178,'Calcification Rates'!$A$11:$Q$88,5,0)))*C178</f>
        <v>0</v>
      </c>
      <c r="E178" s="245" t="str">
        <f>IF(ISERROR(VLOOKUP(A178,'Calcification Rates'!$A$10:$D$88,2,FALSE))," ",VLOOKUP(A178,'Calcification Rates'!$A$10:$D$88,2,FALSE))</f>
        <v xml:space="preserve"> </v>
      </c>
      <c r="F178" s="245" t="str">
        <f>IF(ISERROR(VLOOKUP(A178,'Calcification Rates'!$A$10:$D$88,4,FALSE))," ",VLOOKUP(A178,'Calcification Rates'!$A$10:$D$88,4,FALSE))</f>
        <v xml:space="preserve"> </v>
      </c>
      <c r="G178" s="246">
        <f>(IF(ISERROR(VLOOKUP(A178,'Calcification Rates'!$A$11:$Q$88,11,0)),0,VLOOKUP(A178,'Calcification Rates'!$A$11:$Q$88,11,0)))*D178+(IF(ISERROR(VLOOKUP(A178,'Calcification Rates'!$A$11:$Q$88,14,0)),0,VLOOKUP(A178,'Calcification Rates'!$A$11:$Q$88,14,0)))</f>
        <v>0</v>
      </c>
      <c r="H178" s="247">
        <f>(IF(ISERROR(VLOOKUP(A178,'Calcification Rates'!$A$11:$Q$88,12,0)),0,VLOOKUP(A178,'Calcification Rates'!$A$11:$Q$88,12,0)))*D178+(IF(ISERROR(VLOOKUP(A178,'Calcification Rates'!$A$11:$Q$88,15,0)),0,VLOOKUP(A178,'Calcification Rates'!$A$11:$Q$88,15,0)))</f>
        <v>0</v>
      </c>
      <c r="I178" s="248">
        <f>(IF(ISERROR(VLOOKUP(A178,'Calcification Rates'!$A$11:$Q$88,13,0)),0,VLOOKUP(A178,'Calcification Rates'!$A$11:$Q$88,13,0)))*D178+(IF(ISERROR(VLOOKUP(A178,'Calcification Rates'!$A$11:$Q$88,16,0)),0,VLOOKUP(A178,'Calcification Rates'!$A$11:$Q$88,16,0)))</f>
        <v>0</v>
      </c>
      <c r="J178" s="260"/>
      <c r="K178" s="250"/>
      <c r="L178" s="250"/>
      <c r="M178" s="244">
        <f>(IF(ISERROR(VLOOKUP(J178,'Calcification Rates'!$A$11:$Q$88,5,0)),0,VLOOKUP(J178,'Calcification Rates'!$A$11:$Q$88,5,0)))*L178</f>
        <v>0</v>
      </c>
      <c r="N178" s="245" t="str">
        <f>IF(ISERROR(VLOOKUP(J178,'Calcification Rates'!$A$10:$D$88,2,FALSE))," ",VLOOKUP(J178,'Calcification Rates'!$A$10:$D$88,2,FALSE))</f>
        <v xml:space="preserve"> </v>
      </c>
      <c r="O178" s="245" t="str">
        <f>IF(ISERROR(VLOOKUP(J178,'Calcification Rates'!$A$10:$D$88,4,FALSE))," ",VLOOKUP(J178,'Calcification Rates'!$A$10:$D$88,4,FALSE))</f>
        <v xml:space="preserve"> </v>
      </c>
      <c r="P178" s="246">
        <f>(IF(ISERROR(VLOOKUP(J178,'Calcification Rates'!$A$11:$Q$88,11,0)),0,VLOOKUP(J178,'Calcification Rates'!$A$11:$Q$88,11,0)))*M178+(IF(ISERROR(VLOOKUP(J178,'Calcification Rates'!$A$11:$Q$88,14,0)),0,VLOOKUP(J178,'Calcification Rates'!$A$11:$Q$88,14,0)))</f>
        <v>0</v>
      </c>
      <c r="Q178" s="246">
        <f>(IF(ISERROR(VLOOKUP(J178,'Calcification Rates'!$A$11:$Q$88,12,0)),0,VLOOKUP(J178,'Calcification Rates'!$A$11:$Q$88,12,0)))*M178+(IF(ISERROR(VLOOKUP(J178,'Calcification Rates'!$A$11:$Q$88,15,0)),0,VLOOKUP(J178,'Calcification Rates'!$A$11:$Q$88,15,0)))</f>
        <v>0</v>
      </c>
      <c r="R178" s="249">
        <f>(IF(ISERROR(VLOOKUP(J178,'Calcification Rates'!$A$11:$Q$88,13,0)),0,VLOOKUP(J178,'Calcification Rates'!$A$11:$Q$88,13,0)))*M178+(IF(ISERROR(VLOOKUP(J178,'Calcification Rates'!$A$11:$Q$88,16,0)),0,VLOOKUP(J178,'Calcification Rates'!$A$11:$Q$88,16,0)))</f>
        <v>0</v>
      </c>
      <c r="S178" s="242"/>
      <c r="T178" s="242"/>
      <c r="U178" s="242"/>
      <c r="V178" s="252">
        <f>(IF(ISERROR(VLOOKUP(S178,'Calcification Rates'!$A$11:$Q$88,5,0)),0,VLOOKUP(S178,'Calcification Rates'!$A$11:$Q$88,5,0)))*U178</f>
        <v>0</v>
      </c>
      <c r="W178" s="259" t="str">
        <f>IF(ISERROR(VLOOKUP(S178,'Calcification Rates'!$A$10:$D$88,2,FALSE))," ",VLOOKUP(S178,'Calcification Rates'!$A$10:$D$88,2,FALSE))</f>
        <v xml:space="preserve"> </v>
      </c>
      <c r="X178" s="245" t="str">
        <f>IF(ISERROR(VLOOKUP(S178,'Calcification Rates'!$A$10:$D$88,4,FALSE))," ",VLOOKUP(S178,'Calcification Rates'!$A$10:$D$88,4,FALSE))</f>
        <v xml:space="preserve"> </v>
      </c>
      <c r="Y178" s="246">
        <f>(IF(ISERROR(VLOOKUP(S178,'Calcification Rates'!$A$11:$Q$88,11,0)),0,VLOOKUP(S178,'Calcification Rates'!$A$11:$Q$88,11,0)))*V178+(IF(ISERROR(VLOOKUP(S178,'Calcification Rates'!$A$11:$Q$88,14,0)),0,VLOOKUP(S178,'Calcification Rates'!$A$11:$Q$88,14,0)))</f>
        <v>0</v>
      </c>
      <c r="Z178" s="246">
        <f>(IF(ISERROR(VLOOKUP(S178,'Calcification Rates'!$A$11:$Q$88,12,0)),0,VLOOKUP(S178,'Calcification Rates'!$A$11:$Q$88,12,0)))*V178+(IF(ISERROR(VLOOKUP(S178,'Calcification Rates'!$A$11:$Q$88,15,0)),0,VLOOKUP(S178,'Calcification Rates'!$A$11:$Q$88,15,0)))</f>
        <v>0</v>
      </c>
      <c r="AA178" s="249">
        <f>(IF(ISERROR(VLOOKUP(S178,'Calcification Rates'!$A$11:$Q$88,13,0)),0,VLOOKUP(S178,'Calcification Rates'!$A$11:$Q$88,13,0)))*V178+(IF(ISERROR(VLOOKUP(S178,'Calcification Rates'!$A$11:$Q$88,16,0)),0,VLOOKUP(S178,'Calcification Rates'!$A$11:$Q$88,16,0)))</f>
        <v>0</v>
      </c>
      <c r="AB178" s="260"/>
      <c r="AC178" s="261"/>
      <c r="AD178" s="261"/>
      <c r="AE178" s="244">
        <f>(IF(ISERROR(VLOOKUP(AB178,'Calcification Rates'!$A$11:$Q$88,5,0)),0,VLOOKUP(AB178,'Calcification Rates'!$A$11:$Q$88,5,0)))*AD178</f>
        <v>0</v>
      </c>
      <c r="AF178" s="245" t="str">
        <f>IF(ISERROR(VLOOKUP(AB178,'Calcification Rates'!$A$10:$D$88,2,FALSE))," ",VLOOKUP(AB178,'Calcification Rates'!$A$10:$D$88,2,FALSE))</f>
        <v xml:space="preserve"> </v>
      </c>
      <c r="AG178" s="245" t="str">
        <f>IF(ISERROR(VLOOKUP(AB178,'Calcification Rates'!$A$10:$D$88,4,FALSE))," ",VLOOKUP(AB178,'Calcification Rates'!$A$10:$D$88,4,FALSE))</f>
        <v xml:space="preserve"> </v>
      </c>
      <c r="AH178" s="246">
        <f>(IF(ISERROR(VLOOKUP(AB178,'Calcification Rates'!$A$11:$Q$88,11,0)),0,VLOOKUP(AB178,'Calcification Rates'!$A$11:$Q$88,11,0)))*AE178+(IF(ISERROR(VLOOKUP(AB178,'Calcification Rates'!$A$11:$Q$88,14,0)),0,VLOOKUP(AB178,'Calcification Rates'!$A$11:$Q$88,14,0)))</f>
        <v>0</v>
      </c>
      <c r="AI178" s="246">
        <f>(IF(ISERROR(VLOOKUP(AB178,'Calcification Rates'!$A$11:$Q$88,12,0)),0,VLOOKUP(AB178,'Calcification Rates'!$A$11:$Q$88,12,0)))*AE178+(IF(ISERROR(VLOOKUP(AB178,'Calcification Rates'!$A$11:$Q$88,15,0)),0,VLOOKUP(AB178,'Calcification Rates'!$A$11:$Q$88,15,0)))</f>
        <v>0</v>
      </c>
      <c r="AJ178" s="249">
        <f>(IF(ISERROR(VLOOKUP(AB178,'Calcification Rates'!$A$11:$Q$88,13,0)),0,VLOOKUP(AB178,'Calcification Rates'!$A$11:$Q$88,13,0)))*AE178+(IF(ISERROR(VLOOKUP(AB178,'Calcification Rates'!$A$11:$Q$88,16,0)),0,VLOOKUP(AB178,'Calcification Rates'!$A$11:$Q$88,16,0)))</f>
        <v>0</v>
      </c>
      <c r="AK178" s="260"/>
      <c r="AL178" s="261"/>
      <c r="AM178" s="261"/>
      <c r="AN178" s="252">
        <f>(IF(ISERROR(VLOOKUP(AK178,'Calcification Rates'!$A$11:$Q$88,5,0)),0,VLOOKUP(AK178,'Calcification Rates'!$A$11:$Q$88,5,0)))*AM178</f>
        <v>0</v>
      </c>
      <c r="AO178" s="245" t="str">
        <f>IF(ISERROR(VLOOKUP(AK178,'Calcification Rates'!$A$10:$D$88,2,FALSE))," ",VLOOKUP(AK178,'Calcification Rates'!$A$10:$D$88,2,FALSE))</f>
        <v xml:space="preserve"> </v>
      </c>
      <c r="AP178" s="245" t="str">
        <f>IF(ISERROR(VLOOKUP(AK178,'Calcification Rates'!$A$10:$D$88,4,FALSE))," ",VLOOKUP(AK178,'Calcification Rates'!$A$10:$D$88,4,FALSE))</f>
        <v xml:space="preserve"> </v>
      </c>
      <c r="AQ178" s="246">
        <f>(IF(ISERROR(VLOOKUP(AK178,'Calcification Rates'!$A$11:$Q$88,11,0)),0,VLOOKUP(AK178,'Calcification Rates'!$A$11:$Q$88,11,0)))*AN178+(IF(ISERROR(VLOOKUP(AK178,'Calcification Rates'!$A$11:$Q$88,14,0)),0,VLOOKUP(AK178,'Calcification Rates'!$A$11:$Q$88,14,0)))</f>
        <v>0</v>
      </c>
      <c r="AR178" s="246">
        <f>(IF(ISERROR(VLOOKUP(AK178,'Calcification Rates'!$A$11:$Q$88,12,0)),0,VLOOKUP(AK178,'Calcification Rates'!$A$11:$Q$88,12,0)))*AN178+(IF(ISERROR(VLOOKUP(AK178,'Calcification Rates'!$A$11:$Q$88,15,0)),0,VLOOKUP(AK178,'Calcification Rates'!$A$11:$Q$88,15,0)))</f>
        <v>0</v>
      </c>
      <c r="AS178" s="249">
        <f>(IF(ISERROR(VLOOKUP(AK178,'Calcification Rates'!$A$11:$Q$88,13,0)),0,VLOOKUP(AK178,'Calcification Rates'!$A$11:$Q$88,13,0)))*AN178+(IF(ISERROR(VLOOKUP(AK178,'Calcification Rates'!$A$11:$Q$88,16,0)),0,VLOOKUP(AK178,'Calcification Rates'!$A$11:$Q$88,16,0)))</f>
        <v>0</v>
      </c>
      <c r="AT178" s="260"/>
      <c r="AU178" s="261"/>
      <c r="AV178" s="261"/>
      <c r="AW178" s="244">
        <f>(IF(ISERROR(VLOOKUP(AT178,'Calcification Rates'!$A$11:$Q$88,5,0)),0,VLOOKUP(AT178,'Calcification Rates'!$A$11:$Q$88,5,0)))*AV178</f>
        <v>0</v>
      </c>
      <c r="AX178" s="245" t="str">
        <f>IF(ISERROR(VLOOKUP(AT178,'Calcification Rates'!$A$10:$D$88,2,FALSE))," ",VLOOKUP(AT178,'Calcification Rates'!$A$10:$D$88,2,FALSE))</f>
        <v xml:space="preserve"> </v>
      </c>
      <c r="AY178" s="245" t="str">
        <f>IF(ISERROR(VLOOKUP(AT178,'Calcification Rates'!$A$10:$D$88,4,FALSE))," ",VLOOKUP(AT178,'Calcification Rates'!$A$10:$D$88,4,FALSE))</f>
        <v xml:space="preserve"> </v>
      </c>
      <c r="AZ178" s="253">
        <f>(IF(ISERROR(VLOOKUP(AT178,'Calcification Rates'!$A$11:$Q$88,11,0)),0,VLOOKUP(AT178,'Calcification Rates'!$A$11:$Q$88,11,0)))*AW178+(IF(ISERROR(VLOOKUP(AT178,'Calcification Rates'!$A$11:$Q$88,14,0)),0,VLOOKUP(AT178,'Calcification Rates'!$A$11:$Q$88,14,0)))</f>
        <v>0</v>
      </c>
      <c r="BA178" s="253">
        <f>(IF(ISERROR(VLOOKUP(AT178,'Calcification Rates'!$A$11:$Q$88,12,0)),0,VLOOKUP(AT178,'Calcification Rates'!$A$11:$Q$88,12,0)))*AW178+(IF(ISERROR(VLOOKUP(AT178,'Calcification Rates'!$A$11:$Q$88,15,0)),0,VLOOKUP(AT178,'Calcification Rates'!$A$11:$Q$88,15,0)))</f>
        <v>0</v>
      </c>
      <c r="BB178" s="254">
        <f>(IF(ISERROR(VLOOKUP(AT178,'Calcification Rates'!$A$11:$Q$88,13,0)),0,VLOOKUP(AT178,'Calcification Rates'!$A$11:$Q$88,13,0)))*AW178+(IF(ISERROR(VLOOKUP(AT178,'Calcification Rates'!$A$11:$Q$88,16,0)),0,VLOOKUP(AT178,'Calcification Rates'!$A$11:$Q$88,16,0)))</f>
        <v>0</v>
      </c>
      <c r="BC178" s="260"/>
      <c r="BD178" s="261"/>
      <c r="BE178" s="261"/>
      <c r="BF178" s="244">
        <f>(IF(ISERROR(VLOOKUP(BC178,'Calcification Rates'!$A$11:$Q$88,5,0)),0,VLOOKUP(BC178,'Calcification Rates'!$A$11:$Q$88,5,0)))*BE178</f>
        <v>0</v>
      </c>
      <c r="BG178" s="245" t="str">
        <f>IF(ISERROR(VLOOKUP(BC178,'Calcification Rates'!$A$10:$D$88,2,FALSE))," ",VLOOKUP(BC178,'Calcification Rates'!$A$10:$D$88,2,FALSE))</f>
        <v xml:space="preserve"> </v>
      </c>
      <c r="BH178" s="245" t="str">
        <f>IF(ISERROR(VLOOKUP(BC178,'Calcification Rates'!$A$10:$D$88,4,FALSE))," ",VLOOKUP(BC178,'Calcification Rates'!$A$10:$D$88,4,FALSE))</f>
        <v xml:space="preserve"> </v>
      </c>
      <c r="BI178" s="253">
        <f>(IF(ISERROR(VLOOKUP(BC178,'Calcification Rates'!$A$11:$Q$88,11,0)),0,VLOOKUP(BC178,'Calcification Rates'!$A$11:$Q$88,11,0)))*BF178+(IF(ISERROR(VLOOKUP(BC178,'Calcification Rates'!$A$11:$Q$88,14,0)),0,VLOOKUP(BC178,'Calcification Rates'!$A$11:$Q$88,14,0)))</f>
        <v>0</v>
      </c>
      <c r="BJ178" s="253">
        <f>(IF(ISERROR(VLOOKUP(BC178,'Calcification Rates'!$A$11:$Q$88,12,0)),0,VLOOKUP(BC178,'Calcification Rates'!$A$11:$Q$88,12,0)))*BF178+(IF(ISERROR(VLOOKUP(BC178,'Calcification Rates'!$A$11:$Q$88,15,0)),0,VLOOKUP(BC178,'Calcification Rates'!$A$11:$Q$88,15,0)))</f>
        <v>0</v>
      </c>
      <c r="BK178" s="254">
        <f>(IF(ISERROR(VLOOKUP(BC178,'Calcification Rates'!$A$11:$Q$88,13,0)),0,VLOOKUP(BC178,'Calcification Rates'!$A$11:$Q$88,13,0)))*BF178+(IF(ISERROR(VLOOKUP(BC178,'Calcification Rates'!$A$11:$Q$88,16,0)),0,VLOOKUP(BC178,'Calcification Rates'!$A$11:$Q$88,16,0)))</f>
        <v>0</v>
      </c>
      <c r="BL178" s="260"/>
      <c r="BM178" s="261"/>
      <c r="BN178" s="261"/>
      <c r="BO178" s="241">
        <f>(IF(ISERROR(VLOOKUP(BL178,'Calcification Rates'!$A$11:$Q$88,5,0)),0,VLOOKUP(BL178,'Calcification Rates'!$A$11:$Q$88,5,0)))*BN178</f>
        <v>0</v>
      </c>
      <c r="BP178" s="245" t="str">
        <f>IF(ISERROR(VLOOKUP(BL178,'Calcification Rates'!$A$10:$D$88,2,FALSE))," ",VLOOKUP(BL178,'Calcification Rates'!$A$10:$D$88,2,FALSE))</f>
        <v xml:space="preserve"> </v>
      </c>
      <c r="BQ178" s="245" t="str">
        <f>IF(ISERROR(VLOOKUP(BL178,'Calcification Rates'!$A$10:$D$88,4,FALSE))," ",VLOOKUP(BL178,'Calcification Rates'!$A$10:$D$88,4,FALSE))</f>
        <v xml:space="preserve"> </v>
      </c>
      <c r="BR178" s="253">
        <f>(IF(ISERROR(VLOOKUP(BL178,'Calcification Rates'!$A$11:$Q$88,11,0)),0,VLOOKUP(BL178,'Calcification Rates'!$A$11:$Q$88,11,0)))*BO178+(IF(ISERROR(VLOOKUP(BL178,'Calcification Rates'!$A$11:$Q$88,14,0)),0,VLOOKUP(BL178,'Calcification Rates'!$A$11:$Q$88,14,0)))</f>
        <v>0</v>
      </c>
      <c r="BS178" s="253">
        <f>(IF(ISERROR(VLOOKUP(BL178,'Calcification Rates'!$A$11:$Q$88,12,0)),0,VLOOKUP(BL178,'Calcification Rates'!$A$11:$Q$88,12,0)))*BO178+(IF(ISERROR(VLOOKUP(BL178,'Calcification Rates'!$A$11:$Q$88,15,0)),0,VLOOKUP(BL178,'Calcification Rates'!$A$11:$Q$88,15,0)))</f>
        <v>0</v>
      </c>
      <c r="BT178" s="254">
        <f>(IF(ISERROR(VLOOKUP(BL178,'Calcification Rates'!$A$11:$Q$88,13,0)),0,VLOOKUP(BL178,'Calcification Rates'!$A$11:$Q$88,13,0)))*BO178+(IF(ISERROR(VLOOKUP(BL178,'Calcification Rates'!$A$11:$Q$88,16,0)),0,VLOOKUP(BL178,'Calcification Rates'!$A$11:$Q$88,16,0)))</f>
        <v>0</v>
      </c>
    </row>
    <row r="179" spans="1:72" ht="20.100000000000001" customHeight="1" x14ac:dyDescent="0.25">
      <c r="A179" s="262"/>
      <c r="B179" s="261"/>
      <c r="C179" s="263"/>
      <c r="D179" s="244">
        <f>(IF(ISERROR(VLOOKUP(A179,'Calcification Rates'!$A$11:$Q$88,5,0)),0,VLOOKUP(A179,'Calcification Rates'!$A$11:$Q$88,5,0)))*C179</f>
        <v>0</v>
      </c>
      <c r="E179" s="245" t="str">
        <f>IF(ISERROR(VLOOKUP(A179,'Calcification Rates'!$A$10:$D$88,2,FALSE))," ",VLOOKUP(A179,'Calcification Rates'!$A$10:$D$88,2,FALSE))</f>
        <v xml:space="preserve"> </v>
      </c>
      <c r="F179" s="245" t="str">
        <f>IF(ISERROR(VLOOKUP(A179,'Calcification Rates'!$A$10:$D$88,4,FALSE))," ",VLOOKUP(A179,'Calcification Rates'!$A$10:$D$88,4,FALSE))</f>
        <v xml:space="preserve"> </v>
      </c>
      <c r="G179" s="246">
        <f>(IF(ISERROR(VLOOKUP(A179,'Calcification Rates'!$A$11:$Q$88,11,0)),0,VLOOKUP(A179,'Calcification Rates'!$A$11:$Q$88,11,0)))*D179+(IF(ISERROR(VLOOKUP(A179,'Calcification Rates'!$A$11:$Q$88,14,0)),0,VLOOKUP(A179,'Calcification Rates'!$A$11:$Q$88,14,0)))</f>
        <v>0</v>
      </c>
      <c r="H179" s="247">
        <f>(IF(ISERROR(VLOOKUP(A179,'Calcification Rates'!$A$11:$Q$88,12,0)),0,VLOOKUP(A179,'Calcification Rates'!$A$11:$Q$88,12,0)))*D179+(IF(ISERROR(VLOOKUP(A179,'Calcification Rates'!$A$11:$Q$88,15,0)),0,VLOOKUP(A179,'Calcification Rates'!$A$11:$Q$88,15,0)))</f>
        <v>0</v>
      </c>
      <c r="I179" s="248">
        <f>(IF(ISERROR(VLOOKUP(A179,'Calcification Rates'!$A$11:$Q$88,13,0)),0,VLOOKUP(A179,'Calcification Rates'!$A$11:$Q$88,13,0)))*D179+(IF(ISERROR(VLOOKUP(A179,'Calcification Rates'!$A$11:$Q$88,16,0)),0,VLOOKUP(A179,'Calcification Rates'!$A$11:$Q$88,16,0)))</f>
        <v>0</v>
      </c>
      <c r="J179" s="260"/>
      <c r="K179" s="250"/>
      <c r="L179" s="250"/>
      <c r="M179" s="244">
        <f>(IF(ISERROR(VLOOKUP(J179,'Calcification Rates'!$A$11:$Q$88,5,0)),0,VLOOKUP(J179,'Calcification Rates'!$A$11:$Q$88,5,0)))*L179</f>
        <v>0</v>
      </c>
      <c r="N179" s="245" t="str">
        <f>IF(ISERROR(VLOOKUP(J179,'Calcification Rates'!$A$10:$D$88,2,FALSE))," ",VLOOKUP(J179,'Calcification Rates'!$A$10:$D$88,2,FALSE))</f>
        <v xml:space="preserve"> </v>
      </c>
      <c r="O179" s="245" t="str">
        <f>IF(ISERROR(VLOOKUP(J179,'Calcification Rates'!$A$10:$D$88,4,FALSE))," ",VLOOKUP(J179,'Calcification Rates'!$A$10:$D$88,4,FALSE))</f>
        <v xml:space="preserve"> </v>
      </c>
      <c r="P179" s="246">
        <f>(IF(ISERROR(VLOOKUP(J179,'Calcification Rates'!$A$11:$Q$88,11,0)),0,VLOOKUP(J179,'Calcification Rates'!$A$11:$Q$88,11,0)))*M179+(IF(ISERROR(VLOOKUP(J179,'Calcification Rates'!$A$11:$Q$88,14,0)),0,VLOOKUP(J179,'Calcification Rates'!$A$11:$Q$88,14,0)))</f>
        <v>0</v>
      </c>
      <c r="Q179" s="246">
        <f>(IF(ISERROR(VLOOKUP(J179,'Calcification Rates'!$A$11:$Q$88,12,0)),0,VLOOKUP(J179,'Calcification Rates'!$A$11:$Q$88,12,0)))*M179+(IF(ISERROR(VLOOKUP(J179,'Calcification Rates'!$A$11:$Q$88,15,0)),0,VLOOKUP(J179,'Calcification Rates'!$A$11:$Q$88,15,0)))</f>
        <v>0</v>
      </c>
      <c r="R179" s="249">
        <f>(IF(ISERROR(VLOOKUP(J179,'Calcification Rates'!$A$11:$Q$88,13,0)),0,VLOOKUP(J179,'Calcification Rates'!$A$11:$Q$88,13,0)))*M179+(IF(ISERROR(VLOOKUP(J179,'Calcification Rates'!$A$11:$Q$88,16,0)),0,VLOOKUP(J179,'Calcification Rates'!$A$11:$Q$88,16,0)))</f>
        <v>0</v>
      </c>
      <c r="S179" s="242"/>
      <c r="T179" s="242"/>
      <c r="U179" s="242"/>
      <c r="V179" s="252">
        <f>(IF(ISERROR(VLOOKUP(S179,'Calcification Rates'!$A$11:$Q$88,5,0)),0,VLOOKUP(S179,'Calcification Rates'!$A$11:$Q$88,5,0)))*U179</f>
        <v>0</v>
      </c>
      <c r="W179" s="259" t="str">
        <f>IF(ISERROR(VLOOKUP(S179,'Calcification Rates'!$A$10:$D$88,2,FALSE))," ",VLOOKUP(S179,'Calcification Rates'!$A$10:$D$88,2,FALSE))</f>
        <v xml:space="preserve"> </v>
      </c>
      <c r="X179" s="245" t="str">
        <f>IF(ISERROR(VLOOKUP(S179,'Calcification Rates'!$A$10:$D$88,4,FALSE))," ",VLOOKUP(S179,'Calcification Rates'!$A$10:$D$88,4,FALSE))</f>
        <v xml:space="preserve"> </v>
      </c>
      <c r="Y179" s="246">
        <f>(IF(ISERROR(VLOOKUP(S179,'Calcification Rates'!$A$11:$Q$88,11,0)),0,VLOOKUP(S179,'Calcification Rates'!$A$11:$Q$88,11,0)))*V179+(IF(ISERROR(VLOOKUP(S179,'Calcification Rates'!$A$11:$Q$88,14,0)),0,VLOOKUP(S179,'Calcification Rates'!$A$11:$Q$88,14,0)))</f>
        <v>0</v>
      </c>
      <c r="Z179" s="246">
        <f>(IF(ISERROR(VLOOKUP(S179,'Calcification Rates'!$A$11:$Q$88,12,0)),0,VLOOKUP(S179,'Calcification Rates'!$A$11:$Q$88,12,0)))*V179+(IF(ISERROR(VLOOKUP(S179,'Calcification Rates'!$A$11:$Q$88,15,0)),0,VLOOKUP(S179,'Calcification Rates'!$A$11:$Q$88,15,0)))</f>
        <v>0</v>
      </c>
      <c r="AA179" s="249">
        <f>(IF(ISERROR(VLOOKUP(S179,'Calcification Rates'!$A$11:$Q$88,13,0)),0,VLOOKUP(S179,'Calcification Rates'!$A$11:$Q$88,13,0)))*V179+(IF(ISERROR(VLOOKUP(S179,'Calcification Rates'!$A$11:$Q$88,16,0)),0,VLOOKUP(S179,'Calcification Rates'!$A$11:$Q$88,16,0)))</f>
        <v>0</v>
      </c>
      <c r="AB179" s="260"/>
      <c r="AC179" s="261"/>
      <c r="AD179" s="261"/>
      <c r="AE179" s="244">
        <f>(IF(ISERROR(VLOOKUP(AB179,'Calcification Rates'!$A$11:$Q$88,5,0)),0,VLOOKUP(AB179,'Calcification Rates'!$A$11:$Q$88,5,0)))*AD179</f>
        <v>0</v>
      </c>
      <c r="AF179" s="245" t="str">
        <f>IF(ISERROR(VLOOKUP(AB179,'Calcification Rates'!$A$10:$D$88,2,FALSE))," ",VLOOKUP(AB179,'Calcification Rates'!$A$10:$D$88,2,FALSE))</f>
        <v xml:space="preserve"> </v>
      </c>
      <c r="AG179" s="245" t="str">
        <f>IF(ISERROR(VLOOKUP(AB179,'Calcification Rates'!$A$10:$D$88,4,FALSE))," ",VLOOKUP(AB179,'Calcification Rates'!$A$10:$D$88,4,FALSE))</f>
        <v xml:space="preserve"> </v>
      </c>
      <c r="AH179" s="246">
        <f>(IF(ISERROR(VLOOKUP(AB179,'Calcification Rates'!$A$11:$Q$88,11,0)),0,VLOOKUP(AB179,'Calcification Rates'!$A$11:$Q$88,11,0)))*AE179+(IF(ISERROR(VLOOKUP(AB179,'Calcification Rates'!$A$11:$Q$88,14,0)),0,VLOOKUP(AB179,'Calcification Rates'!$A$11:$Q$88,14,0)))</f>
        <v>0</v>
      </c>
      <c r="AI179" s="246">
        <f>(IF(ISERROR(VLOOKUP(AB179,'Calcification Rates'!$A$11:$Q$88,12,0)),0,VLOOKUP(AB179,'Calcification Rates'!$A$11:$Q$88,12,0)))*AE179+(IF(ISERROR(VLOOKUP(AB179,'Calcification Rates'!$A$11:$Q$88,15,0)),0,VLOOKUP(AB179,'Calcification Rates'!$A$11:$Q$88,15,0)))</f>
        <v>0</v>
      </c>
      <c r="AJ179" s="249">
        <f>(IF(ISERROR(VLOOKUP(AB179,'Calcification Rates'!$A$11:$Q$88,13,0)),0,VLOOKUP(AB179,'Calcification Rates'!$A$11:$Q$88,13,0)))*AE179+(IF(ISERROR(VLOOKUP(AB179,'Calcification Rates'!$A$11:$Q$88,16,0)),0,VLOOKUP(AB179,'Calcification Rates'!$A$11:$Q$88,16,0)))</f>
        <v>0</v>
      </c>
      <c r="AK179" s="260"/>
      <c r="AL179" s="261"/>
      <c r="AM179" s="261"/>
      <c r="AN179" s="252">
        <f>(IF(ISERROR(VLOOKUP(AK179,'Calcification Rates'!$A$11:$Q$88,5,0)),0,VLOOKUP(AK179,'Calcification Rates'!$A$11:$Q$88,5,0)))*AM179</f>
        <v>0</v>
      </c>
      <c r="AO179" s="245" t="str">
        <f>IF(ISERROR(VLOOKUP(AK179,'Calcification Rates'!$A$10:$D$88,2,FALSE))," ",VLOOKUP(AK179,'Calcification Rates'!$A$10:$D$88,2,FALSE))</f>
        <v xml:space="preserve"> </v>
      </c>
      <c r="AP179" s="245" t="str">
        <f>IF(ISERROR(VLOOKUP(AK179,'Calcification Rates'!$A$10:$D$88,4,FALSE))," ",VLOOKUP(AK179,'Calcification Rates'!$A$10:$D$88,4,FALSE))</f>
        <v xml:space="preserve"> </v>
      </c>
      <c r="AQ179" s="246">
        <f>(IF(ISERROR(VLOOKUP(AK179,'Calcification Rates'!$A$11:$Q$88,11,0)),0,VLOOKUP(AK179,'Calcification Rates'!$A$11:$Q$88,11,0)))*AN179+(IF(ISERROR(VLOOKUP(AK179,'Calcification Rates'!$A$11:$Q$88,14,0)),0,VLOOKUP(AK179,'Calcification Rates'!$A$11:$Q$88,14,0)))</f>
        <v>0</v>
      </c>
      <c r="AR179" s="246">
        <f>(IF(ISERROR(VLOOKUP(AK179,'Calcification Rates'!$A$11:$Q$88,12,0)),0,VLOOKUP(AK179,'Calcification Rates'!$A$11:$Q$88,12,0)))*AN179+(IF(ISERROR(VLOOKUP(AK179,'Calcification Rates'!$A$11:$Q$88,15,0)),0,VLOOKUP(AK179,'Calcification Rates'!$A$11:$Q$88,15,0)))</f>
        <v>0</v>
      </c>
      <c r="AS179" s="249">
        <f>(IF(ISERROR(VLOOKUP(AK179,'Calcification Rates'!$A$11:$Q$88,13,0)),0,VLOOKUP(AK179,'Calcification Rates'!$A$11:$Q$88,13,0)))*AN179+(IF(ISERROR(VLOOKUP(AK179,'Calcification Rates'!$A$11:$Q$88,16,0)),0,VLOOKUP(AK179,'Calcification Rates'!$A$11:$Q$88,16,0)))</f>
        <v>0</v>
      </c>
      <c r="AT179" s="260"/>
      <c r="AU179" s="261"/>
      <c r="AV179" s="261"/>
      <c r="AW179" s="244">
        <f>(IF(ISERROR(VLOOKUP(AT179,'Calcification Rates'!$A$11:$Q$88,5,0)),0,VLOOKUP(AT179,'Calcification Rates'!$A$11:$Q$88,5,0)))*AV179</f>
        <v>0</v>
      </c>
      <c r="AX179" s="245" t="str">
        <f>IF(ISERROR(VLOOKUP(AT179,'Calcification Rates'!$A$10:$D$88,2,FALSE))," ",VLOOKUP(AT179,'Calcification Rates'!$A$10:$D$88,2,FALSE))</f>
        <v xml:space="preserve"> </v>
      </c>
      <c r="AY179" s="245" t="str">
        <f>IF(ISERROR(VLOOKUP(AT179,'Calcification Rates'!$A$10:$D$88,4,FALSE))," ",VLOOKUP(AT179,'Calcification Rates'!$A$10:$D$88,4,FALSE))</f>
        <v xml:space="preserve"> </v>
      </c>
      <c r="AZ179" s="253">
        <f>(IF(ISERROR(VLOOKUP(AT179,'Calcification Rates'!$A$11:$Q$88,11,0)),0,VLOOKUP(AT179,'Calcification Rates'!$A$11:$Q$88,11,0)))*AW179+(IF(ISERROR(VLOOKUP(AT179,'Calcification Rates'!$A$11:$Q$88,14,0)),0,VLOOKUP(AT179,'Calcification Rates'!$A$11:$Q$88,14,0)))</f>
        <v>0</v>
      </c>
      <c r="BA179" s="253">
        <f>(IF(ISERROR(VLOOKUP(AT179,'Calcification Rates'!$A$11:$Q$88,12,0)),0,VLOOKUP(AT179,'Calcification Rates'!$A$11:$Q$88,12,0)))*AW179+(IF(ISERROR(VLOOKUP(AT179,'Calcification Rates'!$A$11:$Q$88,15,0)),0,VLOOKUP(AT179,'Calcification Rates'!$A$11:$Q$88,15,0)))</f>
        <v>0</v>
      </c>
      <c r="BB179" s="254">
        <f>(IF(ISERROR(VLOOKUP(AT179,'Calcification Rates'!$A$11:$Q$88,13,0)),0,VLOOKUP(AT179,'Calcification Rates'!$A$11:$Q$88,13,0)))*AW179+(IF(ISERROR(VLOOKUP(AT179,'Calcification Rates'!$A$11:$Q$88,16,0)),0,VLOOKUP(AT179,'Calcification Rates'!$A$11:$Q$88,16,0)))</f>
        <v>0</v>
      </c>
      <c r="BC179" s="260"/>
      <c r="BD179" s="261"/>
      <c r="BE179" s="261"/>
      <c r="BF179" s="244">
        <f>(IF(ISERROR(VLOOKUP(BC179,'Calcification Rates'!$A$11:$Q$88,5,0)),0,VLOOKUP(BC179,'Calcification Rates'!$A$11:$Q$88,5,0)))*BE179</f>
        <v>0</v>
      </c>
      <c r="BG179" s="245" t="str">
        <f>IF(ISERROR(VLOOKUP(BC179,'Calcification Rates'!$A$10:$D$88,2,FALSE))," ",VLOOKUP(BC179,'Calcification Rates'!$A$10:$D$88,2,FALSE))</f>
        <v xml:space="preserve"> </v>
      </c>
      <c r="BH179" s="245" t="str">
        <f>IF(ISERROR(VLOOKUP(BC179,'Calcification Rates'!$A$10:$D$88,4,FALSE))," ",VLOOKUP(BC179,'Calcification Rates'!$A$10:$D$88,4,FALSE))</f>
        <v xml:space="preserve"> </v>
      </c>
      <c r="BI179" s="253">
        <f>(IF(ISERROR(VLOOKUP(BC179,'Calcification Rates'!$A$11:$Q$88,11,0)),0,VLOOKUP(BC179,'Calcification Rates'!$A$11:$Q$88,11,0)))*BF179+(IF(ISERROR(VLOOKUP(BC179,'Calcification Rates'!$A$11:$Q$88,14,0)),0,VLOOKUP(BC179,'Calcification Rates'!$A$11:$Q$88,14,0)))</f>
        <v>0</v>
      </c>
      <c r="BJ179" s="253">
        <f>(IF(ISERROR(VLOOKUP(BC179,'Calcification Rates'!$A$11:$Q$88,12,0)),0,VLOOKUP(BC179,'Calcification Rates'!$A$11:$Q$88,12,0)))*BF179+(IF(ISERROR(VLOOKUP(BC179,'Calcification Rates'!$A$11:$Q$88,15,0)),0,VLOOKUP(BC179,'Calcification Rates'!$A$11:$Q$88,15,0)))</f>
        <v>0</v>
      </c>
      <c r="BK179" s="254">
        <f>(IF(ISERROR(VLOOKUP(BC179,'Calcification Rates'!$A$11:$Q$88,13,0)),0,VLOOKUP(BC179,'Calcification Rates'!$A$11:$Q$88,13,0)))*BF179+(IF(ISERROR(VLOOKUP(BC179,'Calcification Rates'!$A$11:$Q$88,16,0)),0,VLOOKUP(BC179,'Calcification Rates'!$A$11:$Q$88,16,0)))</f>
        <v>0</v>
      </c>
      <c r="BL179" s="260"/>
      <c r="BM179" s="261"/>
      <c r="BN179" s="261"/>
      <c r="BO179" s="241">
        <f>(IF(ISERROR(VLOOKUP(BL179,'Calcification Rates'!$A$11:$Q$88,5,0)),0,VLOOKUP(BL179,'Calcification Rates'!$A$11:$Q$88,5,0)))*BN179</f>
        <v>0</v>
      </c>
      <c r="BP179" s="245" t="str">
        <f>IF(ISERROR(VLOOKUP(BL179,'Calcification Rates'!$A$10:$D$88,2,FALSE))," ",VLOOKUP(BL179,'Calcification Rates'!$A$10:$D$88,2,FALSE))</f>
        <v xml:space="preserve"> </v>
      </c>
      <c r="BQ179" s="245" t="str">
        <f>IF(ISERROR(VLOOKUP(BL179,'Calcification Rates'!$A$10:$D$88,4,FALSE))," ",VLOOKUP(BL179,'Calcification Rates'!$A$10:$D$88,4,FALSE))</f>
        <v xml:space="preserve"> </v>
      </c>
      <c r="BR179" s="253">
        <f>(IF(ISERROR(VLOOKUP(BL179,'Calcification Rates'!$A$11:$Q$88,11,0)),0,VLOOKUP(BL179,'Calcification Rates'!$A$11:$Q$88,11,0)))*BO179+(IF(ISERROR(VLOOKUP(BL179,'Calcification Rates'!$A$11:$Q$88,14,0)),0,VLOOKUP(BL179,'Calcification Rates'!$A$11:$Q$88,14,0)))</f>
        <v>0</v>
      </c>
      <c r="BS179" s="253">
        <f>(IF(ISERROR(VLOOKUP(BL179,'Calcification Rates'!$A$11:$Q$88,12,0)),0,VLOOKUP(BL179,'Calcification Rates'!$A$11:$Q$88,12,0)))*BO179+(IF(ISERROR(VLOOKUP(BL179,'Calcification Rates'!$A$11:$Q$88,15,0)),0,VLOOKUP(BL179,'Calcification Rates'!$A$11:$Q$88,15,0)))</f>
        <v>0</v>
      </c>
      <c r="BT179" s="254">
        <f>(IF(ISERROR(VLOOKUP(BL179,'Calcification Rates'!$A$11:$Q$88,13,0)),0,VLOOKUP(BL179,'Calcification Rates'!$A$11:$Q$88,13,0)))*BO179+(IF(ISERROR(VLOOKUP(BL179,'Calcification Rates'!$A$11:$Q$88,16,0)),0,VLOOKUP(BL179,'Calcification Rates'!$A$11:$Q$88,16,0)))</f>
        <v>0</v>
      </c>
    </row>
    <row r="180" spans="1:72" ht="20.100000000000001" customHeight="1" x14ac:dyDescent="0.25">
      <c r="A180" s="262"/>
      <c r="B180" s="261"/>
      <c r="C180" s="263"/>
      <c r="D180" s="244">
        <f>(IF(ISERROR(VLOOKUP(A180,'Calcification Rates'!$A$11:$Q$88,5,0)),0,VLOOKUP(A180,'Calcification Rates'!$A$11:$Q$88,5,0)))*C180</f>
        <v>0</v>
      </c>
      <c r="E180" s="245" t="str">
        <f>IF(ISERROR(VLOOKUP(A180,'Calcification Rates'!$A$10:$D$88,2,FALSE))," ",VLOOKUP(A180,'Calcification Rates'!$A$10:$D$88,2,FALSE))</f>
        <v xml:space="preserve"> </v>
      </c>
      <c r="F180" s="245" t="str">
        <f>IF(ISERROR(VLOOKUP(A180,'Calcification Rates'!$A$10:$D$88,4,FALSE))," ",VLOOKUP(A180,'Calcification Rates'!$A$10:$D$88,4,FALSE))</f>
        <v xml:space="preserve"> </v>
      </c>
      <c r="G180" s="246">
        <f>(IF(ISERROR(VLOOKUP(A180,'Calcification Rates'!$A$11:$Q$88,11,0)),0,VLOOKUP(A180,'Calcification Rates'!$A$11:$Q$88,11,0)))*D180+(IF(ISERROR(VLOOKUP(A180,'Calcification Rates'!$A$11:$Q$88,14,0)),0,VLOOKUP(A180,'Calcification Rates'!$A$11:$Q$88,14,0)))</f>
        <v>0</v>
      </c>
      <c r="H180" s="247">
        <f>(IF(ISERROR(VLOOKUP(A180,'Calcification Rates'!$A$11:$Q$88,12,0)),0,VLOOKUP(A180,'Calcification Rates'!$A$11:$Q$88,12,0)))*D180+(IF(ISERROR(VLOOKUP(A180,'Calcification Rates'!$A$11:$Q$88,15,0)),0,VLOOKUP(A180,'Calcification Rates'!$A$11:$Q$88,15,0)))</f>
        <v>0</v>
      </c>
      <c r="I180" s="248">
        <f>(IF(ISERROR(VLOOKUP(A180,'Calcification Rates'!$A$11:$Q$88,13,0)),0,VLOOKUP(A180,'Calcification Rates'!$A$11:$Q$88,13,0)))*D180+(IF(ISERROR(VLOOKUP(A180,'Calcification Rates'!$A$11:$Q$88,16,0)),0,VLOOKUP(A180,'Calcification Rates'!$A$11:$Q$88,16,0)))</f>
        <v>0</v>
      </c>
      <c r="J180" s="260"/>
      <c r="K180" s="250"/>
      <c r="L180" s="250"/>
      <c r="M180" s="244">
        <f>(IF(ISERROR(VLOOKUP(J180,'Calcification Rates'!$A$11:$Q$88,5,0)),0,VLOOKUP(J180,'Calcification Rates'!$A$11:$Q$88,5,0)))*L180</f>
        <v>0</v>
      </c>
      <c r="N180" s="245" t="str">
        <f>IF(ISERROR(VLOOKUP(J180,'Calcification Rates'!$A$10:$D$88,2,FALSE))," ",VLOOKUP(J180,'Calcification Rates'!$A$10:$D$88,2,FALSE))</f>
        <v xml:space="preserve"> </v>
      </c>
      <c r="O180" s="245" t="str">
        <f>IF(ISERROR(VLOOKUP(J180,'Calcification Rates'!$A$10:$D$88,4,FALSE))," ",VLOOKUP(J180,'Calcification Rates'!$A$10:$D$88,4,FALSE))</f>
        <v xml:space="preserve"> </v>
      </c>
      <c r="P180" s="246">
        <f>(IF(ISERROR(VLOOKUP(J180,'Calcification Rates'!$A$11:$Q$88,11,0)),0,VLOOKUP(J180,'Calcification Rates'!$A$11:$Q$88,11,0)))*M180+(IF(ISERROR(VLOOKUP(J180,'Calcification Rates'!$A$11:$Q$88,14,0)),0,VLOOKUP(J180,'Calcification Rates'!$A$11:$Q$88,14,0)))</f>
        <v>0</v>
      </c>
      <c r="Q180" s="246">
        <f>(IF(ISERROR(VLOOKUP(J180,'Calcification Rates'!$A$11:$Q$88,12,0)),0,VLOOKUP(J180,'Calcification Rates'!$A$11:$Q$88,12,0)))*M180+(IF(ISERROR(VLOOKUP(J180,'Calcification Rates'!$A$11:$Q$88,15,0)),0,VLOOKUP(J180,'Calcification Rates'!$A$11:$Q$88,15,0)))</f>
        <v>0</v>
      </c>
      <c r="R180" s="249">
        <f>(IF(ISERROR(VLOOKUP(J180,'Calcification Rates'!$A$11:$Q$88,13,0)),0,VLOOKUP(J180,'Calcification Rates'!$A$11:$Q$88,13,0)))*M180+(IF(ISERROR(VLOOKUP(J180,'Calcification Rates'!$A$11:$Q$88,16,0)),0,VLOOKUP(J180,'Calcification Rates'!$A$11:$Q$88,16,0)))</f>
        <v>0</v>
      </c>
      <c r="S180" s="241"/>
      <c r="T180" s="241"/>
      <c r="U180" s="241"/>
      <c r="V180" s="252">
        <f>(IF(ISERROR(VLOOKUP(S180,'Calcification Rates'!$A$11:$Q$88,5,0)),0,VLOOKUP(S180,'Calcification Rates'!$A$11:$Q$88,5,0)))*U180</f>
        <v>0</v>
      </c>
      <c r="W180" s="259" t="str">
        <f>IF(ISERROR(VLOOKUP(S180,'Calcification Rates'!$A$10:$D$88,2,FALSE))," ",VLOOKUP(S180,'Calcification Rates'!$A$10:$D$88,2,FALSE))</f>
        <v xml:space="preserve"> </v>
      </c>
      <c r="X180" s="245" t="str">
        <f>IF(ISERROR(VLOOKUP(S180,'Calcification Rates'!$A$10:$D$88,4,FALSE))," ",VLOOKUP(S180,'Calcification Rates'!$A$10:$D$88,4,FALSE))</f>
        <v xml:space="preserve"> </v>
      </c>
      <c r="Y180" s="246">
        <f>(IF(ISERROR(VLOOKUP(S180,'Calcification Rates'!$A$11:$Q$88,11,0)),0,VLOOKUP(S180,'Calcification Rates'!$A$11:$Q$88,11,0)))*V180+(IF(ISERROR(VLOOKUP(S180,'Calcification Rates'!$A$11:$Q$88,14,0)),0,VLOOKUP(S180,'Calcification Rates'!$A$11:$Q$88,14,0)))</f>
        <v>0</v>
      </c>
      <c r="Z180" s="246">
        <f>(IF(ISERROR(VLOOKUP(S180,'Calcification Rates'!$A$11:$Q$88,12,0)),0,VLOOKUP(S180,'Calcification Rates'!$A$11:$Q$88,12,0)))*V180+(IF(ISERROR(VLOOKUP(S180,'Calcification Rates'!$A$11:$Q$88,15,0)),0,VLOOKUP(S180,'Calcification Rates'!$A$11:$Q$88,15,0)))</f>
        <v>0</v>
      </c>
      <c r="AA180" s="249">
        <f>(IF(ISERROR(VLOOKUP(S180,'Calcification Rates'!$A$11:$Q$88,13,0)),0,VLOOKUP(S180,'Calcification Rates'!$A$11:$Q$88,13,0)))*V180+(IF(ISERROR(VLOOKUP(S180,'Calcification Rates'!$A$11:$Q$88,16,0)),0,VLOOKUP(S180,'Calcification Rates'!$A$11:$Q$88,16,0)))</f>
        <v>0</v>
      </c>
      <c r="AB180" s="260"/>
      <c r="AC180" s="261"/>
      <c r="AD180" s="261"/>
      <c r="AE180" s="244">
        <f>(IF(ISERROR(VLOOKUP(AB180,'Calcification Rates'!$A$11:$Q$88,5,0)),0,VLOOKUP(AB180,'Calcification Rates'!$A$11:$Q$88,5,0)))*AD180</f>
        <v>0</v>
      </c>
      <c r="AF180" s="245" t="str">
        <f>IF(ISERROR(VLOOKUP(AB180,'Calcification Rates'!$A$10:$D$88,2,FALSE))," ",VLOOKUP(AB180,'Calcification Rates'!$A$10:$D$88,2,FALSE))</f>
        <v xml:space="preserve"> </v>
      </c>
      <c r="AG180" s="245" t="str">
        <f>IF(ISERROR(VLOOKUP(AB180,'Calcification Rates'!$A$10:$D$88,4,FALSE))," ",VLOOKUP(AB180,'Calcification Rates'!$A$10:$D$88,4,FALSE))</f>
        <v xml:space="preserve"> </v>
      </c>
      <c r="AH180" s="246">
        <f>(IF(ISERROR(VLOOKUP(AB180,'Calcification Rates'!$A$11:$Q$88,11,0)),0,VLOOKUP(AB180,'Calcification Rates'!$A$11:$Q$88,11,0)))*AE180+(IF(ISERROR(VLOOKUP(AB180,'Calcification Rates'!$A$11:$Q$88,14,0)),0,VLOOKUP(AB180,'Calcification Rates'!$A$11:$Q$88,14,0)))</f>
        <v>0</v>
      </c>
      <c r="AI180" s="246">
        <f>(IF(ISERROR(VLOOKUP(AB180,'Calcification Rates'!$A$11:$Q$88,12,0)),0,VLOOKUP(AB180,'Calcification Rates'!$A$11:$Q$88,12,0)))*AE180+(IF(ISERROR(VLOOKUP(AB180,'Calcification Rates'!$A$11:$Q$88,15,0)),0,VLOOKUP(AB180,'Calcification Rates'!$A$11:$Q$88,15,0)))</f>
        <v>0</v>
      </c>
      <c r="AJ180" s="249">
        <f>(IF(ISERROR(VLOOKUP(AB180,'Calcification Rates'!$A$11:$Q$88,13,0)),0,VLOOKUP(AB180,'Calcification Rates'!$A$11:$Q$88,13,0)))*AE180+(IF(ISERROR(VLOOKUP(AB180,'Calcification Rates'!$A$11:$Q$88,16,0)),0,VLOOKUP(AB180,'Calcification Rates'!$A$11:$Q$88,16,0)))</f>
        <v>0</v>
      </c>
      <c r="AK180" s="260"/>
      <c r="AL180" s="261"/>
      <c r="AM180" s="261"/>
      <c r="AN180" s="252">
        <f>(IF(ISERROR(VLOOKUP(AK180,'Calcification Rates'!$A$11:$Q$88,5,0)),0,VLOOKUP(AK180,'Calcification Rates'!$A$11:$Q$88,5,0)))*AM180</f>
        <v>0</v>
      </c>
      <c r="AO180" s="245" t="str">
        <f>IF(ISERROR(VLOOKUP(AK180,'Calcification Rates'!$A$10:$D$88,2,FALSE))," ",VLOOKUP(AK180,'Calcification Rates'!$A$10:$D$88,2,FALSE))</f>
        <v xml:space="preserve"> </v>
      </c>
      <c r="AP180" s="245" t="str">
        <f>IF(ISERROR(VLOOKUP(AK180,'Calcification Rates'!$A$10:$D$88,4,FALSE))," ",VLOOKUP(AK180,'Calcification Rates'!$A$10:$D$88,4,FALSE))</f>
        <v xml:space="preserve"> </v>
      </c>
      <c r="AQ180" s="246">
        <f>(IF(ISERROR(VLOOKUP(AK180,'Calcification Rates'!$A$11:$Q$88,11,0)),0,VLOOKUP(AK180,'Calcification Rates'!$A$11:$Q$88,11,0)))*AN180+(IF(ISERROR(VLOOKUP(AK180,'Calcification Rates'!$A$11:$Q$88,14,0)),0,VLOOKUP(AK180,'Calcification Rates'!$A$11:$Q$88,14,0)))</f>
        <v>0</v>
      </c>
      <c r="AR180" s="246">
        <f>(IF(ISERROR(VLOOKUP(AK180,'Calcification Rates'!$A$11:$Q$88,12,0)),0,VLOOKUP(AK180,'Calcification Rates'!$A$11:$Q$88,12,0)))*AN180+(IF(ISERROR(VLOOKUP(AK180,'Calcification Rates'!$A$11:$Q$88,15,0)),0,VLOOKUP(AK180,'Calcification Rates'!$A$11:$Q$88,15,0)))</f>
        <v>0</v>
      </c>
      <c r="AS180" s="249">
        <f>(IF(ISERROR(VLOOKUP(AK180,'Calcification Rates'!$A$11:$Q$88,13,0)),0,VLOOKUP(AK180,'Calcification Rates'!$A$11:$Q$88,13,0)))*AN180+(IF(ISERROR(VLOOKUP(AK180,'Calcification Rates'!$A$11:$Q$88,16,0)),0,VLOOKUP(AK180,'Calcification Rates'!$A$11:$Q$88,16,0)))</f>
        <v>0</v>
      </c>
      <c r="AT180" s="260"/>
      <c r="AU180" s="261"/>
      <c r="AV180" s="261"/>
      <c r="AW180" s="244">
        <f>(IF(ISERROR(VLOOKUP(AT180,'Calcification Rates'!$A$11:$Q$88,5,0)),0,VLOOKUP(AT180,'Calcification Rates'!$A$11:$Q$88,5,0)))*AV180</f>
        <v>0</v>
      </c>
      <c r="AX180" s="245" t="str">
        <f>IF(ISERROR(VLOOKUP(AT180,'Calcification Rates'!$A$10:$D$88,2,FALSE))," ",VLOOKUP(AT180,'Calcification Rates'!$A$10:$D$88,2,FALSE))</f>
        <v xml:space="preserve"> </v>
      </c>
      <c r="AY180" s="245" t="str">
        <f>IF(ISERROR(VLOOKUP(AT180,'Calcification Rates'!$A$10:$D$88,4,FALSE))," ",VLOOKUP(AT180,'Calcification Rates'!$A$10:$D$88,4,FALSE))</f>
        <v xml:space="preserve"> </v>
      </c>
      <c r="AZ180" s="253">
        <f>(IF(ISERROR(VLOOKUP(AT180,'Calcification Rates'!$A$11:$Q$88,11,0)),0,VLOOKUP(AT180,'Calcification Rates'!$A$11:$Q$88,11,0)))*AW180+(IF(ISERROR(VLOOKUP(AT180,'Calcification Rates'!$A$11:$Q$88,14,0)),0,VLOOKUP(AT180,'Calcification Rates'!$A$11:$Q$88,14,0)))</f>
        <v>0</v>
      </c>
      <c r="BA180" s="253">
        <f>(IF(ISERROR(VLOOKUP(AT180,'Calcification Rates'!$A$11:$Q$88,12,0)),0,VLOOKUP(AT180,'Calcification Rates'!$A$11:$Q$88,12,0)))*AW180+(IF(ISERROR(VLOOKUP(AT180,'Calcification Rates'!$A$11:$Q$88,15,0)),0,VLOOKUP(AT180,'Calcification Rates'!$A$11:$Q$88,15,0)))</f>
        <v>0</v>
      </c>
      <c r="BB180" s="254">
        <f>(IF(ISERROR(VLOOKUP(AT180,'Calcification Rates'!$A$11:$Q$88,13,0)),0,VLOOKUP(AT180,'Calcification Rates'!$A$11:$Q$88,13,0)))*AW180+(IF(ISERROR(VLOOKUP(AT180,'Calcification Rates'!$A$11:$Q$88,16,0)),0,VLOOKUP(AT180,'Calcification Rates'!$A$11:$Q$88,16,0)))</f>
        <v>0</v>
      </c>
      <c r="BC180" s="260"/>
      <c r="BD180" s="261"/>
      <c r="BE180" s="261"/>
      <c r="BF180" s="244">
        <f>(IF(ISERROR(VLOOKUP(BC180,'Calcification Rates'!$A$11:$Q$88,5,0)),0,VLOOKUP(BC180,'Calcification Rates'!$A$11:$Q$88,5,0)))*BE180</f>
        <v>0</v>
      </c>
      <c r="BG180" s="245" t="str">
        <f>IF(ISERROR(VLOOKUP(BC180,'Calcification Rates'!$A$10:$D$88,2,FALSE))," ",VLOOKUP(BC180,'Calcification Rates'!$A$10:$D$88,2,FALSE))</f>
        <v xml:space="preserve"> </v>
      </c>
      <c r="BH180" s="245" t="str">
        <f>IF(ISERROR(VLOOKUP(BC180,'Calcification Rates'!$A$10:$D$88,4,FALSE))," ",VLOOKUP(BC180,'Calcification Rates'!$A$10:$D$88,4,FALSE))</f>
        <v xml:space="preserve"> </v>
      </c>
      <c r="BI180" s="253">
        <f>(IF(ISERROR(VLOOKUP(BC180,'Calcification Rates'!$A$11:$Q$88,11,0)),0,VLOOKUP(BC180,'Calcification Rates'!$A$11:$Q$88,11,0)))*BF180+(IF(ISERROR(VLOOKUP(BC180,'Calcification Rates'!$A$11:$Q$88,14,0)),0,VLOOKUP(BC180,'Calcification Rates'!$A$11:$Q$88,14,0)))</f>
        <v>0</v>
      </c>
      <c r="BJ180" s="253">
        <f>(IF(ISERROR(VLOOKUP(BC180,'Calcification Rates'!$A$11:$Q$88,12,0)),0,VLOOKUP(BC180,'Calcification Rates'!$A$11:$Q$88,12,0)))*BF180+(IF(ISERROR(VLOOKUP(BC180,'Calcification Rates'!$A$11:$Q$88,15,0)),0,VLOOKUP(BC180,'Calcification Rates'!$A$11:$Q$88,15,0)))</f>
        <v>0</v>
      </c>
      <c r="BK180" s="254">
        <f>(IF(ISERROR(VLOOKUP(BC180,'Calcification Rates'!$A$11:$Q$88,13,0)),0,VLOOKUP(BC180,'Calcification Rates'!$A$11:$Q$88,13,0)))*BF180+(IF(ISERROR(VLOOKUP(BC180,'Calcification Rates'!$A$11:$Q$88,16,0)),0,VLOOKUP(BC180,'Calcification Rates'!$A$11:$Q$88,16,0)))</f>
        <v>0</v>
      </c>
      <c r="BL180" s="260"/>
      <c r="BM180" s="261"/>
      <c r="BN180" s="261"/>
      <c r="BO180" s="241">
        <f>(IF(ISERROR(VLOOKUP(BL180,'Calcification Rates'!$A$11:$Q$88,5,0)),0,VLOOKUP(BL180,'Calcification Rates'!$A$11:$Q$88,5,0)))*BN180</f>
        <v>0</v>
      </c>
      <c r="BP180" s="245" t="str">
        <f>IF(ISERROR(VLOOKUP(BL180,'Calcification Rates'!$A$10:$D$88,2,FALSE))," ",VLOOKUP(BL180,'Calcification Rates'!$A$10:$D$88,2,FALSE))</f>
        <v xml:space="preserve"> </v>
      </c>
      <c r="BQ180" s="245" t="str">
        <f>IF(ISERROR(VLOOKUP(BL180,'Calcification Rates'!$A$10:$D$88,4,FALSE))," ",VLOOKUP(BL180,'Calcification Rates'!$A$10:$D$88,4,FALSE))</f>
        <v xml:space="preserve"> </v>
      </c>
      <c r="BR180" s="253">
        <f>(IF(ISERROR(VLOOKUP(BL180,'Calcification Rates'!$A$11:$Q$88,11,0)),0,VLOOKUP(BL180,'Calcification Rates'!$A$11:$Q$88,11,0)))*BO180+(IF(ISERROR(VLOOKUP(BL180,'Calcification Rates'!$A$11:$Q$88,14,0)),0,VLOOKUP(BL180,'Calcification Rates'!$A$11:$Q$88,14,0)))</f>
        <v>0</v>
      </c>
      <c r="BS180" s="253">
        <f>(IF(ISERROR(VLOOKUP(BL180,'Calcification Rates'!$A$11:$Q$88,12,0)),0,VLOOKUP(BL180,'Calcification Rates'!$A$11:$Q$88,12,0)))*BO180+(IF(ISERROR(VLOOKUP(BL180,'Calcification Rates'!$A$11:$Q$88,15,0)),0,VLOOKUP(BL180,'Calcification Rates'!$A$11:$Q$88,15,0)))</f>
        <v>0</v>
      </c>
      <c r="BT180" s="254">
        <f>(IF(ISERROR(VLOOKUP(BL180,'Calcification Rates'!$A$11:$Q$88,13,0)),0,VLOOKUP(BL180,'Calcification Rates'!$A$11:$Q$88,13,0)))*BO180+(IF(ISERROR(VLOOKUP(BL180,'Calcification Rates'!$A$11:$Q$88,16,0)),0,VLOOKUP(BL180,'Calcification Rates'!$A$11:$Q$88,16,0)))</f>
        <v>0</v>
      </c>
    </row>
    <row r="181" spans="1:72" ht="20.100000000000001" customHeight="1" x14ac:dyDescent="0.25">
      <c r="A181" s="262"/>
      <c r="B181" s="261"/>
      <c r="C181" s="263"/>
      <c r="D181" s="244">
        <f>(IF(ISERROR(VLOOKUP(A181,'Calcification Rates'!$A$11:$Q$88,5,0)),0,VLOOKUP(A181,'Calcification Rates'!$A$11:$Q$88,5,0)))*C181</f>
        <v>0</v>
      </c>
      <c r="E181" s="245" t="str">
        <f>IF(ISERROR(VLOOKUP(A181,'Calcification Rates'!$A$10:$D$88,2,FALSE))," ",VLOOKUP(A181,'Calcification Rates'!$A$10:$D$88,2,FALSE))</f>
        <v xml:space="preserve"> </v>
      </c>
      <c r="F181" s="245" t="str">
        <f>IF(ISERROR(VLOOKUP(A181,'Calcification Rates'!$A$10:$D$88,4,FALSE))," ",VLOOKUP(A181,'Calcification Rates'!$A$10:$D$88,4,FALSE))</f>
        <v xml:space="preserve"> </v>
      </c>
      <c r="G181" s="246">
        <f>(IF(ISERROR(VLOOKUP(A181,'Calcification Rates'!$A$11:$Q$88,11,0)),0,VLOOKUP(A181,'Calcification Rates'!$A$11:$Q$88,11,0)))*D181+(IF(ISERROR(VLOOKUP(A181,'Calcification Rates'!$A$11:$Q$88,14,0)),0,VLOOKUP(A181,'Calcification Rates'!$A$11:$Q$88,14,0)))</f>
        <v>0</v>
      </c>
      <c r="H181" s="247">
        <f>(IF(ISERROR(VLOOKUP(A181,'Calcification Rates'!$A$11:$Q$88,12,0)),0,VLOOKUP(A181,'Calcification Rates'!$A$11:$Q$88,12,0)))*D181+(IF(ISERROR(VLOOKUP(A181,'Calcification Rates'!$A$11:$Q$88,15,0)),0,VLOOKUP(A181,'Calcification Rates'!$A$11:$Q$88,15,0)))</f>
        <v>0</v>
      </c>
      <c r="I181" s="248">
        <f>(IF(ISERROR(VLOOKUP(A181,'Calcification Rates'!$A$11:$Q$88,13,0)),0,VLOOKUP(A181,'Calcification Rates'!$A$11:$Q$88,13,0)))*D181+(IF(ISERROR(VLOOKUP(A181,'Calcification Rates'!$A$11:$Q$88,16,0)),0,VLOOKUP(A181,'Calcification Rates'!$A$11:$Q$88,16,0)))</f>
        <v>0</v>
      </c>
      <c r="J181" s="260"/>
      <c r="K181" s="250"/>
      <c r="L181" s="250"/>
      <c r="M181" s="244">
        <f>(IF(ISERROR(VLOOKUP(J181,'Calcification Rates'!$A$11:$Q$88,5,0)),0,VLOOKUP(J181,'Calcification Rates'!$A$11:$Q$88,5,0)))*L181</f>
        <v>0</v>
      </c>
      <c r="N181" s="245" t="str">
        <f>IF(ISERROR(VLOOKUP(J181,'Calcification Rates'!$A$10:$D$88,2,FALSE))," ",VLOOKUP(J181,'Calcification Rates'!$A$10:$D$88,2,FALSE))</f>
        <v xml:space="preserve"> </v>
      </c>
      <c r="O181" s="245" t="str">
        <f>IF(ISERROR(VLOOKUP(J181,'Calcification Rates'!$A$10:$D$88,4,FALSE))," ",VLOOKUP(J181,'Calcification Rates'!$A$10:$D$88,4,FALSE))</f>
        <v xml:space="preserve"> </v>
      </c>
      <c r="P181" s="246">
        <f>(IF(ISERROR(VLOOKUP(J181,'Calcification Rates'!$A$11:$Q$88,11,0)),0,VLOOKUP(J181,'Calcification Rates'!$A$11:$Q$88,11,0)))*M181+(IF(ISERROR(VLOOKUP(J181,'Calcification Rates'!$A$11:$Q$88,14,0)),0,VLOOKUP(J181,'Calcification Rates'!$A$11:$Q$88,14,0)))</f>
        <v>0</v>
      </c>
      <c r="Q181" s="246">
        <f>(IF(ISERROR(VLOOKUP(J181,'Calcification Rates'!$A$11:$Q$88,12,0)),0,VLOOKUP(J181,'Calcification Rates'!$A$11:$Q$88,12,0)))*M181+(IF(ISERROR(VLOOKUP(J181,'Calcification Rates'!$A$11:$Q$88,15,0)),0,VLOOKUP(J181,'Calcification Rates'!$A$11:$Q$88,15,0)))</f>
        <v>0</v>
      </c>
      <c r="R181" s="249">
        <f>(IF(ISERROR(VLOOKUP(J181,'Calcification Rates'!$A$11:$Q$88,13,0)),0,VLOOKUP(J181,'Calcification Rates'!$A$11:$Q$88,13,0)))*M181+(IF(ISERROR(VLOOKUP(J181,'Calcification Rates'!$A$11:$Q$88,16,0)),0,VLOOKUP(J181,'Calcification Rates'!$A$11:$Q$88,16,0)))</f>
        <v>0</v>
      </c>
      <c r="S181" s="241"/>
      <c r="T181" s="241"/>
      <c r="U181" s="241"/>
      <c r="V181" s="252">
        <f>(IF(ISERROR(VLOOKUP(S181,'Calcification Rates'!$A$11:$Q$88,5,0)),0,VLOOKUP(S181,'Calcification Rates'!$A$11:$Q$88,5,0)))*U181</f>
        <v>0</v>
      </c>
      <c r="W181" s="259" t="str">
        <f>IF(ISERROR(VLOOKUP(S181,'Calcification Rates'!$A$10:$D$88,2,FALSE))," ",VLOOKUP(S181,'Calcification Rates'!$A$10:$D$88,2,FALSE))</f>
        <v xml:space="preserve"> </v>
      </c>
      <c r="X181" s="245" t="str">
        <f>IF(ISERROR(VLOOKUP(S181,'Calcification Rates'!$A$10:$D$88,4,FALSE))," ",VLOOKUP(S181,'Calcification Rates'!$A$10:$D$88,4,FALSE))</f>
        <v xml:space="preserve"> </v>
      </c>
      <c r="Y181" s="246">
        <f>(IF(ISERROR(VLOOKUP(S181,'Calcification Rates'!$A$11:$Q$88,11,0)),0,VLOOKUP(S181,'Calcification Rates'!$A$11:$Q$88,11,0)))*V181+(IF(ISERROR(VLOOKUP(S181,'Calcification Rates'!$A$11:$Q$88,14,0)),0,VLOOKUP(S181,'Calcification Rates'!$A$11:$Q$88,14,0)))</f>
        <v>0</v>
      </c>
      <c r="Z181" s="246">
        <f>(IF(ISERROR(VLOOKUP(S181,'Calcification Rates'!$A$11:$Q$88,12,0)),0,VLOOKUP(S181,'Calcification Rates'!$A$11:$Q$88,12,0)))*V181+(IF(ISERROR(VLOOKUP(S181,'Calcification Rates'!$A$11:$Q$88,15,0)),0,VLOOKUP(S181,'Calcification Rates'!$A$11:$Q$88,15,0)))</f>
        <v>0</v>
      </c>
      <c r="AA181" s="249">
        <f>(IF(ISERROR(VLOOKUP(S181,'Calcification Rates'!$A$11:$Q$88,13,0)),0,VLOOKUP(S181,'Calcification Rates'!$A$11:$Q$88,13,0)))*V181+(IF(ISERROR(VLOOKUP(S181,'Calcification Rates'!$A$11:$Q$88,16,0)),0,VLOOKUP(S181,'Calcification Rates'!$A$11:$Q$88,16,0)))</f>
        <v>0</v>
      </c>
      <c r="AB181" s="260"/>
      <c r="AC181" s="261"/>
      <c r="AD181" s="261"/>
      <c r="AE181" s="244">
        <f>(IF(ISERROR(VLOOKUP(AB181,'Calcification Rates'!$A$11:$Q$88,5,0)),0,VLOOKUP(AB181,'Calcification Rates'!$A$11:$Q$88,5,0)))*AD181</f>
        <v>0</v>
      </c>
      <c r="AF181" s="245" t="str">
        <f>IF(ISERROR(VLOOKUP(AB181,'Calcification Rates'!$A$10:$D$88,2,FALSE))," ",VLOOKUP(AB181,'Calcification Rates'!$A$10:$D$88,2,FALSE))</f>
        <v xml:space="preserve"> </v>
      </c>
      <c r="AG181" s="245" t="str">
        <f>IF(ISERROR(VLOOKUP(AB181,'Calcification Rates'!$A$10:$D$88,4,FALSE))," ",VLOOKUP(AB181,'Calcification Rates'!$A$10:$D$88,4,FALSE))</f>
        <v xml:space="preserve"> </v>
      </c>
      <c r="AH181" s="246">
        <f>(IF(ISERROR(VLOOKUP(AB181,'Calcification Rates'!$A$11:$Q$88,11,0)),0,VLOOKUP(AB181,'Calcification Rates'!$A$11:$Q$88,11,0)))*AE181+(IF(ISERROR(VLOOKUP(AB181,'Calcification Rates'!$A$11:$Q$88,14,0)),0,VLOOKUP(AB181,'Calcification Rates'!$A$11:$Q$88,14,0)))</f>
        <v>0</v>
      </c>
      <c r="AI181" s="246">
        <f>(IF(ISERROR(VLOOKUP(AB181,'Calcification Rates'!$A$11:$Q$88,12,0)),0,VLOOKUP(AB181,'Calcification Rates'!$A$11:$Q$88,12,0)))*AE181+(IF(ISERROR(VLOOKUP(AB181,'Calcification Rates'!$A$11:$Q$88,15,0)),0,VLOOKUP(AB181,'Calcification Rates'!$A$11:$Q$88,15,0)))</f>
        <v>0</v>
      </c>
      <c r="AJ181" s="249">
        <f>(IF(ISERROR(VLOOKUP(AB181,'Calcification Rates'!$A$11:$Q$88,13,0)),0,VLOOKUP(AB181,'Calcification Rates'!$A$11:$Q$88,13,0)))*AE181+(IF(ISERROR(VLOOKUP(AB181,'Calcification Rates'!$A$11:$Q$88,16,0)),0,VLOOKUP(AB181,'Calcification Rates'!$A$11:$Q$88,16,0)))</f>
        <v>0</v>
      </c>
      <c r="AK181" s="260"/>
      <c r="AL181" s="261"/>
      <c r="AM181" s="261"/>
      <c r="AN181" s="252">
        <f>(IF(ISERROR(VLOOKUP(AK181,'Calcification Rates'!$A$11:$Q$88,5,0)),0,VLOOKUP(AK181,'Calcification Rates'!$A$11:$Q$88,5,0)))*AM181</f>
        <v>0</v>
      </c>
      <c r="AO181" s="245" t="str">
        <f>IF(ISERROR(VLOOKUP(AK181,'Calcification Rates'!$A$10:$D$88,2,FALSE))," ",VLOOKUP(AK181,'Calcification Rates'!$A$10:$D$88,2,FALSE))</f>
        <v xml:space="preserve"> </v>
      </c>
      <c r="AP181" s="245" t="str">
        <f>IF(ISERROR(VLOOKUP(AK181,'Calcification Rates'!$A$10:$D$88,4,FALSE))," ",VLOOKUP(AK181,'Calcification Rates'!$A$10:$D$88,4,FALSE))</f>
        <v xml:space="preserve"> </v>
      </c>
      <c r="AQ181" s="246">
        <f>(IF(ISERROR(VLOOKUP(AK181,'Calcification Rates'!$A$11:$Q$88,11,0)),0,VLOOKUP(AK181,'Calcification Rates'!$A$11:$Q$88,11,0)))*AN181+(IF(ISERROR(VLOOKUP(AK181,'Calcification Rates'!$A$11:$Q$88,14,0)),0,VLOOKUP(AK181,'Calcification Rates'!$A$11:$Q$88,14,0)))</f>
        <v>0</v>
      </c>
      <c r="AR181" s="246">
        <f>(IF(ISERROR(VLOOKUP(AK181,'Calcification Rates'!$A$11:$Q$88,12,0)),0,VLOOKUP(AK181,'Calcification Rates'!$A$11:$Q$88,12,0)))*AN181+(IF(ISERROR(VLOOKUP(AK181,'Calcification Rates'!$A$11:$Q$88,15,0)),0,VLOOKUP(AK181,'Calcification Rates'!$A$11:$Q$88,15,0)))</f>
        <v>0</v>
      </c>
      <c r="AS181" s="249">
        <f>(IF(ISERROR(VLOOKUP(AK181,'Calcification Rates'!$A$11:$Q$88,13,0)),0,VLOOKUP(AK181,'Calcification Rates'!$A$11:$Q$88,13,0)))*AN181+(IF(ISERROR(VLOOKUP(AK181,'Calcification Rates'!$A$11:$Q$88,16,0)),0,VLOOKUP(AK181,'Calcification Rates'!$A$11:$Q$88,16,0)))</f>
        <v>0</v>
      </c>
      <c r="AT181" s="260"/>
      <c r="AU181" s="261"/>
      <c r="AV181" s="261"/>
      <c r="AW181" s="244">
        <f>(IF(ISERROR(VLOOKUP(AT181,'Calcification Rates'!$A$11:$Q$88,5,0)),0,VLOOKUP(AT181,'Calcification Rates'!$A$11:$Q$88,5,0)))*AV181</f>
        <v>0</v>
      </c>
      <c r="AX181" s="245" t="str">
        <f>IF(ISERROR(VLOOKUP(AT181,'Calcification Rates'!$A$10:$D$88,2,FALSE))," ",VLOOKUP(AT181,'Calcification Rates'!$A$10:$D$88,2,FALSE))</f>
        <v xml:space="preserve"> </v>
      </c>
      <c r="AY181" s="245" t="str">
        <f>IF(ISERROR(VLOOKUP(AT181,'Calcification Rates'!$A$10:$D$88,4,FALSE))," ",VLOOKUP(AT181,'Calcification Rates'!$A$10:$D$88,4,FALSE))</f>
        <v xml:space="preserve"> </v>
      </c>
      <c r="AZ181" s="253">
        <f>(IF(ISERROR(VLOOKUP(AT181,'Calcification Rates'!$A$11:$Q$88,11,0)),0,VLOOKUP(AT181,'Calcification Rates'!$A$11:$Q$88,11,0)))*AW181+(IF(ISERROR(VLOOKUP(AT181,'Calcification Rates'!$A$11:$Q$88,14,0)),0,VLOOKUP(AT181,'Calcification Rates'!$A$11:$Q$88,14,0)))</f>
        <v>0</v>
      </c>
      <c r="BA181" s="253">
        <f>(IF(ISERROR(VLOOKUP(AT181,'Calcification Rates'!$A$11:$Q$88,12,0)),0,VLOOKUP(AT181,'Calcification Rates'!$A$11:$Q$88,12,0)))*AW181+(IF(ISERROR(VLOOKUP(AT181,'Calcification Rates'!$A$11:$Q$88,15,0)),0,VLOOKUP(AT181,'Calcification Rates'!$A$11:$Q$88,15,0)))</f>
        <v>0</v>
      </c>
      <c r="BB181" s="254">
        <f>(IF(ISERROR(VLOOKUP(AT181,'Calcification Rates'!$A$11:$Q$88,13,0)),0,VLOOKUP(AT181,'Calcification Rates'!$A$11:$Q$88,13,0)))*AW181+(IF(ISERROR(VLOOKUP(AT181,'Calcification Rates'!$A$11:$Q$88,16,0)),0,VLOOKUP(AT181,'Calcification Rates'!$A$11:$Q$88,16,0)))</f>
        <v>0</v>
      </c>
      <c r="BC181" s="260"/>
      <c r="BD181" s="261"/>
      <c r="BE181" s="261"/>
      <c r="BF181" s="244">
        <f>(IF(ISERROR(VLOOKUP(BC181,'Calcification Rates'!$A$11:$Q$88,5,0)),0,VLOOKUP(BC181,'Calcification Rates'!$A$11:$Q$88,5,0)))*BE181</f>
        <v>0</v>
      </c>
      <c r="BG181" s="245" t="str">
        <f>IF(ISERROR(VLOOKUP(BC181,'Calcification Rates'!$A$10:$D$88,2,FALSE))," ",VLOOKUP(BC181,'Calcification Rates'!$A$10:$D$88,2,FALSE))</f>
        <v xml:space="preserve"> </v>
      </c>
      <c r="BH181" s="245" t="str">
        <f>IF(ISERROR(VLOOKUP(BC181,'Calcification Rates'!$A$10:$D$88,4,FALSE))," ",VLOOKUP(BC181,'Calcification Rates'!$A$10:$D$88,4,FALSE))</f>
        <v xml:space="preserve"> </v>
      </c>
      <c r="BI181" s="253">
        <f>(IF(ISERROR(VLOOKUP(BC181,'Calcification Rates'!$A$11:$Q$88,11,0)),0,VLOOKUP(BC181,'Calcification Rates'!$A$11:$Q$88,11,0)))*BF181+(IF(ISERROR(VLOOKUP(BC181,'Calcification Rates'!$A$11:$Q$88,14,0)),0,VLOOKUP(BC181,'Calcification Rates'!$A$11:$Q$88,14,0)))</f>
        <v>0</v>
      </c>
      <c r="BJ181" s="253">
        <f>(IF(ISERROR(VLOOKUP(BC181,'Calcification Rates'!$A$11:$Q$88,12,0)),0,VLOOKUP(BC181,'Calcification Rates'!$A$11:$Q$88,12,0)))*BF181+(IF(ISERROR(VLOOKUP(BC181,'Calcification Rates'!$A$11:$Q$88,15,0)),0,VLOOKUP(BC181,'Calcification Rates'!$A$11:$Q$88,15,0)))</f>
        <v>0</v>
      </c>
      <c r="BK181" s="254">
        <f>(IF(ISERROR(VLOOKUP(BC181,'Calcification Rates'!$A$11:$Q$88,13,0)),0,VLOOKUP(BC181,'Calcification Rates'!$A$11:$Q$88,13,0)))*BF181+(IF(ISERROR(VLOOKUP(BC181,'Calcification Rates'!$A$11:$Q$88,16,0)),0,VLOOKUP(BC181,'Calcification Rates'!$A$11:$Q$88,16,0)))</f>
        <v>0</v>
      </c>
      <c r="BL181" s="260"/>
      <c r="BM181" s="261"/>
      <c r="BN181" s="261"/>
      <c r="BO181" s="241">
        <f>(IF(ISERROR(VLOOKUP(BL181,'Calcification Rates'!$A$11:$Q$88,5,0)),0,VLOOKUP(BL181,'Calcification Rates'!$A$11:$Q$88,5,0)))*BN181</f>
        <v>0</v>
      </c>
      <c r="BP181" s="245" t="str">
        <f>IF(ISERROR(VLOOKUP(BL181,'Calcification Rates'!$A$10:$D$88,2,FALSE))," ",VLOOKUP(BL181,'Calcification Rates'!$A$10:$D$88,2,FALSE))</f>
        <v xml:space="preserve"> </v>
      </c>
      <c r="BQ181" s="245" t="str">
        <f>IF(ISERROR(VLOOKUP(BL181,'Calcification Rates'!$A$10:$D$88,4,FALSE))," ",VLOOKUP(BL181,'Calcification Rates'!$A$10:$D$88,4,FALSE))</f>
        <v xml:space="preserve"> </v>
      </c>
      <c r="BR181" s="253">
        <f>(IF(ISERROR(VLOOKUP(BL181,'Calcification Rates'!$A$11:$Q$88,11,0)),0,VLOOKUP(BL181,'Calcification Rates'!$A$11:$Q$88,11,0)))*BO181+(IF(ISERROR(VLOOKUP(BL181,'Calcification Rates'!$A$11:$Q$88,14,0)),0,VLOOKUP(BL181,'Calcification Rates'!$A$11:$Q$88,14,0)))</f>
        <v>0</v>
      </c>
      <c r="BS181" s="253">
        <f>(IF(ISERROR(VLOOKUP(BL181,'Calcification Rates'!$A$11:$Q$88,12,0)),0,VLOOKUP(BL181,'Calcification Rates'!$A$11:$Q$88,12,0)))*BO181+(IF(ISERROR(VLOOKUP(BL181,'Calcification Rates'!$A$11:$Q$88,15,0)),0,VLOOKUP(BL181,'Calcification Rates'!$A$11:$Q$88,15,0)))</f>
        <v>0</v>
      </c>
      <c r="BT181" s="254">
        <f>(IF(ISERROR(VLOOKUP(BL181,'Calcification Rates'!$A$11:$Q$88,13,0)),0,VLOOKUP(BL181,'Calcification Rates'!$A$11:$Q$88,13,0)))*BO181+(IF(ISERROR(VLOOKUP(BL181,'Calcification Rates'!$A$11:$Q$88,16,0)),0,VLOOKUP(BL181,'Calcification Rates'!$A$11:$Q$88,16,0)))</f>
        <v>0</v>
      </c>
    </row>
    <row r="182" spans="1:72" ht="20.100000000000001" customHeight="1" x14ac:dyDescent="0.25">
      <c r="A182" s="262"/>
      <c r="B182" s="261"/>
      <c r="C182" s="263"/>
      <c r="D182" s="244">
        <f>(IF(ISERROR(VLOOKUP(A182,'Calcification Rates'!$A$11:$Q$88,5,0)),0,VLOOKUP(A182,'Calcification Rates'!$A$11:$Q$88,5,0)))*C182</f>
        <v>0</v>
      </c>
      <c r="E182" s="245" t="str">
        <f>IF(ISERROR(VLOOKUP(A182,'Calcification Rates'!$A$10:$D$88,2,FALSE))," ",VLOOKUP(A182,'Calcification Rates'!$A$10:$D$88,2,FALSE))</f>
        <v xml:space="preserve"> </v>
      </c>
      <c r="F182" s="245" t="str">
        <f>IF(ISERROR(VLOOKUP(A182,'Calcification Rates'!$A$10:$D$88,4,FALSE))," ",VLOOKUP(A182,'Calcification Rates'!$A$10:$D$88,4,FALSE))</f>
        <v xml:space="preserve"> </v>
      </c>
      <c r="G182" s="246">
        <f>(IF(ISERROR(VLOOKUP(A182,'Calcification Rates'!$A$11:$Q$88,11,0)),0,VLOOKUP(A182,'Calcification Rates'!$A$11:$Q$88,11,0)))*D182+(IF(ISERROR(VLOOKUP(A182,'Calcification Rates'!$A$11:$Q$88,14,0)),0,VLOOKUP(A182,'Calcification Rates'!$A$11:$Q$88,14,0)))</f>
        <v>0</v>
      </c>
      <c r="H182" s="247">
        <f>(IF(ISERROR(VLOOKUP(A182,'Calcification Rates'!$A$11:$Q$88,12,0)),0,VLOOKUP(A182,'Calcification Rates'!$A$11:$Q$88,12,0)))*D182+(IF(ISERROR(VLOOKUP(A182,'Calcification Rates'!$A$11:$Q$88,15,0)),0,VLOOKUP(A182,'Calcification Rates'!$A$11:$Q$88,15,0)))</f>
        <v>0</v>
      </c>
      <c r="I182" s="248">
        <f>(IF(ISERROR(VLOOKUP(A182,'Calcification Rates'!$A$11:$Q$88,13,0)),0,VLOOKUP(A182,'Calcification Rates'!$A$11:$Q$88,13,0)))*D182+(IF(ISERROR(VLOOKUP(A182,'Calcification Rates'!$A$11:$Q$88,16,0)),0,VLOOKUP(A182,'Calcification Rates'!$A$11:$Q$88,16,0)))</f>
        <v>0</v>
      </c>
      <c r="J182" s="260"/>
      <c r="K182" s="250"/>
      <c r="L182" s="250"/>
      <c r="M182" s="244">
        <f>(IF(ISERROR(VLOOKUP(J182,'Calcification Rates'!$A$11:$Q$88,5,0)),0,VLOOKUP(J182,'Calcification Rates'!$A$11:$Q$88,5,0)))*L182</f>
        <v>0</v>
      </c>
      <c r="N182" s="245" t="str">
        <f>IF(ISERROR(VLOOKUP(J182,'Calcification Rates'!$A$10:$D$88,2,FALSE))," ",VLOOKUP(J182,'Calcification Rates'!$A$10:$D$88,2,FALSE))</f>
        <v xml:space="preserve"> </v>
      </c>
      <c r="O182" s="245" t="str">
        <f>IF(ISERROR(VLOOKUP(J182,'Calcification Rates'!$A$10:$D$88,4,FALSE))," ",VLOOKUP(J182,'Calcification Rates'!$A$10:$D$88,4,FALSE))</f>
        <v xml:space="preserve"> </v>
      </c>
      <c r="P182" s="246">
        <f>(IF(ISERROR(VLOOKUP(J182,'Calcification Rates'!$A$11:$Q$88,11,0)),0,VLOOKUP(J182,'Calcification Rates'!$A$11:$Q$88,11,0)))*M182+(IF(ISERROR(VLOOKUP(J182,'Calcification Rates'!$A$11:$Q$88,14,0)),0,VLOOKUP(J182,'Calcification Rates'!$A$11:$Q$88,14,0)))</f>
        <v>0</v>
      </c>
      <c r="Q182" s="246">
        <f>(IF(ISERROR(VLOOKUP(J182,'Calcification Rates'!$A$11:$Q$88,12,0)),0,VLOOKUP(J182,'Calcification Rates'!$A$11:$Q$88,12,0)))*M182+(IF(ISERROR(VLOOKUP(J182,'Calcification Rates'!$A$11:$Q$88,15,0)),0,VLOOKUP(J182,'Calcification Rates'!$A$11:$Q$88,15,0)))</f>
        <v>0</v>
      </c>
      <c r="R182" s="249">
        <f>(IF(ISERROR(VLOOKUP(J182,'Calcification Rates'!$A$11:$Q$88,13,0)),0,VLOOKUP(J182,'Calcification Rates'!$A$11:$Q$88,13,0)))*M182+(IF(ISERROR(VLOOKUP(J182,'Calcification Rates'!$A$11:$Q$88,16,0)),0,VLOOKUP(J182,'Calcification Rates'!$A$11:$Q$88,16,0)))</f>
        <v>0</v>
      </c>
      <c r="S182" s="241"/>
      <c r="T182" s="241"/>
      <c r="U182" s="241"/>
      <c r="V182" s="252">
        <f>(IF(ISERROR(VLOOKUP(S182,'Calcification Rates'!$A$11:$Q$88,5,0)),0,VLOOKUP(S182,'Calcification Rates'!$A$11:$Q$88,5,0)))*U182</f>
        <v>0</v>
      </c>
      <c r="W182" s="259" t="str">
        <f>IF(ISERROR(VLOOKUP(S182,'Calcification Rates'!$A$10:$D$88,2,FALSE))," ",VLOOKUP(S182,'Calcification Rates'!$A$10:$D$88,2,FALSE))</f>
        <v xml:space="preserve"> </v>
      </c>
      <c r="X182" s="245" t="str">
        <f>IF(ISERROR(VLOOKUP(S182,'Calcification Rates'!$A$10:$D$88,4,FALSE))," ",VLOOKUP(S182,'Calcification Rates'!$A$10:$D$88,4,FALSE))</f>
        <v xml:space="preserve"> </v>
      </c>
      <c r="Y182" s="246">
        <f>(IF(ISERROR(VLOOKUP(S182,'Calcification Rates'!$A$11:$Q$88,11,0)),0,VLOOKUP(S182,'Calcification Rates'!$A$11:$Q$88,11,0)))*V182+(IF(ISERROR(VLOOKUP(S182,'Calcification Rates'!$A$11:$Q$88,14,0)),0,VLOOKUP(S182,'Calcification Rates'!$A$11:$Q$88,14,0)))</f>
        <v>0</v>
      </c>
      <c r="Z182" s="246">
        <f>(IF(ISERROR(VLOOKUP(S182,'Calcification Rates'!$A$11:$Q$88,12,0)),0,VLOOKUP(S182,'Calcification Rates'!$A$11:$Q$88,12,0)))*V182+(IF(ISERROR(VLOOKUP(S182,'Calcification Rates'!$A$11:$Q$88,15,0)),0,VLOOKUP(S182,'Calcification Rates'!$A$11:$Q$88,15,0)))</f>
        <v>0</v>
      </c>
      <c r="AA182" s="249">
        <f>(IF(ISERROR(VLOOKUP(S182,'Calcification Rates'!$A$11:$Q$88,13,0)),0,VLOOKUP(S182,'Calcification Rates'!$A$11:$Q$88,13,0)))*V182+(IF(ISERROR(VLOOKUP(S182,'Calcification Rates'!$A$11:$Q$88,16,0)),0,VLOOKUP(S182,'Calcification Rates'!$A$11:$Q$88,16,0)))</f>
        <v>0</v>
      </c>
      <c r="AB182" s="260"/>
      <c r="AC182" s="261"/>
      <c r="AD182" s="261"/>
      <c r="AE182" s="244">
        <f>(IF(ISERROR(VLOOKUP(AB182,'Calcification Rates'!$A$11:$Q$88,5,0)),0,VLOOKUP(AB182,'Calcification Rates'!$A$11:$Q$88,5,0)))*AD182</f>
        <v>0</v>
      </c>
      <c r="AF182" s="245" t="str">
        <f>IF(ISERROR(VLOOKUP(AB182,'Calcification Rates'!$A$10:$D$88,2,FALSE))," ",VLOOKUP(AB182,'Calcification Rates'!$A$10:$D$88,2,FALSE))</f>
        <v xml:space="preserve"> </v>
      </c>
      <c r="AG182" s="245" t="str">
        <f>IF(ISERROR(VLOOKUP(AB182,'Calcification Rates'!$A$10:$D$88,4,FALSE))," ",VLOOKUP(AB182,'Calcification Rates'!$A$10:$D$88,4,FALSE))</f>
        <v xml:space="preserve"> </v>
      </c>
      <c r="AH182" s="246">
        <f>(IF(ISERROR(VLOOKUP(AB182,'Calcification Rates'!$A$11:$Q$88,11,0)),0,VLOOKUP(AB182,'Calcification Rates'!$A$11:$Q$88,11,0)))*AE182+(IF(ISERROR(VLOOKUP(AB182,'Calcification Rates'!$A$11:$Q$88,14,0)),0,VLOOKUP(AB182,'Calcification Rates'!$A$11:$Q$88,14,0)))</f>
        <v>0</v>
      </c>
      <c r="AI182" s="246">
        <f>(IF(ISERROR(VLOOKUP(AB182,'Calcification Rates'!$A$11:$Q$88,12,0)),0,VLOOKUP(AB182,'Calcification Rates'!$A$11:$Q$88,12,0)))*AE182+(IF(ISERROR(VLOOKUP(AB182,'Calcification Rates'!$A$11:$Q$88,15,0)),0,VLOOKUP(AB182,'Calcification Rates'!$A$11:$Q$88,15,0)))</f>
        <v>0</v>
      </c>
      <c r="AJ182" s="249">
        <f>(IF(ISERROR(VLOOKUP(AB182,'Calcification Rates'!$A$11:$Q$88,13,0)),0,VLOOKUP(AB182,'Calcification Rates'!$A$11:$Q$88,13,0)))*AE182+(IF(ISERROR(VLOOKUP(AB182,'Calcification Rates'!$A$11:$Q$88,16,0)),0,VLOOKUP(AB182,'Calcification Rates'!$A$11:$Q$88,16,0)))</f>
        <v>0</v>
      </c>
      <c r="AK182" s="260"/>
      <c r="AL182" s="261"/>
      <c r="AM182" s="261"/>
      <c r="AN182" s="252">
        <f>(IF(ISERROR(VLOOKUP(AK182,'Calcification Rates'!$A$11:$Q$88,5,0)),0,VLOOKUP(AK182,'Calcification Rates'!$A$11:$Q$88,5,0)))*AM182</f>
        <v>0</v>
      </c>
      <c r="AO182" s="245" t="str">
        <f>IF(ISERROR(VLOOKUP(AK182,'Calcification Rates'!$A$10:$D$88,2,FALSE))," ",VLOOKUP(AK182,'Calcification Rates'!$A$10:$D$88,2,FALSE))</f>
        <v xml:space="preserve"> </v>
      </c>
      <c r="AP182" s="245" t="str">
        <f>IF(ISERROR(VLOOKUP(AK182,'Calcification Rates'!$A$10:$D$88,4,FALSE))," ",VLOOKUP(AK182,'Calcification Rates'!$A$10:$D$88,4,FALSE))</f>
        <v xml:space="preserve"> </v>
      </c>
      <c r="AQ182" s="246">
        <f>(IF(ISERROR(VLOOKUP(AK182,'Calcification Rates'!$A$11:$Q$88,11,0)),0,VLOOKUP(AK182,'Calcification Rates'!$A$11:$Q$88,11,0)))*AN182+(IF(ISERROR(VLOOKUP(AK182,'Calcification Rates'!$A$11:$Q$88,14,0)),0,VLOOKUP(AK182,'Calcification Rates'!$A$11:$Q$88,14,0)))</f>
        <v>0</v>
      </c>
      <c r="AR182" s="246">
        <f>(IF(ISERROR(VLOOKUP(AK182,'Calcification Rates'!$A$11:$Q$88,12,0)),0,VLOOKUP(AK182,'Calcification Rates'!$A$11:$Q$88,12,0)))*AN182+(IF(ISERROR(VLOOKUP(AK182,'Calcification Rates'!$A$11:$Q$88,15,0)),0,VLOOKUP(AK182,'Calcification Rates'!$A$11:$Q$88,15,0)))</f>
        <v>0</v>
      </c>
      <c r="AS182" s="249">
        <f>(IF(ISERROR(VLOOKUP(AK182,'Calcification Rates'!$A$11:$Q$88,13,0)),0,VLOOKUP(AK182,'Calcification Rates'!$A$11:$Q$88,13,0)))*AN182+(IF(ISERROR(VLOOKUP(AK182,'Calcification Rates'!$A$11:$Q$88,16,0)),0,VLOOKUP(AK182,'Calcification Rates'!$A$11:$Q$88,16,0)))</f>
        <v>0</v>
      </c>
      <c r="AT182" s="260"/>
      <c r="AU182" s="261"/>
      <c r="AV182" s="261"/>
      <c r="AW182" s="244">
        <f>(IF(ISERROR(VLOOKUP(AT182,'Calcification Rates'!$A$11:$Q$88,5,0)),0,VLOOKUP(AT182,'Calcification Rates'!$A$11:$Q$88,5,0)))*AV182</f>
        <v>0</v>
      </c>
      <c r="AX182" s="245" t="str">
        <f>IF(ISERROR(VLOOKUP(AT182,'Calcification Rates'!$A$10:$D$88,2,FALSE))," ",VLOOKUP(AT182,'Calcification Rates'!$A$10:$D$88,2,FALSE))</f>
        <v xml:space="preserve"> </v>
      </c>
      <c r="AY182" s="245" t="str">
        <f>IF(ISERROR(VLOOKUP(AT182,'Calcification Rates'!$A$10:$D$88,4,FALSE))," ",VLOOKUP(AT182,'Calcification Rates'!$A$10:$D$88,4,FALSE))</f>
        <v xml:space="preserve"> </v>
      </c>
      <c r="AZ182" s="253">
        <f>(IF(ISERROR(VLOOKUP(AT182,'Calcification Rates'!$A$11:$Q$88,11,0)),0,VLOOKUP(AT182,'Calcification Rates'!$A$11:$Q$88,11,0)))*AW182+(IF(ISERROR(VLOOKUP(AT182,'Calcification Rates'!$A$11:$Q$88,14,0)),0,VLOOKUP(AT182,'Calcification Rates'!$A$11:$Q$88,14,0)))</f>
        <v>0</v>
      </c>
      <c r="BA182" s="253">
        <f>(IF(ISERROR(VLOOKUP(AT182,'Calcification Rates'!$A$11:$Q$88,12,0)),0,VLOOKUP(AT182,'Calcification Rates'!$A$11:$Q$88,12,0)))*AW182+(IF(ISERROR(VLOOKUP(AT182,'Calcification Rates'!$A$11:$Q$88,15,0)),0,VLOOKUP(AT182,'Calcification Rates'!$A$11:$Q$88,15,0)))</f>
        <v>0</v>
      </c>
      <c r="BB182" s="254">
        <f>(IF(ISERROR(VLOOKUP(AT182,'Calcification Rates'!$A$11:$Q$88,13,0)),0,VLOOKUP(AT182,'Calcification Rates'!$A$11:$Q$88,13,0)))*AW182+(IF(ISERROR(VLOOKUP(AT182,'Calcification Rates'!$A$11:$Q$88,16,0)),0,VLOOKUP(AT182,'Calcification Rates'!$A$11:$Q$88,16,0)))</f>
        <v>0</v>
      </c>
      <c r="BC182" s="260"/>
      <c r="BD182" s="261"/>
      <c r="BE182" s="261"/>
      <c r="BF182" s="244">
        <f>(IF(ISERROR(VLOOKUP(BC182,'Calcification Rates'!$A$11:$Q$88,5,0)),0,VLOOKUP(BC182,'Calcification Rates'!$A$11:$Q$88,5,0)))*BE182</f>
        <v>0</v>
      </c>
      <c r="BG182" s="245" t="str">
        <f>IF(ISERROR(VLOOKUP(BC182,'Calcification Rates'!$A$10:$D$88,2,FALSE))," ",VLOOKUP(BC182,'Calcification Rates'!$A$10:$D$88,2,FALSE))</f>
        <v xml:space="preserve"> </v>
      </c>
      <c r="BH182" s="245" t="str">
        <f>IF(ISERROR(VLOOKUP(BC182,'Calcification Rates'!$A$10:$D$88,4,FALSE))," ",VLOOKUP(BC182,'Calcification Rates'!$A$10:$D$88,4,FALSE))</f>
        <v xml:space="preserve"> </v>
      </c>
      <c r="BI182" s="253">
        <f>(IF(ISERROR(VLOOKUP(BC182,'Calcification Rates'!$A$11:$Q$88,11,0)),0,VLOOKUP(BC182,'Calcification Rates'!$A$11:$Q$88,11,0)))*BF182+(IF(ISERROR(VLOOKUP(BC182,'Calcification Rates'!$A$11:$Q$88,14,0)),0,VLOOKUP(BC182,'Calcification Rates'!$A$11:$Q$88,14,0)))</f>
        <v>0</v>
      </c>
      <c r="BJ182" s="253">
        <f>(IF(ISERROR(VLOOKUP(BC182,'Calcification Rates'!$A$11:$Q$88,12,0)),0,VLOOKUP(BC182,'Calcification Rates'!$A$11:$Q$88,12,0)))*BF182+(IF(ISERROR(VLOOKUP(BC182,'Calcification Rates'!$A$11:$Q$88,15,0)),0,VLOOKUP(BC182,'Calcification Rates'!$A$11:$Q$88,15,0)))</f>
        <v>0</v>
      </c>
      <c r="BK182" s="254">
        <f>(IF(ISERROR(VLOOKUP(BC182,'Calcification Rates'!$A$11:$Q$88,13,0)),0,VLOOKUP(BC182,'Calcification Rates'!$A$11:$Q$88,13,0)))*BF182+(IF(ISERROR(VLOOKUP(BC182,'Calcification Rates'!$A$11:$Q$88,16,0)),0,VLOOKUP(BC182,'Calcification Rates'!$A$11:$Q$88,16,0)))</f>
        <v>0</v>
      </c>
      <c r="BL182" s="260"/>
      <c r="BM182" s="261"/>
      <c r="BN182" s="261"/>
      <c r="BO182" s="241">
        <f>(IF(ISERROR(VLOOKUP(BL182,'Calcification Rates'!$A$11:$Q$88,5,0)),0,VLOOKUP(BL182,'Calcification Rates'!$A$11:$Q$88,5,0)))*BN182</f>
        <v>0</v>
      </c>
      <c r="BP182" s="245" t="str">
        <f>IF(ISERROR(VLOOKUP(BL182,'Calcification Rates'!$A$10:$D$88,2,FALSE))," ",VLOOKUP(BL182,'Calcification Rates'!$A$10:$D$88,2,FALSE))</f>
        <v xml:space="preserve"> </v>
      </c>
      <c r="BQ182" s="245" t="str">
        <f>IF(ISERROR(VLOOKUP(BL182,'Calcification Rates'!$A$10:$D$88,4,FALSE))," ",VLOOKUP(BL182,'Calcification Rates'!$A$10:$D$88,4,FALSE))</f>
        <v xml:space="preserve"> </v>
      </c>
      <c r="BR182" s="253">
        <f>(IF(ISERROR(VLOOKUP(BL182,'Calcification Rates'!$A$11:$Q$88,11,0)),0,VLOOKUP(BL182,'Calcification Rates'!$A$11:$Q$88,11,0)))*BO182+(IF(ISERROR(VLOOKUP(BL182,'Calcification Rates'!$A$11:$Q$88,14,0)),0,VLOOKUP(BL182,'Calcification Rates'!$A$11:$Q$88,14,0)))</f>
        <v>0</v>
      </c>
      <c r="BS182" s="253">
        <f>(IF(ISERROR(VLOOKUP(BL182,'Calcification Rates'!$A$11:$Q$88,12,0)),0,VLOOKUP(BL182,'Calcification Rates'!$A$11:$Q$88,12,0)))*BO182+(IF(ISERROR(VLOOKUP(BL182,'Calcification Rates'!$A$11:$Q$88,15,0)),0,VLOOKUP(BL182,'Calcification Rates'!$A$11:$Q$88,15,0)))</f>
        <v>0</v>
      </c>
      <c r="BT182" s="254">
        <f>(IF(ISERROR(VLOOKUP(BL182,'Calcification Rates'!$A$11:$Q$88,13,0)),0,VLOOKUP(BL182,'Calcification Rates'!$A$11:$Q$88,13,0)))*BO182+(IF(ISERROR(VLOOKUP(BL182,'Calcification Rates'!$A$11:$Q$88,16,0)),0,VLOOKUP(BL182,'Calcification Rates'!$A$11:$Q$88,16,0)))</f>
        <v>0</v>
      </c>
    </row>
    <row r="183" spans="1:72" ht="20.100000000000001" customHeight="1" x14ac:dyDescent="0.25">
      <c r="A183" s="262"/>
      <c r="B183" s="261"/>
      <c r="C183" s="263"/>
      <c r="D183" s="244">
        <f>(IF(ISERROR(VLOOKUP(A183,'Calcification Rates'!$A$11:$Q$88,5,0)),0,VLOOKUP(A183,'Calcification Rates'!$A$11:$Q$88,5,0)))*C183</f>
        <v>0</v>
      </c>
      <c r="E183" s="245" t="str">
        <f>IF(ISERROR(VLOOKUP(A183,'Calcification Rates'!$A$10:$D$88,2,FALSE))," ",VLOOKUP(A183,'Calcification Rates'!$A$10:$D$88,2,FALSE))</f>
        <v xml:space="preserve"> </v>
      </c>
      <c r="F183" s="245" t="str">
        <f>IF(ISERROR(VLOOKUP(A183,'Calcification Rates'!$A$10:$D$88,4,FALSE))," ",VLOOKUP(A183,'Calcification Rates'!$A$10:$D$88,4,FALSE))</f>
        <v xml:space="preserve"> </v>
      </c>
      <c r="G183" s="246">
        <f>(IF(ISERROR(VLOOKUP(A183,'Calcification Rates'!$A$11:$Q$88,11,0)),0,VLOOKUP(A183,'Calcification Rates'!$A$11:$Q$88,11,0)))*D183+(IF(ISERROR(VLOOKUP(A183,'Calcification Rates'!$A$11:$Q$88,14,0)),0,VLOOKUP(A183,'Calcification Rates'!$A$11:$Q$88,14,0)))</f>
        <v>0</v>
      </c>
      <c r="H183" s="247">
        <f>(IF(ISERROR(VLOOKUP(A183,'Calcification Rates'!$A$11:$Q$88,12,0)),0,VLOOKUP(A183,'Calcification Rates'!$A$11:$Q$88,12,0)))*D183+(IF(ISERROR(VLOOKUP(A183,'Calcification Rates'!$A$11:$Q$88,15,0)),0,VLOOKUP(A183,'Calcification Rates'!$A$11:$Q$88,15,0)))</f>
        <v>0</v>
      </c>
      <c r="I183" s="248">
        <f>(IF(ISERROR(VLOOKUP(A183,'Calcification Rates'!$A$11:$Q$88,13,0)),0,VLOOKUP(A183,'Calcification Rates'!$A$11:$Q$88,13,0)))*D183+(IF(ISERROR(VLOOKUP(A183,'Calcification Rates'!$A$11:$Q$88,16,0)),0,VLOOKUP(A183,'Calcification Rates'!$A$11:$Q$88,16,0)))</f>
        <v>0</v>
      </c>
      <c r="J183" s="260"/>
      <c r="K183" s="250"/>
      <c r="L183" s="250"/>
      <c r="M183" s="244">
        <f>(IF(ISERROR(VLOOKUP(J183,'Calcification Rates'!$A$11:$Q$88,5,0)),0,VLOOKUP(J183,'Calcification Rates'!$A$11:$Q$88,5,0)))*L183</f>
        <v>0</v>
      </c>
      <c r="N183" s="245" t="str">
        <f>IF(ISERROR(VLOOKUP(J183,'Calcification Rates'!$A$10:$D$88,2,FALSE))," ",VLOOKUP(J183,'Calcification Rates'!$A$10:$D$88,2,FALSE))</f>
        <v xml:space="preserve"> </v>
      </c>
      <c r="O183" s="245" t="str">
        <f>IF(ISERROR(VLOOKUP(J183,'Calcification Rates'!$A$10:$D$88,4,FALSE))," ",VLOOKUP(J183,'Calcification Rates'!$A$10:$D$88,4,FALSE))</f>
        <v xml:space="preserve"> </v>
      </c>
      <c r="P183" s="246">
        <f>(IF(ISERROR(VLOOKUP(J183,'Calcification Rates'!$A$11:$Q$88,11,0)),0,VLOOKUP(J183,'Calcification Rates'!$A$11:$Q$88,11,0)))*M183+(IF(ISERROR(VLOOKUP(J183,'Calcification Rates'!$A$11:$Q$88,14,0)),0,VLOOKUP(J183,'Calcification Rates'!$A$11:$Q$88,14,0)))</f>
        <v>0</v>
      </c>
      <c r="Q183" s="246">
        <f>(IF(ISERROR(VLOOKUP(J183,'Calcification Rates'!$A$11:$Q$88,12,0)),0,VLOOKUP(J183,'Calcification Rates'!$A$11:$Q$88,12,0)))*M183+(IF(ISERROR(VLOOKUP(J183,'Calcification Rates'!$A$11:$Q$88,15,0)),0,VLOOKUP(J183,'Calcification Rates'!$A$11:$Q$88,15,0)))</f>
        <v>0</v>
      </c>
      <c r="R183" s="249">
        <f>(IF(ISERROR(VLOOKUP(J183,'Calcification Rates'!$A$11:$Q$88,13,0)),0,VLOOKUP(J183,'Calcification Rates'!$A$11:$Q$88,13,0)))*M183+(IF(ISERROR(VLOOKUP(J183,'Calcification Rates'!$A$11:$Q$88,16,0)),0,VLOOKUP(J183,'Calcification Rates'!$A$11:$Q$88,16,0)))</f>
        <v>0</v>
      </c>
      <c r="S183" s="241"/>
      <c r="T183" s="241"/>
      <c r="U183" s="241"/>
      <c r="V183" s="252">
        <f>(IF(ISERROR(VLOOKUP(S183,'Calcification Rates'!$A$11:$Q$88,5,0)),0,VLOOKUP(S183,'Calcification Rates'!$A$11:$Q$88,5,0)))*U183</f>
        <v>0</v>
      </c>
      <c r="W183" s="259" t="str">
        <f>IF(ISERROR(VLOOKUP(S183,'Calcification Rates'!$A$10:$D$88,2,FALSE))," ",VLOOKUP(S183,'Calcification Rates'!$A$10:$D$88,2,FALSE))</f>
        <v xml:space="preserve"> </v>
      </c>
      <c r="X183" s="245" t="str">
        <f>IF(ISERROR(VLOOKUP(S183,'Calcification Rates'!$A$10:$D$88,4,FALSE))," ",VLOOKUP(S183,'Calcification Rates'!$A$10:$D$88,4,FALSE))</f>
        <v xml:space="preserve"> </v>
      </c>
      <c r="Y183" s="246">
        <f>(IF(ISERROR(VLOOKUP(S183,'Calcification Rates'!$A$11:$Q$88,11,0)),0,VLOOKUP(S183,'Calcification Rates'!$A$11:$Q$88,11,0)))*V183+(IF(ISERROR(VLOOKUP(S183,'Calcification Rates'!$A$11:$Q$88,14,0)),0,VLOOKUP(S183,'Calcification Rates'!$A$11:$Q$88,14,0)))</f>
        <v>0</v>
      </c>
      <c r="Z183" s="246">
        <f>(IF(ISERROR(VLOOKUP(S183,'Calcification Rates'!$A$11:$Q$88,12,0)),0,VLOOKUP(S183,'Calcification Rates'!$A$11:$Q$88,12,0)))*V183+(IF(ISERROR(VLOOKUP(S183,'Calcification Rates'!$A$11:$Q$88,15,0)),0,VLOOKUP(S183,'Calcification Rates'!$A$11:$Q$88,15,0)))</f>
        <v>0</v>
      </c>
      <c r="AA183" s="249">
        <f>(IF(ISERROR(VLOOKUP(S183,'Calcification Rates'!$A$11:$Q$88,13,0)),0,VLOOKUP(S183,'Calcification Rates'!$A$11:$Q$88,13,0)))*V183+(IF(ISERROR(VLOOKUP(S183,'Calcification Rates'!$A$11:$Q$88,16,0)),0,VLOOKUP(S183,'Calcification Rates'!$A$11:$Q$88,16,0)))</f>
        <v>0</v>
      </c>
      <c r="AB183" s="260"/>
      <c r="AC183" s="261"/>
      <c r="AD183" s="261"/>
      <c r="AE183" s="244">
        <f>(IF(ISERROR(VLOOKUP(AB183,'Calcification Rates'!$A$11:$Q$88,5,0)),0,VLOOKUP(AB183,'Calcification Rates'!$A$11:$Q$88,5,0)))*AD183</f>
        <v>0</v>
      </c>
      <c r="AF183" s="245" t="str">
        <f>IF(ISERROR(VLOOKUP(AB183,'Calcification Rates'!$A$10:$D$88,2,FALSE))," ",VLOOKUP(AB183,'Calcification Rates'!$A$10:$D$88,2,FALSE))</f>
        <v xml:space="preserve"> </v>
      </c>
      <c r="AG183" s="245" t="str">
        <f>IF(ISERROR(VLOOKUP(AB183,'Calcification Rates'!$A$10:$D$88,4,FALSE))," ",VLOOKUP(AB183,'Calcification Rates'!$A$10:$D$88,4,FALSE))</f>
        <v xml:space="preserve"> </v>
      </c>
      <c r="AH183" s="246">
        <f>(IF(ISERROR(VLOOKUP(AB183,'Calcification Rates'!$A$11:$Q$88,11,0)),0,VLOOKUP(AB183,'Calcification Rates'!$A$11:$Q$88,11,0)))*AE183+(IF(ISERROR(VLOOKUP(AB183,'Calcification Rates'!$A$11:$Q$88,14,0)),0,VLOOKUP(AB183,'Calcification Rates'!$A$11:$Q$88,14,0)))</f>
        <v>0</v>
      </c>
      <c r="AI183" s="246">
        <f>(IF(ISERROR(VLOOKUP(AB183,'Calcification Rates'!$A$11:$Q$88,12,0)),0,VLOOKUP(AB183,'Calcification Rates'!$A$11:$Q$88,12,0)))*AE183+(IF(ISERROR(VLOOKUP(AB183,'Calcification Rates'!$A$11:$Q$88,15,0)),0,VLOOKUP(AB183,'Calcification Rates'!$A$11:$Q$88,15,0)))</f>
        <v>0</v>
      </c>
      <c r="AJ183" s="249">
        <f>(IF(ISERROR(VLOOKUP(AB183,'Calcification Rates'!$A$11:$Q$88,13,0)),0,VLOOKUP(AB183,'Calcification Rates'!$A$11:$Q$88,13,0)))*AE183+(IF(ISERROR(VLOOKUP(AB183,'Calcification Rates'!$A$11:$Q$88,16,0)),0,VLOOKUP(AB183,'Calcification Rates'!$A$11:$Q$88,16,0)))</f>
        <v>0</v>
      </c>
      <c r="AK183" s="260"/>
      <c r="AL183" s="261"/>
      <c r="AM183" s="261"/>
      <c r="AN183" s="252">
        <f>(IF(ISERROR(VLOOKUP(AK183,'Calcification Rates'!$A$11:$Q$88,5,0)),0,VLOOKUP(AK183,'Calcification Rates'!$A$11:$Q$88,5,0)))*AM183</f>
        <v>0</v>
      </c>
      <c r="AO183" s="245" t="str">
        <f>IF(ISERROR(VLOOKUP(AK183,'Calcification Rates'!$A$10:$D$88,2,FALSE))," ",VLOOKUP(AK183,'Calcification Rates'!$A$10:$D$88,2,FALSE))</f>
        <v xml:space="preserve"> </v>
      </c>
      <c r="AP183" s="245" t="str">
        <f>IF(ISERROR(VLOOKUP(AK183,'Calcification Rates'!$A$10:$D$88,4,FALSE))," ",VLOOKUP(AK183,'Calcification Rates'!$A$10:$D$88,4,FALSE))</f>
        <v xml:space="preserve"> </v>
      </c>
      <c r="AQ183" s="246">
        <f>(IF(ISERROR(VLOOKUP(AK183,'Calcification Rates'!$A$11:$Q$88,11,0)),0,VLOOKUP(AK183,'Calcification Rates'!$A$11:$Q$88,11,0)))*AN183+(IF(ISERROR(VLOOKUP(AK183,'Calcification Rates'!$A$11:$Q$88,14,0)),0,VLOOKUP(AK183,'Calcification Rates'!$A$11:$Q$88,14,0)))</f>
        <v>0</v>
      </c>
      <c r="AR183" s="246">
        <f>(IF(ISERROR(VLOOKUP(AK183,'Calcification Rates'!$A$11:$Q$88,12,0)),0,VLOOKUP(AK183,'Calcification Rates'!$A$11:$Q$88,12,0)))*AN183+(IF(ISERROR(VLOOKUP(AK183,'Calcification Rates'!$A$11:$Q$88,15,0)),0,VLOOKUP(AK183,'Calcification Rates'!$A$11:$Q$88,15,0)))</f>
        <v>0</v>
      </c>
      <c r="AS183" s="249">
        <f>(IF(ISERROR(VLOOKUP(AK183,'Calcification Rates'!$A$11:$Q$88,13,0)),0,VLOOKUP(AK183,'Calcification Rates'!$A$11:$Q$88,13,0)))*AN183+(IF(ISERROR(VLOOKUP(AK183,'Calcification Rates'!$A$11:$Q$88,16,0)),0,VLOOKUP(AK183,'Calcification Rates'!$A$11:$Q$88,16,0)))</f>
        <v>0</v>
      </c>
      <c r="AT183" s="260"/>
      <c r="AU183" s="261"/>
      <c r="AV183" s="261"/>
      <c r="AW183" s="244">
        <f>(IF(ISERROR(VLOOKUP(AT183,'Calcification Rates'!$A$11:$Q$88,5,0)),0,VLOOKUP(AT183,'Calcification Rates'!$A$11:$Q$88,5,0)))*AV183</f>
        <v>0</v>
      </c>
      <c r="AX183" s="245" t="str">
        <f>IF(ISERROR(VLOOKUP(AT183,'Calcification Rates'!$A$10:$D$88,2,FALSE))," ",VLOOKUP(AT183,'Calcification Rates'!$A$10:$D$88,2,FALSE))</f>
        <v xml:space="preserve"> </v>
      </c>
      <c r="AY183" s="245" t="str">
        <f>IF(ISERROR(VLOOKUP(AT183,'Calcification Rates'!$A$10:$D$88,4,FALSE))," ",VLOOKUP(AT183,'Calcification Rates'!$A$10:$D$88,4,FALSE))</f>
        <v xml:space="preserve"> </v>
      </c>
      <c r="AZ183" s="253">
        <f>(IF(ISERROR(VLOOKUP(AT183,'Calcification Rates'!$A$11:$Q$88,11,0)),0,VLOOKUP(AT183,'Calcification Rates'!$A$11:$Q$88,11,0)))*AW183+(IF(ISERROR(VLOOKUP(AT183,'Calcification Rates'!$A$11:$Q$88,14,0)),0,VLOOKUP(AT183,'Calcification Rates'!$A$11:$Q$88,14,0)))</f>
        <v>0</v>
      </c>
      <c r="BA183" s="253">
        <f>(IF(ISERROR(VLOOKUP(AT183,'Calcification Rates'!$A$11:$Q$88,12,0)),0,VLOOKUP(AT183,'Calcification Rates'!$A$11:$Q$88,12,0)))*AW183+(IF(ISERROR(VLOOKUP(AT183,'Calcification Rates'!$A$11:$Q$88,15,0)),0,VLOOKUP(AT183,'Calcification Rates'!$A$11:$Q$88,15,0)))</f>
        <v>0</v>
      </c>
      <c r="BB183" s="254">
        <f>(IF(ISERROR(VLOOKUP(AT183,'Calcification Rates'!$A$11:$Q$88,13,0)),0,VLOOKUP(AT183,'Calcification Rates'!$A$11:$Q$88,13,0)))*AW183+(IF(ISERROR(VLOOKUP(AT183,'Calcification Rates'!$A$11:$Q$88,16,0)),0,VLOOKUP(AT183,'Calcification Rates'!$A$11:$Q$88,16,0)))</f>
        <v>0</v>
      </c>
      <c r="BC183" s="260"/>
      <c r="BD183" s="261"/>
      <c r="BE183" s="261"/>
      <c r="BF183" s="244">
        <f>(IF(ISERROR(VLOOKUP(BC183,'Calcification Rates'!$A$11:$Q$88,5,0)),0,VLOOKUP(BC183,'Calcification Rates'!$A$11:$Q$88,5,0)))*BE183</f>
        <v>0</v>
      </c>
      <c r="BG183" s="245" t="str">
        <f>IF(ISERROR(VLOOKUP(BC183,'Calcification Rates'!$A$10:$D$88,2,FALSE))," ",VLOOKUP(BC183,'Calcification Rates'!$A$10:$D$88,2,FALSE))</f>
        <v xml:space="preserve"> </v>
      </c>
      <c r="BH183" s="245" t="str">
        <f>IF(ISERROR(VLOOKUP(BC183,'Calcification Rates'!$A$10:$D$88,4,FALSE))," ",VLOOKUP(BC183,'Calcification Rates'!$A$10:$D$88,4,FALSE))</f>
        <v xml:space="preserve"> </v>
      </c>
      <c r="BI183" s="253">
        <f>(IF(ISERROR(VLOOKUP(BC183,'Calcification Rates'!$A$11:$Q$88,11,0)),0,VLOOKUP(BC183,'Calcification Rates'!$A$11:$Q$88,11,0)))*BF183+(IF(ISERROR(VLOOKUP(BC183,'Calcification Rates'!$A$11:$Q$88,14,0)),0,VLOOKUP(BC183,'Calcification Rates'!$A$11:$Q$88,14,0)))</f>
        <v>0</v>
      </c>
      <c r="BJ183" s="253">
        <f>(IF(ISERROR(VLOOKUP(BC183,'Calcification Rates'!$A$11:$Q$88,12,0)),0,VLOOKUP(BC183,'Calcification Rates'!$A$11:$Q$88,12,0)))*BF183+(IF(ISERROR(VLOOKUP(BC183,'Calcification Rates'!$A$11:$Q$88,15,0)),0,VLOOKUP(BC183,'Calcification Rates'!$A$11:$Q$88,15,0)))</f>
        <v>0</v>
      </c>
      <c r="BK183" s="254">
        <f>(IF(ISERROR(VLOOKUP(BC183,'Calcification Rates'!$A$11:$Q$88,13,0)),0,VLOOKUP(BC183,'Calcification Rates'!$A$11:$Q$88,13,0)))*BF183+(IF(ISERROR(VLOOKUP(BC183,'Calcification Rates'!$A$11:$Q$88,16,0)),0,VLOOKUP(BC183,'Calcification Rates'!$A$11:$Q$88,16,0)))</f>
        <v>0</v>
      </c>
      <c r="BL183" s="260"/>
      <c r="BM183" s="261"/>
      <c r="BN183" s="261"/>
      <c r="BO183" s="241">
        <f>(IF(ISERROR(VLOOKUP(BL183,'Calcification Rates'!$A$11:$Q$88,5,0)),0,VLOOKUP(BL183,'Calcification Rates'!$A$11:$Q$88,5,0)))*BN183</f>
        <v>0</v>
      </c>
      <c r="BP183" s="245" t="str">
        <f>IF(ISERROR(VLOOKUP(BL183,'Calcification Rates'!$A$10:$D$88,2,FALSE))," ",VLOOKUP(BL183,'Calcification Rates'!$A$10:$D$88,2,FALSE))</f>
        <v xml:space="preserve"> </v>
      </c>
      <c r="BQ183" s="245" t="str">
        <f>IF(ISERROR(VLOOKUP(BL183,'Calcification Rates'!$A$10:$D$88,4,FALSE))," ",VLOOKUP(BL183,'Calcification Rates'!$A$10:$D$88,4,FALSE))</f>
        <v xml:space="preserve"> </v>
      </c>
      <c r="BR183" s="253">
        <f>(IF(ISERROR(VLOOKUP(BL183,'Calcification Rates'!$A$11:$Q$88,11,0)),0,VLOOKUP(BL183,'Calcification Rates'!$A$11:$Q$88,11,0)))*BO183+(IF(ISERROR(VLOOKUP(BL183,'Calcification Rates'!$A$11:$Q$88,14,0)),0,VLOOKUP(BL183,'Calcification Rates'!$A$11:$Q$88,14,0)))</f>
        <v>0</v>
      </c>
      <c r="BS183" s="253">
        <f>(IF(ISERROR(VLOOKUP(BL183,'Calcification Rates'!$A$11:$Q$88,12,0)),0,VLOOKUP(BL183,'Calcification Rates'!$A$11:$Q$88,12,0)))*BO183+(IF(ISERROR(VLOOKUP(BL183,'Calcification Rates'!$A$11:$Q$88,15,0)),0,VLOOKUP(BL183,'Calcification Rates'!$A$11:$Q$88,15,0)))</f>
        <v>0</v>
      </c>
      <c r="BT183" s="254">
        <f>(IF(ISERROR(VLOOKUP(BL183,'Calcification Rates'!$A$11:$Q$88,13,0)),0,VLOOKUP(BL183,'Calcification Rates'!$A$11:$Q$88,13,0)))*BO183+(IF(ISERROR(VLOOKUP(BL183,'Calcification Rates'!$A$11:$Q$88,16,0)),0,VLOOKUP(BL183,'Calcification Rates'!$A$11:$Q$88,16,0)))</f>
        <v>0</v>
      </c>
    </row>
    <row r="184" spans="1:72" ht="20.100000000000001" customHeight="1" x14ac:dyDescent="0.25">
      <c r="A184" s="262"/>
      <c r="B184" s="261"/>
      <c r="C184" s="263"/>
      <c r="D184" s="244">
        <f>(IF(ISERROR(VLOOKUP(A184,'Calcification Rates'!$A$11:$Q$88,5,0)),0,VLOOKUP(A184,'Calcification Rates'!$A$11:$Q$88,5,0)))*C184</f>
        <v>0</v>
      </c>
      <c r="E184" s="245" t="str">
        <f>IF(ISERROR(VLOOKUP(A184,'Calcification Rates'!$A$10:$D$88,2,FALSE))," ",VLOOKUP(A184,'Calcification Rates'!$A$10:$D$88,2,FALSE))</f>
        <v xml:space="preserve"> </v>
      </c>
      <c r="F184" s="245" t="str">
        <f>IF(ISERROR(VLOOKUP(A184,'Calcification Rates'!$A$10:$D$88,4,FALSE))," ",VLOOKUP(A184,'Calcification Rates'!$A$10:$D$88,4,FALSE))</f>
        <v xml:space="preserve"> </v>
      </c>
      <c r="G184" s="246">
        <f>(IF(ISERROR(VLOOKUP(A184,'Calcification Rates'!$A$11:$Q$88,11,0)),0,VLOOKUP(A184,'Calcification Rates'!$A$11:$Q$88,11,0)))*D184+(IF(ISERROR(VLOOKUP(A184,'Calcification Rates'!$A$11:$Q$88,14,0)),0,VLOOKUP(A184,'Calcification Rates'!$A$11:$Q$88,14,0)))</f>
        <v>0</v>
      </c>
      <c r="H184" s="247">
        <f>(IF(ISERROR(VLOOKUP(A184,'Calcification Rates'!$A$11:$Q$88,12,0)),0,VLOOKUP(A184,'Calcification Rates'!$A$11:$Q$88,12,0)))*D184+(IF(ISERROR(VLOOKUP(A184,'Calcification Rates'!$A$11:$Q$88,15,0)),0,VLOOKUP(A184,'Calcification Rates'!$A$11:$Q$88,15,0)))</f>
        <v>0</v>
      </c>
      <c r="I184" s="248">
        <f>(IF(ISERROR(VLOOKUP(A184,'Calcification Rates'!$A$11:$Q$88,13,0)),0,VLOOKUP(A184,'Calcification Rates'!$A$11:$Q$88,13,0)))*D184+(IF(ISERROR(VLOOKUP(A184,'Calcification Rates'!$A$11:$Q$88,16,0)),0,VLOOKUP(A184,'Calcification Rates'!$A$11:$Q$88,16,0)))</f>
        <v>0</v>
      </c>
      <c r="J184" s="260"/>
      <c r="K184" s="250"/>
      <c r="L184" s="250"/>
      <c r="M184" s="244">
        <f>(IF(ISERROR(VLOOKUP(J184,'Calcification Rates'!$A$11:$Q$88,5,0)),0,VLOOKUP(J184,'Calcification Rates'!$A$11:$Q$88,5,0)))*L184</f>
        <v>0</v>
      </c>
      <c r="N184" s="245" t="str">
        <f>IF(ISERROR(VLOOKUP(J184,'Calcification Rates'!$A$10:$D$88,2,FALSE))," ",VLOOKUP(J184,'Calcification Rates'!$A$10:$D$88,2,FALSE))</f>
        <v xml:space="preserve"> </v>
      </c>
      <c r="O184" s="245" t="str">
        <f>IF(ISERROR(VLOOKUP(J184,'Calcification Rates'!$A$10:$D$88,4,FALSE))," ",VLOOKUP(J184,'Calcification Rates'!$A$10:$D$88,4,FALSE))</f>
        <v xml:space="preserve"> </v>
      </c>
      <c r="P184" s="246">
        <f>(IF(ISERROR(VLOOKUP(J184,'Calcification Rates'!$A$11:$Q$88,11,0)),0,VLOOKUP(J184,'Calcification Rates'!$A$11:$Q$88,11,0)))*M184+(IF(ISERROR(VLOOKUP(J184,'Calcification Rates'!$A$11:$Q$88,14,0)),0,VLOOKUP(J184,'Calcification Rates'!$A$11:$Q$88,14,0)))</f>
        <v>0</v>
      </c>
      <c r="Q184" s="246">
        <f>(IF(ISERROR(VLOOKUP(J184,'Calcification Rates'!$A$11:$Q$88,12,0)),0,VLOOKUP(J184,'Calcification Rates'!$A$11:$Q$88,12,0)))*M184+(IF(ISERROR(VLOOKUP(J184,'Calcification Rates'!$A$11:$Q$88,15,0)),0,VLOOKUP(J184,'Calcification Rates'!$A$11:$Q$88,15,0)))</f>
        <v>0</v>
      </c>
      <c r="R184" s="249">
        <f>(IF(ISERROR(VLOOKUP(J184,'Calcification Rates'!$A$11:$Q$88,13,0)),0,VLOOKUP(J184,'Calcification Rates'!$A$11:$Q$88,13,0)))*M184+(IF(ISERROR(VLOOKUP(J184,'Calcification Rates'!$A$11:$Q$88,16,0)),0,VLOOKUP(J184,'Calcification Rates'!$A$11:$Q$88,16,0)))</f>
        <v>0</v>
      </c>
      <c r="S184" s="241"/>
      <c r="T184" s="241"/>
      <c r="U184" s="241"/>
      <c r="V184" s="252">
        <f>(IF(ISERROR(VLOOKUP(S184,'Calcification Rates'!$A$11:$Q$88,5,0)),0,VLOOKUP(S184,'Calcification Rates'!$A$11:$Q$88,5,0)))*U184</f>
        <v>0</v>
      </c>
      <c r="W184" s="259" t="str">
        <f>IF(ISERROR(VLOOKUP(S184,'Calcification Rates'!$A$10:$D$88,2,FALSE))," ",VLOOKUP(S184,'Calcification Rates'!$A$10:$D$88,2,FALSE))</f>
        <v xml:space="preserve"> </v>
      </c>
      <c r="X184" s="245" t="str">
        <f>IF(ISERROR(VLOOKUP(S184,'Calcification Rates'!$A$10:$D$88,4,FALSE))," ",VLOOKUP(S184,'Calcification Rates'!$A$10:$D$88,4,FALSE))</f>
        <v xml:space="preserve"> </v>
      </c>
      <c r="Y184" s="246">
        <f>(IF(ISERROR(VLOOKUP(S184,'Calcification Rates'!$A$11:$Q$88,11,0)),0,VLOOKUP(S184,'Calcification Rates'!$A$11:$Q$88,11,0)))*V184+(IF(ISERROR(VLOOKUP(S184,'Calcification Rates'!$A$11:$Q$88,14,0)),0,VLOOKUP(S184,'Calcification Rates'!$A$11:$Q$88,14,0)))</f>
        <v>0</v>
      </c>
      <c r="Z184" s="246">
        <f>(IF(ISERROR(VLOOKUP(S184,'Calcification Rates'!$A$11:$Q$88,12,0)),0,VLOOKUP(S184,'Calcification Rates'!$A$11:$Q$88,12,0)))*V184+(IF(ISERROR(VLOOKUP(S184,'Calcification Rates'!$A$11:$Q$88,15,0)),0,VLOOKUP(S184,'Calcification Rates'!$A$11:$Q$88,15,0)))</f>
        <v>0</v>
      </c>
      <c r="AA184" s="249">
        <f>(IF(ISERROR(VLOOKUP(S184,'Calcification Rates'!$A$11:$Q$88,13,0)),0,VLOOKUP(S184,'Calcification Rates'!$A$11:$Q$88,13,0)))*V184+(IF(ISERROR(VLOOKUP(S184,'Calcification Rates'!$A$11:$Q$88,16,0)),0,VLOOKUP(S184,'Calcification Rates'!$A$11:$Q$88,16,0)))</f>
        <v>0</v>
      </c>
      <c r="AB184" s="260"/>
      <c r="AC184" s="261"/>
      <c r="AD184" s="261"/>
      <c r="AE184" s="244">
        <f>(IF(ISERROR(VLOOKUP(AB184,'Calcification Rates'!$A$11:$Q$88,5,0)),0,VLOOKUP(AB184,'Calcification Rates'!$A$11:$Q$88,5,0)))*AD184</f>
        <v>0</v>
      </c>
      <c r="AF184" s="245" t="str">
        <f>IF(ISERROR(VLOOKUP(AB184,'Calcification Rates'!$A$10:$D$88,2,FALSE))," ",VLOOKUP(AB184,'Calcification Rates'!$A$10:$D$88,2,FALSE))</f>
        <v xml:space="preserve"> </v>
      </c>
      <c r="AG184" s="245" t="str">
        <f>IF(ISERROR(VLOOKUP(AB184,'Calcification Rates'!$A$10:$D$88,4,FALSE))," ",VLOOKUP(AB184,'Calcification Rates'!$A$10:$D$88,4,FALSE))</f>
        <v xml:space="preserve"> </v>
      </c>
      <c r="AH184" s="246">
        <f>(IF(ISERROR(VLOOKUP(AB184,'Calcification Rates'!$A$11:$Q$88,11,0)),0,VLOOKUP(AB184,'Calcification Rates'!$A$11:$Q$88,11,0)))*AE184+(IF(ISERROR(VLOOKUP(AB184,'Calcification Rates'!$A$11:$Q$88,14,0)),0,VLOOKUP(AB184,'Calcification Rates'!$A$11:$Q$88,14,0)))</f>
        <v>0</v>
      </c>
      <c r="AI184" s="246">
        <f>(IF(ISERROR(VLOOKUP(AB184,'Calcification Rates'!$A$11:$Q$88,12,0)),0,VLOOKUP(AB184,'Calcification Rates'!$A$11:$Q$88,12,0)))*AE184+(IF(ISERROR(VLOOKUP(AB184,'Calcification Rates'!$A$11:$Q$88,15,0)),0,VLOOKUP(AB184,'Calcification Rates'!$A$11:$Q$88,15,0)))</f>
        <v>0</v>
      </c>
      <c r="AJ184" s="249">
        <f>(IF(ISERROR(VLOOKUP(AB184,'Calcification Rates'!$A$11:$Q$88,13,0)),0,VLOOKUP(AB184,'Calcification Rates'!$A$11:$Q$88,13,0)))*AE184+(IF(ISERROR(VLOOKUP(AB184,'Calcification Rates'!$A$11:$Q$88,16,0)),0,VLOOKUP(AB184,'Calcification Rates'!$A$11:$Q$88,16,0)))</f>
        <v>0</v>
      </c>
      <c r="AK184" s="260"/>
      <c r="AL184" s="261"/>
      <c r="AM184" s="261"/>
      <c r="AN184" s="252">
        <f>(IF(ISERROR(VLOOKUP(AK184,'Calcification Rates'!$A$11:$Q$88,5,0)),0,VLOOKUP(AK184,'Calcification Rates'!$A$11:$Q$88,5,0)))*AM184</f>
        <v>0</v>
      </c>
      <c r="AO184" s="245" t="str">
        <f>IF(ISERROR(VLOOKUP(AK184,'Calcification Rates'!$A$10:$D$88,2,FALSE))," ",VLOOKUP(AK184,'Calcification Rates'!$A$10:$D$88,2,FALSE))</f>
        <v xml:space="preserve"> </v>
      </c>
      <c r="AP184" s="245" t="str">
        <f>IF(ISERROR(VLOOKUP(AK184,'Calcification Rates'!$A$10:$D$88,4,FALSE))," ",VLOOKUP(AK184,'Calcification Rates'!$A$10:$D$88,4,FALSE))</f>
        <v xml:space="preserve"> </v>
      </c>
      <c r="AQ184" s="246">
        <f>(IF(ISERROR(VLOOKUP(AK184,'Calcification Rates'!$A$11:$Q$88,11,0)),0,VLOOKUP(AK184,'Calcification Rates'!$A$11:$Q$88,11,0)))*AN184+(IF(ISERROR(VLOOKUP(AK184,'Calcification Rates'!$A$11:$Q$88,14,0)),0,VLOOKUP(AK184,'Calcification Rates'!$A$11:$Q$88,14,0)))</f>
        <v>0</v>
      </c>
      <c r="AR184" s="246">
        <f>(IF(ISERROR(VLOOKUP(AK184,'Calcification Rates'!$A$11:$Q$88,12,0)),0,VLOOKUP(AK184,'Calcification Rates'!$A$11:$Q$88,12,0)))*AN184+(IF(ISERROR(VLOOKUP(AK184,'Calcification Rates'!$A$11:$Q$88,15,0)),0,VLOOKUP(AK184,'Calcification Rates'!$A$11:$Q$88,15,0)))</f>
        <v>0</v>
      </c>
      <c r="AS184" s="249">
        <f>(IF(ISERROR(VLOOKUP(AK184,'Calcification Rates'!$A$11:$Q$88,13,0)),0,VLOOKUP(AK184,'Calcification Rates'!$A$11:$Q$88,13,0)))*AN184+(IF(ISERROR(VLOOKUP(AK184,'Calcification Rates'!$A$11:$Q$88,16,0)),0,VLOOKUP(AK184,'Calcification Rates'!$A$11:$Q$88,16,0)))</f>
        <v>0</v>
      </c>
      <c r="AT184" s="260"/>
      <c r="AU184" s="261"/>
      <c r="AV184" s="261"/>
      <c r="AW184" s="244">
        <f>(IF(ISERROR(VLOOKUP(AT184,'Calcification Rates'!$A$11:$Q$88,5,0)),0,VLOOKUP(AT184,'Calcification Rates'!$A$11:$Q$88,5,0)))*AV184</f>
        <v>0</v>
      </c>
      <c r="AX184" s="245" t="str">
        <f>IF(ISERROR(VLOOKUP(AT184,'Calcification Rates'!$A$10:$D$88,2,FALSE))," ",VLOOKUP(AT184,'Calcification Rates'!$A$10:$D$88,2,FALSE))</f>
        <v xml:space="preserve"> </v>
      </c>
      <c r="AY184" s="245" t="str">
        <f>IF(ISERROR(VLOOKUP(AT184,'Calcification Rates'!$A$10:$D$88,4,FALSE))," ",VLOOKUP(AT184,'Calcification Rates'!$A$10:$D$88,4,FALSE))</f>
        <v xml:space="preserve"> </v>
      </c>
      <c r="AZ184" s="253">
        <f>(IF(ISERROR(VLOOKUP(AT184,'Calcification Rates'!$A$11:$Q$88,11,0)),0,VLOOKUP(AT184,'Calcification Rates'!$A$11:$Q$88,11,0)))*AW184+(IF(ISERROR(VLOOKUP(AT184,'Calcification Rates'!$A$11:$Q$88,14,0)),0,VLOOKUP(AT184,'Calcification Rates'!$A$11:$Q$88,14,0)))</f>
        <v>0</v>
      </c>
      <c r="BA184" s="253">
        <f>(IF(ISERROR(VLOOKUP(AT184,'Calcification Rates'!$A$11:$Q$88,12,0)),0,VLOOKUP(AT184,'Calcification Rates'!$A$11:$Q$88,12,0)))*AW184+(IF(ISERROR(VLOOKUP(AT184,'Calcification Rates'!$A$11:$Q$88,15,0)),0,VLOOKUP(AT184,'Calcification Rates'!$A$11:$Q$88,15,0)))</f>
        <v>0</v>
      </c>
      <c r="BB184" s="254">
        <f>(IF(ISERROR(VLOOKUP(AT184,'Calcification Rates'!$A$11:$Q$88,13,0)),0,VLOOKUP(AT184,'Calcification Rates'!$A$11:$Q$88,13,0)))*AW184+(IF(ISERROR(VLOOKUP(AT184,'Calcification Rates'!$A$11:$Q$88,16,0)),0,VLOOKUP(AT184,'Calcification Rates'!$A$11:$Q$88,16,0)))</f>
        <v>0</v>
      </c>
      <c r="BC184" s="260"/>
      <c r="BD184" s="261"/>
      <c r="BE184" s="261"/>
      <c r="BF184" s="244">
        <f>(IF(ISERROR(VLOOKUP(BC184,'Calcification Rates'!$A$11:$Q$88,5,0)),0,VLOOKUP(BC184,'Calcification Rates'!$A$11:$Q$88,5,0)))*BE184</f>
        <v>0</v>
      </c>
      <c r="BG184" s="245" t="str">
        <f>IF(ISERROR(VLOOKUP(BC184,'Calcification Rates'!$A$10:$D$88,2,FALSE))," ",VLOOKUP(BC184,'Calcification Rates'!$A$10:$D$88,2,FALSE))</f>
        <v xml:space="preserve"> </v>
      </c>
      <c r="BH184" s="245" t="str">
        <f>IF(ISERROR(VLOOKUP(BC184,'Calcification Rates'!$A$10:$D$88,4,FALSE))," ",VLOOKUP(BC184,'Calcification Rates'!$A$10:$D$88,4,FALSE))</f>
        <v xml:space="preserve"> </v>
      </c>
      <c r="BI184" s="253">
        <f>(IF(ISERROR(VLOOKUP(BC184,'Calcification Rates'!$A$11:$Q$88,11,0)),0,VLOOKUP(BC184,'Calcification Rates'!$A$11:$Q$88,11,0)))*BF184+(IF(ISERROR(VLOOKUP(BC184,'Calcification Rates'!$A$11:$Q$88,14,0)),0,VLOOKUP(BC184,'Calcification Rates'!$A$11:$Q$88,14,0)))</f>
        <v>0</v>
      </c>
      <c r="BJ184" s="253">
        <f>(IF(ISERROR(VLOOKUP(BC184,'Calcification Rates'!$A$11:$Q$88,12,0)),0,VLOOKUP(BC184,'Calcification Rates'!$A$11:$Q$88,12,0)))*BF184+(IF(ISERROR(VLOOKUP(BC184,'Calcification Rates'!$A$11:$Q$88,15,0)),0,VLOOKUP(BC184,'Calcification Rates'!$A$11:$Q$88,15,0)))</f>
        <v>0</v>
      </c>
      <c r="BK184" s="254">
        <f>(IF(ISERROR(VLOOKUP(BC184,'Calcification Rates'!$A$11:$Q$88,13,0)),0,VLOOKUP(BC184,'Calcification Rates'!$A$11:$Q$88,13,0)))*BF184+(IF(ISERROR(VLOOKUP(BC184,'Calcification Rates'!$A$11:$Q$88,16,0)),0,VLOOKUP(BC184,'Calcification Rates'!$A$11:$Q$88,16,0)))</f>
        <v>0</v>
      </c>
      <c r="BL184" s="260"/>
      <c r="BM184" s="261"/>
      <c r="BN184" s="261"/>
      <c r="BO184" s="241">
        <f>(IF(ISERROR(VLOOKUP(BL184,'Calcification Rates'!$A$11:$Q$88,5,0)),0,VLOOKUP(BL184,'Calcification Rates'!$A$11:$Q$88,5,0)))*BN184</f>
        <v>0</v>
      </c>
      <c r="BP184" s="245" t="str">
        <f>IF(ISERROR(VLOOKUP(BL184,'Calcification Rates'!$A$10:$D$88,2,FALSE))," ",VLOOKUP(BL184,'Calcification Rates'!$A$10:$D$88,2,FALSE))</f>
        <v xml:space="preserve"> </v>
      </c>
      <c r="BQ184" s="245" t="str">
        <f>IF(ISERROR(VLOOKUP(BL184,'Calcification Rates'!$A$10:$D$88,4,FALSE))," ",VLOOKUP(BL184,'Calcification Rates'!$A$10:$D$88,4,FALSE))</f>
        <v xml:space="preserve"> </v>
      </c>
      <c r="BR184" s="253">
        <f>(IF(ISERROR(VLOOKUP(BL184,'Calcification Rates'!$A$11:$Q$88,11,0)),0,VLOOKUP(BL184,'Calcification Rates'!$A$11:$Q$88,11,0)))*BO184+(IF(ISERROR(VLOOKUP(BL184,'Calcification Rates'!$A$11:$Q$88,14,0)),0,VLOOKUP(BL184,'Calcification Rates'!$A$11:$Q$88,14,0)))</f>
        <v>0</v>
      </c>
      <c r="BS184" s="253">
        <f>(IF(ISERROR(VLOOKUP(BL184,'Calcification Rates'!$A$11:$Q$88,12,0)),0,VLOOKUP(BL184,'Calcification Rates'!$A$11:$Q$88,12,0)))*BO184+(IF(ISERROR(VLOOKUP(BL184,'Calcification Rates'!$A$11:$Q$88,15,0)),0,VLOOKUP(BL184,'Calcification Rates'!$A$11:$Q$88,15,0)))</f>
        <v>0</v>
      </c>
      <c r="BT184" s="254">
        <f>(IF(ISERROR(VLOOKUP(BL184,'Calcification Rates'!$A$11:$Q$88,13,0)),0,VLOOKUP(BL184,'Calcification Rates'!$A$11:$Q$88,13,0)))*BO184+(IF(ISERROR(VLOOKUP(BL184,'Calcification Rates'!$A$11:$Q$88,16,0)),0,VLOOKUP(BL184,'Calcification Rates'!$A$11:$Q$88,16,0)))</f>
        <v>0</v>
      </c>
    </row>
    <row r="185" spans="1:72" ht="20.100000000000001" customHeight="1" x14ac:dyDescent="0.25">
      <c r="A185" s="262"/>
      <c r="B185" s="261"/>
      <c r="C185" s="263"/>
      <c r="D185" s="244">
        <f>(IF(ISERROR(VLOOKUP(A185,'Calcification Rates'!$A$11:$Q$88,5,0)),0,VLOOKUP(A185,'Calcification Rates'!$A$11:$Q$88,5,0)))*C185</f>
        <v>0</v>
      </c>
      <c r="E185" s="245" t="str">
        <f>IF(ISERROR(VLOOKUP(A185,'Calcification Rates'!$A$10:$D$88,2,FALSE))," ",VLOOKUP(A185,'Calcification Rates'!$A$10:$D$88,2,FALSE))</f>
        <v xml:space="preserve"> </v>
      </c>
      <c r="F185" s="245" t="str">
        <f>IF(ISERROR(VLOOKUP(A185,'Calcification Rates'!$A$10:$D$88,4,FALSE))," ",VLOOKUP(A185,'Calcification Rates'!$A$10:$D$88,4,FALSE))</f>
        <v xml:space="preserve"> </v>
      </c>
      <c r="G185" s="246">
        <f>(IF(ISERROR(VLOOKUP(A185,'Calcification Rates'!$A$11:$Q$88,11,0)),0,VLOOKUP(A185,'Calcification Rates'!$A$11:$Q$88,11,0)))*D185+(IF(ISERROR(VLOOKUP(A185,'Calcification Rates'!$A$11:$Q$88,14,0)),0,VLOOKUP(A185,'Calcification Rates'!$A$11:$Q$88,14,0)))</f>
        <v>0</v>
      </c>
      <c r="H185" s="247">
        <f>(IF(ISERROR(VLOOKUP(A185,'Calcification Rates'!$A$11:$Q$88,12,0)),0,VLOOKUP(A185,'Calcification Rates'!$A$11:$Q$88,12,0)))*D185+(IF(ISERROR(VLOOKUP(A185,'Calcification Rates'!$A$11:$Q$88,15,0)),0,VLOOKUP(A185,'Calcification Rates'!$A$11:$Q$88,15,0)))</f>
        <v>0</v>
      </c>
      <c r="I185" s="248">
        <f>(IF(ISERROR(VLOOKUP(A185,'Calcification Rates'!$A$11:$Q$88,13,0)),0,VLOOKUP(A185,'Calcification Rates'!$A$11:$Q$88,13,0)))*D185+(IF(ISERROR(VLOOKUP(A185,'Calcification Rates'!$A$11:$Q$88,16,0)),0,VLOOKUP(A185,'Calcification Rates'!$A$11:$Q$88,16,0)))</f>
        <v>0</v>
      </c>
      <c r="J185" s="260"/>
      <c r="K185" s="250"/>
      <c r="L185" s="250"/>
      <c r="M185" s="244">
        <f>(IF(ISERROR(VLOOKUP(J185,'Calcification Rates'!$A$11:$Q$88,5,0)),0,VLOOKUP(J185,'Calcification Rates'!$A$11:$Q$88,5,0)))*L185</f>
        <v>0</v>
      </c>
      <c r="N185" s="245" t="str">
        <f>IF(ISERROR(VLOOKUP(J185,'Calcification Rates'!$A$10:$D$88,2,FALSE))," ",VLOOKUP(J185,'Calcification Rates'!$A$10:$D$88,2,FALSE))</f>
        <v xml:space="preserve"> </v>
      </c>
      <c r="O185" s="245" t="str">
        <f>IF(ISERROR(VLOOKUP(J185,'Calcification Rates'!$A$10:$D$88,4,FALSE))," ",VLOOKUP(J185,'Calcification Rates'!$A$10:$D$88,4,FALSE))</f>
        <v xml:space="preserve"> </v>
      </c>
      <c r="P185" s="246">
        <f>(IF(ISERROR(VLOOKUP(J185,'Calcification Rates'!$A$11:$Q$88,11,0)),0,VLOOKUP(J185,'Calcification Rates'!$A$11:$Q$88,11,0)))*M185+(IF(ISERROR(VLOOKUP(J185,'Calcification Rates'!$A$11:$Q$88,14,0)),0,VLOOKUP(J185,'Calcification Rates'!$A$11:$Q$88,14,0)))</f>
        <v>0</v>
      </c>
      <c r="Q185" s="246">
        <f>(IF(ISERROR(VLOOKUP(J185,'Calcification Rates'!$A$11:$Q$88,12,0)),0,VLOOKUP(J185,'Calcification Rates'!$A$11:$Q$88,12,0)))*M185+(IF(ISERROR(VLOOKUP(J185,'Calcification Rates'!$A$11:$Q$88,15,0)),0,VLOOKUP(J185,'Calcification Rates'!$A$11:$Q$88,15,0)))</f>
        <v>0</v>
      </c>
      <c r="R185" s="249">
        <f>(IF(ISERROR(VLOOKUP(J185,'Calcification Rates'!$A$11:$Q$88,13,0)),0,VLOOKUP(J185,'Calcification Rates'!$A$11:$Q$88,13,0)))*M185+(IF(ISERROR(VLOOKUP(J185,'Calcification Rates'!$A$11:$Q$88,16,0)),0,VLOOKUP(J185,'Calcification Rates'!$A$11:$Q$88,16,0)))</f>
        <v>0</v>
      </c>
      <c r="S185" s="241"/>
      <c r="T185" s="241"/>
      <c r="U185" s="241"/>
      <c r="V185" s="252">
        <f>(IF(ISERROR(VLOOKUP(S185,'Calcification Rates'!$A$11:$Q$88,5,0)),0,VLOOKUP(S185,'Calcification Rates'!$A$11:$Q$88,5,0)))*U185</f>
        <v>0</v>
      </c>
      <c r="W185" s="259" t="str">
        <f>IF(ISERROR(VLOOKUP(S185,'Calcification Rates'!$A$10:$D$88,2,FALSE))," ",VLOOKUP(S185,'Calcification Rates'!$A$10:$D$88,2,FALSE))</f>
        <v xml:space="preserve"> </v>
      </c>
      <c r="X185" s="245" t="str">
        <f>IF(ISERROR(VLOOKUP(S185,'Calcification Rates'!$A$10:$D$88,4,FALSE))," ",VLOOKUP(S185,'Calcification Rates'!$A$10:$D$88,4,FALSE))</f>
        <v xml:space="preserve"> </v>
      </c>
      <c r="Y185" s="246">
        <f>(IF(ISERROR(VLOOKUP(S185,'Calcification Rates'!$A$11:$Q$88,11,0)),0,VLOOKUP(S185,'Calcification Rates'!$A$11:$Q$88,11,0)))*V185+(IF(ISERROR(VLOOKUP(S185,'Calcification Rates'!$A$11:$Q$88,14,0)),0,VLOOKUP(S185,'Calcification Rates'!$A$11:$Q$88,14,0)))</f>
        <v>0</v>
      </c>
      <c r="Z185" s="246">
        <f>(IF(ISERROR(VLOOKUP(S185,'Calcification Rates'!$A$11:$Q$88,12,0)),0,VLOOKUP(S185,'Calcification Rates'!$A$11:$Q$88,12,0)))*V185+(IF(ISERROR(VLOOKUP(S185,'Calcification Rates'!$A$11:$Q$88,15,0)),0,VLOOKUP(S185,'Calcification Rates'!$A$11:$Q$88,15,0)))</f>
        <v>0</v>
      </c>
      <c r="AA185" s="249">
        <f>(IF(ISERROR(VLOOKUP(S185,'Calcification Rates'!$A$11:$Q$88,13,0)),0,VLOOKUP(S185,'Calcification Rates'!$A$11:$Q$88,13,0)))*V185+(IF(ISERROR(VLOOKUP(S185,'Calcification Rates'!$A$11:$Q$88,16,0)),0,VLOOKUP(S185,'Calcification Rates'!$A$11:$Q$88,16,0)))</f>
        <v>0</v>
      </c>
      <c r="AB185" s="260"/>
      <c r="AC185" s="261"/>
      <c r="AD185" s="261"/>
      <c r="AE185" s="244">
        <f>(IF(ISERROR(VLOOKUP(AB185,'Calcification Rates'!$A$11:$Q$88,5,0)),0,VLOOKUP(AB185,'Calcification Rates'!$A$11:$Q$88,5,0)))*AD185</f>
        <v>0</v>
      </c>
      <c r="AF185" s="245" t="str">
        <f>IF(ISERROR(VLOOKUP(AB185,'Calcification Rates'!$A$10:$D$88,2,FALSE))," ",VLOOKUP(AB185,'Calcification Rates'!$A$10:$D$88,2,FALSE))</f>
        <v xml:space="preserve"> </v>
      </c>
      <c r="AG185" s="245" t="str">
        <f>IF(ISERROR(VLOOKUP(AB185,'Calcification Rates'!$A$10:$D$88,4,FALSE))," ",VLOOKUP(AB185,'Calcification Rates'!$A$10:$D$88,4,FALSE))</f>
        <v xml:space="preserve"> </v>
      </c>
      <c r="AH185" s="246">
        <f>(IF(ISERROR(VLOOKUP(AB185,'Calcification Rates'!$A$11:$Q$88,11,0)),0,VLOOKUP(AB185,'Calcification Rates'!$A$11:$Q$88,11,0)))*AE185+(IF(ISERROR(VLOOKUP(AB185,'Calcification Rates'!$A$11:$Q$88,14,0)),0,VLOOKUP(AB185,'Calcification Rates'!$A$11:$Q$88,14,0)))</f>
        <v>0</v>
      </c>
      <c r="AI185" s="246">
        <f>(IF(ISERROR(VLOOKUP(AB185,'Calcification Rates'!$A$11:$Q$88,12,0)),0,VLOOKUP(AB185,'Calcification Rates'!$A$11:$Q$88,12,0)))*AE185+(IF(ISERROR(VLOOKUP(AB185,'Calcification Rates'!$A$11:$Q$88,15,0)),0,VLOOKUP(AB185,'Calcification Rates'!$A$11:$Q$88,15,0)))</f>
        <v>0</v>
      </c>
      <c r="AJ185" s="249">
        <f>(IF(ISERROR(VLOOKUP(AB185,'Calcification Rates'!$A$11:$Q$88,13,0)),0,VLOOKUP(AB185,'Calcification Rates'!$A$11:$Q$88,13,0)))*AE185+(IF(ISERROR(VLOOKUP(AB185,'Calcification Rates'!$A$11:$Q$88,16,0)),0,VLOOKUP(AB185,'Calcification Rates'!$A$11:$Q$88,16,0)))</f>
        <v>0</v>
      </c>
      <c r="AK185" s="260"/>
      <c r="AL185" s="261"/>
      <c r="AM185" s="261"/>
      <c r="AN185" s="252">
        <f>(IF(ISERROR(VLOOKUP(AK185,'Calcification Rates'!$A$11:$Q$88,5,0)),0,VLOOKUP(AK185,'Calcification Rates'!$A$11:$Q$88,5,0)))*AM185</f>
        <v>0</v>
      </c>
      <c r="AO185" s="245" t="str">
        <f>IF(ISERROR(VLOOKUP(AK185,'Calcification Rates'!$A$10:$D$88,2,FALSE))," ",VLOOKUP(AK185,'Calcification Rates'!$A$10:$D$88,2,FALSE))</f>
        <v xml:space="preserve"> </v>
      </c>
      <c r="AP185" s="245" t="str">
        <f>IF(ISERROR(VLOOKUP(AK185,'Calcification Rates'!$A$10:$D$88,4,FALSE))," ",VLOOKUP(AK185,'Calcification Rates'!$A$10:$D$88,4,FALSE))</f>
        <v xml:space="preserve"> </v>
      </c>
      <c r="AQ185" s="246">
        <f>(IF(ISERROR(VLOOKUP(AK185,'Calcification Rates'!$A$11:$Q$88,11,0)),0,VLOOKUP(AK185,'Calcification Rates'!$A$11:$Q$88,11,0)))*AN185+(IF(ISERROR(VLOOKUP(AK185,'Calcification Rates'!$A$11:$Q$88,14,0)),0,VLOOKUP(AK185,'Calcification Rates'!$A$11:$Q$88,14,0)))</f>
        <v>0</v>
      </c>
      <c r="AR185" s="246">
        <f>(IF(ISERROR(VLOOKUP(AK185,'Calcification Rates'!$A$11:$Q$88,12,0)),0,VLOOKUP(AK185,'Calcification Rates'!$A$11:$Q$88,12,0)))*AN185+(IF(ISERROR(VLOOKUP(AK185,'Calcification Rates'!$A$11:$Q$88,15,0)),0,VLOOKUP(AK185,'Calcification Rates'!$A$11:$Q$88,15,0)))</f>
        <v>0</v>
      </c>
      <c r="AS185" s="249">
        <f>(IF(ISERROR(VLOOKUP(AK185,'Calcification Rates'!$A$11:$Q$88,13,0)),0,VLOOKUP(AK185,'Calcification Rates'!$A$11:$Q$88,13,0)))*AN185+(IF(ISERROR(VLOOKUP(AK185,'Calcification Rates'!$A$11:$Q$88,16,0)),0,VLOOKUP(AK185,'Calcification Rates'!$A$11:$Q$88,16,0)))</f>
        <v>0</v>
      </c>
      <c r="AT185" s="260"/>
      <c r="AU185" s="261"/>
      <c r="AV185" s="261"/>
      <c r="AW185" s="244">
        <f>(IF(ISERROR(VLOOKUP(AT185,'Calcification Rates'!$A$11:$Q$88,5,0)),0,VLOOKUP(AT185,'Calcification Rates'!$A$11:$Q$88,5,0)))*AV185</f>
        <v>0</v>
      </c>
      <c r="AX185" s="245" t="str">
        <f>IF(ISERROR(VLOOKUP(AT185,'Calcification Rates'!$A$10:$D$88,2,FALSE))," ",VLOOKUP(AT185,'Calcification Rates'!$A$10:$D$88,2,FALSE))</f>
        <v xml:space="preserve"> </v>
      </c>
      <c r="AY185" s="245" t="str">
        <f>IF(ISERROR(VLOOKUP(AT185,'Calcification Rates'!$A$10:$D$88,4,FALSE))," ",VLOOKUP(AT185,'Calcification Rates'!$A$10:$D$88,4,FALSE))</f>
        <v xml:space="preserve"> </v>
      </c>
      <c r="AZ185" s="253">
        <f>(IF(ISERROR(VLOOKUP(AT185,'Calcification Rates'!$A$11:$Q$88,11,0)),0,VLOOKUP(AT185,'Calcification Rates'!$A$11:$Q$88,11,0)))*AW185+(IF(ISERROR(VLOOKUP(AT185,'Calcification Rates'!$A$11:$Q$88,14,0)),0,VLOOKUP(AT185,'Calcification Rates'!$A$11:$Q$88,14,0)))</f>
        <v>0</v>
      </c>
      <c r="BA185" s="253">
        <f>(IF(ISERROR(VLOOKUP(AT185,'Calcification Rates'!$A$11:$Q$88,12,0)),0,VLOOKUP(AT185,'Calcification Rates'!$A$11:$Q$88,12,0)))*AW185+(IF(ISERROR(VLOOKUP(AT185,'Calcification Rates'!$A$11:$Q$88,15,0)),0,VLOOKUP(AT185,'Calcification Rates'!$A$11:$Q$88,15,0)))</f>
        <v>0</v>
      </c>
      <c r="BB185" s="254">
        <f>(IF(ISERROR(VLOOKUP(AT185,'Calcification Rates'!$A$11:$Q$88,13,0)),0,VLOOKUP(AT185,'Calcification Rates'!$A$11:$Q$88,13,0)))*AW185+(IF(ISERROR(VLOOKUP(AT185,'Calcification Rates'!$A$11:$Q$88,16,0)),0,VLOOKUP(AT185,'Calcification Rates'!$A$11:$Q$88,16,0)))</f>
        <v>0</v>
      </c>
      <c r="BC185" s="260"/>
      <c r="BD185" s="261"/>
      <c r="BE185" s="261"/>
      <c r="BF185" s="244">
        <f>(IF(ISERROR(VLOOKUP(BC185,'Calcification Rates'!$A$11:$Q$88,5,0)),0,VLOOKUP(BC185,'Calcification Rates'!$A$11:$Q$88,5,0)))*BE185</f>
        <v>0</v>
      </c>
      <c r="BG185" s="245" t="str">
        <f>IF(ISERROR(VLOOKUP(BC185,'Calcification Rates'!$A$10:$D$88,2,FALSE))," ",VLOOKUP(BC185,'Calcification Rates'!$A$10:$D$88,2,FALSE))</f>
        <v xml:space="preserve"> </v>
      </c>
      <c r="BH185" s="245" t="str">
        <f>IF(ISERROR(VLOOKUP(BC185,'Calcification Rates'!$A$10:$D$88,4,FALSE))," ",VLOOKUP(BC185,'Calcification Rates'!$A$10:$D$88,4,FALSE))</f>
        <v xml:space="preserve"> </v>
      </c>
      <c r="BI185" s="253">
        <f>(IF(ISERROR(VLOOKUP(BC185,'Calcification Rates'!$A$11:$Q$88,11,0)),0,VLOOKUP(BC185,'Calcification Rates'!$A$11:$Q$88,11,0)))*BF185+(IF(ISERROR(VLOOKUP(BC185,'Calcification Rates'!$A$11:$Q$88,14,0)),0,VLOOKUP(BC185,'Calcification Rates'!$A$11:$Q$88,14,0)))</f>
        <v>0</v>
      </c>
      <c r="BJ185" s="253">
        <f>(IF(ISERROR(VLOOKUP(BC185,'Calcification Rates'!$A$11:$Q$88,12,0)),0,VLOOKUP(BC185,'Calcification Rates'!$A$11:$Q$88,12,0)))*BF185+(IF(ISERROR(VLOOKUP(BC185,'Calcification Rates'!$A$11:$Q$88,15,0)),0,VLOOKUP(BC185,'Calcification Rates'!$A$11:$Q$88,15,0)))</f>
        <v>0</v>
      </c>
      <c r="BK185" s="254">
        <f>(IF(ISERROR(VLOOKUP(BC185,'Calcification Rates'!$A$11:$Q$88,13,0)),0,VLOOKUP(BC185,'Calcification Rates'!$A$11:$Q$88,13,0)))*BF185+(IF(ISERROR(VLOOKUP(BC185,'Calcification Rates'!$A$11:$Q$88,16,0)),0,VLOOKUP(BC185,'Calcification Rates'!$A$11:$Q$88,16,0)))</f>
        <v>0</v>
      </c>
      <c r="BL185" s="260"/>
      <c r="BM185" s="261"/>
      <c r="BN185" s="261"/>
      <c r="BO185" s="241">
        <f>(IF(ISERROR(VLOOKUP(BL185,'Calcification Rates'!$A$11:$Q$88,5,0)),0,VLOOKUP(BL185,'Calcification Rates'!$A$11:$Q$88,5,0)))*BN185</f>
        <v>0</v>
      </c>
      <c r="BP185" s="245" t="str">
        <f>IF(ISERROR(VLOOKUP(BL185,'Calcification Rates'!$A$10:$D$88,2,FALSE))," ",VLOOKUP(BL185,'Calcification Rates'!$A$10:$D$88,2,FALSE))</f>
        <v xml:space="preserve"> </v>
      </c>
      <c r="BQ185" s="245" t="str">
        <f>IF(ISERROR(VLOOKUP(BL185,'Calcification Rates'!$A$10:$D$88,4,FALSE))," ",VLOOKUP(BL185,'Calcification Rates'!$A$10:$D$88,4,FALSE))</f>
        <v xml:space="preserve"> </v>
      </c>
      <c r="BR185" s="253">
        <f>(IF(ISERROR(VLOOKUP(BL185,'Calcification Rates'!$A$11:$Q$88,11,0)),0,VLOOKUP(BL185,'Calcification Rates'!$A$11:$Q$88,11,0)))*BO185+(IF(ISERROR(VLOOKUP(BL185,'Calcification Rates'!$A$11:$Q$88,14,0)),0,VLOOKUP(BL185,'Calcification Rates'!$A$11:$Q$88,14,0)))</f>
        <v>0</v>
      </c>
      <c r="BS185" s="253">
        <f>(IF(ISERROR(VLOOKUP(BL185,'Calcification Rates'!$A$11:$Q$88,12,0)),0,VLOOKUP(BL185,'Calcification Rates'!$A$11:$Q$88,12,0)))*BO185+(IF(ISERROR(VLOOKUP(BL185,'Calcification Rates'!$A$11:$Q$88,15,0)),0,VLOOKUP(BL185,'Calcification Rates'!$A$11:$Q$88,15,0)))</f>
        <v>0</v>
      </c>
      <c r="BT185" s="254">
        <f>(IF(ISERROR(VLOOKUP(BL185,'Calcification Rates'!$A$11:$Q$88,13,0)),0,VLOOKUP(BL185,'Calcification Rates'!$A$11:$Q$88,13,0)))*BO185+(IF(ISERROR(VLOOKUP(BL185,'Calcification Rates'!$A$11:$Q$88,16,0)),0,VLOOKUP(BL185,'Calcification Rates'!$A$11:$Q$88,16,0)))</f>
        <v>0</v>
      </c>
    </row>
    <row r="186" spans="1:72" ht="20.100000000000001" customHeight="1" x14ac:dyDescent="0.25">
      <c r="A186" s="262"/>
      <c r="B186" s="261"/>
      <c r="C186" s="263"/>
      <c r="D186" s="244">
        <f>(IF(ISERROR(VLOOKUP(A186,'Calcification Rates'!$A$11:$Q$88,5,0)),0,VLOOKUP(A186,'Calcification Rates'!$A$11:$Q$88,5,0)))*C186</f>
        <v>0</v>
      </c>
      <c r="E186" s="245" t="str">
        <f>IF(ISERROR(VLOOKUP(A186,'Calcification Rates'!$A$10:$D$88,2,FALSE))," ",VLOOKUP(A186,'Calcification Rates'!$A$10:$D$88,2,FALSE))</f>
        <v xml:space="preserve"> </v>
      </c>
      <c r="F186" s="245" t="str">
        <f>IF(ISERROR(VLOOKUP(A186,'Calcification Rates'!$A$10:$D$88,4,FALSE))," ",VLOOKUP(A186,'Calcification Rates'!$A$10:$D$88,4,FALSE))</f>
        <v xml:space="preserve"> </v>
      </c>
      <c r="G186" s="246">
        <f>(IF(ISERROR(VLOOKUP(A186,'Calcification Rates'!$A$11:$Q$88,11,0)),0,VLOOKUP(A186,'Calcification Rates'!$A$11:$Q$88,11,0)))*D186+(IF(ISERROR(VLOOKUP(A186,'Calcification Rates'!$A$11:$Q$88,14,0)),0,VLOOKUP(A186,'Calcification Rates'!$A$11:$Q$88,14,0)))</f>
        <v>0</v>
      </c>
      <c r="H186" s="247">
        <f>(IF(ISERROR(VLOOKUP(A186,'Calcification Rates'!$A$11:$Q$88,12,0)),0,VLOOKUP(A186,'Calcification Rates'!$A$11:$Q$88,12,0)))*D186+(IF(ISERROR(VLOOKUP(A186,'Calcification Rates'!$A$11:$Q$88,15,0)),0,VLOOKUP(A186,'Calcification Rates'!$A$11:$Q$88,15,0)))</f>
        <v>0</v>
      </c>
      <c r="I186" s="248">
        <f>(IF(ISERROR(VLOOKUP(A186,'Calcification Rates'!$A$11:$Q$88,13,0)),0,VLOOKUP(A186,'Calcification Rates'!$A$11:$Q$88,13,0)))*D186+(IF(ISERROR(VLOOKUP(A186,'Calcification Rates'!$A$11:$Q$88,16,0)),0,VLOOKUP(A186,'Calcification Rates'!$A$11:$Q$88,16,0)))</f>
        <v>0</v>
      </c>
      <c r="J186" s="260"/>
      <c r="K186" s="250"/>
      <c r="L186" s="250"/>
      <c r="M186" s="244">
        <f>(IF(ISERROR(VLOOKUP(J186,'Calcification Rates'!$A$11:$Q$88,5,0)),0,VLOOKUP(J186,'Calcification Rates'!$A$11:$Q$88,5,0)))*L186</f>
        <v>0</v>
      </c>
      <c r="N186" s="245" t="str">
        <f>IF(ISERROR(VLOOKUP(J186,'Calcification Rates'!$A$10:$D$88,2,FALSE))," ",VLOOKUP(J186,'Calcification Rates'!$A$10:$D$88,2,FALSE))</f>
        <v xml:space="preserve"> </v>
      </c>
      <c r="O186" s="245" t="str">
        <f>IF(ISERROR(VLOOKUP(J186,'Calcification Rates'!$A$10:$D$88,4,FALSE))," ",VLOOKUP(J186,'Calcification Rates'!$A$10:$D$88,4,FALSE))</f>
        <v xml:space="preserve"> </v>
      </c>
      <c r="P186" s="246">
        <f>(IF(ISERROR(VLOOKUP(J186,'Calcification Rates'!$A$11:$Q$88,11,0)),0,VLOOKUP(J186,'Calcification Rates'!$A$11:$Q$88,11,0)))*M186+(IF(ISERROR(VLOOKUP(J186,'Calcification Rates'!$A$11:$Q$88,14,0)),0,VLOOKUP(J186,'Calcification Rates'!$A$11:$Q$88,14,0)))</f>
        <v>0</v>
      </c>
      <c r="Q186" s="246">
        <f>(IF(ISERROR(VLOOKUP(J186,'Calcification Rates'!$A$11:$Q$88,12,0)),0,VLOOKUP(J186,'Calcification Rates'!$A$11:$Q$88,12,0)))*M186+(IF(ISERROR(VLOOKUP(J186,'Calcification Rates'!$A$11:$Q$88,15,0)),0,VLOOKUP(J186,'Calcification Rates'!$A$11:$Q$88,15,0)))</f>
        <v>0</v>
      </c>
      <c r="R186" s="249">
        <f>(IF(ISERROR(VLOOKUP(J186,'Calcification Rates'!$A$11:$Q$88,13,0)),0,VLOOKUP(J186,'Calcification Rates'!$A$11:$Q$88,13,0)))*M186+(IF(ISERROR(VLOOKUP(J186,'Calcification Rates'!$A$11:$Q$88,16,0)),0,VLOOKUP(J186,'Calcification Rates'!$A$11:$Q$88,16,0)))</f>
        <v>0</v>
      </c>
      <c r="S186" s="241"/>
      <c r="T186" s="241"/>
      <c r="U186" s="241"/>
      <c r="V186" s="252">
        <f>(IF(ISERROR(VLOOKUP(S186,'Calcification Rates'!$A$11:$Q$88,5,0)),0,VLOOKUP(S186,'Calcification Rates'!$A$11:$Q$88,5,0)))*U186</f>
        <v>0</v>
      </c>
      <c r="W186" s="259" t="str">
        <f>IF(ISERROR(VLOOKUP(S186,'Calcification Rates'!$A$10:$D$88,2,FALSE))," ",VLOOKUP(S186,'Calcification Rates'!$A$10:$D$88,2,FALSE))</f>
        <v xml:space="preserve"> </v>
      </c>
      <c r="X186" s="245" t="str">
        <f>IF(ISERROR(VLOOKUP(S186,'Calcification Rates'!$A$10:$D$88,4,FALSE))," ",VLOOKUP(S186,'Calcification Rates'!$A$10:$D$88,4,FALSE))</f>
        <v xml:space="preserve"> </v>
      </c>
      <c r="Y186" s="246">
        <f>(IF(ISERROR(VLOOKUP(S186,'Calcification Rates'!$A$11:$Q$88,11,0)),0,VLOOKUP(S186,'Calcification Rates'!$A$11:$Q$88,11,0)))*V186+(IF(ISERROR(VLOOKUP(S186,'Calcification Rates'!$A$11:$Q$88,14,0)),0,VLOOKUP(S186,'Calcification Rates'!$A$11:$Q$88,14,0)))</f>
        <v>0</v>
      </c>
      <c r="Z186" s="246">
        <f>(IF(ISERROR(VLOOKUP(S186,'Calcification Rates'!$A$11:$Q$88,12,0)),0,VLOOKUP(S186,'Calcification Rates'!$A$11:$Q$88,12,0)))*V186+(IF(ISERROR(VLOOKUP(S186,'Calcification Rates'!$A$11:$Q$88,15,0)),0,VLOOKUP(S186,'Calcification Rates'!$A$11:$Q$88,15,0)))</f>
        <v>0</v>
      </c>
      <c r="AA186" s="249">
        <f>(IF(ISERROR(VLOOKUP(S186,'Calcification Rates'!$A$11:$Q$88,13,0)),0,VLOOKUP(S186,'Calcification Rates'!$A$11:$Q$88,13,0)))*V186+(IF(ISERROR(VLOOKUP(S186,'Calcification Rates'!$A$11:$Q$88,16,0)),0,VLOOKUP(S186,'Calcification Rates'!$A$11:$Q$88,16,0)))</f>
        <v>0</v>
      </c>
      <c r="AB186" s="260"/>
      <c r="AC186" s="261"/>
      <c r="AD186" s="261"/>
      <c r="AE186" s="244">
        <f>(IF(ISERROR(VLOOKUP(AB186,'Calcification Rates'!$A$11:$Q$88,5,0)),0,VLOOKUP(AB186,'Calcification Rates'!$A$11:$Q$88,5,0)))*AD186</f>
        <v>0</v>
      </c>
      <c r="AF186" s="245" t="str">
        <f>IF(ISERROR(VLOOKUP(AB186,'Calcification Rates'!$A$10:$D$88,2,FALSE))," ",VLOOKUP(AB186,'Calcification Rates'!$A$10:$D$88,2,FALSE))</f>
        <v xml:space="preserve"> </v>
      </c>
      <c r="AG186" s="245" t="str">
        <f>IF(ISERROR(VLOOKUP(AB186,'Calcification Rates'!$A$10:$D$88,4,FALSE))," ",VLOOKUP(AB186,'Calcification Rates'!$A$10:$D$88,4,FALSE))</f>
        <v xml:space="preserve"> </v>
      </c>
      <c r="AH186" s="246">
        <f>(IF(ISERROR(VLOOKUP(AB186,'Calcification Rates'!$A$11:$Q$88,11,0)),0,VLOOKUP(AB186,'Calcification Rates'!$A$11:$Q$88,11,0)))*AE186+(IF(ISERROR(VLOOKUP(AB186,'Calcification Rates'!$A$11:$Q$88,14,0)),0,VLOOKUP(AB186,'Calcification Rates'!$A$11:$Q$88,14,0)))</f>
        <v>0</v>
      </c>
      <c r="AI186" s="246">
        <f>(IF(ISERROR(VLOOKUP(AB186,'Calcification Rates'!$A$11:$Q$88,12,0)),0,VLOOKUP(AB186,'Calcification Rates'!$A$11:$Q$88,12,0)))*AE186+(IF(ISERROR(VLOOKUP(AB186,'Calcification Rates'!$A$11:$Q$88,15,0)),0,VLOOKUP(AB186,'Calcification Rates'!$A$11:$Q$88,15,0)))</f>
        <v>0</v>
      </c>
      <c r="AJ186" s="249">
        <f>(IF(ISERROR(VLOOKUP(AB186,'Calcification Rates'!$A$11:$Q$88,13,0)),0,VLOOKUP(AB186,'Calcification Rates'!$A$11:$Q$88,13,0)))*AE186+(IF(ISERROR(VLOOKUP(AB186,'Calcification Rates'!$A$11:$Q$88,16,0)),0,VLOOKUP(AB186,'Calcification Rates'!$A$11:$Q$88,16,0)))</f>
        <v>0</v>
      </c>
      <c r="AK186" s="260"/>
      <c r="AL186" s="261"/>
      <c r="AM186" s="261"/>
      <c r="AN186" s="252">
        <f>(IF(ISERROR(VLOOKUP(AK186,'Calcification Rates'!$A$11:$Q$88,5,0)),0,VLOOKUP(AK186,'Calcification Rates'!$A$11:$Q$88,5,0)))*AM186</f>
        <v>0</v>
      </c>
      <c r="AO186" s="245" t="str">
        <f>IF(ISERROR(VLOOKUP(AK186,'Calcification Rates'!$A$10:$D$88,2,FALSE))," ",VLOOKUP(AK186,'Calcification Rates'!$A$10:$D$88,2,FALSE))</f>
        <v xml:space="preserve"> </v>
      </c>
      <c r="AP186" s="245" t="str">
        <f>IF(ISERROR(VLOOKUP(AK186,'Calcification Rates'!$A$10:$D$88,4,FALSE))," ",VLOOKUP(AK186,'Calcification Rates'!$A$10:$D$88,4,FALSE))</f>
        <v xml:space="preserve"> </v>
      </c>
      <c r="AQ186" s="246">
        <f>(IF(ISERROR(VLOOKUP(AK186,'Calcification Rates'!$A$11:$Q$88,11,0)),0,VLOOKUP(AK186,'Calcification Rates'!$A$11:$Q$88,11,0)))*AN186+(IF(ISERROR(VLOOKUP(AK186,'Calcification Rates'!$A$11:$Q$88,14,0)),0,VLOOKUP(AK186,'Calcification Rates'!$A$11:$Q$88,14,0)))</f>
        <v>0</v>
      </c>
      <c r="AR186" s="246">
        <f>(IF(ISERROR(VLOOKUP(AK186,'Calcification Rates'!$A$11:$Q$88,12,0)),0,VLOOKUP(AK186,'Calcification Rates'!$A$11:$Q$88,12,0)))*AN186+(IF(ISERROR(VLOOKUP(AK186,'Calcification Rates'!$A$11:$Q$88,15,0)),0,VLOOKUP(AK186,'Calcification Rates'!$A$11:$Q$88,15,0)))</f>
        <v>0</v>
      </c>
      <c r="AS186" s="249">
        <f>(IF(ISERROR(VLOOKUP(AK186,'Calcification Rates'!$A$11:$Q$88,13,0)),0,VLOOKUP(AK186,'Calcification Rates'!$A$11:$Q$88,13,0)))*AN186+(IF(ISERROR(VLOOKUP(AK186,'Calcification Rates'!$A$11:$Q$88,16,0)),0,VLOOKUP(AK186,'Calcification Rates'!$A$11:$Q$88,16,0)))</f>
        <v>0</v>
      </c>
      <c r="AT186" s="260"/>
      <c r="AU186" s="261"/>
      <c r="AV186" s="261"/>
      <c r="AW186" s="244">
        <f>(IF(ISERROR(VLOOKUP(AT186,'Calcification Rates'!$A$11:$Q$88,5,0)),0,VLOOKUP(AT186,'Calcification Rates'!$A$11:$Q$88,5,0)))*AV186</f>
        <v>0</v>
      </c>
      <c r="AX186" s="245" t="str">
        <f>IF(ISERROR(VLOOKUP(AT186,'Calcification Rates'!$A$10:$D$88,2,FALSE))," ",VLOOKUP(AT186,'Calcification Rates'!$A$10:$D$88,2,FALSE))</f>
        <v xml:space="preserve"> </v>
      </c>
      <c r="AY186" s="245" t="str">
        <f>IF(ISERROR(VLOOKUP(AT186,'Calcification Rates'!$A$10:$D$88,4,FALSE))," ",VLOOKUP(AT186,'Calcification Rates'!$A$10:$D$88,4,FALSE))</f>
        <v xml:space="preserve"> </v>
      </c>
      <c r="AZ186" s="253">
        <f>(IF(ISERROR(VLOOKUP(AT186,'Calcification Rates'!$A$11:$Q$88,11,0)),0,VLOOKUP(AT186,'Calcification Rates'!$A$11:$Q$88,11,0)))*AW186+(IF(ISERROR(VLOOKUP(AT186,'Calcification Rates'!$A$11:$Q$88,14,0)),0,VLOOKUP(AT186,'Calcification Rates'!$A$11:$Q$88,14,0)))</f>
        <v>0</v>
      </c>
      <c r="BA186" s="253">
        <f>(IF(ISERROR(VLOOKUP(AT186,'Calcification Rates'!$A$11:$Q$88,12,0)),0,VLOOKUP(AT186,'Calcification Rates'!$A$11:$Q$88,12,0)))*AW186+(IF(ISERROR(VLOOKUP(AT186,'Calcification Rates'!$A$11:$Q$88,15,0)),0,VLOOKUP(AT186,'Calcification Rates'!$A$11:$Q$88,15,0)))</f>
        <v>0</v>
      </c>
      <c r="BB186" s="254">
        <f>(IF(ISERROR(VLOOKUP(AT186,'Calcification Rates'!$A$11:$Q$88,13,0)),0,VLOOKUP(AT186,'Calcification Rates'!$A$11:$Q$88,13,0)))*AW186+(IF(ISERROR(VLOOKUP(AT186,'Calcification Rates'!$A$11:$Q$88,16,0)),0,VLOOKUP(AT186,'Calcification Rates'!$A$11:$Q$88,16,0)))</f>
        <v>0</v>
      </c>
      <c r="BC186" s="260"/>
      <c r="BD186" s="261"/>
      <c r="BE186" s="261"/>
      <c r="BF186" s="244">
        <f>(IF(ISERROR(VLOOKUP(BC186,'Calcification Rates'!$A$11:$Q$88,5,0)),0,VLOOKUP(BC186,'Calcification Rates'!$A$11:$Q$88,5,0)))*BE186</f>
        <v>0</v>
      </c>
      <c r="BG186" s="245" t="str">
        <f>IF(ISERROR(VLOOKUP(BC186,'Calcification Rates'!$A$10:$D$88,2,FALSE))," ",VLOOKUP(BC186,'Calcification Rates'!$A$10:$D$88,2,FALSE))</f>
        <v xml:space="preserve"> </v>
      </c>
      <c r="BH186" s="245" t="str">
        <f>IF(ISERROR(VLOOKUP(BC186,'Calcification Rates'!$A$10:$D$88,4,FALSE))," ",VLOOKUP(BC186,'Calcification Rates'!$A$10:$D$88,4,FALSE))</f>
        <v xml:space="preserve"> </v>
      </c>
      <c r="BI186" s="253">
        <f>(IF(ISERROR(VLOOKUP(BC186,'Calcification Rates'!$A$11:$Q$88,11,0)),0,VLOOKUP(BC186,'Calcification Rates'!$A$11:$Q$88,11,0)))*BF186+(IF(ISERROR(VLOOKUP(BC186,'Calcification Rates'!$A$11:$Q$88,14,0)),0,VLOOKUP(BC186,'Calcification Rates'!$A$11:$Q$88,14,0)))</f>
        <v>0</v>
      </c>
      <c r="BJ186" s="253">
        <f>(IF(ISERROR(VLOOKUP(BC186,'Calcification Rates'!$A$11:$Q$88,12,0)),0,VLOOKUP(BC186,'Calcification Rates'!$A$11:$Q$88,12,0)))*BF186+(IF(ISERROR(VLOOKUP(BC186,'Calcification Rates'!$A$11:$Q$88,15,0)),0,VLOOKUP(BC186,'Calcification Rates'!$A$11:$Q$88,15,0)))</f>
        <v>0</v>
      </c>
      <c r="BK186" s="254">
        <f>(IF(ISERROR(VLOOKUP(BC186,'Calcification Rates'!$A$11:$Q$88,13,0)),0,VLOOKUP(BC186,'Calcification Rates'!$A$11:$Q$88,13,0)))*BF186+(IF(ISERROR(VLOOKUP(BC186,'Calcification Rates'!$A$11:$Q$88,16,0)),0,VLOOKUP(BC186,'Calcification Rates'!$A$11:$Q$88,16,0)))</f>
        <v>0</v>
      </c>
      <c r="BL186" s="260"/>
      <c r="BM186" s="261"/>
      <c r="BN186" s="261"/>
      <c r="BO186" s="241">
        <f>(IF(ISERROR(VLOOKUP(BL186,'Calcification Rates'!$A$11:$Q$88,5,0)),0,VLOOKUP(BL186,'Calcification Rates'!$A$11:$Q$88,5,0)))*BN186</f>
        <v>0</v>
      </c>
      <c r="BP186" s="245" t="str">
        <f>IF(ISERROR(VLOOKUP(BL186,'Calcification Rates'!$A$10:$D$88,2,FALSE))," ",VLOOKUP(BL186,'Calcification Rates'!$A$10:$D$88,2,FALSE))</f>
        <v xml:space="preserve"> </v>
      </c>
      <c r="BQ186" s="245" t="str">
        <f>IF(ISERROR(VLOOKUP(BL186,'Calcification Rates'!$A$10:$D$88,4,FALSE))," ",VLOOKUP(BL186,'Calcification Rates'!$A$10:$D$88,4,FALSE))</f>
        <v xml:space="preserve"> </v>
      </c>
      <c r="BR186" s="253">
        <f>(IF(ISERROR(VLOOKUP(BL186,'Calcification Rates'!$A$11:$Q$88,11,0)),0,VLOOKUP(BL186,'Calcification Rates'!$A$11:$Q$88,11,0)))*BO186+(IF(ISERROR(VLOOKUP(BL186,'Calcification Rates'!$A$11:$Q$88,14,0)),0,VLOOKUP(BL186,'Calcification Rates'!$A$11:$Q$88,14,0)))</f>
        <v>0</v>
      </c>
      <c r="BS186" s="253">
        <f>(IF(ISERROR(VLOOKUP(BL186,'Calcification Rates'!$A$11:$Q$88,12,0)),0,VLOOKUP(BL186,'Calcification Rates'!$A$11:$Q$88,12,0)))*BO186+(IF(ISERROR(VLOOKUP(BL186,'Calcification Rates'!$A$11:$Q$88,15,0)),0,VLOOKUP(BL186,'Calcification Rates'!$A$11:$Q$88,15,0)))</f>
        <v>0</v>
      </c>
      <c r="BT186" s="254">
        <f>(IF(ISERROR(VLOOKUP(BL186,'Calcification Rates'!$A$11:$Q$88,13,0)),0,VLOOKUP(BL186,'Calcification Rates'!$A$11:$Q$88,13,0)))*BO186+(IF(ISERROR(VLOOKUP(BL186,'Calcification Rates'!$A$11:$Q$88,16,0)),0,VLOOKUP(BL186,'Calcification Rates'!$A$11:$Q$88,16,0)))</f>
        <v>0</v>
      </c>
    </row>
    <row r="187" spans="1:72" ht="20.100000000000001" customHeight="1" x14ac:dyDescent="0.25">
      <c r="A187" s="262"/>
      <c r="B187" s="261"/>
      <c r="C187" s="263"/>
      <c r="D187" s="244">
        <f>(IF(ISERROR(VLOOKUP(A187,'Calcification Rates'!$A$11:$Q$88,5,0)),0,VLOOKUP(A187,'Calcification Rates'!$A$11:$Q$88,5,0)))*C187</f>
        <v>0</v>
      </c>
      <c r="E187" s="245" t="str">
        <f>IF(ISERROR(VLOOKUP(A187,'Calcification Rates'!$A$10:$D$88,2,FALSE))," ",VLOOKUP(A187,'Calcification Rates'!$A$10:$D$88,2,FALSE))</f>
        <v xml:space="preserve"> </v>
      </c>
      <c r="F187" s="245" t="str">
        <f>IF(ISERROR(VLOOKUP(A187,'Calcification Rates'!$A$10:$D$88,4,FALSE))," ",VLOOKUP(A187,'Calcification Rates'!$A$10:$D$88,4,FALSE))</f>
        <v xml:space="preserve"> </v>
      </c>
      <c r="G187" s="246">
        <f>(IF(ISERROR(VLOOKUP(A187,'Calcification Rates'!$A$11:$Q$88,11,0)),0,VLOOKUP(A187,'Calcification Rates'!$A$11:$Q$88,11,0)))*D187+(IF(ISERROR(VLOOKUP(A187,'Calcification Rates'!$A$11:$Q$88,14,0)),0,VLOOKUP(A187,'Calcification Rates'!$A$11:$Q$88,14,0)))</f>
        <v>0</v>
      </c>
      <c r="H187" s="247">
        <f>(IF(ISERROR(VLOOKUP(A187,'Calcification Rates'!$A$11:$Q$88,12,0)),0,VLOOKUP(A187,'Calcification Rates'!$A$11:$Q$88,12,0)))*D187+(IF(ISERROR(VLOOKUP(A187,'Calcification Rates'!$A$11:$Q$88,15,0)),0,VLOOKUP(A187,'Calcification Rates'!$A$11:$Q$88,15,0)))</f>
        <v>0</v>
      </c>
      <c r="I187" s="248">
        <f>(IF(ISERROR(VLOOKUP(A187,'Calcification Rates'!$A$11:$Q$88,13,0)),0,VLOOKUP(A187,'Calcification Rates'!$A$11:$Q$88,13,0)))*D187+(IF(ISERROR(VLOOKUP(A187,'Calcification Rates'!$A$11:$Q$88,16,0)),0,VLOOKUP(A187,'Calcification Rates'!$A$11:$Q$88,16,0)))</f>
        <v>0</v>
      </c>
      <c r="J187" s="260"/>
      <c r="K187" s="250"/>
      <c r="L187" s="250"/>
      <c r="M187" s="244">
        <f>(IF(ISERROR(VLOOKUP(J187,'Calcification Rates'!$A$11:$Q$88,5,0)),0,VLOOKUP(J187,'Calcification Rates'!$A$11:$Q$88,5,0)))*L187</f>
        <v>0</v>
      </c>
      <c r="N187" s="245" t="str">
        <f>IF(ISERROR(VLOOKUP(J187,'Calcification Rates'!$A$10:$D$88,2,FALSE))," ",VLOOKUP(J187,'Calcification Rates'!$A$10:$D$88,2,FALSE))</f>
        <v xml:space="preserve"> </v>
      </c>
      <c r="O187" s="245" t="str">
        <f>IF(ISERROR(VLOOKUP(J187,'Calcification Rates'!$A$10:$D$88,4,FALSE))," ",VLOOKUP(J187,'Calcification Rates'!$A$10:$D$88,4,FALSE))</f>
        <v xml:space="preserve"> </v>
      </c>
      <c r="P187" s="246">
        <f>(IF(ISERROR(VLOOKUP(J187,'Calcification Rates'!$A$11:$Q$88,11,0)),0,VLOOKUP(J187,'Calcification Rates'!$A$11:$Q$88,11,0)))*M187+(IF(ISERROR(VLOOKUP(J187,'Calcification Rates'!$A$11:$Q$88,14,0)),0,VLOOKUP(J187,'Calcification Rates'!$A$11:$Q$88,14,0)))</f>
        <v>0</v>
      </c>
      <c r="Q187" s="246">
        <f>(IF(ISERROR(VLOOKUP(J187,'Calcification Rates'!$A$11:$Q$88,12,0)),0,VLOOKUP(J187,'Calcification Rates'!$A$11:$Q$88,12,0)))*M187+(IF(ISERROR(VLOOKUP(J187,'Calcification Rates'!$A$11:$Q$88,15,0)),0,VLOOKUP(J187,'Calcification Rates'!$A$11:$Q$88,15,0)))</f>
        <v>0</v>
      </c>
      <c r="R187" s="249">
        <f>(IF(ISERROR(VLOOKUP(J187,'Calcification Rates'!$A$11:$Q$88,13,0)),0,VLOOKUP(J187,'Calcification Rates'!$A$11:$Q$88,13,0)))*M187+(IF(ISERROR(VLOOKUP(J187,'Calcification Rates'!$A$11:$Q$88,16,0)),0,VLOOKUP(J187,'Calcification Rates'!$A$11:$Q$88,16,0)))</f>
        <v>0</v>
      </c>
      <c r="S187" s="241"/>
      <c r="T187" s="241"/>
      <c r="U187" s="241"/>
      <c r="V187" s="252">
        <f>(IF(ISERROR(VLOOKUP(S187,'Calcification Rates'!$A$11:$Q$88,5,0)),0,VLOOKUP(S187,'Calcification Rates'!$A$11:$Q$88,5,0)))*U187</f>
        <v>0</v>
      </c>
      <c r="W187" s="259" t="str">
        <f>IF(ISERROR(VLOOKUP(S187,'Calcification Rates'!$A$10:$D$88,2,FALSE))," ",VLOOKUP(S187,'Calcification Rates'!$A$10:$D$88,2,FALSE))</f>
        <v xml:space="preserve"> </v>
      </c>
      <c r="X187" s="245" t="str">
        <f>IF(ISERROR(VLOOKUP(S187,'Calcification Rates'!$A$10:$D$88,4,FALSE))," ",VLOOKUP(S187,'Calcification Rates'!$A$10:$D$88,4,FALSE))</f>
        <v xml:space="preserve"> </v>
      </c>
      <c r="Y187" s="246">
        <f>(IF(ISERROR(VLOOKUP(S187,'Calcification Rates'!$A$11:$Q$88,11,0)),0,VLOOKUP(S187,'Calcification Rates'!$A$11:$Q$88,11,0)))*V187+(IF(ISERROR(VLOOKUP(S187,'Calcification Rates'!$A$11:$Q$88,14,0)),0,VLOOKUP(S187,'Calcification Rates'!$A$11:$Q$88,14,0)))</f>
        <v>0</v>
      </c>
      <c r="Z187" s="246">
        <f>(IF(ISERROR(VLOOKUP(S187,'Calcification Rates'!$A$11:$Q$88,12,0)),0,VLOOKUP(S187,'Calcification Rates'!$A$11:$Q$88,12,0)))*V187+(IF(ISERROR(VLOOKUP(S187,'Calcification Rates'!$A$11:$Q$88,15,0)),0,VLOOKUP(S187,'Calcification Rates'!$A$11:$Q$88,15,0)))</f>
        <v>0</v>
      </c>
      <c r="AA187" s="249">
        <f>(IF(ISERROR(VLOOKUP(S187,'Calcification Rates'!$A$11:$Q$88,13,0)),0,VLOOKUP(S187,'Calcification Rates'!$A$11:$Q$88,13,0)))*V187+(IF(ISERROR(VLOOKUP(S187,'Calcification Rates'!$A$11:$Q$88,16,0)),0,VLOOKUP(S187,'Calcification Rates'!$A$11:$Q$88,16,0)))</f>
        <v>0</v>
      </c>
      <c r="AB187" s="260"/>
      <c r="AC187" s="261"/>
      <c r="AD187" s="261"/>
      <c r="AE187" s="244">
        <f>(IF(ISERROR(VLOOKUP(AB187,'Calcification Rates'!$A$11:$Q$88,5,0)),0,VLOOKUP(AB187,'Calcification Rates'!$A$11:$Q$88,5,0)))*AD187</f>
        <v>0</v>
      </c>
      <c r="AF187" s="245" t="str">
        <f>IF(ISERROR(VLOOKUP(AB187,'Calcification Rates'!$A$10:$D$88,2,FALSE))," ",VLOOKUP(AB187,'Calcification Rates'!$A$10:$D$88,2,FALSE))</f>
        <v xml:space="preserve"> </v>
      </c>
      <c r="AG187" s="245" t="str">
        <f>IF(ISERROR(VLOOKUP(AB187,'Calcification Rates'!$A$10:$D$88,4,FALSE))," ",VLOOKUP(AB187,'Calcification Rates'!$A$10:$D$88,4,FALSE))</f>
        <v xml:space="preserve"> </v>
      </c>
      <c r="AH187" s="246">
        <f>(IF(ISERROR(VLOOKUP(AB187,'Calcification Rates'!$A$11:$Q$88,11,0)),0,VLOOKUP(AB187,'Calcification Rates'!$A$11:$Q$88,11,0)))*AE187+(IF(ISERROR(VLOOKUP(AB187,'Calcification Rates'!$A$11:$Q$88,14,0)),0,VLOOKUP(AB187,'Calcification Rates'!$A$11:$Q$88,14,0)))</f>
        <v>0</v>
      </c>
      <c r="AI187" s="246">
        <f>(IF(ISERROR(VLOOKUP(AB187,'Calcification Rates'!$A$11:$Q$88,12,0)),0,VLOOKUP(AB187,'Calcification Rates'!$A$11:$Q$88,12,0)))*AE187+(IF(ISERROR(VLOOKUP(AB187,'Calcification Rates'!$A$11:$Q$88,15,0)),0,VLOOKUP(AB187,'Calcification Rates'!$A$11:$Q$88,15,0)))</f>
        <v>0</v>
      </c>
      <c r="AJ187" s="249">
        <f>(IF(ISERROR(VLOOKUP(AB187,'Calcification Rates'!$A$11:$Q$88,13,0)),0,VLOOKUP(AB187,'Calcification Rates'!$A$11:$Q$88,13,0)))*AE187+(IF(ISERROR(VLOOKUP(AB187,'Calcification Rates'!$A$11:$Q$88,16,0)),0,VLOOKUP(AB187,'Calcification Rates'!$A$11:$Q$88,16,0)))</f>
        <v>0</v>
      </c>
      <c r="AK187" s="260"/>
      <c r="AL187" s="261"/>
      <c r="AM187" s="261"/>
      <c r="AN187" s="252">
        <f>(IF(ISERROR(VLOOKUP(AK187,'Calcification Rates'!$A$11:$Q$88,5,0)),0,VLOOKUP(AK187,'Calcification Rates'!$A$11:$Q$88,5,0)))*AM187</f>
        <v>0</v>
      </c>
      <c r="AO187" s="245" t="str">
        <f>IF(ISERROR(VLOOKUP(AK187,'Calcification Rates'!$A$10:$D$88,2,FALSE))," ",VLOOKUP(AK187,'Calcification Rates'!$A$10:$D$88,2,FALSE))</f>
        <v xml:space="preserve"> </v>
      </c>
      <c r="AP187" s="245" t="str">
        <f>IF(ISERROR(VLOOKUP(AK187,'Calcification Rates'!$A$10:$D$88,4,FALSE))," ",VLOOKUP(AK187,'Calcification Rates'!$A$10:$D$88,4,FALSE))</f>
        <v xml:space="preserve"> </v>
      </c>
      <c r="AQ187" s="246">
        <f>(IF(ISERROR(VLOOKUP(AK187,'Calcification Rates'!$A$11:$Q$88,11,0)),0,VLOOKUP(AK187,'Calcification Rates'!$A$11:$Q$88,11,0)))*AN187+(IF(ISERROR(VLOOKUP(AK187,'Calcification Rates'!$A$11:$Q$88,14,0)),0,VLOOKUP(AK187,'Calcification Rates'!$A$11:$Q$88,14,0)))</f>
        <v>0</v>
      </c>
      <c r="AR187" s="246">
        <f>(IF(ISERROR(VLOOKUP(AK187,'Calcification Rates'!$A$11:$Q$88,12,0)),0,VLOOKUP(AK187,'Calcification Rates'!$A$11:$Q$88,12,0)))*AN187+(IF(ISERROR(VLOOKUP(AK187,'Calcification Rates'!$A$11:$Q$88,15,0)),0,VLOOKUP(AK187,'Calcification Rates'!$A$11:$Q$88,15,0)))</f>
        <v>0</v>
      </c>
      <c r="AS187" s="249">
        <f>(IF(ISERROR(VLOOKUP(AK187,'Calcification Rates'!$A$11:$Q$88,13,0)),0,VLOOKUP(AK187,'Calcification Rates'!$A$11:$Q$88,13,0)))*AN187+(IF(ISERROR(VLOOKUP(AK187,'Calcification Rates'!$A$11:$Q$88,16,0)),0,VLOOKUP(AK187,'Calcification Rates'!$A$11:$Q$88,16,0)))</f>
        <v>0</v>
      </c>
      <c r="AT187" s="260"/>
      <c r="AU187" s="261"/>
      <c r="AV187" s="261"/>
      <c r="AW187" s="244">
        <f>(IF(ISERROR(VLOOKUP(AT187,'Calcification Rates'!$A$11:$Q$88,5,0)),0,VLOOKUP(AT187,'Calcification Rates'!$A$11:$Q$88,5,0)))*AV187</f>
        <v>0</v>
      </c>
      <c r="AX187" s="245" t="str">
        <f>IF(ISERROR(VLOOKUP(AT187,'Calcification Rates'!$A$10:$D$88,2,FALSE))," ",VLOOKUP(AT187,'Calcification Rates'!$A$10:$D$88,2,FALSE))</f>
        <v xml:space="preserve"> </v>
      </c>
      <c r="AY187" s="245" t="str">
        <f>IF(ISERROR(VLOOKUP(AT187,'Calcification Rates'!$A$10:$D$88,4,FALSE))," ",VLOOKUP(AT187,'Calcification Rates'!$A$10:$D$88,4,FALSE))</f>
        <v xml:space="preserve"> </v>
      </c>
      <c r="AZ187" s="253">
        <f>(IF(ISERROR(VLOOKUP(AT187,'Calcification Rates'!$A$11:$Q$88,11,0)),0,VLOOKUP(AT187,'Calcification Rates'!$A$11:$Q$88,11,0)))*AW187+(IF(ISERROR(VLOOKUP(AT187,'Calcification Rates'!$A$11:$Q$88,14,0)),0,VLOOKUP(AT187,'Calcification Rates'!$A$11:$Q$88,14,0)))</f>
        <v>0</v>
      </c>
      <c r="BA187" s="253">
        <f>(IF(ISERROR(VLOOKUP(AT187,'Calcification Rates'!$A$11:$Q$88,12,0)),0,VLOOKUP(AT187,'Calcification Rates'!$A$11:$Q$88,12,0)))*AW187+(IF(ISERROR(VLOOKUP(AT187,'Calcification Rates'!$A$11:$Q$88,15,0)),0,VLOOKUP(AT187,'Calcification Rates'!$A$11:$Q$88,15,0)))</f>
        <v>0</v>
      </c>
      <c r="BB187" s="254">
        <f>(IF(ISERROR(VLOOKUP(AT187,'Calcification Rates'!$A$11:$Q$88,13,0)),0,VLOOKUP(AT187,'Calcification Rates'!$A$11:$Q$88,13,0)))*AW187+(IF(ISERROR(VLOOKUP(AT187,'Calcification Rates'!$A$11:$Q$88,16,0)),0,VLOOKUP(AT187,'Calcification Rates'!$A$11:$Q$88,16,0)))</f>
        <v>0</v>
      </c>
      <c r="BC187" s="260"/>
      <c r="BD187" s="261"/>
      <c r="BE187" s="261"/>
      <c r="BF187" s="244">
        <f>(IF(ISERROR(VLOOKUP(BC187,'Calcification Rates'!$A$11:$Q$88,5,0)),0,VLOOKUP(BC187,'Calcification Rates'!$A$11:$Q$88,5,0)))*BE187</f>
        <v>0</v>
      </c>
      <c r="BG187" s="245" t="str">
        <f>IF(ISERROR(VLOOKUP(BC187,'Calcification Rates'!$A$10:$D$88,2,FALSE))," ",VLOOKUP(BC187,'Calcification Rates'!$A$10:$D$88,2,FALSE))</f>
        <v xml:space="preserve"> </v>
      </c>
      <c r="BH187" s="245" t="str">
        <f>IF(ISERROR(VLOOKUP(BC187,'Calcification Rates'!$A$10:$D$88,4,FALSE))," ",VLOOKUP(BC187,'Calcification Rates'!$A$10:$D$88,4,FALSE))</f>
        <v xml:space="preserve"> </v>
      </c>
      <c r="BI187" s="253">
        <f>(IF(ISERROR(VLOOKUP(BC187,'Calcification Rates'!$A$11:$Q$88,11,0)),0,VLOOKUP(BC187,'Calcification Rates'!$A$11:$Q$88,11,0)))*BF187+(IF(ISERROR(VLOOKUP(BC187,'Calcification Rates'!$A$11:$Q$88,14,0)),0,VLOOKUP(BC187,'Calcification Rates'!$A$11:$Q$88,14,0)))</f>
        <v>0</v>
      </c>
      <c r="BJ187" s="253">
        <f>(IF(ISERROR(VLOOKUP(BC187,'Calcification Rates'!$A$11:$Q$88,12,0)),0,VLOOKUP(BC187,'Calcification Rates'!$A$11:$Q$88,12,0)))*BF187+(IF(ISERROR(VLOOKUP(BC187,'Calcification Rates'!$A$11:$Q$88,15,0)),0,VLOOKUP(BC187,'Calcification Rates'!$A$11:$Q$88,15,0)))</f>
        <v>0</v>
      </c>
      <c r="BK187" s="254">
        <f>(IF(ISERROR(VLOOKUP(BC187,'Calcification Rates'!$A$11:$Q$88,13,0)),0,VLOOKUP(BC187,'Calcification Rates'!$A$11:$Q$88,13,0)))*BF187+(IF(ISERROR(VLOOKUP(BC187,'Calcification Rates'!$A$11:$Q$88,16,0)),0,VLOOKUP(BC187,'Calcification Rates'!$A$11:$Q$88,16,0)))</f>
        <v>0</v>
      </c>
      <c r="BL187" s="260"/>
      <c r="BM187" s="261"/>
      <c r="BN187" s="261"/>
      <c r="BO187" s="241">
        <f>(IF(ISERROR(VLOOKUP(BL187,'Calcification Rates'!$A$11:$Q$88,5,0)),0,VLOOKUP(BL187,'Calcification Rates'!$A$11:$Q$88,5,0)))*BN187</f>
        <v>0</v>
      </c>
      <c r="BP187" s="245" t="str">
        <f>IF(ISERROR(VLOOKUP(BL187,'Calcification Rates'!$A$10:$D$88,2,FALSE))," ",VLOOKUP(BL187,'Calcification Rates'!$A$10:$D$88,2,FALSE))</f>
        <v xml:space="preserve"> </v>
      </c>
      <c r="BQ187" s="245" t="str">
        <f>IF(ISERROR(VLOOKUP(BL187,'Calcification Rates'!$A$10:$D$88,4,FALSE))," ",VLOOKUP(BL187,'Calcification Rates'!$A$10:$D$88,4,FALSE))</f>
        <v xml:space="preserve"> </v>
      </c>
      <c r="BR187" s="253">
        <f>(IF(ISERROR(VLOOKUP(BL187,'Calcification Rates'!$A$11:$Q$88,11,0)),0,VLOOKUP(BL187,'Calcification Rates'!$A$11:$Q$88,11,0)))*BO187+(IF(ISERROR(VLOOKUP(BL187,'Calcification Rates'!$A$11:$Q$88,14,0)),0,VLOOKUP(BL187,'Calcification Rates'!$A$11:$Q$88,14,0)))</f>
        <v>0</v>
      </c>
      <c r="BS187" s="253">
        <f>(IF(ISERROR(VLOOKUP(BL187,'Calcification Rates'!$A$11:$Q$88,12,0)),0,VLOOKUP(BL187,'Calcification Rates'!$A$11:$Q$88,12,0)))*BO187+(IF(ISERROR(VLOOKUP(BL187,'Calcification Rates'!$A$11:$Q$88,15,0)),0,VLOOKUP(BL187,'Calcification Rates'!$A$11:$Q$88,15,0)))</f>
        <v>0</v>
      </c>
      <c r="BT187" s="254">
        <f>(IF(ISERROR(VLOOKUP(BL187,'Calcification Rates'!$A$11:$Q$88,13,0)),0,VLOOKUP(BL187,'Calcification Rates'!$A$11:$Q$88,13,0)))*BO187+(IF(ISERROR(VLOOKUP(BL187,'Calcification Rates'!$A$11:$Q$88,16,0)),0,VLOOKUP(BL187,'Calcification Rates'!$A$11:$Q$88,16,0)))</f>
        <v>0</v>
      </c>
    </row>
    <row r="188" spans="1:72" ht="20.100000000000001" customHeight="1" x14ac:dyDescent="0.25">
      <c r="A188" s="262"/>
      <c r="B188" s="261"/>
      <c r="C188" s="263"/>
      <c r="D188" s="244">
        <f>(IF(ISERROR(VLOOKUP(A188,'Calcification Rates'!$A$11:$Q$88,5,0)),0,VLOOKUP(A188,'Calcification Rates'!$A$11:$Q$88,5,0)))*C188</f>
        <v>0</v>
      </c>
      <c r="E188" s="245" t="str">
        <f>IF(ISERROR(VLOOKUP(A188,'Calcification Rates'!$A$10:$D$88,2,FALSE))," ",VLOOKUP(A188,'Calcification Rates'!$A$10:$D$88,2,FALSE))</f>
        <v xml:space="preserve"> </v>
      </c>
      <c r="F188" s="245" t="str">
        <f>IF(ISERROR(VLOOKUP(A188,'Calcification Rates'!$A$10:$D$88,4,FALSE))," ",VLOOKUP(A188,'Calcification Rates'!$A$10:$D$88,4,FALSE))</f>
        <v xml:space="preserve"> </v>
      </c>
      <c r="G188" s="246">
        <f>(IF(ISERROR(VLOOKUP(A188,'Calcification Rates'!$A$11:$Q$88,11,0)),0,VLOOKUP(A188,'Calcification Rates'!$A$11:$Q$88,11,0)))*D188+(IF(ISERROR(VLOOKUP(A188,'Calcification Rates'!$A$11:$Q$88,14,0)),0,VLOOKUP(A188,'Calcification Rates'!$A$11:$Q$88,14,0)))</f>
        <v>0</v>
      </c>
      <c r="H188" s="247">
        <f>(IF(ISERROR(VLOOKUP(A188,'Calcification Rates'!$A$11:$Q$88,12,0)),0,VLOOKUP(A188,'Calcification Rates'!$A$11:$Q$88,12,0)))*D188+(IF(ISERROR(VLOOKUP(A188,'Calcification Rates'!$A$11:$Q$88,15,0)),0,VLOOKUP(A188,'Calcification Rates'!$A$11:$Q$88,15,0)))</f>
        <v>0</v>
      </c>
      <c r="I188" s="248">
        <f>(IF(ISERROR(VLOOKUP(A188,'Calcification Rates'!$A$11:$Q$88,13,0)),0,VLOOKUP(A188,'Calcification Rates'!$A$11:$Q$88,13,0)))*D188+(IF(ISERROR(VLOOKUP(A188,'Calcification Rates'!$A$11:$Q$88,16,0)),0,VLOOKUP(A188,'Calcification Rates'!$A$11:$Q$88,16,0)))</f>
        <v>0</v>
      </c>
      <c r="J188" s="260"/>
      <c r="K188" s="250"/>
      <c r="L188" s="250"/>
      <c r="M188" s="244">
        <f>(IF(ISERROR(VLOOKUP(J188,'Calcification Rates'!$A$11:$Q$88,5,0)),0,VLOOKUP(J188,'Calcification Rates'!$A$11:$Q$88,5,0)))*L188</f>
        <v>0</v>
      </c>
      <c r="N188" s="245" t="str">
        <f>IF(ISERROR(VLOOKUP(J188,'Calcification Rates'!$A$10:$D$88,2,FALSE))," ",VLOOKUP(J188,'Calcification Rates'!$A$10:$D$88,2,FALSE))</f>
        <v xml:space="preserve"> </v>
      </c>
      <c r="O188" s="245" t="str">
        <f>IF(ISERROR(VLOOKUP(J188,'Calcification Rates'!$A$10:$D$88,4,FALSE))," ",VLOOKUP(J188,'Calcification Rates'!$A$10:$D$88,4,FALSE))</f>
        <v xml:space="preserve"> </v>
      </c>
      <c r="P188" s="246">
        <f>(IF(ISERROR(VLOOKUP(J188,'Calcification Rates'!$A$11:$Q$88,11,0)),0,VLOOKUP(J188,'Calcification Rates'!$A$11:$Q$88,11,0)))*M188+(IF(ISERROR(VLOOKUP(J188,'Calcification Rates'!$A$11:$Q$88,14,0)),0,VLOOKUP(J188,'Calcification Rates'!$A$11:$Q$88,14,0)))</f>
        <v>0</v>
      </c>
      <c r="Q188" s="246">
        <f>(IF(ISERROR(VLOOKUP(J188,'Calcification Rates'!$A$11:$Q$88,12,0)),0,VLOOKUP(J188,'Calcification Rates'!$A$11:$Q$88,12,0)))*M188+(IF(ISERROR(VLOOKUP(J188,'Calcification Rates'!$A$11:$Q$88,15,0)),0,VLOOKUP(J188,'Calcification Rates'!$A$11:$Q$88,15,0)))</f>
        <v>0</v>
      </c>
      <c r="R188" s="249">
        <f>(IF(ISERROR(VLOOKUP(J188,'Calcification Rates'!$A$11:$Q$88,13,0)),0,VLOOKUP(J188,'Calcification Rates'!$A$11:$Q$88,13,0)))*M188+(IF(ISERROR(VLOOKUP(J188,'Calcification Rates'!$A$11:$Q$88,16,0)),0,VLOOKUP(J188,'Calcification Rates'!$A$11:$Q$88,16,0)))</f>
        <v>0</v>
      </c>
      <c r="S188" s="241"/>
      <c r="T188" s="241"/>
      <c r="U188" s="241"/>
      <c r="V188" s="252">
        <f>(IF(ISERROR(VLOOKUP(S188,'Calcification Rates'!$A$11:$Q$88,5,0)),0,VLOOKUP(S188,'Calcification Rates'!$A$11:$Q$88,5,0)))*U188</f>
        <v>0</v>
      </c>
      <c r="W188" s="259" t="str">
        <f>IF(ISERROR(VLOOKUP(S188,'Calcification Rates'!$A$10:$D$88,2,FALSE))," ",VLOOKUP(S188,'Calcification Rates'!$A$10:$D$88,2,FALSE))</f>
        <v xml:space="preserve"> </v>
      </c>
      <c r="X188" s="245" t="str">
        <f>IF(ISERROR(VLOOKUP(S188,'Calcification Rates'!$A$10:$D$88,4,FALSE))," ",VLOOKUP(S188,'Calcification Rates'!$A$10:$D$88,4,FALSE))</f>
        <v xml:space="preserve"> </v>
      </c>
      <c r="Y188" s="246">
        <f>(IF(ISERROR(VLOOKUP(S188,'Calcification Rates'!$A$11:$Q$88,11,0)),0,VLOOKUP(S188,'Calcification Rates'!$A$11:$Q$88,11,0)))*V188+(IF(ISERROR(VLOOKUP(S188,'Calcification Rates'!$A$11:$Q$88,14,0)),0,VLOOKUP(S188,'Calcification Rates'!$A$11:$Q$88,14,0)))</f>
        <v>0</v>
      </c>
      <c r="Z188" s="246">
        <f>(IF(ISERROR(VLOOKUP(S188,'Calcification Rates'!$A$11:$Q$88,12,0)),0,VLOOKUP(S188,'Calcification Rates'!$A$11:$Q$88,12,0)))*V188+(IF(ISERROR(VLOOKUP(S188,'Calcification Rates'!$A$11:$Q$88,15,0)),0,VLOOKUP(S188,'Calcification Rates'!$A$11:$Q$88,15,0)))</f>
        <v>0</v>
      </c>
      <c r="AA188" s="249">
        <f>(IF(ISERROR(VLOOKUP(S188,'Calcification Rates'!$A$11:$Q$88,13,0)),0,VLOOKUP(S188,'Calcification Rates'!$A$11:$Q$88,13,0)))*V188+(IF(ISERROR(VLOOKUP(S188,'Calcification Rates'!$A$11:$Q$88,16,0)),0,VLOOKUP(S188,'Calcification Rates'!$A$11:$Q$88,16,0)))</f>
        <v>0</v>
      </c>
      <c r="AB188" s="260"/>
      <c r="AC188" s="261"/>
      <c r="AD188" s="261"/>
      <c r="AE188" s="244">
        <f>(IF(ISERROR(VLOOKUP(AB188,'Calcification Rates'!$A$11:$Q$88,5,0)),0,VLOOKUP(AB188,'Calcification Rates'!$A$11:$Q$88,5,0)))*AD188</f>
        <v>0</v>
      </c>
      <c r="AF188" s="245" t="str">
        <f>IF(ISERROR(VLOOKUP(AB187,'Calcification Rates'!$A$10:$D$88,2,FALSE))," ",VLOOKUP(AB187,'Calcification Rates'!$A$10:$D$88,2,FALSE))</f>
        <v xml:space="preserve"> </v>
      </c>
      <c r="AG188" s="245" t="str">
        <f>IF(ISERROR(VLOOKUP(AB188,'Calcification Rates'!$A$10:$D$88,4,FALSE))," ",VLOOKUP(AB188,'Calcification Rates'!$A$10:$D$88,4,FALSE))</f>
        <v xml:space="preserve"> </v>
      </c>
      <c r="AH188" s="246">
        <f>(IF(ISERROR(VLOOKUP(AB188,'Calcification Rates'!$A$11:$Q$88,11,0)),0,VLOOKUP(AB188,'Calcification Rates'!$A$11:$Q$88,11,0)))*AE188+(IF(ISERROR(VLOOKUP(AB188,'Calcification Rates'!$A$11:$Q$88,14,0)),0,VLOOKUP(AB188,'Calcification Rates'!$A$11:$Q$88,14,0)))</f>
        <v>0</v>
      </c>
      <c r="AI188" s="246">
        <f>(IF(ISERROR(VLOOKUP(AB188,'Calcification Rates'!$A$11:$Q$88,12,0)),0,VLOOKUP(AB188,'Calcification Rates'!$A$11:$Q$88,12,0)))*AE188+(IF(ISERROR(VLOOKUP(AB188,'Calcification Rates'!$A$11:$Q$88,15,0)),0,VLOOKUP(AB188,'Calcification Rates'!$A$11:$Q$88,15,0)))</f>
        <v>0</v>
      </c>
      <c r="AJ188" s="249">
        <f>(IF(ISERROR(VLOOKUP(AB188,'Calcification Rates'!$A$11:$Q$88,13,0)),0,VLOOKUP(AB188,'Calcification Rates'!$A$11:$Q$88,13,0)))*AE188+(IF(ISERROR(VLOOKUP(AB188,'Calcification Rates'!$A$11:$Q$88,16,0)),0,VLOOKUP(AB188,'Calcification Rates'!$A$11:$Q$88,16,0)))</f>
        <v>0</v>
      </c>
      <c r="AK188" s="260"/>
      <c r="AL188" s="261"/>
      <c r="AM188" s="261"/>
      <c r="AN188" s="252">
        <f>(IF(ISERROR(VLOOKUP(AK188,'Calcification Rates'!$A$11:$Q$88,5,0)),0,VLOOKUP(AK188,'Calcification Rates'!$A$11:$Q$88,5,0)))*AM188</f>
        <v>0</v>
      </c>
      <c r="AO188" s="245" t="str">
        <f>IF(ISERROR(VLOOKUP(AK188,'Calcification Rates'!$A$10:$D$88,2,FALSE))," ",VLOOKUP(AK188,'Calcification Rates'!$A$10:$D$88,2,FALSE))</f>
        <v xml:space="preserve"> </v>
      </c>
      <c r="AP188" s="245" t="str">
        <f>IF(ISERROR(VLOOKUP(AK188,'Calcification Rates'!$A$10:$D$88,4,FALSE))," ",VLOOKUP(AK188,'Calcification Rates'!$A$10:$D$88,4,FALSE))</f>
        <v xml:space="preserve"> </v>
      </c>
      <c r="AQ188" s="246">
        <f>(IF(ISERROR(VLOOKUP(AK188,'Calcification Rates'!$A$11:$Q$88,11,0)),0,VLOOKUP(AK188,'Calcification Rates'!$A$11:$Q$88,11,0)))*AN188+(IF(ISERROR(VLOOKUP(AK188,'Calcification Rates'!$A$11:$Q$88,14,0)),0,VLOOKUP(AK188,'Calcification Rates'!$A$11:$Q$88,14,0)))</f>
        <v>0</v>
      </c>
      <c r="AR188" s="246">
        <f>(IF(ISERROR(VLOOKUP(AK188,'Calcification Rates'!$A$11:$Q$88,12,0)),0,VLOOKUP(AK188,'Calcification Rates'!$A$11:$Q$88,12,0)))*AN188+(IF(ISERROR(VLOOKUP(AK188,'Calcification Rates'!$A$11:$Q$88,15,0)),0,VLOOKUP(AK188,'Calcification Rates'!$A$11:$Q$88,15,0)))</f>
        <v>0</v>
      </c>
      <c r="AS188" s="249">
        <f>(IF(ISERROR(VLOOKUP(AK188,'Calcification Rates'!$A$11:$Q$88,13,0)),0,VLOOKUP(AK188,'Calcification Rates'!$A$11:$Q$88,13,0)))*AN188+(IF(ISERROR(VLOOKUP(AK188,'Calcification Rates'!$A$11:$Q$88,16,0)),0,VLOOKUP(AK188,'Calcification Rates'!$A$11:$Q$88,16,0)))</f>
        <v>0</v>
      </c>
      <c r="AT188" s="260"/>
      <c r="AU188" s="261"/>
      <c r="AV188" s="261"/>
      <c r="AW188" s="244">
        <f>(IF(ISERROR(VLOOKUP(AT188,'Calcification Rates'!$A$11:$Q$88,5,0)),0,VLOOKUP(AT188,'Calcification Rates'!$A$11:$Q$88,5,0)))*AV188</f>
        <v>0</v>
      </c>
      <c r="AX188" s="245" t="str">
        <f>IF(ISERROR(VLOOKUP(AT188,'Calcification Rates'!$A$10:$D$88,2,FALSE))," ",VLOOKUP(AT188,'Calcification Rates'!$A$10:$D$88,2,FALSE))</f>
        <v xml:space="preserve"> </v>
      </c>
      <c r="AY188" s="245" t="str">
        <f>IF(ISERROR(VLOOKUP(AT188,'Calcification Rates'!$A$10:$D$88,4,FALSE))," ",VLOOKUP(AT188,'Calcification Rates'!$A$10:$D$88,4,FALSE))</f>
        <v xml:space="preserve"> </v>
      </c>
      <c r="AZ188" s="253">
        <f>(IF(ISERROR(VLOOKUP(AT188,'Calcification Rates'!$A$11:$Q$88,11,0)),0,VLOOKUP(AT188,'Calcification Rates'!$A$11:$Q$88,11,0)))*AW188+(IF(ISERROR(VLOOKUP(AT188,'Calcification Rates'!$A$11:$Q$88,14,0)),0,VLOOKUP(AT188,'Calcification Rates'!$A$11:$Q$88,14,0)))</f>
        <v>0</v>
      </c>
      <c r="BA188" s="253">
        <f>(IF(ISERROR(VLOOKUP(AT188,'Calcification Rates'!$A$11:$Q$88,12,0)),0,VLOOKUP(AT188,'Calcification Rates'!$A$11:$Q$88,12,0)))*AW188+(IF(ISERROR(VLOOKUP(AT188,'Calcification Rates'!$A$11:$Q$88,15,0)),0,VLOOKUP(AT188,'Calcification Rates'!$A$11:$Q$88,15,0)))</f>
        <v>0</v>
      </c>
      <c r="BB188" s="254">
        <f>(IF(ISERROR(VLOOKUP(AT188,'Calcification Rates'!$A$11:$Q$88,13,0)),0,VLOOKUP(AT188,'Calcification Rates'!$A$11:$Q$88,13,0)))*AW188+(IF(ISERROR(VLOOKUP(AT188,'Calcification Rates'!$A$11:$Q$88,16,0)),0,VLOOKUP(AT188,'Calcification Rates'!$A$11:$Q$88,16,0)))</f>
        <v>0</v>
      </c>
      <c r="BC188" s="260"/>
      <c r="BD188" s="261"/>
      <c r="BE188" s="261"/>
      <c r="BF188" s="244">
        <f>(IF(ISERROR(VLOOKUP(BC188,'Calcification Rates'!$A$11:$Q$88,5,0)),0,VLOOKUP(BC188,'Calcification Rates'!$A$11:$Q$88,5,0)))*BE188</f>
        <v>0</v>
      </c>
      <c r="BG188" s="245" t="str">
        <f>IF(ISERROR(VLOOKUP(BC188,'Calcification Rates'!$A$10:$D$88,2,FALSE))," ",VLOOKUP(BC188,'Calcification Rates'!$A$10:$D$88,2,FALSE))</f>
        <v xml:space="preserve"> </v>
      </c>
      <c r="BH188" s="245" t="str">
        <f>IF(ISERROR(VLOOKUP(BC188,'Calcification Rates'!$A$10:$D$88,4,FALSE))," ",VLOOKUP(BC188,'Calcification Rates'!$A$10:$D$88,4,FALSE))</f>
        <v xml:space="preserve"> </v>
      </c>
      <c r="BI188" s="253">
        <f>(IF(ISERROR(VLOOKUP(BC188,'Calcification Rates'!$A$11:$Q$88,11,0)),0,VLOOKUP(BC188,'Calcification Rates'!$A$11:$Q$88,11,0)))*BF188+(IF(ISERROR(VLOOKUP(BC188,'Calcification Rates'!$A$11:$Q$88,14,0)),0,VLOOKUP(BC188,'Calcification Rates'!$A$11:$Q$88,14,0)))</f>
        <v>0</v>
      </c>
      <c r="BJ188" s="253">
        <f>(IF(ISERROR(VLOOKUP(BC188,'Calcification Rates'!$A$11:$Q$88,12,0)),0,VLOOKUP(BC188,'Calcification Rates'!$A$11:$Q$88,12,0)))*BF188+(IF(ISERROR(VLOOKUP(BC188,'Calcification Rates'!$A$11:$Q$88,15,0)),0,VLOOKUP(BC188,'Calcification Rates'!$A$11:$Q$88,15,0)))</f>
        <v>0</v>
      </c>
      <c r="BK188" s="254">
        <f>(IF(ISERROR(VLOOKUP(BC188,'Calcification Rates'!$A$11:$Q$88,13,0)),0,VLOOKUP(BC188,'Calcification Rates'!$A$11:$Q$88,13,0)))*BF188+(IF(ISERROR(VLOOKUP(BC188,'Calcification Rates'!$A$11:$Q$88,16,0)),0,VLOOKUP(BC188,'Calcification Rates'!$A$11:$Q$88,16,0)))</f>
        <v>0</v>
      </c>
      <c r="BL188" s="260"/>
      <c r="BM188" s="261"/>
      <c r="BN188" s="261"/>
      <c r="BO188" s="241">
        <f>(IF(ISERROR(VLOOKUP(BL188,'Calcification Rates'!$A$11:$Q$88,5,0)),0,VLOOKUP(BL188,'Calcification Rates'!$A$11:$Q$88,5,0)))*BN188</f>
        <v>0</v>
      </c>
      <c r="BP188" s="245" t="str">
        <f>IF(ISERROR(VLOOKUP(BL188,'Calcification Rates'!$A$10:$D$88,2,FALSE))," ",VLOOKUP(BL188,'Calcification Rates'!$A$10:$D$88,2,FALSE))</f>
        <v xml:space="preserve"> </v>
      </c>
      <c r="BQ188" s="245" t="str">
        <f>IF(ISERROR(VLOOKUP(BL188,'Calcification Rates'!$A$10:$D$88,4,FALSE))," ",VLOOKUP(BL188,'Calcification Rates'!$A$10:$D$88,4,FALSE))</f>
        <v xml:space="preserve"> </v>
      </c>
      <c r="BR188" s="253">
        <f>(IF(ISERROR(VLOOKUP(BL188,'Calcification Rates'!$A$11:$Q$88,11,0)),0,VLOOKUP(BL188,'Calcification Rates'!$A$11:$Q$88,11,0)))*BO188+(IF(ISERROR(VLOOKUP(BL188,'Calcification Rates'!$A$11:$Q$88,14,0)),0,VLOOKUP(BL188,'Calcification Rates'!$A$11:$Q$88,14,0)))</f>
        <v>0</v>
      </c>
      <c r="BS188" s="253">
        <f>(IF(ISERROR(VLOOKUP(BL188,'Calcification Rates'!$A$11:$Q$88,12,0)),0,VLOOKUP(BL188,'Calcification Rates'!$A$11:$Q$88,12,0)))*BO188+(IF(ISERROR(VLOOKUP(BL188,'Calcification Rates'!$A$11:$Q$88,15,0)),0,VLOOKUP(BL188,'Calcification Rates'!$A$11:$Q$88,15,0)))</f>
        <v>0</v>
      </c>
      <c r="BT188" s="254">
        <f>(IF(ISERROR(VLOOKUP(BL188,'Calcification Rates'!$A$11:$Q$88,13,0)),0,VLOOKUP(BL188,'Calcification Rates'!$A$11:$Q$88,13,0)))*BO188+(IF(ISERROR(VLOOKUP(BL188,'Calcification Rates'!$A$11:$Q$88,16,0)),0,VLOOKUP(BL188,'Calcification Rates'!$A$11:$Q$88,16,0)))</f>
        <v>0</v>
      </c>
    </row>
    <row r="189" spans="1:72" ht="20.100000000000001" customHeight="1" x14ac:dyDescent="0.25">
      <c r="A189" s="262"/>
      <c r="B189" s="261"/>
      <c r="C189" s="263"/>
      <c r="D189" s="244">
        <f>(IF(ISERROR(VLOOKUP(A189,'Calcification Rates'!$A$11:$Q$88,5,0)),0,VLOOKUP(A189,'Calcification Rates'!$A$11:$Q$88,5,0)))*C189</f>
        <v>0</v>
      </c>
      <c r="E189" s="245" t="str">
        <f>IF(ISERROR(VLOOKUP(A189,'Calcification Rates'!$A$10:$D$88,2,FALSE))," ",VLOOKUP(A189,'Calcification Rates'!$A$10:$D$88,2,FALSE))</f>
        <v xml:space="preserve"> </v>
      </c>
      <c r="F189" s="245" t="str">
        <f>IF(ISERROR(VLOOKUP(A189,'Calcification Rates'!$A$10:$D$88,4,FALSE))," ",VLOOKUP(A189,'Calcification Rates'!$A$10:$D$88,4,FALSE))</f>
        <v xml:space="preserve"> </v>
      </c>
      <c r="G189" s="246">
        <f>(IF(ISERROR(VLOOKUP(A189,'Calcification Rates'!$A$11:$Q$88,11,0)),0,VLOOKUP(A189,'Calcification Rates'!$A$11:$Q$88,11,0)))*D189+(IF(ISERROR(VLOOKUP(A189,'Calcification Rates'!$A$11:$Q$88,14,0)),0,VLOOKUP(A189,'Calcification Rates'!$A$11:$Q$88,14,0)))</f>
        <v>0</v>
      </c>
      <c r="H189" s="247">
        <f>(IF(ISERROR(VLOOKUP(A189,'Calcification Rates'!$A$11:$Q$88,12,0)),0,VLOOKUP(A189,'Calcification Rates'!$A$11:$Q$88,12,0)))*D189+(IF(ISERROR(VLOOKUP(A189,'Calcification Rates'!$A$11:$Q$88,15,0)),0,VLOOKUP(A189,'Calcification Rates'!$A$11:$Q$88,15,0)))</f>
        <v>0</v>
      </c>
      <c r="I189" s="248">
        <f>(IF(ISERROR(VLOOKUP(A189,'Calcification Rates'!$A$11:$Q$88,13,0)),0,VLOOKUP(A189,'Calcification Rates'!$A$11:$Q$88,13,0)))*D189+(IF(ISERROR(VLOOKUP(A189,'Calcification Rates'!$A$11:$Q$88,16,0)),0,VLOOKUP(A189,'Calcification Rates'!$A$11:$Q$88,16,0)))</f>
        <v>0</v>
      </c>
      <c r="J189" s="260"/>
      <c r="K189" s="250"/>
      <c r="L189" s="250"/>
      <c r="M189" s="244">
        <f>(IF(ISERROR(VLOOKUP(J189,'Calcification Rates'!$A$11:$Q$88,5,0)),0,VLOOKUP(J189,'Calcification Rates'!$A$11:$Q$88,5,0)))*L189</f>
        <v>0</v>
      </c>
      <c r="N189" s="245" t="str">
        <f>IF(ISERROR(VLOOKUP(J189,'Calcification Rates'!$A$10:$D$88,2,FALSE))," ",VLOOKUP(J189,'Calcification Rates'!$A$10:$D$88,2,FALSE))</f>
        <v xml:space="preserve"> </v>
      </c>
      <c r="O189" s="245" t="str">
        <f>IF(ISERROR(VLOOKUP(J189,'Calcification Rates'!$A$10:$D$88,4,FALSE))," ",VLOOKUP(J189,'Calcification Rates'!$A$10:$D$88,4,FALSE))</f>
        <v xml:space="preserve"> </v>
      </c>
      <c r="P189" s="246">
        <f>(IF(ISERROR(VLOOKUP(J189,'Calcification Rates'!$A$11:$Q$88,11,0)),0,VLOOKUP(J189,'Calcification Rates'!$A$11:$Q$88,11,0)))*M189+(IF(ISERROR(VLOOKUP(J189,'Calcification Rates'!$A$11:$Q$88,14,0)),0,VLOOKUP(J189,'Calcification Rates'!$A$11:$Q$88,14,0)))</f>
        <v>0</v>
      </c>
      <c r="Q189" s="246">
        <f>(IF(ISERROR(VLOOKUP(J189,'Calcification Rates'!$A$11:$Q$88,12,0)),0,VLOOKUP(J189,'Calcification Rates'!$A$11:$Q$88,12,0)))*M189+(IF(ISERROR(VLOOKUP(J189,'Calcification Rates'!$A$11:$Q$88,15,0)),0,VLOOKUP(J189,'Calcification Rates'!$A$11:$Q$88,15,0)))</f>
        <v>0</v>
      </c>
      <c r="R189" s="249">
        <f>(IF(ISERROR(VLOOKUP(J189,'Calcification Rates'!$A$11:$Q$88,13,0)),0,VLOOKUP(J189,'Calcification Rates'!$A$11:$Q$88,13,0)))*M189+(IF(ISERROR(VLOOKUP(J189,'Calcification Rates'!$A$11:$Q$88,16,0)),0,VLOOKUP(J189,'Calcification Rates'!$A$11:$Q$88,16,0)))</f>
        <v>0</v>
      </c>
      <c r="S189" s="241"/>
      <c r="T189" s="241"/>
      <c r="U189" s="241"/>
      <c r="V189" s="252">
        <f>(IF(ISERROR(VLOOKUP(S189,'Calcification Rates'!$A$11:$Q$88,5,0)),0,VLOOKUP(S189,'Calcification Rates'!$A$11:$Q$88,5,0)))*U189</f>
        <v>0</v>
      </c>
      <c r="W189" s="259" t="str">
        <f>IF(ISERROR(VLOOKUP(S189,'Calcification Rates'!$A$10:$D$88,2,FALSE))," ",VLOOKUP(S189,'Calcification Rates'!$A$10:$D$88,2,FALSE))</f>
        <v xml:space="preserve"> </v>
      </c>
      <c r="X189" s="245" t="str">
        <f>IF(ISERROR(VLOOKUP(S189,'Calcification Rates'!$A$10:$D$88,4,FALSE))," ",VLOOKUP(S189,'Calcification Rates'!$A$10:$D$88,4,FALSE))</f>
        <v xml:space="preserve"> </v>
      </c>
      <c r="Y189" s="246">
        <f>(IF(ISERROR(VLOOKUP(S189,'Calcification Rates'!$A$11:$Q$88,11,0)),0,VLOOKUP(S189,'Calcification Rates'!$A$11:$Q$88,11,0)))*V189+(IF(ISERROR(VLOOKUP(S189,'Calcification Rates'!$A$11:$Q$88,14,0)),0,VLOOKUP(S189,'Calcification Rates'!$A$11:$Q$88,14,0)))</f>
        <v>0</v>
      </c>
      <c r="Z189" s="246">
        <f>(IF(ISERROR(VLOOKUP(S189,'Calcification Rates'!$A$11:$Q$88,12,0)),0,VLOOKUP(S189,'Calcification Rates'!$A$11:$Q$88,12,0)))*V189+(IF(ISERROR(VLOOKUP(S189,'Calcification Rates'!$A$11:$Q$88,15,0)),0,VLOOKUP(S189,'Calcification Rates'!$A$11:$Q$88,15,0)))</f>
        <v>0</v>
      </c>
      <c r="AA189" s="249">
        <f>(IF(ISERROR(VLOOKUP(S189,'Calcification Rates'!$A$11:$Q$88,13,0)),0,VLOOKUP(S189,'Calcification Rates'!$A$11:$Q$88,13,0)))*V189+(IF(ISERROR(VLOOKUP(S189,'Calcification Rates'!$A$11:$Q$88,16,0)),0,VLOOKUP(S189,'Calcification Rates'!$A$11:$Q$88,16,0)))</f>
        <v>0</v>
      </c>
      <c r="AB189" s="260"/>
      <c r="AC189" s="261"/>
      <c r="AD189" s="261"/>
      <c r="AE189" s="244">
        <f>(IF(ISERROR(VLOOKUP(AB189,'Calcification Rates'!$A$11:$Q$88,5,0)),0,VLOOKUP(AB189,'Calcification Rates'!$A$11:$Q$88,5,0)))*AD189</f>
        <v>0</v>
      </c>
      <c r="AF189" s="245" t="str">
        <f>IF(ISERROR(VLOOKUP(AB188,'Calcification Rates'!$A$10:$D$88,2,FALSE))," ",VLOOKUP(AB188,'Calcification Rates'!$A$10:$D$88,2,FALSE))</f>
        <v xml:space="preserve"> </v>
      </c>
      <c r="AG189" s="245" t="str">
        <f>IF(ISERROR(VLOOKUP(AB189,'Calcification Rates'!$A$10:$D$88,4,FALSE))," ",VLOOKUP(AB189,'Calcification Rates'!$A$10:$D$88,4,FALSE))</f>
        <v xml:space="preserve"> </v>
      </c>
      <c r="AH189" s="246">
        <f>(IF(ISERROR(VLOOKUP(AB189,'Calcification Rates'!$A$11:$Q$88,11,0)),0,VLOOKUP(AB189,'Calcification Rates'!$A$11:$Q$88,11,0)))*AE189+(IF(ISERROR(VLOOKUP(AB189,'Calcification Rates'!$A$11:$Q$88,14,0)),0,VLOOKUP(AB189,'Calcification Rates'!$A$11:$Q$88,14,0)))</f>
        <v>0</v>
      </c>
      <c r="AI189" s="246">
        <f>(IF(ISERROR(VLOOKUP(AB189,'Calcification Rates'!$A$11:$Q$88,12,0)),0,VLOOKUP(AB189,'Calcification Rates'!$A$11:$Q$88,12,0)))*AE189+(IF(ISERROR(VLOOKUP(AB189,'Calcification Rates'!$A$11:$Q$88,15,0)),0,VLOOKUP(AB189,'Calcification Rates'!$A$11:$Q$88,15,0)))</f>
        <v>0</v>
      </c>
      <c r="AJ189" s="249">
        <f>(IF(ISERROR(VLOOKUP(AB189,'Calcification Rates'!$A$11:$Q$88,13,0)),0,VLOOKUP(AB189,'Calcification Rates'!$A$11:$Q$88,13,0)))*AE189+(IF(ISERROR(VLOOKUP(AB189,'Calcification Rates'!$A$11:$Q$88,16,0)),0,VLOOKUP(AB189,'Calcification Rates'!$A$11:$Q$88,16,0)))</f>
        <v>0</v>
      </c>
      <c r="AK189" s="260"/>
      <c r="AL189" s="261"/>
      <c r="AM189" s="261"/>
      <c r="AN189" s="252">
        <f>(IF(ISERROR(VLOOKUP(AK189,'Calcification Rates'!$A$11:$Q$88,5,0)),0,VLOOKUP(AK189,'Calcification Rates'!$A$11:$Q$88,5,0)))*AM189</f>
        <v>0</v>
      </c>
      <c r="AO189" s="245" t="str">
        <f>IF(ISERROR(VLOOKUP(AK189,'Calcification Rates'!$A$10:$D$88,2,FALSE))," ",VLOOKUP(AK189,'Calcification Rates'!$A$10:$D$88,2,FALSE))</f>
        <v xml:space="preserve"> </v>
      </c>
      <c r="AP189" s="245" t="str">
        <f>IF(ISERROR(VLOOKUP(AK189,'Calcification Rates'!$A$10:$D$88,4,FALSE))," ",VLOOKUP(AK189,'Calcification Rates'!$A$10:$D$88,4,FALSE))</f>
        <v xml:space="preserve"> </v>
      </c>
      <c r="AQ189" s="246">
        <f>(IF(ISERROR(VLOOKUP(AK189,'Calcification Rates'!$A$11:$Q$88,11,0)),0,VLOOKUP(AK189,'Calcification Rates'!$A$11:$Q$88,11,0)))*AN189+(IF(ISERROR(VLOOKUP(AK189,'Calcification Rates'!$A$11:$Q$88,14,0)),0,VLOOKUP(AK189,'Calcification Rates'!$A$11:$Q$88,14,0)))</f>
        <v>0</v>
      </c>
      <c r="AR189" s="246">
        <f>(IF(ISERROR(VLOOKUP(AK189,'Calcification Rates'!$A$11:$Q$88,12,0)),0,VLOOKUP(AK189,'Calcification Rates'!$A$11:$Q$88,12,0)))*AN189+(IF(ISERROR(VLOOKUP(AK189,'Calcification Rates'!$A$11:$Q$88,15,0)),0,VLOOKUP(AK189,'Calcification Rates'!$A$11:$Q$88,15,0)))</f>
        <v>0</v>
      </c>
      <c r="AS189" s="249">
        <f>(IF(ISERROR(VLOOKUP(AK189,'Calcification Rates'!$A$11:$Q$88,13,0)),0,VLOOKUP(AK189,'Calcification Rates'!$A$11:$Q$88,13,0)))*AN189+(IF(ISERROR(VLOOKUP(AK189,'Calcification Rates'!$A$11:$Q$88,16,0)),0,VLOOKUP(AK189,'Calcification Rates'!$A$11:$Q$88,16,0)))</f>
        <v>0</v>
      </c>
      <c r="AT189" s="260"/>
      <c r="AU189" s="261"/>
      <c r="AV189" s="261"/>
      <c r="AW189" s="244">
        <f>(IF(ISERROR(VLOOKUP(AT189,'Calcification Rates'!$A$11:$Q$88,5,0)),0,VLOOKUP(AT189,'Calcification Rates'!$A$11:$Q$88,5,0)))*AV189</f>
        <v>0</v>
      </c>
      <c r="AX189" s="245" t="str">
        <f>IF(ISERROR(VLOOKUP(AT189,'Calcification Rates'!$A$10:$D$88,2,FALSE))," ",VLOOKUP(AT189,'Calcification Rates'!$A$10:$D$88,2,FALSE))</f>
        <v xml:space="preserve"> </v>
      </c>
      <c r="AY189" s="245" t="str">
        <f>IF(ISERROR(VLOOKUP(AT189,'Calcification Rates'!$A$10:$D$88,4,FALSE))," ",VLOOKUP(AT189,'Calcification Rates'!$A$10:$D$88,4,FALSE))</f>
        <v xml:space="preserve"> </v>
      </c>
      <c r="AZ189" s="253">
        <f>(IF(ISERROR(VLOOKUP(AT189,'Calcification Rates'!$A$11:$Q$88,11,0)),0,VLOOKUP(AT189,'Calcification Rates'!$A$11:$Q$88,11,0)))*AW189+(IF(ISERROR(VLOOKUP(AT189,'Calcification Rates'!$A$11:$Q$88,14,0)),0,VLOOKUP(AT189,'Calcification Rates'!$A$11:$Q$88,14,0)))</f>
        <v>0</v>
      </c>
      <c r="BA189" s="253">
        <f>(IF(ISERROR(VLOOKUP(AT189,'Calcification Rates'!$A$11:$Q$88,12,0)),0,VLOOKUP(AT189,'Calcification Rates'!$A$11:$Q$88,12,0)))*AW189+(IF(ISERROR(VLOOKUP(AT189,'Calcification Rates'!$A$11:$Q$88,15,0)),0,VLOOKUP(AT189,'Calcification Rates'!$A$11:$Q$88,15,0)))</f>
        <v>0</v>
      </c>
      <c r="BB189" s="254">
        <f>(IF(ISERROR(VLOOKUP(AT189,'Calcification Rates'!$A$11:$Q$88,13,0)),0,VLOOKUP(AT189,'Calcification Rates'!$A$11:$Q$88,13,0)))*AW189+(IF(ISERROR(VLOOKUP(AT189,'Calcification Rates'!$A$11:$Q$88,16,0)),0,VLOOKUP(AT189,'Calcification Rates'!$A$11:$Q$88,16,0)))</f>
        <v>0</v>
      </c>
      <c r="BC189" s="260"/>
      <c r="BD189" s="261"/>
      <c r="BE189" s="261"/>
      <c r="BF189" s="244">
        <f>(IF(ISERROR(VLOOKUP(BC189,'Calcification Rates'!$A$11:$Q$88,5,0)),0,VLOOKUP(BC189,'Calcification Rates'!$A$11:$Q$88,5,0)))*BE189</f>
        <v>0</v>
      </c>
      <c r="BG189" s="245" t="str">
        <f>IF(ISERROR(VLOOKUP(BC189,'Calcification Rates'!$A$10:$D$88,2,FALSE))," ",VLOOKUP(BC189,'Calcification Rates'!$A$10:$D$88,2,FALSE))</f>
        <v xml:space="preserve"> </v>
      </c>
      <c r="BH189" s="245" t="str">
        <f>IF(ISERROR(VLOOKUP(BC189,'Calcification Rates'!$A$10:$D$88,4,FALSE))," ",VLOOKUP(BC189,'Calcification Rates'!$A$10:$D$88,4,FALSE))</f>
        <v xml:space="preserve"> </v>
      </c>
      <c r="BI189" s="253">
        <f>(IF(ISERROR(VLOOKUP(BC189,'Calcification Rates'!$A$11:$Q$88,11,0)),0,VLOOKUP(BC189,'Calcification Rates'!$A$11:$Q$88,11,0)))*BF189+(IF(ISERROR(VLOOKUP(BC189,'Calcification Rates'!$A$11:$Q$88,14,0)),0,VLOOKUP(BC189,'Calcification Rates'!$A$11:$Q$88,14,0)))</f>
        <v>0</v>
      </c>
      <c r="BJ189" s="253">
        <f>(IF(ISERROR(VLOOKUP(BC189,'Calcification Rates'!$A$11:$Q$88,12,0)),0,VLOOKUP(BC189,'Calcification Rates'!$A$11:$Q$88,12,0)))*BF189+(IF(ISERROR(VLOOKUP(BC189,'Calcification Rates'!$A$11:$Q$88,15,0)),0,VLOOKUP(BC189,'Calcification Rates'!$A$11:$Q$88,15,0)))</f>
        <v>0</v>
      </c>
      <c r="BK189" s="254">
        <f>(IF(ISERROR(VLOOKUP(BC189,'Calcification Rates'!$A$11:$Q$88,13,0)),0,VLOOKUP(BC189,'Calcification Rates'!$A$11:$Q$88,13,0)))*BF189+(IF(ISERROR(VLOOKUP(BC189,'Calcification Rates'!$A$11:$Q$88,16,0)),0,VLOOKUP(BC189,'Calcification Rates'!$A$11:$Q$88,16,0)))</f>
        <v>0</v>
      </c>
      <c r="BL189" s="260"/>
      <c r="BM189" s="261"/>
      <c r="BN189" s="261"/>
      <c r="BO189" s="241">
        <f>(IF(ISERROR(VLOOKUP(BL189,'Calcification Rates'!$A$11:$Q$88,5,0)),0,VLOOKUP(BL189,'Calcification Rates'!$A$11:$Q$88,5,0)))*BN189</f>
        <v>0</v>
      </c>
      <c r="BP189" s="245" t="str">
        <f>IF(ISERROR(VLOOKUP(BL189,'Calcification Rates'!$A$10:$D$88,2,FALSE))," ",VLOOKUP(BL189,'Calcification Rates'!$A$10:$D$88,2,FALSE))</f>
        <v xml:space="preserve"> </v>
      </c>
      <c r="BQ189" s="245" t="str">
        <f>IF(ISERROR(VLOOKUP(BL189,'Calcification Rates'!$A$10:$D$88,4,FALSE))," ",VLOOKUP(BL189,'Calcification Rates'!$A$10:$D$88,4,FALSE))</f>
        <v xml:space="preserve"> </v>
      </c>
      <c r="BR189" s="253">
        <f>(IF(ISERROR(VLOOKUP(BL189,'Calcification Rates'!$A$11:$Q$88,11,0)),0,VLOOKUP(BL189,'Calcification Rates'!$A$11:$Q$88,11,0)))*BO189+(IF(ISERROR(VLOOKUP(BL189,'Calcification Rates'!$A$11:$Q$88,14,0)),0,VLOOKUP(BL189,'Calcification Rates'!$A$11:$Q$88,14,0)))</f>
        <v>0</v>
      </c>
      <c r="BS189" s="253">
        <f>(IF(ISERROR(VLOOKUP(BL189,'Calcification Rates'!$A$11:$Q$88,12,0)),0,VLOOKUP(BL189,'Calcification Rates'!$A$11:$Q$88,12,0)))*BO189+(IF(ISERROR(VLOOKUP(BL189,'Calcification Rates'!$A$11:$Q$88,15,0)),0,VLOOKUP(BL189,'Calcification Rates'!$A$11:$Q$88,15,0)))</f>
        <v>0</v>
      </c>
      <c r="BT189" s="254">
        <f>(IF(ISERROR(VLOOKUP(BL189,'Calcification Rates'!$A$11:$Q$88,13,0)),0,VLOOKUP(BL189,'Calcification Rates'!$A$11:$Q$88,13,0)))*BO189+(IF(ISERROR(VLOOKUP(BL189,'Calcification Rates'!$A$11:$Q$88,16,0)),0,VLOOKUP(BL189,'Calcification Rates'!$A$11:$Q$88,16,0)))</f>
        <v>0</v>
      </c>
    </row>
    <row r="190" spans="1:72" ht="20.100000000000001" customHeight="1" x14ac:dyDescent="0.25">
      <c r="A190" s="262"/>
      <c r="B190" s="261"/>
      <c r="C190" s="263"/>
      <c r="D190" s="244">
        <f>(IF(ISERROR(VLOOKUP(A190,'Calcification Rates'!$A$11:$Q$88,5,0)),0,VLOOKUP(A190,'Calcification Rates'!$A$11:$Q$88,5,0)))*C190</f>
        <v>0</v>
      </c>
      <c r="E190" s="245" t="str">
        <f>IF(ISERROR(VLOOKUP(A190,'Calcification Rates'!$A$10:$D$88,2,FALSE))," ",VLOOKUP(A190,'Calcification Rates'!$A$10:$D$88,2,FALSE))</f>
        <v xml:space="preserve"> </v>
      </c>
      <c r="F190" s="245" t="str">
        <f>IF(ISERROR(VLOOKUP(A190,'Calcification Rates'!$A$10:$D$88,4,FALSE))," ",VLOOKUP(A190,'Calcification Rates'!$A$10:$D$88,4,FALSE))</f>
        <v xml:space="preserve"> </v>
      </c>
      <c r="G190" s="246">
        <f>(IF(ISERROR(VLOOKUP(A190,'Calcification Rates'!$A$11:$Q$88,11,0)),0,VLOOKUP(A190,'Calcification Rates'!$A$11:$Q$88,11,0)))*D190+(IF(ISERROR(VLOOKUP(A190,'Calcification Rates'!$A$11:$Q$88,14,0)),0,VLOOKUP(A190,'Calcification Rates'!$A$11:$Q$88,14,0)))</f>
        <v>0</v>
      </c>
      <c r="H190" s="247">
        <f>(IF(ISERROR(VLOOKUP(A190,'Calcification Rates'!$A$11:$Q$88,12,0)),0,VLOOKUP(A190,'Calcification Rates'!$A$11:$Q$88,12,0)))*D190+(IF(ISERROR(VLOOKUP(A190,'Calcification Rates'!$A$11:$Q$88,15,0)),0,VLOOKUP(A190,'Calcification Rates'!$A$11:$Q$88,15,0)))</f>
        <v>0</v>
      </c>
      <c r="I190" s="248">
        <f>(IF(ISERROR(VLOOKUP(A190,'Calcification Rates'!$A$11:$Q$88,13,0)),0,VLOOKUP(A190,'Calcification Rates'!$A$11:$Q$88,13,0)))*D190+(IF(ISERROR(VLOOKUP(A190,'Calcification Rates'!$A$11:$Q$88,16,0)),0,VLOOKUP(A190,'Calcification Rates'!$A$11:$Q$88,16,0)))</f>
        <v>0</v>
      </c>
      <c r="J190" s="260"/>
      <c r="K190" s="250"/>
      <c r="L190" s="250"/>
      <c r="M190" s="244">
        <f>(IF(ISERROR(VLOOKUP(J190,'Calcification Rates'!$A$11:$Q$88,5,0)),0,VLOOKUP(J190,'Calcification Rates'!$A$11:$Q$88,5,0)))*L190</f>
        <v>0</v>
      </c>
      <c r="N190" s="245" t="str">
        <f>IF(ISERROR(VLOOKUP(J190,'Calcification Rates'!$A$10:$D$88,2,FALSE))," ",VLOOKUP(J190,'Calcification Rates'!$A$10:$D$88,2,FALSE))</f>
        <v xml:space="preserve"> </v>
      </c>
      <c r="O190" s="245" t="str">
        <f>IF(ISERROR(VLOOKUP(J190,'Calcification Rates'!$A$10:$D$88,4,FALSE))," ",VLOOKUP(J190,'Calcification Rates'!$A$10:$D$88,4,FALSE))</f>
        <v xml:space="preserve"> </v>
      </c>
      <c r="P190" s="246">
        <f>(IF(ISERROR(VLOOKUP(J190,'Calcification Rates'!$A$11:$Q$88,11,0)),0,VLOOKUP(J190,'Calcification Rates'!$A$11:$Q$88,11,0)))*M190+(IF(ISERROR(VLOOKUP(J190,'Calcification Rates'!$A$11:$Q$88,14,0)),0,VLOOKUP(J190,'Calcification Rates'!$A$11:$Q$88,14,0)))</f>
        <v>0</v>
      </c>
      <c r="Q190" s="246">
        <f>(IF(ISERROR(VLOOKUP(J190,'Calcification Rates'!$A$11:$Q$88,12,0)),0,VLOOKUP(J190,'Calcification Rates'!$A$11:$Q$88,12,0)))*M190+(IF(ISERROR(VLOOKUP(J190,'Calcification Rates'!$A$11:$Q$88,15,0)),0,VLOOKUP(J190,'Calcification Rates'!$A$11:$Q$88,15,0)))</f>
        <v>0</v>
      </c>
      <c r="R190" s="249">
        <f>(IF(ISERROR(VLOOKUP(J190,'Calcification Rates'!$A$11:$Q$88,13,0)),0,VLOOKUP(J190,'Calcification Rates'!$A$11:$Q$88,13,0)))*M190+(IF(ISERROR(VLOOKUP(J190,'Calcification Rates'!$A$11:$Q$88,16,0)),0,VLOOKUP(J190,'Calcification Rates'!$A$11:$Q$88,16,0)))</f>
        <v>0</v>
      </c>
      <c r="S190" s="241"/>
      <c r="T190" s="241"/>
      <c r="U190" s="241"/>
      <c r="V190" s="252">
        <f>(IF(ISERROR(VLOOKUP(S190,'Calcification Rates'!$A$11:$Q$88,5,0)),0,VLOOKUP(S190,'Calcification Rates'!$A$11:$Q$88,5,0)))*U190</f>
        <v>0</v>
      </c>
      <c r="W190" s="259" t="str">
        <f>IF(ISERROR(VLOOKUP(S190,'Calcification Rates'!$A$10:$D$88,2,FALSE))," ",VLOOKUP(S190,'Calcification Rates'!$A$10:$D$88,2,FALSE))</f>
        <v xml:space="preserve"> </v>
      </c>
      <c r="X190" s="245" t="str">
        <f>IF(ISERROR(VLOOKUP(S190,'Calcification Rates'!$A$10:$D$88,4,FALSE))," ",VLOOKUP(S190,'Calcification Rates'!$A$10:$D$88,4,FALSE))</f>
        <v xml:space="preserve"> </v>
      </c>
      <c r="Y190" s="246">
        <f>(IF(ISERROR(VLOOKUP(S190,'Calcification Rates'!$A$11:$Q$88,11,0)),0,VLOOKUP(S190,'Calcification Rates'!$A$11:$Q$88,11,0)))*V190+(IF(ISERROR(VLOOKUP(S190,'Calcification Rates'!$A$11:$Q$88,14,0)),0,VLOOKUP(S190,'Calcification Rates'!$A$11:$Q$88,14,0)))</f>
        <v>0</v>
      </c>
      <c r="Z190" s="246">
        <f>(IF(ISERROR(VLOOKUP(S190,'Calcification Rates'!$A$11:$Q$88,12,0)),0,VLOOKUP(S190,'Calcification Rates'!$A$11:$Q$88,12,0)))*V190+(IF(ISERROR(VLOOKUP(S190,'Calcification Rates'!$A$11:$Q$88,15,0)),0,VLOOKUP(S190,'Calcification Rates'!$A$11:$Q$88,15,0)))</f>
        <v>0</v>
      </c>
      <c r="AA190" s="249">
        <f>(IF(ISERROR(VLOOKUP(S190,'Calcification Rates'!$A$11:$Q$88,13,0)),0,VLOOKUP(S190,'Calcification Rates'!$A$11:$Q$88,13,0)))*V190+(IF(ISERROR(VLOOKUP(S190,'Calcification Rates'!$A$11:$Q$88,16,0)),0,VLOOKUP(S190,'Calcification Rates'!$A$11:$Q$88,16,0)))</f>
        <v>0</v>
      </c>
      <c r="AB190" s="260"/>
      <c r="AC190" s="261"/>
      <c r="AD190" s="261"/>
      <c r="AE190" s="244">
        <f>(IF(ISERROR(VLOOKUP(AB190,'Calcification Rates'!$A$11:$Q$88,5,0)),0,VLOOKUP(AB190,'Calcification Rates'!$A$11:$Q$88,5,0)))*AD190</f>
        <v>0</v>
      </c>
      <c r="AF190" s="245" t="str">
        <f>IF(ISERROR(VLOOKUP(AB189,'Calcification Rates'!$A$10:$D$88,2,FALSE))," ",VLOOKUP(AB189,'Calcification Rates'!$A$10:$D$88,2,FALSE))</f>
        <v xml:space="preserve"> </v>
      </c>
      <c r="AG190" s="245" t="str">
        <f>IF(ISERROR(VLOOKUP(AB190,'Calcification Rates'!$A$10:$D$88,4,FALSE))," ",VLOOKUP(AB190,'Calcification Rates'!$A$10:$D$88,4,FALSE))</f>
        <v xml:space="preserve"> </v>
      </c>
      <c r="AH190" s="246">
        <f>(IF(ISERROR(VLOOKUP(AB190,'Calcification Rates'!$A$11:$Q$88,11,0)),0,VLOOKUP(AB190,'Calcification Rates'!$A$11:$Q$88,11,0)))*AE190+(IF(ISERROR(VLOOKUP(AB190,'Calcification Rates'!$A$11:$Q$88,14,0)),0,VLOOKUP(AB190,'Calcification Rates'!$A$11:$Q$88,14,0)))</f>
        <v>0</v>
      </c>
      <c r="AI190" s="246">
        <f>(IF(ISERROR(VLOOKUP(AB190,'Calcification Rates'!$A$11:$Q$88,12,0)),0,VLOOKUP(AB190,'Calcification Rates'!$A$11:$Q$88,12,0)))*AE190+(IF(ISERROR(VLOOKUP(AB190,'Calcification Rates'!$A$11:$Q$88,15,0)),0,VLOOKUP(AB190,'Calcification Rates'!$A$11:$Q$88,15,0)))</f>
        <v>0</v>
      </c>
      <c r="AJ190" s="249">
        <f>(IF(ISERROR(VLOOKUP(AB190,'Calcification Rates'!$A$11:$Q$88,13,0)),0,VLOOKUP(AB190,'Calcification Rates'!$A$11:$Q$88,13,0)))*AE190+(IF(ISERROR(VLOOKUP(AB190,'Calcification Rates'!$A$11:$Q$88,16,0)),0,VLOOKUP(AB190,'Calcification Rates'!$A$11:$Q$88,16,0)))</f>
        <v>0</v>
      </c>
      <c r="AK190" s="260"/>
      <c r="AL190" s="261"/>
      <c r="AM190" s="261"/>
      <c r="AN190" s="252">
        <f>(IF(ISERROR(VLOOKUP(AK190,'Calcification Rates'!$A$11:$Q$88,5,0)),0,VLOOKUP(AK190,'Calcification Rates'!$A$11:$Q$88,5,0)))*AM190</f>
        <v>0</v>
      </c>
      <c r="AO190" s="245" t="str">
        <f>IF(ISERROR(VLOOKUP(AK190,'Calcification Rates'!$A$10:$D$88,2,FALSE))," ",VLOOKUP(AK190,'Calcification Rates'!$A$10:$D$88,2,FALSE))</f>
        <v xml:space="preserve"> </v>
      </c>
      <c r="AP190" s="245" t="str">
        <f>IF(ISERROR(VLOOKUP(AK190,'Calcification Rates'!$A$10:$D$88,4,FALSE))," ",VLOOKUP(AK190,'Calcification Rates'!$A$10:$D$88,4,FALSE))</f>
        <v xml:space="preserve"> </v>
      </c>
      <c r="AQ190" s="246">
        <f>(IF(ISERROR(VLOOKUP(AK190,'Calcification Rates'!$A$11:$Q$88,11,0)),0,VLOOKUP(AK190,'Calcification Rates'!$A$11:$Q$88,11,0)))*AN190+(IF(ISERROR(VLOOKUP(AK190,'Calcification Rates'!$A$11:$Q$88,14,0)),0,VLOOKUP(AK190,'Calcification Rates'!$A$11:$Q$88,14,0)))</f>
        <v>0</v>
      </c>
      <c r="AR190" s="246">
        <f>(IF(ISERROR(VLOOKUP(AK190,'Calcification Rates'!$A$11:$Q$88,12,0)),0,VLOOKUP(AK190,'Calcification Rates'!$A$11:$Q$88,12,0)))*AN190+(IF(ISERROR(VLOOKUP(AK190,'Calcification Rates'!$A$11:$Q$88,15,0)),0,VLOOKUP(AK190,'Calcification Rates'!$A$11:$Q$88,15,0)))</f>
        <v>0</v>
      </c>
      <c r="AS190" s="249">
        <f>(IF(ISERROR(VLOOKUP(AK190,'Calcification Rates'!$A$11:$Q$88,13,0)),0,VLOOKUP(AK190,'Calcification Rates'!$A$11:$Q$88,13,0)))*AN190+(IF(ISERROR(VLOOKUP(AK190,'Calcification Rates'!$A$11:$Q$88,16,0)),0,VLOOKUP(AK190,'Calcification Rates'!$A$11:$Q$88,16,0)))</f>
        <v>0</v>
      </c>
      <c r="AT190" s="260"/>
      <c r="AU190" s="261"/>
      <c r="AV190" s="261"/>
      <c r="AW190" s="244">
        <f>(IF(ISERROR(VLOOKUP(AT190,'Calcification Rates'!$A$11:$Q$88,5,0)),0,VLOOKUP(AT190,'Calcification Rates'!$A$11:$Q$88,5,0)))*AV190</f>
        <v>0</v>
      </c>
      <c r="AX190" s="245" t="str">
        <f>IF(ISERROR(VLOOKUP(AT190,'Calcification Rates'!$A$10:$D$88,2,FALSE))," ",VLOOKUP(AT190,'Calcification Rates'!$A$10:$D$88,2,FALSE))</f>
        <v xml:space="preserve"> </v>
      </c>
      <c r="AY190" s="245" t="str">
        <f>IF(ISERROR(VLOOKUP(AT190,'Calcification Rates'!$A$10:$D$88,4,FALSE))," ",VLOOKUP(AT190,'Calcification Rates'!$A$10:$D$88,4,FALSE))</f>
        <v xml:space="preserve"> </v>
      </c>
      <c r="AZ190" s="253">
        <f>(IF(ISERROR(VLOOKUP(AT190,'Calcification Rates'!$A$11:$Q$88,11,0)),0,VLOOKUP(AT190,'Calcification Rates'!$A$11:$Q$88,11,0)))*AW190+(IF(ISERROR(VLOOKUP(AT190,'Calcification Rates'!$A$11:$Q$88,14,0)),0,VLOOKUP(AT190,'Calcification Rates'!$A$11:$Q$88,14,0)))</f>
        <v>0</v>
      </c>
      <c r="BA190" s="253">
        <f>(IF(ISERROR(VLOOKUP(AT190,'Calcification Rates'!$A$11:$Q$88,12,0)),0,VLOOKUP(AT190,'Calcification Rates'!$A$11:$Q$88,12,0)))*AW190+(IF(ISERROR(VLOOKUP(AT190,'Calcification Rates'!$A$11:$Q$88,15,0)),0,VLOOKUP(AT190,'Calcification Rates'!$A$11:$Q$88,15,0)))</f>
        <v>0</v>
      </c>
      <c r="BB190" s="254">
        <f>(IF(ISERROR(VLOOKUP(AT190,'Calcification Rates'!$A$11:$Q$88,13,0)),0,VLOOKUP(AT190,'Calcification Rates'!$A$11:$Q$88,13,0)))*AW190+(IF(ISERROR(VLOOKUP(AT190,'Calcification Rates'!$A$11:$Q$88,16,0)),0,VLOOKUP(AT190,'Calcification Rates'!$A$11:$Q$88,16,0)))</f>
        <v>0</v>
      </c>
      <c r="BC190" s="260"/>
      <c r="BD190" s="261"/>
      <c r="BE190" s="261"/>
      <c r="BF190" s="244">
        <f>(IF(ISERROR(VLOOKUP(BC190,'Calcification Rates'!$A$11:$Q$88,5,0)),0,VLOOKUP(BC190,'Calcification Rates'!$A$11:$Q$88,5,0)))*BE190</f>
        <v>0</v>
      </c>
      <c r="BG190" s="245" t="str">
        <f>IF(ISERROR(VLOOKUP(BC190,'Calcification Rates'!$A$10:$D$88,2,FALSE))," ",VLOOKUP(BC190,'Calcification Rates'!$A$10:$D$88,2,FALSE))</f>
        <v xml:space="preserve"> </v>
      </c>
      <c r="BH190" s="245" t="str">
        <f>IF(ISERROR(VLOOKUP(BC190,'Calcification Rates'!$A$10:$D$88,4,FALSE))," ",VLOOKUP(BC190,'Calcification Rates'!$A$10:$D$88,4,FALSE))</f>
        <v xml:space="preserve"> </v>
      </c>
      <c r="BI190" s="253">
        <f>(IF(ISERROR(VLOOKUP(BC190,'Calcification Rates'!$A$11:$Q$88,11,0)),0,VLOOKUP(BC190,'Calcification Rates'!$A$11:$Q$88,11,0)))*BF190+(IF(ISERROR(VLOOKUP(BC190,'Calcification Rates'!$A$11:$Q$88,14,0)),0,VLOOKUP(BC190,'Calcification Rates'!$A$11:$Q$88,14,0)))</f>
        <v>0</v>
      </c>
      <c r="BJ190" s="253">
        <f>(IF(ISERROR(VLOOKUP(BC190,'Calcification Rates'!$A$11:$Q$88,12,0)),0,VLOOKUP(BC190,'Calcification Rates'!$A$11:$Q$88,12,0)))*BF190+(IF(ISERROR(VLOOKUP(BC190,'Calcification Rates'!$A$11:$Q$88,15,0)),0,VLOOKUP(BC190,'Calcification Rates'!$A$11:$Q$88,15,0)))</f>
        <v>0</v>
      </c>
      <c r="BK190" s="254">
        <f>(IF(ISERROR(VLOOKUP(BC190,'Calcification Rates'!$A$11:$Q$88,13,0)),0,VLOOKUP(BC190,'Calcification Rates'!$A$11:$Q$88,13,0)))*BF190+(IF(ISERROR(VLOOKUP(BC190,'Calcification Rates'!$A$11:$Q$88,16,0)),0,VLOOKUP(BC190,'Calcification Rates'!$A$11:$Q$88,16,0)))</f>
        <v>0</v>
      </c>
      <c r="BL190" s="260"/>
      <c r="BM190" s="261"/>
      <c r="BN190" s="261"/>
      <c r="BO190" s="241">
        <f>(IF(ISERROR(VLOOKUP(BL190,'Calcification Rates'!$A$11:$Q$88,5,0)),0,VLOOKUP(BL190,'Calcification Rates'!$A$11:$Q$88,5,0)))*BN190</f>
        <v>0</v>
      </c>
      <c r="BP190" s="245" t="str">
        <f>IF(ISERROR(VLOOKUP(BL190,'Calcification Rates'!$A$10:$D$88,2,FALSE))," ",VLOOKUP(BL190,'Calcification Rates'!$A$10:$D$88,2,FALSE))</f>
        <v xml:space="preserve"> </v>
      </c>
      <c r="BQ190" s="245" t="str">
        <f>IF(ISERROR(VLOOKUP(BL190,'Calcification Rates'!$A$10:$D$88,4,FALSE))," ",VLOOKUP(BL190,'Calcification Rates'!$A$10:$D$88,4,FALSE))</f>
        <v xml:space="preserve"> </v>
      </c>
      <c r="BR190" s="253">
        <f>(IF(ISERROR(VLOOKUP(BL190,'Calcification Rates'!$A$11:$Q$88,11,0)),0,VLOOKUP(BL190,'Calcification Rates'!$A$11:$Q$88,11,0)))*BO190+(IF(ISERROR(VLOOKUP(BL190,'Calcification Rates'!$A$11:$Q$88,14,0)),0,VLOOKUP(BL190,'Calcification Rates'!$A$11:$Q$88,14,0)))</f>
        <v>0</v>
      </c>
      <c r="BS190" s="253">
        <f>(IF(ISERROR(VLOOKUP(BL190,'Calcification Rates'!$A$11:$Q$88,12,0)),0,VLOOKUP(BL190,'Calcification Rates'!$A$11:$Q$88,12,0)))*BO190+(IF(ISERROR(VLOOKUP(BL190,'Calcification Rates'!$A$11:$Q$88,15,0)),0,VLOOKUP(BL190,'Calcification Rates'!$A$11:$Q$88,15,0)))</f>
        <v>0</v>
      </c>
      <c r="BT190" s="254">
        <f>(IF(ISERROR(VLOOKUP(BL190,'Calcification Rates'!$A$11:$Q$88,13,0)),0,VLOOKUP(BL190,'Calcification Rates'!$A$11:$Q$88,13,0)))*BO190+(IF(ISERROR(VLOOKUP(BL190,'Calcification Rates'!$A$11:$Q$88,16,0)),0,VLOOKUP(BL190,'Calcification Rates'!$A$11:$Q$88,16,0)))</f>
        <v>0</v>
      </c>
    </row>
    <row r="191" spans="1:72" ht="20.100000000000001" customHeight="1" x14ac:dyDescent="0.25">
      <c r="A191" s="262"/>
      <c r="B191" s="261"/>
      <c r="C191" s="263"/>
      <c r="D191" s="244">
        <f>(IF(ISERROR(VLOOKUP(A191,'Calcification Rates'!$A$11:$Q$88,5,0)),0,VLOOKUP(A191,'Calcification Rates'!$A$11:$Q$88,5,0)))*C191</f>
        <v>0</v>
      </c>
      <c r="E191" s="245" t="str">
        <f>IF(ISERROR(VLOOKUP(A191,'Calcification Rates'!$A$10:$D$88,2,FALSE))," ",VLOOKUP(A191,'Calcification Rates'!$A$10:$D$88,2,FALSE))</f>
        <v xml:space="preserve"> </v>
      </c>
      <c r="F191" s="245" t="str">
        <f>IF(ISERROR(VLOOKUP(A191,'Calcification Rates'!$A$10:$D$88,4,FALSE))," ",VLOOKUP(A191,'Calcification Rates'!$A$10:$D$88,4,FALSE))</f>
        <v xml:space="preserve"> </v>
      </c>
      <c r="G191" s="246">
        <f>(IF(ISERROR(VLOOKUP(A191,'Calcification Rates'!$A$11:$Q$88,11,0)),0,VLOOKUP(A191,'Calcification Rates'!$A$11:$Q$88,11,0)))*D191+(IF(ISERROR(VLOOKUP(A191,'Calcification Rates'!$A$11:$Q$88,14,0)),0,VLOOKUP(A191,'Calcification Rates'!$A$11:$Q$88,14,0)))</f>
        <v>0</v>
      </c>
      <c r="H191" s="247">
        <f>(IF(ISERROR(VLOOKUP(A191,'Calcification Rates'!$A$11:$Q$88,12,0)),0,VLOOKUP(A191,'Calcification Rates'!$A$11:$Q$88,12,0)))*D191+(IF(ISERROR(VLOOKUP(A191,'Calcification Rates'!$A$11:$Q$88,15,0)),0,VLOOKUP(A191,'Calcification Rates'!$A$11:$Q$88,15,0)))</f>
        <v>0</v>
      </c>
      <c r="I191" s="248">
        <f>(IF(ISERROR(VLOOKUP(A191,'Calcification Rates'!$A$11:$Q$88,13,0)),0,VLOOKUP(A191,'Calcification Rates'!$A$11:$Q$88,13,0)))*D191+(IF(ISERROR(VLOOKUP(A191,'Calcification Rates'!$A$11:$Q$88,16,0)),0,VLOOKUP(A191,'Calcification Rates'!$A$11:$Q$88,16,0)))</f>
        <v>0</v>
      </c>
      <c r="J191" s="260"/>
      <c r="K191" s="250"/>
      <c r="L191" s="250"/>
      <c r="M191" s="244">
        <f>(IF(ISERROR(VLOOKUP(J191,'Calcification Rates'!$A$11:$Q$88,5,0)),0,VLOOKUP(J191,'Calcification Rates'!$A$11:$Q$88,5,0)))*L191</f>
        <v>0</v>
      </c>
      <c r="N191" s="245" t="str">
        <f>IF(ISERROR(VLOOKUP(J191,'Calcification Rates'!$A$10:$D$88,2,FALSE))," ",VLOOKUP(J191,'Calcification Rates'!$A$10:$D$88,2,FALSE))</f>
        <v xml:space="preserve"> </v>
      </c>
      <c r="O191" s="245" t="str">
        <f>IF(ISERROR(VLOOKUP(J191,'Calcification Rates'!$A$10:$D$88,4,FALSE))," ",VLOOKUP(J191,'Calcification Rates'!$A$10:$D$88,4,FALSE))</f>
        <v xml:space="preserve"> </v>
      </c>
      <c r="P191" s="246">
        <f>(IF(ISERROR(VLOOKUP(J191,'Calcification Rates'!$A$11:$Q$88,11,0)),0,VLOOKUP(J191,'Calcification Rates'!$A$11:$Q$88,11,0)))*M191+(IF(ISERROR(VLOOKUP(J191,'Calcification Rates'!$A$11:$Q$88,14,0)),0,VLOOKUP(J191,'Calcification Rates'!$A$11:$Q$88,14,0)))</f>
        <v>0</v>
      </c>
      <c r="Q191" s="246">
        <f>(IF(ISERROR(VLOOKUP(J191,'Calcification Rates'!$A$11:$Q$88,12,0)),0,VLOOKUP(J191,'Calcification Rates'!$A$11:$Q$88,12,0)))*M191+(IF(ISERROR(VLOOKUP(J191,'Calcification Rates'!$A$11:$Q$88,15,0)),0,VLOOKUP(J191,'Calcification Rates'!$A$11:$Q$88,15,0)))</f>
        <v>0</v>
      </c>
      <c r="R191" s="249">
        <f>(IF(ISERROR(VLOOKUP(J191,'Calcification Rates'!$A$11:$Q$88,13,0)),0,VLOOKUP(J191,'Calcification Rates'!$A$11:$Q$88,13,0)))*M191+(IF(ISERROR(VLOOKUP(J191,'Calcification Rates'!$A$11:$Q$88,16,0)),0,VLOOKUP(J191,'Calcification Rates'!$A$11:$Q$88,16,0)))</f>
        <v>0</v>
      </c>
      <c r="S191" s="241"/>
      <c r="T191" s="241"/>
      <c r="U191" s="241"/>
      <c r="V191" s="252">
        <f>(IF(ISERROR(VLOOKUP(S191,'Calcification Rates'!$A$11:$Q$88,5,0)),0,VLOOKUP(S191,'Calcification Rates'!$A$11:$Q$88,5,0)))*U191</f>
        <v>0</v>
      </c>
      <c r="W191" s="259" t="str">
        <f>IF(ISERROR(VLOOKUP(S191,'Calcification Rates'!$A$10:$D$88,2,FALSE))," ",VLOOKUP(S191,'Calcification Rates'!$A$10:$D$88,2,FALSE))</f>
        <v xml:space="preserve"> </v>
      </c>
      <c r="X191" s="245" t="str">
        <f>IF(ISERROR(VLOOKUP(S191,'Calcification Rates'!$A$10:$D$88,4,FALSE))," ",VLOOKUP(S191,'Calcification Rates'!$A$10:$D$88,4,FALSE))</f>
        <v xml:space="preserve"> </v>
      </c>
      <c r="Y191" s="246">
        <f>(IF(ISERROR(VLOOKUP(S191,'Calcification Rates'!$A$11:$Q$88,11,0)),0,VLOOKUP(S191,'Calcification Rates'!$A$11:$Q$88,11,0)))*V191+(IF(ISERROR(VLOOKUP(S191,'Calcification Rates'!$A$11:$Q$88,14,0)),0,VLOOKUP(S191,'Calcification Rates'!$A$11:$Q$88,14,0)))</f>
        <v>0</v>
      </c>
      <c r="Z191" s="246">
        <f>(IF(ISERROR(VLOOKUP(S191,'Calcification Rates'!$A$11:$Q$88,12,0)),0,VLOOKUP(S191,'Calcification Rates'!$A$11:$Q$88,12,0)))*V191+(IF(ISERROR(VLOOKUP(S191,'Calcification Rates'!$A$11:$Q$88,15,0)),0,VLOOKUP(S191,'Calcification Rates'!$A$11:$Q$88,15,0)))</f>
        <v>0</v>
      </c>
      <c r="AA191" s="249">
        <f>(IF(ISERROR(VLOOKUP(S191,'Calcification Rates'!$A$11:$Q$88,13,0)),0,VLOOKUP(S191,'Calcification Rates'!$A$11:$Q$88,13,0)))*V191+(IF(ISERROR(VLOOKUP(S191,'Calcification Rates'!$A$11:$Q$88,16,0)),0,VLOOKUP(S191,'Calcification Rates'!$A$11:$Q$88,16,0)))</f>
        <v>0</v>
      </c>
      <c r="AB191" s="260"/>
      <c r="AC191" s="261"/>
      <c r="AD191" s="261"/>
      <c r="AE191" s="244">
        <f>(IF(ISERROR(VLOOKUP(AB191,'Calcification Rates'!$A$11:$Q$88,5,0)),0,VLOOKUP(AB191,'Calcification Rates'!$A$11:$Q$88,5,0)))*AD191</f>
        <v>0</v>
      </c>
      <c r="AF191" s="245" t="str">
        <f>IF(ISERROR(VLOOKUP(AB190,'Calcification Rates'!$A$10:$D$88,2,FALSE))," ",VLOOKUP(AB190,'Calcification Rates'!$A$10:$D$88,2,FALSE))</f>
        <v xml:space="preserve"> </v>
      </c>
      <c r="AG191" s="245" t="str">
        <f>IF(ISERROR(VLOOKUP(AB191,'Calcification Rates'!$A$10:$D$88,4,FALSE))," ",VLOOKUP(AB191,'Calcification Rates'!$A$10:$D$88,4,FALSE))</f>
        <v xml:space="preserve"> </v>
      </c>
      <c r="AH191" s="246">
        <f>(IF(ISERROR(VLOOKUP(AB191,'Calcification Rates'!$A$11:$Q$88,11,0)),0,VLOOKUP(AB191,'Calcification Rates'!$A$11:$Q$88,11,0)))*AE191+(IF(ISERROR(VLOOKUP(AB191,'Calcification Rates'!$A$11:$Q$88,14,0)),0,VLOOKUP(AB191,'Calcification Rates'!$A$11:$Q$88,14,0)))</f>
        <v>0</v>
      </c>
      <c r="AI191" s="246">
        <f>(IF(ISERROR(VLOOKUP(AB191,'Calcification Rates'!$A$11:$Q$88,12,0)),0,VLOOKUP(AB191,'Calcification Rates'!$A$11:$Q$88,12,0)))*AE191+(IF(ISERROR(VLOOKUP(AB191,'Calcification Rates'!$A$11:$Q$88,15,0)),0,VLOOKUP(AB191,'Calcification Rates'!$A$11:$Q$88,15,0)))</f>
        <v>0</v>
      </c>
      <c r="AJ191" s="249">
        <f>(IF(ISERROR(VLOOKUP(AB191,'Calcification Rates'!$A$11:$Q$88,13,0)),0,VLOOKUP(AB191,'Calcification Rates'!$A$11:$Q$88,13,0)))*AE191+(IF(ISERROR(VLOOKUP(AB191,'Calcification Rates'!$A$11:$Q$88,16,0)),0,VLOOKUP(AB191,'Calcification Rates'!$A$11:$Q$88,16,0)))</f>
        <v>0</v>
      </c>
      <c r="AK191" s="260"/>
      <c r="AL191" s="261"/>
      <c r="AM191" s="261"/>
      <c r="AN191" s="252">
        <f>(IF(ISERROR(VLOOKUP(AK191,'Calcification Rates'!$A$11:$Q$88,5,0)),0,VLOOKUP(AK191,'Calcification Rates'!$A$11:$Q$88,5,0)))*AM191</f>
        <v>0</v>
      </c>
      <c r="AO191" s="245" t="str">
        <f>IF(ISERROR(VLOOKUP(AK191,'Calcification Rates'!$A$10:$D$88,2,FALSE))," ",VLOOKUP(AK191,'Calcification Rates'!$A$10:$D$88,2,FALSE))</f>
        <v xml:space="preserve"> </v>
      </c>
      <c r="AP191" s="245" t="str">
        <f>IF(ISERROR(VLOOKUP(AK191,'Calcification Rates'!$A$10:$D$88,4,FALSE))," ",VLOOKUP(AK191,'Calcification Rates'!$A$10:$D$88,4,FALSE))</f>
        <v xml:space="preserve"> </v>
      </c>
      <c r="AQ191" s="246">
        <f>(IF(ISERROR(VLOOKUP(AK191,'Calcification Rates'!$A$11:$Q$88,11,0)),0,VLOOKUP(AK191,'Calcification Rates'!$A$11:$Q$88,11,0)))*AN191+(IF(ISERROR(VLOOKUP(AK191,'Calcification Rates'!$A$11:$Q$88,14,0)),0,VLOOKUP(AK191,'Calcification Rates'!$A$11:$Q$88,14,0)))</f>
        <v>0</v>
      </c>
      <c r="AR191" s="246">
        <f>(IF(ISERROR(VLOOKUP(AK191,'Calcification Rates'!$A$11:$Q$88,12,0)),0,VLOOKUP(AK191,'Calcification Rates'!$A$11:$Q$88,12,0)))*AN191+(IF(ISERROR(VLOOKUP(AK191,'Calcification Rates'!$A$11:$Q$88,15,0)),0,VLOOKUP(AK191,'Calcification Rates'!$A$11:$Q$88,15,0)))</f>
        <v>0</v>
      </c>
      <c r="AS191" s="249">
        <f>(IF(ISERROR(VLOOKUP(AK191,'Calcification Rates'!$A$11:$Q$88,13,0)),0,VLOOKUP(AK191,'Calcification Rates'!$A$11:$Q$88,13,0)))*AN191+(IF(ISERROR(VLOOKUP(AK191,'Calcification Rates'!$A$11:$Q$88,16,0)),0,VLOOKUP(AK191,'Calcification Rates'!$A$11:$Q$88,16,0)))</f>
        <v>0</v>
      </c>
      <c r="AT191" s="260"/>
      <c r="AU191" s="261"/>
      <c r="AV191" s="261"/>
      <c r="AW191" s="244">
        <f>(IF(ISERROR(VLOOKUP(AT191,'Calcification Rates'!$A$11:$Q$88,5,0)),0,VLOOKUP(AT191,'Calcification Rates'!$A$11:$Q$88,5,0)))*AV191</f>
        <v>0</v>
      </c>
      <c r="AX191" s="245" t="str">
        <f>IF(ISERROR(VLOOKUP(AT191,'Calcification Rates'!$A$10:$D$88,2,FALSE))," ",VLOOKUP(AT191,'Calcification Rates'!$A$10:$D$88,2,FALSE))</f>
        <v xml:space="preserve"> </v>
      </c>
      <c r="AY191" s="245" t="str">
        <f>IF(ISERROR(VLOOKUP(AT191,'Calcification Rates'!$A$10:$D$88,4,FALSE))," ",VLOOKUP(AT191,'Calcification Rates'!$A$10:$D$88,4,FALSE))</f>
        <v xml:space="preserve"> </v>
      </c>
      <c r="AZ191" s="253">
        <f>(IF(ISERROR(VLOOKUP(AT191,'Calcification Rates'!$A$11:$Q$88,11,0)),0,VLOOKUP(AT191,'Calcification Rates'!$A$11:$Q$88,11,0)))*AW191+(IF(ISERROR(VLOOKUP(AT191,'Calcification Rates'!$A$11:$Q$88,14,0)),0,VLOOKUP(AT191,'Calcification Rates'!$A$11:$Q$88,14,0)))</f>
        <v>0</v>
      </c>
      <c r="BA191" s="253">
        <f>(IF(ISERROR(VLOOKUP(AT191,'Calcification Rates'!$A$11:$Q$88,12,0)),0,VLOOKUP(AT191,'Calcification Rates'!$A$11:$Q$88,12,0)))*AW191+(IF(ISERROR(VLOOKUP(AT191,'Calcification Rates'!$A$11:$Q$88,15,0)),0,VLOOKUP(AT191,'Calcification Rates'!$A$11:$Q$88,15,0)))</f>
        <v>0</v>
      </c>
      <c r="BB191" s="254">
        <f>(IF(ISERROR(VLOOKUP(AT191,'Calcification Rates'!$A$11:$Q$88,13,0)),0,VLOOKUP(AT191,'Calcification Rates'!$A$11:$Q$88,13,0)))*AW191+(IF(ISERROR(VLOOKUP(AT191,'Calcification Rates'!$A$11:$Q$88,16,0)),0,VLOOKUP(AT191,'Calcification Rates'!$A$11:$Q$88,16,0)))</f>
        <v>0</v>
      </c>
      <c r="BC191" s="260"/>
      <c r="BD191" s="261"/>
      <c r="BE191" s="261"/>
      <c r="BF191" s="244">
        <f>(IF(ISERROR(VLOOKUP(BC191,'Calcification Rates'!$A$11:$Q$88,5,0)),0,VLOOKUP(BC191,'Calcification Rates'!$A$11:$Q$88,5,0)))*BE191</f>
        <v>0</v>
      </c>
      <c r="BG191" s="245" t="str">
        <f>IF(ISERROR(VLOOKUP(BC191,'Calcification Rates'!$A$10:$D$88,2,FALSE))," ",VLOOKUP(BC191,'Calcification Rates'!$A$10:$D$88,2,FALSE))</f>
        <v xml:space="preserve"> </v>
      </c>
      <c r="BH191" s="245" t="str">
        <f>IF(ISERROR(VLOOKUP(BC191,'Calcification Rates'!$A$10:$D$88,4,FALSE))," ",VLOOKUP(BC191,'Calcification Rates'!$A$10:$D$88,4,FALSE))</f>
        <v xml:space="preserve"> </v>
      </c>
      <c r="BI191" s="253">
        <f>(IF(ISERROR(VLOOKUP(BC191,'Calcification Rates'!$A$11:$Q$88,11,0)),0,VLOOKUP(BC191,'Calcification Rates'!$A$11:$Q$88,11,0)))*BF191+(IF(ISERROR(VLOOKUP(BC191,'Calcification Rates'!$A$11:$Q$88,14,0)),0,VLOOKUP(BC191,'Calcification Rates'!$A$11:$Q$88,14,0)))</f>
        <v>0</v>
      </c>
      <c r="BJ191" s="253">
        <f>(IF(ISERROR(VLOOKUP(BC191,'Calcification Rates'!$A$11:$Q$88,12,0)),0,VLOOKUP(BC191,'Calcification Rates'!$A$11:$Q$88,12,0)))*BF191+(IF(ISERROR(VLOOKUP(BC191,'Calcification Rates'!$A$11:$Q$88,15,0)),0,VLOOKUP(BC191,'Calcification Rates'!$A$11:$Q$88,15,0)))</f>
        <v>0</v>
      </c>
      <c r="BK191" s="254">
        <f>(IF(ISERROR(VLOOKUP(BC191,'Calcification Rates'!$A$11:$Q$88,13,0)),0,VLOOKUP(BC191,'Calcification Rates'!$A$11:$Q$88,13,0)))*BF191+(IF(ISERROR(VLOOKUP(BC191,'Calcification Rates'!$A$11:$Q$88,16,0)),0,VLOOKUP(BC191,'Calcification Rates'!$A$11:$Q$88,16,0)))</f>
        <v>0</v>
      </c>
      <c r="BL191" s="260"/>
      <c r="BM191" s="261"/>
      <c r="BN191" s="261"/>
      <c r="BO191" s="241">
        <f>(IF(ISERROR(VLOOKUP(BL191,'Calcification Rates'!$A$11:$Q$88,5,0)),0,VLOOKUP(BL191,'Calcification Rates'!$A$11:$Q$88,5,0)))*BN191</f>
        <v>0</v>
      </c>
      <c r="BP191" s="245" t="str">
        <f>IF(ISERROR(VLOOKUP(BL191,'Calcification Rates'!$A$10:$D$88,2,FALSE))," ",VLOOKUP(BL191,'Calcification Rates'!$A$10:$D$88,2,FALSE))</f>
        <v xml:space="preserve"> </v>
      </c>
      <c r="BQ191" s="245" t="str">
        <f>IF(ISERROR(VLOOKUP(BL191,'Calcification Rates'!$A$10:$D$88,4,FALSE))," ",VLOOKUP(BL191,'Calcification Rates'!$A$10:$D$88,4,FALSE))</f>
        <v xml:space="preserve"> </v>
      </c>
      <c r="BR191" s="253">
        <f>(IF(ISERROR(VLOOKUP(BL191,'Calcification Rates'!$A$11:$Q$88,11,0)),0,VLOOKUP(BL191,'Calcification Rates'!$A$11:$Q$88,11,0)))*BO191+(IF(ISERROR(VLOOKUP(BL191,'Calcification Rates'!$A$11:$Q$88,14,0)),0,VLOOKUP(BL191,'Calcification Rates'!$A$11:$Q$88,14,0)))</f>
        <v>0</v>
      </c>
      <c r="BS191" s="253">
        <f>(IF(ISERROR(VLOOKUP(BL191,'Calcification Rates'!$A$11:$Q$88,12,0)),0,VLOOKUP(BL191,'Calcification Rates'!$A$11:$Q$88,12,0)))*BO191+(IF(ISERROR(VLOOKUP(BL191,'Calcification Rates'!$A$11:$Q$88,15,0)),0,VLOOKUP(BL191,'Calcification Rates'!$A$11:$Q$88,15,0)))</f>
        <v>0</v>
      </c>
      <c r="BT191" s="254">
        <f>(IF(ISERROR(VLOOKUP(BL191,'Calcification Rates'!$A$11:$Q$88,13,0)),0,VLOOKUP(BL191,'Calcification Rates'!$A$11:$Q$88,13,0)))*BO191+(IF(ISERROR(VLOOKUP(BL191,'Calcification Rates'!$A$11:$Q$88,16,0)),0,VLOOKUP(BL191,'Calcification Rates'!$A$11:$Q$88,16,0)))</f>
        <v>0</v>
      </c>
    </row>
    <row r="192" spans="1:72" ht="20.100000000000001" customHeight="1" thickBot="1" x14ac:dyDescent="0.3">
      <c r="A192" s="264"/>
      <c r="B192" s="265"/>
      <c r="C192" s="266"/>
      <c r="D192" s="244">
        <f>(IF(ISERROR(VLOOKUP(A192,'Calcification Rates'!$A$11:$Q$88,5,0)),0,VLOOKUP(A192,'Calcification Rates'!$A$11:$Q$88,5,0)))*C192</f>
        <v>0</v>
      </c>
      <c r="E192" s="245" t="str">
        <f>IF(ISERROR(VLOOKUP(A192,'Calcification Rates'!$A$10:$D$88,2,FALSE))," ",VLOOKUP(A192,'Calcification Rates'!$A$10:$D$88,2,FALSE))</f>
        <v xml:space="preserve"> </v>
      </c>
      <c r="F192" s="245" t="str">
        <f>IF(ISERROR(VLOOKUP(A192,'Calcification Rates'!$A$10:$D$88,4,FALSE))," ",VLOOKUP(A192,'Calcification Rates'!$A$10:$D$88,4,FALSE))</f>
        <v xml:space="preserve"> </v>
      </c>
      <c r="G192" s="246">
        <f>(IF(ISERROR(VLOOKUP(A192,'Calcification Rates'!$A$11:$Q$88,11,0)),0,VLOOKUP(A192,'Calcification Rates'!$A$11:$Q$88,11,0)))*D192+(IF(ISERROR(VLOOKUP(A192,'Calcification Rates'!$A$11:$Q$88,14,0)),0,VLOOKUP(A192,'Calcification Rates'!$A$11:$Q$88,14,0)))</f>
        <v>0</v>
      </c>
      <c r="H192" s="247">
        <f>(IF(ISERROR(VLOOKUP(A192,'Calcification Rates'!$A$11:$Q$88,12,0)),0,VLOOKUP(A192,'Calcification Rates'!$A$11:$Q$88,12,0)))*D192+(IF(ISERROR(VLOOKUP(A192,'Calcification Rates'!$A$11:$Q$88,15,0)),0,VLOOKUP(A192,'Calcification Rates'!$A$11:$Q$88,15,0)))</f>
        <v>0</v>
      </c>
      <c r="I192" s="248">
        <f>(IF(ISERROR(VLOOKUP(A192,'Calcification Rates'!$A$11:$Q$88,13,0)),0,VLOOKUP(A192,'Calcification Rates'!$A$11:$Q$88,13,0)))*D192+(IF(ISERROR(VLOOKUP(A192,'Calcification Rates'!$A$11:$Q$88,16,0)),0,VLOOKUP(A192,'Calcification Rates'!$A$11:$Q$88,16,0)))</f>
        <v>0</v>
      </c>
      <c r="J192" s="267"/>
      <c r="K192" s="268"/>
      <c r="L192" s="268"/>
      <c r="M192" s="244">
        <f>(IF(ISERROR(VLOOKUP(J192,'Calcification Rates'!$A$11:$Q$88,5,0)),0,VLOOKUP(J192,'Calcification Rates'!$A$11:$Q$88,5,0)))*L192</f>
        <v>0</v>
      </c>
      <c r="N192" s="245" t="str">
        <f>IF(ISERROR(VLOOKUP(J192,'Calcification Rates'!$A$10:$D$88,2,FALSE))," ",VLOOKUP(J192,'Calcification Rates'!$A$10:$D$88,2,FALSE))</f>
        <v xml:space="preserve"> </v>
      </c>
      <c r="O192" s="245" t="str">
        <f>IF(ISERROR(VLOOKUP(J192,'Calcification Rates'!$A$10:$D$88,4,FALSE))," ",VLOOKUP(J192,'Calcification Rates'!$A$10:$D$88,4,FALSE))</f>
        <v xml:space="preserve"> </v>
      </c>
      <c r="P192" s="246">
        <f>(IF(ISERROR(VLOOKUP(J192,'Calcification Rates'!$A$11:$Q$88,11,0)),0,VLOOKUP(J192,'Calcification Rates'!$A$11:$Q$88,11,0)))*M192+(IF(ISERROR(VLOOKUP(J192,'Calcification Rates'!$A$11:$Q$88,14,0)),0,VLOOKUP(J192,'Calcification Rates'!$A$11:$Q$88,14,0)))</f>
        <v>0</v>
      </c>
      <c r="Q192" s="246">
        <f>(IF(ISERROR(VLOOKUP(J192,'Calcification Rates'!$A$11:$Q$88,12,0)),0,VLOOKUP(J192,'Calcification Rates'!$A$11:$Q$88,12,0)))*M192+(IF(ISERROR(VLOOKUP(J192,'Calcification Rates'!$A$11:$Q$88,15,0)),0,VLOOKUP(J192,'Calcification Rates'!$A$11:$Q$88,15,0)))</f>
        <v>0</v>
      </c>
      <c r="R192" s="249">
        <f>(IF(ISERROR(VLOOKUP(J192,'Calcification Rates'!$A$11:$Q$88,13,0)),0,VLOOKUP(J192,'Calcification Rates'!$A$11:$Q$88,13,0)))*M192+(IF(ISERROR(VLOOKUP(J192,'Calcification Rates'!$A$11:$Q$88,16,0)),0,VLOOKUP(J192,'Calcification Rates'!$A$11:$Q$88,16,0)))</f>
        <v>0</v>
      </c>
      <c r="S192" s="260"/>
      <c r="T192" s="265"/>
      <c r="U192" s="265"/>
      <c r="V192" s="252">
        <f>(IF(ISERROR(VLOOKUP(S192,'Calcification Rates'!$A$11:$Q$88,5,0)),0,VLOOKUP(S192,'Calcification Rates'!$A$11:$Q$88,5,0)))*U192</f>
        <v>0</v>
      </c>
      <c r="W192" s="245" t="str">
        <f>IF(ISERROR(VLOOKUP(S192,'Calcification Rates'!$A$10:$D$88,2,FALSE))," ",VLOOKUP(S192,'Calcification Rates'!$A$10:$D$88,2,FALSE))</f>
        <v xml:space="preserve"> </v>
      </c>
      <c r="X192" s="245" t="str">
        <f>IF(ISERROR(VLOOKUP(S192,'Calcification Rates'!$A$10:$D$88,4,FALSE))," ",VLOOKUP(S192,'Calcification Rates'!$A$10:$D$88,4,FALSE))</f>
        <v xml:space="preserve"> </v>
      </c>
      <c r="Y192" s="246">
        <f>(IF(ISERROR(VLOOKUP(S192,'Calcification Rates'!$A$11:$Q$88,11,0)),0,VLOOKUP(S192,'Calcification Rates'!$A$11:$Q$88,11,0)))*V192+(IF(ISERROR(VLOOKUP(S192,'Calcification Rates'!$A$11:$Q$88,14,0)),0,VLOOKUP(S192,'Calcification Rates'!$A$11:$Q$88,14,0)))</f>
        <v>0</v>
      </c>
      <c r="Z192" s="246">
        <f>(IF(ISERROR(VLOOKUP(S192,'Calcification Rates'!$A$11:$Q$88,12,0)),0,VLOOKUP(S192,'Calcification Rates'!$A$11:$Q$88,12,0)))*V192+(IF(ISERROR(VLOOKUP(S192,'Calcification Rates'!$A$11:$Q$88,15,0)),0,VLOOKUP(S192,'Calcification Rates'!$A$11:$Q$88,15,0)))</f>
        <v>0</v>
      </c>
      <c r="AA192" s="249">
        <f>(IF(ISERROR(VLOOKUP(S192,'Calcification Rates'!$A$11:$Q$88,13,0)),0,VLOOKUP(S192,'Calcification Rates'!$A$11:$Q$88,13,0)))*V192+(IF(ISERROR(VLOOKUP(S192,'Calcification Rates'!$A$11:$Q$88,16,0)),0,VLOOKUP(S192,'Calcification Rates'!$A$11:$Q$88,16,0)))</f>
        <v>0</v>
      </c>
      <c r="AB192" s="267"/>
      <c r="AC192" s="265"/>
      <c r="AD192" s="265"/>
      <c r="AE192" s="244">
        <f>(IF(ISERROR(VLOOKUP(AB192,'Calcification Rates'!$A$11:$Q$88,5,0)),0,VLOOKUP(AB192,'Calcification Rates'!$A$11:$Q$88,5,0)))*AD192</f>
        <v>0</v>
      </c>
      <c r="AF192" s="245" t="str">
        <f>IF(ISERROR(VLOOKUP(AB192,'Calcification Rates'!$A$10:$D$88,2,FALSE))," ",VLOOKUP(AB192,'Calcification Rates'!$A$10:$D$88,2,FALSE))</f>
        <v xml:space="preserve"> </v>
      </c>
      <c r="AG192" s="245" t="str">
        <f>IF(ISERROR(VLOOKUP(AB192,'Calcification Rates'!$A$10:$D$88,4,FALSE))," ",VLOOKUP(AB192,'Calcification Rates'!$A$10:$D$88,4,FALSE))</f>
        <v xml:space="preserve"> </v>
      </c>
      <c r="AH192" s="246">
        <f>(IF(ISERROR(VLOOKUP(AB192,'Calcification Rates'!$A$11:$Q$88,11,0)),0,VLOOKUP(AB192,'Calcification Rates'!$A$11:$Q$88,11,0)))*AE192+(IF(ISERROR(VLOOKUP(AB192,'Calcification Rates'!$A$11:$Q$88,14,0)),0,VLOOKUP(AB192,'Calcification Rates'!$A$11:$Q$88,14,0)))</f>
        <v>0</v>
      </c>
      <c r="AI192" s="246">
        <f>(IF(ISERROR(VLOOKUP(AB192,'Calcification Rates'!$A$11:$Q$88,12,0)),0,VLOOKUP(AB192,'Calcification Rates'!$A$11:$Q$88,12,0)))*AE192+(IF(ISERROR(VLOOKUP(AB192,'Calcification Rates'!$A$11:$Q$88,15,0)),0,VLOOKUP(AB192,'Calcification Rates'!$A$11:$Q$88,15,0)))</f>
        <v>0</v>
      </c>
      <c r="AJ192" s="249">
        <f>(IF(ISERROR(VLOOKUP(AB192,'Calcification Rates'!$A$11:$Q$88,13,0)),0,VLOOKUP(AB192,'Calcification Rates'!$A$11:$Q$88,13,0)))*AE192+(IF(ISERROR(VLOOKUP(AB192,'Calcification Rates'!$A$11:$Q$88,16,0)),0,VLOOKUP(AB192,'Calcification Rates'!$A$11:$Q$88,16,0)))</f>
        <v>0</v>
      </c>
      <c r="AK192" s="267"/>
      <c r="AL192" s="265"/>
      <c r="AM192" s="265"/>
      <c r="AN192" s="252">
        <f>(IF(ISERROR(VLOOKUP(AK192,'Calcification Rates'!$A$11:$Q$88,5,0)),0,VLOOKUP(AK192,'Calcification Rates'!$A$11:$Q$88,5,0)))*AM192</f>
        <v>0</v>
      </c>
      <c r="AO192" s="245" t="str">
        <f>IF(ISERROR(VLOOKUP(AK192,'Calcification Rates'!$A$10:$D$88,2,FALSE))," ",VLOOKUP(AK192,'Calcification Rates'!$A$10:$D$88,2,FALSE))</f>
        <v xml:space="preserve"> </v>
      </c>
      <c r="AP192" s="245" t="str">
        <f>IF(ISERROR(VLOOKUP(AK192,'Calcification Rates'!$A$10:$D$88,4,FALSE))," ",VLOOKUP(AK192,'Calcification Rates'!$A$10:$D$88,4,FALSE))</f>
        <v xml:space="preserve"> </v>
      </c>
      <c r="AQ192" s="246">
        <f>(IF(ISERROR(VLOOKUP(AK192,'Calcification Rates'!$A$11:$Q$88,11,0)),0,VLOOKUP(AK192,'Calcification Rates'!$A$11:$Q$88,11,0)))*AN192+(IF(ISERROR(VLOOKUP(AK192,'Calcification Rates'!$A$11:$Q$88,14,0)),0,VLOOKUP(AK192,'Calcification Rates'!$A$11:$Q$88,14,0)))</f>
        <v>0</v>
      </c>
      <c r="AR192" s="246">
        <f>(IF(ISERROR(VLOOKUP(AK192,'Calcification Rates'!$A$11:$Q$88,12,0)),0,VLOOKUP(AK192,'Calcification Rates'!$A$11:$Q$88,12,0)))*AN192+(IF(ISERROR(VLOOKUP(AK192,'Calcification Rates'!$A$11:$Q$88,15,0)),0,VLOOKUP(AK192,'Calcification Rates'!$A$11:$Q$88,15,0)))</f>
        <v>0</v>
      </c>
      <c r="AS192" s="249">
        <f>(IF(ISERROR(VLOOKUP(AK192,'Calcification Rates'!$A$11:$Q$88,13,0)),0,VLOOKUP(AK192,'Calcification Rates'!$A$11:$Q$88,13,0)))*AN192+(IF(ISERROR(VLOOKUP(AK192,'Calcification Rates'!$A$11:$Q$88,16,0)),0,VLOOKUP(AK192,'Calcification Rates'!$A$11:$Q$88,16,0)))</f>
        <v>0</v>
      </c>
      <c r="AT192" s="267"/>
      <c r="AU192" s="265"/>
      <c r="AV192" s="265"/>
      <c r="AW192" s="244">
        <f>(IF(ISERROR(VLOOKUP(AT192,'Calcification Rates'!$A$11:$Q$88,5,0)),0,VLOOKUP(AT192,'Calcification Rates'!$A$11:$Q$88,5,0)))*AV192</f>
        <v>0</v>
      </c>
      <c r="AX192" s="245" t="str">
        <f>IF(ISERROR(VLOOKUP(AT192,'Calcification Rates'!$A$10:$D$88,2,FALSE))," ",VLOOKUP(AT192,'Calcification Rates'!$A$10:$D$88,2,FALSE))</f>
        <v xml:space="preserve"> </v>
      </c>
      <c r="AY192" s="245" t="str">
        <f>IF(ISERROR(VLOOKUP(AT192,'Calcification Rates'!$A$10:$D$88,4,FALSE))," ",VLOOKUP(AT192,'Calcification Rates'!$A$10:$D$88,4,FALSE))</f>
        <v xml:space="preserve"> </v>
      </c>
      <c r="AZ192" s="253">
        <f>(IF(ISERROR(VLOOKUP(AT192,'Calcification Rates'!$A$11:$Q$88,11,0)),0,VLOOKUP(AT192,'Calcification Rates'!$A$11:$Q$88,11,0)))*AW192+(IF(ISERROR(VLOOKUP(AT192,'Calcification Rates'!$A$11:$Q$88,14,0)),0,VLOOKUP(AT192,'Calcification Rates'!$A$11:$Q$88,14,0)))</f>
        <v>0</v>
      </c>
      <c r="BA192" s="253">
        <f>(IF(ISERROR(VLOOKUP(AT192,'Calcification Rates'!$A$11:$Q$88,12,0)),0,VLOOKUP(AT192,'Calcification Rates'!$A$11:$Q$88,12,0)))*AW192+(IF(ISERROR(VLOOKUP(AT192,'Calcification Rates'!$A$11:$Q$88,15,0)),0,VLOOKUP(AT192,'Calcification Rates'!$A$11:$Q$88,15,0)))</f>
        <v>0</v>
      </c>
      <c r="BB192" s="254">
        <f>(IF(ISERROR(VLOOKUP(AT192,'Calcification Rates'!$A$11:$Q$88,13,0)),0,VLOOKUP(AT192,'Calcification Rates'!$A$11:$Q$88,13,0)))*AW192+(IF(ISERROR(VLOOKUP(AT192,'Calcification Rates'!$A$11:$Q$88,16,0)),0,VLOOKUP(AT192,'Calcification Rates'!$A$11:$Q$88,16,0)))</f>
        <v>0</v>
      </c>
      <c r="BC192" s="267"/>
      <c r="BD192" s="265"/>
      <c r="BE192" s="265"/>
      <c r="BF192" s="244">
        <f>(IF(ISERROR(VLOOKUP(BC192,'Calcification Rates'!$A$11:$Q$88,5,0)),0,VLOOKUP(BC192,'Calcification Rates'!$A$11:$Q$88,5,0)))*BE192</f>
        <v>0</v>
      </c>
      <c r="BG192" s="245" t="str">
        <f>IF(ISERROR(VLOOKUP(BC192,'Calcification Rates'!$A$10:$D$88,2,FALSE))," ",VLOOKUP(BC192,'Calcification Rates'!$A$10:$D$88,2,FALSE))</f>
        <v xml:space="preserve"> </v>
      </c>
      <c r="BH192" s="245" t="str">
        <f>IF(ISERROR(VLOOKUP(BC192,'Calcification Rates'!$A$10:$D$88,4,FALSE))," ",VLOOKUP(BC192,'Calcification Rates'!$A$10:$D$88,4,FALSE))</f>
        <v xml:space="preserve"> </v>
      </c>
      <c r="BI192" s="253">
        <f>(IF(ISERROR(VLOOKUP(BC192,'Calcification Rates'!$A$11:$Q$88,11,0)),0,VLOOKUP(BC192,'Calcification Rates'!$A$11:$Q$88,11,0)))*BF192+(IF(ISERROR(VLOOKUP(BC192,'Calcification Rates'!$A$11:$Q$88,14,0)),0,VLOOKUP(BC192,'Calcification Rates'!$A$11:$Q$88,14,0)))</f>
        <v>0</v>
      </c>
      <c r="BJ192" s="253">
        <f>(IF(ISERROR(VLOOKUP(BC192,'Calcification Rates'!$A$11:$Q$88,12,0)),0,VLOOKUP(BC192,'Calcification Rates'!$A$11:$Q$88,12,0)))*BF192+(IF(ISERROR(VLOOKUP(BC192,'Calcification Rates'!$A$11:$Q$88,15,0)),0,VLOOKUP(BC192,'Calcification Rates'!$A$11:$Q$88,15,0)))</f>
        <v>0</v>
      </c>
      <c r="BK192" s="254">
        <f>(IF(ISERROR(VLOOKUP(BC192,'Calcification Rates'!$A$11:$Q$88,13,0)),0,VLOOKUP(BC192,'Calcification Rates'!$A$11:$Q$88,13,0)))*BF192+(IF(ISERROR(VLOOKUP(BC192,'Calcification Rates'!$A$11:$Q$88,16,0)),0,VLOOKUP(BC192,'Calcification Rates'!$A$11:$Q$88,16,0)))</f>
        <v>0</v>
      </c>
      <c r="BL192" s="267"/>
      <c r="BM192" s="265"/>
      <c r="BN192" s="265"/>
      <c r="BO192" s="241">
        <f>(IF(ISERROR(VLOOKUP(BL192,'Calcification Rates'!$A$11:$Q$88,5,0)),0,VLOOKUP(BL192,'Calcification Rates'!$A$11:$Q$88,5,0)))*BN192</f>
        <v>0</v>
      </c>
      <c r="BP192" s="245" t="str">
        <f>IF(ISERROR(VLOOKUP(BL192,'Calcification Rates'!$A$10:$D$88,2,FALSE))," ",VLOOKUP(BL192,'Calcification Rates'!$A$10:$D$88,2,FALSE))</f>
        <v xml:space="preserve"> </v>
      </c>
      <c r="BQ192" s="245" t="str">
        <f>IF(ISERROR(VLOOKUP(BL192,'Calcification Rates'!$A$10:$D$88,4,FALSE))," ",VLOOKUP(BL192,'Calcification Rates'!$A$10:$D$88,4,FALSE))</f>
        <v xml:space="preserve"> </v>
      </c>
      <c r="BR192" s="253">
        <f>(IF(ISERROR(VLOOKUP(BL192,'Calcification Rates'!$A$11:$Q$88,11,0)),0,VLOOKUP(BL192,'Calcification Rates'!$A$11:$Q$88,11,0)))*BO192+(IF(ISERROR(VLOOKUP(BL192,'Calcification Rates'!$A$11:$Q$88,14,0)),0,VLOOKUP(BL192,'Calcification Rates'!$A$11:$Q$88,14,0)))</f>
        <v>0</v>
      </c>
      <c r="BS192" s="253">
        <f>(IF(ISERROR(VLOOKUP(BL192,'Calcification Rates'!$A$11:$Q$88,12,0)),0,VLOOKUP(BL192,'Calcification Rates'!$A$11:$Q$88,12,0)))*BO192+(IF(ISERROR(VLOOKUP(BL192,'Calcification Rates'!$A$11:$Q$88,15,0)),0,VLOOKUP(BL192,'Calcification Rates'!$A$11:$Q$88,15,0)))</f>
        <v>0</v>
      </c>
      <c r="BT192" s="254">
        <f>(IF(ISERROR(VLOOKUP(BL192,'Calcification Rates'!$A$11:$Q$88,13,0)),0,VLOOKUP(BL192,'Calcification Rates'!$A$11:$Q$88,13,0)))*BO192+(IF(ISERROR(VLOOKUP(BL192,'Calcification Rates'!$A$11:$Q$88,16,0)),0,VLOOKUP(BL192,'Calcification Rates'!$A$11:$Q$88,16,0)))</f>
        <v>0</v>
      </c>
    </row>
    <row r="193" spans="1:72" ht="20.100000000000001" customHeight="1" thickBot="1" x14ac:dyDescent="0.3">
      <c r="A193" s="269" t="s">
        <v>35</v>
      </c>
      <c r="B193" s="270">
        <f>MAX(B4:B192)</f>
        <v>0</v>
      </c>
      <c r="C193" s="270"/>
      <c r="D193" s="270">
        <f>SUM(D4:D192)</f>
        <v>0</v>
      </c>
      <c r="E193" s="271"/>
      <c r="F193" s="130"/>
      <c r="G193" s="272">
        <f>SUM(G4:G192)</f>
        <v>0</v>
      </c>
      <c r="H193" s="273">
        <f>SUM(H4:H192)</f>
        <v>0</v>
      </c>
      <c r="I193" s="274">
        <f>SUM(I4:I192)</f>
        <v>0</v>
      </c>
      <c r="J193" s="275" t="s">
        <v>35</v>
      </c>
      <c r="K193" s="271">
        <f>MAX(K4:K192)</f>
        <v>0</v>
      </c>
      <c r="L193" s="271"/>
      <c r="M193" s="271">
        <f>SUM(M4:M192)</f>
        <v>0</v>
      </c>
      <c r="N193" s="134"/>
      <c r="O193" s="130"/>
      <c r="P193" s="273">
        <f>SUM(P4:P192)</f>
        <v>0</v>
      </c>
      <c r="Q193" s="272">
        <f>SUM(Q4:Q192)</f>
        <v>0</v>
      </c>
      <c r="R193" s="276">
        <f>SUM(R4:R192)</f>
        <v>0</v>
      </c>
      <c r="S193" s="277" t="s">
        <v>35</v>
      </c>
      <c r="T193" s="271">
        <f>MAX(T4:T192)</f>
        <v>0</v>
      </c>
      <c r="U193" s="271"/>
      <c r="V193" s="278">
        <f>SUM(V4:V192)</f>
        <v>0</v>
      </c>
      <c r="W193" s="134"/>
      <c r="X193" s="130"/>
      <c r="Y193" s="273">
        <f>SUM(Y4:Y192)</f>
        <v>0</v>
      </c>
      <c r="Z193" s="272">
        <f>SUM(Z4:Z192)</f>
        <v>0</v>
      </c>
      <c r="AA193" s="276">
        <f>SUM(AA4:AA192)</f>
        <v>0</v>
      </c>
      <c r="AB193" s="275" t="s">
        <v>35</v>
      </c>
      <c r="AC193" s="271">
        <f>MAX(AC4:AC192)</f>
        <v>0</v>
      </c>
      <c r="AD193" s="271"/>
      <c r="AE193" s="270">
        <f>SUM(AE4:AE192)</f>
        <v>0</v>
      </c>
      <c r="AF193" s="134"/>
      <c r="AG193" s="130"/>
      <c r="AH193" s="272">
        <f>SUM(AH4:AH192)</f>
        <v>0</v>
      </c>
      <c r="AI193" s="272">
        <f>SUM(AI4:AI192)</f>
        <v>0</v>
      </c>
      <c r="AJ193" s="276">
        <f>SUM(AJ4:AJ192)</f>
        <v>0</v>
      </c>
      <c r="AK193" s="275" t="s">
        <v>35</v>
      </c>
      <c r="AL193" s="271">
        <f>MAX(AL4:AL192)</f>
        <v>0</v>
      </c>
      <c r="AM193" s="271"/>
      <c r="AN193" s="270">
        <f>SUM(AN4:AN192)</f>
        <v>0</v>
      </c>
      <c r="AO193" s="134"/>
      <c r="AP193" s="130"/>
      <c r="AQ193" s="272">
        <f>SUM(AQ4:AQ192)</f>
        <v>0</v>
      </c>
      <c r="AR193" s="272">
        <f>SUM(AR4:AR192)</f>
        <v>0</v>
      </c>
      <c r="AS193" s="276">
        <f>SUM(AS4:AS192)</f>
        <v>0</v>
      </c>
      <c r="AT193" s="275" t="s">
        <v>35</v>
      </c>
      <c r="AU193" s="271">
        <f>MAX(AU4:AU192)</f>
        <v>0</v>
      </c>
      <c r="AV193" s="271"/>
      <c r="AW193" s="270">
        <f>SUM(AW4:AW192)</f>
        <v>0</v>
      </c>
      <c r="AX193" s="134"/>
      <c r="AY193" s="130"/>
      <c r="AZ193" s="272">
        <f>SUM(AZ4:AZ192)</f>
        <v>0</v>
      </c>
      <c r="BA193" s="272">
        <f>SUM(BA4:BA192)</f>
        <v>0</v>
      </c>
      <c r="BB193" s="276">
        <f>SUM(BB4:BB192)</f>
        <v>0</v>
      </c>
      <c r="BC193" s="275" t="s">
        <v>35</v>
      </c>
      <c r="BD193" s="271">
        <f>MAX(BD4:BD192)</f>
        <v>0</v>
      </c>
      <c r="BE193" s="271"/>
      <c r="BF193" s="270">
        <f>SUM(BF4:BF192)</f>
        <v>0</v>
      </c>
      <c r="BG193" s="134"/>
      <c r="BH193" s="130"/>
      <c r="BI193" s="272">
        <f>SUM(BI4:BI192)</f>
        <v>0</v>
      </c>
      <c r="BJ193" s="272">
        <f>SUM(BJ4:BJ192)</f>
        <v>0</v>
      </c>
      <c r="BK193" s="276">
        <f>SUM(BK4:BK192)</f>
        <v>0</v>
      </c>
      <c r="BL193" s="275" t="s">
        <v>35</v>
      </c>
      <c r="BM193" s="271">
        <f>MAX(BM4:BM192)</f>
        <v>0</v>
      </c>
      <c r="BN193" s="271"/>
      <c r="BO193" s="270">
        <f>SUM(BO4:BO192)</f>
        <v>0</v>
      </c>
      <c r="BP193" s="134"/>
      <c r="BQ193" s="130"/>
      <c r="BR193" s="272">
        <f>SUM(BR4:BR192)</f>
        <v>0</v>
      </c>
      <c r="BS193" s="272">
        <f>SUM(BS4:BS192)</f>
        <v>0</v>
      </c>
      <c r="BT193" s="276">
        <f>SUM(BT4:BT192)</f>
        <v>0</v>
      </c>
    </row>
    <row r="194" spans="1:72" ht="20.100000000000001" customHeight="1" x14ac:dyDescent="0.25"/>
    <row r="195" spans="1:72" ht="20.100000000000001" customHeight="1" x14ac:dyDescent="0.25"/>
    <row r="196" spans="1:72" ht="20.100000000000001" customHeight="1" x14ac:dyDescent="0.25"/>
    <row r="197" spans="1:72" ht="20.100000000000001" customHeight="1" x14ac:dyDescent="0.25"/>
    <row r="198" spans="1:72" ht="20.100000000000001" customHeight="1" x14ac:dyDescent="0.25"/>
    <row r="199" spans="1:72" ht="20.100000000000001" customHeight="1" x14ac:dyDescent="0.25"/>
    <row r="200" spans="1:72" ht="20.100000000000001" customHeight="1" x14ac:dyDescent="0.25"/>
    <row r="201" spans="1:72" ht="20.100000000000001" customHeight="1" x14ac:dyDescent="0.25"/>
    <row r="202" spans="1:72" ht="20.100000000000001" customHeight="1" x14ac:dyDescent="0.25"/>
    <row r="203" spans="1:72" ht="20.100000000000001" customHeight="1" x14ac:dyDescent="0.25"/>
    <row r="204" spans="1:72" ht="20.100000000000001" customHeight="1" x14ac:dyDescent="0.25"/>
    <row r="205" spans="1:72" ht="20.100000000000001" customHeight="1" x14ac:dyDescent="0.25"/>
    <row r="206" spans="1:72" ht="20.100000000000001" customHeight="1" x14ac:dyDescent="0.25"/>
    <row r="207" spans="1:72" ht="20.100000000000001" customHeight="1" x14ac:dyDescent="0.25"/>
  </sheetData>
  <protectedRanges>
    <protectedRange sqref="BC120:BE192 BL13:BN192 AT128:AV192 BM4:BO4 BM5:BN12 BO5:BO192" name="Transect 6"/>
    <protectedRange sqref="AK129:AM192" name="Transect 5"/>
    <protectedRange sqref="AB116:AD192 AB113:AB115 AC100:AD115" name="Transect 4"/>
    <protectedRange sqref="A128:C192" name="Transect 1"/>
    <protectedRange sqref="J120:L192" name="Transect 2"/>
    <protectedRange sqref="S133:U192" name="Transect 3"/>
    <protectedRange sqref="AT120:AV127" name="Transect 1_1"/>
    <protectedRange sqref="BC13:BE119 BD4:BF4 BD5:BE12 BF5:BF192" name="Transect 2_1"/>
    <protectedRange sqref="S13:S95 S107:U132 T4:V4 V5:V192 T5:U95" name="Transect 3_1"/>
    <protectedRange sqref="A71:C127" name="Transect 1_2"/>
    <protectedRange sqref="S96:U106 J13:L119 L4:M4 K9:L12 M5:M192 L5:L8 K4:K8" name="Transect 2_3"/>
    <protectedRange sqref="AB13:AD99 AB100:AB112 AC4:AE4 AC5:AD12 AE5:AE192" name="Transect 4_1"/>
    <protectedRange sqref="AK13:AM128 AL4:AN4 AL5:AM12 AN5:AN192" name="Transect 5_1"/>
    <protectedRange sqref="AT13:AV119 AU4:AW4 AU5:AV12 AW5:AW192" name="Transect 6_1"/>
    <protectedRange sqref="J4:J12 S4:S12 AB4:AB12 AK4:AK12 AT4:AT12 BC4:BC12 BL4:BL12 D4:D192 A4:C70" name="Transect 1_2_1"/>
  </protectedRanges>
  <mergeCells count="16">
    <mergeCell ref="AB1:AG1"/>
    <mergeCell ref="AH1:AJ2"/>
    <mergeCell ref="AK1:AP1"/>
    <mergeCell ref="AQ1:AS2"/>
    <mergeCell ref="AT1:AY1"/>
    <mergeCell ref="AZ1:BB2"/>
    <mergeCell ref="BC1:BH1"/>
    <mergeCell ref="BI1:BK2"/>
    <mergeCell ref="BL1:BQ1"/>
    <mergeCell ref="BR1:BT2"/>
    <mergeCell ref="Y1:AA2"/>
    <mergeCell ref="A1:F1"/>
    <mergeCell ref="G1:I2"/>
    <mergeCell ref="J1:O1"/>
    <mergeCell ref="P1:R2"/>
    <mergeCell ref="S1:X1"/>
  </mergeCells>
  <pageMargins left="0.7" right="0.7" top="0.75" bottom="0.75" header="0.3" footer="0.3"/>
  <ignoredErrors>
    <ignoredError sqref="D4:D192 AE4:AE192 AW4:AW192 BF4:BF192 BO4:BO192 M4:M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6"/>
  <sheetViews>
    <sheetView topLeftCell="A9" zoomScaleNormal="100" workbookViewId="0">
      <selection activeCell="N28" sqref="N28"/>
    </sheetView>
  </sheetViews>
  <sheetFormatPr defaultColWidth="8.88671875" defaultRowHeight="13.8" x14ac:dyDescent="0.25"/>
  <cols>
    <col min="1" max="1" width="5.6640625" style="156" customWidth="1"/>
    <col min="2" max="2" width="26.6640625" style="156" customWidth="1"/>
    <col min="3" max="10" width="13.6640625" style="156" customWidth="1"/>
    <col min="11" max="11" width="5.6640625" style="156" customWidth="1"/>
    <col min="12" max="12" width="8.88671875" style="156"/>
    <col min="13" max="13" width="24.21875" style="156" customWidth="1"/>
    <col min="14" max="14" width="25.77734375" style="156" customWidth="1"/>
    <col min="15" max="15" width="14.88671875" style="156" customWidth="1"/>
    <col min="16" max="16" width="35.21875" style="156" customWidth="1"/>
    <col min="17" max="257" width="8.88671875" style="156"/>
    <col min="258" max="258" width="5.6640625" style="156" customWidth="1"/>
    <col min="259" max="259" width="26.6640625" style="156" customWidth="1"/>
    <col min="260" max="265" width="13.6640625" style="156" customWidth="1"/>
    <col min="266" max="266" width="5.6640625" style="156" customWidth="1"/>
    <col min="267" max="513" width="8.88671875" style="156"/>
    <col min="514" max="514" width="5.6640625" style="156" customWidth="1"/>
    <col min="515" max="515" width="26.6640625" style="156" customWidth="1"/>
    <col min="516" max="521" width="13.6640625" style="156" customWidth="1"/>
    <col min="522" max="522" width="5.6640625" style="156" customWidth="1"/>
    <col min="523" max="769" width="8.88671875" style="156"/>
    <col min="770" max="770" width="5.6640625" style="156" customWidth="1"/>
    <col min="771" max="771" width="26.6640625" style="156" customWidth="1"/>
    <col min="772" max="777" width="13.6640625" style="156" customWidth="1"/>
    <col min="778" max="778" width="5.6640625" style="156" customWidth="1"/>
    <col min="779" max="1025" width="8.88671875" style="156"/>
    <col min="1026" max="1026" width="5.6640625" style="156" customWidth="1"/>
    <col min="1027" max="1027" width="26.6640625" style="156" customWidth="1"/>
    <col min="1028" max="1033" width="13.6640625" style="156" customWidth="1"/>
    <col min="1034" max="1034" width="5.6640625" style="156" customWidth="1"/>
    <col min="1035" max="1281" width="8.88671875" style="156"/>
    <col min="1282" max="1282" width="5.6640625" style="156" customWidth="1"/>
    <col min="1283" max="1283" width="26.6640625" style="156" customWidth="1"/>
    <col min="1284" max="1289" width="13.6640625" style="156" customWidth="1"/>
    <col min="1290" max="1290" width="5.6640625" style="156" customWidth="1"/>
    <col min="1291" max="1537" width="8.88671875" style="156"/>
    <col min="1538" max="1538" width="5.6640625" style="156" customWidth="1"/>
    <col min="1539" max="1539" width="26.6640625" style="156" customWidth="1"/>
    <col min="1540" max="1545" width="13.6640625" style="156" customWidth="1"/>
    <col min="1546" max="1546" width="5.6640625" style="156" customWidth="1"/>
    <col min="1547" max="1793" width="8.88671875" style="156"/>
    <col min="1794" max="1794" width="5.6640625" style="156" customWidth="1"/>
    <col min="1795" max="1795" width="26.6640625" style="156" customWidth="1"/>
    <col min="1796" max="1801" width="13.6640625" style="156" customWidth="1"/>
    <col min="1802" max="1802" width="5.6640625" style="156" customWidth="1"/>
    <col min="1803" max="2049" width="8.88671875" style="156"/>
    <col min="2050" max="2050" width="5.6640625" style="156" customWidth="1"/>
    <col min="2051" max="2051" width="26.6640625" style="156" customWidth="1"/>
    <col min="2052" max="2057" width="13.6640625" style="156" customWidth="1"/>
    <col min="2058" max="2058" width="5.6640625" style="156" customWidth="1"/>
    <col min="2059" max="2305" width="8.88671875" style="156"/>
    <col min="2306" max="2306" width="5.6640625" style="156" customWidth="1"/>
    <col min="2307" max="2307" width="26.6640625" style="156" customWidth="1"/>
    <col min="2308" max="2313" width="13.6640625" style="156" customWidth="1"/>
    <col min="2314" max="2314" width="5.6640625" style="156" customWidth="1"/>
    <col min="2315" max="2561" width="8.88671875" style="156"/>
    <col min="2562" max="2562" width="5.6640625" style="156" customWidth="1"/>
    <col min="2563" max="2563" width="26.6640625" style="156" customWidth="1"/>
    <col min="2564" max="2569" width="13.6640625" style="156" customWidth="1"/>
    <col min="2570" max="2570" width="5.6640625" style="156" customWidth="1"/>
    <col min="2571" max="2817" width="8.88671875" style="156"/>
    <col min="2818" max="2818" width="5.6640625" style="156" customWidth="1"/>
    <col min="2819" max="2819" width="26.6640625" style="156" customWidth="1"/>
    <col min="2820" max="2825" width="13.6640625" style="156" customWidth="1"/>
    <col min="2826" max="2826" width="5.6640625" style="156" customWidth="1"/>
    <col min="2827" max="3073" width="8.88671875" style="156"/>
    <col min="3074" max="3074" width="5.6640625" style="156" customWidth="1"/>
    <col min="3075" max="3075" width="26.6640625" style="156" customWidth="1"/>
    <col min="3076" max="3081" width="13.6640625" style="156" customWidth="1"/>
    <col min="3082" max="3082" width="5.6640625" style="156" customWidth="1"/>
    <col min="3083" max="3329" width="8.88671875" style="156"/>
    <col min="3330" max="3330" width="5.6640625" style="156" customWidth="1"/>
    <col min="3331" max="3331" width="26.6640625" style="156" customWidth="1"/>
    <col min="3332" max="3337" width="13.6640625" style="156" customWidth="1"/>
    <col min="3338" max="3338" width="5.6640625" style="156" customWidth="1"/>
    <col min="3339" max="3585" width="8.88671875" style="156"/>
    <col min="3586" max="3586" width="5.6640625" style="156" customWidth="1"/>
    <col min="3587" max="3587" width="26.6640625" style="156" customWidth="1"/>
    <col min="3588" max="3593" width="13.6640625" style="156" customWidth="1"/>
    <col min="3594" max="3594" width="5.6640625" style="156" customWidth="1"/>
    <col min="3595" max="3841" width="8.88671875" style="156"/>
    <col min="3842" max="3842" width="5.6640625" style="156" customWidth="1"/>
    <col min="3843" max="3843" width="26.6640625" style="156" customWidth="1"/>
    <col min="3844" max="3849" width="13.6640625" style="156" customWidth="1"/>
    <col min="3850" max="3850" width="5.6640625" style="156" customWidth="1"/>
    <col min="3851" max="4097" width="8.88671875" style="156"/>
    <col min="4098" max="4098" width="5.6640625" style="156" customWidth="1"/>
    <col min="4099" max="4099" width="26.6640625" style="156" customWidth="1"/>
    <col min="4100" max="4105" width="13.6640625" style="156" customWidth="1"/>
    <col min="4106" max="4106" width="5.6640625" style="156" customWidth="1"/>
    <col min="4107" max="4353" width="8.88671875" style="156"/>
    <col min="4354" max="4354" width="5.6640625" style="156" customWidth="1"/>
    <col min="4355" max="4355" width="26.6640625" style="156" customWidth="1"/>
    <col min="4356" max="4361" width="13.6640625" style="156" customWidth="1"/>
    <col min="4362" max="4362" width="5.6640625" style="156" customWidth="1"/>
    <col min="4363" max="4609" width="8.88671875" style="156"/>
    <col min="4610" max="4610" width="5.6640625" style="156" customWidth="1"/>
    <col min="4611" max="4611" width="26.6640625" style="156" customWidth="1"/>
    <col min="4612" max="4617" width="13.6640625" style="156" customWidth="1"/>
    <col min="4618" max="4618" width="5.6640625" style="156" customWidth="1"/>
    <col min="4619" max="4865" width="8.88671875" style="156"/>
    <col min="4866" max="4866" width="5.6640625" style="156" customWidth="1"/>
    <col min="4867" max="4867" width="26.6640625" style="156" customWidth="1"/>
    <col min="4868" max="4873" width="13.6640625" style="156" customWidth="1"/>
    <col min="4874" max="4874" width="5.6640625" style="156" customWidth="1"/>
    <col min="4875" max="5121" width="8.88671875" style="156"/>
    <col min="5122" max="5122" width="5.6640625" style="156" customWidth="1"/>
    <col min="5123" max="5123" width="26.6640625" style="156" customWidth="1"/>
    <col min="5124" max="5129" width="13.6640625" style="156" customWidth="1"/>
    <col min="5130" max="5130" width="5.6640625" style="156" customWidth="1"/>
    <col min="5131" max="5377" width="8.88671875" style="156"/>
    <col min="5378" max="5378" width="5.6640625" style="156" customWidth="1"/>
    <col min="5379" max="5379" width="26.6640625" style="156" customWidth="1"/>
    <col min="5380" max="5385" width="13.6640625" style="156" customWidth="1"/>
    <col min="5386" max="5386" width="5.6640625" style="156" customWidth="1"/>
    <col min="5387" max="5633" width="8.88671875" style="156"/>
    <col min="5634" max="5634" width="5.6640625" style="156" customWidth="1"/>
    <col min="5635" max="5635" width="26.6640625" style="156" customWidth="1"/>
    <col min="5636" max="5641" width="13.6640625" style="156" customWidth="1"/>
    <col min="5642" max="5642" width="5.6640625" style="156" customWidth="1"/>
    <col min="5643" max="5889" width="8.88671875" style="156"/>
    <col min="5890" max="5890" width="5.6640625" style="156" customWidth="1"/>
    <col min="5891" max="5891" width="26.6640625" style="156" customWidth="1"/>
    <col min="5892" max="5897" width="13.6640625" style="156" customWidth="1"/>
    <col min="5898" max="5898" width="5.6640625" style="156" customWidth="1"/>
    <col min="5899" max="6145" width="8.88671875" style="156"/>
    <col min="6146" max="6146" width="5.6640625" style="156" customWidth="1"/>
    <col min="6147" max="6147" width="26.6640625" style="156" customWidth="1"/>
    <col min="6148" max="6153" width="13.6640625" style="156" customWidth="1"/>
    <col min="6154" max="6154" width="5.6640625" style="156" customWidth="1"/>
    <col min="6155" max="6401" width="8.88671875" style="156"/>
    <col min="6402" max="6402" width="5.6640625" style="156" customWidth="1"/>
    <col min="6403" max="6403" width="26.6640625" style="156" customWidth="1"/>
    <col min="6404" max="6409" width="13.6640625" style="156" customWidth="1"/>
    <col min="6410" max="6410" width="5.6640625" style="156" customWidth="1"/>
    <col min="6411" max="6657" width="8.88671875" style="156"/>
    <col min="6658" max="6658" width="5.6640625" style="156" customWidth="1"/>
    <col min="6659" max="6659" width="26.6640625" style="156" customWidth="1"/>
    <col min="6660" max="6665" width="13.6640625" style="156" customWidth="1"/>
    <col min="6666" max="6666" width="5.6640625" style="156" customWidth="1"/>
    <col min="6667" max="6913" width="8.88671875" style="156"/>
    <col min="6914" max="6914" width="5.6640625" style="156" customWidth="1"/>
    <col min="6915" max="6915" width="26.6640625" style="156" customWidth="1"/>
    <col min="6916" max="6921" width="13.6640625" style="156" customWidth="1"/>
    <col min="6922" max="6922" width="5.6640625" style="156" customWidth="1"/>
    <col min="6923" max="7169" width="8.88671875" style="156"/>
    <col min="7170" max="7170" width="5.6640625" style="156" customWidth="1"/>
    <col min="7171" max="7171" width="26.6640625" style="156" customWidth="1"/>
    <col min="7172" max="7177" width="13.6640625" style="156" customWidth="1"/>
    <col min="7178" max="7178" width="5.6640625" style="156" customWidth="1"/>
    <col min="7179" max="7425" width="8.88671875" style="156"/>
    <col min="7426" max="7426" width="5.6640625" style="156" customWidth="1"/>
    <col min="7427" max="7427" width="26.6640625" style="156" customWidth="1"/>
    <col min="7428" max="7433" width="13.6640625" style="156" customWidth="1"/>
    <col min="7434" max="7434" width="5.6640625" style="156" customWidth="1"/>
    <col min="7435" max="7681" width="8.88671875" style="156"/>
    <col min="7682" max="7682" width="5.6640625" style="156" customWidth="1"/>
    <col min="7683" max="7683" width="26.6640625" style="156" customWidth="1"/>
    <col min="7684" max="7689" width="13.6640625" style="156" customWidth="1"/>
    <col min="7690" max="7690" width="5.6640625" style="156" customWidth="1"/>
    <col min="7691" max="7937" width="8.88671875" style="156"/>
    <col min="7938" max="7938" width="5.6640625" style="156" customWidth="1"/>
    <col min="7939" max="7939" width="26.6640625" style="156" customWidth="1"/>
    <col min="7940" max="7945" width="13.6640625" style="156" customWidth="1"/>
    <col min="7946" max="7946" width="5.6640625" style="156" customWidth="1"/>
    <col min="7947" max="8193" width="8.88671875" style="156"/>
    <col min="8194" max="8194" width="5.6640625" style="156" customWidth="1"/>
    <col min="8195" max="8195" width="26.6640625" style="156" customWidth="1"/>
    <col min="8196" max="8201" width="13.6640625" style="156" customWidth="1"/>
    <col min="8202" max="8202" width="5.6640625" style="156" customWidth="1"/>
    <col min="8203" max="8449" width="8.88671875" style="156"/>
    <col min="8450" max="8450" width="5.6640625" style="156" customWidth="1"/>
    <col min="8451" max="8451" width="26.6640625" style="156" customWidth="1"/>
    <col min="8452" max="8457" width="13.6640625" style="156" customWidth="1"/>
    <col min="8458" max="8458" width="5.6640625" style="156" customWidth="1"/>
    <col min="8459" max="8705" width="8.88671875" style="156"/>
    <col min="8706" max="8706" width="5.6640625" style="156" customWidth="1"/>
    <col min="8707" max="8707" width="26.6640625" style="156" customWidth="1"/>
    <col min="8708" max="8713" width="13.6640625" style="156" customWidth="1"/>
    <col min="8714" max="8714" width="5.6640625" style="156" customWidth="1"/>
    <col min="8715" max="8961" width="8.88671875" style="156"/>
    <col min="8962" max="8962" width="5.6640625" style="156" customWidth="1"/>
    <col min="8963" max="8963" width="26.6640625" style="156" customWidth="1"/>
    <col min="8964" max="8969" width="13.6640625" style="156" customWidth="1"/>
    <col min="8970" max="8970" width="5.6640625" style="156" customWidth="1"/>
    <col min="8971" max="9217" width="8.88671875" style="156"/>
    <col min="9218" max="9218" width="5.6640625" style="156" customWidth="1"/>
    <col min="9219" max="9219" width="26.6640625" style="156" customWidth="1"/>
    <col min="9220" max="9225" width="13.6640625" style="156" customWidth="1"/>
    <col min="9226" max="9226" width="5.6640625" style="156" customWidth="1"/>
    <col min="9227" max="9473" width="8.88671875" style="156"/>
    <col min="9474" max="9474" width="5.6640625" style="156" customWidth="1"/>
    <col min="9475" max="9475" width="26.6640625" style="156" customWidth="1"/>
    <col min="9476" max="9481" width="13.6640625" style="156" customWidth="1"/>
    <col min="9482" max="9482" width="5.6640625" style="156" customWidth="1"/>
    <col min="9483" max="9729" width="8.88671875" style="156"/>
    <col min="9730" max="9730" width="5.6640625" style="156" customWidth="1"/>
    <col min="9731" max="9731" width="26.6640625" style="156" customWidth="1"/>
    <col min="9732" max="9737" width="13.6640625" style="156" customWidth="1"/>
    <col min="9738" max="9738" width="5.6640625" style="156" customWidth="1"/>
    <col min="9739" max="9985" width="8.88671875" style="156"/>
    <col min="9986" max="9986" width="5.6640625" style="156" customWidth="1"/>
    <col min="9987" max="9987" width="26.6640625" style="156" customWidth="1"/>
    <col min="9988" max="9993" width="13.6640625" style="156" customWidth="1"/>
    <col min="9994" max="9994" width="5.6640625" style="156" customWidth="1"/>
    <col min="9995" max="10241" width="8.88671875" style="156"/>
    <col min="10242" max="10242" width="5.6640625" style="156" customWidth="1"/>
    <col min="10243" max="10243" width="26.6640625" style="156" customWidth="1"/>
    <col min="10244" max="10249" width="13.6640625" style="156" customWidth="1"/>
    <col min="10250" max="10250" width="5.6640625" style="156" customWidth="1"/>
    <col min="10251" max="10497" width="8.88671875" style="156"/>
    <col min="10498" max="10498" width="5.6640625" style="156" customWidth="1"/>
    <col min="10499" max="10499" width="26.6640625" style="156" customWidth="1"/>
    <col min="10500" max="10505" width="13.6640625" style="156" customWidth="1"/>
    <col min="10506" max="10506" width="5.6640625" style="156" customWidth="1"/>
    <col min="10507" max="10753" width="8.88671875" style="156"/>
    <col min="10754" max="10754" width="5.6640625" style="156" customWidth="1"/>
    <col min="10755" max="10755" width="26.6640625" style="156" customWidth="1"/>
    <col min="10756" max="10761" width="13.6640625" style="156" customWidth="1"/>
    <col min="10762" max="10762" width="5.6640625" style="156" customWidth="1"/>
    <col min="10763" max="11009" width="8.88671875" style="156"/>
    <col min="11010" max="11010" width="5.6640625" style="156" customWidth="1"/>
    <col min="11011" max="11011" width="26.6640625" style="156" customWidth="1"/>
    <col min="11012" max="11017" width="13.6640625" style="156" customWidth="1"/>
    <col min="11018" max="11018" width="5.6640625" style="156" customWidth="1"/>
    <col min="11019" max="11265" width="8.88671875" style="156"/>
    <col min="11266" max="11266" width="5.6640625" style="156" customWidth="1"/>
    <col min="11267" max="11267" width="26.6640625" style="156" customWidth="1"/>
    <col min="11268" max="11273" width="13.6640625" style="156" customWidth="1"/>
    <col min="11274" max="11274" width="5.6640625" style="156" customWidth="1"/>
    <col min="11275" max="11521" width="8.88671875" style="156"/>
    <col min="11522" max="11522" width="5.6640625" style="156" customWidth="1"/>
    <col min="11523" max="11523" width="26.6640625" style="156" customWidth="1"/>
    <col min="11524" max="11529" width="13.6640625" style="156" customWidth="1"/>
    <col min="11530" max="11530" width="5.6640625" style="156" customWidth="1"/>
    <col min="11531" max="11777" width="8.88671875" style="156"/>
    <col min="11778" max="11778" width="5.6640625" style="156" customWidth="1"/>
    <col min="11779" max="11779" width="26.6640625" style="156" customWidth="1"/>
    <col min="11780" max="11785" width="13.6640625" style="156" customWidth="1"/>
    <col min="11786" max="11786" width="5.6640625" style="156" customWidth="1"/>
    <col min="11787" max="12033" width="8.88671875" style="156"/>
    <col min="12034" max="12034" width="5.6640625" style="156" customWidth="1"/>
    <col min="12035" max="12035" width="26.6640625" style="156" customWidth="1"/>
    <col min="12036" max="12041" width="13.6640625" style="156" customWidth="1"/>
    <col min="12042" max="12042" width="5.6640625" style="156" customWidth="1"/>
    <col min="12043" max="12289" width="8.88671875" style="156"/>
    <col min="12290" max="12290" width="5.6640625" style="156" customWidth="1"/>
    <col min="12291" max="12291" width="26.6640625" style="156" customWidth="1"/>
    <col min="12292" max="12297" width="13.6640625" style="156" customWidth="1"/>
    <col min="12298" max="12298" width="5.6640625" style="156" customWidth="1"/>
    <col min="12299" max="12545" width="8.88671875" style="156"/>
    <col min="12546" max="12546" width="5.6640625" style="156" customWidth="1"/>
    <col min="12547" max="12547" width="26.6640625" style="156" customWidth="1"/>
    <col min="12548" max="12553" width="13.6640625" style="156" customWidth="1"/>
    <col min="12554" max="12554" width="5.6640625" style="156" customWidth="1"/>
    <col min="12555" max="12801" width="8.88671875" style="156"/>
    <col min="12802" max="12802" width="5.6640625" style="156" customWidth="1"/>
    <col min="12803" max="12803" width="26.6640625" style="156" customWidth="1"/>
    <col min="12804" max="12809" width="13.6640625" style="156" customWidth="1"/>
    <col min="12810" max="12810" width="5.6640625" style="156" customWidth="1"/>
    <col min="12811" max="13057" width="8.88671875" style="156"/>
    <col min="13058" max="13058" width="5.6640625" style="156" customWidth="1"/>
    <col min="13059" max="13059" width="26.6640625" style="156" customWidth="1"/>
    <col min="13060" max="13065" width="13.6640625" style="156" customWidth="1"/>
    <col min="13066" max="13066" width="5.6640625" style="156" customWidth="1"/>
    <col min="13067" max="13313" width="8.88671875" style="156"/>
    <col min="13314" max="13314" width="5.6640625" style="156" customWidth="1"/>
    <col min="13315" max="13315" width="26.6640625" style="156" customWidth="1"/>
    <col min="13316" max="13321" width="13.6640625" style="156" customWidth="1"/>
    <col min="13322" max="13322" width="5.6640625" style="156" customWidth="1"/>
    <col min="13323" max="13569" width="8.88671875" style="156"/>
    <col min="13570" max="13570" width="5.6640625" style="156" customWidth="1"/>
    <col min="13571" max="13571" width="26.6640625" style="156" customWidth="1"/>
    <col min="13572" max="13577" width="13.6640625" style="156" customWidth="1"/>
    <col min="13578" max="13578" width="5.6640625" style="156" customWidth="1"/>
    <col min="13579" max="13825" width="8.88671875" style="156"/>
    <col min="13826" max="13826" width="5.6640625" style="156" customWidth="1"/>
    <col min="13827" max="13827" width="26.6640625" style="156" customWidth="1"/>
    <col min="13828" max="13833" width="13.6640625" style="156" customWidth="1"/>
    <col min="13834" max="13834" width="5.6640625" style="156" customWidth="1"/>
    <col min="13835" max="14081" width="8.88671875" style="156"/>
    <col min="14082" max="14082" width="5.6640625" style="156" customWidth="1"/>
    <col min="14083" max="14083" width="26.6640625" style="156" customWidth="1"/>
    <col min="14084" max="14089" width="13.6640625" style="156" customWidth="1"/>
    <col min="14090" max="14090" width="5.6640625" style="156" customWidth="1"/>
    <col min="14091" max="14337" width="8.88671875" style="156"/>
    <col min="14338" max="14338" width="5.6640625" style="156" customWidth="1"/>
    <col min="14339" max="14339" width="26.6640625" style="156" customWidth="1"/>
    <col min="14340" max="14345" width="13.6640625" style="156" customWidth="1"/>
    <col min="14346" max="14346" width="5.6640625" style="156" customWidth="1"/>
    <col min="14347" max="14593" width="8.88671875" style="156"/>
    <col min="14594" max="14594" width="5.6640625" style="156" customWidth="1"/>
    <col min="14595" max="14595" width="26.6640625" style="156" customWidth="1"/>
    <col min="14596" max="14601" width="13.6640625" style="156" customWidth="1"/>
    <col min="14602" max="14602" width="5.6640625" style="156" customWidth="1"/>
    <col min="14603" max="14849" width="8.88671875" style="156"/>
    <col min="14850" max="14850" width="5.6640625" style="156" customWidth="1"/>
    <col min="14851" max="14851" width="26.6640625" style="156" customWidth="1"/>
    <col min="14852" max="14857" width="13.6640625" style="156" customWidth="1"/>
    <col min="14858" max="14858" width="5.6640625" style="156" customWidth="1"/>
    <col min="14859" max="15105" width="8.88671875" style="156"/>
    <col min="15106" max="15106" width="5.6640625" style="156" customWidth="1"/>
    <col min="15107" max="15107" width="26.6640625" style="156" customWidth="1"/>
    <col min="15108" max="15113" width="13.6640625" style="156" customWidth="1"/>
    <col min="15114" max="15114" width="5.6640625" style="156" customWidth="1"/>
    <col min="15115" max="15361" width="8.88671875" style="156"/>
    <col min="15362" max="15362" width="5.6640625" style="156" customWidth="1"/>
    <col min="15363" max="15363" width="26.6640625" style="156" customWidth="1"/>
    <col min="15364" max="15369" width="13.6640625" style="156" customWidth="1"/>
    <col min="15370" max="15370" width="5.6640625" style="156" customWidth="1"/>
    <col min="15371" max="15617" width="8.88671875" style="156"/>
    <col min="15618" max="15618" width="5.6640625" style="156" customWidth="1"/>
    <col min="15619" max="15619" width="26.6640625" style="156" customWidth="1"/>
    <col min="15620" max="15625" width="13.6640625" style="156" customWidth="1"/>
    <col min="15626" max="15626" width="5.6640625" style="156" customWidth="1"/>
    <col min="15627" max="15873" width="8.88671875" style="156"/>
    <col min="15874" max="15874" width="5.6640625" style="156" customWidth="1"/>
    <col min="15875" max="15875" width="26.6640625" style="156" customWidth="1"/>
    <col min="15876" max="15881" width="13.6640625" style="156" customWidth="1"/>
    <col min="15882" max="15882" width="5.6640625" style="156" customWidth="1"/>
    <col min="15883" max="16129" width="8.88671875" style="156"/>
    <col min="16130" max="16130" width="5.6640625" style="156" customWidth="1"/>
    <col min="16131" max="16131" width="26.6640625" style="156" customWidth="1"/>
    <col min="16132" max="16137" width="13.6640625" style="156" customWidth="1"/>
    <col min="16138" max="16138" width="5.6640625" style="156" customWidth="1"/>
    <col min="16139" max="16384" width="8.88671875" style="156"/>
  </cols>
  <sheetData>
    <row r="1" spans="1:16" ht="14.4" thickBot="1" x14ac:dyDescent="0.3"/>
    <row r="2" spans="1:16" ht="14.4" thickBot="1" x14ac:dyDescent="0.3">
      <c r="A2" s="462" t="s">
        <v>133</v>
      </c>
      <c r="B2" s="463"/>
      <c r="C2" s="463"/>
      <c r="D2" s="463"/>
      <c r="E2" s="463"/>
      <c r="F2" s="463"/>
      <c r="G2" s="463"/>
      <c r="H2" s="463"/>
      <c r="I2" s="463"/>
      <c r="J2" s="463"/>
      <c r="K2" s="464"/>
    </row>
    <row r="3" spans="1:16" ht="14.4" thickBot="1" x14ac:dyDescent="0.3">
      <c r="A3" s="160"/>
      <c r="B3" s="160"/>
      <c r="C3" s="160"/>
      <c r="D3" s="160"/>
      <c r="E3" s="160"/>
      <c r="F3" s="160"/>
      <c r="G3" s="161"/>
      <c r="H3" s="160"/>
      <c r="I3" s="160"/>
      <c r="J3" s="160"/>
      <c r="K3" s="280"/>
    </row>
    <row r="4" spans="1:16" ht="18" x14ac:dyDescent="0.3">
      <c r="A4" s="158" t="s">
        <v>184</v>
      </c>
      <c r="B4" s="158"/>
      <c r="C4" s="158"/>
      <c r="D4" s="158"/>
      <c r="E4" s="281">
        <v>3.5910000000000002</v>
      </c>
      <c r="F4" s="282" t="s">
        <v>365</v>
      </c>
      <c r="G4" s="471" t="s">
        <v>349</v>
      </c>
      <c r="H4" s="472"/>
      <c r="I4" s="472"/>
      <c r="J4" s="473"/>
      <c r="K4" s="283"/>
    </row>
    <row r="5" spans="1:16" ht="16.2" thickBot="1" x14ac:dyDescent="0.35">
      <c r="A5" s="284"/>
      <c r="B5" s="284"/>
      <c r="C5" s="469" t="s">
        <v>162</v>
      </c>
      <c r="D5" s="470"/>
      <c r="E5" s="285"/>
      <c r="F5" s="282"/>
      <c r="G5" s="474"/>
      <c r="H5" s="475"/>
      <c r="I5" s="475"/>
      <c r="J5" s="476"/>
      <c r="K5" s="283"/>
    </row>
    <row r="6" spans="1:16" ht="14.4" x14ac:dyDescent="0.3">
      <c r="A6" s="286"/>
      <c r="B6" s="161"/>
      <c r="C6" s="161"/>
      <c r="D6" s="161"/>
      <c r="E6" s="161"/>
      <c r="F6" s="161"/>
      <c r="G6" s="477"/>
      <c r="H6" s="478"/>
      <c r="I6" s="478"/>
      <c r="J6" s="479"/>
      <c r="K6" s="283"/>
      <c r="M6" s="287" t="s">
        <v>327</v>
      </c>
      <c r="N6" s="288"/>
      <c r="O6" s="288"/>
      <c r="P6" s="288"/>
    </row>
    <row r="7" spans="1:16" ht="16.2" x14ac:dyDescent="0.35">
      <c r="A7" s="286"/>
      <c r="B7" s="289"/>
      <c r="C7" s="468"/>
      <c r="D7" s="468"/>
      <c r="E7" s="468"/>
      <c r="F7" s="468"/>
      <c r="G7" s="468"/>
      <c r="H7" s="468"/>
      <c r="I7" s="290"/>
      <c r="J7" s="290"/>
      <c r="K7" s="283"/>
      <c r="M7" s="291" t="s">
        <v>159</v>
      </c>
      <c r="N7" s="291" t="s">
        <v>334</v>
      </c>
      <c r="O7" s="291" t="s">
        <v>366</v>
      </c>
      <c r="P7" s="291" t="s">
        <v>335</v>
      </c>
    </row>
    <row r="8" spans="1:16" ht="15" thickBot="1" x14ac:dyDescent="0.35">
      <c r="A8" s="292"/>
      <c r="B8" s="293" t="s">
        <v>368</v>
      </c>
      <c r="C8" s="290"/>
      <c r="D8" s="290"/>
      <c r="E8" s="290"/>
      <c r="F8" s="290"/>
      <c r="G8" s="290"/>
      <c r="H8" s="290"/>
      <c r="I8" s="290"/>
      <c r="J8" s="290"/>
      <c r="K8" s="294"/>
      <c r="M8" s="295" t="s">
        <v>328</v>
      </c>
      <c r="N8" s="295" t="s">
        <v>329</v>
      </c>
      <c r="O8" s="296">
        <v>4.5</v>
      </c>
      <c r="P8" s="295" t="s">
        <v>336</v>
      </c>
    </row>
    <row r="9" spans="1:16" ht="15" customHeight="1" thickBot="1" x14ac:dyDescent="0.35">
      <c r="A9" s="286"/>
      <c r="B9" s="283"/>
      <c r="C9" s="459" t="s">
        <v>58</v>
      </c>
      <c r="D9" s="460"/>
      <c r="E9" s="460"/>
      <c r="F9" s="460"/>
      <c r="G9" s="460"/>
      <c r="H9" s="460"/>
      <c r="I9" s="460"/>
      <c r="J9" s="461"/>
      <c r="K9" s="283"/>
      <c r="M9" s="295"/>
      <c r="N9" s="295" t="s">
        <v>330</v>
      </c>
      <c r="O9" s="296">
        <v>5.0999999999999996</v>
      </c>
      <c r="P9" s="295" t="s">
        <v>336</v>
      </c>
    </row>
    <row r="10" spans="1:16" ht="15" customHeight="1" x14ac:dyDescent="0.3">
      <c r="A10" s="286"/>
      <c r="B10" s="297"/>
      <c r="C10" s="298">
        <v>1</v>
      </c>
      <c r="D10" s="299">
        <v>2</v>
      </c>
      <c r="E10" s="299">
        <v>3</v>
      </c>
      <c r="F10" s="299">
        <v>4</v>
      </c>
      <c r="G10" s="299">
        <v>5</v>
      </c>
      <c r="H10" s="300">
        <v>6</v>
      </c>
      <c r="I10" s="299">
        <v>7</v>
      </c>
      <c r="J10" s="301">
        <v>8</v>
      </c>
      <c r="K10" s="283"/>
      <c r="M10" s="295" t="s">
        <v>331</v>
      </c>
      <c r="N10" s="295" t="s">
        <v>332</v>
      </c>
      <c r="O10" s="296">
        <v>0.18</v>
      </c>
      <c r="P10" s="295" t="s">
        <v>338</v>
      </c>
    </row>
    <row r="11" spans="1:16" ht="15" customHeight="1" x14ac:dyDescent="0.3">
      <c r="A11" s="286"/>
      <c r="B11" s="302" t="s">
        <v>59</v>
      </c>
      <c r="C11" s="303">
        <f>'Site Description'!B30</f>
        <v>0</v>
      </c>
      <c r="D11" s="304">
        <f>'Site Description'!C30</f>
        <v>0</v>
      </c>
      <c r="E11" s="304">
        <f>'Site Description'!D30</f>
        <v>0</v>
      </c>
      <c r="F11" s="304">
        <f>'Site Description'!E30</f>
        <v>0</v>
      </c>
      <c r="G11" s="304">
        <f>'Site Description'!F30</f>
        <v>0</v>
      </c>
      <c r="H11" s="305">
        <f>'Site Description'!G30</f>
        <v>0</v>
      </c>
      <c r="I11" s="304">
        <f>'Site Description'!H30</f>
        <v>0</v>
      </c>
      <c r="J11" s="306">
        <f>'Site Description'!I30</f>
        <v>0</v>
      </c>
      <c r="K11" s="283"/>
      <c r="M11" s="295" t="s">
        <v>333</v>
      </c>
      <c r="N11" s="295" t="s">
        <v>339</v>
      </c>
      <c r="O11" s="296">
        <v>2.4</v>
      </c>
      <c r="P11" s="295" t="s">
        <v>337</v>
      </c>
    </row>
    <row r="12" spans="1:16" ht="15" customHeight="1" x14ac:dyDescent="0.3">
      <c r="A12" s="286"/>
      <c r="B12" s="302" t="s">
        <v>39</v>
      </c>
      <c r="C12" s="307" t="str">
        <f>'Site Description'!B34</f>
        <v>NO TRANSECT</v>
      </c>
      <c r="D12" s="308" t="str">
        <f>'Site Description'!C34</f>
        <v>NO TRANSECT</v>
      </c>
      <c r="E12" s="308" t="str">
        <f>'Site Description'!D34</f>
        <v>NO TRANSECT</v>
      </c>
      <c r="F12" s="308" t="str">
        <f>'Site Description'!E34</f>
        <v>NO TRANSECT</v>
      </c>
      <c r="G12" s="308" t="str">
        <f>'Site Description'!F34</f>
        <v>NO TRANSECT</v>
      </c>
      <c r="H12" s="309" t="str">
        <f>'Site Description'!G34</f>
        <v>NO TRANSECT</v>
      </c>
      <c r="I12" s="308" t="str">
        <f>'Site Description'!H34</f>
        <v>NO TRANSECT</v>
      </c>
      <c r="J12" s="310" t="str">
        <f>'Site Description'!I34</f>
        <v>NO TRANSECT</v>
      </c>
      <c r="K12" s="283"/>
      <c r="M12" s="295" t="s">
        <v>340</v>
      </c>
      <c r="N12" s="295" t="s">
        <v>341</v>
      </c>
      <c r="O12" s="296">
        <v>9</v>
      </c>
      <c r="P12" s="295" t="s">
        <v>342</v>
      </c>
    </row>
    <row r="13" spans="1:16" ht="15" customHeight="1" x14ac:dyDescent="0.3">
      <c r="A13" s="286"/>
      <c r="B13" s="302" t="s">
        <v>81</v>
      </c>
      <c r="C13" s="307" t="str">
        <f>IF(C12="NO TRANSECT","NO TRANSECT",Analysis!Q15+Analysis!Q16+Analysis!Q17+Analysis!Q19+Analysis!Q23+Analysis!Q29+Analysis!Q30+Analysis!Q30+Analysis!Q44+Analysis!Q74+Analysis!Q75+Analysis!Q76+Analysis!Q82)</f>
        <v>NO TRANSECT</v>
      </c>
      <c r="D13" s="308" t="str">
        <f>IF(D12="NO TRANSECT","NO TRANSECT",Analysis!R15+Analysis!R16+Analysis!R17+Analysis!R19+Analysis!R23+Analysis!R29+Analysis!R30+Analysis!R30+Analysis!R44+Analysis!R74+Analysis!R75+Analysis!R76+Analysis!R82)</f>
        <v>NO TRANSECT</v>
      </c>
      <c r="E13" s="308" t="str">
        <f>IF(E12="NO TRANSECT","NO TRANSECT",Analysis!S15+Analysis!S16+Analysis!S17+Analysis!S19+Analysis!S23+Analysis!S29+Analysis!S30+Analysis!S30+Analysis!S44+Analysis!S74+Analysis!S75+Analysis!S76+Analysis!S82)</f>
        <v>NO TRANSECT</v>
      </c>
      <c r="F13" s="308" t="str">
        <f>IF(F12="NO TRANSECT","NO TRANSECT",Analysis!T15+Analysis!T16+Analysis!T17+Analysis!T19+Analysis!T23+Analysis!T29+Analysis!T30+Analysis!T30+Analysis!T44+Analysis!T74+Analysis!T75+Analysis!T76+Analysis!T82)</f>
        <v>NO TRANSECT</v>
      </c>
      <c r="G13" s="308" t="str">
        <f>IF(G12="NO TRANSECT","NO TRANSECT",Analysis!U15+Analysis!U16+Analysis!U17+Analysis!U19+Analysis!U23+Analysis!U29+Analysis!U30+Analysis!U30+Analysis!U44+Analysis!U74+Analysis!U75+Analysis!U76+Analysis!U82)</f>
        <v>NO TRANSECT</v>
      </c>
      <c r="H13" s="309" t="str">
        <f>IF(H12="NO TRANSECT","NO TRANSECT",Analysis!V15+Analysis!V16+Analysis!V17+Analysis!V19+Analysis!V23+Analysis!V29+Analysis!V30+Analysis!V30+Analysis!V44+Analysis!V74+Analysis!V75+Analysis!V76+Analysis!V82)</f>
        <v>NO TRANSECT</v>
      </c>
      <c r="I13" s="308" t="str">
        <f>IF(I12="NO TRANSECT","NO TRANSECT",Analysis!W15+Analysis!W16+Analysis!W17+Analysis!W19+Analysis!W23+Analysis!W29+Analysis!W30+Analysis!W30+Analysis!W44+Analysis!W74+Analysis!W75+Analysis!W76+Analysis!W82)</f>
        <v>NO TRANSECT</v>
      </c>
      <c r="J13" s="310" t="str">
        <f>IF(J12="NO TRANSECT","NO TRANSECT",Analysis!X15+Analysis!X16+Analysis!X17+Analysis!X19+Analysis!X23+Analysis!X29+Analysis!X30+Analysis!X30+Analysis!X44+Analysis!X74+Analysis!X75+Analysis!X76+Analysis!X82)</f>
        <v>NO TRANSECT</v>
      </c>
      <c r="K13" s="283"/>
      <c r="M13" s="295" t="s">
        <v>340</v>
      </c>
      <c r="N13" s="295" t="s">
        <v>346</v>
      </c>
      <c r="O13" s="296">
        <v>1.65</v>
      </c>
      <c r="P13" s="295" t="s">
        <v>343</v>
      </c>
    </row>
    <row r="14" spans="1:16" ht="15" customHeight="1" x14ac:dyDescent="0.3">
      <c r="A14" s="286"/>
      <c r="B14" s="311" t="s">
        <v>82</v>
      </c>
      <c r="C14" s="312" t="str">
        <f>IF(C12="NO TRANSECT","NO TRANSECT",C12*(C13/100)*('Site Description'!B32/10))</f>
        <v>NO TRANSECT</v>
      </c>
      <c r="D14" s="313" t="str">
        <f>IF(D12="NO TRANSECT","NO TRANSECT",D12*(D13/100)*('Site Description'!C32/10))</f>
        <v>NO TRANSECT</v>
      </c>
      <c r="E14" s="313" t="str">
        <f>IF(E12="NO TRANSECT","NO TRANSECT",E12*(E13/100)*('Site Description'!D32/10))</f>
        <v>NO TRANSECT</v>
      </c>
      <c r="F14" s="313" t="str">
        <f>IF(F12="NO TRANSECT","NO TRANSECT",F12*(F13/100)*('Site Description'!E32/10))</f>
        <v>NO TRANSECT</v>
      </c>
      <c r="G14" s="313" t="str">
        <f>IF(G12="NO TRANSECT","NO TRANSECT",G12*(G13/100)*('Site Description'!F32/10))</f>
        <v>NO TRANSECT</v>
      </c>
      <c r="H14" s="314" t="str">
        <f>IF(H12="NO TRANSECT","NO TRANSECT",H12*(H13/100)*('Site Description'!G32/10))</f>
        <v>NO TRANSECT</v>
      </c>
      <c r="I14" s="313" t="str">
        <f>IF(I12="NO TRANSECT","NO TRANSECT",I12*(I13/100)*('Site Description'!H32/10))</f>
        <v>NO TRANSECT</v>
      </c>
      <c r="J14" s="315" t="str">
        <f>IF(J12="NO TRANSECT","NO TRANSECT",J12*(J13/100)*('Site Description'!I32/10))</f>
        <v>NO TRANSECT</v>
      </c>
      <c r="K14" s="283"/>
      <c r="M14" s="295" t="s">
        <v>344</v>
      </c>
      <c r="N14" s="295" t="s">
        <v>347</v>
      </c>
      <c r="O14" s="296">
        <v>2.31</v>
      </c>
      <c r="P14" s="295" t="s">
        <v>345</v>
      </c>
    </row>
    <row r="15" spans="1:16" ht="15" customHeight="1" x14ac:dyDescent="0.25">
      <c r="A15" s="286"/>
      <c r="B15" s="316" t="s">
        <v>83</v>
      </c>
      <c r="C15" s="317" t="str">
        <f>IF(C12="NO TRANSECT","NO TRANSECT",$E$4*C14)</f>
        <v>NO TRANSECT</v>
      </c>
      <c r="D15" s="318" t="str">
        <f t="shared" ref="D15:J15" si="0">IF(D12="NO TRANSECT","NO TRANSECT",$E$4*D14)</f>
        <v>NO TRANSECT</v>
      </c>
      <c r="E15" s="318" t="str">
        <f t="shared" si="0"/>
        <v>NO TRANSECT</v>
      </c>
      <c r="F15" s="318" t="str">
        <f t="shared" si="0"/>
        <v>NO TRANSECT</v>
      </c>
      <c r="G15" s="318" t="str">
        <f t="shared" si="0"/>
        <v>NO TRANSECT</v>
      </c>
      <c r="H15" s="319" t="str">
        <f t="shared" si="0"/>
        <v>NO TRANSECT</v>
      </c>
      <c r="I15" s="318" t="str">
        <f t="shared" si="0"/>
        <v>NO TRANSECT</v>
      </c>
      <c r="J15" s="320" t="str">
        <f t="shared" si="0"/>
        <v>NO TRANSECT</v>
      </c>
      <c r="K15" s="283"/>
      <c r="N15" s="321" t="s">
        <v>348</v>
      </c>
      <c r="O15" s="322">
        <f>AVERAGE(O8:O14)</f>
        <v>3.5914285714285712</v>
      </c>
    </row>
    <row r="16" spans="1:16" ht="15" customHeight="1" x14ac:dyDescent="0.25">
      <c r="A16" s="286"/>
      <c r="B16" s="316" t="s">
        <v>85</v>
      </c>
      <c r="C16" s="323" t="str">
        <f t="shared" ref="C16:J16" si="1">IF(C12="NO TRANSECT","NO TRANSECT",($E$4-$E$5)*C14)</f>
        <v>NO TRANSECT</v>
      </c>
      <c r="D16" s="324" t="str">
        <f t="shared" si="1"/>
        <v>NO TRANSECT</v>
      </c>
      <c r="E16" s="324" t="str">
        <f t="shared" si="1"/>
        <v>NO TRANSECT</v>
      </c>
      <c r="F16" s="324" t="str">
        <f t="shared" si="1"/>
        <v>NO TRANSECT</v>
      </c>
      <c r="G16" s="324" t="str">
        <f t="shared" si="1"/>
        <v>NO TRANSECT</v>
      </c>
      <c r="H16" s="325" t="str">
        <f t="shared" si="1"/>
        <v>NO TRANSECT</v>
      </c>
      <c r="I16" s="324" t="str">
        <f t="shared" si="1"/>
        <v>NO TRANSECT</v>
      </c>
      <c r="J16" s="326" t="str">
        <f t="shared" si="1"/>
        <v>NO TRANSECT</v>
      </c>
      <c r="K16" s="283"/>
      <c r="O16" s="157"/>
    </row>
    <row r="17" spans="1:11" ht="15" customHeight="1" thickBot="1" x14ac:dyDescent="0.3">
      <c r="A17" s="286"/>
      <c r="B17" s="327" t="s">
        <v>84</v>
      </c>
      <c r="C17" s="328" t="str">
        <f t="shared" ref="C17:J17" si="2">IF(C12="NO TRANSECT","NO TRANSECT",($E$4+$E$5)*C14)</f>
        <v>NO TRANSECT</v>
      </c>
      <c r="D17" s="329" t="str">
        <f t="shared" si="2"/>
        <v>NO TRANSECT</v>
      </c>
      <c r="E17" s="329" t="str">
        <f t="shared" si="2"/>
        <v>NO TRANSECT</v>
      </c>
      <c r="F17" s="329" t="str">
        <f t="shared" si="2"/>
        <v>NO TRANSECT</v>
      </c>
      <c r="G17" s="329" t="str">
        <f t="shared" si="2"/>
        <v>NO TRANSECT</v>
      </c>
      <c r="H17" s="330" t="str">
        <f t="shared" si="2"/>
        <v>NO TRANSECT</v>
      </c>
      <c r="I17" s="329" t="str">
        <f t="shared" si="2"/>
        <v>NO TRANSECT</v>
      </c>
      <c r="J17" s="331" t="str">
        <f t="shared" si="2"/>
        <v>NO TRANSECT</v>
      </c>
      <c r="K17" s="283"/>
    </row>
    <row r="18" spans="1:11" ht="14.4" thickBot="1" x14ac:dyDescent="0.3">
      <c r="A18" s="332"/>
      <c r="B18" s="333"/>
      <c r="C18" s="334"/>
      <c r="D18" s="334"/>
      <c r="E18" s="334"/>
      <c r="F18" s="334"/>
      <c r="G18" s="334"/>
      <c r="H18" s="334"/>
      <c r="I18" s="334"/>
      <c r="J18" s="334"/>
      <c r="K18" s="335"/>
    </row>
    <row r="19" spans="1:11" ht="14.4" thickBot="1" x14ac:dyDescent="0.3">
      <c r="A19" s="336"/>
      <c r="B19" s="337"/>
      <c r="C19" s="338"/>
      <c r="D19" s="338"/>
      <c r="E19" s="338"/>
      <c r="F19" s="338"/>
      <c r="G19" s="338"/>
      <c r="H19" s="338"/>
      <c r="I19" s="338"/>
      <c r="J19" s="338"/>
      <c r="K19" s="336"/>
    </row>
    <row r="20" spans="1:11" ht="14.4" thickBot="1" x14ac:dyDescent="0.3">
      <c r="A20" s="465" t="s">
        <v>134</v>
      </c>
      <c r="B20" s="466"/>
      <c r="C20" s="466"/>
      <c r="D20" s="466"/>
      <c r="E20" s="466"/>
      <c r="F20" s="466"/>
      <c r="G20" s="466"/>
      <c r="H20" s="466"/>
      <c r="I20" s="466"/>
      <c r="J20" s="466"/>
      <c r="K20" s="467"/>
    </row>
    <row r="21" spans="1:11" ht="14.4" thickBot="1" x14ac:dyDescent="0.3">
      <c r="A21" s="286"/>
      <c r="B21" s="161"/>
      <c r="C21" s="339"/>
      <c r="D21" s="339"/>
      <c r="E21" s="339"/>
      <c r="F21" s="339"/>
      <c r="G21" s="339"/>
      <c r="H21" s="339"/>
      <c r="I21" s="339"/>
      <c r="J21" s="339"/>
      <c r="K21" s="283"/>
    </row>
    <row r="22" spans="1:11" ht="18" x14ac:dyDescent="0.3">
      <c r="A22" s="340" t="s">
        <v>182</v>
      </c>
      <c r="B22" s="158"/>
      <c r="C22" s="158"/>
      <c r="D22" s="158"/>
      <c r="E22" s="281">
        <v>0.26200000000000001</v>
      </c>
      <c r="F22" s="282" t="s">
        <v>365</v>
      </c>
      <c r="G22" s="480" t="s">
        <v>325</v>
      </c>
      <c r="H22" s="481"/>
      <c r="I22" s="481"/>
      <c r="J22" s="482"/>
      <c r="K22" s="283"/>
    </row>
    <row r="23" spans="1:11" ht="15.75" customHeight="1" thickBot="1" x14ac:dyDescent="0.3">
      <c r="A23" s="286"/>
      <c r="B23" s="158"/>
      <c r="C23" s="469" t="s">
        <v>162</v>
      </c>
      <c r="D23" s="470"/>
      <c r="E23" s="285">
        <v>0.18</v>
      </c>
      <c r="F23" s="158"/>
      <c r="G23" s="483"/>
      <c r="H23" s="484"/>
      <c r="I23" s="484"/>
      <c r="J23" s="485"/>
      <c r="K23" s="283"/>
    </row>
    <row r="24" spans="1:11" ht="17.25" customHeight="1" x14ac:dyDescent="0.25">
      <c r="A24" s="286"/>
      <c r="B24" s="341"/>
      <c r="C24" s="341"/>
      <c r="D24" s="341"/>
      <c r="E24" s="341"/>
      <c r="F24" s="341"/>
      <c r="G24" s="486"/>
      <c r="H24" s="487"/>
      <c r="I24" s="487"/>
      <c r="J24" s="488"/>
      <c r="K24" s="283"/>
    </row>
    <row r="25" spans="1:11" ht="16.5" customHeight="1" x14ac:dyDescent="0.25">
      <c r="A25" s="286"/>
      <c r="B25" s="341"/>
      <c r="C25" s="341"/>
      <c r="D25" s="341"/>
      <c r="E25" s="341"/>
      <c r="F25" s="341"/>
      <c r="G25" s="341"/>
      <c r="H25" s="341"/>
      <c r="I25" s="341"/>
      <c r="J25" s="341"/>
      <c r="K25" s="283"/>
    </row>
    <row r="26" spans="1:11" ht="14.4" thickBot="1" x14ac:dyDescent="0.3">
      <c r="A26" s="292"/>
      <c r="B26" s="293" t="s">
        <v>369</v>
      </c>
      <c r="C26" s="290"/>
      <c r="D26" s="290"/>
      <c r="E26" s="290"/>
      <c r="F26" s="290"/>
      <c r="G26" s="290"/>
      <c r="H26" s="290"/>
      <c r="I26" s="290"/>
      <c r="J26" s="290"/>
      <c r="K26" s="294"/>
    </row>
    <row r="27" spans="1:11" ht="15" customHeight="1" thickBot="1" x14ac:dyDescent="0.3">
      <c r="A27" s="286"/>
      <c r="B27" s="283"/>
      <c r="C27" s="459" t="s">
        <v>58</v>
      </c>
      <c r="D27" s="460"/>
      <c r="E27" s="460"/>
      <c r="F27" s="460"/>
      <c r="G27" s="460"/>
      <c r="H27" s="460"/>
      <c r="I27" s="460"/>
      <c r="J27" s="461"/>
      <c r="K27" s="342"/>
    </row>
    <row r="28" spans="1:11" ht="15" customHeight="1" x14ac:dyDescent="0.25">
      <c r="A28" s="286"/>
      <c r="B28" s="343"/>
      <c r="C28" s="344">
        <v>1</v>
      </c>
      <c r="D28" s="345">
        <v>2</v>
      </c>
      <c r="E28" s="345">
        <v>3</v>
      </c>
      <c r="F28" s="345">
        <v>4</v>
      </c>
      <c r="G28" s="345">
        <v>5</v>
      </c>
      <c r="H28" s="346">
        <v>6</v>
      </c>
      <c r="I28" s="345">
        <v>7</v>
      </c>
      <c r="J28" s="347">
        <v>8</v>
      </c>
      <c r="K28" s="283"/>
    </row>
    <row r="29" spans="1:11" ht="15" customHeight="1" x14ac:dyDescent="0.25">
      <c r="A29" s="286"/>
      <c r="B29" s="348" t="s">
        <v>59</v>
      </c>
      <c r="C29" s="349">
        <f>'Site Description'!B30</f>
        <v>0</v>
      </c>
      <c r="D29" s="304">
        <f>'Site Description'!C30</f>
        <v>0</v>
      </c>
      <c r="E29" s="304">
        <f>'Site Description'!D30</f>
        <v>0</v>
      </c>
      <c r="F29" s="304">
        <f>'Site Description'!E30</f>
        <v>0</v>
      </c>
      <c r="G29" s="304">
        <f>'Site Description'!F30</f>
        <v>0</v>
      </c>
      <c r="H29" s="305">
        <f>'Site Description'!G30</f>
        <v>0</v>
      </c>
      <c r="I29" s="304">
        <f>'Site Description'!H30</f>
        <v>0</v>
      </c>
      <c r="J29" s="306">
        <f>'Site Description'!I30</f>
        <v>0</v>
      </c>
      <c r="K29" s="283"/>
    </row>
    <row r="30" spans="1:11" ht="15" customHeight="1" x14ac:dyDescent="0.25">
      <c r="A30" s="286"/>
      <c r="B30" s="348" t="s">
        <v>39</v>
      </c>
      <c r="C30" s="350" t="str">
        <f>'Site Description'!B34</f>
        <v>NO TRANSECT</v>
      </c>
      <c r="D30" s="308" t="str">
        <f>'Site Description'!C34</f>
        <v>NO TRANSECT</v>
      </c>
      <c r="E30" s="308" t="str">
        <f>'Site Description'!D34</f>
        <v>NO TRANSECT</v>
      </c>
      <c r="F30" s="308" t="str">
        <f>'Site Description'!E34</f>
        <v>NO TRANSECT</v>
      </c>
      <c r="G30" s="308" t="str">
        <f>'Site Description'!F34</f>
        <v>NO TRANSECT</v>
      </c>
      <c r="H30" s="309" t="str">
        <f>'Site Description'!G34</f>
        <v>NO TRANSECT</v>
      </c>
      <c r="I30" s="308" t="str">
        <f>'Site Description'!H34</f>
        <v>NO TRANSECT</v>
      </c>
      <c r="J30" s="310" t="str">
        <f>'Site Description'!I34</f>
        <v>NO TRANSECT</v>
      </c>
      <c r="K30" s="283"/>
    </row>
    <row r="31" spans="1:11" ht="15" customHeight="1" x14ac:dyDescent="0.25">
      <c r="A31" s="286"/>
      <c r="B31" s="348" t="s">
        <v>81</v>
      </c>
      <c r="C31" s="350" t="str">
        <f>IF(C30="NO TRANSECT","NO TRANSECT",Analysis!Q15+Analysis!Q19+Analysis!Q23+Analysis!Q29+Analysis!Q30+Analysis!Q44+Analysis!Q74+Analysis!Q82)</f>
        <v>NO TRANSECT</v>
      </c>
      <c r="D31" s="350" t="str">
        <f>IF(D30="NO TRANSECT","NO TRANSECT",Analysis!R15+Analysis!R19+Analysis!R23+Analysis!R29+Analysis!R30+Analysis!R44+Analysis!R74+Analysis!R82)</f>
        <v>NO TRANSECT</v>
      </c>
      <c r="E31" s="350" t="str">
        <f>IF(E30="NO TRANSECT","NO TRANSECT",Analysis!S15+Analysis!S19+Analysis!S23+Analysis!S29+Analysis!S30+Analysis!S44+Analysis!S74+Analysis!S82)</f>
        <v>NO TRANSECT</v>
      </c>
      <c r="F31" s="350" t="str">
        <f>IF(F30="NO TRANSECT","NO TRANSECT",Analysis!T15+Analysis!T19+Analysis!T23+Analysis!T29+Analysis!T30+Analysis!T44+Analysis!T74+Analysis!T82)</f>
        <v>NO TRANSECT</v>
      </c>
      <c r="G31" s="350" t="str">
        <f>IF(G30="NO TRANSECT","NO TRANSECT",Analysis!U15+Analysis!U19+Analysis!U23+Analysis!U29+Analysis!U30+Analysis!U44+Analysis!U74+Analysis!U82)</f>
        <v>NO TRANSECT</v>
      </c>
      <c r="H31" s="350" t="str">
        <f>IF(H30="NO TRANSECT","NO TRANSECT",Analysis!V15+Analysis!V19+Analysis!V23+Analysis!V29+Analysis!V30+Analysis!V44+Analysis!V74+Analysis!V82)</f>
        <v>NO TRANSECT</v>
      </c>
      <c r="I31" s="350" t="str">
        <f>IF(I30="NO TRANSECT","NO TRANSECT",Analysis!W15+Analysis!W19+Analysis!W23+Analysis!W29+Analysis!W30+Analysis!W44+Analysis!W74+Analysis!W82)</f>
        <v>NO TRANSECT</v>
      </c>
      <c r="J31" s="310" t="str">
        <f>IF(J30="NO TRANSECT","NO TRANSECT",Analysis!X15+Analysis!X19+Analysis!X23+Analysis!X29+Analysis!X30+Analysis!X44+Analysis!X74+Analysis!X82)</f>
        <v>NO TRANSECT</v>
      </c>
      <c r="K31" s="283"/>
    </row>
    <row r="32" spans="1:11" ht="15" customHeight="1" x14ac:dyDescent="0.25">
      <c r="A32" s="286"/>
      <c r="B32" s="351" t="s">
        <v>82</v>
      </c>
      <c r="C32" s="312" t="str">
        <f t="shared" ref="C32:J32" si="3">IF(C12="NO TRANSECT","NO TRANSECT",C30*(C31/100))</f>
        <v>NO TRANSECT</v>
      </c>
      <c r="D32" s="313" t="str">
        <f t="shared" si="3"/>
        <v>NO TRANSECT</v>
      </c>
      <c r="E32" s="313" t="str">
        <f t="shared" si="3"/>
        <v>NO TRANSECT</v>
      </c>
      <c r="F32" s="313" t="str">
        <f t="shared" si="3"/>
        <v>NO TRANSECT</v>
      </c>
      <c r="G32" s="313" t="str">
        <f t="shared" si="3"/>
        <v>NO TRANSECT</v>
      </c>
      <c r="H32" s="314" t="str">
        <f t="shared" si="3"/>
        <v>NO TRANSECT</v>
      </c>
      <c r="I32" s="313" t="str">
        <f t="shared" si="3"/>
        <v>NO TRANSECT</v>
      </c>
      <c r="J32" s="315" t="str">
        <f t="shared" si="3"/>
        <v>NO TRANSECT</v>
      </c>
      <c r="K32" s="352"/>
    </row>
    <row r="33" spans="1:11" ht="15" customHeight="1" x14ac:dyDescent="0.25">
      <c r="A33" s="286"/>
      <c r="B33" s="353" t="s">
        <v>83</v>
      </c>
      <c r="C33" s="354" t="str">
        <f>IF(C12="NO TRANSECT","NO TRANSECT",$E$22*C14)</f>
        <v>NO TRANSECT</v>
      </c>
      <c r="D33" s="355" t="str">
        <f t="shared" ref="D33:J33" si="4">IF(D12="NO TRANSECT","NO TRANSECT",$E$22*D14)</f>
        <v>NO TRANSECT</v>
      </c>
      <c r="E33" s="355" t="str">
        <f t="shared" si="4"/>
        <v>NO TRANSECT</v>
      </c>
      <c r="F33" s="355" t="str">
        <f t="shared" si="4"/>
        <v>NO TRANSECT</v>
      </c>
      <c r="G33" s="355" t="str">
        <f t="shared" si="4"/>
        <v>NO TRANSECT</v>
      </c>
      <c r="H33" s="356" t="str">
        <f t="shared" si="4"/>
        <v>NO TRANSECT</v>
      </c>
      <c r="I33" s="355" t="str">
        <f t="shared" si="4"/>
        <v>NO TRANSECT</v>
      </c>
      <c r="J33" s="357" t="str">
        <f t="shared" si="4"/>
        <v>NO TRANSECT</v>
      </c>
      <c r="K33" s="283"/>
    </row>
    <row r="34" spans="1:11" ht="15" customHeight="1" x14ac:dyDescent="0.25">
      <c r="A34" s="286"/>
      <c r="B34" s="353" t="s">
        <v>85</v>
      </c>
      <c r="C34" s="358" t="str">
        <f>IF(C12="NO TRANSECT","NO TRANSECT",($E$22-$E$23)*C32)</f>
        <v>NO TRANSECT</v>
      </c>
      <c r="D34" s="359" t="str">
        <f t="shared" ref="D34:J34" si="5">IF(D12="NO TRANSECT","NO TRANSECT",($E$22-$E$23)*D32)</f>
        <v>NO TRANSECT</v>
      </c>
      <c r="E34" s="359" t="str">
        <f t="shared" si="5"/>
        <v>NO TRANSECT</v>
      </c>
      <c r="F34" s="359" t="str">
        <f t="shared" si="5"/>
        <v>NO TRANSECT</v>
      </c>
      <c r="G34" s="359" t="str">
        <f t="shared" si="5"/>
        <v>NO TRANSECT</v>
      </c>
      <c r="H34" s="360" t="str">
        <f t="shared" si="5"/>
        <v>NO TRANSECT</v>
      </c>
      <c r="I34" s="359" t="str">
        <f t="shared" si="5"/>
        <v>NO TRANSECT</v>
      </c>
      <c r="J34" s="361" t="str">
        <f t="shared" si="5"/>
        <v>NO TRANSECT</v>
      </c>
      <c r="K34" s="283"/>
    </row>
    <row r="35" spans="1:11" s="369" customFormat="1" ht="15" customHeight="1" thickBot="1" x14ac:dyDescent="0.4">
      <c r="A35" s="362"/>
      <c r="B35" s="363" t="s">
        <v>84</v>
      </c>
      <c r="C35" s="364" t="str">
        <f>IF(C12="NO TRANSECT","NO TRANSECT",($E$22+$E$23)*C32)</f>
        <v>NO TRANSECT</v>
      </c>
      <c r="D35" s="365" t="str">
        <f t="shared" ref="D35:J35" si="6">IF(D12="NO TRANSECT","NO TRANSECT",($E$22+$E$23)*D32)</f>
        <v>NO TRANSECT</v>
      </c>
      <c r="E35" s="365" t="str">
        <f t="shared" si="6"/>
        <v>NO TRANSECT</v>
      </c>
      <c r="F35" s="365" t="str">
        <f t="shared" si="6"/>
        <v>NO TRANSECT</v>
      </c>
      <c r="G35" s="365" t="str">
        <f t="shared" si="6"/>
        <v>NO TRANSECT</v>
      </c>
      <c r="H35" s="366" t="str">
        <f t="shared" si="6"/>
        <v>NO TRANSECT</v>
      </c>
      <c r="I35" s="365" t="str">
        <f t="shared" si="6"/>
        <v>NO TRANSECT</v>
      </c>
      <c r="J35" s="367" t="str">
        <f t="shared" si="6"/>
        <v>NO TRANSECT</v>
      </c>
      <c r="K35" s="368"/>
    </row>
    <row r="36" spans="1:11" s="373" customFormat="1" ht="16.2" thickBot="1" x14ac:dyDescent="0.35">
      <c r="A36" s="370"/>
      <c r="B36" s="371"/>
      <c r="C36" s="371"/>
      <c r="D36" s="371"/>
      <c r="E36" s="371"/>
      <c r="F36" s="371"/>
      <c r="G36" s="371"/>
      <c r="H36" s="371"/>
      <c r="I36" s="371"/>
      <c r="J36" s="371"/>
      <c r="K36" s="372"/>
    </row>
    <row r="37" spans="1:11" s="373" customFormat="1" ht="15.6" x14ac:dyDescent="0.3"/>
    <row r="38" spans="1:11" s="373" customFormat="1" ht="15.6" x14ac:dyDescent="0.3"/>
    <row r="39" spans="1:11" s="373" customFormat="1" ht="15.6" x14ac:dyDescent="0.3"/>
    <row r="40" spans="1:11" s="373" customFormat="1" ht="15.6" x14ac:dyDescent="0.3"/>
    <row r="41" spans="1:11" s="373" customFormat="1" ht="15.6" x14ac:dyDescent="0.3"/>
    <row r="42" spans="1:11" s="373" customFormat="1" ht="15.6" x14ac:dyDescent="0.3"/>
    <row r="43" spans="1:11" s="373" customFormat="1" ht="15.6" x14ac:dyDescent="0.3"/>
    <row r="44" spans="1:11" s="373" customFormat="1" ht="15.6" x14ac:dyDescent="0.3"/>
    <row r="45" spans="1:11" s="373" customFormat="1" ht="15.6" x14ac:dyDescent="0.3"/>
    <row r="46" spans="1:11" s="373" customFormat="1" ht="15.6" x14ac:dyDescent="0.3"/>
  </sheetData>
  <sheetProtection algorithmName="SHA-512" hashValue="Zkry5JpuOWe8O1eKdYt3KFD+bca4ndNofdN8QKEPhYdnRRUlqHuloOSYsvIvZgSlzoDqpgy+OQ+mJLsGb8NMrA==" saltValue="u7OkLbd8Vo7fIqYLPn9E5w==" spinCount="100000" sheet="1" objects="1" scenarios="1"/>
  <protectedRanges>
    <protectedRange sqref="E4:E5 E22:E23" name="Range1"/>
  </protectedRanges>
  <mergeCells count="9">
    <mergeCell ref="C27:J27"/>
    <mergeCell ref="A2:K2"/>
    <mergeCell ref="A20:K20"/>
    <mergeCell ref="C7:H7"/>
    <mergeCell ref="C9:J9"/>
    <mergeCell ref="C5:D5"/>
    <mergeCell ref="C23:D23"/>
    <mergeCell ref="G4:J6"/>
    <mergeCell ref="G22:J2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E84"/>
  <sheetViews>
    <sheetView zoomScale="90" zoomScaleNormal="90" workbookViewId="0">
      <selection activeCell="E11" sqref="E11"/>
    </sheetView>
  </sheetViews>
  <sheetFormatPr defaultColWidth="9.109375" defaultRowHeight="14.4" x14ac:dyDescent="0.3"/>
  <cols>
    <col min="1" max="1" width="9.109375" style="9" customWidth="1"/>
    <col min="2" max="2" width="29.6640625" style="9" bestFit="1" customWidth="1"/>
    <col min="3" max="3" width="10.5546875" style="9" customWidth="1"/>
    <col min="4" max="22" width="10.5546875" style="52" customWidth="1"/>
    <col min="23" max="23" width="16.44140625" style="52" customWidth="1"/>
    <col min="24" max="24" width="14.33203125" style="52" customWidth="1"/>
    <col min="25" max="25" width="14.5546875" style="52" customWidth="1"/>
    <col min="26" max="26" width="16.5546875" style="52" customWidth="1"/>
    <col min="27" max="27" width="17.77734375" style="52" customWidth="1"/>
    <col min="28" max="28" width="18.6640625" style="52" customWidth="1"/>
    <col min="29" max="29" width="6.109375" style="52" customWidth="1"/>
    <col min="30" max="30" width="16.5546875" style="52" customWidth="1"/>
  </cols>
  <sheetData>
    <row r="2" spans="2:31" x14ac:dyDescent="0.3">
      <c r="B2" s="13" t="s">
        <v>131</v>
      </c>
      <c r="C2" s="12"/>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3"/>
    </row>
    <row r="3" spans="2:31" x14ac:dyDescent="0.3">
      <c r="B3" s="13"/>
      <c r="C3" s="12"/>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3"/>
    </row>
    <row r="4" spans="2:31" ht="15.6" x14ac:dyDescent="0.3">
      <c r="B4" s="13"/>
      <c r="C4" s="110" t="s">
        <v>139</v>
      </c>
      <c r="D4" s="111"/>
      <c r="E4" s="111"/>
      <c r="F4" s="111">
        <f>8-COUNTIF('Site Description'!B32:I32,"NO TRANSECT")</f>
        <v>0</v>
      </c>
      <c r="G4" s="91"/>
      <c r="H4" s="91"/>
      <c r="I4" s="91"/>
      <c r="J4" s="91"/>
      <c r="K4" s="91"/>
      <c r="L4" s="91"/>
      <c r="M4" s="91"/>
      <c r="N4" s="91"/>
      <c r="O4" s="91"/>
      <c r="P4" s="91"/>
      <c r="Q4" s="91"/>
      <c r="R4" s="91"/>
      <c r="S4" s="91"/>
      <c r="T4" s="91"/>
      <c r="U4" s="91"/>
      <c r="V4" s="91"/>
      <c r="W4" s="489" t="s">
        <v>302</v>
      </c>
      <c r="X4" s="489"/>
      <c r="Y4" s="489"/>
      <c r="Z4" s="93"/>
      <c r="AA4" s="490" t="s">
        <v>303</v>
      </c>
      <c r="AB4" s="490" t="s">
        <v>303</v>
      </c>
      <c r="AC4" s="8"/>
      <c r="AD4" s="93"/>
      <c r="AE4" s="3"/>
    </row>
    <row r="5" spans="2:31" ht="15.6" x14ac:dyDescent="0.3">
      <c r="B5" s="12"/>
      <c r="C5" s="12"/>
      <c r="D5" s="91"/>
      <c r="E5" s="91"/>
      <c r="F5" s="91"/>
      <c r="G5" s="91"/>
      <c r="H5" s="91"/>
      <c r="I5" s="91"/>
      <c r="J5" s="91"/>
      <c r="K5" s="91"/>
      <c r="L5" s="91"/>
      <c r="M5" s="91"/>
      <c r="N5" s="91"/>
      <c r="O5" s="91"/>
      <c r="P5" s="91"/>
      <c r="Q5" s="91"/>
      <c r="R5" s="91"/>
      <c r="S5" s="91"/>
      <c r="T5" s="91"/>
      <c r="U5" s="91"/>
      <c r="V5" s="91"/>
      <c r="W5" s="491"/>
      <c r="X5" s="491"/>
      <c r="Y5" s="491"/>
      <c r="Z5" s="491"/>
      <c r="AA5" s="490"/>
      <c r="AB5" s="490"/>
      <c r="AC5" s="8"/>
      <c r="AD5" s="93"/>
      <c r="AE5" s="3"/>
    </row>
    <row r="6" spans="2:31" ht="36.75" customHeight="1" x14ac:dyDescent="0.3">
      <c r="B6" s="12"/>
      <c r="C6" s="104"/>
      <c r="D6" s="493" t="s">
        <v>312</v>
      </c>
      <c r="E6" s="493"/>
      <c r="F6" s="493"/>
      <c r="G6" s="494" t="s">
        <v>128</v>
      </c>
      <c r="H6" s="494"/>
      <c r="I6" s="494" t="s">
        <v>129</v>
      </c>
      <c r="J6" s="494"/>
      <c r="K6" s="493" t="s">
        <v>313</v>
      </c>
      <c r="L6" s="493"/>
      <c r="M6" s="493"/>
      <c r="N6" s="103" t="s">
        <v>39</v>
      </c>
      <c r="O6" s="102" t="s">
        <v>79</v>
      </c>
      <c r="P6" s="493" t="s">
        <v>314</v>
      </c>
      <c r="Q6" s="493"/>
      <c r="R6" s="493"/>
      <c r="S6" s="493" t="s">
        <v>315</v>
      </c>
      <c r="T6" s="493"/>
      <c r="U6" s="493"/>
      <c r="V6" s="91"/>
      <c r="W6" s="5" t="s">
        <v>304</v>
      </c>
      <c r="X6" s="5" t="s">
        <v>305</v>
      </c>
      <c r="Y6" s="5" t="s">
        <v>306</v>
      </c>
      <c r="Z6" s="5" t="s">
        <v>307</v>
      </c>
      <c r="AA6" s="5" t="s">
        <v>308</v>
      </c>
      <c r="AB6" s="5" t="s">
        <v>309</v>
      </c>
      <c r="AC6" s="106"/>
      <c r="AD6" s="5" t="s">
        <v>310</v>
      </c>
      <c r="AE6" s="3"/>
    </row>
    <row r="7" spans="2:31" ht="28.2" x14ac:dyDescent="0.3">
      <c r="B7" s="12"/>
      <c r="C7" s="104" t="s">
        <v>130</v>
      </c>
      <c r="D7" s="101" t="s">
        <v>73</v>
      </c>
      <c r="E7" s="102" t="s">
        <v>85</v>
      </c>
      <c r="F7" s="102" t="s">
        <v>84</v>
      </c>
      <c r="G7" s="103" t="s">
        <v>73</v>
      </c>
      <c r="H7" s="103" t="s">
        <v>78</v>
      </c>
      <c r="I7" s="103" t="s">
        <v>73</v>
      </c>
      <c r="J7" s="103" t="s">
        <v>78</v>
      </c>
      <c r="K7" s="101" t="s">
        <v>73</v>
      </c>
      <c r="L7" s="102" t="s">
        <v>85</v>
      </c>
      <c r="M7" s="102" t="s">
        <v>84</v>
      </c>
      <c r="N7" s="103"/>
      <c r="O7" s="102"/>
      <c r="P7" s="101" t="s">
        <v>73</v>
      </c>
      <c r="Q7" s="102" t="s">
        <v>85</v>
      </c>
      <c r="R7" s="102" t="s">
        <v>84</v>
      </c>
      <c r="S7" s="101" t="s">
        <v>73</v>
      </c>
      <c r="T7" s="102" t="s">
        <v>85</v>
      </c>
      <c r="U7" s="102" t="s">
        <v>84</v>
      </c>
      <c r="V7" s="91"/>
      <c r="W7" s="6" t="s">
        <v>73</v>
      </c>
      <c r="X7" s="6" t="s">
        <v>73</v>
      </c>
      <c r="Y7" s="6" t="s">
        <v>73</v>
      </c>
      <c r="Z7" s="6" t="s">
        <v>73</v>
      </c>
      <c r="AA7" s="6" t="s">
        <v>73</v>
      </c>
      <c r="AB7" s="6" t="s">
        <v>73</v>
      </c>
      <c r="AC7" s="106"/>
      <c r="AD7" s="6" t="s">
        <v>73</v>
      </c>
      <c r="AE7" s="3"/>
    </row>
    <row r="8" spans="2:31" ht="15.6" x14ac:dyDescent="0.3">
      <c r="B8" s="12"/>
      <c r="C8" s="104">
        <v>1</v>
      </c>
      <c r="D8" s="15" t="str">
        <f>IF('Site Description'!B$32="NO TRANSECT","NO TRANSECT",Analysis!$AA$84)</f>
        <v>NO TRANSECT</v>
      </c>
      <c r="E8" s="15" t="str">
        <f>IF('Site Description'!B$32="NO TRANSECT","NO TRANSECT",Analysis!$AK$84)</f>
        <v>NO TRANSECT</v>
      </c>
      <c r="F8" s="15" t="str">
        <f>IF('Site Description'!B$32="NO TRANSECT","NO TRANSECT",Analysis!$AU$84)</f>
        <v>NO TRANSECT</v>
      </c>
      <c r="G8" s="15" t="str">
        <f>IF('Site Description'!B$32="NO TRANSECT","NO TRANSECT",'Macro- &amp; Microbioerosion'!C15)</f>
        <v>NO TRANSECT</v>
      </c>
      <c r="H8" s="15" t="str">
        <f>IF('Site Description'!B$32="NO TRANSECT","NO TRANSECT",'Macro- &amp; Microbioerosion'!$C$15-'Macro- &amp; Microbioerosion'!$C$16)</f>
        <v>NO TRANSECT</v>
      </c>
      <c r="I8" s="15" t="str">
        <f>IF('Site Description'!B$32="NO TRANSECT","NO TRANSECT",'Macro- &amp; Microbioerosion'!C33)</f>
        <v>NO TRANSECT</v>
      </c>
      <c r="J8" s="15" t="str">
        <f>IF('Site Description'!$B$32="NO TRANSECT","NO TRANSECT",'Macro- &amp; Microbioerosion'!$C$33-'Macro- &amp; Microbioerosion'!$C$34)</f>
        <v>NO TRANSECT</v>
      </c>
      <c r="K8" s="15" t="str">
        <f>IF('Site Description'!B$32="NO TRANSECT","NO TRANSECT",D8-G8-I8)</f>
        <v>NO TRANSECT</v>
      </c>
      <c r="L8" s="15" t="str">
        <f>IF('Site Description'!B$32="NO TRANSECT","NO TRANSECT",E8-(G8-H8)-(I8-J8))</f>
        <v>NO TRANSECT</v>
      </c>
      <c r="M8" s="15" t="str">
        <f>IF('Site Description'!B$32="NO TRANSECT","NO TRANSECT",F8-(G8+H8)-(J8+I8))</f>
        <v>NO TRANSECT</v>
      </c>
      <c r="N8" s="15" t="str">
        <f>IF('Site Description'!B$32="NO TRANSECT","NO TRANSECT",'Site Description'!$B$34)</f>
        <v>NO TRANSECT</v>
      </c>
      <c r="O8" s="15" t="str">
        <f>'Site Description'!$B$32</f>
        <v>NO TRANSECT</v>
      </c>
      <c r="P8" s="15" t="str">
        <f>IF('Site Description'!B$32="NO TRANSECT","NO TRANSECT",Analysis!$AA$84-Analysis!AA17-Analysis!AA30-Analysis!AA76-Analysis!AA79)</f>
        <v>NO TRANSECT</v>
      </c>
      <c r="Q8" s="15" t="str">
        <f>IF('Site Description'!B$32="NO TRANSECT","NO TRANSECT",Analysis!$AK$84-Analysis!AK17-Analysis!AK30-Analysis!AK76-Analysis!AK79)</f>
        <v>NO TRANSECT</v>
      </c>
      <c r="R8" s="15" t="str">
        <f>IF('Site Description'!B$32="NO TRANSECT","NO TRANSECT",Analysis!$AU$84-Analysis!AU17-Analysis!AU30-Analysis!AU76-Analysis!AU79)</f>
        <v>NO TRANSECT</v>
      </c>
      <c r="S8" s="15" t="str">
        <f>IF('Site Description'!B$32="NO TRANSECT","NO TRANSECT",D8-P8)</f>
        <v>NO TRANSECT</v>
      </c>
      <c r="T8" s="15" t="str">
        <f>IF('Site Description'!B$32="NO TRANSECT","NO TRANSECT",E8-Q8)</f>
        <v>NO TRANSECT</v>
      </c>
      <c r="U8" s="15" t="str">
        <f>IF('Site Description'!B$32="NO TRANSECT","NO TRANSECT",F8-R8)</f>
        <v>NO TRANSECT</v>
      </c>
      <c r="V8" s="91"/>
      <c r="W8" s="107" t="str">
        <f>P8</f>
        <v>NO TRANSECT</v>
      </c>
      <c r="X8" s="107" t="str">
        <f>S8</f>
        <v>NO TRANSECT</v>
      </c>
      <c r="Y8" s="107" t="str">
        <f>I8</f>
        <v>NO TRANSECT</v>
      </c>
      <c r="Z8" s="107" t="str">
        <f>G8</f>
        <v>NO TRANSECT</v>
      </c>
      <c r="AA8" s="109"/>
      <c r="AB8" s="109"/>
      <c r="AC8" s="106"/>
      <c r="AD8" s="7" t="str">
        <f>IF($R$8="NO TRANSECT","NO TRANSECT", SUM(W8+X8)-(Y8+Z8+AA8+AB8))</f>
        <v>NO TRANSECT</v>
      </c>
      <c r="AE8" s="3"/>
    </row>
    <row r="9" spans="2:31" ht="15.6" x14ac:dyDescent="0.3">
      <c r="B9" s="12"/>
      <c r="C9" s="104">
        <v>2</v>
      </c>
      <c r="D9" s="15" t="str">
        <f>IF('Site Description'!C$32="NO TRANSECT","NO TRANSECT",Analysis!$AB$84)</f>
        <v>NO TRANSECT</v>
      </c>
      <c r="E9" s="15" t="str">
        <f>IF('Site Description'!C$32="NO TRANSECT","NO TRANSECT",Analysis!$AL$84)</f>
        <v>NO TRANSECT</v>
      </c>
      <c r="F9" s="15" t="str">
        <f>IF('Site Description'!C$32="NO TRANSECT","NO TRANSECT",Analysis!$AV$84)</f>
        <v>NO TRANSECT</v>
      </c>
      <c r="G9" s="15" t="str">
        <f>IF('Site Description'!C$32="NO TRANSECT","NO TRANSECT",'Macro- &amp; Microbioerosion'!D15)</f>
        <v>NO TRANSECT</v>
      </c>
      <c r="H9" s="15" t="str">
        <f>IF('Site Description'!C$32="NO TRANSECT","NO TRANSECT",'Macro- &amp; Microbioerosion'!$D$15-'Macro- &amp; Microbioerosion'!$D$16)</f>
        <v>NO TRANSECT</v>
      </c>
      <c r="I9" s="15" t="str">
        <f>IF('Site Description'!C$32="NO TRANSECT","NO TRANSECT",'Macro- &amp; Microbioerosion'!D33)</f>
        <v>NO TRANSECT</v>
      </c>
      <c r="J9" s="15" t="str">
        <f>IF('Site Description'!$C$32="NO TRANSECT","NO TRANSECT",'Macro- &amp; Microbioerosion'!$D$33-'Macro- &amp; Microbioerosion'!$D$34)</f>
        <v>NO TRANSECT</v>
      </c>
      <c r="K9" s="15" t="str">
        <f>IF('Site Description'!C$32="NO TRANSECT","NO TRANSECT",D9-G9-I9)</f>
        <v>NO TRANSECT</v>
      </c>
      <c r="L9" s="15" t="str">
        <f>IF('Site Description'!C$32="NO TRANSECT","NO TRANSECT",E9-(G9-H9)-(I9-J9))</f>
        <v>NO TRANSECT</v>
      </c>
      <c r="M9" s="15" t="str">
        <f>IF('Site Description'!C$32="NO TRANSECT","NO TRANSECT",F9-(G9+H9)-(J9+I9))</f>
        <v>NO TRANSECT</v>
      </c>
      <c r="N9" s="15" t="str">
        <f>IF('Site Description'!C$32="NO TRANSECT","NO TRANSECT",'Site Description'!$C$34)</f>
        <v>NO TRANSECT</v>
      </c>
      <c r="O9" s="15" t="str">
        <f>'Site Description'!$C$32</f>
        <v>NO TRANSECT</v>
      </c>
      <c r="P9" s="15" t="str">
        <f>IF('Site Description'!C$32="NO TRANSECT","NO TRANSECT",Analysis!$AB$84-Analysis!AB17-Analysis!AB30-Analysis!AB76-Analysis!AB79)</f>
        <v>NO TRANSECT</v>
      </c>
      <c r="Q9" s="15" t="str">
        <f>IF('Site Description'!C$32="NO TRANSECT","NO TRANSECT",Analysis!$AL$84-Analysis!AL17-Analysis!AL30-Analysis!AL76-Analysis!AL79)</f>
        <v>NO TRANSECT</v>
      </c>
      <c r="R9" s="15" t="str">
        <f>IF('Site Description'!C$32="NO TRANSECT","NO TRANSECT",Analysis!$AV$84-Analysis!AV17-Analysis!AV30-Analysis!AV76-Analysis!AV79)</f>
        <v>NO TRANSECT</v>
      </c>
      <c r="S9" s="15" t="str">
        <f>IF('Site Description'!C$32="NO TRANSECT","NO TRANSECT",D9-P9)</f>
        <v>NO TRANSECT</v>
      </c>
      <c r="T9" s="15" t="str">
        <f>IF('Site Description'!C$32="NO TRANSECT","NO TRANSECT",E9-Q9)</f>
        <v>NO TRANSECT</v>
      </c>
      <c r="U9" s="15" t="str">
        <f>IF('Site Description'!C$32="NO TRANSECT","NO TRANSECT",F9-R9)</f>
        <v>NO TRANSECT</v>
      </c>
      <c r="V9" s="91"/>
      <c r="W9" s="107" t="str">
        <f t="shared" ref="W9:W15" si="0">P9</f>
        <v>NO TRANSECT</v>
      </c>
      <c r="X9" s="107" t="str">
        <f t="shared" ref="X9:X15" si="1">S9</f>
        <v>NO TRANSECT</v>
      </c>
      <c r="Y9" s="107" t="str">
        <f t="shared" ref="Y9:Y15" si="2">I9</f>
        <v>NO TRANSECT</v>
      </c>
      <c r="Z9" s="107" t="str">
        <f t="shared" ref="Z9:Z15" si="3">G9</f>
        <v>NO TRANSECT</v>
      </c>
      <c r="AA9" s="109"/>
      <c r="AB9" s="109"/>
      <c r="AC9" s="106"/>
      <c r="AD9" s="7" t="str">
        <f>IF($R$9="NO TRANSECT","NO TRANSECT", SUM(W9+X9)-(Y9+Z9+AA9+AB9))</f>
        <v>NO TRANSECT</v>
      </c>
      <c r="AE9" s="3"/>
    </row>
    <row r="10" spans="2:31" ht="15.6" x14ac:dyDescent="0.3">
      <c r="B10" s="12"/>
      <c r="C10" s="104">
        <v>3</v>
      </c>
      <c r="D10" s="15" t="str">
        <f>IF('Site Description'!D$32="NO TRANSECT","NO TRANSECT",Analysis!$AC$84)</f>
        <v>NO TRANSECT</v>
      </c>
      <c r="E10" s="15" t="str">
        <f>IF('Site Description'!D$32="NO TRANSECT","NO TRANSECT",Analysis!$AM$84)</f>
        <v>NO TRANSECT</v>
      </c>
      <c r="F10" s="15" t="str">
        <f>IF('Site Description'!D$32="NO TRANSECT","NO TRANSECT",Analysis!$AW$84)</f>
        <v>NO TRANSECT</v>
      </c>
      <c r="G10" s="15" t="str">
        <f>IF('Site Description'!D$32="NO TRANSECT","NO TRANSECT",'Macro- &amp; Microbioerosion'!E15)</f>
        <v>NO TRANSECT</v>
      </c>
      <c r="H10" s="15" t="str">
        <f>IF('Site Description'!D$32="NO TRANSECT","NO TRANSECT",'Macro- &amp; Microbioerosion'!$E$15-'Macro- &amp; Microbioerosion'!$E$16)</f>
        <v>NO TRANSECT</v>
      </c>
      <c r="I10" s="15" t="str">
        <f>IF('Site Description'!D$32="NO TRANSECT","NO TRANSECT",'Macro- &amp; Microbioerosion'!E33)</f>
        <v>NO TRANSECT</v>
      </c>
      <c r="J10" s="15" t="str">
        <f>IF('Site Description'!$D$32="NO TRANSECT","NO TRANSECT",'Macro- &amp; Microbioerosion'!$E$33-'Macro- &amp; Microbioerosion'!$E$34)</f>
        <v>NO TRANSECT</v>
      </c>
      <c r="K10" s="15" t="str">
        <f>IF('Site Description'!D$32="NO TRANSECT","NO TRANSECT",D10-G10-I10)</f>
        <v>NO TRANSECT</v>
      </c>
      <c r="L10" s="15" t="str">
        <f>IF('Site Description'!D$32="NO TRANSECT","NO TRANSECT",E10-(G10-H10)-(I10-J10))</f>
        <v>NO TRANSECT</v>
      </c>
      <c r="M10" s="15" t="str">
        <f>IF('Site Description'!D$32="NO TRANSECT","NO TRANSECT",F10-(G10+H10)-(J10+I10))</f>
        <v>NO TRANSECT</v>
      </c>
      <c r="N10" s="15" t="str">
        <f>IF('Site Description'!D$32="NO TRANSECT","NO TRANSECT",'Site Description'!$D$34)</f>
        <v>NO TRANSECT</v>
      </c>
      <c r="O10" s="15" t="str">
        <f>'Site Description'!$D$32</f>
        <v>NO TRANSECT</v>
      </c>
      <c r="P10" s="15" t="str">
        <f>IF('Site Description'!D$32="NO TRANSECT","NO TRANSECT",Analysis!$AC$84-Analysis!AC17-Analysis!AC30-Analysis!AC76-Analysis!AC79)</f>
        <v>NO TRANSECT</v>
      </c>
      <c r="Q10" s="15" t="str">
        <f>IF('Site Description'!$D$32="NO TRANSECT","NO TRANSECT",Analysis!$AM$84-Analysis!ALD17-Analysis!AM30-Analysis!AM76-Analysis!AM79)</f>
        <v>NO TRANSECT</v>
      </c>
      <c r="R10" s="15" t="str">
        <f>IF('Site Description'!$D$32="NO TRANSECT","NO TRANSECT",Analysis!$AW$84-Analysis!AW17-Analysis!AW30-Analysis!AW76-Analysis!AW79)</f>
        <v>NO TRANSECT</v>
      </c>
      <c r="S10" s="15" t="str">
        <f>IF('Site Description'!D$32="NO TRANSECT","NO TRANSECT",D10-P10)</f>
        <v>NO TRANSECT</v>
      </c>
      <c r="T10" s="15" t="str">
        <f>IF('Site Description'!D$32="NO TRANSECT","NO TRANSECT",E10-Q10)</f>
        <v>NO TRANSECT</v>
      </c>
      <c r="U10" s="15" t="str">
        <f>IF('Site Description'!D$32="NO TRANSECT","NO TRANSECT",F10-R10)</f>
        <v>NO TRANSECT</v>
      </c>
      <c r="V10" s="91"/>
      <c r="W10" s="107" t="str">
        <f t="shared" si="0"/>
        <v>NO TRANSECT</v>
      </c>
      <c r="X10" s="107" t="str">
        <f t="shared" si="1"/>
        <v>NO TRANSECT</v>
      </c>
      <c r="Y10" s="107" t="str">
        <f t="shared" si="2"/>
        <v>NO TRANSECT</v>
      </c>
      <c r="Z10" s="107" t="str">
        <f t="shared" si="3"/>
        <v>NO TRANSECT</v>
      </c>
      <c r="AA10" s="109"/>
      <c r="AB10" s="109"/>
      <c r="AC10" s="106"/>
      <c r="AD10" s="7" t="str">
        <f>IF($R$10="NO TRANSECT","NO TRANSECT", SUM(W10+X10)-(Y10+Z10+AA10+AB10))</f>
        <v>NO TRANSECT</v>
      </c>
      <c r="AE10" s="3"/>
    </row>
    <row r="11" spans="2:31" ht="15.6" x14ac:dyDescent="0.3">
      <c r="B11" s="12"/>
      <c r="C11" s="104">
        <v>4</v>
      </c>
      <c r="D11" s="15" t="str">
        <f>IF('Site Description'!E$32="NO TRANSECT","NO TRANSECT",Analysis!$AD$84)</f>
        <v>NO TRANSECT</v>
      </c>
      <c r="E11" s="15" t="str">
        <f>IF('Site Description'!E$32="NO TRANSECT","NO TRANSECT",Analysis!$AN$84)</f>
        <v>NO TRANSECT</v>
      </c>
      <c r="F11" s="15" t="str">
        <f>IF('Site Description'!E$32="NO TRANSECT","NO TRANSECT",Analysis!$AX$84)</f>
        <v>NO TRANSECT</v>
      </c>
      <c r="G11" s="15" t="str">
        <f>IF('Site Description'!E$32="NO TRANSECT","NO TRANSECT",'Macro- &amp; Microbioerosion'!F15)</f>
        <v>NO TRANSECT</v>
      </c>
      <c r="H11" s="15" t="str">
        <f>IF('Site Description'!E$32="NO TRANSECT","NO TRANSECT",'Macro- &amp; Microbioerosion'!$F$15-'Macro- &amp; Microbioerosion'!$F$16)</f>
        <v>NO TRANSECT</v>
      </c>
      <c r="I11" s="15" t="str">
        <f>IF('Site Description'!E$32="NO TRANSECT","NO TRANSECT",'Macro- &amp; Microbioerosion'!F33)</f>
        <v>NO TRANSECT</v>
      </c>
      <c r="J11" s="15" t="str">
        <f>IF('Site Description'!$E$32="NO TRANSECT","NO TRANSECT",'Macro- &amp; Microbioerosion'!$F$33-'Macro- &amp; Microbioerosion'!$F$34)</f>
        <v>NO TRANSECT</v>
      </c>
      <c r="K11" s="15" t="str">
        <f>IF('Site Description'!E$32="NO TRANSECT","NO TRANSECT",D11-G11-I11)</f>
        <v>NO TRANSECT</v>
      </c>
      <c r="L11" s="15" t="str">
        <f>IF('Site Description'!E$32="NO TRANSECT","NO TRANSECT",E11-(G11-H11)-(I11-J11))</f>
        <v>NO TRANSECT</v>
      </c>
      <c r="M11" s="15" t="str">
        <f>IF('Site Description'!E$32="NO TRANSECT","NO TRANSECT",F11-(G11+H11)-(J11+I11))</f>
        <v>NO TRANSECT</v>
      </c>
      <c r="N11" s="15" t="str">
        <f>IF('Site Description'!E$32="NO TRANSECT","NO TRANSECT",'Site Description'!$E$34)</f>
        <v>NO TRANSECT</v>
      </c>
      <c r="O11" s="15" t="str">
        <f>'Site Description'!$E$32</f>
        <v>NO TRANSECT</v>
      </c>
      <c r="P11" s="15" t="str">
        <f>IF('Site Description'!$E$32="NO TRANSECT","NO TRANSECT",Analysis!$AD$84-Analysis!AD17-Analysis!AD30-Analysis!AD76-Analysis!AD79)</f>
        <v>NO TRANSECT</v>
      </c>
      <c r="Q11" s="15" t="str">
        <f>IF('Site Description'!$E$32="NO TRANSECT","NO TRANSECT",Analysis!$AN$84-Analysis!AN17-Analysis!AN30-Analysis!AN76-Analysis!AN79)</f>
        <v>NO TRANSECT</v>
      </c>
      <c r="R11" s="15" t="str">
        <f>IF('Site Description'!$E$32="NO TRANSECT","NO TRANSECT",Analysis!$AX$84-Analysis!AX17-Analysis!AX30-Analysis!AX76-Analysis!AX79)</f>
        <v>NO TRANSECT</v>
      </c>
      <c r="S11" s="15" t="str">
        <f>IF('Site Description'!E$32="NO TRANSECT","NO TRANSECT",D11-P11)</f>
        <v>NO TRANSECT</v>
      </c>
      <c r="T11" s="15" t="str">
        <f>IF('Site Description'!E$32="NO TRANSECT","NO TRANSECT",E11-Q11)</f>
        <v>NO TRANSECT</v>
      </c>
      <c r="U11" s="15" t="str">
        <f>IF('Site Description'!E$32="NO TRANSECT","NO TRANSECT",F11-R11)</f>
        <v>NO TRANSECT</v>
      </c>
      <c r="V11" s="91"/>
      <c r="W11" s="107" t="str">
        <f t="shared" si="0"/>
        <v>NO TRANSECT</v>
      </c>
      <c r="X11" s="107" t="str">
        <f t="shared" si="1"/>
        <v>NO TRANSECT</v>
      </c>
      <c r="Y11" s="107" t="str">
        <f t="shared" si="2"/>
        <v>NO TRANSECT</v>
      </c>
      <c r="Z11" s="107" t="str">
        <f t="shared" si="3"/>
        <v>NO TRANSECT</v>
      </c>
      <c r="AA11" s="109"/>
      <c r="AB11" s="109"/>
      <c r="AC11" s="106"/>
      <c r="AD11" s="7" t="str">
        <f>IF($R$11="NO TRANSECT","NO TRANSECT", SUM(W11+X11)-(Y11+Z11+AA11+AB11))</f>
        <v>NO TRANSECT</v>
      </c>
      <c r="AE11" s="3"/>
    </row>
    <row r="12" spans="2:31" ht="15.6" x14ac:dyDescent="0.3">
      <c r="B12" s="12"/>
      <c r="C12" s="104">
        <v>5</v>
      </c>
      <c r="D12" s="15" t="str">
        <f>IF('Site Description'!F$32="NO TRANSECT","NO TRANSECT",Analysis!$AE$84)</f>
        <v>NO TRANSECT</v>
      </c>
      <c r="E12" s="15" t="str">
        <f>IF('Site Description'!F$32="NO TRANSECT","NO TRANSECT",Analysis!$AO$84)</f>
        <v>NO TRANSECT</v>
      </c>
      <c r="F12" s="15" t="str">
        <f>IF('Site Description'!F$32="NO TRANSECT","NO TRANSECT",Analysis!$AY$84)</f>
        <v>NO TRANSECT</v>
      </c>
      <c r="G12" s="15" t="str">
        <f>IF('Site Description'!F$32="NO TRANSECT","NO TRANSECT",'Macro- &amp; Microbioerosion'!G15)</f>
        <v>NO TRANSECT</v>
      </c>
      <c r="H12" s="15" t="str">
        <f>IF('Site Description'!F$32="NO TRANSECT","NO TRANSECT",'Macro- &amp; Microbioerosion'!$G$15-'Macro- &amp; Microbioerosion'!$G$16)</f>
        <v>NO TRANSECT</v>
      </c>
      <c r="I12" s="15" t="str">
        <f>IF('Site Description'!F$32="NO TRANSECT","NO TRANSECT",'Macro- &amp; Microbioerosion'!G33)</f>
        <v>NO TRANSECT</v>
      </c>
      <c r="J12" s="15" t="str">
        <f>IF('Site Description'!$F$32="NO TRANSECT","NO TRANSECT",'Macro- &amp; Microbioerosion'!$G$33-'Macro- &amp; Microbioerosion'!$G$34)</f>
        <v>NO TRANSECT</v>
      </c>
      <c r="K12" s="15" t="str">
        <f>IF('Site Description'!F$32="NO TRANSECT","NO TRANSECT",D12-G12-I12)</f>
        <v>NO TRANSECT</v>
      </c>
      <c r="L12" s="15" t="str">
        <f>IF('Site Description'!F$32="NO TRANSECT","NO TRANSECT",E12-(G12-H12)-(I12-J12))</f>
        <v>NO TRANSECT</v>
      </c>
      <c r="M12" s="15" t="str">
        <f>IF('Site Description'!F$32="NO TRANSECT","NO TRANSECT",F12-(G12+H12)-(J12+I12))</f>
        <v>NO TRANSECT</v>
      </c>
      <c r="N12" s="15" t="str">
        <f>IF('Site Description'!F$32="NO TRANSECT","NO TRANSECT",'Site Description'!$F$34)</f>
        <v>NO TRANSECT</v>
      </c>
      <c r="O12" s="15" t="str">
        <f>'Site Description'!$F$32</f>
        <v>NO TRANSECT</v>
      </c>
      <c r="P12" s="15" t="str">
        <f>IF('Site Description'!$F$32="NO TRANSECT","NO TRANSECT",Analysis!$AE$84-Analysis!AE17-Analysis!AE30-Analysis!AE76-Analysis!AE79)</f>
        <v>NO TRANSECT</v>
      </c>
      <c r="Q12" s="15" t="str">
        <f>IF('Site Description'!$F$32="NO TRANSECT","NO TRANSECT",Analysis!$AO$84-Analysis!AO17-Analysis!AO30-Analysis!AO76-Analysis!AO79)</f>
        <v>NO TRANSECT</v>
      </c>
      <c r="R12" s="15" t="str">
        <f>IF('Site Description'!$F$32="NO TRANSECT","NO TRANSECT",Analysis!$AY$84-Analysis!AY17-Analysis!AY30-Analysis!AY76-Analysis!AY79)</f>
        <v>NO TRANSECT</v>
      </c>
      <c r="S12" s="15" t="str">
        <f>IF('Site Description'!F$32="NO TRANSECT","NO TRANSECT",D12-P12)</f>
        <v>NO TRANSECT</v>
      </c>
      <c r="T12" s="15" t="str">
        <f>IF('Site Description'!F$32="NO TRANSECT","NO TRANSECT",E12-Q12)</f>
        <v>NO TRANSECT</v>
      </c>
      <c r="U12" s="15" t="str">
        <f>IF('Site Description'!F$32="NO TRANSECT","NO TRANSECT",F12-R12)</f>
        <v>NO TRANSECT</v>
      </c>
      <c r="V12" s="91"/>
      <c r="W12" s="107" t="str">
        <f t="shared" si="0"/>
        <v>NO TRANSECT</v>
      </c>
      <c r="X12" s="107" t="str">
        <f t="shared" si="1"/>
        <v>NO TRANSECT</v>
      </c>
      <c r="Y12" s="107" t="str">
        <f t="shared" si="2"/>
        <v>NO TRANSECT</v>
      </c>
      <c r="Z12" s="107" t="str">
        <f t="shared" si="3"/>
        <v>NO TRANSECT</v>
      </c>
      <c r="AA12" s="109"/>
      <c r="AB12" s="109"/>
      <c r="AC12" s="106"/>
      <c r="AD12" s="7" t="str">
        <f>IF($R$12="NO TRANSECT","NO TRANSECT", SUM(W12+X12)-(Y12+Z12+AA12+AB12))</f>
        <v>NO TRANSECT</v>
      </c>
      <c r="AE12" s="3"/>
    </row>
    <row r="13" spans="2:31" ht="15.6" x14ac:dyDescent="0.3">
      <c r="B13" s="12"/>
      <c r="C13" s="104">
        <v>6</v>
      </c>
      <c r="D13" s="15" t="str">
        <f>IF('Site Description'!G$32="NO TRANSECT","NO TRANSECT",Analysis!$AF$84)</f>
        <v>NO TRANSECT</v>
      </c>
      <c r="E13" s="15" t="str">
        <f>IF('Site Description'!G$32="NO TRANSECT","NO TRANSECT",Analysis!$AP$84)</f>
        <v>NO TRANSECT</v>
      </c>
      <c r="F13" s="15" t="str">
        <f>IF('Site Description'!G$32="NO TRANSECT","NO TRANSECT",Analysis!$AZ$84)</f>
        <v>NO TRANSECT</v>
      </c>
      <c r="G13" s="15" t="str">
        <f>IF('Site Description'!G$32="NO TRANSECT","NO TRANSECT",'Macro- &amp; Microbioerosion'!H15)</f>
        <v>NO TRANSECT</v>
      </c>
      <c r="H13" s="15" t="str">
        <f>IF('Site Description'!G$32="NO TRANSECT","NO TRANSECT",'Macro- &amp; Microbioerosion'!$H$15-'Macro- &amp; Microbioerosion'!$H$16)</f>
        <v>NO TRANSECT</v>
      </c>
      <c r="I13" s="15" t="str">
        <f>IF('Site Description'!G$32="NO TRANSECT","NO TRANSECT",'Macro- &amp; Microbioerosion'!H33)</f>
        <v>NO TRANSECT</v>
      </c>
      <c r="J13" s="15" t="str">
        <f>IF('Site Description'!$G$32="NO TRANSECT","NO TRANSECT",'Macro- &amp; Microbioerosion'!$H$33-'Macro- &amp; Microbioerosion'!$H$34)</f>
        <v>NO TRANSECT</v>
      </c>
      <c r="K13" s="15" t="str">
        <f>IF('Site Description'!G$32="NO TRANSECT","NO TRANSECT",D13-G13-I13)</f>
        <v>NO TRANSECT</v>
      </c>
      <c r="L13" s="15" t="str">
        <f>IF('Site Description'!G$32="NO TRANSECT","NO TRANSECT",E13-(G13-H13)-(I13-J13))</f>
        <v>NO TRANSECT</v>
      </c>
      <c r="M13" s="15" t="str">
        <f>IF('Site Description'!G$32="NO TRANSECT","NO TRANSECT",F13-(G13+H13)-(J13+I13))</f>
        <v>NO TRANSECT</v>
      </c>
      <c r="N13" s="15" t="str">
        <f>IF('Site Description'!G$32="NO TRANSECT","NO TRANSECT",'Site Description'!$G$34)</f>
        <v>NO TRANSECT</v>
      </c>
      <c r="O13" s="15" t="str">
        <f>'Site Description'!$G$32</f>
        <v>NO TRANSECT</v>
      </c>
      <c r="P13" s="15" t="str">
        <f>IF('Site Description'!$G$32="NO TRANSECT","NO TRANSECT",Analysis!$AF$84-Analysis!AF17-Analysis!AF30-Analysis!AF76-Analysis!AF79)</f>
        <v>NO TRANSECT</v>
      </c>
      <c r="Q13" s="15" t="str">
        <f>IF('Site Description'!$G$32="NO TRANSECT","NO TRANSECT",Analysis!$AP$84-Analysis!AP17-Analysis!AP30-Analysis!AP76-Analysis!AP79)</f>
        <v>NO TRANSECT</v>
      </c>
      <c r="R13" s="15" t="str">
        <f>IF('Site Description'!$G$32="NO TRANSECT","NO TRANSECT",Analysis!$AZ$84-Analysis!AZ17-Analysis!AZ30-Analysis!AZ76-Analysis!AZ79)</f>
        <v>NO TRANSECT</v>
      </c>
      <c r="S13" s="15" t="str">
        <f>IF('Site Description'!G$32="NO TRANSECT","NO TRANSECT",D13-P13)</f>
        <v>NO TRANSECT</v>
      </c>
      <c r="T13" s="15" t="str">
        <f>IF('Site Description'!G$32="NO TRANSECT","NO TRANSECT",E13-Q13)</f>
        <v>NO TRANSECT</v>
      </c>
      <c r="U13" s="15" t="str">
        <f>IF('Site Description'!G$32="NO TRANSECT","NO TRANSECT",F13-R13)</f>
        <v>NO TRANSECT</v>
      </c>
      <c r="V13" s="91"/>
      <c r="W13" s="107" t="str">
        <f t="shared" si="0"/>
        <v>NO TRANSECT</v>
      </c>
      <c r="X13" s="107" t="str">
        <f t="shared" si="1"/>
        <v>NO TRANSECT</v>
      </c>
      <c r="Y13" s="107" t="str">
        <f t="shared" si="2"/>
        <v>NO TRANSECT</v>
      </c>
      <c r="Z13" s="107" t="str">
        <f t="shared" si="3"/>
        <v>NO TRANSECT</v>
      </c>
      <c r="AA13" s="109"/>
      <c r="AB13" s="109"/>
      <c r="AC13" s="106"/>
      <c r="AD13" s="7" t="str">
        <f>IF($R$13="NO TRANSECT","NO TRANSECT", SUM(W13+X13)-(Y13+Z13+AA13+AB13))</f>
        <v>NO TRANSECT</v>
      </c>
      <c r="AE13" s="3"/>
    </row>
    <row r="14" spans="2:31" ht="15.6" x14ac:dyDescent="0.3">
      <c r="B14" s="12"/>
      <c r="C14" s="104">
        <v>7</v>
      </c>
      <c r="D14" s="15" t="str">
        <f>IF('Site Description'!H$32="NO TRANSECT","NO TRANSECT",Analysis!$AG$84)</f>
        <v>NO TRANSECT</v>
      </c>
      <c r="E14" s="15" t="str">
        <f>IF('Site Description'!H$32="NO TRANSECT","NO TRANSECT",Analysis!$AQ$84)</f>
        <v>NO TRANSECT</v>
      </c>
      <c r="F14" s="15" t="str">
        <f>IF('Site Description'!H$32="NO TRANSECT","NO TRANSECT",Analysis!$BA$84)</f>
        <v>NO TRANSECT</v>
      </c>
      <c r="G14" s="15" t="str">
        <f>IF('Site Description'!H$32="NO TRANSECT","NO TRANSECT",'Macro- &amp; Microbioerosion'!I15)</f>
        <v>NO TRANSECT</v>
      </c>
      <c r="H14" s="15" t="str">
        <f>IF('Site Description'!H$32="NO TRANSECT","NO TRANSECT",'Macro- &amp; Microbioerosion'!$I$15-'Macro- &amp; Microbioerosion'!$I$16)</f>
        <v>NO TRANSECT</v>
      </c>
      <c r="I14" s="15" t="str">
        <f>IF('Site Description'!H$32="NO TRANSECT","NO TRANSECT",'Macro- &amp; Microbioerosion'!I33)</f>
        <v>NO TRANSECT</v>
      </c>
      <c r="J14" s="15" t="str">
        <f>IF('Site Description'!$H$32="NO TRANSECT","NO TRANSECT",'Macro- &amp; Microbioerosion'!$I$33-'Macro- &amp; Microbioerosion'!$I$34)</f>
        <v>NO TRANSECT</v>
      </c>
      <c r="K14" s="15" t="str">
        <f>IF('Site Description'!H$32="NO TRANSECT","NO TRANSECT",D14-G14-I14)</f>
        <v>NO TRANSECT</v>
      </c>
      <c r="L14" s="15" t="str">
        <f>IF('Site Description'!H$32="NO TRANSECT","NO TRANSECT",E14-(G14-H14)-(I14-J14))</f>
        <v>NO TRANSECT</v>
      </c>
      <c r="M14" s="15" t="str">
        <f>IF('Site Description'!H$32="NO TRANSECT","NO TRANSECT",F14-(G14+H14)-(J14+I14))</f>
        <v>NO TRANSECT</v>
      </c>
      <c r="N14" s="15" t="str">
        <f>IF('Site Description'!H$32="NO TRANSECT","NO TRANSECT",'Site Description'!$H$34)</f>
        <v>NO TRANSECT</v>
      </c>
      <c r="O14" s="15" t="str">
        <f>'Site Description'!$H$32</f>
        <v>NO TRANSECT</v>
      </c>
      <c r="P14" s="15" t="str">
        <f>IF('Site Description'!$H$32="NO TRANSECT","NO TRANSECT",Analysis!$AG$84-Analysis!AG17-Analysis!AG30-Analysis!AG76-Analysis!AG79)</f>
        <v>NO TRANSECT</v>
      </c>
      <c r="Q14" s="15" t="str">
        <f>IF('Site Description'!$H$32="NO TRANSECT","NO TRANSECT",Analysis!$AQ$84-Analysis!AQ17-Analysis!AQ30-Analysis!AQ76-Analysis!AQ79)</f>
        <v>NO TRANSECT</v>
      </c>
      <c r="R14" s="15" t="str">
        <f>IF('Site Description'!$H$32="NO TRANSECT","NO TRANSECT",Analysis!$BA$84-Analysis!BA17-Analysis!BA30-Analysis!BA76-Analysis!BA79)</f>
        <v>NO TRANSECT</v>
      </c>
      <c r="S14" s="15" t="str">
        <f>IF('Site Description'!H$32="NO TRANSECT","NO TRANSECT",D14-P14)</f>
        <v>NO TRANSECT</v>
      </c>
      <c r="T14" s="15" t="str">
        <f>IF('Site Description'!H$32="NO TRANSECT","NO TRANSECT",E14-Q14)</f>
        <v>NO TRANSECT</v>
      </c>
      <c r="U14" s="15" t="str">
        <f>IF('Site Description'!H$32="NO TRANSECT","NO TRANSECT",F14-R14)</f>
        <v>NO TRANSECT</v>
      </c>
      <c r="V14" s="91"/>
      <c r="W14" s="107" t="str">
        <f t="shared" si="0"/>
        <v>NO TRANSECT</v>
      </c>
      <c r="X14" s="107" t="str">
        <f t="shared" si="1"/>
        <v>NO TRANSECT</v>
      </c>
      <c r="Y14" s="107" t="str">
        <f t="shared" si="2"/>
        <v>NO TRANSECT</v>
      </c>
      <c r="Z14" s="107" t="str">
        <f t="shared" si="3"/>
        <v>NO TRANSECT</v>
      </c>
      <c r="AA14" s="109"/>
      <c r="AB14" s="109"/>
      <c r="AC14" s="106"/>
      <c r="AD14" s="7" t="str">
        <f>IF($R$14="NO TRANSECT","NO TRANSECT", SUM(W14+X14)-(Y14+Z14+AA14+AB14))</f>
        <v>NO TRANSECT</v>
      </c>
      <c r="AE14" s="3"/>
    </row>
    <row r="15" spans="2:31" ht="15.6" x14ac:dyDescent="0.3">
      <c r="B15" s="12"/>
      <c r="C15" s="104">
        <v>8</v>
      </c>
      <c r="D15" s="15" t="str">
        <f>IF('Site Description'!I$32="NO TRANSECT","NO TRANSECT",Analysis!$AH$84)</f>
        <v>NO TRANSECT</v>
      </c>
      <c r="E15" s="15" t="str">
        <f>IF('Site Description'!I$32="NO TRANSECT","NO TRANSECT",Analysis!$AR$84)</f>
        <v>NO TRANSECT</v>
      </c>
      <c r="F15" s="15" t="str">
        <f>IF('Site Description'!I$32="NO TRANSECT","NO TRANSECT",Analysis!$BB$84)</f>
        <v>NO TRANSECT</v>
      </c>
      <c r="G15" s="15" t="str">
        <f>IF('Site Description'!I$32="NO TRANSECT","NO TRANSECT",'Macro- &amp; Microbioerosion'!J15)</f>
        <v>NO TRANSECT</v>
      </c>
      <c r="H15" s="15" t="str">
        <f>IF('Site Description'!I$32="NO TRANSECT","NO TRANSECT",'Macro- &amp; Microbioerosion'!$J$15-'Macro- &amp; Microbioerosion'!$J$16)</f>
        <v>NO TRANSECT</v>
      </c>
      <c r="I15" s="15" t="str">
        <f>IF('Site Description'!I$32="NO TRANSECT","NO TRANSECT",'Macro- &amp; Microbioerosion'!J33)</f>
        <v>NO TRANSECT</v>
      </c>
      <c r="J15" s="15" t="str">
        <f>IF('Site Description'!$I$32="NO TRANSECT","NO TRANSECT",'Macro- &amp; Microbioerosion'!$J$33-'Macro- &amp; Microbioerosion'!$J$34)</f>
        <v>NO TRANSECT</v>
      </c>
      <c r="K15" s="15" t="str">
        <f>IF('Site Description'!I$32="NO TRANSECT","NO TRANSECT",D15-G15-I15)</f>
        <v>NO TRANSECT</v>
      </c>
      <c r="L15" s="15" t="str">
        <f>IF('Site Description'!I$32="NO TRANSECT","NO TRANSECT",E15-(G15-H15)-(I15-J15))</f>
        <v>NO TRANSECT</v>
      </c>
      <c r="M15" s="15" t="str">
        <f>IF('Site Description'!I$32="NO TRANSECT","NO TRANSECT",F15-(G15+H15)-(J15+I15))</f>
        <v>NO TRANSECT</v>
      </c>
      <c r="N15" s="15" t="str">
        <f>IF('Site Description'!I$32="NO TRANSECT","NO TRANSECT",'Site Description'!$I$34)</f>
        <v>NO TRANSECT</v>
      </c>
      <c r="O15" s="15" t="str">
        <f>'Site Description'!$I$32</f>
        <v>NO TRANSECT</v>
      </c>
      <c r="P15" s="15" t="str">
        <f>IF('Site Description'!$I$32="NO TRANSECT","NO TRANSECT",Analysis!$AH$84-Analysis!AH17-Analysis!AH30-Analysis!AH76-Analysis!AH79)</f>
        <v>NO TRANSECT</v>
      </c>
      <c r="Q15" s="15" t="str">
        <f>IF('Site Description'!$I$32="NO TRANSECT","NO TRANSECT",Analysis!$AR$84-Analysis!AR17-Analysis!AR30-Analysis!AR76-Analysis!AR79)</f>
        <v>NO TRANSECT</v>
      </c>
      <c r="R15" s="15" t="str">
        <f>IF('Site Description'!$I$32="NO TRANSECT","NO TRANSECT",Analysis!$BB$84-Analysis!BB17-Analysis!BB30-Analysis!BB76-Analysis!BB79)</f>
        <v>NO TRANSECT</v>
      </c>
      <c r="S15" s="15" t="str">
        <f>IF('Site Description'!I$32="NO TRANSECT","NO TRANSECT",D15-P15)</f>
        <v>NO TRANSECT</v>
      </c>
      <c r="T15" s="15" t="str">
        <f>IF('Site Description'!I$32="NO TRANSECT","NO TRANSECT",E15-Q15)</f>
        <v>NO TRANSECT</v>
      </c>
      <c r="U15" s="15" t="str">
        <f>IF('Site Description'!I$32="NO TRANSECT","NO TRANSECT",F15-R15)</f>
        <v>NO TRANSECT</v>
      </c>
      <c r="V15" s="91"/>
      <c r="W15" s="107" t="str">
        <f t="shared" si="0"/>
        <v>NO TRANSECT</v>
      </c>
      <c r="X15" s="107" t="str">
        <f t="shared" si="1"/>
        <v>NO TRANSECT</v>
      </c>
      <c r="Y15" s="107" t="str">
        <f t="shared" si="2"/>
        <v>NO TRANSECT</v>
      </c>
      <c r="Z15" s="107" t="str">
        <f t="shared" si="3"/>
        <v>NO TRANSECT</v>
      </c>
      <c r="AA15" s="109"/>
      <c r="AB15" s="109"/>
      <c r="AC15" s="106"/>
      <c r="AD15" s="7" t="str">
        <f>IF($R$15="NO TRANSECT","NO TRANSECT", SUM(W15+X15)-(Y15+Z15+AA15+AB15))</f>
        <v>NO TRANSECT</v>
      </c>
      <c r="AE15" s="3"/>
    </row>
    <row r="16" spans="2:31" ht="15.6" x14ac:dyDescent="0.3">
      <c r="B16" s="12"/>
      <c r="C16" s="104" t="s">
        <v>73</v>
      </c>
      <c r="D16" s="15" t="e">
        <f>AVERAGE(D8:D15)</f>
        <v>#DIV/0!</v>
      </c>
      <c r="E16" s="15" t="e">
        <f t="shared" ref="E16:O16" si="4">AVERAGE(E8:E15)</f>
        <v>#DIV/0!</v>
      </c>
      <c r="F16" s="15" t="e">
        <f t="shared" si="4"/>
        <v>#DIV/0!</v>
      </c>
      <c r="G16" s="15" t="e">
        <f t="shared" si="4"/>
        <v>#DIV/0!</v>
      </c>
      <c r="H16" s="15" t="e">
        <f t="shared" si="4"/>
        <v>#DIV/0!</v>
      </c>
      <c r="I16" s="15" t="e">
        <f t="shared" si="4"/>
        <v>#DIV/0!</v>
      </c>
      <c r="J16" s="15" t="e">
        <f t="shared" si="4"/>
        <v>#DIV/0!</v>
      </c>
      <c r="K16" s="15" t="e">
        <f t="shared" si="4"/>
        <v>#DIV/0!</v>
      </c>
      <c r="L16" s="15" t="e">
        <f t="shared" si="4"/>
        <v>#DIV/0!</v>
      </c>
      <c r="M16" s="15" t="e">
        <f t="shared" si="4"/>
        <v>#DIV/0!</v>
      </c>
      <c r="N16" s="15" t="e">
        <f t="shared" si="4"/>
        <v>#DIV/0!</v>
      </c>
      <c r="O16" s="15" t="e">
        <f t="shared" si="4"/>
        <v>#DIV/0!</v>
      </c>
      <c r="P16" s="15" t="e">
        <f t="shared" ref="P16:U16" si="5">AVERAGE(P8:P15)</f>
        <v>#DIV/0!</v>
      </c>
      <c r="Q16" s="15" t="e">
        <f t="shared" si="5"/>
        <v>#DIV/0!</v>
      </c>
      <c r="R16" s="15" t="e">
        <f t="shared" si="5"/>
        <v>#DIV/0!</v>
      </c>
      <c r="S16" s="15" t="e">
        <f t="shared" si="5"/>
        <v>#DIV/0!</v>
      </c>
      <c r="T16" s="15" t="e">
        <f t="shared" si="5"/>
        <v>#DIV/0!</v>
      </c>
      <c r="U16" s="15" t="e">
        <f t="shared" si="5"/>
        <v>#DIV/0!</v>
      </c>
      <c r="V16" s="91"/>
      <c r="W16" s="7" t="e">
        <f t="shared" ref="W16:Z16" si="6">AVERAGE(W8:W15)</f>
        <v>#DIV/0!</v>
      </c>
      <c r="X16" s="7" t="e">
        <f t="shared" si="6"/>
        <v>#DIV/0!</v>
      </c>
      <c r="Y16" s="7" t="e">
        <f t="shared" si="6"/>
        <v>#DIV/0!</v>
      </c>
      <c r="Z16" s="7" t="e">
        <f t="shared" si="6"/>
        <v>#DIV/0!</v>
      </c>
      <c r="AA16" s="492" t="s">
        <v>311</v>
      </c>
      <c r="AB16" s="7" t="e">
        <f t="shared" ref="AB16" si="7">AVERAGE(AB8:AB15)</f>
        <v>#DIV/0!</v>
      </c>
      <c r="AC16" s="106"/>
      <c r="AD16" s="7" t="e">
        <f>AVERAGE(AD8:AD15)</f>
        <v>#DIV/0!</v>
      </c>
      <c r="AE16" s="3"/>
    </row>
    <row r="17" spans="1:31" ht="15.6" x14ac:dyDescent="0.3">
      <c r="B17" s="12"/>
      <c r="C17" s="104" t="s">
        <v>76</v>
      </c>
      <c r="D17" s="15" t="e">
        <f>STDEV(D8:D15)</f>
        <v>#DIV/0!</v>
      </c>
      <c r="E17" s="15" t="e">
        <f t="shared" ref="E17:O17" si="8">STDEV(E8:E15)</f>
        <v>#DIV/0!</v>
      </c>
      <c r="F17" s="15" t="e">
        <f t="shared" si="8"/>
        <v>#DIV/0!</v>
      </c>
      <c r="G17" s="15" t="e">
        <f t="shared" si="8"/>
        <v>#DIV/0!</v>
      </c>
      <c r="H17" s="15" t="e">
        <f t="shared" si="8"/>
        <v>#DIV/0!</v>
      </c>
      <c r="I17" s="15" t="e">
        <f t="shared" si="8"/>
        <v>#DIV/0!</v>
      </c>
      <c r="J17" s="15" t="e">
        <f t="shared" si="8"/>
        <v>#DIV/0!</v>
      </c>
      <c r="K17" s="15" t="e">
        <f t="shared" si="8"/>
        <v>#DIV/0!</v>
      </c>
      <c r="L17" s="15" t="e">
        <f t="shared" si="8"/>
        <v>#DIV/0!</v>
      </c>
      <c r="M17" s="15" t="e">
        <f t="shared" si="8"/>
        <v>#DIV/0!</v>
      </c>
      <c r="N17" s="15" t="e">
        <f t="shared" si="8"/>
        <v>#DIV/0!</v>
      </c>
      <c r="O17" s="15" t="e">
        <f t="shared" si="8"/>
        <v>#DIV/0!</v>
      </c>
      <c r="P17" s="15" t="e">
        <f t="shared" ref="P17:U17" si="9">STDEV(P8:P15)</f>
        <v>#DIV/0!</v>
      </c>
      <c r="Q17" s="15" t="e">
        <f t="shared" si="9"/>
        <v>#DIV/0!</v>
      </c>
      <c r="R17" s="15" t="e">
        <f t="shared" si="9"/>
        <v>#DIV/0!</v>
      </c>
      <c r="S17" s="15" t="e">
        <f t="shared" si="9"/>
        <v>#DIV/0!</v>
      </c>
      <c r="T17" s="15" t="e">
        <f t="shared" si="9"/>
        <v>#DIV/0!</v>
      </c>
      <c r="U17" s="15" t="e">
        <f t="shared" si="9"/>
        <v>#DIV/0!</v>
      </c>
      <c r="V17" s="91"/>
      <c r="W17" s="7" t="e">
        <f t="shared" ref="W17:Z17" si="10">STDEV(W8:W15)</f>
        <v>#DIV/0!</v>
      </c>
      <c r="X17" s="7" t="e">
        <f t="shared" si="10"/>
        <v>#DIV/0!</v>
      </c>
      <c r="Y17" s="7" t="e">
        <f t="shared" si="10"/>
        <v>#DIV/0!</v>
      </c>
      <c r="Z17" s="7" t="e">
        <f t="shared" si="10"/>
        <v>#DIV/0!</v>
      </c>
      <c r="AA17" s="492"/>
      <c r="AB17" s="7" t="e">
        <f t="shared" ref="AB17:AD17" si="11">STDEV(AB8:AB15)</f>
        <v>#DIV/0!</v>
      </c>
      <c r="AC17" s="106"/>
      <c r="AD17" s="7" t="e">
        <f t="shared" si="11"/>
        <v>#DIV/0!</v>
      </c>
      <c r="AE17" s="3"/>
    </row>
    <row r="18" spans="1:31" ht="15.6" customHeight="1" x14ac:dyDescent="0.3">
      <c r="B18" s="12"/>
      <c r="C18" s="104" t="s">
        <v>77</v>
      </c>
      <c r="D18" s="15" t="e">
        <f>D17/SQRT(COUNT(D8:D15))</f>
        <v>#DIV/0!</v>
      </c>
      <c r="E18" s="15" t="e">
        <f t="shared" ref="E18:O18" si="12">E17/SQRT(COUNT(E8:E15))</f>
        <v>#DIV/0!</v>
      </c>
      <c r="F18" s="15" t="e">
        <f t="shared" si="12"/>
        <v>#DIV/0!</v>
      </c>
      <c r="G18" s="15" t="e">
        <f t="shared" si="12"/>
        <v>#DIV/0!</v>
      </c>
      <c r="H18" s="15" t="e">
        <f t="shared" si="12"/>
        <v>#DIV/0!</v>
      </c>
      <c r="I18" s="15" t="e">
        <f t="shared" si="12"/>
        <v>#DIV/0!</v>
      </c>
      <c r="J18" s="15" t="e">
        <f t="shared" si="12"/>
        <v>#DIV/0!</v>
      </c>
      <c r="K18" s="15" t="e">
        <f t="shared" si="12"/>
        <v>#DIV/0!</v>
      </c>
      <c r="L18" s="15" t="e">
        <f t="shared" si="12"/>
        <v>#DIV/0!</v>
      </c>
      <c r="M18" s="15" t="e">
        <f t="shared" si="12"/>
        <v>#DIV/0!</v>
      </c>
      <c r="N18" s="15" t="e">
        <f t="shared" si="12"/>
        <v>#DIV/0!</v>
      </c>
      <c r="O18" s="15" t="e">
        <f t="shared" si="12"/>
        <v>#DIV/0!</v>
      </c>
      <c r="P18" s="15" t="e">
        <f t="shared" ref="P18:U18" si="13">P17/SQRT(COUNT(P8:P15))</f>
        <v>#DIV/0!</v>
      </c>
      <c r="Q18" s="15" t="e">
        <f t="shared" si="13"/>
        <v>#DIV/0!</v>
      </c>
      <c r="R18" s="15" t="e">
        <f t="shared" si="13"/>
        <v>#DIV/0!</v>
      </c>
      <c r="S18" s="15" t="e">
        <f t="shared" si="13"/>
        <v>#DIV/0!</v>
      </c>
      <c r="T18" s="15" t="e">
        <f t="shared" si="13"/>
        <v>#DIV/0!</v>
      </c>
      <c r="U18" s="15" t="e">
        <f t="shared" si="13"/>
        <v>#DIV/0!</v>
      </c>
      <c r="V18" s="91"/>
      <c r="W18" s="7" t="e">
        <f t="shared" ref="W18:Z18" si="14">W17/SQRT(COUNT(W8:W15))</f>
        <v>#DIV/0!</v>
      </c>
      <c r="X18" s="7" t="e">
        <f t="shared" si="14"/>
        <v>#DIV/0!</v>
      </c>
      <c r="Y18" s="7" t="e">
        <f t="shared" si="14"/>
        <v>#DIV/0!</v>
      </c>
      <c r="Z18" s="7" t="e">
        <f t="shared" si="14"/>
        <v>#DIV/0!</v>
      </c>
      <c r="AA18" s="492"/>
      <c r="AB18" s="7" t="e">
        <f t="shared" ref="AB18:AD18" si="15">AB17/SQRT(COUNT(AB8:AB15))</f>
        <v>#DIV/0!</v>
      </c>
      <c r="AC18" s="106"/>
      <c r="AD18" s="7" t="e">
        <f t="shared" si="15"/>
        <v>#DIV/0!</v>
      </c>
      <c r="AE18" s="3"/>
    </row>
    <row r="19" spans="1:31" ht="15.6" x14ac:dyDescent="0.3">
      <c r="B19" s="12"/>
      <c r="C19" s="104" t="s">
        <v>78</v>
      </c>
      <c r="D19" s="15" t="e">
        <f t="shared" ref="D19:U19" si="16">D18*1.97</f>
        <v>#DIV/0!</v>
      </c>
      <c r="E19" s="15" t="e">
        <f t="shared" si="16"/>
        <v>#DIV/0!</v>
      </c>
      <c r="F19" s="15" t="e">
        <f t="shared" si="16"/>
        <v>#DIV/0!</v>
      </c>
      <c r="G19" s="15" t="e">
        <f t="shared" si="16"/>
        <v>#DIV/0!</v>
      </c>
      <c r="H19" s="15" t="e">
        <f t="shared" si="16"/>
        <v>#DIV/0!</v>
      </c>
      <c r="I19" s="15" t="e">
        <f t="shared" si="16"/>
        <v>#DIV/0!</v>
      </c>
      <c r="J19" s="15" t="e">
        <f t="shared" si="16"/>
        <v>#DIV/0!</v>
      </c>
      <c r="K19" s="105" t="e">
        <f t="shared" si="16"/>
        <v>#DIV/0!</v>
      </c>
      <c r="L19" s="105" t="e">
        <f t="shared" si="16"/>
        <v>#DIV/0!</v>
      </c>
      <c r="M19" s="105" t="e">
        <f t="shared" si="16"/>
        <v>#DIV/0!</v>
      </c>
      <c r="N19" s="105" t="e">
        <f t="shared" si="16"/>
        <v>#DIV/0!</v>
      </c>
      <c r="O19" s="105" t="e">
        <f t="shared" si="16"/>
        <v>#DIV/0!</v>
      </c>
      <c r="P19" s="15" t="e">
        <f t="shared" si="16"/>
        <v>#DIV/0!</v>
      </c>
      <c r="Q19" s="15" t="e">
        <f t="shared" si="16"/>
        <v>#DIV/0!</v>
      </c>
      <c r="R19" s="15" t="e">
        <f t="shared" si="16"/>
        <v>#DIV/0!</v>
      </c>
      <c r="S19" s="105" t="e">
        <f t="shared" si="16"/>
        <v>#DIV/0!</v>
      </c>
      <c r="T19" s="105" t="e">
        <f t="shared" si="16"/>
        <v>#DIV/0!</v>
      </c>
      <c r="U19" s="105" t="e">
        <f t="shared" si="16"/>
        <v>#DIV/0!</v>
      </c>
      <c r="V19" s="91"/>
      <c r="W19" s="108" t="e">
        <f t="shared" ref="W19:Z19" si="17">W18*1.97</f>
        <v>#DIV/0!</v>
      </c>
      <c r="X19" s="108" t="e">
        <f t="shared" si="17"/>
        <v>#DIV/0!</v>
      </c>
      <c r="Y19" s="108" t="e">
        <f t="shared" si="17"/>
        <v>#DIV/0!</v>
      </c>
      <c r="Z19" s="108" t="e">
        <f t="shared" si="17"/>
        <v>#DIV/0!</v>
      </c>
      <c r="AA19" s="492"/>
      <c r="AB19" s="108" t="e">
        <f t="shared" ref="AB19:AD19" si="18">AB18*1.97</f>
        <v>#DIV/0!</v>
      </c>
      <c r="AC19" s="106"/>
      <c r="AD19" s="108" t="e">
        <f t="shared" si="18"/>
        <v>#DIV/0!</v>
      </c>
      <c r="AE19" s="3"/>
    </row>
    <row r="20" spans="1:31" x14ac:dyDescent="0.3">
      <c r="B20" s="12"/>
      <c r="C20" s="12"/>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3"/>
    </row>
    <row r="21" spans="1:31" ht="15" thickBot="1" x14ac:dyDescent="0.35">
      <c r="B21" s="18"/>
      <c r="C21" s="18"/>
      <c r="D21" s="94"/>
      <c r="E21" s="94"/>
      <c r="F21" s="94"/>
      <c r="G21" s="94"/>
      <c r="H21" s="94"/>
      <c r="I21" s="94"/>
      <c r="J21" s="94"/>
      <c r="K21" s="94"/>
      <c r="L21" s="94"/>
      <c r="M21" s="94"/>
      <c r="N21" s="94"/>
      <c r="O21" s="94"/>
      <c r="P21" s="94"/>
      <c r="Q21" s="94"/>
      <c r="R21" s="94"/>
      <c r="S21" s="94"/>
      <c r="T21" s="94"/>
      <c r="U21" s="94"/>
      <c r="V21" s="94"/>
      <c r="W21" s="94"/>
    </row>
    <row r="22" spans="1:31" x14ac:dyDescent="0.3">
      <c r="B22" s="11" t="s">
        <v>132</v>
      </c>
      <c r="C22" s="12"/>
      <c r="D22" s="91"/>
      <c r="E22" s="91"/>
      <c r="F22" s="91"/>
      <c r="G22" s="91"/>
      <c r="H22" s="91"/>
      <c r="I22" s="91"/>
      <c r="J22" s="91"/>
      <c r="K22" s="91"/>
      <c r="L22" s="91"/>
      <c r="M22" s="91"/>
      <c r="N22" s="91"/>
      <c r="O22" s="91"/>
      <c r="P22" s="91"/>
      <c r="Q22" s="91"/>
      <c r="R22" s="91"/>
      <c r="S22" s="91"/>
      <c r="T22" s="91"/>
      <c r="U22" s="91"/>
      <c r="V22" s="91"/>
      <c r="W22" s="92"/>
    </row>
    <row r="23" spans="1:31" ht="15" thickBot="1" x14ac:dyDescent="0.35">
      <c r="B23" s="14"/>
      <c r="C23" s="12"/>
      <c r="D23" s="91"/>
      <c r="E23" s="91"/>
      <c r="F23" s="91"/>
      <c r="G23" s="91"/>
      <c r="H23" s="91"/>
      <c r="I23" s="91"/>
      <c r="J23" s="91"/>
      <c r="K23" s="91"/>
      <c r="L23" s="91"/>
      <c r="M23" s="91"/>
      <c r="N23" s="91"/>
      <c r="O23" s="91"/>
      <c r="P23" s="91"/>
      <c r="Q23" s="91"/>
      <c r="R23" s="91"/>
      <c r="S23" s="51"/>
      <c r="T23" s="91"/>
      <c r="U23" s="91"/>
      <c r="V23" s="91"/>
      <c r="W23" s="92"/>
    </row>
    <row r="24" spans="1:31" ht="15" thickBot="1" x14ac:dyDescent="0.35">
      <c r="A24" s="19"/>
      <c r="B24" s="20"/>
      <c r="C24" s="498" t="s">
        <v>38</v>
      </c>
      <c r="D24" s="499"/>
      <c r="E24" s="499"/>
      <c r="F24" s="499"/>
      <c r="G24" s="499"/>
      <c r="H24" s="499"/>
      <c r="I24" s="499"/>
      <c r="J24" s="499"/>
      <c r="K24" s="499"/>
      <c r="L24" s="500"/>
      <c r="M24" s="495" t="s">
        <v>80</v>
      </c>
      <c r="N24" s="496"/>
      <c r="O24" s="496"/>
      <c r="P24" s="496"/>
      <c r="Q24" s="496"/>
      <c r="R24" s="496"/>
      <c r="S24" s="496"/>
      <c r="T24" s="496"/>
      <c r="U24" s="496"/>
      <c r="V24" s="497"/>
      <c r="W24" s="92"/>
    </row>
    <row r="25" spans="1:31" ht="15" thickBot="1" x14ac:dyDescent="0.35">
      <c r="A25" s="23" t="s">
        <v>37</v>
      </c>
      <c r="B25" s="24" t="s">
        <v>159</v>
      </c>
      <c r="C25" s="25">
        <v>1</v>
      </c>
      <c r="D25" s="26">
        <v>2</v>
      </c>
      <c r="E25" s="26">
        <v>3</v>
      </c>
      <c r="F25" s="26">
        <v>4</v>
      </c>
      <c r="G25" s="26">
        <v>5</v>
      </c>
      <c r="H25" s="26">
        <v>6</v>
      </c>
      <c r="I25" s="26">
        <v>7</v>
      </c>
      <c r="J25" s="26">
        <v>8</v>
      </c>
      <c r="K25" s="21" t="s">
        <v>73</v>
      </c>
      <c r="L25" s="22" t="s">
        <v>75</v>
      </c>
      <c r="M25" s="26">
        <v>1</v>
      </c>
      <c r="N25" s="26">
        <v>2</v>
      </c>
      <c r="O25" s="26">
        <v>3</v>
      </c>
      <c r="P25" s="26">
        <v>4</v>
      </c>
      <c r="Q25" s="26">
        <v>5</v>
      </c>
      <c r="R25" s="26">
        <v>6</v>
      </c>
      <c r="S25" s="26">
        <v>7</v>
      </c>
      <c r="T25" s="26">
        <v>8</v>
      </c>
      <c r="U25" s="27" t="s">
        <v>73</v>
      </c>
      <c r="V25" s="28" t="s">
        <v>75</v>
      </c>
      <c r="W25" s="92"/>
    </row>
    <row r="26" spans="1:31" x14ac:dyDescent="0.3">
      <c r="A26" s="29" t="s">
        <v>40</v>
      </c>
      <c r="B26" s="29" t="s">
        <v>63</v>
      </c>
      <c r="C26" s="30" t="str">
        <f>IF('Site Description'!B$32="NO TRANSECT","NO TRANSECT",SUMIF(Analysis!$E$6:$E$83,"HC",Analysis!G6:G83))</f>
        <v>NO TRANSECT</v>
      </c>
      <c r="D26" s="31" t="str">
        <f>IF('Site Description'!C$32="NO TRANSECT","NO TRANSECT",SUMIF(Analysis!$E$6:$E$83,"HC",Analysis!H6:H83))</f>
        <v>NO TRANSECT</v>
      </c>
      <c r="E26" s="31" t="str">
        <f>IF('Site Description'!D$32="NO TRANSECT","NO TRANSECT",SUMIF(Analysis!$E$6:$E$83,"HC",Analysis!I6:I83))</f>
        <v>NO TRANSECT</v>
      </c>
      <c r="F26" s="31" t="str">
        <f>IF('Site Description'!E$32="NO TRANSECT","NO TRANSECT",SUMIF(Analysis!$E$6:$E$83,"HC",Analysis!J6:J83))</f>
        <v>NO TRANSECT</v>
      </c>
      <c r="G26" s="31" t="str">
        <f>IF('Site Description'!F$32="NO TRANSECT","NO TRANSECT",SUMIF(Analysis!$E$6:$E$83,"HC",Analysis!K6:K83))</f>
        <v>NO TRANSECT</v>
      </c>
      <c r="H26" s="31" t="str">
        <f>IF('Site Description'!G$32="NO TRANSECT","NO TRANSECT",SUMIF(Analysis!$E$6:$E$83,"HC",Analysis!L6:L83))</f>
        <v>NO TRANSECT</v>
      </c>
      <c r="I26" s="31" t="str">
        <f>IF('Site Description'!H$32="NO TRANSECT","NO TRANSECT",SUMIF(Analysis!$E$6:$E$83,"HC",Analysis!M6:M83))</f>
        <v>NO TRANSECT</v>
      </c>
      <c r="J26" s="32" t="str">
        <f>IF('Site Description'!I$32="NO TRANSECT","NO TRANSECT",SUMIF(Analysis!$E$6:$E$83,"HC",Analysis!N6:N83))</f>
        <v>NO TRANSECT</v>
      </c>
      <c r="K26" s="33" t="e">
        <f>AVERAGE(C26:J26)</f>
        <v>#DIV/0!</v>
      </c>
      <c r="L26" s="34" t="e">
        <f>STDEV(C26:J26)</f>
        <v>#DIV/0!</v>
      </c>
      <c r="M26" s="35" t="str">
        <f>IF(C26&lt;&gt;"NO TRANSECT",(C26/Analysis!G$84*100),"NO TRANSECT")</f>
        <v>NO TRANSECT</v>
      </c>
      <c r="N26" s="35" t="str">
        <f>IF(D26&lt;&gt;"NO TRANSECT",(D26/Analysis!H$84*100),"NO TRANSECT")</f>
        <v>NO TRANSECT</v>
      </c>
      <c r="O26" s="35" t="str">
        <f>IF(E26&lt;&gt;"NO TRANSECT",(E26/Analysis!I$84*100),"NO TRANSECT")</f>
        <v>NO TRANSECT</v>
      </c>
      <c r="P26" s="35" t="str">
        <f>IF(F26&lt;&gt;"NO TRANSECT",(F26/Analysis!J$84*100),"NO TRANSECT")</f>
        <v>NO TRANSECT</v>
      </c>
      <c r="Q26" s="35" t="str">
        <f>IF(G26&lt;&gt;"NO TRANSECT",(G26/Analysis!K$84*100),"NO TRANSECT")</f>
        <v>NO TRANSECT</v>
      </c>
      <c r="R26" s="35" t="str">
        <f>IF(H26&lt;&gt;"NO TRANSECT",(H26/Analysis!L$84*100),"NO TRANSECT")</f>
        <v>NO TRANSECT</v>
      </c>
      <c r="S26" s="35" t="str">
        <f>IF(I26&lt;&gt;"NO TRANSECT",(I26/Analysis!M$84*100),"NO TRANSECT")</f>
        <v>NO TRANSECT</v>
      </c>
      <c r="T26" s="35" t="str">
        <f>IF(J26&lt;&gt;"NO TRANSECT",(J26/Analysis!N$84*100),"NO TRANSECT")</f>
        <v>NO TRANSECT</v>
      </c>
      <c r="U26" s="36" t="e">
        <f>AVERAGE(M26:T26)</f>
        <v>#DIV/0!</v>
      </c>
      <c r="V26" s="37" t="e">
        <f>STDEV(M26:T26)</f>
        <v>#DIV/0!</v>
      </c>
      <c r="W26" s="92"/>
    </row>
    <row r="27" spans="1:31" x14ac:dyDescent="0.3">
      <c r="A27" s="29" t="s">
        <v>64</v>
      </c>
      <c r="B27" s="29" t="s">
        <v>65</v>
      </c>
      <c r="C27" s="38" t="str">
        <f>IF('Site Description'!B$32="NO TRANSECT","NO TRANSECT",SUMIF(Analysis!$E$6:$E$83,"SCP",Analysis!G6:G83))</f>
        <v>NO TRANSECT</v>
      </c>
      <c r="D27" s="39" t="str">
        <f>IF('Site Description'!C$32="NO TRANSECT","NO TRANSECT",SUMIF(Analysis!$E$6:$E$83,"SCP",Analysis!H6:H83))</f>
        <v>NO TRANSECT</v>
      </c>
      <c r="E27" s="39" t="str">
        <f>IF('Site Description'!D$32="NO TRANSECT","NO TRANSECT",SUMIF(Analysis!$E$6:$E$83,"SCP",Analysis!I6:I83))</f>
        <v>NO TRANSECT</v>
      </c>
      <c r="F27" s="39" t="str">
        <f>IF('Site Description'!E$32="NO TRANSECT","NO TRANSECT",SUMIF(Analysis!$E$6:$E$83,"SCP",Analysis!J6:J83))</f>
        <v>NO TRANSECT</v>
      </c>
      <c r="G27" s="39" t="str">
        <f>IF('Site Description'!F$32="NO TRANSECT","NO TRANSECT",SUMIF(Analysis!$E$6:$E$83,"SCP",Analysis!K6:K83))</f>
        <v>NO TRANSECT</v>
      </c>
      <c r="H27" s="39" t="str">
        <f>IF('Site Description'!G$32="NO TRANSECT","NO TRANSECT",SUMIF(Analysis!$E$6:$E$83,"SCP",Analysis!L6:L83))</f>
        <v>NO TRANSECT</v>
      </c>
      <c r="I27" s="39" t="str">
        <f>IF('Site Description'!H$32="NO TRANSECT","NO TRANSECT",SUMIF(Analysis!$E$6:$E$83,"SCP",Analysis!M6:M83))</f>
        <v>NO TRANSECT</v>
      </c>
      <c r="J27" s="40" t="str">
        <f>IF('Site Description'!I$32="NO TRANSECT","NO TRANSECT",SUMIF(Analysis!$E$6:$E$83,"SCP",Analysis!N6:N83))</f>
        <v>NO TRANSECT</v>
      </c>
      <c r="K27" s="33" t="e">
        <f t="shared" ref="K27:K36" si="19">AVERAGE(C27:J27)</f>
        <v>#DIV/0!</v>
      </c>
      <c r="L27" s="34" t="e">
        <f t="shared" ref="L27:L36" si="20">STDEV(C27:J27)</f>
        <v>#DIV/0!</v>
      </c>
      <c r="M27" s="35" t="str">
        <f>IF(C27&lt;&gt;"NO TRANSECT",(C27/Analysis!G$84*100),"NO TRANSECT")</f>
        <v>NO TRANSECT</v>
      </c>
      <c r="N27" s="35" t="str">
        <f>IF(D27&lt;&gt;"NO TRANSECT",(D27/Analysis!H$84*100),"NO TRANSECT")</f>
        <v>NO TRANSECT</v>
      </c>
      <c r="O27" s="35" t="str">
        <f>IF(E27&lt;&gt;"NO TRANSECT",(E27/Analysis!I$84*100),"NO TRANSECT")</f>
        <v>NO TRANSECT</v>
      </c>
      <c r="P27" s="35" t="str">
        <f>IF(F27&lt;&gt;"NO TRANSECT",(F27/Analysis!J$84*100),"NO TRANSECT")</f>
        <v>NO TRANSECT</v>
      </c>
      <c r="Q27" s="35" t="str">
        <f>IF(G27&lt;&gt;"NO TRANSECT",(G27/Analysis!K$84*100),"NO TRANSECT")</f>
        <v>NO TRANSECT</v>
      </c>
      <c r="R27" s="35" t="str">
        <f>IF(H27&lt;&gt;"NO TRANSECT",(H27/Analysis!L$84*100),"NO TRANSECT")</f>
        <v>NO TRANSECT</v>
      </c>
      <c r="S27" s="35" t="str">
        <f>IF(I27&lt;&gt;"NO TRANSECT",(I27/Analysis!M$84*100),"NO TRANSECT")</f>
        <v>NO TRANSECT</v>
      </c>
      <c r="T27" s="35" t="str">
        <f>IF(J27&lt;&gt;"NO TRANSECT",(J27/Analysis!N$84*100),"NO TRANSECT")</f>
        <v>NO TRANSECT</v>
      </c>
      <c r="U27" s="36" t="e">
        <f t="shared" ref="U27:U36" si="21">AVERAGE(M27:T27)</f>
        <v>#DIV/0!</v>
      </c>
      <c r="V27" s="37" t="e">
        <f t="shared" ref="V27:V36" si="22">STDEV(M27:T27)</f>
        <v>#DIV/0!</v>
      </c>
      <c r="W27" s="92"/>
    </row>
    <row r="28" spans="1:31" x14ac:dyDescent="0.3">
      <c r="A28" s="29" t="s">
        <v>41</v>
      </c>
      <c r="B28" s="29" t="s">
        <v>66</v>
      </c>
      <c r="C28" s="38" t="str">
        <f>IF('Site Description'!B$32="NO TRANSECT","NO TRANSECT",SUMIF(Analysis!$E$6:$E$83,"SED",Analysis!G6:G83))</f>
        <v>NO TRANSECT</v>
      </c>
      <c r="D28" s="39" t="str">
        <f>IF('Site Description'!C$32="NO TRANSECT","NO TRANSECT",SUMIF(Analysis!$E$6:$E$83,"SED",Analysis!H6:H83))</f>
        <v>NO TRANSECT</v>
      </c>
      <c r="E28" s="39" t="str">
        <f>IF('Site Description'!D$32="NO TRANSECT","NO TRANSECT",SUMIF(Analysis!$E$6:$E$83,"SED",Analysis!I6:I83))</f>
        <v>NO TRANSECT</v>
      </c>
      <c r="F28" s="39" t="str">
        <f>IF('Site Description'!E$32="NO TRANSECT","NO TRANSECT",SUMIF(Analysis!$E$6:$E$83,"SED",Analysis!J6:J83))</f>
        <v>NO TRANSECT</v>
      </c>
      <c r="G28" s="39" t="str">
        <f>IF('Site Description'!F$32="NO TRANSECT","NO TRANSECT",SUMIF(Analysis!$E$6:$E$83,"SED",Analysis!K6:K83))</f>
        <v>NO TRANSECT</v>
      </c>
      <c r="H28" s="39" t="str">
        <f>IF('Site Description'!G$32="NO TRANSECT","NO TRANSECT",SUMIF(Analysis!$E$6:$E$83,"SED",Analysis!L6:L83))</f>
        <v>NO TRANSECT</v>
      </c>
      <c r="I28" s="39" t="str">
        <f>IF('Site Description'!H$32="NO TRANSECT","NO TRANSECT",SUMIF(Analysis!$E$6:$E$83,"SED",Analysis!M6:M83))</f>
        <v>NO TRANSECT</v>
      </c>
      <c r="J28" s="40" t="str">
        <f>IF('Site Description'!I$32="NO TRANSECT","NO TRANSECT",SUMIF(Analysis!$E$6:$E$83,"SED",Analysis!N6:N83))</f>
        <v>NO TRANSECT</v>
      </c>
      <c r="K28" s="33" t="e">
        <f t="shared" si="19"/>
        <v>#DIV/0!</v>
      </c>
      <c r="L28" s="34" t="e">
        <f t="shared" si="20"/>
        <v>#DIV/0!</v>
      </c>
      <c r="M28" s="35" t="str">
        <f>IF(C28&lt;&gt;"NO TRANSECT",(C28/Analysis!G$84*100),"NO TRANSECT")</f>
        <v>NO TRANSECT</v>
      </c>
      <c r="N28" s="35" t="str">
        <f>IF(D28&lt;&gt;"NO TRANSECT",(D28/Analysis!H$84*100),"NO TRANSECT")</f>
        <v>NO TRANSECT</v>
      </c>
      <c r="O28" s="35" t="str">
        <f>IF(E28&lt;&gt;"NO TRANSECT",(E28/Analysis!I$84*100),"NO TRANSECT")</f>
        <v>NO TRANSECT</v>
      </c>
      <c r="P28" s="35" t="str">
        <f>IF(F28&lt;&gt;"NO TRANSECT",(F28/Analysis!J$84*100),"NO TRANSECT")</f>
        <v>NO TRANSECT</v>
      </c>
      <c r="Q28" s="35" t="str">
        <f>IF(G28&lt;&gt;"NO TRANSECT",(G28/Analysis!K$84*100),"NO TRANSECT")</f>
        <v>NO TRANSECT</v>
      </c>
      <c r="R28" s="35" t="str">
        <f>IF(H28&lt;&gt;"NO TRANSECT",(H28/Analysis!L$84*100),"NO TRANSECT")</f>
        <v>NO TRANSECT</v>
      </c>
      <c r="S28" s="35" t="str">
        <f>IF(I28&lt;&gt;"NO TRANSECT",(I28/Analysis!M$84*100),"NO TRANSECT")</f>
        <v>NO TRANSECT</v>
      </c>
      <c r="T28" s="35" t="str">
        <f>IF(J28&lt;&gt;"NO TRANSECT",(J28/Analysis!N$84*100),"NO TRANSECT")</f>
        <v>NO TRANSECT</v>
      </c>
      <c r="U28" s="36" t="e">
        <f t="shared" si="21"/>
        <v>#DIV/0!</v>
      </c>
      <c r="V28" s="37" t="e">
        <f t="shared" si="22"/>
        <v>#DIV/0!</v>
      </c>
      <c r="W28" s="92"/>
    </row>
    <row r="29" spans="1:31" x14ac:dyDescent="0.3">
      <c r="A29" s="29" t="s">
        <v>67</v>
      </c>
      <c r="B29" s="29" t="s">
        <v>68</v>
      </c>
      <c r="C29" s="38" t="str">
        <f>IF('Site Description'!B$32="NO TRANSECT","NO TRANSECT",SUM(Analysis!G79:G80))</f>
        <v>NO TRANSECT</v>
      </c>
      <c r="D29" s="39" t="str">
        <f>IF('Site Description'!C$32="NO TRANSECT","NO TRANSECT",SUM(Analysis!H79:H80))</f>
        <v>NO TRANSECT</v>
      </c>
      <c r="E29" s="39" t="str">
        <f>IF('Site Description'!D$32="NO TRANSECT","NO TRANSECT",SUM(Analysis!I79:I80))</f>
        <v>NO TRANSECT</v>
      </c>
      <c r="F29" s="39" t="str">
        <f>IF('Site Description'!E$32="NO TRANSECT","NO TRANSECT",SUM(Analysis!J79:J80))</f>
        <v>NO TRANSECT</v>
      </c>
      <c r="G29" s="39" t="str">
        <f>IF('Site Description'!F$32="NO TRANSECT","NO TRANSECT",SUM(Analysis!K79:K80))</f>
        <v>NO TRANSECT</v>
      </c>
      <c r="H29" s="39" t="str">
        <f>IF('Site Description'!G$32="NO TRANSECT","NO TRANSECT",SUM(Analysis!L79:L80))</f>
        <v>NO TRANSECT</v>
      </c>
      <c r="I29" s="39" t="str">
        <f>IF('Site Description'!H$32="NO TRANSECT","NO TRANSECT",SUM(Analysis!M79:M80))</f>
        <v>NO TRANSECT</v>
      </c>
      <c r="J29" s="40" t="str">
        <f>IF('Site Description'!I$32="NO TRANSECT","NO TRANSECT",SUM(Analysis!N79:N80))</f>
        <v>NO TRANSECT</v>
      </c>
      <c r="K29" s="33" t="e">
        <f t="shared" si="19"/>
        <v>#DIV/0!</v>
      </c>
      <c r="L29" s="34" t="e">
        <f t="shared" si="20"/>
        <v>#DIV/0!</v>
      </c>
      <c r="M29" s="35" t="str">
        <f>IF(C29&lt;&gt;"NO TRANSECT",(C29/Analysis!G$84*100),"NO TRANSECT")</f>
        <v>NO TRANSECT</v>
      </c>
      <c r="N29" s="35" t="str">
        <f>IF(D29&lt;&gt;"NO TRANSECT",(D29/Analysis!H$84*100),"NO TRANSECT")</f>
        <v>NO TRANSECT</v>
      </c>
      <c r="O29" s="35" t="str">
        <f>IF(E29&lt;&gt;"NO TRANSECT",(E29/Analysis!I$84*100),"NO TRANSECT")</f>
        <v>NO TRANSECT</v>
      </c>
      <c r="P29" s="35" t="str">
        <f>IF(F29&lt;&gt;"NO TRANSECT",(F29/Analysis!J$84*100),"NO TRANSECT")</f>
        <v>NO TRANSECT</v>
      </c>
      <c r="Q29" s="35" t="str">
        <f>IF(G29&lt;&gt;"NO TRANSECT",(G29/Analysis!K$84*100),"NO TRANSECT")</f>
        <v>NO TRANSECT</v>
      </c>
      <c r="R29" s="35" t="str">
        <f>IF(H29&lt;&gt;"NO TRANSECT",(H29/Analysis!L$84*100),"NO TRANSECT")</f>
        <v>NO TRANSECT</v>
      </c>
      <c r="S29" s="35" t="str">
        <f>IF(I29&lt;&gt;"NO TRANSECT",(I29/Analysis!M$84*100),"NO TRANSECT")</f>
        <v>NO TRANSECT</v>
      </c>
      <c r="T29" s="35" t="str">
        <f>IF(J29&lt;&gt;"NO TRANSECT",(J29/Analysis!N$84*100),"NO TRANSECT")</f>
        <v>NO TRANSECT</v>
      </c>
      <c r="U29" s="36" t="e">
        <f t="shared" si="21"/>
        <v>#DIV/0!</v>
      </c>
      <c r="V29" s="37" t="e">
        <f t="shared" si="22"/>
        <v>#DIV/0!</v>
      </c>
      <c r="W29" s="92"/>
    </row>
    <row r="30" spans="1:31" x14ac:dyDescent="0.3">
      <c r="A30" s="29" t="s">
        <v>9</v>
      </c>
      <c r="B30" s="29" t="s">
        <v>71</v>
      </c>
      <c r="C30" s="38" t="str">
        <f>IF('Site Description'!B$32="NO TRANSECT","NO TRANSECT",SUM(Analysis!G29,Analysis!G30))</f>
        <v>NO TRANSECT</v>
      </c>
      <c r="D30" s="39" t="str">
        <f>IF('Site Description'!C$32="NO TRANSECT","NO TRANSECT",SUM(Analysis!H29,Analysis!H30))</f>
        <v>NO TRANSECT</v>
      </c>
      <c r="E30" s="39" t="str">
        <f>IF('Site Description'!D$32="NO TRANSECT","NO TRANSECT",SUM(Analysis!I29,Analysis!I30))</f>
        <v>NO TRANSECT</v>
      </c>
      <c r="F30" s="39" t="str">
        <f>IF('Site Description'!E$32="NO TRANSECT","NO TRANSECT",SUM(Analysis!J29,Analysis!J30))</f>
        <v>NO TRANSECT</v>
      </c>
      <c r="G30" s="39" t="str">
        <f>IF('Site Description'!F$32="NO TRANSECT","NO TRANSECT",SUM(Analysis!K29,Analysis!K30))</f>
        <v>NO TRANSECT</v>
      </c>
      <c r="H30" s="39" t="str">
        <f>IF('Site Description'!G$32="NO TRANSECT","NO TRANSECT",SUM(Analysis!L29,Analysis!L30))</f>
        <v>NO TRANSECT</v>
      </c>
      <c r="I30" s="39" t="str">
        <f>IF('Site Description'!H$32="NO TRANSECT","NO TRANSECT",SUM(Analysis!M29,Analysis!M30))</f>
        <v>NO TRANSECT</v>
      </c>
      <c r="J30" s="40" t="str">
        <f>IF('Site Description'!I$32="NO TRANSECT","NO TRANSECT",SUM(Analysis!N29,Analysis!N30))</f>
        <v>NO TRANSECT</v>
      </c>
      <c r="K30" s="33" t="e">
        <f t="shared" si="19"/>
        <v>#DIV/0!</v>
      </c>
      <c r="L30" s="34" t="e">
        <f t="shared" si="20"/>
        <v>#DIV/0!</v>
      </c>
      <c r="M30" s="35" t="str">
        <f>IF(C30&lt;&gt;"NO TRANSECT",(C30/Analysis!G$84*100),"NO TRANSECT")</f>
        <v>NO TRANSECT</v>
      </c>
      <c r="N30" s="35" t="str">
        <f>IF(D30&lt;&gt;"NO TRANSECT",(D30/Analysis!H$84*100),"NO TRANSECT")</f>
        <v>NO TRANSECT</v>
      </c>
      <c r="O30" s="35" t="str">
        <f>IF(E30&lt;&gt;"NO TRANSECT",(E30/Analysis!I$84*100),"NO TRANSECT")</f>
        <v>NO TRANSECT</v>
      </c>
      <c r="P30" s="35" t="str">
        <f>IF(F30&lt;&gt;"NO TRANSECT",(F30/Analysis!J$84*100),"NO TRANSECT")</f>
        <v>NO TRANSECT</v>
      </c>
      <c r="Q30" s="35" t="str">
        <f>IF(G30&lt;&gt;"NO TRANSECT",(G30/Analysis!K$84*100),"NO TRANSECT")</f>
        <v>NO TRANSECT</v>
      </c>
      <c r="R30" s="35" t="str">
        <f>IF(H30&lt;&gt;"NO TRANSECT",(H30/Analysis!L$84*100),"NO TRANSECT")</f>
        <v>NO TRANSECT</v>
      </c>
      <c r="S30" s="35" t="str">
        <f>IF(I30&lt;&gt;"NO TRANSECT",(I30/Analysis!M$84*100),"NO TRANSECT")</f>
        <v>NO TRANSECT</v>
      </c>
      <c r="T30" s="35" t="str">
        <f>IF(J30&lt;&gt;"NO TRANSECT",(J30/Analysis!N$84*100),"NO TRANSECT")</f>
        <v>NO TRANSECT</v>
      </c>
      <c r="U30" s="36" t="e">
        <f t="shared" si="21"/>
        <v>#DIV/0!</v>
      </c>
      <c r="V30" s="37" t="e">
        <f t="shared" si="22"/>
        <v>#DIV/0!</v>
      </c>
      <c r="W30" s="92"/>
    </row>
    <row r="31" spans="1:31" x14ac:dyDescent="0.3">
      <c r="A31" s="29" t="s">
        <v>22</v>
      </c>
      <c r="B31" s="29" t="s">
        <v>72</v>
      </c>
      <c r="C31" s="38" t="str">
        <f>IF('Site Description'!B$32="NO TRANSECT","NO TRANSECT",SUMIF(Analysis!$E$6:$E$83,"TF",Analysis!G6:G83))</f>
        <v>NO TRANSECT</v>
      </c>
      <c r="D31" s="39" t="str">
        <f>IF('Site Description'!C$32="NO TRANSECT","NO TRANSECT",SUMIF(Analysis!$E$6:$E$83,"TF",Analysis!H6:H83))</f>
        <v>NO TRANSECT</v>
      </c>
      <c r="E31" s="39" t="str">
        <f>IF('Site Description'!D$32="NO TRANSECT","NO TRANSECT",SUMIF(Analysis!$E$6:$E$83,"TF",Analysis!I6:I83))</f>
        <v>NO TRANSECT</v>
      </c>
      <c r="F31" s="39" t="str">
        <f>IF('Site Description'!E$32="NO TRANSECT","NO TRANSECT",SUMIF(Analysis!$E$6:$E$83,"TF",Analysis!J6:J83))</f>
        <v>NO TRANSECT</v>
      </c>
      <c r="G31" s="39" t="str">
        <f>IF('Site Description'!F$32="NO TRANSECT","NO TRANSECT",SUMIF(Analysis!$E$6:$E$83,"TF",Analysis!K6:K83))</f>
        <v>NO TRANSECT</v>
      </c>
      <c r="H31" s="39" t="str">
        <f>IF('Site Description'!G$32="NO TRANSECT","NO TRANSECT",SUMIF(Analysis!$E$6:$E$83,"TF",Analysis!L6:L83))</f>
        <v>NO TRANSECT</v>
      </c>
      <c r="I31" s="39" t="str">
        <f>IF('Site Description'!H$32="NO TRANSECT","NO TRANSECT",SUMIF(Analysis!$E$6:$E$83,"TF",Analysis!M6:M83))</f>
        <v>NO TRANSECT</v>
      </c>
      <c r="J31" s="40" t="str">
        <f>IF('Site Description'!I$32="NO TRANSECT","NO TRANSECT",SUMIF(Analysis!$E$6:$E$83,"TF",Analysis!N6:N83))</f>
        <v>NO TRANSECT</v>
      </c>
      <c r="K31" s="33" t="e">
        <f t="shared" si="19"/>
        <v>#DIV/0!</v>
      </c>
      <c r="L31" s="34" t="e">
        <f t="shared" si="20"/>
        <v>#DIV/0!</v>
      </c>
      <c r="M31" s="35" t="str">
        <f>IF(C31&lt;&gt;"NO TRANSECT",(C31/Analysis!G$84*100),"NO TRANSECT")</f>
        <v>NO TRANSECT</v>
      </c>
      <c r="N31" s="35" t="str">
        <f>IF(D31&lt;&gt;"NO TRANSECT",(D31/Analysis!H$84*100),"NO TRANSECT")</f>
        <v>NO TRANSECT</v>
      </c>
      <c r="O31" s="35" t="str">
        <f>IF(E31&lt;&gt;"NO TRANSECT",(E31/Analysis!I$84*100),"NO TRANSECT")</f>
        <v>NO TRANSECT</v>
      </c>
      <c r="P31" s="35" t="str">
        <f>IF(F31&lt;&gt;"NO TRANSECT",(F31/Analysis!J$84*100),"NO TRANSECT")</f>
        <v>NO TRANSECT</v>
      </c>
      <c r="Q31" s="35" t="str">
        <f>IF(G31&lt;&gt;"NO TRANSECT",(G31/Analysis!K$84*100),"NO TRANSECT")</f>
        <v>NO TRANSECT</v>
      </c>
      <c r="R31" s="35" t="str">
        <f>IF(H31&lt;&gt;"NO TRANSECT",(H31/Analysis!L$84*100),"NO TRANSECT")</f>
        <v>NO TRANSECT</v>
      </c>
      <c r="S31" s="35" t="str">
        <f>IF(I31&lt;&gt;"NO TRANSECT",(I31/Analysis!M$84*100),"NO TRANSECT")</f>
        <v>NO TRANSECT</v>
      </c>
      <c r="T31" s="35" t="str">
        <f>IF(J31&lt;&gt;"NO TRANSECT",(J31/Analysis!N$84*100),"NO TRANSECT")</f>
        <v>NO TRANSECT</v>
      </c>
      <c r="U31" s="36" t="e">
        <f t="shared" si="21"/>
        <v>#DIV/0!</v>
      </c>
      <c r="V31" s="37" t="e">
        <f t="shared" si="22"/>
        <v>#DIV/0!</v>
      </c>
      <c r="W31" s="92"/>
    </row>
    <row r="32" spans="1:31" x14ac:dyDescent="0.3">
      <c r="A32" s="29" t="s">
        <v>69</v>
      </c>
      <c r="B32" s="29" t="s">
        <v>141</v>
      </c>
      <c r="C32" s="38" t="str">
        <f>IF('Site Description'!B$32="NO TRANSECT","NO TRANSECT",SUM(Analysis!G74:G76))</f>
        <v>NO TRANSECT</v>
      </c>
      <c r="D32" s="39" t="str">
        <f>IF('Site Description'!C$32="NO TRANSECT","NO TRANSECT",SUM(Analysis!H74:H76))</f>
        <v>NO TRANSECT</v>
      </c>
      <c r="E32" s="39" t="str">
        <f>IF('Site Description'!D$32="NO TRANSECT","NO TRANSECT",SUM(Analysis!I74:I76))</f>
        <v>NO TRANSECT</v>
      </c>
      <c r="F32" s="39" t="str">
        <f>IF('Site Description'!E$32="NO TRANSECT","NO TRANSECT",SUM(Analysis!J74:J76))</f>
        <v>NO TRANSECT</v>
      </c>
      <c r="G32" s="39" t="str">
        <f>IF('Site Description'!F$32="NO TRANSECT","NO TRANSECT",SUM(Analysis!K74:K76))</f>
        <v>NO TRANSECT</v>
      </c>
      <c r="H32" s="39" t="str">
        <f>IF('Site Description'!G$32="NO TRANSECT","NO TRANSECT",SUM(Analysis!L74:L76))</f>
        <v>NO TRANSECT</v>
      </c>
      <c r="I32" s="39" t="str">
        <f>IF('Site Description'!H$32="NO TRANSECT","NO TRANSECT",SUM(Analysis!M74:M76))</f>
        <v>NO TRANSECT</v>
      </c>
      <c r="J32" s="40" t="str">
        <f>IF('Site Description'!I$32="NO TRANSECT","NO TRANSECT",SUM(Analysis!N74:N76))</f>
        <v>NO TRANSECT</v>
      </c>
      <c r="K32" s="33" t="e">
        <f t="shared" si="19"/>
        <v>#DIV/0!</v>
      </c>
      <c r="L32" s="34" t="e">
        <f t="shared" si="20"/>
        <v>#DIV/0!</v>
      </c>
      <c r="M32" s="35" t="str">
        <f>IF(C32&lt;&gt;"NO TRANSECT",(C32/Analysis!G$84*100),"NO TRANSECT")</f>
        <v>NO TRANSECT</v>
      </c>
      <c r="N32" s="35" t="str">
        <f>IF(D32&lt;&gt;"NO TRANSECT",(D32/Analysis!H$84*100),"NO TRANSECT")</f>
        <v>NO TRANSECT</v>
      </c>
      <c r="O32" s="35" t="str">
        <f>IF(E32&lt;&gt;"NO TRANSECT",(E32/Analysis!I$84*100),"NO TRANSECT")</f>
        <v>NO TRANSECT</v>
      </c>
      <c r="P32" s="35" t="str">
        <f>IF(F32&lt;&gt;"NO TRANSECT",(F32/Analysis!J$84*100),"NO TRANSECT")</f>
        <v>NO TRANSECT</v>
      </c>
      <c r="Q32" s="35" t="str">
        <f>IF(G32&lt;&gt;"NO TRANSECT",(G32/Analysis!K$84*100),"NO TRANSECT")</f>
        <v>NO TRANSECT</v>
      </c>
      <c r="R32" s="35" t="str">
        <f>IF(H32&lt;&gt;"NO TRANSECT",(H32/Analysis!L$84*100),"NO TRANSECT")</f>
        <v>NO TRANSECT</v>
      </c>
      <c r="S32" s="35" t="str">
        <f>IF(I32&lt;&gt;"NO TRANSECT",(I32/Analysis!M$84*100),"NO TRANSECT")</f>
        <v>NO TRANSECT</v>
      </c>
      <c r="T32" s="35" t="str">
        <f>IF(J32&lt;&gt;"NO TRANSECT",(J32/Analysis!N$84*100),"NO TRANSECT")</f>
        <v>NO TRANSECT</v>
      </c>
      <c r="U32" s="36" t="e">
        <f t="shared" si="21"/>
        <v>#DIV/0!</v>
      </c>
      <c r="V32" s="37" t="e">
        <f t="shared" si="22"/>
        <v>#DIV/0!</v>
      </c>
      <c r="W32" s="92"/>
    </row>
    <row r="33" spans="1:30" x14ac:dyDescent="0.3">
      <c r="A33" s="29" t="s">
        <v>14</v>
      </c>
      <c r="B33" s="29" t="s">
        <v>109</v>
      </c>
      <c r="C33" s="38" t="str">
        <f>IF('Site Description'!B$32="NO TRANSECT","NO TRANSECT",SUM(Analysis!G73))</f>
        <v>NO TRANSECT</v>
      </c>
      <c r="D33" s="39" t="str">
        <f>IF('Site Description'!C$32="NO TRANSECT","NO TRANSECT",SUM(Analysis!H73))</f>
        <v>NO TRANSECT</v>
      </c>
      <c r="E33" s="39" t="str">
        <f>IF('Site Description'!D$32="NO TRANSECT","NO TRANSECT",SUM(Analysis!I73))</f>
        <v>NO TRANSECT</v>
      </c>
      <c r="F33" s="39" t="str">
        <f>IF('Site Description'!E$32="NO TRANSECT","NO TRANSECT",SUM(Analysis!J73))</f>
        <v>NO TRANSECT</v>
      </c>
      <c r="G33" s="39" t="str">
        <f>IF('Site Description'!F$32="NO TRANSECT","NO TRANSECT",SUM(Analysis!K73))</f>
        <v>NO TRANSECT</v>
      </c>
      <c r="H33" s="39" t="str">
        <f>IF('Site Description'!G$32="NO TRANSECT","NO TRANSECT",SUM(Analysis!L73))</f>
        <v>NO TRANSECT</v>
      </c>
      <c r="I33" s="39" t="str">
        <f>IF('Site Description'!H$32="NO TRANSECT","NO TRANSECT",SUM(Analysis!M73))</f>
        <v>NO TRANSECT</v>
      </c>
      <c r="J33" s="40" t="str">
        <f>IF('Site Description'!I$32="NO TRANSECT","NO TRANSECT",SUM(Analysis!N73))</f>
        <v>NO TRANSECT</v>
      </c>
      <c r="K33" s="33" t="e">
        <f>AVERAGE(C33:J33)</f>
        <v>#DIV/0!</v>
      </c>
      <c r="L33" s="34" t="e">
        <f>STDEV(C33:J33)</f>
        <v>#DIV/0!</v>
      </c>
      <c r="M33" s="35" t="str">
        <f>IF(C33&lt;&gt;"NO TRANSECT",(C33/Analysis!G$84*100),"NO TRANSECT")</f>
        <v>NO TRANSECT</v>
      </c>
      <c r="N33" s="35" t="str">
        <f>IF(D33&lt;&gt;"NO TRANSECT",(D33/Analysis!H$84*100),"NO TRANSECT")</f>
        <v>NO TRANSECT</v>
      </c>
      <c r="O33" s="35" t="str">
        <f>IF(E33&lt;&gt;"NO TRANSECT",(E33/Analysis!I$84*100),"NO TRANSECT")</f>
        <v>NO TRANSECT</v>
      </c>
      <c r="P33" s="35" t="str">
        <f>IF(F33&lt;&gt;"NO TRANSECT",(F33/Analysis!J$84*100),"NO TRANSECT")</f>
        <v>NO TRANSECT</v>
      </c>
      <c r="Q33" s="35" t="str">
        <f>IF(G33&lt;&gt;"NO TRANSECT",(G33/Analysis!K$84*100),"NO TRANSECT")</f>
        <v>NO TRANSECT</v>
      </c>
      <c r="R33" s="35" t="str">
        <f>IF(H33&lt;&gt;"NO TRANSECT",(H33/Analysis!L$84*100),"NO TRANSECT")</f>
        <v>NO TRANSECT</v>
      </c>
      <c r="S33" s="35" t="str">
        <f>IF(I33&lt;&gt;"NO TRANSECT",(I33/Analysis!M$84*100),"NO TRANSECT")</f>
        <v>NO TRANSECT</v>
      </c>
      <c r="T33" s="35" t="str">
        <f>IF(J33&lt;&gt;"NO TRANSECT",(J33/Analysis!N$84*100),"NO TRANSECT")</f>
        <v>NO TRANSECT</v>
      </c>
      <c r="U33" s="36" t="e">
        <f>AVERAGE(M33:T33)</f>
        <v>#DIV/0!</v>
      </c>
      <c r="V33" s="37" t="e">
        <f>STDEV(M33:T33)</f>
        <v>#DIV/0!</v>
      </c>
      <c r="W33" s="92"/>
    </row>
    <row r="34" spans="1:30" x14ac:dyDescent="0.3">
      <c r="A34" s="29" t="s">
        <v>152</v>
      </c>
      <c r="B34" s="29" t="s">
        <v>154</v>
      </c>
      <c r="C34" s="38" t="str">
        <f>IF('Site Description'!B$32="NO TRANSECT","NO TRANSECT",SUM(Analysis!G28))</f>
        <v>NO TRANSECT</v>
      </c>
      <c r="D34" s="39" t="str">
        <f>IF('Site Description'!C$32="NO TRANSECT","NO TRANSECT",SUM(Analysis!H28))</f>
        <v>NO TRANSECT</v>
      </c>
      <c r="E34" s="39" t="str">
        <f>IF('Site Description'!D$32="NO TRANSECT","NO TRANSECT",SUM(Analysis!I28))</f>
        <v>NO TRANSECT</v>
      </c>
      <c r="F34" s="39" t="str">
        <f>IF('Site Description'!E$32="NO TRANSECT","NO TRANSECT",SUM(Analysis!J28))</f>
        <v>NO TRANSECT</v>
      </c>
      <c r="G34" s="39" t="str">
        <f>IF('Site Description'!F$32="NO TRANSECT","NO TRANSECT",SUM(Analysis!K28))</f>
        <v>NO TRANSECT</v>
      </c>
      <c r="H34" s="39" t="str">
        <f>IF('Site Description'!G$32="NO TRANSECT","NO TRANSECT",SUM(Analysis!L28))</f>
        <v>NO TRANSECT</v>
      </c>
      <c r="I34" s="39" t="str">
        <f>IF('Site Description'!H$32="NO TRANSECT","NO TRANSECT",SUM(Analysis!M28))</f>
        <v>NO TRANSECT</v>
      </c>
      <c r="J34" s="40" t="str">
        <f>IF('Site Description'!I$32="NO TRANSECT","NO TRANSECT",SUM(Analysis!N28))</f>
        <v>NO TRANSECT</v>
      </c>
      <c r="K34" s="33" t="e">
        <f>AVERAGE(C34:J34)</f>
        <v>#DIV/0!</v>
      </c>
      <c r="L34" s="34" t="e">
        <f>STDEV(C34:J34)</f>
        <v>#DIV/0!</v>
      </c>
      <c r="M34" s="35" t="str">
        <f>IF(C34&lt;&gt;"NO TRANSECT",(C34/Analysis!G$84*100),"NO TRANSECT")</f>
        <v>NO TRANSECT</v>
      </c>
      <c r="N34" s="35" t="str">
        <f>IF(D34&lt;&gt;"NO TRANSECT",(D34/Analysis!H$84*100),"NO TRANSECT")</f>
        <v>NO TRANSECT</v>
      </c>
      <c r="O34" s="35" t="str">
        <f>IF(E34&lt;&gt;"NO TRANSECT",(E34/Analysis!I$84*100),"NO TRANSECT")</f>
        <v>NO TRANSECT</v>
      </c>
      <c r="P34" s="35" t="str">
        <f>IF(F34&lt;&gt;"NO TRANSECT",(F34/Analysis!J$84*100),"NO TRANSECT")</f>
        <v>NO TRANSECT</v>
      </c>
      <c r="Q34" s="35" t="str">
        <f>IF(G34&lt;&gt;"NO TRANSECT",(G34/Analysis!K$84*100),"NO TRANSECT")</f>
        <v>NO TRANSECT</v>
      </c>
      <c r="R34" s="35" t="str">
        <f>IF(H34&lt;&gt;"NO TRANSECT",(H34/Analysis!L$84*100),"NO TRANSECT")</f>
        <v>NO TRANSECT</v>
      </c>
      <c r="S34" s="35" t="str">
        <f>IF(I34&lt;&gt;"NO TRANSECT",(I34/Analysis!M$84*100),"NO TRANSECT")</f>
        <v>NO TRANSECT</v>
      </c>
      <c r="T34" s="35" t="str">
        <f>IF(J34&lt;&gt;"NO TRANSECT",(J34/Analysis!N$84*100),"NO TRANSECT")</f>
        <v>NO TRANSECT</v>
      </c>
      <c r="U34" s="36" t="e">
        <f>AVERAGE(M34:T34)</f>
        <v>#DIV/0!</v>
      </c>
      <c r="V34" s="37" t="e">
        <f>STDEV(M34:T34)</f>
        <v>#DIV/0!</v>
      </c>
      <c r="W34" s="92"/>
    </row>
    <row r="35" spans="1:30" x14ac:dyDescent="0.3">
      <c r="A35" s="29" t="s">
        <v>142</v>
      </c>
      <c r="B35" s="29" t="s">
        <v>111</v>
      </c>
      <c r="C35" s="38" t="str">
        <f>IF('Site Description'!B$32="NO TRANSECT","NO TRANSECT",SUM(Analysis!G77))</f>
        <v>NO TRANSECT</v>
      </c>
      <c r="D35" s="39" t="str">
        <f>IF('Site Description'!C$32="NO TRANSECT","NO TRANSECT",SUM(Analysis!H77))</f>
        <v>NO TRANSECT</v>
      </c>
      <c r="E35" s="39" t="str">
        <f>IF('Site Description'!D$32="NO TRANSECT","NO TRANSECT",SUM(Analysis!I77))</f>
        <v>NO TRANSECT</v>
      </c>
      <c r="F35" s="39" t="str">
        <f>IF('Site Description'!E$32="NO TRANSECT","NO TRANSECT",SUM(Analysis!J77))</f>
        <v>NO TRANSECT</v>
      </c>
      <c r="G35" s="39" t="str">
        <f>IF('Site Description'!F$32="NO TRANSECT","NO TRANSECT",SUM(Analysis!K77))</f>
        <v>NO TRANSECT</v>
      </c>
      <c r="H35" s="39" t="str">
        <f>IF('Site Description'!G$32="NO TRANSECT","NO TRANSECT",SUM(Analysis!L77))</f>
        <v>NO TRANSECT</v>
      </c>
      <c r="I35" s="39" t="str">
        <f>IF('Site Description'!H$32="NO TRANSECT","NO TRANSECT",SUM(Analysis!M77))</f>
        <v>NO TRANSECT</v>
      </c>
      <c r="J35" s="40" t="str">
        <f>IF('Site Description'!I$32="NO TRANSECT","NO TRANSECT",SUM(Analysis!N77))</f>
        <v>NO TRANSECT</v>
      </c>
      <c r="K35" s="33" t="e">
        <f>AVERAGE(C35:J35)</f>
        <v>#DIV/0!</v>
      </c>
      <c r="L35" s="34" t="e">
        <f>STDEV(C35:J35)</f>
        <v>#DIV/0!</v>
      </c>
      <c r="M35" s="35" t="str">
        <f>IF(C35&lt;&gt;"NO TRANSECT",(C35/Analysis!G$84*100),"NO TRANSECT")</f>
        <v>NO TRANSECT</v>
      </c>
      <c r="N35" s="35" t="str">
        <f>IF(D35&lt;&gt;"NO TRANSECT",(D35/Analysis!H$84*100),"NO TRANSECT")</f>
        <v>NO TRANSECT</v>
      </c>
      <c r="O35" s="35" t="str">
        <f>IF(E35&lt;&gt;"NO TRANSECT",(E35/Analysis!I$84*100),"NO TRANSECT")</f>
        <v>NO TRANSECT</v>
      </c>
      <c r="P35" s="35" t="str">
        <f>IF(F35&lt;&gt;"NO TRANSECT",(F35/Analysis!J$84*100),"NO TRANSECT")</f>
        <v>NO TRANSECT</v>
      </c>
      <c r="Q35" s="35" t="str">
        <f>IF(G35&lt;&gt;"NO TRANSECT",(G35/Analysis!K$84*100),"NO TRANSECT")</f>
        <v>NO TRANSECT</v>
      </c>
      <c r="R35" s="35" t="str">
        <f>IF(H35&lt;&gt;"NO TRANSECT",(H35/Analysis!L$84*100),"NO TRANSECT")</f>
        <v>NO TRANSECT</v>
      </c>
      <c r="S35" s="35" t="str">
        <f>IF(I35&lt;&gt;"NO TRANSECT",(I35/Analysis!M$84*100),"NO TRANSECT")</f>
        <v>NO TRANSECT</v>
      </c>
      <c r="T35" s="35" t="str">
        <f>IF(J35&lt;&gt;"NO TRANSECT",(J35/Analysis!N$84*100),"NO TRANSECT")</f>
        <v>NO TRANSECT</v>
      </c>
      <c r="U35" s="36" t="e">
        <f>AVERAGE(M35:T35)</f>
        <v>#DIV/0!</v>
      </c>
      <c r="V35" s="37" t="e">
        <f>STDEV(M35:T35)</f>
        <v>#DIV/0!</v>
      </c>
      <c r="W35" s="92"/>
    </row>
    <row r="36" spans="1:30" ht="15" thickBot="1" x14ac:dyDescent="0.35">
      <c r="A36" s="41" t="s">
        <v>12</v>
      </c>
      <c r="B36" s="41" t="s">
        <v>70</v>
      </c>
      <c r="C36" s="42" t="str">
        <f>IF('Site Description'!B$32="NO TRANSECT","NO TRANSECT",SUMIF(Analysis!$E$6:$E$83,"OTH",Analysis!G6:G83))</f>
        <v>NO TRANSECT</v>
      </c>
      <c r="D36" s="43" t="str">
        <f>IF('Site Description'!C$32="NO TRANSECT","NO TRANSECT",SUMIF(Analysis!$E$6:$E$83,"OTH",Analysis!H6:H83))</f>
        <v>NO TRANSECT</v>
      </c>
      <c r="E36" s="43" t="str">
        <f>IF('Site Description'!D$32="NO TRANSECT","NO TRANSECT",SUMIF(Analysis!$E$6:$E$83,"OTH",Analysis!I6:I83))</f>
        <v>NO TRANSECT</v>
      </c>
      <c r="F36" s="43" t="str">
        <f>IF('Site Description'!E$32="NO TRANSECT","NO TRANSECT",SUMIF(Analysis!$E$6:$E$83,"OTH",Analysis!J6:J83))</f>
        <v>NO TRANSECT</v>
      </c>
      <c r="G36" s="43" t="str">
        <f>IF('Site Description'!F$32="NO TRANSECT","NO TRANSECT",SUMIF(Analysis!$E$6:$E$83,"OTH",Analysis!K6:K83))</f>
        <v>NO TRANSECT</v>
      </c>
      <c r="H36" s="43" t="str">
        <f>IF('Site Description'!G$32="NO TRANSECT","NO TRANSECT",SUMIF(Analysis!$E$6:$E$83,"OTH",Analysis!L6:L83))</f>
        <v>NO TRANSECT</v>
      </c>
      <c r="I36" s="43" t="str">
        <f>IF('Site Description'!H$32="NO TRANSECT","NO TRANSECT",SUMIF(Analysis!$E$6:$E$83,"OTH",Analysis!M6:M83))</f>
        <v>NO TRANSECT</v>
      </c>
      <c r="J36" s="44" t="str">
        <f>IF('Site Description'!I$32="NO TRANSECT","NO TRANSECT",SUMIF(Analysis!$E$6:$E$83,"OTH",Analysis!N6:N83))</f>
        <v>NO TRANSECT</v>
      </c>
      <c r="K36" s="45" t="e">
        <f t="shared" si="19"/>
        <v>#DIV/0!</v>
      </c>
      <c r="L36" s="46" t="e">
        <f t="shared" si="20"/>
        <v>#DIV/0!</v>
      </c>
      <c r="M36" s="47" t="str">
        <f>IF(C36&lt;&gt;"NO TRANSECT",(C36/Analysis!G$84*100),"NO TRANSECT")</f>
        <v>NO TRANSECT</v>
      </c>
      <c r="N36" s="47" t="str">
        <f>IF(D36&lt;&gt;"NO TRANSECT",(D36/Analysis!H$84*100),"NO TRANSECT")</f>
        <v>NO TRANSECT</v>
      </c>
      <c r="O36" s="47" t="str">
        <f>IF(E36&lt;&gt;"NO TRANSECT",(E36/Analysis!I$84*100),"NO TRANSECT")</f>
        <v>NO TRANSECT</v>
      </c>
      <c r="P36" s="47" t="str">
        <f>IF(F36&lt;&gt;"NO TRANSECT",(F36/Analysis!J$84*100),"NO TRANSECT")</f>
        <v>NO TRANSECT</v>
      </c>
      <c r="Q36" s="47" t="str">
        <f>IF(G36&lt;&gt;"NO TRANSECT",(G36/Analysis!K$84*100),"NO TRANSECT")</f>
        <v>NO TRANSECT</v>
      </c>
      <c r="R36" s="47" t="str">
        <f>IF(H36&lt;&gt;"NO TRANSECT",(H36/Analysis!L$84*100),"NO TRANSECT")</f>
        <v>NO TRANSECT</v>
      </c>
      <c r="S36" s="47" t="str">
        <f>IF(I36&lt;&gt;"NO TRANSECT",(I36/Analysis!M$84*100),"NO TRANSECT")</f>
        <v>NO TRANSECT</v>
      </c>
      <c r="T36" s="47" t="str">
        <f>IF(J36&lt;&gt;"NO TRANSECT",(J36/Analysis!N$84*100),"NO TRANSECT")</f>
        <v>NO TRANSECT</v>
      </c>
      <c r="U36" s="48" t="e">
        <f t="shared" si="21"/>
        <v>#DIV/0!</v>
      </c>
      <c r="V36" s="49" t="e">
        <f t="shared" si="22"/>
        <v>#DIV/0!</v>
      </c>
      <c r="W36" s="92"/>
    </row>
    <row r="37" spans="1:30" ht="15" thickBot="1" x14ac:dyDescent="0.35">
      <c r="B37" s="16"/>
      <c r="C37" s="17"/>
      <c r="D37" s="51"/>
      <c r="E37" s="51"/>
      <c r="F37" s="51"/>
      <c r="G37" s="51"/>
      <c r="H37" s="51"/>
      <c r="I37" s="50"/>
      <c r="J37" s="50"/>
      <c r="K37" s="50"/>
      <c r="L37" s="50"/>
      <c r="M37" s="50"/>
      <c r="N37" s="50"/>
      <c r="O37" s="51"/>
      <c r="P37" s="51"/>
      <c r="Q37" s="51"/>
      <c r="R37" s="51"/>
      <c r="S37" s="51"/>
      <c r="T37" s="51"/>
      <c r="U37" s="51"/>
      <c r="V37" s="51"/>
      <c r="W37" s="95"/>
    </row>
    <row r="38" spans="1:30" ht="15" thickBot="1" x14ac:dyDescent="0.35"/>
    <row r="39" spans="1:30" s="4" customFormat="1" x14ac:dyDescent="0.3">
      <c r="A39" s="9"/>
      <c r="B39" s="53" t="s">
        <v>140</v>
      </c>
      <c r="C39" s="54"/>
      <c r="D39" s="55"/>
      <c r="E39" s="55"/>
      <c r="F39" s="55"/>
      <c r="G39" s="55"/>
      <c r="H39" s="55"/>
      <c r="I39" s="55"/>
      <c r="J39" s="55"/>
      <c r="K39" s="55"/>
      <c r="L39" s="55"/>
      <c r="M39" s="55"/>
      <c r="N39" s="55"/>
      <c r="O39" s="55"/>
      <c r="P39" s="55"/>
      <c r="Q39" s="55"/>
      <c r="R39" s="55"/>
      <c r="S39" s="55"/>
      <c r="T39" s="55"/>
      <c r="U39" s="55"/>
      <c r="V39" s="55"/>
      <c r="W39" s="96"/>
      <c r="X39" s="52"/>
      <c r="Y39" s="52"/>
      <c r="Z39" s="52"/>
      <c r="AA39" s="52"/>
      <c r="AB39" s="52"/>
      <c r="AC39" s="52"/>
      <c r="AD39" s="52"/>
    </row>
    <row r="40" spans="1:30" s="4" customFormat="1" ht="15" thickBot="1" x14ac:dyDescent="0.35">
      <c r="A40" s="9"/>
      <c r="B40" s="56"/>
      <c r="C40" s="57"/>
      <c r="D40" s="58"/>
      <c r="E40" s="58"/>
      <c r="F40" s="58"/>
      <c r="G40" s="58"/>
      <c r="H40" s="58"/>
      <c r="I40" s="58"/>
      <c r="J40" s="58"/>
      <c r="K40" s="58"/>
      <c r="L40" s="58"/>
      <c r="M40" s="58"/>
      <c r="N40" s="58"/>
      <c r="O40" s="58"/>
      <c r="P40" s="58"/>
      <c r="Q40" s="58"/>
      <c r="R40" s="58"/>
      <c r="S40" s="59"/>
      <c r="T40" s="58"/>
      <c r="U40" s="58"/>
      <c r="V40" s="58"/>
      <c r="W40" s="97"/>
      <c r="X40" s="52"/>
      <c r="Y40" s="52"/>
      <c r="Z40" s="52"/>
      <c r="AA40" s="52"/>
      <c r="AB40" s="52"/>
      <c r="AC40" s="52"/>
      <c r="AD40" s="52"/>
    </row>
    <row r="41" spans="1:30" s="4" customFormat="1" ht="15" thickBot="1" x14ac:dyDescent="0.35">
      <c r="A41" s="60"/>
      <c r="B41" s="61"/>
      <c r="C41" s="501" t="s">
        <v>38</v>
      </c>
      <c r="D41" s="502"/>
      <c r="E41" s="502"/>
      <c r="F41" s="502"/>
      <c r="G41" s="502"/>
      <c r="H41" s="502"/>
      <c r="I41" s="502"/>
      <c r="J41" s="502"/>
      <c r="K41" s="502"/>
      <c r="L41" s="503"/>
      <c r="M41" s="501" t="s">
        <v>80</v>
      </c>
      <c r="N41" s="502"/>
      <c r="O41" s="502"/>
      <c r="P41" s="502"/>
      <c r="Q41" s="502"/>
      <c r="R41" s="502"/>
      <c r="S41" s="502"/>
      <c r="T41" s="502"/>
      <c r="U41" s="502"/>
      <c r="V41" s="503"/>
      <c r="W41" s="97"/>
      <c r="X41" s="52"/>
      <c r="Y41" s="52"/>
      <c r="Z41" s="52"/>
      <c r="AA41" s="52"/>
      <c r="AB41" s="52"/>
      <c r="AC41" s="52"/>
      <c r="AD41" s="52"/>
    </row>
    <row r="42" spans="1:30" s="4" customFormat="1" ht="15" thickBot="1" x14ac:dyDescent="0.35">
      <c r="A42" s="64"/>
      <c r="B42" s="65" t="s">
        <v>159</v>
      </c>
      <c r="C42" s="66">
        <v>1</v>
      </c>
      <c r="D42" s="67">
        <v>2</v>
      </c>
      <c r="E42" s="67">
        <v>3</v>
      </c>
      <c r="F42" s="67">
        <v>4</v>
      </c>
      <c r="G42" s="67">
        <v>5</v>
      </c>
      <c r="H42" s="67">
        <v>6</v>
      </c>
      <c r="I42" s="67">
        <v>7</v>
      </c>
      <c r="J42" s="67">
        <v>8</v>
      </c>
      <c r="K42" s="62" t="s">
        <v>73</v>
      </c>
      <c r="L42" s="63" t="s">
        <v>75</v>
      </c>
      <c r="M42" s="67">
        <v>1</v>
      </c>
      <c r="N42" s="67">
        <v>2</v>
      </c>
      <c r="O42" s="67">
        <v>3</v>
      </c>
      <c r="P42" s="67">
        <v>4</v>
      </c>
      <c r="Q42" s="67">
        <v>5</v>
      </c>
      <c r="R42" s="67">
        <v>6</v>
      </c>
      <c r="S42" s="67">
        <v>7</v>
      </c>
      <c r="T42" s="67">
        <v>8</v>
      </c>
      <c r="U42" s="68" t="s">
        <v>73</v>
      </c>
      <c r="V42" s="69" t="s">
        <v>75</v>
      </c>
      <c r="W42" s="97"/>
      <c r="X42" s="52"/>
      <c r="Y42" s="52"/>
      <c r="Z42" s="52"/>
      <c r="AA42" s="52"/>
      <c r="AB42" s="52"/>
      <c r="AC42" s="52"/>
      <c r="AD42" s="52"/>
    </row>
    <row r="43" spans="1:30" s="4" customFormat="1" x14ac:dyDescent="0.3">
      <c r="A43" s="64"/>
      <c r="B43" s="70" t="s">
        <v>316</v>
      </c>
      <c r="C43" s="30" t="str">
        <f>IF('Site Description'!B$32="NO TRANSECT","NO TRANSECT",SUMIF(Analysis!$B$6:$B$83, "Cycloseris", Analysis!G6:G83))</f>
        <v>NO TRANSECT</v>
      </c>
      <c r="D43" s="31" t="str">
        <f>IF('Site Description'!C$32="NO TRANSECT","NO TRANSECT",SUMIF(Analysis!$B$6:$B$83, "Cycloseris", Analysis!H5:H83))</f>
        <v>NO TRANSECT</v>
      </c>
      <c r="E43" s="31" t="str">
        <f>IF('Site Description'!D$32="NO TRANSECT","NO TRANSECT",SUMIF(Analysis!$B$6:$B$83, "Cycloseris", Analysis!I5:I83))</f>
        <v>NO TRANSECT</v>
      </c>
      <c r="F43" s="31" t="str">
        <f>IF('Site Description'!E$32="NO TRANSECT","NO TRANSECT",SUMIF(Analysis!$B$6:$B$83, "Cycloseris", Analysis!J5:J83))</f>
        <v>NO TRANSECT</v>
      </c>
      <c r="G43" s="31" t="str">
        <f>IF('Site Description'!F$32="NO TRANSECT","NO TRANSECT",SUMIF(Analysis!$B$6:$B$83, "Cycloseris", Analysis!K5:K83))</f>
        <v>NO TRANSECT</v>
      </c>
      <c r="H43" s="31" t="str">
        <f>IF('Site Description'!G$32="NO TRANSECT","NO TRANSECT",SUMIF(Analysis!$B$6:$B$83, "Cycloseris", Analysis!L5:L83))</f>
        <v>NO TRANSECT</v>
      </c>
      <c r="I43" s="31" t="str">
        <f>IF('Site Description'!H$32="NO TRANSECT","NO TRANSECT",SUMIF(Analysis!$B$6:$B$83, "Cycloseris", Analysis!M5:M83))</f>
        <v>NO TRANSECT</v>
      </c>
      <c r="J43" s="32" t="str">
        <f>IF('Site Description'!I$32="NO TRANSECT","NO TRANSECT",SUMIF(Analysis!$B$6:$B$83, "Cycloseris", Analysis!N5:N83))</f>
        <v>NO TRANSECT</v>
      </c>
      <c r="K43" s="71" t="e">
        <f>AVERAGE(C43:J43)</f>
        <v>#DIV/0!</v>
      </c>
      <c r="L43" s="72" t="e">
        <f>STDEV(C43:J43)</f>
        <v>#DIV/0!</v>
      </c>
      <c r="M43" s="39" t="str">
        <f>IF(C43="NO TRANSECT", "NO TRANSECT",C43/Analysis!G$84*100)</f>
        <v>NO TRANSECT</v>
      </c>
      <c r="N43" s="39" t="str">
        <f>IF(D43="NO TRANSECT", "NO TRANSECT",D43/Analysis!H$84*100)</f>
        <v>NO TRANSECT</v>
      </c>
      <c r="O43" s="39" t="str">
        <f>IF(E43="NO TRANSECT", "NO TRANSECT",E43/Analysis!I$84*100)</f>
        <v>NO TRANSECT</v>
      </c>
      <c r="P43" s="39" t="str">
        <f>IF(F43="NO TRANSECT", "NO TRANSECT",F43/Analysis!J$84*100)</f>
        <v>NO TRANSECT</v>
      </c>
      <c r="Q43" s="39" t="str">
        <f>IF(G43="NO TRANSECT", "NO TRANSECT",G43/Analysis!K$84*100)</f>
        <v>NO TRANSECT</v>
      </c>
      <c r="R43" s="39" t="str">
        <f>IF(H43="NO TRANSECT", "NO TRANSECT",H43/Analysis!L$84*100)</f>
        <v>NO TRANSECT</v>
      </c>
      <c r="S43" s="39" t="str">
        <f>IF(I43="NO TRANSECT", "NO TRANSECT",I43/Analysis!M$84*100)</f>
        <v>NO TRANSECT</v>
      </c>
      <c r="T43" s="39" t="str">
        <f>IF(J43="NO TRANSECT", "NO TRANSECT",J43/Analysis!N$84*100)</f>
        <v>NO TRANSECT</v>
      </c>
      <c r="U43" s="71" t="e">
        <f>AVERAGE(M43:T43)</f>
        <v>#DIV/0!</v>
      </c>
      <c r="V43" s="72" t="e">
        <f>STDEV(M43:T43)</f>
        <v>#DIV/0!</v>
      </c>
      <c r="W43" s="97"/>
      <c r="X43" s="52"/>
      <c r="Y43" s="52"/>
      <c r="Z43" s="52"/>
      <c r="AA43" s="52"/>
      <c r="AB43" s="52"/>
      <c r="AC43" s="52"/>
      <c r="AD43" s="52"/>
    </row>
    <row r="44" spans="1:30" s="4" customFormat="1" x14ac:dyDescent="0.3">
      <c r="A44" s="64"/>
      <c r="B44" s="70" t="s">
        <v>286</v>
      </c>
      <c r="C44" s="38" t="str">
        <f>IF('Site Description'!B$32="NO TRANSECT","NO TRANSECT",SUMIF(Analysis!$B$6:$B$83, "Gardineroseris", Analysis!G6:G83))</f>
        <v>NO TRANSECT</v>
      </c>
      <c r="D44" s="39" t="str">
        <f>IF('Site Description'!C$32="NO TRANSECT","NO TRANSECT",SUMIF(Analysis!$B$6:$B$83, "Gardineroseris", Analysis!H6:H83))</f>
        <v>NO TRANSECT</v>
      </c>
      <c r="E44" s="39" t="str">
        <f>IF('Site Description'!D$32="NO TRANSECT","NO TRANSECT",SUMIF(Analysis!$B$6:$B$83, "Gardineroseris", Analysis!I6:I83))</f>
        <v>NO TRANSECT</v>
      </c>
      <c r="F44" s="39" t="str">
        <f>IF('Site Description'!E$32="NO TRANSECT","NO TRANSECT",SUMIF(Analysis!$B$6:$B$83, "Gardineroseris", Analysis!J6:J83))</f>
        <v>NO TRANSECT</v>
      </c>
      <c r="G44" s="39" t="str">
        <f>IF('Site Description'!F$32="NO TRANSECT","NO TRANSECT",SUMIF(Analysis!$B$6:$B$83, "Gardineroseris", Analysis!K6:K83))</f>
        <v>NO TRANSECT</v>
      </c>
      <c r="H44" s="39" t="str">
        <f>IF('Site Description'!G$32="NO TRANSECT","NO TRANSECT",SUMIF(Analysis!$B$6:$B$83, "Gardineroseris", Analysis!L6:L83))</f>
        <v>NO TRANSECT</v>
      </c>
      <c r="I44" s="39" t="str">
        <f>IF('Site Description'!H$32="NO TRANSECT","NO TRANSECT",SUMIF(Analysis!$B$6:$B$83, "Gardineroseris", Analysis!M6:M83))</f>
        <v>NO TRANSECT</v>
      </c>
      <c r="J44" s="40" t="str">
        <f>IF('Site Description'!I$32="NO TRANSECT","NO TRANSECT",SUMIF(Analysis!$B$6:$B$83, "Gardineroseris", Analysis!N6:N83))</f>
        <v>NO TRANSECT</v>
      </c>
      <c r="K44" s="71" t="e">
        <f t="shared" ref="K44:K49" si="23">AVERAGE(C44:J44)</f>
        <v>#DIV/0!</v>
      </c>
      <c r="L44" s="72" t="e">
        <f t="shared" ref="L44:L49" si="24">STDEV(C44:J44)</f>
        <v>#DIV/0!</v>
      </c>
      <c r="M44" s="39" t="str">
        <f>IF(C44="NO TRANSECT", "NO TRANSECT",C44/Analysis!G$84*100)</f>
        <v>NO TRANSECT</v>
      </c>
      <c r="N44" s="39" t="str">
        <f>IF(D44="NO TRANSECT", "NO TRANSECT",D44/Analysis!H$84*100)</f>
        <v>NO TRANSECT</v>
      </c>
      <c r="O44" s="39" t="str">
        <f>IF(E44="NO TRANSECT", "NO TRANSECT",E44/Analysis!I$84*100)</f>
        <v>NO TRANSECT</v>
      </c>
      <c r="P44" s="39" t="str">
        <f>IF(F44="NO TRANSECT", "NO TRANSECT",F44/Analysis!J$84*100)</f>
        <v>NO TRANSECT</v>
      </c>
      <c r="Q44" s="39" t="str">
        <f>IF(G44="NO TRANSECT", "NO TRANSECT",G44/Analysis!K$84*100)</f>
        <v>NO TRANSECT</v>
      </c>
      <c r="R44" s="39" t="str">
        <f>IF(H44="NO TRANSECT", "NO TRANSECT",H44/Analysis!L$84*100)</f>
        <v>NO TRANSECT</v>
      </c>
      <c r="S44" s="39" t="str">
        <f>IF(I44="NO TRANSECT", "NO TRANSECT",I44/Analysis!M$84*100)</f>
        <v>NO TRANSECT</v>
      </c>
      <c r="T44" s="39" t="str">
        <f>IF(J44="NO TRANSECT", "NO TRANSECT",J44/Analysis!N$84*100)</f>
        <v>NO TRANSECT</v>
      </c>
      <c r="U44" s="71" t="e">
        <f t="shared" ref="U44:U49" si="25">AVERAGE(M44:T44)</f>
        <v>#DIV/0!</v>
      </c>
      <c r="V44" s="72" t="e">
        <f t="shared" ref="V44:V49" si="26">STDEV(M44:T44)</f>
        <v>#DIV/0!</v>
      </c>
      <c r="W44" s="97"/>
      <c r="X44" s="52"/>
      <c r="Y44" s="52"/>
      <c r="Z44" s="52"/>
      <c r="AA44" s="52"/>
      <c r="AB44" s="52"/>
      <c r="AC44" s="52"/>
      <c r="AD44" s="52"/>
    </row>
    <row r="45" spans="1:30" s="4" customFormat="1" x14ac:dyDescent="0.3">
      <c r="A45" s="64"/>
      <c r="B45" s="70" t="s">
        <v>317</v>
      </c>
      <c r="C45" s="38" t="str">
        <f>IF('Site Description'!B$32="NO TRANSECT","NO TRANSECT",SUMIF(Analysis!$B$6:$B$83,"Leptoseris", Analysis!G6:G83))</f>
        <v>NO TRANSECT</v>
      </c>
      <c r="D45" s="39" t="str">
        <f>IF('Site Description'!C$32="NO TRANSECT","NO TRANSECT",SUMIF(Analysis!$B$6:$B$83,"Leptoseris", Analysis!H6:H83))</f>
        <v>NO TRANSECT</v>
      </c>
      <c r="E45" s="39" t="str">
        <f>IF('Site Description'!D$32="NO TRANSECT","NO TRANSECT",SUMIF(Analysis!$B$6:$B$83,"Leptoseris", Analysis!I6:I83))</f>
        <v>NO TRANSECT</v>
      </c>
      <c r="F45" s="39" t="str">
        <f>IF('Site Description'!E$32="NO TRANSECT","NO TRANSECT",SUMIF(Analysis!$B$6:$B$83,"Leptoseris", Analysis!J6:J83))</f>
        <v>NO TRANSECT</v>
      </c>
      <c r="G45" s="39" t="str">
        <f>IF('Site Description'!F$32="NO TRANSECT","NO TRANSECT",SUMIF(Analysis!$B$6:$B$83,"Leptoseris", Analysis!K6:K83))</f>
        <v>NO TRANSECT</v>
      </c>
      <c r="H45" s="39" t="str">
        <f>IF('Site Description'!G$32="NO TRANSECT","NO TRANSECT",SUMIF(Analysis!$B$6:$B$83,"Leptoseris", Analysis!L6:L83))</f>
        <v>NO TRANSECT</v>
      </c>
      <c r="I45" s="39" t="str">
        <f>IF('Site Description'!H$32="NO TRANSECT","NO TRANSECT",SUMIF(Analysis!$B$6:$B$83,"Leptoseris", Analysis!M6:M83))</f>
        <v>NO TRANSECT</v>
      </c>
      <c r="J45" s="40" t="str">
        <f>IF('Site Description'!I$32="NO TRANSECT","NO TRANSECT",SUMIF(Analysis!$B$6:$B$83,"Leptoseris", Analysis!N6:N83))</f>
        <v>NO TRANSECT</v>
      </c>
      <c r="K45" s="71" t="e">
        <f t="shared" si="23"/>
        <v>#DIV/0!</v>
      </c>
      <c r="L45" s="72" t="e">
        <f t="shared" si="24"/>
        <v>#DIV/0!</v>
      </c>
      <c r="M45" s="39" t="str">
        <f>IF(C45="NO TRANSECT", "NO TRANSECT",C45/Analysis!G$84*100)</f>
        <v>NO TRANSECT</v>
      </c>
      <c r="N45" s="39" t="str">
        <f>IF(D45="NO TRANSECT", "NO TRANSECT",D45/Analysis!H$84*100)</f>
        <v>NO TRANSECT</v>
      </c>
      <c r="O45" s="39" t="str">
        <f>IF(E45="NO TRANSECT", "NO TRANSECT",E45/Analysis!I$84*100)</f>
        <v>NO TRANSECT</v>
      </c>
      <c r="P45" s="39" t="str">
        <f>IF(F45="NO TRANSECT", "NO TRANSECT",F45/Analysis!J$84*100)</f>
        <v>NO TRANSECT</v>
      </c>
      <c r="Q45" s="39" t="str">
        <f>IF(G45="NO TRANSECT", "NO TRANSECT",G45/Analysis!K$84*100)</f>
        <v>NO TRANSECT</v>
      </c>
      <c r="R45" s="39" t="str">
        <f>IF(H45="NO TRANSECT", "NO TRANSECT",H45/Analysis!L$84*100)</f>
        <v>NO TRANSECT</v>
      </c>
      <c r="S45" s="39" t="str">
        <f>IF(I45="NO TRANSECT", "NO TRANSECT",I45/Analysis!M$84*100)</f>
        <v>NO TRANSECT</v>
      </c>
      <c r="T45" s="39" t="str">
        <f>IF(J45="NO TRANSECT", "NO TRANSECT",J45/Analysis!N$84*100)</f>
        <v>NO TRANSECT</v>
      </c>
      <c r="U45" s="71" t="e">
        <f t="shared" si="25"/>
        <v>#DIV/0!</v>
      </c>
      <c r="V45" s="72" t="e">
        <f t="shared" si="26"/>
        <v>#DIV/0!</v>
      </c>
      <c r="W45" s="97"/>
      <c r="X45" s="52"/>
      <c r="Y45" s="52"/>
      <c r="Z45" s="52"/>
      <c r="AA45" s="52"/>
      <c r="AB45" s="52"/>
      <c r="AC45" s="52"/>
      <c r="AD45" s="52"/>
    </row>
    <row r="46" spans="1:30" s="4" customFormat="1" x14ac:dyDescent="0.3">
      <c r="A46" s="64"/>
      <c r="B46" s="70" t="s">
        <v>318</v>
      </c>
      <c r="C46" s="38" t="str">
        <f>IF('Site Description'!B$32="NO TRANSECT","NO TRANSECT",SUMIF(Analysis!$B$6:$B$83,"Pavona", Analysis!G6:G83))</f>
        <v>NO TRANSECT</v>
      </c>
      <c r="D46" s="39" t="str">
        <f>IF('Site Description'!C$32="NO TRANSECT","NO TRANSECT",SUMIF(Analysis!$B$6:$B$83,"Pavona", Analysis!H6:H83))</f>
        <v>NO TRANSECT</v>
      </c>
      <c r="E46" s="39" t="str">
        <f>IF('Site Description'!D$32="NO TRANSECT","NO TRANSECT",SUMIF(Analysis!$B$6:$B$83,"Pavona", Analysis!I6:I83))</f>
        <v>NO TRANSECT</v>
      </c>
      <c r="F46" s="39" t="str">
        <f>IF('Site Description'!E$32="NO TRANSECT","NO TRANSECT",SUMIF(Analysis!$B$6:$B$83,"Pavona", Analysis!J6:J83))</f>
        <v>NO TRANSECT</v>
      </c>
      <c r="G46" s="39" t="str">
        <f>IF('Site Description'!F$32="NO TRANSECT","NO TRANSECT",SUMIF(Analysis!$B$6:$B$83,"Pavona", Analysis!K6:K83))</f>
        <v>NO TRANSECT</v>
      </c>
      <c r="H46" s="39" t="str">
        <f>IF('Site Description'!G$32="NO TRANSECT","NO TRANSECT",SUMIF(Analysis!$B$6:$B$83,"Pavona", Analysis!L6:L83))</f>
        <v>NO TRANSECT</v>
      </c>
      <c r="I46" s="39" t="str">
        <f>IF('Site Description'!H$32="NO TRANSECT","NO TRANSECT",SUMIF(Analysis!$B$6:$B$83,"Pavona", Analysis!M6:M83))</f>
        <v>NO TRANSECT</v>
      </c>
      <c r="J46" s="40" t="str">
        <f>IF('Site Description'!I$32="NO TRANSECT","NO TRANSECT",SUMIF(Analysis!$B$6:$B$83,"Pavona", Analysis!N6:N83))</f>
        <v>NO TRANSECT</v>
      </c>
      <c r="K46" s="71" t="e">
        <f t="shared" si="23"/>
        <v>#DIV/0!</v>
      </c>
      <c r="L46" s="72" t="e">
        <f t="shared" si="24"/>
        <v>#DIV/0!</v>
      </c>
      <c r="M46" s="39" t="str">
        <f>IF(C46="NO TRANSECT", "NO TRANSECT",C46/Analysis!G$84*100)</f>
        <v>NO TRANSECT</v>
      </c>
      <c r="N46" s="39" t="str">
        <f>IF(D46="NO TRANSECT", "NO TRANSECT",D46/Analysis!H$84*100)</f>
        <v>NO TRANSECT</v>
      </c>
      <c r="O46" s="39" t="str">
        <f>IF(E46="NO TRANSECT", "NO TRANSECT",E46/Analysis!I$84*100)</f>
        <v>NO TRANSECT</v>
      </c>
      <c r="P46" s="39" t="str">
        <f>IF(F46="NO TRANSECT", "NO TRANSECT",F46/Analysis!J$84*100)</f>
        <v>NO TRANSECT</v>
      </c>
      <c r="Q46" s="39" t="str">
        <f>IF(G46="NO TRANSECT", "NO TRANSECT",G46/Analysis!K$84*100)</f>
        <v>NO TRANSECT</v>
      </c>
      <c r="R46" s="39" t="str">
        <f>IF(H46="NO TRANSECT", "NO TRANSECT",H46/Analysis!L$84*100)</f>
        <v>NO TRANSECT</v>
      </c>
      <c r="S46" s="39" t="str">
        <f>IF(I46="NO TRANSECT", "NO TRANSECT",I46/Analysis!M$84*100)</f>
        <v>NO TRANSECT</v>
      </c>
      <c r="T46" s="39" t="str">
        <f>IF(J46="NO TRANSECT", "NO TRANSECT",J46/Analysis!N$84*100)</f>
        <v>NO TRANSECT</v>
      </c>
      <c r="U46" s="71" t="e">
        <f t="shared" si="25"/>
        <v>#DIV/0!</v>
      </c>
      <c r="V46" s="72" t="e">
        <f t="shared" si="26"/>
        <v>#DIV/0!</v>
      </c>
      <c r="W46" s="97"/>
      <c r="X46" s="52"/>
      <c r="Y46" s="52"/>
      <c r="Z46" s="52"/>
      <c r="AA46" s="52"/>
      <c r="AB46" s="52"/>
      <c r="AC46" s="52"/>
      <c r="AD46" s="52"/>
    </row>
    <row r="47" spans="1:30" s="4" customFormat="1" x14ac:dyDescent="0.3">
      <c r="A47" s="64"/>
      <c r="B47" s="70" t="s">
        <v>319</v>
      </c>
      <c r="C47" s="38" t="str">
        <f>IF('Site Description'!B$32="NO TRANSECT","NO TRANSECT",SUMIF(Analysis!$B$6:$B$83,"Pocillopora", Analysis!G6:G83))</f>
        <v>NO TRANSECT</v>
      </c>
      <c r="D47" s="39" t="str">
        <f>IF('Site Description'!C$32="NO TRANSECT","NO TRANSECT",SUMIF(Analysis!$B$6:$B$83,"Pocillopora", Analysis!H6:H83))</f>
        <v>NO TRANSECT</v>
      </c>
      <c r="E47" s="39" t="str">
        <f>IF('Site Description'!D$32="NO TRANSECT","NO TRANSECT",SUMIF(Analysis!$B$6:$B$83,"Pocillopora", Analysis!I6:I83))</f>
        <v>NO TRANSECT</v>
      </c>
      <c r="F47" s="39" t="str">
        <f>IF('Site Description'!E$32="NO TRANSECT","NO TRANSECT",SUMIF(Analysis!$B$6:$B$83,"Pocillopora", Analysis!J6:J83))</f>
        <v>NO TRANSECT</v>
      </c>
      <c r="G47" s="39" t="str">
        <f>IF('Site Description'!F$32="NO TRANSECT","NO TRANSECT",SUMIF(Analysis!$B$6:$B$83,"Pocillopora", Analysis!K6:K83))</f>
        <v>NO TRANSECT</v>
      </c>
      <c r="H47" s="39" t="str">
        <f>IF('Site Description'!G$32="NO TRANSECT","NO TRANSECT",SUMIF(Analysis!$B$6:$B$83,"Pocillopora", Analysis!L6:L83))</f>
        <v>NO TRANSECT</v>
      </c>
      <c r="I47" s="39" t="str">
        <f>IF('Site Description'!H$32="NO TRANSECT","NO TRANSECT",SUMIF(Analysis!$B$6:$B$83,"Pocillopora", Analysis!M6:M83))</f>
        <v>NO TRANSECT</v>
      </c>
      <c r="J47" s="40" t="str">
        <f>IF('Site Description'!I$32="NO TRANSECT","NO TRANSECT",SUMIF(Analysis!$B$6:$B$83,"Pocillopora", Analysis!N6:N83))</f>
        <v>NO TRANSECT</v>
      </c>
      <c r="K47" s="71" t="e">
        <f t="shared" si="23"/>
        <v>#DIV/0!</v>
      </c>
      <c r="L47" s="72" t="e">
        <f t="shared" si="24"/>
        <v>#DIV/0!</v>
      </c>
      <c r="M47" s="39" t="str">
        <f>IF(C47="NO TRANSECT", "NO TRANSECT",C47/Analysis!G$84*100)</f>
        <v>NO TRANSECT</v>
      </c>
      <c r="N47" s="39" t="str">
        <f>IF(D47="NO TRANSECT", "NO TRANSECT",D47/Analysis!H$84*100)</f>
        <v>NO TRANSECT</v>
      </c>
      <c r="O47" s="39" t="str">
        <f>IF(E47="NO TRANSECT", "NO TRANSECT",E47/Analysis!I$84*100)</f>
        <v>NO TRANSECT</v>
      </c>
      <c r="P47" s="39" t="str">
        <f>IF(F47="NO TRANSECT", "NO TRANSECT",F47/Analysis!J$84*100)</f>
        <v>NO TRANSECT</v>
      </c>
      <c r="Q47" s="39" t="str">
        <f>IF(G47="NO TRANSECT", "NO TRANSECT",G47/Analysis!K$84*100)</f>
        <v>NO TRANSECT</v>
      </c>
      <c r="R47" s="39" t="str">
        <f>IF(H47="NO TRANSECT", "NO TRANSECT",H47/Analysis!L$84*100)</f>
        <v>NO TRANSECT</v>
      </c>
      <c r="S47" s="39" t="str">
        <f>IF(I47="NO TRANSECT", "NO TRANSECT",I47/Analysis!M$84*100)</f>
        <v>NO TRANSECT</v>
      </c>
      <c r="T47" s="39" t="str">
        <f>IF(J47="NO TRANSECT", "NO TRANSECT",J47/Analysis!N$84*100)</f>
        <v>NO TRANSECT</v>
      </c>
      <c r="U47" s="71" t="e">
        <f t="shared" si="25"/>
        <v>#DIV/0!</v>
      </c>
      <c r="V47" s="72" t="e">
        <f t="shared" si="26"/>
        <v>#DIV/0!</v>
      </c>
      <c r="W47" s="97"/>
      <c r="X47" s="52"/>
      <c r="Y47" s="52"/>
      <c r="Z47" s="52"/>
      <c r="AA47" s="52"/>
      <c r="AB47" s="52"/>
      <c r="AC47" s="52"/>
      <c r="AD47" s="52"/>
    </row>
    <row r="48" spans="1:30" s="4" customFormat="1" x14ac:dyDescent="0.3">
      <c r="A48" s="64"/>
      <c r="B48" s="70" t="s">
        <v>320</v>
      </c>
      <c r="C48" s="38" t="str">
        <f>IF('Site Description'!B$32="NO TRANSECT","NO TRANSECT",SUMIF(Analysis!$B$6:$B$83,"Porites", Analysis!G6:G83))</f>
        <v>NO TRANSECT</v>
      </c>
      <c r="D48" s="39" t="str">
        <f>IF('Site Description'!C$32="NO TRANSECT","NO TRANSECT",SUMIF(Analysis!$B$6:$B$83,"Porites", Analysis!H6:H83))</f>
        <v>NO TRANSECT</v>
      </c>
      <c r="E48" s="39" t="str">
        <f>IF('Site Description'!D$32="NO TRANSECT","NO TRANSECT",SUMIF(Analysis!$B$6:$B$83,"Porites", Analysis!I6:I83))</f>
        <v>NO TRANSECT</v>
      </c>
      <c r="F48" s="39" t="str">
        <f>IF('Site Description'!E$32="NO TRANSECT","NO TRANSECT",SUMIF(Analysis!$B$6:$B$83,"Porites", Analysis!J6:J83))</f>
        <v>NO TRANSECT</v>
      </c>
      <c r="G48" s="39" t="str">
        <f>IF('Site Description'!F$32="NO TRANSECT","NO TRANSECT",SUMIF(Analysis!$B$6:$B$83,"Porites", Analysis!K6:K83))</f>
        <v>NO TRANSECT</v>
      </c>
      <c r="H48" s="39" t="str">
        <f>IF('Site Description'!G$32="NO TRANSECT","NO TRANSECT",SUMIF(Analysis!$B$6:$B$83,"Porites", Analysis!L6:L83))</f>
        <v>NO TRANSECT</v>
      </c>
      <c r="I48" s="39" t="str">
        <f>IF('Site Description'!H$32="NO TRANSECT","NO TRANSECT",SUMIF(Analysis!$B$6:$B$83,"Porites", Analysis!M6:M83))</f>
        <v>NO TRANSECT</v>
      </c>
      <c r="J48" s="40" t="str">
        <f>IF('Site Description'!I$32="NO TRANSECT","NO TRANSECT",SUMIF(Analysis!$B$6:$B$83,"Porites", Analysis!N6:N83))</f>
        <v>NO TRANSECT</v>
      </c>
      <c r="K48" s="71" t="e">
        <f t="shared" si="23"/>
        <v>#DIV/0!</v>
      </c>
      <c r="L48" s="72" t="e">
        <f t="shared" si="24"/>
        <v>#DIV/0!</v>
      </c>
      <c r="M48" s="39" t="str">
        <f>IF(C48="NO TRANSECT", "NO TRANSECT",C48/Analysis!G$84*100)</f>
        <v>NO TRANSECT</v>
      </c>
      <c r="N48" s="39" t="str">
        <f>IF(D48="NO TRANSECT", "NO TRANSECT",D48/Analysis!H$84*100)</f>
        <v>NO TRANSECT</v>
      </c>
      <c r="O48" s="39" t="str">
        <f>IF(E48="NO TRANSECT", "NO TRANSECT",E48/Analysis!I$84*100)</f>
        <v>NO TRANSECT</v>
      </c>
      <c r="P48" s="39" t="str">
        <f>IF(F48="NO TRANSECT", "NO TRANSECT",F48/Analysis!J$84*100)</f>
        <v>NO TRANSECT</v>
      </c>
      <c r="Q48" s="39" t="str">
        <f>IF(G48="NO TRANSECT", "NO TRANSECT",G48/Analysis!K$84*100)</f>
        <v>NO TRANSECT</v>
      </c>
      <c r="R48" s="39" t="str">
        <f>IF(H48="NO TRANSECT", "NO TRANSECT",H48/Analysis!L$84*100)</f>
        <v>NO TRANSECT</v>
      </c>
      <c r="S48" s="39" t="str">
        <f>IF(I48="NO TRANSECT", "NO TRANSECT",I48/Analysis!M$84*100)</f>
        <v>NO TRANSECT</v>
      </c>
      <c r="T48" s="39" t="str">
        <f>IF(J48="NO TRANSECT", "NO TRANSECT",J48/Analysis!N$84*100)</f>
        <v>NO TRANSECT</v>
      </c>
      <c r="U48" s="71" t="e">
        <f t="shared" si="25"/>
        <v>#DIV/0!</v>
      </c>
      <c r="V48" s="72" t="e">
        <f t="shared" si="26"/>
        <v>#DIV/0!</v>
      </c>
      <c r="W48" s="97"/>
      <c r="X48" s="52"/>
      <c r="Y48" s="52"/>
      <c r="Z48" s="52"/>
      <c r="AA48" s="52"/>
      <c r="AB48" s="52"/>
      <c r="AC48" s="52"/>
      <c r="AD48" s="52"/>
    </row>
    <row r="49" spans="1:30" s="4" customFormat="1" ht="15" thickBot="1" x14ac:dyDescent="0.35">
      <c r="A49" s="64"/>
      <c r="B49" s="70" t="s">
        <v>321</v>
      </c>
      <c r="C49" s="42" t="str">
        <f>IF('Site Description'!B$32="NO TRANSECT","NO TRANSECT",SUMIF(Analysis!$B$6:$B$83,"Psammocora", Analysis!G6:G83))</f>
        <v>NO TRANSECT</v>
      </c>
      <c r="D49" s="43" t="str">
        <f>IF('Site Description'!C$32="NO TRANSECT","NO TRANSECT",SUMIF(Analysis!$B$6:$B$83,"Psammocora", Analysis!H6:H83))</f>
        <v>NO TRANSECT</v>
      </c>
      <c r="E49" s="43" t="str">
        <f>IF('Site Description'!D$32="NO TRANSECT","NO TRANSECT",SUMIF(Analysis!$B$6:$B$83,"Psammocora", Analysis!I6:I83))</f>
        <v>NO TRANSECT</v>
      </c>
      <c r="F49" s="43" t="str">
        <f>IF('Site Description'!E$32="NO TRANSECT","NO TRANSECT",SUMIF(Analysis!$B$6:$B$83,"Psammocora", Analysis!J6:J83))</f>
        <v>NO TRANSECT</v>
      </c>
      <c r="G49" s="43" t="str">
        <f>IF('Site Description'!F$32="NO TRANSECT","NO TRANSECT",SUMIF(Analysis!$B$6:$B$83,"Psammocora", Analysis!K6:K83))</f>
        <v>NO TRANSECT</v>
      </c>
      <c r="H49" s="43" t="str">
        <f>IF('Site Description'!G$32="NO TRANSECT","NO TRANSECT",SUMIF(Analysis!$B$6:$B$83,"Psammocora", Analysis!L6:L83))</f>
        <v>NO TRANSECT</v>
      </c>
      <c r="I49" s="43" t="str">
        <f>IF('Site Description'!H$32="NO TRANSECT","NO TRANSECT",SUMIF(Analysis!$B$6:$B$83,"Psammocora", Analysis!M6:M83))</f>
        <v>NO TRANSECT</v>
      </c>
      <c r="J49" s="44" t="str">
        <f>IF('Site Description'!I$32="NO TRANSECT","NO TRANSECT",SUMIF(Analysis!$B$6:$B$83,"Psammocora", Analysis!N6:N83))</f>
        <v>NO TRANSECT</v>
      </c>
      <c r="K49" s="73" t="e">
        <f t="shared" si="23"/>
        <v>#DIV/0!</v>
      </c>
      <c r="L49" s="74" t="e">
        <f t="shared" si="24"/>
        <v>#DIV/0!</v>
      </c>
      <c r="M49" s="43" t="str">
        <f>IF(C49="NO TRANSECT", "NO TRANSECT",C49/Analysis!G$84*100)</f>
        <v>NO TRANSECT</v>
      </c>
      <c r="N49" s="43" t="str">
        <f>IF(D49="NO TRANSECT", "NO TRANSECT",D49/Analysis!H$84*100)</f>
        <v>NO TRANSECT</v>
      </c>
      <c r="O49" s="43" t="str">
        <f>IF(E49="NO TRANSECT", "NO TRANSECT",E49/Analysis!I$84*100)</f>
        <v>NO TRANSECT</v>
      </c>
      <c r="P49" s="43" t="str">
        <f>IF(F49="NO TRANSECT", "NO TRANSECT",F49/Analysis!J$84*100)</f>
        <v>NO TRANSECT</v>
      </c>
      <c r="Q49" s="43" t="str">
        <f>IF(G49="NO TRANSECT", "NO TRANSECT",G49/Analysis!K$84*100)</f>
        <v>NO TRANSECT</v>
      </c>
      <c r="R49" s="43" t="str">
        <f>IF(H49="NO TRANSECT", "NO TRANSECT",H49/Analysis!L$84*100)</f>
        <v>NO TRANSECT</v>
      </c>
      <c r="S49" s="43" t="str">
        <f>IF(I49="NO TRANSECT", "NO TRANSECT",I49/Analysis!M$84*100)</f>
        <v>NO TRANSECT</v>
      </c>
      <c r="T49" s="43" t="str">
        <f>IF(J49="NO TRANSECT", "NO TRANSECT",J49/Analysis!N$84*100)</f>
        <v>NO TRANSECT</v>
      </c>
      <c r="U49" s="73" t="e">
        <f t="shared" si="25"/>
        <v>#DIV/0!</v>
      </c>
      <c r="V49" s="74" t="e">
        <f t="shared" si="26"/>
        <v>#DIV/0!</v>
      </c>
      <c r="W49" s="97"/>
      <c r="X49" s="52"/>
      <c r="Y49" s="52"/>
      <c r="Z49" s="52"/>
      <c r="AA49" s="52"/>
      <c r="AB49" s="52"/>
      <c r="AC49" s="52"/>
      <c r="AD49" s="52"/>
    </row>
    <row r="50" spans="1:30" s="4" customFormat="1" ht="15" thickBot="1" x14ac:dyDescent="0.35">
      <c r="A50" s="9"/>
      <c r="B50" s="75"/>
      <c r="C50" s="76"/>
      <c r="D50" s="59"/>
      <c r="E50" s="59"/>
      <c r="F50" s="59"/>
      <c r="G50" s="59"/>
      <c r="H50" s="59"/>
      <c r="I50" s="77"/>
      <c r="J50" s="77"/>
      <c r="K50" s="77"/>
      <c r="L50" s="77"/>
      <c r="M50" s="77"/>
      <c r="N50" s="77"/>
      <c r="O50" s="59"/>
      <c r="P50" s="59"/>
      <c r="Q50" s="59"/>
      <c r="R50" s="59"/>
      <c r="S50" s="59"/>
      <c r="T50" s="59"/>
      <c r="U50" s="59"/>
      <c r="V50" s="59"/>
      <c r="W50" s="98"/>
      <c r="X50" s="52"/>
      <c r="Y50" s="52"/>
      <c r="Z50" s="52"/>
      <c r="AA50" s="52"/>
      <c r="AB50" s="52"/>
      <c r="AC50" s="52"/>
      <c r="AD50" s="52"/>
    </row>
    <row r="51" spans="1:30" ht="15" thickBot="1" x14ac:dyDescent="0.35">
      <c r="C51" s="78"/>
    </row>
    <row r="52" spans="1:30" s="4" customFormat="1" ht="16.8" x14ac:dyDescent="0.3">
      <c r="A52" s="9"/>
      <c r="B52" s="53" t="s">
        <v>322</v>
      </c>
      <c r="C52" s="54"/>
      <c r="D52" s="55"/>
      <c r="E52" s="55"/>
      <c r="F52" s="55"/>
      <c r="G52" s="55"/>
      <c r="H52" s="55"/>
      <c r="I52" s="55"/>
      <c r="J52" s="55"/>
      <c r="K52" s="55"/>
      <c r="L52" s="55"/>
      <c r="M52" s="55"/>
      <c r="N52" s="55"/>
      <c r="O52" s="55"/>
      <c r="P52" s="55"/>
      <c r="Q52" s="55"/>
      <c r="R52" s="55"/>
      <c r="S52" s="55"/>
      <c r="T52" s="55"/>
      <c r="U52" s="55"/>
      <c r="V52" s="55"/>
      <c r="W52" s="96"/>
      <c r="X52" s="52"/>
      <c r="Y52" s="52"/>
      <c r="Z52" s="52"/>
      <c r="AA52" s="52"/>
      <c r="AB52" s="52"/>
      <c r="AC52" s="52"/>
      <c r="AD52" s="52"/>
    </row>
    <row r="53" spans="1:30" s="4" customFormat="1" ht="15" thickBot="1" x14ac:dyDescent="0.35">
      <c r="A53" s="9"/>
      <c r="B53" s="56"/>
      <c r="C53" s="57"/>
      <c r="D53" s="58"/>
      <c r="E53" s="58"/>
      <c r="F53" s="58"/>
      <c r="G53" s="58"/>
      <c r="H53" s="58"/>
      <c r="I53" s="58"/>
      <c r="J53" s="58"/>
      <c r="K53" s="58"/>
      <c r="L53" s="58"/>
      <c r="M53" s="58"/>
      <c r="N53" s="58"/>
      <c r="O53" s="58"/>
      <c r="P53" s="58"/>
      <c r="Q53" s="58"/>
      <c r="R53" s="58"/>
      <c r="S53" s="59"/>
      <c r="T53" s="58"/>
      <c r="U53" s="58"/>
      <c r="V53" s="58"/>
      <c r="W53" s="97"/>
      <c r="X53" s="52"/>
      <c r="Y53" s="52"/>
      <c r="Z53" s="52"/>
      <c r="AA53" s="52"/>
      <c r="AB53" s="52"/>
      <c r="AC53" s="52"/>
      <c r="AD53" s="52"/>
    </row>
    <row r="54" spans="1:30" s="4" customFormat="1" ht="15" thickBot="1" x14ac:dyDescent="0.35">
      <c r="A54" s="60"/>
      <c r="B54" s="61"/>
      <c r="C54" s="501" t="s">
        <v>155</v>
      </c>
      <c r="D54" s="502"/>
      <c r="E54" s="502"/>
      <c r="F54" s="502"/>
      <c r="G54" s="502"/>
      <c r="H54" s="502"/>
      <c r="I54" s="502"/>
      <c r="J54" s="502"/>
      <c r="K54" s="502"/>
      <c r="L54" s="503"/>
      <c r="M54" s="501" t="s">
        <v>137</v>
      </c>
      <c r="N54" s="502"/>
      <c r="O54" s="502"/>
      <c r="P54" s="502"/>
      <c r="Q54" s="502"/>
      <c r="R54" s="502"/>
      <c r="S54" s="502"/>
      <c r="T54" s="502"/>
      <c r="U54" s="502"/>
      <c r="V54" s="503"/>
      <c r="W54" s="97"/>
      <c r="X54" s="52"/>
      <c r="Y54" s="52"/>
      <c r="Z54" s="52"/>
      <c r="AA54" s="52"/>
      <c r="AB54" s="52"/>
      <c r="AC54" s="52"/>
      <c r="AD54" s="52"/>
    </row>
    <row r="55" spans="1:30" s="4" customFormat="1" ht="15" thickBot="1" x14ac:dyDescent="0.35">
      <c r="A55" s="64"/>
      <c r="B55" s="65" t="s">
        <v>159</v>
      </c>
      <c r="C55" s="66">
        <v>1</v>
      </c>
      <c r="D55" s="67">
        <v>2</v>
      </c>
      <c r="E55" s="67">
        <v>3</v>
      </c>
      <c r="F55" s="67">
        <v>4</v>
      </c>
      <c r="G55" s="67">
        <v>5</v>
      </c>
      <c r="H55" s="67">
        <v>6</v>
      </c>
      <c r="I55" s="67">
        <v>7</v>
      </c>
      <c r="J55" s="67">
        <v>8</v>
      </c>
      <c r="K55" s="62" t="s">
        <v>73</v>
      </c>
      <c r="L55" s="63" t="s">
        <v>75</v>
      </c>
      <c r="M55" s="67">
        <v>1</v>
      </c>
      <c r="N55" s="67">
        <v>2</v>
      </c>
      <c r="O55" s="67">
        <v>3</v>
      </c>
      <c r="P55" s="67">
        <v>4</v>
      </c>
      <c r="Q55" s="67">
        <v>5</v>
      </c>
      <c r="R55" s="67">
        <v>6</v>
      </c>
      <c r="S55" s="67">
        <v>7</v>
      </c>
      <c r="T55" s="67">
        <v>8</v>
      </c>
      <c r="U55" s="68" t="s">
        <v>73</v>
      </c>
      <c r="V55" s="69" t="s">
        <v>75</v>
      </c>
      <c r="W55" s="97"/>
      <c r="X55" s="52"/>
      <c r="Y55" s="52"/>
      <c r="Z55" s="52"/>
      <c r="AA55" s="52"/>
      <c r="AB55" s="52"/>
      <c r="AC55" s="52"/>
      <c r="AD55" s="52"/>
    </row>
    <row r="56" spans="1:30" s="4" customFormat="1" x14ac:dyDescent="0.3">
      <c r="A56" s="64"/>
      <c r="B56" s="70" t="s">
        <v>316</v>
      </c>
      <c r="C56" s="30" t="str">
        <f>IF(C43="NO TRANSECT","NO TRANSECT",SUMIF(Analysis!B$6:B$83, "Cycloseris", Analysis!AA6:AA83))</f>
        <v>NO TRANSECT</v>
      </c>
      <c r="D56" s="31" t="str">
        <f>IF(D43="NO TRANSECT","NO TRANSECT",SUMIF(Analysis!B$6:B$83, "Cycloseris",Analysis!AB6:AB83))</f>
        <v>NO TRANSECT</v>
      </c>
      <c r="E56" s="31" t="str">
        <f>IF(E43="NO TRANSECT","NO TRANSECT",SUMIF(Analysis!B$6:B$83,"Cycloseris",Analysis!AC6:AC83))</f>
        <v>NO TRANSECT</v>
      </c>
      <c r="F56" s="31" t="str">
        <f>IF(F43="NO TRANSECT","NO TRANSECT",SUMIF(Analysis!B$6:B$83,"Cycloseris",Analysis!AD6:AD83))</f>
        <v>NO TRANSECT</v>
      </c>
      <c r="G56" s="31" t="str">
        <f>IF(G43="NO TRANSECT","NO TRANSECT",SUMIF(Analysis!B$6:B$83,"Cycloseris",Analysis!AE6:AE83))</f>
        <v>NO TRANSECT</v>
      </c>
      <c r="H56" s="31" t="str">
        <f>IF(H43="NO TRANSECT","NO TRANSECT",SUMIF(Analysis!B$6:B$83,"Cycloseris",Analysis!AF6:AF83))</f>
        <v>NO TRANSECT</v>
      </c>
      <c r="I56" s="31" t="str">
        <f>IF(I43="NO TRANSECT","NO TRANSECT",SUMIF(Analysis!B$6:B$83,"Cycloseris",Analysis!AG6:AG83))</f>
        <v>NO TRANSECT</v>
      </c>
      <c r="J56" s="32" t="str">
        <f>IF(J43="NO TRANSECT","NO TRANSECT",SUMIF(Analysis!B$6:B$83,"Cycloseris",Analysis!AH6:AH83))</f>
        <v>NO TRANSECT</v>
      </c>
      <c r="K56" s="71" t="e">
        <f>AVERAGE(C56:J56)</f>
        <v>#DIV/0!</v>
      </c>
      <c r="L56" s="72" t="e">
        <f>STDEV(C56:J56)</f>
        <v>#DIV/0!</v>
      </c>
      <c r="M56" s="39" t="str">
        <f t="shared" ref="M56:T62" si="27">IF(C56="NO TRANSECT", "NO TRANSECT",C56/SUM(C$56:C$62))</f>
        <v>NO TRANSECT</v>
      </c>
      <c r="N56" s="39" t="str">
        <f t="shared" si="27"/>
        <v>NO TRANSECT</v>
      </c>
      <c r="O56" s="39" t="str">
        <f t="shared" si="27"/>
        <v>NO TRANSECT</v>
      </c>
      <c r="P56" s="39" t="str">
        <f t="shared" si="27"/>
        <v>NO TRANSECT</v>
      </c>
      <c r="Q56" s="39" t="str">
        <f t="shared" si="27"/>
        <v>NO TRANSECT</v>
      </c>
      <c r="R56" s="39" t="str">
        <f t="shared" si="27"/>
        <v>NO TRANSECT</v>
      </c>
      <c r="S56" s="39" t="str">
        <f t="shared" si="27"/>
        <v>NO TRANSECT</v>
      </c>
      <c r="T56" s="39" t="str">
        <f t="shared" si="27"/>
        <v>NO TRANSECT</v>
      </c>
      <c r="U56" s="71" t="e">
        <f>AVERAGE(M56:T56)</f>
        <v>#DIV/0!</v>
      </c>
      <c r="V56" s="72" t="e">
        <f>STDEV(M56:T56)</f>
        <v>#DIV/0!</v>
      </c>
      <c r="W56" s="97"/>
      <c r="X56" s="52"/>
      <c r="Y56" s="52"/>
      <c r="Z56" s="52"/>
      <c r="AA56" s="52"/>
      <c r="AB56" s="52"/>
      <c r="AC56" s="52"/>
      <c r="AD56" s="52"/>
    </row>
    <row r="57" spans="1:30" s="4" customFormat="1" x14ac:dyDescent="0.3">
      <c r="A57" s="64"/>
      <c r="B57" s="70" t="s">
        <v>286</v>
      </c>
      <c r="C57" s="38" t="str">
        <f>IF(C44="NO TRANSECT","NO TRANSECT",SUMIF(Analysis!B$6:B$83, "Gardineroseris", Analysis!AA6:AA83))</f>
        <v>NO TRANSECT</v>
      </c>
      <c r="D57" s="39" t="str">
        <f>IF(D44="NO TRANSECT","NO TRANSECT",SUMIF(Analysis!B$6:B$83,"Gardineroseris",Analysis!AB6:AB83))</f>
        <v>NO TRANSECT</v>
      </c>
      <c r="E57" s="39" t="str">
        <f>IF(E44="NO TRANSECT","NO TRANSECT",SUMIF(Analysis!B$6:B$83,"Gardineroseris",Analysis!AC6:AC83))</f>
        <v>NO TRANSECT</v>
      </c>
      <c r="F57" s="39" t="str">
        <f>IF(F44="NO TRANSECT","NO TRANSECT",SUMIF(Analysis!B$6:B$83,"Gardineroseris",Analysis!AD6:AD83))</f>
        <v>NO TRANSECT</v>
      </c>
      <c r="G57" s="39" t="str">
        <f>IF(G44="NO TRANSECT","NO TRANSECT",SUMIF(Analysis!B$6:B$83,"Gardineroseris",Analysis!AE6:AE83))</f>
        <v>NO TRANSECT</v>
      </c>
      <c r="H57" s="39" t="str">
        <f>IF(H44="NO TRANSECT","NO TRANSECT",SUMIF(Analysis!B$6:B$83,"Gardineroseris",Analysis!AF6:AF83))</f>
        <v>NO TRANSECT</v>
      </c>
      <c r="I57" s="39" t="str">
        <f>IF(I44="NO TRANSECT","NO TRANSECT",SUMIF(Analysis!B$6:B$83,"Gardineroseris",Analysis!AG6:AG83))</f>
        <v>NO TRANSECT</v>
      </c>
      <c r="J57" s="40" t="str">
        <f>IF(J44="NO TRANSECT","NO TRANSECT",SUMIF(Analysis!B$6:B$83,"Gardineroseris",Analysis!AH6:AH83))</f>
        <v>NO TRANSECT</v>
      </c>
      <c r="K57" s="71" t="e">
        <f t="shared" ref="K57:K62" si="28">AVERAGE(C57:J57)</f>
        <v>#DIV/0!</v>
      </c>
      <c r="L57" s="72" t="e">
        <f t="shared" ref="L57:L62" si="29">STDEV(C57:J57)</f>
        <v>#DIV/0!</v>
      </c>
      <c r="M57" s="39" t="str">
        <f t="shared" si="27"/>
        <v>NO TRANSECT</v>
      </c>
      <c r="N57" s="39" t="str">
        <f t="shared" si="27"/>
        <v>NO TRANSECT</v>
      </c>
      <c r="O57" s="39" t="str">
        <f t="shared" si="27"/>
        <v>NO TRANSECT</v>
      </c>
      <c r="P57" s="39" t="str">
        <f t="shared" si="27"/>
        <v>NO TRANSECT</v>
      </c>
      <c r="Q57" s="39" t="str">
        <f t="shared" si="27"/>
        <v>NO TRANSECT</v>
      </c>
      <c r="R57" s="39" t="str">
        <f t="shared" si="27"/>
        <v>NO TRANSECT</v>
      </c>
      <c r="S57" s="39" t="str">
        <f t="shared" si="27"/>
        <v>NO TRANSECT</v>
      </c>
      <c r="T57" s="39" t="str">
        <f t="shared" si="27"/>
        <v>NO TRANSECT</v>
      </c>
      <c r="U57" s="71" t="e">
        <f t="shared" ref="U57:U62" si="30">AVERAGE(M57:T57)</f>
        <v>#DIV/0!</v>
      </c>
      <c r="V57" s="72" t="e">
        <f t="shared" ref="V57:V62" si="31">STDEV(M57:T57)</f>
        <v>#DIV/0!</v>
      </c>
      <c r="W57" s="97"/>
      <c r="X57" s="52"/>
      <c r="Y57" s="52"/>
      <c r="Z57" s="52"/>
      <c r="AA57" s="52"/>
      <c r="AB57" s="52"/>
      <c r="AC57" s="52"/>
      <c r="AD57" s="52"/>
    </row>
    <row r="58" spans="1:30" s="4" customFormat="1" x14ac:dyDescent="0.3">
      <c r="A58" s="64"/>
      <c r="B58" s="70" t="s">
        <v>317</v>
      </c>
      <c r="C58" s="38" t="str">
        <f>IF(C45="NO TRANSECT","NO TRANSECT",SUMIF(Analysis!B$6:B$83, "Leptoseris", Analysis!AA6:AA83))</f>
        <v>NO TRANSECT</v>
      </c>
      <c r="D58" s="39" t="str">
        <f>IF(D45="NO TRANSECT","NO TRANSECT",SUMIF(Analysis!B$6:B$83,"Leptoseris",Analysis!AB6:AB83))</f>
        <v>NO TRANSECT</v>
      </c>
      <c r="E58" s="39" t="str">
        <f>IF(E45="NO TRANSECT","NO TRANSECT",SUMIF(Analysis!B$6:B$83,"Leptoseris",Analysis!AC6:AC83))</f>
        <v>NO TRANSECT</v>
      </c>
      <c r="F58" s="39" t="str">
        <f>IF(F45="NO TRANSECT","NO TRANSECT",SUMIF(Analysis!B$6:B$83,"Leptoseris",Analysis!AD6:AD83))</f>
        <v>NO TRANSECT</v>
      </c>
      <c r="G58" s="39" t="str">
        <f>IF(G45="NO TRANSECT","NO TRANSECT",SUMIF(Analysis!B$6:B$83,"Leptoseris",Analysis!AE6:AE83))</f>
        <v>NO TRANSECT</v>
      </c>
      <c r="H58" s="39" t="str">
        <f>IF(H45="NO TRANSECT","NO TRANSECT",SUMIF(Analysis!B$6:B$83,"Leptoseris",Analysis!AF6:AF83))</f>
        <v>NO TRANSECT</v>
      </c>
      <c r="I58" s="39" t="str">
        <f>IF(I45="NO TRANSECT","NO TRANSECT",SUMIF(Analysis!B$6:B$83,"Leptoseris",Analysis!AG6:AG83))</f>
        <v>NO TRANSECT</v>
      </c>
      <c r="J58" s="40" t="str">
        <f>IF(J45="NO TRANSECT","NO TRANSECT",SUMIF(Analysis!B$6:B$83,"Leptoseris",Analysis!AH6:AH83))</f>
        <v>NO TRANSECT</v>
      </c>
      <c r="K58" s="71" t="e">
        <f t="shared" si="28"/>
        <v>#DIV/0!</v>
      </c>
      <c r="L58" s="72" t="e">
        <f t="shared" si="29"/>
        <v>#DIV/0!</v>
      </c>
      <c r="M58" s="39" t="str">
        <f t="shared" si="27"/>
        <v>NO TRANSECT</v>
      </c>
      <c r="N58" s="39" t="str">
        <f t="shared" si="27"/>
        <v>NO TRANSECT</v>
      </c>
      <c r="O58" s="39" t="str">
        <f t="shared" si="27"/>
        <v>NO TRANSECT</v>
      </c>
      <c r="P58" s="39" t="str">
        <f t="shared" si="27"/>
        <v>NO TRANSECT</v>
      </c>
      <c r="Q58" s="39" t="str">
        <f t="shared" si="27"/>
        <v>NO TRANSECT</v>
      </c>
      <c r="R58" s="39" t="str">
        <f t="shared" si="27"/>
        <v>NO TRANSECT</v>
      </c>
      <c r="S58" s="39" t="str">
        <f t="shared" si="27"/>
        <v>NO TRANSECT</v>
      </c>
      <c r="T58" s="39" t="str">
        <f t="shared" si="27"/>
        <v>NO TRANSECT</v>
      </c>
      <c r="U58" s="71" t="e">
        <f t="shared" si="30"/>
        <v>#DIV/0!</v>
      </c>
      <c r="V58" s="72" t="e">
        <f t="shared" si="31"/>
        <v>#DIV/0!</v>
      </c>
      <c r="W58" s="97"/>
      <c r="X58" s="52"/>
      <c r="Y58" s="52"/>
      <c r="Z58" s="52"/>
      <c r="AA58" s="52"/>
      <c r="AB58" s="52"/>
      <c r="AC58" s="52"/>
      <c r="AD58" s="52"/>
    </row>
    <row r="59" spans="1:30" s="4" customFormat="1" x14ac:dyDescent="0.3">
      <c r="A59" s="64"/>
      <c r="B59" s="70" t="s">
        <v>318</v>
      </c>
      <c r="C59" s="38" t="str">
        <f>IF(C46="NO TRANSECT","NO TRANSECT",SUMIF(Analysis!B$6:B$83, "Pavona", Analysis!AA6:AA83))</f>
        <v>NO TRANSECT</v>
      </c>
      <c r="D59" s="39" t="str">
        <f>IF(D46="NO TRANSECT","NO TRANSECT",SUMIF(Analysis!B$6:B$83,"Pavona",Analysis!AB6:AB83))</f>
        <v>NO TRANSECT</v>
      </c>
      <c r="E59" s="39" t="str">
        <f>IF(E46="NO TRANSECT","NO TRANSECT",SUMIF(Analysis!B$6:B$83,"Pavona",Analysis!AC6:AC83))</f>
        <v>NO TRANSECT</v>
      </c>
      <c r="F59" s="39" t="str">
        <f>IF(F46="NO TRANSECT","NO TRANSECT",SUMIF(Analysis!B$6:B$83,"Pavona",Analysis!AD6:AD83))</f>
        <v>NO TRANSECT</v>
      </c>
      <c r="G59" s="39" t="str">
        <f>IF(G46="NO TRANSECT","NO TRANSECT",SUMIF(Analysis!B$6:B$83,"Pavona",Analysis!AE6:AE83))</f>
        <v>NO TRANSECT</v>
      </c>
      <c r="H59" s="39" t="str">
        <f>IF(H46="NO TRANSECT","NO TRANSECT",SUMIF(Analysis!B$6:B$83,"Pavona",Analysis!AF6:AF83))</f>
        <v>NO TRANSECT</v>
      </c>
      <c r="I59" s="39" t="str">
        <f>IF(I46="NO TRANSECT","NO TRANSECT",SUMIF(Analysis!B$6:B$83,"Pavona",Analysis!AG6:AG83))</f>
        <v>NO TRANSECT</v>
      </c>
      <c r="J59" s="40" t="str">
        <f>IF(J46="NO TRANSECT","NO TRANSECT",SUMIF(Analysis!B$6:B$83,"Pavona",Analysis!AH6:AH83))</f>
        <v>NO TRANSECT</v>
      </c>
      <c r="K59" s="71" t="e">
        <f t="shared" si="28"/>
        <v>#DIV/0!</v>
      </c>
      <c r="L59" s="72" t="e">
        <f t="shared" si="29"/>
        <v>#DIV/0!</v>
      </c>
      <c r="M59" s="39" t="str">
        <f t="shared" si="27"/>
        <v>NO TRANSECT</v>
      </c>
      <c r="N59" s="39" t="str">
        <f t="shared" si="27"/>
        <v>NO TRANSECT</v>
      </c>
      <c r="O59" s="39" t="str">
        <f t="shared" si="27"/>
        <v>NO TRANSECT</v>
      </c>
      <c r="P59" s="39" t="str">
        <f t="shared" si="27"/>
        <v>NO TRANSECT</v>
      </c>
      <c r="Q59" s="39" t="str">
        <f t="shared" si="27"/>
        <v>NO TRANSECT</v>
      </c>
      <c r="R59" s="39" t="str">
        <f t="shared" si="27"/>
        <v>NO TRANSECT</v>
      </c>
      <c r="S59" s="39" t="str">
        <f t="shared" si="27"/>
        <v>NO TRANSECT</v>
      </c>
      <c r="T59" s="39" t="str">
        <f t="shared" si="27"/>
        <v>NO TRANSECT</v>
      </c>
      <c r="U59" s="71" t="e">
        <f t="shared" si="30"/>
        <v>#DIV/0!</v>
      </c>
      <c r="V59" s="72" t="e">
        <f t="shared" si="31"/>
        <v>#DIV/0!</v>
      </c>
      <c r="W59" s="97"/>
      <c r="X59" s="52"/>
      <c r="Y59" s="52"/>
      <c r="Z59" s="52"/>
      <c r="AA59" s="52"/>
      <c r="AB59" s="52"/>
      <c r="AC59" s="52"/>
      <c r="AD59" s="52"/>
    </row>
    <row r="60" spans="1:30" s="4" customFormat="1" x14ac:dyDescent="0.3">
      <c r="A60" s="64"/>
      <c r="B60" s="70" t="s">
        <v>319</v>
      </c>
      <c r="C60" s="38" t="str">
        <f>IF(C47="NO TRANSECT","NO TRANSECT",SUMIF(Analysis!B$6:B$83, "Pocillopora",Analysis!AA6:AA83))</f>
        <v>NO TRANSECT</v>
      </c>
      <c r="D60" s="39" t="str">
        <f>IF(D47="NO TRANSECT","NO TRANSECT",SUMIF(Analysis!B$6:B$83,"Pocillopora",Analysis!AB6:AB83))</f>
        <v>NO TRANSECT</v>
      </c>
      <c r="E60" s="39" t="str">
        <f>IF(E47="NO TRANSECT","NO TRANSECT",SUMIF(Analysis!B$6:B$83,"Pocillopora",Analysis!AC6:AC83))</f>
        <v>NO TRANSECT</v>
      </c>
      <c r="F60" s="39" t="str">
        <f>IF(F47="NO TRANSECT","NO TRANSECT",SUMIF(Analysis!B$6:B$83,"Pocillopora",Analysis!AD6:AD83))</f>
        <v>NO TRANSECT</v>
      </c>
      <c r="G60" s="39" t="str">
        <f>IF(G47="NO TRANSECT","NO TRANSECT",SUMIF(Analysis!B$6:B$83,"Pocillopora",Analysis!AE6:AE83))</f>
        <v>NO TRANSECT</v>
      </c>
      <c r="H60" s="39" t="str">
        <f>IF(H47="NO TRANSECT","NO TRANSECT",SUMIF(Analysis!B$6:B$83,"Pocillopora",Analysis!AF6:AF83))</f>
        <v>NO TRANSECT</v>
      </c>
      <c r="I60" s="39" t="str">
        <f>IF(I47="NO TRANSECT","NO TRANSECT",SUMIF(Analysis!B$6:B$83,"Pocillopora",Analysis!AG6:AG83))</f>
        <v>NO TRANSECT</v>
      </c>
      <c r="J60" s="40" t="str">
        <f>IF(J47="NO TRANSECT","NO TRANSECT",SUMIF(Analysis!B$6:B$83,"Pocillopora",Analysis!AH6:AH83))</f>
        <v>NO TRANSECT</v>
      </c>
      <c r="K60" s="71" t="e">
        <f t="shared" si="28"/>
        <v>#DIV/0!</v>
      </c>
      <c r="L60" s="72" t="e">
        <f t="shared" si="29"/>
        <v>#DIV/0!</v>
      </c>
      <c r="M60" s="39" t="str">
        <f t="shared" si="27"/>
        <v>NO TRANSECT</v>
      </c>
      <c r="N60" s="39" t="str">
        <f t="shared" si="27"/>
        <v>NO TRANSECT</v>
      </c>
      <c r="O60" s="39" t="str">
        <f t="shared" si="27"/>
        <v>NO TRANSECT</v>
      </c>
      <c r="P60" s="39" t="str">
        <f t="shared" si="27"/>
        <v>NO TRANSECT</v>
      </c>
      <c r="Q60" s="39" t="str">
        <f t="shared" si="27"/>
        <v>NO TRANSECT</v>
      </c>
      <c r="R60" s="39" t="str">
        <f t="shared" si="27"/>
        <v>NO TRANSECT</v>
      </c>
      <c r="S60" s="39" t="str">
        <f t="shared" si="27"/>
        <v>NO TRANSECT</v>
      </c>
      <c r="T60" s="39" t="str">
        <f t="shared" si="27"/>
        <v>NO TRANSECT</v>
      </c>
      <c r="U60" s="71" t="e">
        <f t="shared" si="30"/>
        <v>#DIV/0!</v>
      </c>
      <c r="V60" s="72" t="e">
        <f t="shared" si="31"/>
        <v>#DIV/0!</v>
      </c>
      <c r="W60" s="97"/>
      <c r="X60" s="52"/>
      <c r="Y60" s="52"/>
      <c r="Z60" s="52"/>
      <c r="AA60" s="52"/>
      <c r="AB60" s="52"/>
      <c r="AC60" s="52"/>
      <c r="AD60" s="52"/>
    </row>
    <row r="61" spans="1:30" s="4" customFormat="1" x14ac:dyDescent="0.3">
      <c r="A61" s="64"/>
      <c r="B61" s="70" t="s">
        <v>320</v>
      </c>
      <c r="C61" s="38" t="str">
        <f>IF(C48="NO TRANSECT","NO TRANSECT",SUMIF(Analysis!B$6:B$83, "Porites",Analysis!AA6:AA83))</f>
        <v>NO TRANSECT</v>
      </c>
      <c r="D61" s="39" t="str">
        <f>IF(D48="NO TRANSECT","NO TRANSECT",SUMIF(Analysis!B$6:B$83,"Porites",Analysis!AB6:AB83))</f>
        <v>NO TRANSECT</v>
      </c>
      <c r="E61" s="39" t="str">
        <f>IF(E48="NO TRANSECT","NO TRANSECT",SUMIF(Analysis!B$6:B$83,"Porites",Analysis!AC6:AC83))</f>
        <v>NO TRANSECT</v>
      </c>
      <c r="F61" s="39" t="str">
        <f>IF(F48="NO TRANSECT","NO TRANSECT",SUMIF(Analysis!B$6:B$83,"Porites",Analysis!AD6:AD83))</f>
        <v>NO TRANSECT</v>
      </c>
      <c r="G61" s="39" t="str">
        <f>IF(G48="NO TRANSECT","NO TRANSECT",SUMIF(Analysis!B$6:B$83,"Porites",Analysis!AE6:AE83))</f>
        <v>NO TRANSECT</v>
      </c>
      <c r="H61" s="39" t="str">
        <f>IF(H48="NO TRANSECT","NO TRANSECT",SUMIF(Analysis!B$6:B$83,"Porites",Analysis!AF6:AF83))</f>
        <v>NO TRANSECT</v>
      </c>
      <c r="I61" s="39" t="str">
        <f>IF(I48="NO TRANSECT","NO TRANSECT",SUMIF(Analysis!B$6:B$83,"Porites",Analysis!AG6:AG83))</f>
        <v>NO TRANSECT</v>
      </c>
      <c r="J61" s="40" t="str">
        <f>IF(J48="NO TRANSECT","NO TRANSECT",SUMIF(Analysis!B$6:B$83,"Porites",Analysis!AH6:AH83))</f>
        <v>NO TRANSECT</v>
      </c>
      <c r="K61" s="71" t="e">
        <f t="shared" si="28"/>
        <v>#DIV/0!</v>
      </c>
      <c r="L61" s="72" t="e">
        <f t="shared" si="29"/>
        <v>#DIV/0!</v>
      </c>
      <c r="M61" s="39" t="str">
        <f t="shared" si="27"/>
        <v>NO TRANSECT</v>
      </c>
      <c r="N61" s="39" t="str">
        <f t="shared" si="27"/>
        <v>NO TRANSECT</v>
      </c>
      <c r="O61" s="39" t="str">
        <f t="shared" si="27"/>
        <v>NO TRANSECT</v>
      </c>
      <c r="P61" s="39" t="str">
        <f t="shared" si="27"/>
        <v>NO TRANSECT</v>
      </c>
      <c r="Q61" s="39" t="str">
        <f t="shared" si="27"/>
        <v>NO TRANSECT</v>
      </c>
      <c r="R61" s="39" t="str">
        <f t="shared" si="27"/>
        <v>NO TRANSECT</v>
      </c>
      <c r="S61" s="39" t="str">
        <f t="shared" si="27"/>
        <v>NO TRANSECT</v>
      </c>
      <c r="T61" s="39" t="str">
        <f t="shared" si="27"/>
        <v>NO TRANSECT</v>
      </c>
      <c r="U61" s="71" t="e">
        <f t="shared" si="30"/>
        <v>#DIV/0!</v>
      </c>
      <c r="V61" s="72" t="e">
        <f t="shared" si="31"/>
        <v>#DIV/0!</v>
      </c>
      <c r="W61" s="97"/>
      <c r="X61" s="52"/>
      <c r="Y61" s="52"/>
      <c r="Z61" s="52"/>
      <c r="AA61" s="52"/>
      <c r="AB61" s="52"/>
      <c r="AC61" s="52"/>
      <c r="AD61" s="52"/>
    </row>
    <row r="62" spans="1:30" s="4" customFormat="1" ht="15" thickBot="1" x14ac:dyDescent="0.35">
      <c r="A62" s="64"/>
      <c r="B62" s="70" t="s">
        <v>321</v>
      </c>
      <c r="C62" s="42" t="str">
        <f>IF(C49="NO TRANSECT","NO TRANSECT",SUMIF(Analysis!B$6:B$83, "Psammocora",Analysis!AA6:AA83))</f>
        <v>NO TRANSECT</v>
      </c>
      <c r="D62" s="43" t="str">
        <f>IF(D49="NO TRANSECT","NO TRANSECT",SUMIF(Analysis!B$6:B$83,"Psammocora",Analysis!AB6:AB83))</f>
        <v>NO TRANSECT</v>
      </c>
      <c r="E62" s="43" t="str">
        <f>IF(E49="NO TRANSECT","NO TRANSECT",SUMIF(Analysis!B$6:B$83,"Psammocora",Analysis!AC6:AC83))</f>
        <v>NO TRANSECT</v>
      </c>
      <c r="F62" s="43" t="str">
        <f>IF(F49="NO TRANSECT","NO TRANSECT",SUMIF(Analysis!B$6:B$83,"Psammocora",Analysis!AD6:AD83))</f>
        <v>NO TRANSECT</v>
      </c>
      <c r="G62" s="43" t="str">
        <f>IF(G49="NO TRANSECT","NO TRANSECT",SUMIF(Analysis!B$6:B$83,"Psammocora",Analysis!AE6:AE83))</f>
        <v>NO TRANSECT</v>
      </c>
      <c r="H62" s="43" t="str">
        <f>IF(H49="NO TRANSECT","NO TRANSECT",SUMIF(Analysis!B$6:B$83,"Psammocora",Analysis!AF6:AF83))</f>
        <v>NO TRANSECT</v>
      </c>
      <c r="I62" s="43" t="str">
        <f>IF(I49="NO TRANSECT","NO TRANSECT",SUMIF(Analysis!B$6:B$83,"Psammocora",Analysis!AG6:AG83))</f>
        <v>NO TRANSECT</v>
      </c>
      <c r="J62" s="44" t="str">
        <f>IF(J49="NO TRANSECT","NO TRANSECT",SUMIF(Analysis!B$6:B$83,"Psammocora",Analysis!AH6:AH83))</f>
        <v>NO TRANSECT</v>
      </c>
      <c r="K62" s="73" t="e">
        <f t="shared" si="28"/>
        <v>#DIV/0!</v>
      </c>
      <c r="L62" s="74" t="e">
        <f t="shared" si="29"/>
        <v>#DIV/0!</v>
      </c>
      <c r="M62" s="43" t="str">
        <f t="shared" si="27"/>
        <v>NO TRANSECT</v>
      </c>
      <c r="N62" s="43" t="str">
        <f t="shared" si="27"/>
        <v>NO TRANSECT</v>
      </c>
      <c r="O62" s="43" t="str">
        <f t="shared" si="27"/>
        <v>NO TRANSECT</v>
      </c>
      <c r="P62" s="43" t="str">
        <f t="shared" si="27"/>
        <v>NO TRANSECT</v>
      </c>
      <c r="Q62" s="43" t="str">
        <f t="shared" si="27"/>
        <v>NO TRANSECT</v>
      </c>
      <c r="R62" s="43" t="str">
        <f t="shared" si="27"/>
        <v>NO TRANSECT</v>
      </c>
      <c r="S62" s="43" t="str">
        <f t="shared" si="27"/>
        <v>NO TRANSECT</v>
      </c>
      <c r="T62" s="43" t="str">
        <f t="shared" si="27"/>
        <v>NO TRANSECT</v>
      </c>
      <c r="U62" s="73" t="e">
        <f t="shared" si="30"/>
        <v>#DIV/0!</v>
      </c>
      <c r="V62" s="74" t="e">
        <f t="shared" si="31"/>
        <v>#DIV/0!</v>
      </c>
      <c r="W62" s="97"/>
      <c r="X62" s="52"/>
      <c r="Y62" s="52"/>
      <c r="Z62" s="52"/>
      <c r="AA62" s="52"/>
      <c r="AB62" s="52"/>
      <c r="AC62" s="52"/>
      <c r="AD62" s="52"/>
    </row>
    <row r="63" spans="1:30" s="4" customFormat="1" ht="15" thickBot="1" x14ac:dyDescent="0.35">
      <c r="A63" s="9"/>
      <c r="B63" s="75"/>
      <c r="C63" s="76"/>
      <c r="D63" s="59"/>
      <c r="E63" s="59"/>
      <c r="F63" s="59"/>
      <c r="G63" s="59"/>
      <c r="H63" s="59"/>
      <c r="I63" s="77"/>
      <c r="J63" s="77"/>
      <c r="K63" s="77"/>
      <c r="L63" s="77"/>
      <c r="M63" s="77"/>
      <c r="N63" s="77"/>
      <c r="O63" s="59"/>
      <c r="P63" s="59"/>
      <c r="Q63" s="59"/>
      <c r="R63" s="59"/>
      <c r="S63" s="59"/>
      <c r="T63" s="59"/>
      <c r="U63" s="59"/>
      <c r="V63" s="59"/>
      <c r="W63" s="98"/>
      <c r="X63" s="52"/>
      <c r="Y63" s="52"/>
      <c r="Z63" s="52"/>
      <c r="AA63" s="52"/>
      <c r="AB63" s="52"/>
      <c r="AC63" s="52"/>
      <c r="AD63" s="52"/>
    </row>
    <row r="64" spans="1:30" s="4" customFormat="1" ht="15" thickBot="1" x14ac:dyDescent="0.35">
      <c r="A64" s="9"/>
      <c r="B64" s="9"/>
      <c r="C64" s="9"/>
      <c r="D64" s="52"/>
      <c r="E64" s="52"/>
      <c r="F64" s="52"/>
      <c r="G64" s="52"/>
      <c r="H64" s="52"/>
      <c r="I64" s="79"/>
      <c r="J64" s="79"/>
      <c r="K64" s="79"/>
      <c r="L64" s="79"/>
      <c r="M64" s="79"/>
      <c r="N64" s="79"/>
      <c r="O64" s="52"/>
      <c r="P64" s="52"/>
      <c r="Q64" s="52"/>
      <c r="R64" s="52"/>
      <c r="S64" s="52"/>
      <c r="T64" s="52"/>
      <c r="U64" s="52"/>
      <c r="V64" s="52"/>
      <c r="W64" s="52"/>
      <c r="X64" s="52"/>
      <c r="Y64" s="52"/>
      <c r="Z64" s="52"/>
      <c r="AA64" s="52"/>
      <c r="AB64" s="52"/>
      <c r="AC64" s="52"/>
      <c r="AD64" s="52"/>
    </row>
    <row r="65" spans="1:30" s="4" customFormat="1" x14ac:dyDescent="0.3">
      <c r="A65" s="9"/>
      <c r="B65" s="80" t="s">
        <v>323</v>
      </c>
      <c r="C65" s="10"/>
      <c r="D65" s="82"/>
      <c r="E65" s="82"/>
      <c r="F65" s="82"/>
      <c r="G65" s="82"/>
      <c r="H65" s="82"/>
      <c r="I65" s="81"/>
      <c r="J65" s="81"/>
      <c r="K65" s="81"/>
      <c r="L65" s="81"/>
      <c r="M65" s="81"/>
      <c r="N65" s="81"/>
      <c r="O65" s="82"/>
      <c r="P65" s="82"/>
      <c r="Q65" s="82"/>
      <c r="R65" s="82"/>
      <c r="S65" s="82"/>
      <c r="T65" s="82"/>
      <c r="U65" s="82"/>
      <c r="V65" s="82"/>
      <c r="W65" s="99"/>
      <c r="X65" s="52"/>
      <c r="Y65" s="52"/>
      <c r="Z65" s="52"/>
      <c r="AA65" s="52"/>
      <c r="AB65" s="52"/>
      <c r="AC65" s="52"/>
      <c r="AD65" s="52"/>
    </row>
    <row r="66" spans="1:30" s="4" customFormat="1" ht="15" thickBot="1" x14ac:dyDescent="0.35">
      <c r="A66" s="9"/>
      <c r="B66" s="83"/>
      <c r="C66" s="84"/>
      <c r="D66" s="85"/>
      <c r="E66" s="85"/>
      <c r="F66" s="85"/>
      <c r="G66" s="85"/>
      <c r="H66" s="85"/>
      <c r="I66" s="85"/>
      <c r="J66" s="85"/>
      <c r="K66" s="85"/>
      <c r="L66" s="85"/>
      <c r="M66" s="85"/>
      <c r="N66" s="85"/>
      <c r="O66" s="85"/>
      <c r="P66" s="85"/>
      <c r="Q66" s="85"/>
      <c r="R66" s="85"/>
      <c r="S66" s="86"/>
      <c r="T66" s="85"/>
      <c r="U66" s="85"/>
      <c r="V66" s="85"/>
      <c r="W66" s="100"/>
      <c r="X66" s="52"/>
      <c r="Y66" s="52"/>
      <c r="Z66" s="52"/>
      <c r="AA66" s="52"/>
      <c r="AB66" s="52"/>
      <c r="AC66" s="52"/>
      <c r="AD66" s="52"/>
    </row>
    <row r="67" spans="1:30" s="4" customFormat="1" ht="15" thickBot="1" x14ac:dyDescent="0.35">
      <c r="A67" s="9"/>
      <c r="B67" s="61"/>
      <c r="C67" s="501" t="s">
        <v>38</v>
      </c>
      <c r="D67" s="502"/>
      <c r="E67" s="502"/>
      <c r="F67" s="502"/>
      <c r="G67" s="502"/>
      <c r="H67" s="502"/>
      <c r="I67" s="502"/>
      <c r="J67" s="502"/>
      <c r="K67" s="502"/>
      <c r="L67" s="503"/>
      <c r="M67" s="501" t="s">
        <v>80</v>
      </c>
      <c r="N67" s="502"/>
      <c r="O67" s="502"/>
      <c r="P67" s="502"/>
      <c r="Q67" s="502"/>
      <c r="R67" s="502"/>
      <c r="S67" s="502"/>
      <c r="T67" s="502"/>
      <c r="U67" s="502"/>
      <c r="V67" s="503"/>
      <c r="W67" s="97"/>
      <c r="X67" s="52"/>
      <c r="Y67" s="52"/>
      <c r="Z67" s="52"/>
      <c r="AA67" s="52"/>
      <c r="AB67" s="52"/>
      <c r="AC67" s="52"/>
      <c r="AD67" s="52"/>
    </row>
    <row r="68" spans="1:30" s="4" customFormat="1" ht="15" thickBot="1" x14ac:dyDescent="0.35">
      <c r="A68" s="23" t="s">
        <v>37</v>
      </c>
      <c r="B68" s="65" t="s">
        <v>159</v>
      </c>
      <c r="C68" s="66">
        <v>1</v>
      </c>
      <c r="D68" s="67">
        <v>2</v>
      </c>
      <c r="E68" s="67">
        <v>3</v>
      </c>
      <c r="F68" s="67">
        <v>4</v>
      </c>
      <c r="G68" s="67">
        <v>5</v>
      </c>
      <c r="H68" s="67">
        <v>6</v>
      </c>
      <c r="I68" s="67">
        <v>7</v>
      </c>
      <c r="J68" s="67">
        <v>8</v>
      </c>
      <c r="K68" s="62" t="s">
        <v>73</v>
      </c>
      <c r="L68" s="63" t="s">
        <v>75</v>
      </c>
      <c r="M68" s="67">
        <v>1</v>
      </c>
      <c r="N68" s="67">
        <v>2</v>
      </c>
      <c r="O68" s="67">
        <v>3</v>
      </c>
      <c r="P68" s="67">
        <v>4</v>
      </c>
      <c r="Q68" s="67">
        <v>5</v>
      </c>
      <c r="R68" s="67">
        <v>6</v>
      </c>
      <c r="S68" s="67">
        <v>7</v>
      </c>
      <c r="T68" s="67">
        <v>8</v>
      </c>
      <c r="U68" s="68" t="s">
        <v>73</v>
      </c>
      <c r="V68" s="69" t="s">
        <v>75</v>
      </c>
      <c r="W68" s="97"/>
      <c r="X68" s="52"/>
      <c r="Y68" s="52"/>
      <c r="Z68" s="52"/>
      <c r="AA68" s="52"/>
      <c r="AB68" s="52"/>
      <c r="AC68" s="52"/>
      <c r="AD68" s="52"/>
    </row>
    <row r="69" spans="1:30" s="4" customFormat="1" x14ac:dyDescent="0.3">
      <c r="A69" s="29">
        <v>1</v>
      </c>
      <c r="B69" s="87" t="s">
        <v>156</v>
      </c>
      <c r="C69" s="30" t="str">
        <f>IF(C$56="NO TRANSECT","NO TRANSECT",SUMIF(Analysis!$F$6:$F$83,"1",Analysis!G$6:G$83))</f>
        <v>NO TRANSECT</v>
      </c>
      <c r="D69" s="31" t="str">
        <f>IF(D$56="NO TRANSECT","NO TRANSECT",SUMIF(Analysis!$F$6:$F$83,"1",Analysis!H$6:H$83))</f>
        <v>NO TRANSECT</v>
      </c>
      <c r="E69" s="31" t="str">
        <f>IF(E$56="NO TRANSECT","NO TRANSECT",SUMIF(Analysis!$F$6:$F$83,"1",Analysis!I$6:I$83))</f>
        <v>NO TRANSECT</v>
      </c>
      <c r="F69" s="31" t="str">
        <f>IF(F$56="NO TRANSECT","NO TRANSECT",SUMIF(Analysis!$F$6:$F$83,"1",Analysis!J$6:J$83))</f>
        <v>NO TRANSECT</v>
      </c>
      <c r="G69" s="31" t="str">
        <f>IF(G$56="NO TRANSECT","NO TRANSECT",SUMIF(Analysis!$F$6:$F$83,"1",Analysis!K$6:K$83))</f>
        <v>NO TRANSECT</v>
      </c>
      <c r="H69" s="31" t="str">
        <f>IF(H$56="NO TRANSECT","NO TRANSECT",SUMIF(Analysis!$F$6:$F$83,"1",Analysis!L$6:L$83))</f>
        <v>NO TRANSECT</v>
      </c>
      <c r="I69" s="31" t="str">
        <f>IF(I$56="NO TRANSECT","NO TRANSECT",SUMIF(Analysis!$F$6:$F$83,"1",Analysis!M$6:M$83))</f>
        <v>NO TRANSECT</v>
      </c>
      <c r="J69" s="32" t="str">
        <f>IF(J$56="NO TRANSECT","NO TRANSECT",SUMIF(Analysis!$F$6:$F$83,"1",Analysis!N$6:N$83))</f>
        <v>NO TRANSECT</v>
      </c>
      <c r="K69" s="88" t="e">
        <f>AVERAGE(C69:J69)</f>
        <v>#DIV/0!</v>
      </c>
      <c r="L69" s="89" t="e">
        <f>STDEV(C69:J69)</f>
        <v>#DIV/0!</v>
      </c>
      <c r="M69" s="30" t="str">
        <f>IF(C69="NO TRANSECT", "NO TRANSECT",C69/SUM(C$69:C$72)*100)</f>
        <v>NO TRANSECT</v>
      </c>
      <c r="N69" s="31" t="str">
        <f t="shared" ref="N69:T72" si="32">IF(D69="NO TRANSECT", "NO TRANSECT",D69/SUM(D$69:D$72)*100)</f>
        <v>NO TRANSECT</v>
      </c>
      <c r="O69" s="31" t="str">
        <f t="shared" si="32"/>
        <v>NO TRANSECT</v>
      </c>
      <c r="P69" s="31" t="str">
        <f t="shared" si="32"/>
        <v>NO TRANSECT</v>
      </c>
      <c r="Q69" s="31" t="str">
        <f t="shared" si="32"/>
        <v>NO TRANSECT</v>
      </c>
      <c r="R69" s="31" t="str">
        <f t="shared" si="32"/>
        <v>NO TRANSECT</v>
      </c>
      <c r="S69" s="31" t="str">
        <f t="shared" si="32"/>
        <v>NO TRANSECT</v>
      </c>
      <c r="T69" s="31" t="str">
        <f>IF(J69="NO TRANSECT", "NO TRANSECT",J69/SUM(J$69:J$72)*100)</f>
        <v>NO TRANSECT</v>
      </c>
      <c r="U69" s="88" t="e">
        <f>AVERAGE(M69:T69)</f>
        <v>#DIV/0!</v>
      </c>
      <c r="V69" s="89" t="e">
        <f>STDEV(M69:T69)</f>
        <v>#DIV/0!</v>
      </c>
      <c r="W69" s="97"/>
      <c r="X69" s="52"/>
      <c r="Y69" s="52"/>
      <c r="Z69" s="52"/>
      <c r="AA69" s="52"/>
      <c r="AB69" s="52"/>
      <c r="AC69" s="52"/>
      <c r="AD69" s="52"/>
    </row>
    <row r="70" spans="1:30" s="4" customFormat="1" x14ac:dyDescent="0.3">
      <c r="A70" s="29">
        <v>2</v>
      </c>
      <c r="B70" s="87" t="s">
        <v>157</v>
      </c>
      <c r="C70" s="38" t="str">
        <f>IF(C$56="NO TRANSECT","NO TRANSECT",SUMIF(Analysis!$F$6:$F$83,"2",Analysis!G$6:G$83))</f>
        <v>NO TRANSECT</v>
      </c>
      <c r="D70" s="39" t="str">
        <f>IF(D$56="NO TRANSECT","NO TRANSECT",SUMIF(Analysis!$F$6:$F$83,"2",Analysis!H$6:H$83))</f>
        <v>NO TRANSECT</v>
      </c>
      <c r="E70" s="39" t="str">
        <f>IF(E$56="NO TRANSECT","NO TRANSECT",SUMIF(Analysis!$F$6:$F$83,"2",Analysis!I$6:I$83))</f>
        <v>NO TRANSECT</v>
      </c>
      <c r="F70" s="39" t="str">
        <f>IF(F$56="NO TRANSECT","NO TRANSECT",SUMIF(Analysis!$F$6:$F$83,"2",Analysis!J$6:J$83))</f>
        <v>NO TRANSECT</v>
      </c>
      <c r="G70" s="39" t="str">
        <f>IF(G$56="NO TRANSECT","NO TRANSECT",SUMIF(Analysis!$F$6:$F$83,"2",Analysis!K$6:K$83))</f>
        <v>NO TRANSECT</v>
      </c>
      <c r="H70" s="39" t="str">
        <f>IF(H$56="NO TRANSECT","NO TRANSECT",SUMIF(Analysis!$F$6:$F$83,"2",Analysis!L$6:L$83))</f>
        <v>NO TRANSECT</v>
      </c>
      <c r="I70" s="39" t="str">
        <f>IF(I$56="NO TRANSECT","NO TRANSECT",SUMIF(Analysis!$F$6:$F$83,"2",Analysis!M$6:M$83))</f>
        <v>NO TRANSECT</v>
      </c>
      <c r="J70" s="40" t="str">
        <f>IF(J$56="NO TRANSECT","NO TRANSECT",SUMIF(Analysis!$F$6:$F$83,"2",Analysis!N$6:N$83))</f>
        <v>NO TRANSECT</v>
      </c>
      <c r="K70" s="71" t="e">
        <f>AVERAGE(C70:J70)</f>
        <v>#DIV/0!</v>
      </c>
      <c r="L70" s="72" t="e">
        <f>STDEV(C70:J70)</f>
        <v>#DIV/0!</v>
      </c>
      <c r="M70" s="38" t="str">
        <f>IF(C70="NO TRANSECT", "NO TRANSECT",C70/SUM(C$69:C$72)*100)</f>
        <v>NO TRANSECT</v>
      </c>
      <c r="N70" s="39" t="str">
        <f>IF(D70="NO TRANSECT", "NO TRANSECT",D70/SUM(D$69:D$72)*100)</f>
        <v>NO TRANSECT</v>
      </c>
      <c r="O70" s="39" t="str">
        <f t="shared" si="32"/>
        <v>NO TRANSECT</v>
      </c>
      <c r="P70" s="39" t="str">
        <f t="shared" si="32"/>
        <v>NO TRANSECT</v>
      </c>
      <c r="Q70" s="39" t="str">
        <f t="shared" si="32"/>
        <v>NO TRANSECT</v>
      </c>
      <c r="R70" s="39" t="str">
        <f t="shared" si="32"/>
        <v>NO TRANSECT</v>
      </c>
      <c r="S70" s="39" t="str">
        <f t="shared" si="32"/>
        <v>NO TRANSECT</v>
      </c>
      <c r="T70" s="39" t="str">
        <f t="shared" si="32"/>
        <v>NO TRANSECT</v>
      </c>
      <c r="U70" s="71" t="e">
        <f>AVERAGE(M70:T70)</f>
        <v>#DIV/0!</v>
      </c>
      <c r="V70" s="72" t="e">
        <f>STDEV(M70:T70)</f>
        <v>#DIV/0!</v>
      </c>
      <c r="W70" s="97"/>
      <c r="X70" s="52"/>
      <c r="Y70" s="52"/>
      <c r="Z70" s="52"/>
      <c r="AA70" s="52"/>
      <c r="AB70" s="52"/>
      <c r="AC70" s="52"/>
      <c r="AD70" s="52"/>
    </row>
    <row r="71" spans="1:30" x14ac:dyDescent="0.3">
      <c r="A71" s="29">
        <v>3</v>
      </c>
      <c r="B71" s="87" t="s">
        <v>170</v>
      </c>
      <c r="C71" s="38" t="str">
        <f>IF(C$56="NO TRANSECT","NO TRANSECT",SUMIF(Analysis!$F$6:$F$83,"3",Analysis!G$6:G$83))</f>
        <v>NO TRANSECT</v>
      </c>
      <c r="D71" s="39" t="str">
        <f>IF(D$56="NO TRANSECT","NO TRANSECT",SUMIF(Analysis!$F$6:$F$83,"3",Analysis!H$6:H$83))</f>
        <v>NO TRANSECT</v>
      </c>
      <c r="E71" s="39" t="str">
        <f>IF(E$56="NO TRANSECT","NO TRANSECT",SUMIF(Analysis!$F$6:$F$83,"3",Analysis!I$6:I$83))</f>
        <v>NO TRANSECT</v>
      </c>
      <c r="F71" s="39" t="str">
        <f>IF(F$56="NO TRANSECT","NO TRANSECT",SUMIF(Analysis!$F$6:$F$83,"3",Analysis!J$6:J$83))</f>
        <v>NO TRANSECT</v>
      </c>
      <c r="G71" s="39" t="str">
        <f>IF(G$56="NO TRANSECT","NO TRANSECT",SUMIF(Analysis!$F$6:$F$83,"3",Analysis!K$6:K$83))</f>
        <v>NO TRANSECT</v>
      </c>
      <c r="H71" s="39" t="str">
        <f>IF(H$56="NO TRANSECT","NO TRANSECT",SUMIF(Analysis!$F$6:$F$83,"3",Analysis!L$6:L$83))</f>
        <v>NO TRANSECT</v>
      </c>
      <c r="I71" s="39" t="str">
        <f>IF(I$56="NO TRANSECT","NO TRANSECT",SUMIF(Analysis!$F$6:$F$83,"3",Analysis!M$6:M$83))</f>
        <v>NO TRANSECT</v>
      </c>
      <c r="J71" s="40" t="str">
        <f>IF(J$56="NO TRANSECT","NO TRANSECT",SUMIF(Analysis!$F$6:$F$83,"3",Analysis!N$6:N$83))</f>
        <v>NO TRANSECT</v>
      </c>
      <c r="K71" s="71" t="e">
        <f>AVERAGE(C71:J71)</f>
        <v>#DIV/0!</v>
      </c>
      <c r="L71" s="72" t="e">
        <f>STDEV(C71:J71)</f>
        <v>#DIV/0!</v>
      </c>
      <c r="M71" s="38" t="str">
        <f>IF(C71="NO TRANSECT", "NO TRANSECT",C71/SUM(C$69:C$72)*100)</f>
        <v>NO TRANSECT</v>
      </c>
      <c r="N71" s="39" t="str">
        <f t="shared" si="32"/>
        <v>NO TRANSECT</v>
      </c>
      <c r="O71" s="39" t="str">
        <f t="shared" si="32"/>
        <v>NO TRANSECT</v>
      </c>
      <c r="P71" s="39" t="str">
        <f t="shared" si="32"/>
        <v>NO TRANSECT</v>
      </c>
      <c r="Q71" s="39" t="str">
        <f t="shared" si="32"/>
        <v>NO TRANSECT</v>
      </c>
      <c r="R71" s="39" t="str">
        <f t="shared" si="32"/>
        <v>NO TRANSECT</v>
      </c>
      <c r="S71" s="39" t="str">
        <f t="shared" si="32"/>
        <v>NO TRANSECT</v>
      </c>
      <c r="T71" s="39" t="str">
        <f t="shared" si="32"/>
        <v>NO TRANSECT</v>
      </c>
      <c r="U71" s="71" t="e">
        <f>AVERAGE(M71:T71)</f>
        <v>#DIV/0!</v>
      </c>
      <c r="V71" s="72" t="e">
        <f>STDEV(M71:T71)</f>
        <v>#DIV/0!</v>
      </c>
      <c r="W71" s="97"/>
    </row>
    <row r="72" spans="1:30" ht="15" thickBot="1" x14ac:dyDescent="0.35">
      <c r="A72" s="90">
        <v>4</v>
      </c>
      <c r="B72" s="87" t="s">
        <v>158</v>
      </c>
      <c r="C72" s="42" t="str">
        <f>IF(C$56="NO TRANSECT","NO TRANSECT",SUMIF(Analysis!$F$6:$F$83,"4",Analysis!G$6:G$83))</f>
        <v>NO TRANSECT</v>
      </c>
      <c r="D72" s="43" t="str">
        <f>IF(D$56="NO TRANSECT","NO TRANSECT",SUMIF(Analysis!$F$6:$F$83,"4",Analysis!H$6:H$83))</f>
        <v>NO TRANSECT</v>
      </c>
      <c r="E72" s="43" t="str">
        <f>IF(E$56="NO TRANSECT","NO TRANSECT",SUMIF(Analysis!$F$6:$F$83,"4",Analysis!I$6:I$83))</f>
        <v>NO TRANSECT</v>
      </c>
      <c r="F72" s="43" t="str">
        <f>IF(F$56="NO TRANSECT","NO TRANSECT",SUMIF(Analysis!$F$6:$F$83,"4",Analysis!J$6:J$83))</f>
        <v>NO TRANSECT</v>
      </c>
      <c r="G72" s="43" t="str">
        <f>IF(G$56="NO TRANSECT","NO TRANSECT",SUMIF(Analysis!$F$6:$F$83,"4",Analysis!K$6:K$83))</f>
        <v>NO TRANSECT</v>
      </c>
      <c r="H72" s="43" t="str">
        <f>IF(H$56="NO TRANSECT","NO TRANSECT",SUMIF(Analysis!$F$6:$F$83,"4",Analysis!L$6:L$83))</f>
        <v>NO TRANSECT</v>
      </c>
      <c r="I72" s="43" t="str">
        <f>IF(I$56="NO TRANSECT","NO TRANSECT",SUMIF(Analysis!$F$6:$F$83,"4",Analysis!M$6:M$83))</f>
        <v>NO TRANSECT</v>
      </c>
      <c r="J72" s="44" t="str">
        <f>IF(J$56="NO TRANSECT","NO TRANSECT",SUMIF(Analysis!$F$6:$F$83,"4",Analysis!N$6:N$83))</f>
        <v>NO TRANSECT</v>
      </c>
      <c r="K72" s="73" t="e">
        <f>AVERAGE(C72:J72)</f>
        <v>#DIV/0!</v>
      </c>
      <c r="L72" s="74" t="e">
        <f>STDEV(C72:J72)</f>
        <v>#DIV/0!</v>
      </c>
      <c r="M72" s="42" t="str">
        <f>IF(C72="NO TRANSECT", "NO TRANSECT",C72/SUM(C$69:C$72)*100)</f>
        <v>NO TRANSECT</v>
      </c>
      <c r="N72" s="43" t="str">
        <f t="shared" si="32"/>
        <v>NO TRANSECT</v>
      </c>
      <c r="O72" s="43" t="str">
        <f t="shared" si="32"/>
        <v>NO TRANSECT</v>
      </c>
      <c r="P72" s="43" t="str">
        <f t="shared" si="32"/>
        <v>NO TRANSECT</v>
      </c>
      <c r="Q72" s="43" t="str">
        <f t="shared" si="32"/>
        <v>NO TRANSECT</v>
      </c>
      <c r="R72" s="43" t="str">
        <f t="shared" si="32"/>
        <v>NO TRANSECT</v>
      </c>
      <c r="S72" s="43" t="str">
        <f t="shared" si="32"/>
        <v>NO TRANSECT</v>
      </c>
      <c r="T72" s="43" t="str">
        <f t="shared" si="32"/>
        <v>NO TRANSECT</v>
      </c>
      <c r="U72" s="73" t="e">
        <f>AVERAGE(M72:T72)</f>
        <v>#DIV/0!</v>
      </c>
      <c r="V72" s="74" t="e">
        <f>STDEV(M72:T72)</f>
        <v>#DIV/0!</v>
      </c>
      <c r="W72" s="97"/>
    </row>
    <row r="73" spans="1:30" ht="15" thickBot="1" x14ac:dyDescent="0.35">
      <c r="B73" s="16" t="s">
        <v>171</v>
      </c>
      <c r="C73" s="17"/>
      <c r="D73" s="51"/>
      <c r="E73" s="51"/>
      <c r="F73" s="51"/>
      <c r="G73" s="51"/>
      <c r="H73" s="51"/>
      <c r="I73" s="50"/>
      <c r="J73" s="50"/>
      <c r="K73" s="50"/>
      <c r="L73" s="50"/>
      <c r="M73" s="50"/>
      <c r="N73" s="50"/>
      <c r="O73" s="51"/>
      <c r="P73" s="51"/>
      <c r="Q73" s="51"/>
      <c r="R73" s="51"/>
      <c r="S73" s="51"/>
      <c r="T73" s="51"/>
      <c r="U73" s="51"/>
      <c r="V73" s="51"/>
      <c r="W73" s="95"/>
    </row>
    <row r="74" spans="1:30" ht="15" thickBot="1" x14ac:dyDescent="0.35">
      <c r="I74" s="79"/>
      <c r="J74" s="79"/>
      <c r="K74" s="79"/>
      <c r="L74" s="79"/>
      <c r="M74" s="79"/>
      <c r="N74" s="79"/>
    </row>
    <row r="75" spans="1:30" s="4" customFormat="1" ht="16.8" x14ac:dyDescent="0.3">
      <c r="A75" s="9"/>
      <c r="B75" s="80" t="s">
        <v>324</v>
      </c>
      <c r="C75" s="10"/>
      <c r="D75" s="82"/>
      <c r="E75" s="82"/>
      <c r="F75" s="82"/>
      <c r="G75" s="82"/>
      <c r="H75" s="82"/>
      <c r="I75" s="81"/>
      <c r="J75" s="81"/>
      <c r="K75" s="81"/>
      <c r="L75" s="81"/>
      <c r="M75" s="81"/>
      <c r="N75" s="81"/>
      <c r="O75" s="82"/>
      <c r="P75" s="82"/>
      <c r="Q75" s="82"/>
      <c r="R75" s="82"/>
      <c r="S75" s="82"/>
      <c r="T75" s="82"/>
      <c r="U75" s="82"/>
      <c r="V75" s="82"/>
      <c r="W75" s="99"/>
      <c r="X75" s="52"/>
      <c r="Y75" s="52"/>
      <c r="Z75" s="52"/>
      <c r="AA75" s="52"/>
      <c r="AB75" s="52"/>
      <c r="AC75" s="52"/>
      <c r="AD75" s="52"/>
    </row>
    <row r="76" spans="1:30" s="4" customFormat="1" ht="15" thickBot="1" x14ac:dyDescent="0.35">
      <c r="A76" s="9"/>
      <c r="B76" s="83"/>
      <c r="C76" s="84"/>
      <c r="D76" s="85"/>
      <c r="E76" s="85"/>
      <c r="F76" s="85"/>
      <c r="G76" s="85"/>
      <c r="H76" s="85"/>
      <c r="I76" s="85"/>
      <c r="J76" s="85"/>
      <c r="K76" s="85"/>
      <c r="L76" s="85"/>
      <c r="M76" s="85"/>
      <c r="N76" s="85"/>
      <c r="O76" s="85"/>
      <c r="P76" s="85"/>
      <c r="Q76" s="85"/>
      <c r="R76" s="85"/>
      <c r="S76" s="86"/>
      <c r="T76" s="85"/>
      <c r="U76" s="85"/>
      <c r="V76" s="85"/>
      <c r="W76" s="100"/>
      <c r="X76" s="52"/>
      <c r="Y76" s="52"/>
      <c r="Z76" s="52"/>
      <c r="AA76" s="52"/>
      <c r="AB76" s="52"/>
      <c r="AC76" s="52"/>
      <c r="AD76" s="52"/>
    </row>
    <row r="77" spans="1:30" s="4" customFormat="1" ht="15" thickBot="1" x14ac:dyDescent="0.35">
      <c r="A77" s="9"/>
      <c r="B77" s="61"/>
      <c r="C77" s="501" t="s">
        <v>155</v>
      </c>
      <c r="D77" s="502"/>
      <c r="E77" s="502"/>
      <c r="F77" s="502"/>
      <c r="G77" s="502"/>
      <c r="H77" s="502"/>
      <c r="I77" s="502"/>
      <c r="J77" s="502"/>
      <c r="K77" s="502"/>
      <c r="L77" s="503"/>
      <c r="M77" s="501" t="s">
        <v>137</v>
      </c>
      <c r="N77" s="502"/>
      <c r="O77" s="502"/>
      <c r="P77" s="502"/>
      <c r="Q77" s="502"/>
      <c r="R77" s="502"/>
      <c r="S77" s="502"/>
      <c r="T77" s="502"/>
      <c r="U77" s="502"/>
      <c r="V77" s="503"/>
      <c r="W77" s="97"/>
      <c r="X77" s="52"/>
      <c r="Y77" s="52"/>
      <c r="Z77" s="52"/>
      <c r="AA77" s="52"/>
      <c r="AB77" s="52"/>
      <c r="AC77" s="52"/>
      <c r="AD77" s="52"/>
    </row>
    <row r="78" spans="1:30" s="4" customFormat="1" ht="15" thickBot="1" x14ac:dyDescent="0.35">
      <c r="A78" s="23" t="s">
        <v>37</v>
      </c>
      <c r="B78" s="65" t="s">
        <v>159</v>
      </c>
      <c r="C78" s="66">
        <v>1</v>
      </c>
      <c r="D78" s="67">
        <v>2</v>
      </c>
      <c r="E78" s="67">
        <v>3</v>
      </c>
      <c r="F78" s="67">
        <v>4</v>
      </c>
      <c r="G78" s="67">
        <v>5</v>
      </c>
      <c r="H78" s="67">
        <v>6</v>
      </c>
      <c r="I78" s="67">
        <v>7</v>
      </c>
      <c r="J78" s="67">
        <v>8</v>
      </c>
      <c r="K78" s="62" t="s">
        <v>73</v>
      </c>
      <c r="L78" s="63" t="s">
        <v>75</v>
      </c>
      <c r="M78" s="67">
        <v>1</v>
      </c>
      <c r="N78" s="67">
        <v>2</v>
      </c>
      <c r="O78" s="67">
        <v>3</v>
      </c>
      <c r="P78" s="67">
        <v>4</v>
      </c>
      <c r="Q78" s="67">
        <v>5</v>
      </c>
      <c r="R78" s="67">
        <v>6</v>
      </c>
      <c r="S78" s="67">
        <v>7</v>
      </c>
      <c r="T78" s="67">
        <v>8</v>
      </c>
      <c r="U78" s="68" t="s">
        <v>73</v>
      </c>
      <c r="V78" s="69" t="s">
        <v>75</v>
      </c>
      <c r="W78" s="97"/>
      <c r="X78" s="52"/>
      <c r="Y78" s="52"/>
      <c r="Z78" s="52"/>
      <c r="AA78" s="52"/>
      <c r="AB78" s="52"/>
      <c r="AC78" s="52"/>
      <c r="AD78" s="52"/>
    </row>
    <row r="79" spans="1:30" s="4" customFormat="1" x14ac:dyDescent="0.3">
      <c r="A79" s="29">
        <v>1</v>
      </c>
      <c r="B79" s="87" t="s">
        <v>156</v>
      </c>
      <c r="C79" s="30" t="str">
        <f>IF(C$56="NO TRANSECT","NO TRANSECT",SUMIF(Analysis!$F$6:$F$83,"1",Analysis!AA$6:AA$83))</f>
        <v>NO TRANSECT</v>
      </c>
      <c r="D79" s="31" t="str">
        <f>IF(D$56="NO TRANSECT","NO TRANSECT",SUMIF(Analysis!$F$6:$F$83,"1",Analysis!AB$6:AB$83))</f>
        <v>NO TRANSECT</v>
      </c>
      <c r="E79" s="31" t="str">
        <f>IF(E$56="NO TRANSECT","NO TRANSECT",SUMIF(Analysis!$F$6:$F$83,"1",Analysis!AC$6:AC$83))</f>
        <v>NO TRANSECT</v>
      </c>
      <c r="F79" s="31" t="str">
        <f>IF(F$56="NO TRANSECT","NO TRANSECT",SUMIF(Analysis!$F$6:$F$83,"1",Analysis!AD$6:AD$83))</f>
        <v>NO TRANSECT</v>
      </c>
      <c r="G79" s="31" t="str">
        <f>IF(G$56="NO TRANSECT","NO TRANSECT",SUMIF(Analysis!$F$6:$F$83,"1",Analysis!AE$6:AE$83))</f>
        <v>NO TRANSECT</v>
      </c>
      <c r="H79" s="31" t="str">
        <f>IF(H$56="NO TRANSECT","NO TRANSECT",SUMIF(Analysis!$F$6:$F$83,"1",Analysis!AF$6:AF$83))</f>
        <v>NO TRANSECT</v>
      </c>
      <c r="I79" s="31" t="str">
        <f>IF(I$56="NO TRANSECT","NO TRANSECT",SUMIF(Analysis!$F$6:$F$83,"1",Analysis!AG$6:AG$83))</f>
        <v>NO TRANSECT</v>
      </c>
      <c r="J79" s="32" t="str">
        <f>IF(J$56="NO TRANSECT","NO TRANSECT",SUMIF(Analysis!$F$6:$F$83,"1",Analysis!AH$6:AH$83))</f>
        <v>NO TRANSECT</v>
      </c>
      <c r="K79" s="88" t="e">
        <f>AVERAGE(C79:J79)</f>
        <v>#DIV/0!</v>
      </c>
      <c r="L79" s="89" t="e">
        <f>STDEV(C79:J79)</f>
        <v>#DIV/0!</v>
      </c>
      <c r="M79" s="30" t="str">
        <f>IF(C79="NO TRANSECT", "NO TRANSECT",C79/SUM(C$79:C$82))</f>
        <v>NO TRANSECT</v>
      </c>
      <c r="N79" s="31" t="str">
        <f t="shared" ref="N79:T81" si="33">IF(D79="NO TRANSECT", "NO TRANSECT",D79/SUM(D$79:D$82))</f>
        <v>NO TRANSECT</v>
      </c>
      <c r="O79" s="31" t="str">
        <f t="shared" si="33"/>
        <v>NO TRANSECT</v>
      </c>
      <c r="P79" s="31" t="str">
        <f t="shared" si="33"/>
        <v>NO TRANSECT</v>
      </c>
      <c r="Q79" s="31" t="str">
        <f t="shared" si="33"/>
        <v>NO TRANSECT</v>
      </c>
      <c r="R79" s="31" t="str">
        <f t="shared" si="33"/>
        <v>NO TRANSECT</v>
      </c>
      <c r="S79" s="31" t="str">
        <f t="shared" si="33"/>
        <v>NO TRANSECT</v>
      </c>
      <c r="T79" s="31" t="str">
        <f t="shared" si="33"/>
        <v>NO TRANSECT</v>
      </c>
      <c r="U79" s="88" t="e">
        <f>AVERAGE(M79:T79)</f>
        <v>#DIV/0!</v>
      </c>
      <c r="V79" s="89" t="e">
        <f>STDEV(M79:T79)</f>
        <v>#DIV/0!</v>
      </c>
      <c r="W79" s="97"/>
      <c r="X79" s="52"/>
      <c r="Y79" s="52"/>
      <c r="Z79" s="52"/>
      <c r="AA79" s="52"/>
      <c r="AB79" s="52"/>
      <c r="AC79" s="52"/>
      <c r="AD79" s="52"/>
    </row>
    <row r="80" spans="1:30" s="4" customFormat="1" x14ac:dyDescent="0.3">
      <c r="A80" s="29">
        <v>2</v>
      </c>
      <c r="B80" s="87" t="s">
        <v>157</v>
      </c>
      <c r="C80" s="38" t="str">
        <f>IF(C$56="NO TRANSECT","NO TRANSECT",SUMIF(Analysis!$F$6:$F$83,"2",Analysis!AA$6:AA$83))</f>
        <v>NO TRANSECT</v>
      </c>
      <c r="D80" s="39" t="str">
        <f>IF(D$56="NO TRANSECT","NO TRANSECT",SUMIF(Analysis!$F$6:$F$83,"2",Analysis!AB$6:AB$83))</f>
        <v>NO TRANSECT</v>
      </c>
      <c r="E80" s="39" t="str">
        <f>IF(E$56="NO TRANSECT","NO TRANSECT",SUMIF(Analysis!$F$6:$F$83,"2",Analysis!AC$6:AC$83))</f>
        <v>NO TRANSECT</v>
      </c>
      <c r="F80" s="39" t="str">
        <f>IF(F$56="NO TRANSECT","NO TRANSECT",SUMIF(Analysis!$F$6:$F$83,"2",Analysis!AD$6:AD$83))</f>
        <v>NO TRANSECT</v>
      </c>
      <c r="G80" s="39" t="str">
        <f>IF(G$56="NO TRANSECT","NO TRANSECT",SUMIF(Analysis!$F$6:$F$83,"2",Analysis!AE$6:AE$83))</f>
        <v>NO TRANSECT</v>
      </c>
      <c r="H80" s="39" t="str">
        <f>IF(H$56="NO TRANSECT","NO TRANSECT",SUMIF(Analysis!$F$6:$F$83,"2",Analysis!AF$6:AF$83))</f>
        <v>NO TRANSECT</v>
      </c>
      <c r="I80" s="39" t="str">
        <f>IF(I$56="NO TRANSECT","NO TRANSECT",SUMIF(Analysis!$F$6:$F$83,"2",Analysis!AG$6:AG$83))</f>
        <v>NO TRANSECT</v>
      </c>
      <c r="J80" s="40" t="str">
        <f>IF(J$56="NO TRANSECT","NO TRANSECT",SUMIF(Analysis!$F$6:$F$83,"2",Analysis!AH$6:AH$83))</f>
        <v>NO TRANSECT</v>
      </c>
      <c r="K80" s="71" t="e">
        <f>AVERAGE(C80:J80)</f>
        <v>#DIV/0!</v>
      </c>
      <c r="L80" s="72" t="e">
        <f>STDEV(C80:J80)</f>
        <v>#DIV/0!</v>
      </c>
      <c r="M80" s="38" t="str">
        <f>IF(C80="NO TRANSECT", "NO TRANSECT",C80/SUM(C$79:C$82))</f>
        <v>NO TRANSECT</v>
      </c>
      <c r="N80" s="39" t="str">
        <f t="shared" si="33"/>
        <v>NO TRANSECT</v>
      </c>
      <c r="O80" s="39" t="str">
        <f t="shared" si="33"/>
        <v>NO TRANSECT</v>
      </c>
      <c r="P80" s="39" t="str">
        <f t="shared" si="33"/>
        <v>NO TRANSECT</v>
      </c>
      <c r="Q80" s="39" t="str">
        <f t="shared" si="33"/>
        <v>NO TRANSECT</v>
      </c>
      <c r="R80" s="39" t="str">
        <f t="shared" si="33"/>
        <v>NO TRANSECT</v>
      </c>
      <c r="S80" s="39" t="str">
        <f t="shared" si="33"/>
        <v>NO TRANSECT</v>
      </c>
      <c r="T80" s="39" t="str">
        <f t="shared" si="33"/>
        <v>NO TRANSECT</v>
      </c>
      <c r="U80" s="71" t="e">
        <f>AVERAGE(M80:T80)</f>
        <v>#DIV/0!</v>
      </c>
      <c r="V80" s="72" t="e">
        <f>STDEV(M80:T80)</f>
        <v>#DIV/0!</v>
      </c>
      <c r="W80" s="97"/>
      <c r="X80" s="52"/>
      <c r="Y80" s="52"/>
      <c r="Z80" s="52"/>
      <c r="AA80" s="52"/>
      <c r="AB80" s="52"/>
      <c r="AC80" s="52"/>
      <c r="AD80" s="52"/>
    </row>
    <row r="81" spans="1:23" x14ac:dyDescent="0.3">
      <c r="A81" s="29">
        <v>3</v>
      </c>
      <c r="B81" s="87" t="s">
        <v>170</v>
      </c>
      <c r="C81" s="38" t="str">
        <f>IF(C$56="NO TRANSECT","NO TRANSECT",SUMIF(Analysis!$F$6:$F$83,"3",Analysis!AA$6:AA$83))</f>
        <v>NO TRANSECT</v>
      </c>
      <c r="D81" s="39" t="str">
        <f>IF(D$56="NO TRANSECT","NO TRANSECT",SUMIF(Analysis!$F$6:$F$83,"3",Analysis!AB$6:AB$83))</f>
        <v>NO TRANSECT</v>
      </c>
      <c r="E81" s="39" t="str">
        <f>IF(E$56="NO TRANSECT","NO TRANSECT",SUMIF(Analysis!$F$6:$F$83,"3",Analysis!AC$6:AC$83))</f>
        <v>NO TRANSECT</v>
      </c>
      <c r="F81" s="39" t="str">
        <f>IF(F$56="NO TRANSECT","NO TRANSECT",SUMIF(Analysis!$F$6:$F$83,"3",Analysis!AD$6:AD$83))</f>
        <v>NO TRANSECT</v>
      </c>
      <c r="G81" s="39" t="str">
        <f>IF(G$56="NO TRANSECT","NO TRANSECT",SUMIF(Analysis!$F$6:$F$83,"3",Analysis!AE$6:AE$83))</f>
        <v>NO TRANSECT</v>
      </c>
      <c r="H81" s="39" t="str">
        <f>IF(H$56="NO TRANSECT","NO TRANSECT",SUMIF(Analysis!$F$6:$F$83,"3",Analysis!AF$6:AF$83))</f>
        <v>NO TRANSECT</v>
      </c>
      <c r="I81" s="39" t="str">
        <f>IF(I$56="NO TRANSECT","NO TRANSECT",SUMIF(Analysis!$F$6:$F$83,"3",Analysis!AG$6:AG$83))</f>
        <v>NO TRANSECT</v>
      </c>
      <c r="J81" s="40" t="str">
        <f>IF(J$56="NO TRANSECT","NO TRANSECT",SUMIF(Analysis!$F$6:$F$83,"3",Analysis!AH$6:AH$83))</f>
        <v>NO TRANSECT</v>
      </c>
      <c r="K81" s="71" t="e">
        <f>AVERAGE(C81:J81)</f>
        <v>#DIV/0!</v>
      </c>
      <c r="L81" s="72" t="e">
        <f>STDEV(C81:J81)</f>
        <v>#DIV/0!</v>
      </c>
      <c r="M81" s="38" t="str">
        <f>IF(C81="NO TRANSECT", "NO TRANSECT",C81/SUM(C$79:C$82))</f>
        <v>NO TRANSECT</v>
      </c>
      <c r="N81" s="39" t="str">
        <f t="shared" si="33"/>
        <v>NO TRANSECT</v>
      </c>
      <c r="O81" s="39" t="str">
        <f t="shared" si="33"/>
        <v>NO TRANSECT</v>
      </c>
      <c r="P81" s="39" t="str">
        <f t="shared" si="33"/>
        <v>NO TRANSECT</v>
      </c>
      <c r="Q81" s="39" t="str">
        <f t="shared" si="33"/>
        <v>NO TRANSECT</v>
      </c>
      <c r="R81" s="39" t="str">
        <f t="shared" si="33"/>
        <v>NO TRANSECT</v>
      </c>
      <c r="S81" s="39" t="str">
        <f t="shared" si="33"/>
        <v>NO TRANSECT</v>
      </c>
      <c r="T81" s="39" t="str">
        <f t="shared" si="33"/>
        <v>NO TRANSECT</v>
      </c>
      <c r="U81" s="71" t="e">
        <f>AVERAGE(M81:T81)</f>
        <v>#DIV/0!</v>
      </c>
      <c r="V81" s="72" t="e">
        <f>STDEV(M81:T81)</f>
        <v>#DIV/0!</v>
      </c>
      <c r="W81" s="97"/>
    </row>
    <row r="82" spans="1:23" ht="15" thickBot="1" x14ac:dyDescent="0.35">
      <c r="A82" s="90">
        <v>4</v>
      </c>
      <c r="B82" s="87" t="s">
        <v>158</v>
      </c>
      <c r="C82" s="42" t="str">
        <f>IF(C$56="NO TRANSECT","NO TRANSECT",SUMIF(Analysis!$F$6:$F$83,"4",Analysis!AA$6:AA$83))</f>
        <v>NO TRANSECT</v>
      </c>
      <c r="D82" s="43" t="str">
        <f>IF(D$56="NO TRANSECT","NO TRANSECT",SUMIF(Analysis!$F$6:$F$83,"4",Analysis!AB$6:AB$83))</f>
        <v>NO TRANSECT</v>
      </c>
      <c r="E82" s="43" t="str">
        <f>IF(E$56="NO TRANSECT","NO TRANSECT",SUMIF(Analysis!$F$6:$F$83,"4",Analysis!AC$6:AC$83))</f>
        <v>NO TRANSECT</v>
      </c>
      <c r="F82" s="43" t="str">
        <f>IF(F$56="NO TRANSECT","NO TRANSECT",SUMIF(Analysis!$F$6:$F$83,"4",Analysis!AD$6:AD$83))</f>
        <v>NO TRANSECT</v>
      </c>
      <c r="G82" s="43" t="str">
        <f>IF(G$56="NO TRANSECT","NO TRANSECT",SUMIF(Analysis!$F$6:$F$83,"4",Analysis!AE$6:AE$83))</f>
        <v>NO TRANSECT</v>
      </c>
      <c r="H82" s="43" t="str">
        <f>IF(H$56="NO TRANSECT","NO TRANSECT",SUMIF(Analysis!$F$6:$F$83,"4",Analysis!AF$6:AF$83))</f>
        <v>NO TRANSECT</v>
      </c>
      <c r="I82" s="43" t="str">
        <f>IF(I$56="NO TRANSECT","NO TRANSECT",SUMIF(Analysis!$F$6:$F$83,"4",Analysis!AG$6:AG$83))</f>
        <v>NO TRANSECT</v>
      </c>
      <c r="J82" s="44" t="str">
        <f>IF(J$56="NO TRANSECT","NO TRANSECT",SUMIF(Analysis!$F$6:$F$83,"4",Analysis!AH$6:AH$83))</f>
        <v>NO TRANSECT</v>
      </c>
      <c r="K82" s="73" t="e">
        <f>AVERAGE(C82:J82)</f>
        <v>#DIV/0!</v>
      </c>
      <c r="L82" s="74" t="e">
        <f>STDEV(C82:J82)</f>
        <v>#DIV/0!</v>
      </c>
      <c r="M82" s="42" t="str">
        <f>IF(C82="NO TRANSECT", "NO TRANSECT",C82/SUM(C$79:C$82))</f>
        <v>NO TRANSECT</v>
      </c>
      <c r="N82" s="43" t="str">
        <f t="shared" ref="N82:T82" si="34">IF(D82="NO TRANSECT", "NO TRANSECT",D82/SUM(D$79:D$82))</f>
        <v>NO TRANSECT</v>
      </c>
      <c r="O82" s="43" t="str">
        <f t="shared" si="34"/>
        <v>NO TRANSECT</v>
      </c>
      <c r="P82" s="43" t="str">
        <f t="shared" si="34"/>
        <v>NO TRANSECT</v>
      </c>
      <c r="Q82" s="43" t="str">
        <f t="shared" si="34"/>
        <v>NO TRANSECT</v>
      </c>
      <c r="R82" s="43" t="str">
        <f t="shared" si="34"/>
        <v>NO TRANSECT</v>
      </c>
      <c r="S82" s="43" t="str">
        <f t="shared" si="34"/>
        <v>NO TRANSECT</v>
      </c>
      <c r="T82" s="43" t="str">
        <f t="shared" si="34"/>
        <v>NO TRANSECT</v>
      </c>
      <c r="U82" s="73" t="e">
        <f>AVERAGE(M82:T82)</f>
        <v>#DIV/0!</v>
      </c>
      <c r="V82" s="74" t="e">
        <f>STDEV(M82:T82)</f>
        <v>#DIV/0!</v>
      </c>
      <c r="W82" s="97"/>
    </row>
    <row r="83" spans="1:23" ht="15" thickBot="1" x14ac:dyDescent="0.35">
      <c r="B83" s="16" t="s">
        <v>171</v>
      </c>
      <c r="C83" s="17"/>
      <c r="D83" s="51"/>
      <c r="E83" s="51"/>
      <c r="F83" s="51"/>
      <c r="G83" s="51"/>
      <c r="H83" s="51"/>
      <c r="I83" s="50"/>
      <c r="J83" s="50"/>
      <c r="K83" s="50"/>
      <c r="L83" s="50"/>
      <c r="M83" s="50"/>
      <c r="N83" s="50"/>
      <c r="O83" s="51"/>
      <c r="P83" s="51"/>
      <c r="Q83" s="51"/>
      <c r="R83" s="51"/>
      <c r="S83" s="51"/>
      <c r="T83" s="51"/>
      <c r="U83" s="51"/>
      <c r="V83" s="51"/>
      <c r="W83" s="95"/>
    </row>
    <row r="84" spans="1:23" x14ac:dyDescent="0.3">
      <c r="I84" s="79"/>
      <c r="J84" s="79"/>
      <c r="K84" s="79"/>
      <c r="L84" s="79"/>
      <c r="M84" s="79"/>
      <c r="N84" s="79"/>
    </row>
  </sheetData>
  <mergeCells count="21">
    <mergeCell ref="C77:L77"/>
    <mergeCell ref="M77:V77"/>
    <mergeCell ref="C41:L41"/>
    <mergeCell ref="M41:V41"/>
    <mergeCell ref="C54:L54"/>
    <mergeCell ref="M54:V54"/>
    <mergeCell ref="C67:L67"/>
    <mergeCell ref="M67:V67"/>
    <mergeCell ref="D6:F6"/>
    <mergeCell ref="I6:J6"/>
    <mergeCell ref="K6:M6"/>
    <mergeCell ref="G6:H6"/>
    <mergeCell ref="M24:V24"/>
    <mergeCell ref="C24:L24"/>
    <mergeCell ref="P6:R6"/>
    <mergeCell ref="S6:U6"/>
    <mergeCell ref="W4:Y4"/>
    <mergeCell ref="AA4:AA5"/>
    <mergeCell ref="AB4:AB5"/>
    <mergeCell ref="W5:Z5"/>
    <mergeCell ref="AA16:AA19"/>
  </mergeCells>
  <pageMargins left="0.7" right="0.7" top="0.75" bottom="0.75" header="0.3" footer="0.3"/>
  <pageSetup paperSize="9" orientation="portrait" r:id="rId1"/>
  <ignoredErrors>
    <ignoredError sqref="W8:Y8"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AG146"/>
  <sheetViews>
    <sheetView tabSelected="1" topLeftCell="A48" zoomScale="70" zoomScaleNormal="70" workbookViewId="0">
      <selection activeCell="H93" sqref="H93"/>
    </sheetView>
  </sheetViews>
  <sheetFormatPr defaultColWidth="9.109375" defaultRowHeight="13.8" x14ac:dyDescent="0.25"/>
  <cols>
    <col min="1" max="1" width="7.33203125" style="9" bestFit="1" customWidth="1"/>
    <col min="2" max="2" width="28.44140625" style="374" customWidth="1"/>
    <col min="3" max="3" width="18.33203125" style="374" customWidth="1"/>
    <col min="4" max="4" width="17" style="9" bestFit="1" customWidth="1"/>
    <col min="5" max="5" width="32.44140625" style="9" customWidth="1"/>
    <col min="6" max="6" width="33.88671875" style="9" customWidth="1"/>
    <col min="7" max="7" width="10.33203125" style="9" customWidth="1"/>
    <col min="8" max="8" width="26.33203125" style="9" bestFit="1" customWidth="1"/>
    <col min="9" max="9" width="8.6640625" style="9" customWidth="1"/>
    <col min="10" max="10" width="29.109375" style="9" customWidth="1"/>
    <col min="11" max="11" width="21.109375" style="52" bestFit="1" customWidth="1"/>
    <col min="12" max="12" width="28" style="52" customWidth="1"/>
    <col min="13" max="13" width="28.5546875" style="52" bestFit="1" customWidth="1"/>
    <col min="14" max="14" width="20.44140625" style="9" customWidth="1"/>
    <col min="15" max="15" width="24.44140625" style="9" bestFit="1" customWidth="1"/>
    <col min="16" max="16" width="26" style="9" bestFit="1" customWidth="1"/>
    <col min="17" max="17" width="105.109375" style="9" bestFit="1" customWidth="1"/>
    <col min="18" max="18" width="9.109375" style="9"/>
    <col min="19" max="19" width="13.88671875" style="9" bestFit="1" customWidth="1"/>
    <col min="20" max="20" width="10" style="9" bestFit="1" customWidth="1"/>
    <col min="21" max="21" width="10.5546875" style="9" bestFit="1" customWidth="1"/>
    <col min="22" max="22" width="7.6640625" style="9" bestFit="1" customWidth="1"/>
    <col min="23" max="23" width="8.6640625" style="9" bestFit="1" customWidth="1"/>
    <col min="24" max="24" width="7.5546875" style="9" bestFit="1" customWidth="1"/>
    <col min="25" max="25" width="12" style="9" bestFit="1" customWidth="1"/>
    <col min="26" max="16384" width="9.109375" style="9"/>
  </cols>
  <sheetData>
    <row r="4" spans="1:33" ht="15.6" x14ac:dyDescent="0.3">
      <c r="J4" s="504" t="s">
        <v>290</v>
      </c>
      <c r="K4" s="505"/>
      <c r="L4" s="505"/>
    </row>
    <row r="5" spans="1:33" x14ac:dyDescent="0.25">
      <c r="C5" s="375" t="s">
        <v>367</v>
      </c>
      <c r="D5" s="375"/>
      <c r="E5" s="375"/>
      <c r="F5" s="375"/>
      <c r="G5" s="375"/>
      <c r="H5" s="374"/>
      <c r="J5" s="506" t="s">
        <v>291</v>
      </c>
      <c r="K5" s="507"/>
      <c r="L5" s="508"/>
    </row>
    <row r="6" spans="1:33" ht="15" customHeight="1" x14ac:dyDescent="0.25">
      <c r="C6" s="374" t="s">
        <v>287</v>
      </c>
      <c r="D6" s="374"/>
      <c r="E6" s="374"/>
      <c r="F6" s="376"/>
      <c r="G6" s="376"/>
      <c r="H6" s="376"/>
      <c r="J6" s="509"/>
      <c r="K6" s="510"/>
      <c r="L6" s="511"/>
    </row>
    <row r="7" spans="1:33" ht="15" customHeight="1" x14ac:dyDescent="0.25">
      <c r="C7" s="374" t="s">
        <v>289</v>
      </c>
      <c r="G7" s="376"/>
      <c r="H7" s="376"/>
      <c r="J7" s="512"/>
      <c r="K7" s="513"/>
      <c r="L7" s="514"/>
    </row>
    <row r="8" spans="1:33" x14ac:dyDescent="0.25">
      <c r="C8" s="374" t="s">
        <v>288</v>
      </c>
      <c r="D8" s="374"/>
      <c r="E8" s="374"/>
      <c r="F8" s="376"/>
      <c r="G8" s="377"/>
      <c r="H8" s="377"/>
      <c r="J8" s="515"/>
      <c r="K8" s="515"/>
      <c r="L8" s="515"/>
    </row>
    <row r="9" spans="1:33" ht="14.4" thickBot="1" x14ac:dyDescent="0.3"/>
    <row r="10" spans="1:33" x14ac:dyDescent="0.25">
      <c r="A10" s="378" t="s">
        <v>0</v>
      </c>
      <c r="B10" s="379" t="s">
        <v>24</v>
      </c>
      <c r="C10" s="379" t="s">
        <v>189</v>
      </c>
      <c r="D10" s="379" t="s">
        <v>25</v>
      </c>
      <c r="E10" s="380" t="s">
        <v>298</v>
      </c>
      <c r="F10" s="381" t="s">
        <v>164</v>
      </c>
      <c r="G10" s="381" t="s">
        <v>17</v>
      </c>
      <c r="H10" s="381" t="s">
        <v>168</v>
      </c>
      <c r="I10" s="381" t="s">
        <v>17</v>
      </c>
      <c r="J10" s="381" t="s">
        <v>301</v>
      </c>
      <c r="K10" s="382" t="s">
        <v>117</v>
      </c>
      <c r="L10" s="382" t="s">
        <v>118</v>
      </c>
      <c r="M10" s="382" t="s">
        <v>119</v>
      </c>
      <c r="N10" s="379" t="s">
        <v>120</v>
      </c>
      <c r="O10" s="379" t="s">
        <v>121</v>
      </c>
      <c r="P10" s="379" t="s">
        <v>122</v>
      </c>
      <c r="Q10" s="383" t="s">
        <v>36</v>
      </c>
      <c r="S10" s="384"/>
      <c r="T10" s="385"/>
      <c r="U10" s="385"/>
      <c r="V10" s="385"/>
      <c r="W10" s="385"/>
      <c r="X10" s="385"/>
      <c r="Y10" s="385"/>
      <c r="AA10" s="384"/>
      <c r="AB10" s="385"/>
      <c r="AC10" s="385"/>
      <c r="AD10" s="385"/>
      <c r="AE10" s="385"/>
      <c r="AF10" s="385"/>
      <c r="AG10" s="385"/>
    </row>
    <row r="11" spans="1:33" x14ac:dyDescent="0.25">
      <c r="A11" s="386" t="s">
        <v>144</v>
      </c>
      <c r="B11" s="387" t="s">
        <v>150</v>
      </c>
      <c r="C11" s="387"/>
      <c r="D11" s="388" t="s">
        <v>1</v>
      </c>
      <c r="E11" s="389">
        <v>1</v>
      </c>
      <c r="F11" s="390">
        <v>3.1885061503537111</v>
      </c>
      <c r="G11" s="390">
        <v>0.59046648409246905</v>
      </c>
      <c r="H11" s="390">
        <v>1.6572916666666666</v>
      </c>
      <c r="I11" s="390">
        <v>0.20253197132932807</v>
      </c>
      <c r="J11" s="391">
        <v>0.36399999999999999</v>
      </c>
      <c r="K11" s="392">
        <f>INDEX(LINEST(Formulas!B$2:B$137,Formulas!$A$2:$A$137),1)</f>
        <v>2.2595601257885143</v>
      </c>
      <c r="L11" s="393">
        <f>INDEX(LINEST(Formulas!C$2:C$137,Formulas!$A$2:$A$137),1)</f>
        <v>1.616124203002671</v>
      </c>
      <c r="M11" s="393">
        <f>INDEX(LINEST(Formulas!D$2:D$137,Formulas!$A$2:$A$137),1)</f>
        <v>3.0052679978207708</v>
      </c>
      <c r="N11" s="392">
        <f>INDEX(LINEST(Formulas!B$2:B$137,Formulas!$A$2:$A$137),2)</f>
        <v>0</v>
      </c>
      <c r="O11" s="393">
        <f>INDEX(LINEST(Formulas!C$2:C$137,Formulas!$A$2:$A$137),2)</f>
        <v>-2.8421709430404007E-14</v>
      </c>
      <c r="P11" s="393">
        <f>INDEX(LINEST(Formulas!D$2:D$137,Formulas!$A$2:$A$137),2)</f>
        <v>5.6843418860808015E-14</v>
      </c>
      <c r="Q11" s="394"/>
      <c r="S11" s="385"/>
      <c r="T11" s="385"/>
      <c r="U11" s="385"/>
      <c r="V11" s="385"/>
      <c r="W11" s="385"/>
      <c r="X11" s="385"/>
      <c r="Y11" s="385"/>
      <c r="AA11" s="385"/>
      <c r="AB11" s="385"/>
      <c r="AC11" s="385"/>
      <c r="AD11" s="385"/>
      <c r="AE11" s="385"/>
      <c r="AF11" s="385"/>
      <c r="AG11" s="385"/>
    </row>
    <row r="12" spans="1:33" x14ac:dyDescent="0.25">
      <c r="A12" s="386" t="s">
        <v>149</v>
      </c>
      <c r="B12" s="387" t="s">
        <v>150</v>
      </c>
      <c r="C12" s="395"/>
      <c r="D12" s="388" t="s">
        <v>95</v>
      </c>
      <c r="E12" s="389">
        <v>1</v>
      </c>
      <c r="F12" s="390">
        <v>1.1068666666666667</v>
      </c>
      <c r="G12" s="390">
        <v>0.10277866185805953</v>
      </c>
      <c r="H12" s="390">
        <v>1.2112986674547761</v>
      </c>
      <c r="I12" s="390">
        <v>0.20455650074987747</v>
      </c>
      <c r="J12" s="391">
        <v>0.214</v>
      </c>
      <c r="K12" s="392">
        <f>INDEX(LINEST(Formulas!E$2:E$137,Formulas!$A$2:$A$137),1)</f>
        <v>0.3923023142389952</v>
      </c>
      <c r="L12" s="393">
        <f>INDEX(LINEST(Formulas!F$2:F$137,Formulas!$A$2:$A$137),1)</f>
        <v>0.29577697282895121</v>
      </c>
      <c r="M12" s="393">
        <f>INDEX(LINEST(Formulas!G$2:G$137,Formulas!$A$2:$A$137),1)</f>
        <v>0.50113092585926566</v>
      </c>
      <c r="N12" s="392">
        <f>INDEX(LINEST(Formulas!E$2:E$137,Formulas!$A$2:$A$137),2)</f>
        <v>1.7763568394002505E-14</v>
      </c>
      <c r="O12" s="393">
        <f>INDEX(LINEST(Formulas!F$2:F$137,Formulas!$A$2:$A$137),2)</f>
        <v>2.1316282072803006E-14</v>
      </c>
      <c r="P12" s="393">
        <f>INDEX(LINEST(Formulas!G$2:G$137,Formulas!$A$2:$A$137),2)</f>
        <v>2.1316282072803006E-14</v>
      </c>
      <c r="Q12" s="394"/>
      <c r="S12" s="385"/>
      <c r="T12" s="385"/>
      <c r="U12" s="385"/>
      <c r="V12" s="385"/>
      <c r="W12" s="385"/>
      <c r="X12" s="385"/>
      <c r="Y12" s="385"/>
      <c r="AA12" s="385"/>
      <c r="AB12" s="385"/>
      <c r="AC12" s="385"/>
      <c r="AD12" s="385"/>
      <c r="AE12" s="385"/>
      <c r="AF12" s="384"/>
      <c r="AG12" s="385"/>
    </row>
    <row r="13" spans="1:33" x14ac:dyDescent="0.25">
      <c r="A13" s="386" t="s">
        <v>145</v>
      </c>
      <c r="B13" s="387" t="s">
        <v>150</v>
      </c>
      <c r="C13" s="395"/>
      <c r="D13" s="388" t="s">
        <v>86</v>
      </c>
      <c r="E13" s="389">
        <v>1</v>
      </c>
      <c r="F13" s="390">
        <v>1.2140011731951612</v>
      </c>
      <c r="G13" s="390">
        <v>0.32200615498361901</v>
      </c>
      <c r="H13" s="390">
        <v>1.4451752379316014</v>
      </c>
      <c r="I13" s="390">
        <v>0.29429204835844774</v>
      </c>
      <c r="J13" s="391"/>
      <c r="K13" s="392">
        <f>INDEX(LINEST(Formulas!H$2:H$137,Formulas!$A$2:$A$137),1)</f>
        <v>0.17671164385947818</v>
      </c>
      <c r="L13" s="393">
        <f>INDEX(LINEST(Formulas!I$2:I$137,Formulas!$A$2:$A$137),1)</f>
        <v>0.10338904137052989</v>
      </c>
      <c r="M13" s="393">
        <f>INDEX(LINEST(Formulas!J$2:J$137,Formulas!$A$2:$A$137),1)</f>
        <v>0.26914096992427217</v>
      </c>
      <c r="N13" s="392">
        <f>INDEX(LINEST(Formulas!H$2:H$137,Formulas!$A$2:$A$137),2)</f>
        <v>3.8203435984109309</v>
      </c>
      <c r="O13" s="393">
        <f>INDEX(LINEST(Formulas!I$2:I$137,Formulas!$A$2:$A$137),2)</f>
        <v>2.2033119001536923</v>
      </c>
      <c r="P13" s="393">
        <f>INDEX(LINEST(Formulas!J$2:J$137,Formulas!$A$2:$A$137),2)</f>
        <v>5.9015124856185821</v>
      </c>
      <c r="Q13" s="394"/>
      <c r="S13" s="384"/>
      <c r="T13" s="385"/>
      <c r="U13" s="385"/>
      <c r="V13" s="385"/>
      <c r="W13" s="385"/>
      <c r="X13" s="384"/>
      <c r="Y13" s="385"/>
      <c r="AA13" s="384"/>
      <c r="AB13" s="385"/>
      <c r="AC13" s="385"/>
      <c r="AD13" s="385"/>
      <c r="AE13" s="385"/>
      <c r="AF13" s="385"/>
      <c r="AG13" s="385"/>
    </row>
    <row r="14" spans="1:33" x14ac:dyDescent="0.25">
      <c r="A14" s="386" t="s">
        <v>148</v>
      </c>
      <c r="B14" s="387" t="s">
        <v>150</v>
      </c>
      <c r="C14" s="395"/>
      <c r="D14" s="388" t="s">
        <v>100</v>
      </c>
      <c r="E14" s="389">
        <v>1</v>
      </c>
      <c r="F14" s="390">
        <v>2.2966219024782268</v>
      </c>
      <c r="G14" s="390">
        <v>0.51767610011500143</v>
      </c>
      <c r="H14" s="390">
        <v>1.3963053641313035</v>
      </c>
      <c r="I14" s="390">
        <v>0.2643549059947814</v>
      </c>
      <c r="J14" s="391"/>
      <c r="K14" s="392">
        <f>INDEX(LINEST(Formulas!K$2:K$137,Formulas!$A$2:$A$137),1)</f>
        <v>0.32321835581198527</v>
      </c>
      <c r="L14" s="393">
        <f>INDEX(LINEST(Formulas!L$2:L$137,Formulas!$A$2:$A$137),1)</f>
        <v>0.20292913510922883</v>
      </c>
      <c r="M14" s="393">
        <f>INDEX(LINEST(Formulas!M$2:M$137,Formulas!$A$2:$A$137),1)</f>
        <v>0.47113873808925399</v>
      </c>
      <c r="N14" s="392">
        <f>INDEX(LINEST(Formulas!K$2:K$137,Formulas!$A$2:$A$137),2)</f>
        <v>7.6569874933287032</v>
      </c>
      <c r="O14" s="393">
        <f>INDEX(LINEST(Formulas!L$2:L$137,Formulas!$A$2:$A$137),2)</f>
        <v>4.706942435369232</v>
      </c>
      <c r="P14" s="393">
        <f>INDEX(LINEST(Formulas!M$2:M$137,Formulas!$A$2:$A$137),2)</f>
        <v>11.394249231268006</v>
      </c>
      <c r="Q14" s="394"/>
      <c r="S14" s="385"/>
      <c r="T14" s="385"/>
      <c r="U14" s="385"/>
      <c r="V14" s="385"/>
      <c r="W14" s="385"/>
      <c r="X14" s="385"/>
      <c r="Y14" s="385"/>
      <c r="AA14" s="385"/>
      <c r="AB14" s="385"/>
      <c r="AC14" s="385"/>
      <c r="AD14" s="385"/>
      <c r="AE14" s="385"/>
      <c r="AF14" s="385"/>
      <c r="AG14" s="385"/>
    </row>
    <row r="15" spans="1:33" x14ac:dyDescent="0.25">
      <c r="A15" s="386" t="s">
        <v>146</v>
      </c>
      <c r="B15" s="387" t="s">
        <v>150</v>
      </c>
      <c r="C15" s="395"/>
      <c r="D15" s="388" t="s">
        <v>87</v>
      </c>
      <c r="E15" s="389">
        <v>1</v>
      </c>
      <c r="F15" s="390">
        <v>0.90074185074185076</v>
      </c>
      <c r="G15" s="390">
        <v>0.14558687587047658</v>
      </c>
      <c r="H15" s="390">
        <v>1.35987074829932</v>
      </c>
      <c r="I15" s="390">
        <v>0.11793315550820765</v>
      </c>
      <c r="J15" s="391"/>
      <c r="K15" s="392">
        <f>INDEX(LINEST(Formulas!N$2:N$137,Formulas!$A$2:$A$137),1)</f>
        <v>1.2254506219263237</v>
      </c>
      <c r="L15" s="393">
        <f>INDEX(LINEST(Formulas!O$2:O$137,Formulas!$A$2:$A$137),1)</f>
        <v>0.93821361877372478</v>
      </c>
      <c r="M15" s="393">
        <f>INDEX(LINEST(Formulas!P$2:P$137,Formulas!$A$2:$A$137),1)</f>
        <v>1.547087119185508</v>
      </c>
      <c r="N15" s="392">
        <f>INDEX(LINEST(Formulas!N$2:N$137,Formulas!$A$2:$A$137),2)</f>
        <v>1.6826368896450958</v>
      </c>
      <c r="O15" s="393">
        <f>INDEX(LINEST(Formulas!O$2:O$137,Formulas!$A$2:$A$137),2)</f>
        <v>1.0801001829324122</v>
      </c>
      <c r="P15" s="393">
        <f>INDEX(LINEST(Formulas!P$2:P$137,Formulas!$A$2:$A$137),2)</f>
        <v>2.4674320302665222</v>
      </c>
      <c r="Q15" s="394"/>
      <c r="S15" s="385"/>
      <c r="T15" s="385"/>
      <c r="U15" s="385"/>
      <c r="V15" s="385"/>
      <c r="W15" s="385"/>
      <c r="X15" s="385"/>
      <c r="Y15" s="385"/>
      <c r="AA15" s="385"/>
      <c r="AB15" s="385"/>
      <c r="AC15" s="385"/>
      <c r="AE15" s="385"/>
      <c r="AF15" s="385"/>
      <c r="AG15" s="385"/>
    </row>
    <row r="16" spans="1:33" x14ac:dyDescent="0.25">
      <c r="A16" s="386" t="s">
        <v>147</v>
      </c>
      <c r="B16" s="387" t="s">
        <v>150</v>
      </c>
      <c r="C16" s="395"/>
      <c r="D16" s="388" t="s">
        <v>96</v>
      </c>
      <c r="E16" s="389">
        <v>1</v>
      </c>
      <c r="F16" s="390">
        <v>2.2966219024782268</v>
      </c>
      <c r="G16" s="390">
        <v>0.51767610011500143</v>
      </c>
      <c r="H16" s="390">
        <v>1.3963053641313035</v>
      </c>
      <c r="I16" s="390">
        <v>0.2643549059947814</v>
      </c>
      <c r="J16" s="391"/>
      <c r="K16" s="392">
        <f>INDEX(LINEST(Formulas!Q$2:Q$137,Formulas!$A$2:$A$137),1)</f>
        <v>0.32321835581198527</v>
      </c>
      <c r="L16" s="393">
        <f>INDEX(LINEST(Formulas!R$2:R$137,Formulas!$A$2:$A$137),1)</f>
        <v>0.20292913510922883</v>
      </c>
      <c r="M16" s="393">
        <f>INDEX(LINEST(Formulas!S$2:S$137,Formulas!$A$2:$A$137),1)</f>
        <v>0.47113873808925399</v>
      </c>
      <c r="N16" s="392">
        <f>INDEX(LINEST(Formulas!Q$2:Q$137,Formulas!$A$2:$A$137),2)</f>
        <v>7.6569874933287032</v>
      </c>
      <c r="O16" s="393">
        <f>INDEX(LINEST(Formulas!R$2:R$137,Formulas!$A$2:$A$137),2)</f>
        <v>4.706942435369232</v>
      </c>
      <c r="P16" s="393">
        <f>INDEX(LINEST(Formulas!S$2:S$137,Formulas!$A$2:$A$137),2)</f>
        <v>11.394249231268006</v>
      </c>
      <c r="Q16" s="394"/>
      <c r="S16" s="385"/>
      <c r="T16" s="385"/>
      <c r="U16" s="385"/>
      <c r="V16" s="385"/>
      <c r="W16" s="385"/>
      <c r="X16" s="385"/>
      <c r="Y16" s="385"/>
      <c r="AA16" s="385"/>
      <c r="AB16" s="385"/>
      <c r="AC16" s="385"/>
      <c r="AE16" s="385"/>
      <c r="AF16" s="385"/>
      <c r="AG16" s="385"/>
    </row>
    <row r="17" spans="1:33" x14ac:dyDescent="0.25">
      <c r="A17" s="386" t="s">
        <v>151</v>
      </c>
      <c r="B17" s="387" t="s">
        <v>150</v>
      </c>
      <c r="C17" s="395"/>
      <c r="D17" s="388" t="s">
        <v>88</v>
      </c>
      <c r="E17" s="389">
        <v>1</v>
      </c>
      <c r="F17" s="390">
        <v>0.90074185074185076</v>
      </c>
      <c r="G17" s="390">
        <v>0.14558687587047658</v>
      </c>
      <c r="H17" s="390">
        <v>1.35987074829932</v>
      </c>
      <c r="I17" s="390">
        <v>0.11793315550820765</v>
      </c>
      <c r="J17" s="391">
        <v>0.33800000000000002</v>
      </c>
      <c r="K17" s="392">
        <f>INDEX(LINEST(Formulas!T$2:T$137,Formulas!$A$2:$A$137),1)</f>
        <v>1.2248924945928346</v>
      </c>
      <c r="L17" s="393">
        <f>INDEX(LINEST(Formulas!U$2:U$137,Formulas!$A$2:$A$137),1)</f>
        <v>0.93785535167598688</v>
      </c>
      <c r="M17" s="393">
        <f>INDEX(LINEST(Formulas!V$2:V$137,Formulas!$A$2:$A$137),1)</f>
        <v>1.5462686768536551</v>
      </c>
      <c r="N17" s="392">
        <f>INDEX(LINEST(Formulas!T$2:T$137,Formulas!$A$2:$A$137),2)</f>
        <v>2.8421709430404007E-14</v>
      </c>
      <c r="O17" s="393">
        <f>INDEX(LINEST(Formulas!U$2:U$137,Formulas!$A$2:$A$137),2)</f>
        <v>2.8421709430404007E-14</v>
      </c>
      <c r="P17" s="393">
        <f>INDEX(LINEST(Formulas!V$2:V$137,Formulas!$A$2:$A$137),2)</f>
        <v>9.9475983006414026E-14</v>
      </c>
      <c r="Q17" s="394"/>
      <c r="S17" s="385"/>
      <c r="T17" s="385"/>
      <c r="U17" s="385"/>
      <c r="W17" s="385"/>
      <c r="X17" s="385"/>
      <c r="Y17" s="385"/>
      <c r="AA17" s="385"/>
      <c r="AC17" s="385"/>
      <c r="AE17" s="385"/>
      <c r="AF17" s="385"/>
      <c r="AG17" s="384"/>
    </row>
    <row r="18" spans="1:33" x14ac:dyDescent="0.25">
      <c r="A18" s="396"/>
      <c r="B18" s="397"/>
      <c r="C18" s="397"/>
      <c r="D18" s="242"/>
      <c r="E18" s="389"/>
      <c r="F18" s="390"/>
      <c r="G18" s="390"/>
      <c r="H18" s="390"/>
      <c r="I18" s="390"/>
      <c r="J18" s="391"/>
      <c r="K18" s="398"/>
      <c r="L18" s="399"/>
      <c r="M18" s="399"/>
      <c r="N18" s="398"/>
      <c r="O18" s="400"/>
      <c r="P18" s="400"/>
      <c r="Q18" s="394"/>
      <c r="S18" s="385"/>
      <c r="T18" s="385"/>
      <c r="U18" s="385"/>
      <c r="W18" s="385"/>
      <c r="X18" s="385"/>
      <c r="Y18" s="385"/>
      <c r="AA18" s="385"/>
      <c r="AC18" s="385"/>
      <c r="AE18" s="385"/>
      <c r="AF18" s="385"/>
      <c r="AG18" s="384"/>
    </row>
    <row r="19" spans="1:33" x14ac:dyDescent="0.25">
      <c r="A19" s="401" t="s">
        <v>2</v>
      </c>
      <c r="B19" s="387" t="s">
        <v>89</v>
      </c>
      <c r="C19" s="395"/>
      <c r="D19" s="388" t="s">
        <v>90</v>
      </c>
      <c r="E19" s="389">
        <v>1</v>
      </c>
      <c r="F19" s="402"/>
      <c r="G19" s="402"/>
      <c r="H19" s="402"/>
      <c r="I19" s="402"/>
      <c r="J19" s="403"/>
      <c r="K19" s="392"/>
      <c r="L19" s="393"/>
      <c r="M19" s="393"/>
      <c r="N19" s="392"/>
      <c r="O19" s="404"/>
      <c r="P19" s="404"/>
      <c r="Q19" s="394"/>
      <c r="S19" s="385"/>
      <c r="T19" s="385"/>
      <c r="U19" s="385"/>
      <c r="W19" s="385"/>
      <c r="X19" s="385"/>
      <c r="Y19" s="384"/>
      <c r="AA19" s="385"/>
      <c r="AC19" s="385"/>
      <c r="AE19" s="385"/>
      <c r="AG19" s="385"/>
    </row>
    <row r="20" spans="1:33" x14ac:dyDescent="0.25">
      <c r="A20" s="401" t="s">
        <v>3</v>
      </c>
      <c r="B20" s="387" t="s">
        <v>91</v>
      </c>
      <c r="C20" s="395"/>
      <c r="D20" s="388" t="s">
        <v>90</v>
      </c>
      <c r="E20" s="389">
        <v>1</v>
      </c>
      <c r="F20" s="402"/>
      <c r="G20" s="402"/>
      <c r="H20" s="402"/>
      <c r="I20" s="402"/>
      <c r="J20" s="403"/>
      <c r="K20" s="392"/>
      <c r="L20" s="393"/>
      <c r="M20" s="393"/>
      <c r="N20" s="392"/>
      <c r="O20" s="404"/>
      <c r="P20" s="404"/>
      <c r="Q20" s="394"/>
      <c r="S20" s="385"/>
      <c r="U20" s="385"/>
      <c r="W20" s="385"/>
      <c r="X20" s="385"/>
      <c r="Y20" s="384"/>
      <c r="AC20" s="385"/>
      <c r="AE20" s="384"/>
      <c r="AG20" s="385"/>
    </row>
    <row r="21" spans="1:33" x14ac:dyDescent="0.25">
      <c r="A21" s="401" t="s">
        <v>4</v>
      </c>
      <c r="B21" s="387" t="s">
        <v>92</v>
      </c>
      <c r="C21" s="395"/>
      <c r="D21" s="388" t="s">
        <v>90</v>
      </c>
      <c r="E21" s="389">
        <v>1</v>
      </c>
      <c r="F21" s="403"/>
      <c r="G21" s="402"/>
      <c r="H21" s="403"/>
      <c r="I21" s="402"/>
      <c r="J21" s="403"/>
      <c r="K21" s="392"/>
      <c r="L21" s="393"/>
      <c r="M21" s="393"/>
      <c r="N21" s="392"/>
      <c r="O21" s="404"/>
      <c r="P21" s="404"/>
      <c r="Q21" s="394"/>
      <c r="S21" s="385"/>
      <c r="U21" s="385"/>
      <c r="W21" s="385"/>
      <c r="Y21" s="385"/>
      <c r="AC21" s="385"/>
      <c r="AE21" s="385"/>
      <c r="AG21" s="385"/>
    </row>
    <row r="22" spans="1:33" x14ac:dyDescent="0.25">
      <c r="A22" s="401" t="s">
        <v>5</v>
      </c>
      <c r="B22" s="387" t="s">
        <v>93</v>
      </c>
      <c r="C22" s="395"/>
      <c r="D22" s="388" t="s">
        <v>5</v>
      </c>
      <c r="E22" s="389">
        <v>1</v>
      </c>
      <c r="F22" s="391">
        <v>0.17799999999999999</v>
      </c>
      <c r="G22" s="390">
        <v>7.6999999999999999E-2</v>
      </c>
      <c r="H22" s="391">
        <v>1</v>
      </c>
      <c r="I22" s="390"/>
      <c r="J22" s="391"/>
      <c r="K22" s="392">
        <f>INDEX(LINEST(Formulas!W2:W137,Formulas!$A$2:$A$137),1)</f>
        <v>0.17799999999999999</v>
      </c>
      <c r="L22" s="393">
        <f>INDEX(LINEST(Formulas!X2:X137,Formulas!$A$2:$A$137),1)</f>
        <v>0.10099999999999994</v>
      </c>
      <c r="M22" s="393">
        <f>INDEX(LINEST(Formulas!Y2:Y137,Formulas!$A$2:$A$137),1)</f>
        <v>0.25499999999999995</v>
      </c>
      <c r="N22" s="392">
        <f>INDEX(LINEST(Formulas!W2:W137,Formulas!$A$2:$A$137),2)</f>
        <v>-3.5527136788005009E-15</v>
      </c>
      <c r="O22" s="393">
        <f>INDEX(LINEST(Formulas!X2:X137,Formulas!$A$2:$A$137),2)</f>
        <v>4.4408920985006262E-15</v>
      </c>
      <c r="P22" s="393">
        <f>INDEX(LINEST(Formulas!Y2:Y137,Formulas!$A$2:$A$137),2)</f>
        <v>7.1054273576010019E-15</v>
      </c>
      <c r="Q22" s="394" t="s">
        <v>169</v>
      </c>
      <c r="S22" s="385"/>
      <c r="U22" s="385"/>
      <c r="W22" s="385"/>
      <c r="Y22" s="385"/>
      <c r="AC22" s="384"/>
      <c r="AE22" s="385"/>
      <c r="AG22" s="385"/>
    </row>
    <row r="23" spans="1:33" x14ac:dyDescent="0.25">
      <c r="A23" s="401" t="s">
        <v>6</v>
      </c>
      <c r="B23" s="387" t="s">
        <v>94</v>
      </c>
      <c r="C23" s="395"/>
      <c r="D23" s="388" t="s">
        <v>90</v>
      </c>
      <c r="E23" s="389">
        <v>1</v>
      </c>
      <c r="F23" s="403"/>
      <c r="G23" s="402"/>
      <c r="H23" s="402"/>
      <c r="I23" s="402"/>
      <c r="J23" s="403"/>
      <c r="K23" s="392"/>
      <c r="L23" s="393"/>
      <c r="M23" s="393"/>
      <c r="N23" s="392"/>
      <c r="O23" s="404"/>
      <c r="P23" s="404"/>
      <c r="Q23" s="394"/>
      <c r="S23" s="385"/>
      <c r="U23" s="385"/>
      <c r="W23" s="385"/>
      <c r="Y23" s="385"/>
      <c r="AC23" s="385"/>
      <c r="AE23" s="385"/>
      <c r="AG23" s="385"/>
    </row>
    <row r="24" spans="1:33" x14ac:dyDescent="0.25">
      <c r="A24" s="401" t="s">
        <v>7</v>
      </c>
      <c r="B24" s="387" t="s">
        <v>97</v>
      </c>
      <c r="C24" s="395"/>
      <c r="D24" s="388" t="s">
        <v>90</v>
      </c>
      <c r="E24" s="389">
        <v>1</v>
      </c>
      <c r="F24" s="402"/>
      <c r="G24" s="402"/>
      <c r="H24" s="402"/>
      <c r="I24" s="402"/>
      <c r="J24" s="403"/>
      <c r="K24" s="392"/>
      <c r="L24" s="393"/>
      <c r="M24" s="393"/>
      <c r="N24" s="392"/>
      <c r="O24" s="404"/>
      <c r="P24" s="404"/>
      <c r="Q24" s="394"/>
      <c r="U24" s="385"/>
      <c r="W24" s="384"/>
      <c r="Y24" s="385"/>
      <c r="AC24" s="385"/>
      <c r="AE24" s="385"/>
      <c r="AG24" s="385"/>
    </row>
    <row r="25" spans="1:33" x14ac:dyDescent="0.25">
      <c r="A25" s="401" t="s">
        <v>228</v>
      </c>
      <c r="B25" s="395" t="s">
        <v>98</v>
      </c>
      <c r="C25" s="395" t="s">
        <v>192</v>
      </c>
      <c r="D25" s="388" t="s">
        <v>165</v>
      </c>
      <c r="E25" s="389">
        <v>1</v>
      </c>
      <c r="F25" s="390">
        <v>0.91899999999999993</v>
      </c>
      <c r="G25" s="390">
        <v>0.51310492754081671</v>
      </c>
      <c r="H25" s="390">
        <v>1.99</v>
      </c>
      <c r="I25" s="390">
        <v>0</v>
      </c>
      <c r="J25" s="391"/>
      <c r="K25" s="392">
        <f>INDEX(LINEST(Formulas!Z2:Z137,Formulas!$A$2:$A$137),1)</f>
        <v>1.8296601960364356</v>
      </c>
      <c r="L25" s="393">
        <f>INDEX(LINEST(Formulas!AA2:AA137,Formulas!$A$2:$A$137),1)</f>
        <v>0.80789704424549258</v>
      </c>
      <c r="M25" s="393">
        <f>INDEX(LINEST(Formulas!AB2:AB137,Formulas!$A$2:$A$137),1)</f>
        <v>2.8519534144027845</v>
      </c>
      <c r="N25" s="392">
        <f>INDEX(LINEST(Formulas!Z2:Z137,Formulas!$A$2:$A$137),2)</f>
        <v>2.5631627919232898</v>
      </c>
      <c r="O25" s="393">
        <f>INDEX(LINEST(Formulas!AA2:AA137,Formulas!$A$2:$A$137),2)</f>
        <v>0.50000313267871377</v>
      </c>
      <c r="P25" s="393">
        <f>INDEX(LINEST(Formulas!AB2:AB137,Formulas!$A$2:$A$137),2)</f>
        <v>6.2243620385539771</v>
      </c>
      <c r="Q25" s="394"/>
      <c r="U25" s="385"/>
      <c r="W25" s="385"/>
      <c r="Y25" s="385"/>
      <c r="AC25" s="385"/>
      <c r="AE25" s="385"/>
      <c r="AG25" s="385"/>
    </row>
    <row r="26" spans="1:33" x14ac:dyDescent="0.25">
      <c r="A26" s="405" t="s">
        <v>229</v>
      </c>
      <c r="B26" s="406" t="s">
        <v>98</v>
      </c>
      <c r="C26" s="406" t="s">
        <v>193</v>
      </c>
      <c r="D26" s="405" t="s">
        <v>165</v>
      </c>
      <c r="E26" s="389">
        <v>1</v>
      </c>
      <c r="F26" s="390">
        <v>0.91899999999999993</v>
      </c>
      <c r="G26" s="390">
        <v>0.51310492754081671</v>
      </c>
      <c r="H26" s="390">
        <v>1.99</v>
      </c>
      <c r="I26" s="390">
        <v>0</v>
      </c>
      <c r="J26" s="391"/>
      <c r="K26" s="392">
        <f>INDEX(LINEST(Formulas!AC2:AC137,Formulas!$A$2:$A$137),1)</f>
        <v>1.8296601960364356</v>
      </c>
      <c r="L26" s="393">
        <f>INDEX(LINEST(Formulas!AD2:AD137,Formulas!$A$2:$A$137),1)</f>
        <v>0.80789704424549258</v>
      </c>
      <c r="M26" s="393">
        <f>INDEX(LINEST(Formulas!AE2:AE137,Formulas!$A$2:$A$137),1)</f>
        <v>2.8519534144027845</v>
      </c>
      <c r="N26" s="392">
        <f>INDEX(LINEST(Formulas!AC2:AC137,Formulas!$A$2:$A$137),2)</f>
        <v>2.5631627919232898</v>
      </c>
      <c r="O26" s="393">
        <f>INDEX(LINEST(Formulas!AD2:AD137,Formulas!$A$2:$A$137),2)</f>
        <v>0.50000313267871377</v>
      </c>
      <c r="P26" s="393">
        <f>INDEX(LINEST(Formulas!AE2:AE137,Formulas!$A$2:$A$137),2)</f>
        <v>6.2243620385539771</v>
      </c>
      <c r="Q26" s="394"/>
      <c r="U26" s="384"/>
      <c r="W26" s="384"/>
      <c r="Y26" s="385"/>
      <c r="AC26" s="385"/>
    </row>
    <row r="27" spans="1:33" x14ac:dyDescent="0.25">
      <c r="A27" s="405" t="s">
        <v>294</v>
      </c>
      <c r="B27" s="406" t="s">
        <v>98</v>
      </c>
      <c r="C27" s="406" t="s">
        <v>194</v>
      </c>
      <c r="D27" s="405" t="s">
        <v>165</v>
      </c>
      <c r="E27" s="389">
        <v>1</v>
      </c>
      <c r="F27" s="390">
        <v>0.91899999999999993</v>
      </c>
      <c r="G27" s="390">
        <v>0.51310492754081671</v>
      </c>
      <c r="H27" s="390">
        <v>1.99</v>
      </c>
      <c r="I27" s="390">
        <v>0</v>
      </c>
      <c r="J27" s="391"/>
      <c r="K27" s="392">
        <f>INDEX(LINEST(Formulas!AF2:AF137,Formulas!$A$2:$A$137),1)</f>
        <v>1.8296601960364356</v>
      </c>
      <c r="L27" s="393">
        <f>INDEX(LINEST(Formulas!AG2:AG137,Formulas!$A$2:$A$137),1)</f>
        <v>0.80789704424549258</v>
      </c>
      <c r="M27" s="393">
        <f>INDEX(LINEST(Formulas!AH2:AH137,Formulas!$A$2:$A$137),1)</f>
        <v>2.8519534144027845</v>
      </c>
      <c r="N27" s="392">
        <f>INDEX(LINEST(Formulas!AF2:AF137,Formulas!$A$2:$A$137),2)</f>
        <v>2.5631627919232898</v>
      </c>
      <c r="O27" s="393">
        <f>INDEX(LINEST(Formulas!AG2:AG137,Formulas!$A$2:$A$137),2)</f>
        <v>0.50000313267871377</v>
      </c>
      <c r="P27" s="393">
        <f>INDEX(LINEST(Formulas!AH2:AH137,Formulas!$A$2:$A$137),2)</f>
        <v>6.2243620385539771</v>
      </c>
      <c r="Q27" s="394"/>
      <c r="U27" s="385"/>
      <c r="W27" s="385"/>
      <c r="Y27" s="385"/>
      <c r="AC27" s="385"/>
    </row>
    <row r="28" spans="1:33" x14ac:dyDescent="0.25">
      <c r="A28" s="405" t="s">
        <v>8</v>
      </c>
      <c r="B28" s="405" t="s">
        <v>99</v>
      </c>
      <c r="C28" s="406"/>
      <c r="D28" s="405" t="s">
        <v>90</v>
      </c>
      <c r="E28" s="389">
        <v>1</v>
      </c>
      <c r="F28" s="402"/>
      <c r="G28" s="402"/>
      <c r="H28" s="402"/>
      <c r="I28" s="402"/>
      <c r="J28" s="403"/>
      <c r="K28" s="392"/>
      <c r="L28" s="393"/>
      <c r="M28" s="393"/>
      <c r="N28" s="392"/>
      <c r="O28" s="404"/>
      <c r="P28" s="404"/>
      <c r="Q28" s="394"/>
      <c r="U28" s="384"/>
      <c r="W28" s="384"/>
      <c r="Y28" s="385"/>
      <c r="AC28" s="385"/>
    </row>
    <row r="29" spans="1:33" x14ac:dyDescent="0.25">
      <c r="A29" s="405" t="s">
        <v>230</v>
      </c>
      <c r="B29" s="406" t="s">
        <v>191</v>
      </c>
      <c r="C29" s="406" t="s">
        <v>195</v>
      </c>
      <c r="D29" s="405" t="s">
        <v>88</v>
      </c>
      <c r="E29" s="389">
        <v>1</v>
      </c>
      <c r="F29" s="390">
        <v>0.98999999999999988</v>
      </c>
      <c r="G29" s="390">
        <v>7.3999999999999996E-2</v>
      </c>
      <c r="H29" s="390">
        <v>1.63</v>
      </c>
      <c r="I29" s="390">
        <v>0</v>
      </c>
      <c r="J29" s="391">
        <v>0.33800000000000002</v>
      </c>
      <c r="K29" s="392">
        <f>INDEX(LINEST(Formulas!AI2:AI137,Formulas!$A$2:$A$137),1)</f>
        <v>1.6136999999999979</v>
      </c>
      <c r="L29" s="393">
        <f>INDEX(LINEST(Formulas!AJ2:AJ137,Formulas!$A$2:$A$137),1)</f>
        <v>1.4930799999999993</v>
      </c>
      <c r="M29" s="393">
        <f>INDEX(LINEST(Formulas!AK2:AK137,Formulas!$A$2:$A$137),1)</f>
        <v>1.734319999999999</v>
      </c>
      <c r="N29" s="392">
        <f>INDEX(LINEST(Formulas!AI2:AI137,Formulas!$A$2:$A$137),2)</f>
        <v>1.4210854715202004E-13</v>
      </c>
      <c r="O29" s="393">
        <f>INDEX(LINEST(Formulas!AJ2:AJ137,Formulas!$A$2:$A$137),2)</f>
        <v>2.8421709430404007E-14</v>
      </c>
      <c r="P29" s="393">
        <f>INDEX(LINEST(Formulas!AK2:AK137,Formulas!$A$2:$A$137),2)</f>
        <v>2.8421709430404007E-14</v>
      </c>
      <c r="Q29" s="394"/>
      <c r="U29" s="384"/>
      <c r="W29" s="385"/>
      <c r="AC29" s="385"/>
    </row>
    <row r="30" spans="1:33" x14ac:dyDescent="0.25">
      <c r="A30" s="405" t="s">
        <v>231</v>
      </c>
      <c r="B30" s="406" t="s">
        <v>191</v>
      </c>
      <c r="C30" s="406" t="s">
        <v>195</v>
      </c>
      <c r="D30" s="405" t="s">
        <v>86</v>
      </c>
      <c r="E30" s="389">
        <v>1</v>
      </c>
      <c r="F30" s="390">
        <v>1.2140011731951612</v>
      </c>
      <c r="G30" s="390">
        <v>0.32200615498361901</v>
      </c>
      <c r="H30" s="390">
        <v>1.4451752379316014</v>
      </c>
      <c r="I30" s="390">
        <v>0.29429204835844774</v>
      </c>
      <c r="J30" s="391"/>
      <c r="K30" s="392">
        <f>INDEX(LINEST(Formulas!AL2:AL137,Formulas!$A$2:$A$137),1)</f>
        <v>0.17671164385947818</v>
      </c>
      <c r="L30" s="393">
        <f>INDEX(LINEST(Formulas!AM2:AM137,Formulas!$A$2:$A$137),1)</f>
        <v>0.10338904137052989</v>
      </c>
      <c r="M30" s="393">
        <f>INDEX(LINEST(Formulas!AN2:AN137,Formulas!$A$2:$A$137),1)</f>
        <v>0.26914096992427217</v>
      </c>
      <c r="N30" s="392">
        <f>INDEX(LINEST(Formulas!AL2:AL137,Formulas!$A$2:$A$137),2)</f>
        <v>3.8203435984109309</v>
      </c>
      <c r="O30" s="393">
        <f>INDEX(LINEST(Formulas!AM2:AM137,Formulas!$A$2:$A$137),2)</f>
        <v>2.2033119001536923</v>
      </c>
      <c r="P30" s="393">
        <f>INDEX(LINEST(Formulas!AN2:AN137,Formulas!$A$2:$A$137),2)</f>
        <v>5.9015124856185821</v>
      </c>
      <c r="Q30" s="394"/>
      <c r="U30" s="385"/>
      <c r="W30" s="385"/>
      <c r="AC30" s="385"/>
    </row>
    <row r="31" spans="1:33" x14ac:dyDescent="0.25">
      <c r="A31" s="405" t="s">
        <v>232</v>
      </c>
      <c r="B31" s="406" t="s">
        <v>101</v>
      </c>
      <c r="C31" s="406" t="s">
        <v>196</v>
      </c>
      <c r="D31" s="405" t="s">
        <v>163</v>
      </c>
      <c r="E31" s="389">
        <v>1</v>
      </c>
      <c r="F31" s="390">
        <v>2.2966219024782268</v>
      </c>
      <c r="G31" s="390">
        <v>0.51767610011500143</v>
      </c>
      <c r="H31" s="390">
        <v>1.3963053641313035</v>
      </c>
      <c r="I31" s="390">
        <v>0.2643549059947814</v>
      </c>
      <c r="J31" s="391"/>
      <c r="K31" s="392">
        <f>INDEX(LINEST(Formulas!AO2:AO137,Formulas!$A$2:$A$137),1)</f>
        <v>3.2105110660523244</v>
      </c>
      <c r="L31" s="393">
        <f>INDEX(LINEST(Formulas!AP2:AP137,Formulas!$A$2:$A$137),1)</f>
        <v>2.0154906396435099</v>
      </c>
      <c r="M31" s="393">
        <f>INDEX(LINEST(Formulas!AQ2:AQ137,Formulas!$A$2:$A$137),1)</f>
        <v>4.6802464696944011</v>
      </c>
      <c r="N31" s="392">
        <f>INDEX(LINEST(Formulas!AO2:AO137,Formulas!$A$2:$A$137),2)</f>
        <v>11.231855353574133</v>
      </c>
      <c r="O31" s="393">
        <f>INDEX(LINEST(Formulas!AP2:AP137,Formulas!$A$2:$A$137),2)</f>
        <v>5.4631728878026706</v>
      </c>
      <c r="P31" s="393">
        <f>INDEX(LINEST(Formulas!AQ2:AQ137,Formulas!$A$2:$A$137),2)</f>
        <v>20.059174268132836</v>
      </c>
      <c r="Q31" s="394"/>
      <c r="U31" s="385"/>
      <c r="W31" s="385"/>
    </row>
    <row r="32" spans="1:33" x14ac:dyDescent="0.25">
      <c r="A32" s="405" t="s">
        <v>272</v>
      </c>
      <c r="B32" s="406" t="s">
        <v>101</v>
      </c>
      <c r="C32" s="406" t="s">
        <v>227</v>
      </c>
      <c r="D32" s="405" t="s">
        <v>86</v>
      </c>
      <c r="E32" s="389">
        <v>1</v>
      </c>
      <c r="F32" s="390">
        <v>1.2140011731951612</v>
      </c>
      <c r="G32" s="390">
        <v>0.32200615498361901</v>
      </c>
      <c r="H32" s="390">
        <v>1.4451752379316014</v>
      </c>
      <c r="I32" s="390">
        <v>0.29429204835844774</v>
      </c>
      <c r="J32" s="391"/>
      <c r="K32" s="392">
        <f>INDEX(LINEST(Formulas!AR2:AR137,Formulas!$A$2:$A$137),1)</f>
        <v>0.17671164385947818</v>
      </c>
      <c r="L32" s="393">
        <f>INDEX(LINEST(Formulas!AS2:AS137,Formulas!$A$2:$A$137),1)</f>
        <v>0.10338904137052989</v>
      </c>
      <c r="M32" s="393">
        <f>INDEX(LINEST(Formulas!AT2:AT137,Formulas!$A$2:$A$137),1)</f>
        <v>0.26914096992427217</v>
      </c>
      <c r="N32" s="392">
        <f>INDEX(LINEST(Formulas!AR2:AR137,Formulas!$A$2:$A$137),2)</f>
        <v>3.8203435984109309</v>
      </c>
      <c r="O32" s="393">
        <f>INDEX(LINEST(Formulas!AS2:AS137,Formulas!$A$2:$A$137),2)</f>
        <v>2.2033119001536923</v>
      </c>
      <c r="P32" s="393">
        <f>INDEX(LINEST(Formulas!AT2:AT137,Formulas!$A$2:$A$137),2)</f>
        <v>5.9015124856185821</v>
      </c>
      <c r="Q32" s="394"/>
      <c r="U32" s="385"/>
      <c r="W32" s="385"/>
      <c r="AC32" s="385"/>
    </row>
    <row r="33" spans="1:29" x14ac:dyDescent="0.25">
      <c r="A33" s="405" t="s">
        <v>152</v>
      </c>
      <c r="B33" s="405" t="s">
        <v>153</v>
      </c>
      <c r="C33" s="406"/>
      <c r="D33" s="405" t="s">
        <v>90</v>
      </c>
      <c r="E33" s="389">
        <v>1</v>
      </c>
      <c r="F33" s="402"/>
      <c r="G33" s="402"/>
      <c r="H33" s="402"/>
      <c r="I33" s="402"/>
      <c r="J33" s="403"/>
      <c r="K33" s="392"/>
      <c r="L33" s="393"/>
      <c r="M33" s="393"/>
      <c r="N33" s="392"/>
      <c r="O33" s="404"/>
      <c r="P33" s="404"/>
      <c r="Q33" s="394"/>
      <c r="U33" s="385"/>
      <c r="W33" s="385"/>
      <c r="AC33" s="385"/>
    </row>
    <row r="34" spans="1:29" x14ac:dyDescent="0.25">
      <c r="A34" s="405" t="s">
        <v>9</v>
      </c>
      <c r="B34" s="405" t="s">
        <v>71</v>
      </c>
      <c r="C34" s="406"/>
      <c r="D34" s="405" t="s">
        <v>90</v>
      </c>
      <c r="E34" s="389">
        <v>1</v>
      </c>
      <c r="F34" s="402"/>
      <c r="G34" s="402"/>
      <c r="H34" s="402"/>
      <c r="I34" s="402"/>
      <c r="J34" s="403"/>
      <c r="K34" s="392"/>
      <c r="L34" s="393"/>
      <c r="M34" s="393"/>
      <c r="N34" s="392"/>
      <c r="O34" s="404"/>
      <c r="P34" s="404"/>
      <c r="Q34" s="394"/>
      <c r="U34" s="385"/>
      <c r="W34" s="385"/>
      <c r="AC34" s="385"/>
    </row>
    <row r="35" spans="1:29" x14ac:dyDescent="0.25">
      <c r="A35" s="405" t="s">
        <v>10</v>
      </c>
      <c r="B35" s="405" t="s">
        <v>102</v>
      </c>
      <c r="C35" s="406"/>
      <c r="D35" s="405" t="s">
        <v>5</v>
      </c>
      <c r="E35" s="389">
        <v>1</v>
      </c>
      <c r="F35" s="391">
        <v>3.5750000000000004E-2</v>
      </c>
      <c r="G35" s="390">
        <v>3.4718253741470688E-2</v>
      </c>
      <c r="H35" s="391">
        <v>1</v>
      </c>
      <c r="I35" s="390"/>
      <c r="J35" s="391"/>
      <c r="K35" s="392">
        <f>INDEX(LINEST(Formulas!W2:W137,Formulas!$A$2:$A$137),1)</f>
        <v>0.17799999999999999</v>
      </c>
      <c r="L35" s="393">
        <f>INDEX(LINEST(Formulas!X2:X137,Formulas!$A$2:$A$137),1)</f>
        <v>0.10099999999999994</v>
      </c>
      <c r="M35" s="393">
        <f>INDEX(LINEST(Formulas!Y2:Y137,Formulas!$A$2:$A$137),1)</f>
        <v>0.25499999999999995</v>
      </c>
      <c r="N35" s="392">
        <f>INDEX(LINEST(Formulas!W2:W137,Formulas!$A$2:$A$137),2)</f>
        <v>-3.5527136788005009E-15</v>
      </c>
      <c r="O35" s="393">
        <f>INDEX(LINEST(Formulas!X2:X137,Formulas!$A$2:$A$137),2)</f>
        <v>4.4408920985006262E-15</v>
      </c>
      <c r="P35" s="393">
        <f>INDEX(LINEST(Formulas!Y2:Y137,Formulas!$A$2:$A$137),2)</f>
        <v>7.1054273576010019E-15</v>
      </c>
      <c r="Q35" s="394" t="s">
        <v>169</v>
      </c>
      <c r="U35" s="385"/>
      <c r="W35" s="385"/>
      <c r="AC35" s="385"/>
    </row>
    <row r="36" spans="1:29" x14ac:dyDescent="0.25">
      <c r="A36" s="405" t="s">
        <v>233</v>
      </c>
      <c r="B36" s="406" t="s">
        <v>106</v>
      </c>
      <c r="C36" s="406" t="s">
        <v>197</v>
      </c>
      <c r="D36" s="405" t="s">
        <v>87</v>
      </c>
      <c r="E36" s="389">
        <v>1</v>
      </c>
      <c r="F36" s="390">
        <v>0.94320075757575761</v>
      </c>
      <c r="G36" s="390">
        <v>0.16014782058586116</v>
      </c>
      <c r="H36" s="390">
        <v>1.3702222222222222</v>
      </c>
      <c r="I36" s="390">
        <v>9.9753100085285665E-2</v>
      </c>
      <c r="J36" s="391"/>
      <c r="K36" s="392">
        <f>INDEX(LINEST(Formulas!AU2:AU137,Formulas!$A$2:$A$137),1)</f>
        <v>1.2930112816994219</v>
      </c>
      <c r="L36" s="393">
        <f>INDEX(LINEST(Formulas!AV2:AV137,Formulas!$A$2:$A$137),1)</f>
        <v>0.99523865466966643</v>
      </c>
      <c r="M36" s="393">
        <f>INDEX(LINEST(Formulas!AW2:AW137,Formulas!$A$2:$A$137),1)</f>
        <v>1.6228004358999653</v>
      </c>
      <c r="N36" s="392">
        <f>INDEX(LINEST(Formulas!AU2:AU137,Formulas!$A$2:$A$137),2)</f>
        <v>1.8590513218754552</v>
      </c>
      <c r="O36" s="393">
        <f>INDEX(LINEST(Formulas!AV2:AV137,Formulas!$A$2:$A$137),2)</f>
        <v>1.1880602095241528</v>
      </c>
      <c r="P36" s="393">
        <f>INDEX(LINEST(Formulas!AW2:AW137,Formulas!$A$2:$A$137),2)</f>
        <v>2.7291513075997074</v>
      </c>
      <c r="Q36" s="394"/>
      <c r="U36" s="385"/>
      <c r="W36" s="385"/>
    </row>
    <row r="37" spans="1:29" x14ac:dyDescent="0.25">
      <c r="A37" s="405" t="s">
        <v>234</v>
      </c>
      <c r="B37" s="406" t="s">
        <v>106</v>
      </c>
      <c r="C37" s="406" t="s">
        <v>197</v>
      </c>
      <c r="D37" s="405" t="s">
        <v>88</v>
      </c>
      <c r="E37" s="389">
        <v>1</v>
      </c>
      <c r="F37" s="390">
        <v>0.94320075757575761</v>
      </c>
      <c r="G37" s="390">
        <v>0.16014782058586116</v>
      </c>
      <c r="H37" s="390">
        <v>1.3702222222222222</v>
      </c>
      <c r="I37" s="390">
        <v>9.9753100085285665E-2</v>
      </c>
      <c r="J37" s="391">
        <v>0.33800000000000002</v>
      </c>
      <c r="K37" s="392">
        <f>INDEX(LINEST(Formulas!AX2:AX137,Formulas!$A$2:$A$137),1)</f>
        <v>1.2923946380471378</v>
      </c>
      <c r="L37" s="393">
        <f>INDEX(LINEST(Formulas!AY2:AY137,Formulas!$A$2:$A$137),1)</f>
        <v>0.9948445774443031</v>
      </c>
      <c r="M37" s="393">
        <f>INDEX(LINEST(Formulas!AZ2:AZ137,Formulas!$A$2:$A$137),1)</f>
        <v>1.6218951818006559</v>
      </c>
      <c r="N37" s="392">
        <f>INDEX(LINEST(Formulas!AX2:AX137,Formulas!$A$2:$A$137),2)</f>
        <v>1.4210854715202004E-14</v>
      </c>
      <c r="O37" s="393">
        <f>INDEX(LINEST(Formulas!AY2:AY137,Formulas!$A$2:$A$137),2)</f>
        <v>0</v>
      </c>
      <c r="P37" s="393">
        <f>INDEX(LINEST(Formulas!AZ2:AZ137,Formulas!$A$2:$A$137),2)</f>
        <v>1.4210854715202004E-14</v>
      </c>
      <c r="Q37" s="394"/>
      <c r="U37" s="385"/>
      <c r="W37" s="385"/>
    </row>
    <row r="38" spans="1:29" x14ac:dyDescent="0.25">
      <c r="A38" s="405" t="s">
        <v>235</v>
      </c>
      <c r="B38" s="406" t="s">
        <v>106</v>
      </c>
      <c r="C38" s="406" t="s">
        <v>198</v>
      </c>
      <c r="D38" s="405" t="s">
        <v>88</v>
      </c>
      <c r="E38" s="389">
        <v>1</v>
      </c>
      <c r="F38" s="390">
        <v>1.2361666666666666</v>
      </c>
      <c r="G38" s="390">
        <v>0.20913636363636359</v>
      </c>
      <c r="H38" s="390">
        <v>1.5560000000000003</v>
      </c>
      <c r="I38" s="390">
        <v>0.127</v>
      </c>
      <c r="J38" s="391">
        <v>0.33800000000000002</v>
      </c>
      <c r="K38" s="392">
        <f>INDEX(LINEST(Formulas!BA2:BA137,Formulas!$A$2:$A$137),1)</f>
        <v>1.9234753333333319</v>
      </c>
      <c r="L38" s="393">
        <f>INDEX(LINEST(Formulas!BB2:BB137,Formulas!$A$2:$A$137),1)</f>
        <v>1.4676263030303018</v>
      </c>
      <c r="M38" s="393">
        <f>INDEX(LINEST(Formulas!BC2:BC137,Formulas!$A$2:$A$137),1)</f>
        <v>2.4324450000000004</v>
      </c>
      <c r="N38" s="392">
        <f>INDEX(LINEST(Formulas!BA2:BA137,Formulas!$A$2:$A$137),2)</f>
        <v>1.1368683772161603E-13</v>
      </c>
      <c r="O38" s="393">
        <f>INDEX(LINEST(Formulas!BB2:BB137,Formulas!$A$2:$A$137),2)</f>
        <v>8.5265128291212022E-14</v>
      </c>
      <c r="P38" s="393">
        <f>INDEX(LINEST(Formulas!BC2:BC137,Formulas!$A$2:$A$137),2)</f>
        <v>-2.8421709430404007E-14</v>
      </c>
      <c r="Q38" s="394"/>
      <c r="U38" s="385"/>
    </row>
    <row r="39" spans="1:29" x14ac:dyDescent="0.25">
      <c r="A39" s="405" t="s">
        <v>236</v>
      </c>
      <c r="B39" s="406" t="s">
        <v>106</v>
      </c>
      <c r="C39" s="406" t="s">
        <v>198</v>
      </c>
      <c r="D39" s="405" t="s">
        <v>96</v>
      </c>
      <c r="E39" s="389">
        <v>1.99</v>
      </c>
      <c r="F39" s="390">
        <v>1.2140011731951612</v>
      </c>
      <c r="G39" s="390">
        <v>0.32200615498361901</v>
      </c>
      <c r="H39" s="390">
        <v>1.4451752379316014</v>
      </c>
      <c r="I39" s="390">
        <v>0.29429204835844774</v>
      </c>
      <c r="J39" s="391"/>
      <c r="K39" s="392">
        <f>INDEX(LINEST(Formulas!BD2:BD137,Formulas!$A$2:$A$137),1)</f>
        <v>4.8486488100476795E-2</v>
      </c>
      <c r="L39" s="393">
        <f>INDEX(LINEST(Formulas!BE2:BE137,Formulas!$A$2:$A$137),1)</f>
        <v>2.8360363653141093E-2</v>
      </c>
      <c r="M39" s="393">
        <f>INDEX(LINEST(Formulas!BF2:BF137,Formulas!$A$2:$A$137),1)</f>
        <v>7.3867532887662332E-2</v>
      </c>
      <c r="N39" s="392">
        <f>INDEX(LINEST(Formulas!BD2:BD137,Formulas!$A$2:$A$137),2)</f>
        <v>4.8557311718581984</v>
      </c>
      <c r="O39" s="393">
        <f>INDEX(LINEST(Formulas!BE2:BE137,Formulas!$A$2:$A$137),2)</f>
        <v>2.8091505914848227</v>
      </c>
      <c r="P39" s="393">
        <f>INDEX(LINEST(Formulas!BF2:BF137,Formulas!$A$2:$A$137),2)</f>
        <v>7.4782989510766331</v>
      </c>
      <c r="Q39" s="394"/>
      <c r="U39" s="385"/>
    </row>
    <row r="40" spans="1:29" x14ac:dyDescent="0.25">
      <c r="A40" s="405" t="s">
        <v>237</v>
      </c>
      <c r="B40" s="406" t="s">
        <v>106</v>
      </c>
      <c r="C40" s="406" t="s">
        <v>199</v>
      </c>
      <c r="D40" s="405" t="s">
        <v>87</v>
      </c>
      <c r="E40" s="389">
        <v>1</v>
      </c>
      <c r="F40" s="390">
        <v>0.94320075757575761</v>
      </c>
      <c r="G40" s="390">
        <v>0.16014782058586116</v>
      </c>
      <c r="H40" s="390">
        <v>1.3702222222222222</v>
      </c>
      <c r="I40" s="390">
        <v>9.9753100085285665E-2</v>
      </c>
      <c r="J40" s="391"/>
      <c r="K40" s="392">
        <f>INDEX(LINEST(Formulas!BG2:BG137,Formulas!$A$2:$A$137),1)</f>
        <v>1.2930112816994219</v>
      </c>
      <c r="L40" s="393">
        <f>INDEX(LINEST(Formulas!BH2:BH137,Formulas!$A$2:$A$137),1)</f>
        <v>0.99523865466966643</v>
      </c>
      <c r="M40" s="393">
        <f>INDEX(LINEST(Formulas!BI2:BI137,Formulas!$A$2:$A$137),1)</f>
        <v>1.6228004358999653</v>
      </c>
      <c r="N40" s="392">
        <f>INDEX(LINEST(Formulas!BG2:BG137,Formulas!$A$2:$A$137),2)</f>
        <v>1.8590513218754552</v>
      </c>
      <c r="O40" s="393">
        <f>INDEX(LINEST(Formulas!BH2:BH137,Formulas!$A$2:$A$137),2)</f>
        <v>1.1880602095241528</v>
      </c>
      <c r="P40" s="393">
        <f>INDEX(LINEST(Formulas!BI2:BI137,Formulas!$A$2:$A$137),2)</f>
        <v>2.7291513075997074</v>
      </c>
      <c r="Q40" s="394"/>
      <c r="U40" s="385"/>
    </row>
    <row r="41" spans="1:29" x14ac:dyDescent="0.25">
      <c r="A41" s="405" t="s">
        <v>238</v>
      </c>
      <c r="B41" s="406" t="s">
        <v>106</v>
      </c>
      <c r="C41" s="406" t="s">
        <v>200</v>
      </c>
      <c r="D41" s="405" t="s">
        <v>87</v>
      </c>
      <c r="E41" s="389">
        <v>1</v>
      </c>
      <c r="F41" s="390">
        <v>0.98163636363636364</v>
      </c>
      <c r="G41" s="390">
        <v>0.13395491870708109</v>
      </c>
      <c r="H41" s="390">
        <v>1.5146666666666668</v>
      </c>
      <c r="I41" s="390">
        <v>0.10225930025585701</v>
      </c>
      <c r="J41" s="391"/>
      <c r="K41" s="392">
        <f>INDEX(LINEST(Formulas!BJ2:BJ137,Formulas!$A$2:$A$137),1)</f>
        <v>1.4875902135576038</v>
      </c>
      <c r="L41" s="393">
        <f>INDEX(LINEST(Formulas!BK2:BK137,Formulas!$A$2:$A$137),1)</f>
        <v>1.1977849224369159</v>
      </c>
      <c r="M41" s="393">
        <f>INDEX(LINEST(Formulas!BL2:BL137,Formulas!$A$2:$A$137),1)</f>
        <v>1.804846483729837</v>
      </c>
      <c r="N41" s="392">
        <f>INDEX(LINEST(Formulas!BJ2:BJ137,Formulas!$A$2:$A$137),2)</f>
        <v>2.2259245263813767</v>
      </c>
      <c r="O41" s="393">
        <f>INDEX(LINEST(Formulas!BK2:BK137,Formulas!$A$2:$A$137),2)</f>
        <v>1.5478091817524842</v>
      </c>
      <c r="P41" s="393">
        <f>INDEX(LINEST(Formulas!BL2:BL137,Formulas!$A$2:$A$137),2)</f>
        <v>3.0689686367469022</v>
      </c>
      <c r="Q41" s="394"/>
      <c r="U41" s="385"/>
    </row>
    <row r="42" spans="1:29" x14ac:dyDescent="0.25">
      <c r="A42" s="405" t="s">
        <v>239</v>
      </c>
      <c r="B42" s="406" t="s">
        <v>106</v>
      </c>
      <c r="C42" s="406" t="s">
        <v>201</v>
      </c>
      <c r="D42" s="405" t="s">
        <v>95</v>
      </c>
      <c r="E42" s="389">
        <v>2.12</v>
      </c>
      <c r="F42" s="390">
        <v>1.1068666666666667</v>
      </c>
      <c r="G42" s="390">
        <v>0.10277866185805953</v>
      </c>
      <c r="H42" s="390">
        <v>1.2112986674547761</v>
      </c>
      <c r="I42" s="390">
        <v>0.20455650074987747</v>
      </c>
      <c r="J42" s="391">
        <v>0.214</v>
      </c>
      <c r="K42" s="392">
        <f>INDEX(LINEST(Formulas!BM2:BM137,Formulas!$A$2:$A$137),1)</f>
        <v>0.3923023142389952</v>
      </c>
      <c r="L42" s="393">
        <f>INDEX(LINEST(Formulas!BN2:BN137,Formulas!$A$2:$A$137),1)</f>
        <v>0.47998700043599468</v>
      </c>
      <c r="M42" s="393">
        <f>INDEX(LINEST(Formulas!BO2:BO137,Formulas!$A$2:$A$137),1)</f>
        <v>0.81323548492737052</v>
      </c>
      <c r="N42" s="392">
        <f>INDEX(LINEST(Formulas!BM2:BM137,Formulas!$A$2:$A$137),2)</f>
        <v>1.7763568394002505E-14</v>
      </c>
      <c r="O42" s="393">
        <f>INDEX(LINEST(Formulas!BN2:BN137,Formulas!$A$2:$A$137),2)</f>
        <v>0.80722011215401324</v>
      </c>
      <c r="P42" s="393">
        <f>INDEX(LINEST(Formulas!BO2:BO137,Formulas!$A$2:$A$137),2)</f>
        <v>1.3676621215874079</v>
      </c>
      <c r="Q42" s="394"/>
      <c r="U42" s="385"/>
    </row>
    <row r="43" spans="1:29" x14ac:dyDescent="0.25">
      <c r="A43" s="405" t="s">
        <v>240</v>
      </c>
      <c r="B43" s="406" t="s">
        <v>106</v>
      </c>
      <c r="C43" s="406" t="s">
        <v>201</v>
      </c>
      <c r="D43" s="405" t="s">
        <v>86</v>
      </c>
      <c r="E43" s="389">
        <v>1</v>
      </c>
      <c r="F43" s="390">
        <v>1.2140011731951612</v>
      </c>
      <c r="G43" s="390">
        <v>0.32200615498361901</v>
      </c>
      <c r="H43" s="390">
        <v>1.4451752379316014</v>
      </c>
      <c r="I43" s="390">
        <v>0.29429204835844774</v>
      </c>
      <c r="J43" s="391"/>
      <c r="K43" s="392">
        <f>INDEX(LINEST(Formulas!BP2:BP137,Formulas!$A$2:$A$137),1)</f>
        <v>0.17671164385947818</v>
      </c>
      <c r="L43" s="393">
        <f>INDEX(LINEST(Formulas!BQ2:BQ137,Formulas!$A$2:$A$137),1)</f>
        <v>0.10338904137052989</v>
      </c>
      <c r="M43" s="393">
        <f>INDEX(LINEST(Formulas!BR2:BR137,Formulas!$A$2:$A$137),1)</f>
        <v>0.26914096992427217</v>
      </c>
      <c r="N43" s="392">
        <f>INDEX(LINEST(Formulas!BP2:BP137,Formulas!$A$2:$A$137),2)</f>
        <v>3.8203435984109309</v>
      </c>
      <c r="O43" s="393">
        <f>INDEX(LINEST(Formulas!BQ2:BQ137,Formulas!$A$2:$A$137),2)</f>
        <v>2.2033119001536923</v>
      </c>
      <c r="P43" s="393">
        <f>INDEX(LINEST(Formulas!BR2:BR137,Formulas!$A$2:$A$137),2)</f>
        <v>5.9015124856185821</v>
      </c>
      <c r="Q43" s="394"/>
    </row>
    <row r="44" spans="1:29" x14ac:dyDescent="0.25">
      <c r="A44" s="405" t="s">
        <v>241</v>
      </c>
      <c r="B44" s="406" t="s">
        <v>106</v>
      </c>
      <c r="C44" s="406" t="s">
        <v>202</v>
      </c>
      <c r="D44" s="405" t="s">
        <v>88</v>
      </c>
      <c r="E44" s="389">
        <v>1</v>
      </c>
      <c r="F44" s="390">
        <v>1.165</v>
      </c>
      <c r="G44" s="390">
        <v>0.22999999999999998</v>
      </c>
      <c r="H44" s="390">
        <v>1.3702222222222222</v>
      </c>
      <c r="I44" s="390">
        <v>9.9753100085285665E-2</v>
      </c>
      <c r="J44" s="391">
        <v>0.33800000000000002</v>
      </c>
      <c r="K44" s="392">
        <f>INDEX(LINEST(Formulas!BS2:BS137,Formulas!$A$2:$A$137),1)</f>
        <v>1.5963088888888888</v>
      </c>
      <c r="L44" s="393">
        <f>INDEX(LINEST(Formulas!BT2:BT137,Formulas!$A$2:$A$137),1)</f>
        <v>1.1878886291980351</v>
      </c>
      <c r="M44" s="393">
        <f>INDEX(LINEST(Formulas!BU2:BU137,Formulas!$A$2:$A$137),1)</f>
        <v>2.0506155746189716</v>
      </c>
      <c r="N44" s="392">
        <f>INDEX(LINEST(Formulas!BS2:BS137,Formulas!$A$2:$A$137),2)</f>
        <v>2.8421709430404007E-14</v>
      </c>
      <c r="O44" s="393">
        <f>INDEX(LINEST(Formulas!BT2:BT137,Formulas!$A$2:$A$137),2)</f>
        <v>2.8421709430404007E-14</v>
      </c>
      <c r="P44" s="393">
        <f>INDEX(LINEST(Formulas!BU2:BU137,Formulas!$A$2:$A$137),2)</f>
        <v>1.1368683772161603E-13</v>
      </c>
      <c r="Q44" s="394"/>
    </row>
    <row r="45" spans="1:29" x14ac:dyDescent="0.25">
      <c r="A45" s="405" t="s">
        <v>242</v>
      </c>
      <c r="B45" s="406" t="s">
        <v>106</v>
      </c>
      <c r="C45" s="406" t="s">
        <v>202</v>
      </c>
      <c r="D45" s="405" t="s">
        <v>86</v>
      </c>
      <c r="E45" s="389">
        <v>1</v>
      </c>
      <c r="F45" s="390">
        <v>1.2140011731951612</v>
      </c>
      <c r="G45" s="390">
        <v>0.32200615498361901</v>
      </c>
      <c r="H45" s="390">
        <v>1.4451752379316014</v>
      </c>
      <c r="I45" s="390">
        <v>0.29429204835844774</v>
      </c>
      <c r="J45" s="391"/>
      <c r="K45" s="392">
        <f>INDEX(LINEST(Formulas!BV2:BV137,Formulas!$A$2:$A$137),1)</f>
        <v>0.17671164385947818</v>
      </c>
      <c r="L45" s="393">
        <f>INDEX(LINEST(Formulas!BW2:BW137,Formulas!$A$2:$A$137),1)</f>
        <v>0.10338904137052989</v>
      </c>
      <c r="M45" s="393">
        <f>INDEX(LINEST(Formulas!BX2:BX137,Formulas!$A$2:$A$137),1)</f>
        <v>0.26914096992427217</v>
      </c>
      <c r="N45" s="392">
        <f>INDEX(LINEST(Formulas!BV2:BV137,Formulas!$A$2:$A$137),2)</f>
        <v>3.8203435984109309</v>
      </c>
      <c r="O45" s="393">
        <f>INDEX(LINEST(Formulas!BW2:BW137,Formulas!$A$2:$A$137),2)</f>
        <v>2.2033119001536923</v>
      </c>
      <c r="P45" s="393">
        <f>INDEX(LINEST(Formulas!BX2:BX137,Formulas!$A$2:$A$137),2)</f>
        <v>5.9015124856185821</v>
      </c>
      <c r="Q45" s="394"/>
    </row>
    <row r="46" spans="1:29" x14ac:dyDescent="0.25">
      <c r="A46" s="405" t="s">
        <v>243</v>
      </c>
      <c r="B46" s="406" t="s">
        <v>106</v>
      </c>
      <c r="C46" s="406" t="s">
        <v>203</v>
      </c>
      <c r="D46" s="405" t="s">
        <v>88</v>
      </c>
      <c r="E46" s="389">
        <v>1</v>
      </c>
      <c r="F46" s="390">
        <v>0.39</v>
      </c>
      <c r="G46" s="390">
        <v>6.7500000000000004E-2</v>
      </c>
      <c r="H46" s="390">
        <v>1.04</v>
      </c>
      <c r="I46" s="390">
        <v>7.0000000000000007E-2</v>
      </c>
      <c r="J46" s="391">
        <v>0.33800000000000002</v>
      </c>
      <c r="K46" s="392">
        <f>INDEX(LINEST(Formulas!BY2:BY137,Formulas!$A$2:$A$137),1)</f>
        <v>0.40559999999999974</v>
      </c>
      <c r="L46" s="393">
        <f>INDEX(LINEST(Formulas!BZ2:BZ137,Formulas!$A$2:$A$137),1)</f>
        <v>0.3128249999999998</v>
      </c>
      <c r="M46" s="393">
        <f>INDEX(LINEST(Formulas!CA2:CA137,Formulas!$A$2:$A$137),1)</f>
        <v>0.50782499999999975</v>
      </c>
      <c r="N46" s="392">
        <f>INDEX(LINEST(Formulas!BY2:BY137,Formulas!$A$2:$A$137),2)</f>
        <v>1.7763568394002505E-14</v>
      </c>
      <c r="O46" s="393">
        <f>INDEX(LINEST(Formulas!BZ2:BZ137,Formulas!$A$2:$A$137),2)</f>
        <v>1.0658141036401503E-14</v>
      </c>
      <c r="P46" s="393">
        <f>INDEX(LINEST(Formulas!CA2:CA137,Formulas!$A$2:$A$137),2)</f>
        <v>2.1316282072803006E-14</v>
      </c>
      <c r="Q46" s="394"/>
    </row>
    <row r="47" spans="1:29" x14ac:dyDescent="0.25">
      <c r="A47" s="405" t="s">
        <v>244</v>
      </c>
      <c r="B47" s="406" t="s">
        <v>106</v>
      </c>
      <c r="C47" s="406" t="s">
        <v>203</v>
      </c>
      <c r="D47" s="405" t="s">
        <v>96</v>
      </c>
      <c r="E47" s="389">
        <v>1.51</v>
      </c>
      <c r="F47" s="390">
        <v>1.2140011731951612</v>
      </c>
      <c r="G47" s="390">
        <v>0.32200615498361901</v>
      </c>
      <c r="H47" s="390">
        <v>1.4451752379316014</v>
      </c>
      <c r="I47" s="390">
        <v>0.29429204835844774</v>
      </c>
      <c r="J47" s="391"/>
      <c r="K47" s="392">
        <f>INDEX(LINEST(Formulas!CB2:CB137,Formulas!$A$2:$A$137),1)</f>
        <v>0.31791748724578717</v>
      </c>
      <c r="L47" s="393">
        <f>INDEX(LINEST(Formulas!CC2:CC137,Formulas!$A$2:$A$137),1)</f>
        <v>0.18601313843269876</v>
      </c>
      <c r="M47" s="393">
        <f>INDEX(LINEST(Formulas!CD2:CD137,Formulas!$A$2:$A$137),1)</f>
        <v>0.48418263007653239</v>
      </c>
      <c r="N47" s="392">
        <f>INDEX(LINEST(Formulas!CB2:CB137,Formulas!$A$2:$A$137),2)</f>
        <v>4.3587770927957585</v>
      </c>
      <c r="O47" s="393">
        <f>INDEX(LINEST(Formulas!CC2:CC137,Formulas!$A$2:$A$137),2)</f>
        <v>2.5183667182454794</v>
      </c>
      <c r="P47" s="393">
        <f>INDEX(LINEST(Formulas!CD2:CD137,Formulas!$A$2:$A$137),2)</f>
        <v>6.7214901135792431</v>
      </c>
      <c r="Q47" s="394"/>
    </row>
    <row r="48" spans="1:29" x14ac:dyDescent="0.25">
      <c r="A48" s="405" t="s">
        <v>245</v>
      </c>
      <c r="B48" s="406" t="s">
        <v>106</v>
      </c>
      <c r="C48" s="406" t="s">
        <v>203</v>
      </c>
      <c r="D48" s="405" t="s">
        <v>86</v>
      </c>
      <c r="E48" s="389">
        <v>1</v>
      </c>
      <c r="F48" s="390">
        <v>1.2140011731951612</v>
      </c>
      <c r="G48" s="390">
        <v>0.32200615498361901</v>
      </c>
      <c r="H48" s="390">
        <v>1.4451752379316014</v>
      </c>
      <c r="I48" s="390">
        <v>0.29429204835844774</v>
      </c>
      <c r="J48" s="391"/>
      <c r="K48" s="392">
        <f>INDEX(LINEST(Formulas!CE2:CE137,Formulas!$A$2:$A$137),1)</f>
        <v>0.17671164385947818</v>
      </c>
      <c r="L48" s="393">
        <f>INDEX(LINEST(Formulas!CF2:CF137,Formulas!$A$2:$A$137),1)</f>
        <v>0.10338904137052989</v>
      </c>
      <c r="M48" s="393">
        <f>INDEX(LINEST(Formulas!CG2:CG137,Formulas!$A$2:$A$137),1)</f>
        <v>0.26914096992427217</v>
      </c>
      <c r="N48" s="392">
        <f>INDEX(LINEST(Formulas!CE2:CE137,Formulas!$A$2:$A$137),2)</f>
        <v>3.8203435984109309</v>
      </c>
      <c r="O48" s="393">
        <f>INDEX(LINEST(Formulas!CF2:CF137,Formulas!$A$2:$A$137),2)</f>
        <v>2.2033119001536923</v>
      </c>
      <c r="P48" s="393">
        <f>INDEX(LINEST(Formulas!CG2:CG137,Formulas!$A$2:$A$137),2)</f>
        <v>5.9015124856185821</v>
      </c>
      <c r="Q48" s="394"/>
    </row>
    <row r="49" spans="1:17" x14ac:dyDescent="0.25">
      <c r="A49" s="405" t="s">
        <v>11</v>
      </c>
      <c r="B49" s="405" t="s">
        <v>103</v>
      </c>
      <c r="C49" s="406"/>
      <c r="D49" s="405" t="s">
        <v>90</v>
      </c>
      <c r="E49" s="389">
        <v>1</v>
      </c>
      <c r="F49" s="402"/>
      <c r="G49" s="402"/>
      <c r="H49" s="402"/>
      <c r="I49" s="402"/>
      <c r="J49" s="403"/>
      <c r="K49" s="392"/>
      <c r="L49" s="393"/>
      <c r="M49" s="393"/>
      <c r="N49" s="392"/>
      <c r="O49" s="404"/>
      <c r="P49" s="404"/>
      <c r="Q49" s="394"/>
    </row>
    <row r="50" spans="1:17" x14ac:dyDescent="0.25">
      <c r="A50" s="405" t="s">
        <v>12</v>
      </c>
      <c r="B50" s="405" t="s">
        <v>104</v>
      </c>
      <c r="C50" s="406"/>
      <c r="D50" s="405" t="s">
        <v>90</v>
      </c>
      <c r="E50" s="389">
        <v>1</v>
      </c>
      <c r="F50" s="402"/>
      <c r="G50" s="402"/>
      <c r="H50" s="402"/>
      <c r="I50" s="402"/>
      <c r="J50" s="403"/>
      <c r="K50" s="392"/>
      <c r="L50" s="393"/>
      <c r="M50" s="393"/>
      <c r="N50" s="392"/>
      <c r="O50" s="404"/>
      <c r="P50" s="404"/>
      <c r="Q50" s="394"/>
    </row>
    <row r="51" spans="1:17" x14ac:dyDescent="0.25">
      <c r="A51" s="405" t="s">
        <v>13</v>
      </c>
      <c r="B51" s="405" t="s">
        <v>105</v>
      </c>
      <c r="C51" s="406"/>
      <c r="D51" s="405" t="s">
        <v>90</v>
      </c>
      <c r="E51" s="389">
        <v>1</v>
      </c>
      <c r="F51" s="402"/>
      <c r="G51" s="402"/>
      <c r="H51" s="402"/>
      <c r="I51" s="402"/>
      <c r="J51" s="403"/>
      <c r="K51" s="392"/>
      <c r="L51" s="393"/>
      <c r="M51" s="393"/>
      <c r="N51" s="392"/>
      <c r="O51" s="404"/>
      <c r="P51" s="404"/>
      <c r="Q51" s="394"/>
    </row>
    <row r="52" spans="1:17" x14ac:dyDescent="0.25">
      <c r="A52" s="405" t="s">
        <v>252</v>
      </c>
      <c r="B52" s="406" t="s">
        <v>107</v>
      </c>
      <c r="C52" s="406" t="s">
        <v>210</v>
      </c>
      <c r="D52" s="405" t="s">
        <v>1</v>
      </c>
      <c r="E52" s="389">
        <v>1</v>
      </c>
      <c r="F52" s="390">
        <v>3.02</v>
      </c>
      <c r="G52" s="390">
        <v>0.68775649276110284</v>
      </c>
      <c r="H52" s="390">
        <v>1.7149999999999999</v>
      </c>
      <c r="I52" s="390">
        <v>0.26127416997969555</v>
      </c>
      <c r="J52" s="391">
        <v>0.36399999999999999</v>
      </c>
      <c r="K52" s="392">
        <f>INDEX(LINEST(Formulas!CH2:CH137,Formulas!$A$2:$A$137),1)</f>
        <v>2.2146686799999977</v>
      </c>
      <c r="L52" s="393">
        <f>INDEX(LINEST(Formulas!CI2:CI137,Formulas!$A$2:$A$137),1)</f>
        <v>1.4497532678911533</v>
      </c>
      <c r="M52" s="393">
        <f>INDEX(LINEST(Formulas!CJ2:CJ137,Formulas!$A$2:$A$137),1)</f>
        <v>3.1332575515193324</v>
      </c>
      <c r="N52" s="392">
        <f>INDEX(LINEST(Formulas!CH2:CH137,Formulas!$A$2:$A$137),2)</f>
        <v>1.7053025658242404E-13</v>
      </c>
      <c r="O52" s="393">
        <f>INDEX(LINEST(Formulas!CI2:CI137,Formulas!$A$2:$A$137),2)</f>
        <v>4.2632564145606011E-14</v>
      </c>
      <c r="P52" s="393">
        <f>INDEX(LINEST(Formulas!CJ2:CJ137,Formulas!$A$2:$A$137),2)</f>
        <v>8.5265128291212022E-14</v>
      </c>
      <c r="Q52" s="394"/>
    </row>
    <row r="53" spans="1:17" x14ac:dyDescent="0.25">
      <c r="A53" s="405" t="s">
        <v>246</v>
      </c>
      <c r="B53" s="406" t="s">
        <v>107</v>
      </c>
      <c r="C53" s="406" t="s">
        <v>204</v>
      </c>
      <c r="D53" s="405" t="s">
        <v>1</v>
      </c>
      <c r="E53" s="389">
        <v>3.13</v>
      </c>
      <c r="F53" s="390">
        <v>3.5282727272727281</v>
      </c>
      <c r="G53" s="390">
        <v>0.62218193821414969</v>
      </c>
      <c r="H53" s="390">
        <v>1.7566666666666668</v>
      </c>
      <c r="I53" s="390">
        <v>0.28061255394691126</v>
      </c>
      <c r="J53" s="391">
        <v>0.36399999999999999</v>
      </c>
      <c r="K53" s="392">
        <f>INDEX(LINEST(Formulas!CK2:CK137,Formulas!$A$2:$A$137),1)</f>
        <v>2.6502644112727269</v>
      </c>
      <c r="L53" s="393">
        <f>INDEX(LINEST(Formulas!CL2:CL137,Formulas!$A$2:$A$137),1)</f>
        <v>1.8342104088578677</v>
      </c>
      <c r="M53" s="393">
        <f>INDEX(LINEST(Formulas!CM2:CM137,Formulas!$A$2:$A$137),1)</f>
        <v>3.6156295457102607</v>
      </c>
      <c r="N53" s="392">
        <f>INDEX(LINEST(Formulas!CK2:CK137,Formulas!$A$2:$A$137),2)</f>
        <v>8.5265128291212022E-14</v>
      </c>
      <c r="O53" s="393">
        <f>INDEX(LINEST(Formulas!CL2:CL137,Formulas!$A$2:$A$137),2)</f>
        <v>2.8421709430404007E-14</v>
      </c>
      <c r="P53" s="393">
        <f>INDEX(LINEST(Formulas!CM2:CM137,Formulas!$A$2:$A$137),2)</f>
        <v>1.4210854715202004E-13</v>
      </c>
      <c r="Q53" s="394"/>
    </row>
    <row r="54" spans="1:17" x14ac:dyDescent="0.25">
      <c r="A54" s="405" t="s">
        <v>247</v>
      </c>
      <c r="B54" s="406" t="s">
        <v>107</v>
      </c>
      <c r="C54" s="406" t="s">
        <v>205</v>
      </c>
      <c r="D54" s="405" t="s">
        <v>1</v>
      </c>
      <c r="E54" s="389">
        <v>1.61</v>
      </c>
      <c r="F54" s="390">
        <v>3.1885061503537111</v>
      </c>
      <c r="G54" s="390">
        <v>0.59046648409246905</v>
      </c>
      <c r="H54" s="390">
        <v>1.6572916666666666</v>
      </c>
      <c r="I54" s="390">
        <v>0.20253197132932807</v>
      </c>
      <c r="J54" s="391">
        <v>0.36399999999999999</v>
      </c>
      <c r="K54" s="392">
        <f>INDEX(LINEST(Formulas!CN2:CN137,Formulas!$A$2:$A$137),1)</f>
        <v>2.2595601257885143</v>
      </c>
      <c r="L54" s="393">
        <f>INDEX(LINEST(Formulas!CN2:CN137,Formulas!$A$2:$A$137),1)</f>
        <v>2.2595601257885143</v>
      </c>
      <c r="M54" s="393">
        <f>INDEX(LINEST(Formulas!CN2:CN137,Formulas!$A$2:$A$137),1)</f>
        <v>2.2595601257885143</v>
      </c>
      <c r="N54" s="392">
        <f>INDEX(LINEST(Formulas!CN2:CN137,Formulas!$A$2:$A$137),2)</f>
        <v>0</v>
      </c>
      <c r="O54" s="393">
        <f>INDEX(LINEST(Formulas!CO2:CO137,Formulas!$A$2:$A$137),2)</f>
        <v>-2.8421709430404007E-14</v>
      </c>
      <c r="P54" s="393">
        <f>INDEX(LINEST(Formulas!CP2:CP137,Formulas!$A$2:$A$137),2)</f>
        <v>5.6843418860808015E-14</v>
      </c>
      <c r="Q54" s="394"/>
    </row>
    <row r="55" spans="1:17" x14ac:dyDescent="0.25">
      <c r="A55" s="405" t="s">
        <v>248</v>
      </c>
      <c r="B55" s="406" t="s">
        <v>107</v>
      </c>
      <c r="C55" s="406" t="s">
        <v>206</v>
      </c>
      <c r="D55" s="405" t="s">
        <v>1</v>
      </c>
      <c r="E55" s="389">
        <v>3.31</v>
      </c>
      <c r="F55" s="390">
        <v>3.1887500000000002</v>
      </c>
      <c r="G55" s="390">
        <v>0.53425</v>
      </c>
      <c r="H55" s="390">
        <v>1.6572916666666666</v>
      </c>
      <c r="I55" s="390">
        <v>0.20253197132932807</v>
      </c>
      <c r="J55" s="391">
        <v>0.36399999999999999</v>
      </c>
      <c r="K55" s="392">
        <f>INDEX(LINEST(Formulas!CQ2:CQ137,Formulas!$A$2:$A$137),1)</f>
        <v>2.2597329317708326</v>
      </c>
      <c r="L55" s="393">
        <f>INDEX(LINEST(Formulas!CR2:CR137,Formulas!$A$2:$A$137),1)</f>
        <v>1.651245649780319</v>
      </c>
      <c r="M55" s="393">
        <f>INDEX(LINEST(Formulas!CS2:CS137,Formulas!$A$2:$A$137),1)</f>
        <v>2.9607551676611847</v>
      </c>
      <c r="N55" s="392">
        <f>INDEX(LINEST(Formulas!CQ2:CQ137,Formulas!$A$2:$A$137),2)</f>
        <v>2.8421709430404007E-14</v>
      </c>
      <c r="O55" s="393">
        <f>INDEX(LINEST(Formulas!CR2:CR137,Formulas!$A$2:$A$137),2)</f>
        <v>1.4210854715202004E-13</v>
      </c>
      <c r="P55" s="393">
        <f>INDEX(LINEST(Formulas!CS2:CS137,Formulas!$A$2:$A$137),2)</f>
        <v>1.1368683772161603E-13</v>
      </c>
      <c r="Q55" s="394"/>
    </row>
    <row r="56" spans="1:17" x14ac:dyDescent="0.25">
      <c r="A56" s="405" t="s">
        <v>249</v>
      </c>
      <c r="B56" s="406" t="s">
        <v>107</v>
      </c>
      <c r="C56" s="406" t="s">
        <v>207</v>
      </c>
      <c r="D56" s="405" t="s">
        <v>1</v>
      </c>
      <c r="E56" s="389">
        <v>3.54</v>
      </c>
      <c r="F56" s="390">
        <v>3.08</v>
      </c>
      <c r="G56" s="390">
        <v>0.48</v>
      </c>
      <c r="H56" s="390">
        <v>1.6572916666666666</v>
      </c>
      <c r="I56" s="390">
        <v>0.20253197132932807</v>
      </c>
      <c r="J56" s="391">
        <v>0.36399999999999999</v>
      </c>
      <c r="K56" s="392">
        <f>INDEX(LINEST(Formulas!CT2:CT137,Formulas!$A$2:$A$137),1)</f>
        <v>2.1826663833333324</v>
      </c>
      <c r="L56" s="393">
        <f>INDEX(LINEST(Formulas!CT2:CT137,Formulas!$A$2:$A$137),1)</f>
        <v>2.1826663833333324</v>
      </c>
      <c r="M56" s="393">
        <f>INDEX(LINEST(Formulas!CT2:CT137,Formulas!$A$2:$A$137),1)</f>
        <v>2.1826663833333324</v>
      </c>
      <c r="N56" s="392">
        <f>INDEX(LINEST(Formulas!CT2:CT137,Formulas!$A$2:$A$137),2)</f>
        <v>5.6843418860808015E-14</v>
      </c>
      <c r="O56" s="393">
        <f>INDEX(LINEST(Formulas!CU2:CU137,Formulas!$A$2:$A$137),2)</f>
        <v>9.9475983006414026E-14</v>
      </c>
      <c r="P56" s="393">
        <f>INDEX(LINEST(Formulas!CV2:CV137,Formulas!$A$2:$A$137),2)</f>
        <v>1.7053025658242404E-13</v>
      </c>
      <c r="Q56" s="394"/>
    </row>
    <row r="57" spans="1:17" x14ac:dyDescent="0.25">
      <c r="A57" s="405" t="s">
        <v>250</v>
      </c>
      <c r="B57" s="406" t="s">
        <v>107</v>
      </c>
      <c r="C57" s="406" t="s">
        <v>208</v>
      </c>
      <c r="D57" s="405" t="s">
        <v>1</v>
      </c>
      <c r="E57" s="389">
        <v>4.71</v>
      </c>
      <c r="F57" s="390">
        <v>3.15</v>
      </c>
      <c r="G57" s="390">
        <v>0.8</v>
      </c>
      <c r="H57" s="390">
        <v>1.6572916666666666</v>
      </c>
      <c r="I57" s="390">
        <v>0.20253197132932807</v>
      </c>
      <c r="J57" s="391">
        <v>0.36399999999999999</v>
      </c>
      <c r="K57" s="392">
        <f>INDEX(LINEST(Formulas!CW2:CW137,Formulas!$A$2:$A$137),1)</f>
        <v>2.2322724374999998</v>
      </c>
      <c r="L57" s="393">
        <f>INDEX(LINEST(Formulas!CX2:CX137,Formulas!$A$2:$A$137),1)</f>
        <v>1.4618298274566772</v>
      </c>
      <c r="M57" s="393">
        <f>INDEX(LINEST(Formulas!CY2:CY137,Formulas!$A$2:$A$137),1)</f>
        <v>3.1412793210479921</v>
      </c>
      <c r="N57" s="392">
        <f>INDEX(LINEST(Formulas!CW2:CW137,Formulas!$A$2:$A$137),2)</f>
        <v>0</v>
      </c>
      <c r="O57" s="393">
        <f>INDEX(LINEST(Formulas!CX2:CX137,Formulas!$A$2:$A$137),2)</f>
        <v>-2.8421709430404007E-14</v>
      </c>
      <c r="P57" s="393">
        <f>INDEX(LINEST(Formulas!CY2:CY137,Formulas!$A$2:$A$137),2)</f>
        <v>1.9895196601282805E-13</v>
      </c>
      <c r="Q57" s="394"/>
    </row>
    <row r="58" spans="1:17" x14ac:dyDescent="0.25">
      <c r="A58" s="405" t="s">
        <v>255</v>
      </c>
      <c r="B58" s="406" t="s">
        <v>107</v>
      </c>
      <c r="C58" s="406" t="s">
        <v>213</v>
      </c>
      <c r="D58" s="405" t="s">
        <v>1</v>
      </c>
      <c r="E58" s="389">
        <v>3.31</v>
      </c>
      <c r="F58" s="390">
        <v>3.1885061503537111</v>
      </c>
      <c r="G58" s="390">
        <v>0.59046648409246905</v>
      </c>
      <c r="H58" s="390">
        <v>1.6572916666666666</v>
      </c>
      <c r="I58" s="390">
        <v>0.20253197132932807</v>
      </c>
      <c r="J58" s="391">
        <v>0.36399999999999999</v>
      </c>
      <c r="K58" s="392">
        <f>INDEX(LINEST(Formulas!CZ2:CZ137,Formulas!$A$2:$A$137),1)</f>
        <v>2.2595601257885143</v>
      </c>
      <c r="L58" s="393">
        <f>INDEX(LINEST(Formulas!DA2:DA137,Formulas!$A$2:$A$137),1)</f>
        <v>1.616124203002671</v>
      </c>
      <c r="M58" s="393">
        <f>INDEX(LINEST(Formulas!DB2:DB137,Formulas!$A$2:$A$137),1)</f>
        <v>3.0052679978207708</v>
      </c>
      <c r="N58" s="392">
        <f>INDEX(LINEST(Formulas!CZ2:CZ137,Formulas!$A$2:$A$137),2)</f>
        <v>0</v>
      </c>
      <c r="O58" s="393">
        <f>INDEX(LINEST(Formulas!DA2:DA137,Formulas!$A$2:$A$137),2)</f>
        <v>-2.8421709430404007E-14</v>
      </c>
      <c r="P58" s="393">
        <f>INDEX(LINEST(Formulas!DB2:DB137,Formulas!$A$2:$A$137),2)</f>
        <v>5.6843418860808015E-14</v>
      </c>
      <c r="Q58" s="394"/>
    </row>
    <row r="59" spans="1:17" x14ac:dyDescent="0.25">
      <c r="A59" s="405" t="s">
        <v>251</v>
      </c>
      <c r="B59" s="406" t="s">
        <v>107</v>
      </c>
      <c r="C59" s="406" t="s">
        <v>209</v>
      </c>
      <c r="D59" s="405" t="s">
        <v>1</v>
      </c>
      <c r="E59" s="389">
        <v>3.77</v>
      </c>
      <c r="F59" s="390">
        <v>2.98</v>
      </c>
      <c r="G59" s="390">
        <v>0.51750000000000007</v>
      </c>
      <c r="H59" s="390">
        <v>1.47</v>
      </c>
      <c r="I59" s="390">
        <v>0.09</v>
      </c>
      <c r="J59" s="391">
        <v>0.36399999999999999</v>
      </c>
      <c r="K59" s="392">
        <f>INDEX(LINEST(Formulas!DC2:DC137,Formulas!$A$2:$A$137),1)</f>
        <v>1.8731445599999987</v>
      </c>
      <c r="L59" s="393">
        <f>INDEX(LINEST(Formulas!DD2:DD137,Formulas!$A$2:$A$137),1)</f>
        <v>1.4530916999999985</v>
      </c>
      <c r="M59" s="393">
        <f>INDEX(LINEST(Formulas!DE2:DE137,Formulas!$A$2:$A$137),1)</f>
        <v>2.3330283599999997</v>
      </c>
      <c r="N59" s="392">
        <f>INDEX(LINEST(Formulas!DC2:DC137,Formulas!$A$2:$A$137),2)</f>
        <v>8.5265128291212022E-14</v>
      </c>
      <c r="O59" s="393">
        <f>INDEX(LINEST(Formulas!DD2:DD137,Formulas!$A$2:$A$137),2)</f>
        <v>8.5265128291212022E-14</v>
      </c>
      <c r="P59" s="393">
        <f>INDEX(LINEST(Formulas!DE2:DE137,Formulas!$A$2:$A$137),2)</f>
        <v>0</v>
      </c>
      <c r="Q59" s="394"/>
    </row>
    <row r="60" spans="1:17" x14ac:dyDescent="0.25">
      <c r="A60" s="405" t="s">
        <v>253</v>
      </c>
      <c r="B60" s="406" t="s">
        <v>107</v>
      </c>
      <c r="C60" s="406" t="s">
        <v>211</v>
      </c>
      <c r="D60" s="405" t="s">
        <v>1</v>
      </c>
      <c r="E60" s="389">
        <v>3.34</v>
      </c>
      <c r="F60" s="390">
        <v>3.3725203252032521</v>
      </c>
      <c r="G60" s="390">
        <v>0.49157695767203008</v>
      </c>
      <c r="H60" s="390">
        <v>1.6875</v>
      </c>
      <c r="I60" s="390">
        <v>0.17824116139070542</v>
      </c>
      <c r="J60" s="391">
        <v>0.36399999999999999</v>
      </c>
      <c r="K60" s="392">
        <f>INDEX(LINEST(Formulas!DF2:DF137,Formulas!$A$2:$A$137),1)</f>
        <v>2.4335263536585363</v>
      </c>
      <c r="L60" s="393">
        <f>INDEX(LINEST(Formulas!DG2:DG137,Formulas!$A$2:$A$137),1)</f>
        <v>1.8592429594427566</v>
      </c>
      <c r="M60" s="393">
        <f>INDEX(LINEST(Formulas!DH2:DH137,Formulas!$A$2:$A$137),1)</f>
        <v>3.0827417286342436</v>
      </c>
      <c r="N60" s="392">
        <f>INDEX(LINEST(Formulas!DF2:DF137,Formulas!$A$2:$A$137),2)</f>
        <v>2.8421709430404007E-14</v>
      </c>
      <c r="O60" s="393">
        <f>INDEX(LINEST(Formulas!DG2:DG137,Formulas!$A$2:$A$137),2)</f>
        <v>1.2789769243681803E-13</v>
      </c>
      <c r="P60" s="393">
        <f>INDEX(LINEST(Formulas!DH2:DH137,Formulas!$A$2:$A$137),2)</f>
        <v>-5.6843418860808015E-14</v>
      </c>
      <c r="Q60" s="394"/>
    </row>
    <row r="61" spans="1:17" x14ac:dyDescent="0.25">
      <c r="A61" s="405" t="s">
        <v>254</v>
      </c>
      <c r="B61" s="406" t="s">
        <v>107</v>
      </c>
      <c r="C61" s="406" t="s">
        <v>212</v>
      </c>
      <c r="D61" s="405" t="s">
        <v>1</v>
      </c>
      <c r="E61" s="389">
        <v>3.09</v>
      </c>
      <c r="F61" s="390">
        <v>3.1885061503537111</v>
      </c>
      <c r="G61" s="390">
        <v>0.59046648409246905</v>
      </c>
      <c r="H61" s="390">
        <v>1.6572916666666666</v>
      </c>
      <c r="I61" s="390">
        <v>0.20253197132932807</v>
      </c>
      <c r="J61" s="391">
        <v>0.36399999999999999</v>
      </c>
      <c r="K61" s="392">
        <f>INDEX(LINEST(Formulas!DI2:DI137,Formulas!$A$2:$A$137),1)</f>
        <v>2.2595601257885143</v>
      </c>
      <c r="L61" s="393">
        <f>INDEX(LINEST(Formulas!DJ2:DJ137,Formulas!$A$2:$A$137),1)</f>
        <v>1.616124203002671</v>
      </c>
      <c r="M61" s="393">
        <f>INDEX(LINEST(Formulas!DK2:DK137,Formulas!$A$2:$A$137),1)</f>
        <v>3.0052679978207708</v>
      </c>
      <c r="N61" s="392">
        <f>INDEX(LINEST(Formulas!DI2:DI137,Formulas!$A$2:$A$137),2)</f>
        <v>0</v>
      </c>
      <c r="O61" s="393">
        <f>INDEX(LINEST(Formulas!DJ2:DJ137,Formulas!$A$2:$A$137),2)</f>
        <v>-2.8421709430404007E-14</v>
      </c>
      <c r="P61" s="393">
        <f>INDEX(LINEST(Formulas!DK2:DK137,Formulas!$A$2:$A$137),2)</f>
        <v>5.6843418860808015E-14</v>
      </c>
      <c r="Q61" s="394"/>
    </row>
    <row r="62" spans="1:17" x14ac:dyDescent="0.25">
      <c r="A62" s="405" t="s">
        <v>256</v>
      </c>
      <c r="B62" s="406" t="s">
        <v>108</v>
      </c>
      <c r="C62" s="406" t="s">
        <v>214</v>
      </c>
      <c r="D62" s="405" t="s">
        <v>96</v>
      </c>
      <c r="E62" s="389">
        <v>1.56</v>
      </c>
      <c r="F62" s="390">
        <v>1.2140011731951612</v>
      </c>
      <c r="G62" s="390">
        <v>0.32200615498361901</v>
      </c>
      <c r="H62" s="390">
        <v>1.4451752379316014</v>
      </c>
      <c r="I62" s="390">
        <v>0.29429204835844774</v>
      </c>
      <c r="J62" s="391"/>
      <c r="K62" s="392">
        <f>INDEX(LINEST(Formulas!DL2:DL137,Formulas!$A$2:$A$137),1)</f>
        <v>0.49797282261478903</v>
      </c>
      <c r="L62" s="393">
        <f>INDEX(LINEST(Formulas!DM2:DM137,Formulas!$A$2:$A$137),1)</f>
        <v>0.29136932730789783</v>
      </c>
      <c r="M62" s="393">
        <f>INDEX(LINEST(Formulas!DN2:DN137,Formulas!$A$2:$A$137),1)</f>
        <v>0.75838798382449379</v>
      </c>
      <c r="N62" s="392">
        <f>INDEX(LINEST(Formulas!DL2:DL137,Formulas!$A$2:$A$137),2)</f>
        <v>3.8203435984109433</v>
      </c>
      <c r="O62" s="393">
        <f>INDEX(LINEST(Formulas!DM2:DM137,Formulas!$A$2:$A$137),2)</f>
        <v>2.2033119001537003</v>
      </c>
      <c r="P62" s="393">
        <f>INDEX(LINEST(Formulas!DN2:DN137,Formulas!$A$2:$A$137),2)</f>
        <v>5.9015124856186105</v>
      </c>
      <c r="Q62" s="394"/>
    </row>
    <row r="63" spans="1:17" x14ac:dyDescent="0.25">
      <c r="A63" s="405" t="s">
        <v>257</v>
      </c>
      <c r="B63" s="406" t="s">
        <v>108</v>
      </c>
      <c r="C63" s="406" t="s">
        <v>215</v>
      </c>
      <c r="D63" s="405" t="s">
        <v>87</v>
      </c>
      <c r="E63" s="389">
        <v>1</v>
      </c>
      <c r="F63" s="390">
        <v>0.91214285714285726</v>
      </c>
      <c r="G63" s="390">
        <v>0.18995714285714288</v>
      </c>
      <c r="H63" s="390">
        <v>1.1500000000000001</v>
      </c>
      <c r="I63" s="390">
        <v>7.6666666666666675E-2</v>
      </c>
      <c r="K63" s="392">
        <f>INDEX(LINEST(Formulas!DO2:DO137,Formulas!$A$2:$A$137),1)</f>
        <v>1.0494483004015016</v>
      </c>
      <c r="L63" s="393">
        <f>INDEX(LINEST(Formulas!DP2:DP137,Formulas!$A$2:$A$137),1)</f>
        <v>0.77542918313176845</v>
      </c>
      <c r="M63" s="393">
        <f>INDEX(LINEST(Formulas!DQ2:DQ137,Formulas!$A$2:$A$137),1)</f>
        <v>1.3526630420631991</v>
      </c>
      <c r="N63" s="392">
        <f>INDEX(LINEST(Formulas!DO2:DO137,Formulas!$A$2:$A$137),2)</f>
        <v>1.45920280011849</v>
      </c>
      <c r="O63" s="393">
        <f>INDEX(LINEST(Formulas!DP2:DP137,Formulas!$A$2:$A$137),2)</f>
        <v>0.85373776815776381</v>
      </c>
      <c r="P63" s="393">
        <f>INDEX(LINEST(Formulas!DQ2:DQ137,Formulas!$A$2:$A$137),2)</f>
        <v>2.2722737927861658</v>
      </c>
      <c r="Q63" s="394"/>
    </row>
    <row r="64" spans="1:17" x14ac:dyDescent="0.25">
      <c r="A64" s="405" t="s">
        <v>258</v>
      </c>
      <c r="B64" s="406" t="s">
        <v>108</v>
      </c>
      <c r="C64" s="406" t="s">
        <v>216</v>
      </c>
      <c r="D64" s="405" t="s">
        <v>86</v>
      </c>
      <c r="E64" s="389">
        <v>1</v>
      </c>
      <c r="F64" s="390">
        <v>1.2140011731951612</v>
      </c>
      <c r="G64" s="390">
        <v>0.32200615498361901</v>
      </c>
      <c r="H64" s="390">
        <v>1.4451752379316014</v>
      </c>
      <c r="I64" s="390">
        <v>0.29429204835844774</v>
      </c>
      <c r="J64" s="391"/>
      <c r="K64" s="392">
        <f>INDEX(LINEST(Formulas!DR2:DR137,Formulas!$A$2:$A$137),1)</f>
        <v>0.17671164385947818</v>
      </c>
      <c r="L64" s="393">
        <f>INDEX(LINEST(Formulas!DS2:DS137,Formulas!$A$2:$A$137),1)</f>
        <v>0.10338904137052989</v>
      </c>
      <c r="M64" s="393">
        <f>INDEX(LINEST(Formulas!DT2:DT137,Formulas!$A$2:$A$137),1)</f>
        <v>0.26914096992427217</v>
      </c>
      <c r="N64" s="392">
        <f>INDEX(LINEST(Formulas!DR2:DR137,Formulas!$A$2:$A$137),2)</f>
        <v>3.8203435984109309</v>
      </c>
      <c r="O64" s="393">
        <f>INDEX(LINEST(Formulas!DS2:DS137,Formulas!$A$2:$A$137),2)</f>
        <v>2.2033119001536923</v>
      </c>
      <c r="P64" s="393">
        <f>INDEX(LINEST(Formulas!DT2:DT137,Formulas!$A$2:$A$137),2)</f>
        <v>5.9015124856185821</v>
      </c>
      <c r="Q64" s="394"/>
    </row>
    <row r="65" spans="1:17" x14ac:dyDescent="0.25">
      <c r="A65" s="405" t="s">
        <v>259</v>
      </c>
      <c r="B65" s="406" t="s">
        <v>108</v>
      </c>
      <c r="C65" s="406" t="s">
        <v>217</v>
      </c>
      <c r="D65" s="405" t="s">
        <v>87</v>
      </c>
      <c r="E65" s="389">
        <v>1</v>
      </c>
      <c r="F65" s="390">
        <v>0.91214285714285726</v>
      </c>
      <c r="G65" s="390">
        <v>0.18995714285714288</v>
      </c>
      <c r="H65" s="390">
        <v>1.1500000000000001</v>
      </c>
      <c r="I65" s="390">
        <v>7.6666666666666675E-2</v>
      </c>
      <c r="J65" s="391"/>
      <c r="K65" s="392">
        <f>INDEX(LINEST(Formulas!DU2:DU137,Formulas!$A$2:$A$137),1)</f>
        <v>1.0494483004015016</v>
      </c>
      <c r="L65" s="393">
        <f>INDEX(LINEST(Formulas!DV2:DV137,Formulas!$A$2:$A$137),1)</f>
        <v>0.77542918313176845</v>
      </c>
      <c r="M65" s="393">
        <f>INDEX(LINEST(Formulas!DW2:DW137,Formulas!$A$2:$A$137),1)</f>
        <v>1.3526630420631991</v>
      </c>
      <c r="N65" s="392">
        <f>INDEX(LINEST(Formulas!DU2:DU137,Formulas!$A$2:$A$137),2)</f>
        <v>1.45920280011849</v>
      </c>
      <c r="O65" s="393">
        <f>INDEX(LINEST(Formulas!DV2:DV137,Formulas!$A$2:$A$137),2)</f>
        <v>0.85373776815776381</v>
      </c>
      <c r="P65" s="393">
        <f>INDEX(LINEST(Formulas!DW2:DW137,Formulas!$A$2:$A$137),2)</f>
        <v>2.2722737927861658</v>
      </c>
      <c r="Q65" s="394"/>
    </row>
    <row r="66" spans="1:17" x14ac:dyDescent="0.25">
      <c r="A66" s="405" t="s">
        <v>260</v>
      </c>
      <c r="B66" s="406" t="s">
        <v>108</v>
      </c>
      <c r="C66" s="406" t="s">
        <v>218</v>
      </c>
      <c r="D66" s="405" t="s">
        <v>96</v>
      </c>
      <c r="E66" s="389">
        <v>1</v>
      </c>
      <c r="F66" s="390">
        <v>1.2140011731951612</v>
      </c>
      <c r="G66" s="390">
        <v>0.32200615498361901</v>
      </c>
      <c r="H66" s="390">
        <v>1.4451752379316014</v>
      </c>
      <c r="I66" s="390">
        <v>0.29429204835844774</v>
      </c>
      <c r="J66" s="391"/>
      <c r="K66" s="392">
        <f>INDEX(LINEST(Formulas!DX$2:DX$137,Formulas!$A$2:$A$137),1)</f>
        <v>0.54211710725263929</v>
      </c>
      <c r="L66" s="393">
        <f>INDEX(LINEST(Formulas!DY2:DY137,Formulas!$A$2:$A$137),1)</f>
        <v>0.31719957321832604</v>
      </c>
      <c r="M66" s="393">
        <f>INDEX(LINEST(Formulas!DZ2:DZ137,Formulas!$A$2:$A$137),1)</f>
        <v>0.82561509020412693</v>
      </c>
      <c r="N66" s="392">
        <f>INDEX(LINEST(Formulas!DX$2:DX$137,Formulas!$A$2:$A$137),2)</f>
        <v>3.8203435984109291</v>
      </c>
      <c r="O66" s="393">
        <f>INDEX(LINEST(Formulas!DY$2:DY$137,Formulas!$A$2:$A$137),2)</f>
        <v>2.2033119001536861</v>
      </c>
      <c r="P66" s="393">
        <f>INDEX(LINEST(Formulas!DZ$2:DZ$137,Formulas!$A$2:$A$137),2)</f>
        <v>5.9015124856186105</v>
      </c>
      <c r="Q66" s="394"/>
    </row>
    <row r="67" spans="1:17" x14ac:dyDescent="0.25">
      <c r="A67" s="405" t="s">
        <v>261</v>
      </c>
      <c r="B67" s="406" t="s">
        <v>108</v>
      </c>
      <c r="C67" s="406" t="s">
        <v>219</v>
      </c>
      <c r="D67" s="405" t="s">
        <v>87</v>
      </c>
      <c r="E67" s="389">
        <v>1</v>
      </c>
      <c r="F67" s="390">
        <v>0.91214285714285726</v>
      </c>
      <c r="G67" s="390">
        <v>0.18995714285714288</v>
      </c>
      <c r="H67" s="390">
        <v>1.1500000000000001</v>
      </c>
      <c r="I67" s="390">
        <v>7.6666666666666675E-2</v>
      </c>
      <c r="J67" s="391"/>
      <c r="K67" s="392">
        <f>INDEX(LINEST(Formulas!EA$2:EA$137,Formulas!$A$2:$A$137),1)</f>
        <v>1.0494483004015016</v>
      </c>
      <c r="L67" s="393">
        <f>INDEX(LINEST(Formulas!EB$2:EB$137,Formulas!$A$2:$A$137),1)</f>
        <v>0.77542918313176845</v>
      </c>
      <c r="M67" s="393">
        <f>INDEX(LINEST(Formulas!EC$2:EC$137,Formulas!$A$2:$A$137),1)</f>
        <v>1.3526630420631991</v>
      </c>
      <c r="N67" s="392">
        <f>INDEX(LINEST(Formulas!EA$2:EA$137,Formulas!$A$2:$A$137),2)</f>
        <v>1.45920280011849</v>
      </c>
      <c r="O67" s="393">
        <f>INDEX(LINEST(Formulas!EB$2:EB$137,Formulas!$A$2:$A$137),2)</f>
        <v>0.85373776815776381</v>
      </c>
      <c r="P67" s="393">
        <f>INDEX(LINEST(Formulas!EC$2:EC$137,Formulas!$A$2:$A$137),2)</f>
        <v>2.2722737927861658</v>
      </c>
      <c r="Q67" s="394"/>
    </row>
    <row r="68" spans="1:17" x14ac:dyDescent="0.25">
      <c r="A68" s="405" t="s">
        <v>262</v>
      </c>
      <c r="B68" s="406" t="s">
        <v>108</v>
      </c>
      <c r="C68" s="406" t="s">
        <v>220</v>
      </c>
      <c r="D68" s="405" t="s">
        <v>87</v>
      </c>
      <c r="E68" s="389">
        <v>1</v>
      </c>
      <c r="F68" s="390">
        <v>0.91214285714285726</v>
      </c>
      <c r="G68" s="390">
        <v>0.18995714285714288</v>
      </c>
      <c r="H68" s="390">
        <v>1.1500000000000001</v>
      </c>
      <c r="I68" s="390">
        <v>7.6666666666666675E-2</v>
      </c>
      <c r="J68" s="391"/>
      <c r="K68" s="392">
        <f>INDEX(LINEST(Formulas!ED2:ED137,Formulas!$A$2:$A$137),1)</f>
        <v>1.0494483004015016</v>
      </c>
      <c r="L68" s="393">
        <f>INDEX(LINEST(Formulas!EE2:EE137,Formulas!$A$2:$A$137),1)</f>
        <v>0.77542918313176845</v>
      </c>
      <c r="M68" s="393">
        <f>INDEX(LINEST(Formulas!EF2:EF137,Formulas!$A$2:$A$137),1)</f>
        <v>1.3526630420631991</v>
      </c>
      <c r="N68" s="392">
        <f>INDEX(LINEST(Formulas!ED2:ED137,Formulas!$A$2:$A$137),2)</f>
        <v>1.45920280011849</v>
      </c>
      <c r="O68" s="393">
        <f>INDEX(LINEST(Formulas!EE2:EE137,Formulas!$A$2:$A$137),2)</f>
        <v>0.85373776815776381</v>
      </c>
      <c r="P68" s="393">
        <f>INDEX(LINEST(Formulas!EF2:EF137,Formulas!$A$2:$A$137),2)</f>
        <v>2.2722737927861658</v>
      </c>
      <c r="Q68" s="394"/>
    </row>
    <row r="69" spans="1:17" x14ac:dyDescent="0.25">
      <c r="A69" s="405" t="s">
        <v>263</v>
      </c>
      <c r="B69" s="406" t="s">
        <v>108</v>
      </c>
      <c r="C69" s="406" t="s">
        <v>221</v>
      </c>
      <c r="D69" s="405" t="s">
        <v>370</v>
      </c>
      <c r="E69" s="389">
        <v>1.39</v>
      </c>
      <c r="F69" s="390">
        <v>0.91214285714285726</v>
      </c>
      <c r="G69" s="390">
        <v>0.18995714285714288</v>
      </c>
      <c r="H69" s="390">
        <v>1.1500000000000001</v>
      </c>
      <c r="I69" s="390">
        <v>7.6666666666666675E-2</v>
      </c>
      <c r="J69" s="391">
        <v>0.214</v>
      </c>
      <c r="K69" s="392">
        <f>INDEX(LINEST(Formulas!EG$2:EG$137,Formulas!$A$2:$A$137),1)</f>
        <v>0.30692695000000014</v>
      </c>
      <c r="L69" s="393">
        <f>INDEX(LINEST(Formulas!EH$2:EH$137,Formulas!$A$2:$A$137),1)</f>
        <v>0.3067944199575533</v>
      </c>
      <c r="M69" s="393">
        <f>INDEX(LINEST(Formulas!EI$2:EI$137,Formulas!$A$2:$A$137),1)</f>
        <v>0.53507112176957961</v>
      </c>
      <c r="N69" s="392">
        <f>INDEX(LINEST(Formulas!EG$2:EG$137,Formulas!$A$2:$A$137),2)</f>
        <v>-7.1054273576010019E-15</v>
      </c>
      <c r="O69" s="393">
        <f>INDEX(LINEST(Formulas!EH$2:EH$137,Formulas!$A$2:$A$137),2)</f>
        <v>0.51536923724865957</v>
      </c>
      <c r="P69" s="393">
        <f>INDEX(LINEST(Formulas!EI$2:EI$137,Formulas!$A$2:$A$137),2)</f>
        <v>0.89884032420905413</v>
      </c>
      <c r="Q69" s="394"/>
    </row>
    <row r="70" spans="1:17" x14ac:dyDescent="0.25">
      <c r="A70" s="405" t="s">
        <v>265</v>
      </c>
      <c r="B70" s="406" t="s">
        <v>138</v>
      </c>
      <c r="C70" s="406" t="s">
        <v>223</v>
      </c>
      <c r="D70" s="405" t="s">
        <v>87</v>
      </c>
      <c r="E70" s="389">
        <v>1</v>
      </c>
      <c r="F70" s="390">
        <v>1.2140011731951612</v>
      </c>
      <c r="G70" s="390">
        <v>0.32200615498361901</v>
      </c>
      <c r="H70" s="390">
        <v>1.4451752379316014</v>
      </c>
      <c r="I70" s="390">
        <v>0.29429204835844774</v>
      </c>
      <c r="J70" s="391"/>
      <c r="K70" s="392">
        <f>INDEX(LINEST(Formulas!EJ2:EJ137,Formulas!$A$2:$A$137),1)</f>
        <v>4.8486488100476795E-2</v>
      </c>
      <c r="L70" s="393">
        <f>INDEX(LINEST(Formulas!EK2:EK137,Formulas!$A$2:$A$137),1)</f>
        <v>2.8360363653141093E-2</v>
      </c>
      <c r="M70" s="393">
        <f>INDEX(LINEST(Formulas!EL2:EL137,Formulas!$A$2:$A$137),1)</f>
        <v>7.3867532887662332E-2</v>
      </c>
      <c r="N70" s="392">
        <f>INDEX(LINEST(Formulas!EJ2:EJ137,Formulas!$A$2:$A$137),2)</f>
        <v>4.8557311718581984</v>
      </c>
      <c r="O70" s="393">
        <f>INDEX(LINEST(Formulas!EK2:EK137,Formulas!$A$2:$A$137),2)</f>
        <v>2.8091505914848227</v>
      </c>
      <c r="P70" s="393">
        <f>INDEX(LINEST(Formulas!EL2:EL137,Formulas!$A$2:$A$137),2)</f>
        <v>7.4782989510766331</v>
      </c>
      <c r="Q70" s="394"/>
    </row>
    <row r="71" spans="1:17" x14ac:dyDescent="0.25">
      <c r="A71" s="405" t="s">
        <v>264</v>
      </c>
      <c r="B71" s="406" t="s">
        <v>108</v>
      </c>
      <c r="C71" s="406" t="s">
        <v>222</v>
      </c>
      <c r="D71" s="405" t="s">
        <v>1</v>
      </c>
      <c r="E71" s="389">
        <v>1</v>
      </c>
      <c r="F71" s="390">
        <v>3.1885061503537111</v>
      </c>
      <c r="G71" s="390">
        <v>0.59046648409246905</v>
      </c>
      <c r="H71" s="390">
        <v>1.6572916666666666</v>
      </c>
      <c r="I71" s="390">
        <v>0.20253197132932807</v>
      </c>
      <c r="J71" s="391">
        <v>0.36399999999999999</v>
      </c>
      <c r="K71" s="392">
        <f>INDEX(LINEST(Formulas!EM$2:EM$137,Formulas!$A$2:$A$137),1)</f>
        <v>2.2595601257885143</v>
      </c>
      <c r="L71" s="393">
        <f>INDEX(LINEST(Formulas!EN$2:EN$137,Formulas!$A$2:$A$137),1)</f>
        <v>1.616124203002671</v>
      </c>
      <c r="M71" s="393">
        <f>INDEX(LINEST(Formulas!EO$2:EO$137,Formulas!$A$2:$A$137),1)</f>
        <v>3.0052679978207708</v>
      </c>
      <c r="N71" s="392">
        <f>INDEX(LINEST(Formulas!EM$2:EM$137,Formulas!$A$2:$A$137),2)</f>
        <v>0</v>
      </c>
      <c r="O71" s="393">
        <f>INDEX(LINEST(Formulas!EN$2:EN$137,Formulas!$A$2:$A$137),2)</f>
        <v>-2.8421709430404007E-14</v>
      </c>
      <c r="P71" s="393">
        <f>INDEX(LINEST(Formulas!EO$2:EO$137,Formulas!$A$2:$A$137),2)</f>
        <v>5.6843418860808015E-14</v>
      </c>
      <c r="Q71" s="394"/>
    </row>
    <row r="72" spans="1:17" x14ac:dyDescent="0.25">
      <c r="A72" s="405" t="s">
        <v>266</v>
      </c>
      <c r="B72" s="406" t="s">
        <v>166</v>
      </c>
      <c r="C72" s="406" t="s">
        <v>224</v>
      </c>
      <c r="D72" s="405" t="s">
        <v>86</v>
      </c>
      <c r="E72" s="389">
        <v>1</v>
      </c>
      <c r="F72" s="390">
        <v>1.2140011731951612</v>
      </c>
      <c r="G72" s="390">
        <v>0.32200615498361901</v>
      </c>
      <c r="H72" s="390">
        <v>1.4451752379316014</v>
      </c>
      <c r="I72" s="390">
        <v>0.29429204835844774</v>
      </c>
      <c r="J72" s="391"/>
      <c r="K72" s="392">
        <f>INDEX(LINEST(Formulas!EP2:EP137,Formulas!$A$2:$A$137),1)</f>
        <v>0.17671164385947818</v>
      </c>
      <c r="L72" s="393">
        <f>INDEX(LINEST(Formulas!EQ2:EQ137,Formulas!$A$2:$A$137),1)</f>
        <v>0.10338904137052989</v>
      </c>
      <c r="M72" s="393">
        <f>INDEX(LINEST(Formulas!ER2:ER137,Formulas!$A$2:$A$137),1)</f>
        <v>0.26914096992427217</v>
      </c>
      <c r="N72" s="392">
        <f>INDEX(LINEST(Formulas!EP2:EP137,Formulas!$A$2:$A$137),2)</f>
        <v>3.8203435984109309</v>
      </c>
      <c r="O72" s="393">
        <f>INDEX(LINEST(Formulas!EQ2:EQ137,Formulas!$A$2:$A$137),2)</f>
        <v>2.2033119001536923</v>
      </c>
      <c r="P72" s="393">
        <f>INDEX(LINEST(Formulas!ER2:ER137,Formulas!$A$2:$A$137),2)</f>
        <v>5.9015124856185821</v>
      </c>
      <c r="Q72" s="394"/>
    </row>
    <row r="73" spans="1:17" x14ac:dyDescent="0.25">
      <c r="A73" s="405" t="s">
        <v>267</v>
      </c>
      <c r="B73" s="406" t="s">
        <v>166</v>
      </c>
      <c r="C73" s="406" t="s">
        <v>224</v>
      </c>
      <c r="D73" s="405" t="s">
        <v>88</v>
      </c>
      <c r="E73" s="389">
        <v>1</v>
      </c>
      <c r="F73" s="390">
        <v>0.90000000000000013</v>
      </c>
      <c r="G73" s="390">
        <v>0.13774999999999998</v>
      </c>
      <c r="H73" s="390">
        <v>1.5</v>
      </c>
      <c r="I73" s="390">
        <v>0.26</v>
      </c>
      <c r="J73" s="391">
        <v>0.33800000000000002</v>
      </c>
      <c r="K73" s="392">
        <f>INDEX(LINEST(Formulas!ES$2:ES$137,Formulas!$A$2:$A$137),1)</f>
        <v>1.3499999999999994</v>
      </c>
      <c r="L73" s="393">
        <f>INDEX(LINEST(Formulas!ET$2:ET$137,Formulas!$A$2:$A$137),1)</f>
        <v>0.94518999999999964</v>
      </c>
      <c r="M73" s="393">
        <f>INDEX(LINEST(Formulas!EU$2:EU$137,Formulas!$A$2:$A$137),1)</f>
        <v>1.8264400000000005</v>
      </c>
      <c r="N73" s="392">
        <f>INDEX(LINEST(Formulas!ES$2:ES$137,Formulas!$A$2:$A$137),2)</f>
        <v>4.2632564145606011E-14</v>
      </c>
      <c r="O73" s="393">
        <f>INDEX(LINEST(Formulas!ET$2:ET$137,Formulas!$A$2:$A$137),2)</f>
        <v>2.8421709430404007E-14</v>
      </c>
      <c r="P73" s="393">
        <f>INDEX(LINEST(Formulas!EU$2:EU$137,Formulas!$A$2:$A$137),2)</f>
        <v>-4.2632564145606011E-14</v>
      </c>
      <c r="Q73" s="394"/>
    </row>
    <row r="74" spans="1:17" x14ac:dyDescent="0.25">
      <c r="A74" s="405" t="s">
        <v>268</v>
      </c>
      <c r="B74" s="406" t="s">
        <v>166</v>
      </c>
      <c r="C74" s="406" t="s">
        <v>225</v>
      </c>
      <c r="D74" s="405" t="s">
        <v>86</v>
      </c>
      <c r="E74" s="389">
        <v>1</v>
      </c>
      <c r="F74" s="390">
        <v>1.2140011731951612</v>
      </c>
      <c r="G74" s="390">
        <v>0.32200615498361901</v>
      </c>
      <c r="H74" s="390">
        <v>1.4451752379316014</v>
      </c>
      <c r="I74" s="390">
        <v>0.29429204835844774</v>
      </c>
      <c r="J74" s="391"/>
      <c r="K74" s="392">
        <f>INDEX(LINEST(Formulas!EV$2:EV$137,Formulas!$A$2:$A$137),1)</f>
        <v>0.17671164385947818</v>
      </c>
      <c r="L74" s="393">
        <f>INDEX(LINEST(Formulas!EW2:EW137,Formulas!$A$2:$A$137),1)</f>
        <v>0.10338904137052989</v>
      </c>
      <c r="M74" s="393">
        <f>INDEX(LINEST(Formulas!EX2:EX137,Formulas!$A$2:$A$137),1)</f>
        <v>0.26914096992427217</v>
      </c>
      <c r="N74" s="392">
        <f>INDEX(LINEST(Formulas!EV$2:EV$137,Formulas!$A$2:$A$137),2)</f>
        <v>3.8203435984109309</v>
      </c>
      <c r="O74" s="393">
        <f>INDEX(LINEST(Formulas!EW$2:EW$137,Formulas!$A$2:$A$137),2)</f>
        <v>2.2033119001536923</v>
      </c>
      <c r="P74" s="393">
        <f>INDEX(LINEST(Formulas!EX$2:EX$137,Formulas!$A$2:$A$137),2)</f>
        <v>5.9015124856185821</v>
      </c>
      <c r="Q74" s="394"/>
    </row>
    <row r="75" spans="1:17" x14ac:dyDescent="0.25">
      <c r="A75" s="405" t="s">
        <v>269</v>
      </c>
      <c r="B75" s="406" t="s">
        <v>166</v>
      </c>
      <c r="C75" s="406" t="s">
        <v>225</v>
      </c>
      <c r="D75" s="405" t="s">
        <v>88</v>
      </c>
      <c r="E75" s="389">
        <v>1</v>
      </c>
      <c r="F75" s="390">
        <v>0.62</v>
      </c>
      <c r="G75" s="390">
        <v>9.2999999999999999E-2</v>
      </c>
      <c r="H75" s="390">
        <v>1.35987074829932</v>
      </c>
      <c r="I75" s="390">
        <v>0.11793315550820765</v>
      </c>
      <c r="J75" s="391">
        <v>0.33800000000000002</v>
      </c>
      <c r="K75" s="392">
        <f>INDEX(LINEST(Formulas!EY2:EY137,Formulas!$A$2:$A$137),1)</f>
        <v>0.84311986394557836</v>
      </c>
      <c r="L75" s="393">
        <f>INDEX(LINEST(Formulas!EZ2:EZ137,Formulas!$A$2:$A$137),1)</f>
        <v>0.65450111140091627</v>
      </c>
      <c r="M75" s="393">
        <f>INDEX(LINEST(Formulas!FA2:FA137,Formulas!$A$2:$A$137),1)</f>
        <v>1.0536741834147663</v>
      </c>
      <c r="N75" s="392">
        <f>INDEX(LINEST(Formulas!EY2:EY137,Formulas!$A$2:$A$137),2)</f>
        <v>0</v>
      </c>
      <c r="O75" s="393">
        <f>INDEX(LINEST(Formulas!EZ2:EZ137,Formulas!$A$2:$A$137),2)</f>
        <v>-1.4210854715202004E-14</v>
      </c>
      <c r="P75" s="393">
        <f>INDEX(LINEST(Formulas!FA2:FA137,Formulas!$A$2:$A$137),2)</f>
        <v>9.9475983006414026E-14</v>
      </c>
      <c r="Q75" s="394"/>
    </row>
    <row r="76" spans="1:17" x14ac:dyDescent="0.25">
      <c r="A76" s="405" t="s">
        <v>270</v>
      </c>
      <c r="B76" s="406" t="s">
        <v>166</v>
      </c>
      <c r="C76" s="406" t="s">
        <v>226</v>
      </c>
      <c r="D76" s="405" t="s">
        <v>1</v>
      </c>
      <c r="E76" s="389">
        <v>1</v>
      </c>
      <c r="F76" s="390">
        <v>0.9</v>
      </c>
      <c r="G76" s="390">
        <v>0.13800000000000001</v>
      </c>
      <c r="H76" s="390">
        <v>1.5</v>
      </c>
      <c r="I76" s="390">
        <v>0.26</v>
      </c>
      <c r="J76" s="391">
        <v>0.36399999999999999</v>
      </c>
      <c r="K76" s="392">
        <f>INDEX(LINEST(Formulas!FB2:FB137,Formulas!$A$2:$A$137),1)</f>
        <v>0.57725999999999988</v>
      </c>
      <c r="L76" s="393">
        <f>INDEX(LINEST(Formulas!FC2:FC137,Formulas!$A$2:$A$137),1)</f>
        <v>0.40403068800000019</v>
      </c>
      <c r="M76" s="393">
        <f>INDEX(LINEST(Formulas!FD2:FD137,Formulas!$A$2:$A$137),1)</f>
        <v>0.78117388799999965</v>
      </c>
      <c r="N76" s="392">
        <f>INDEX(LINEST(Formulas!FB2:FB137,Formulas!$A$2:$A$137),2)</f>
        <v>2.8421709430404007E-14</v>
      </c>
      <c r="O76" s="393">
        <f>INDEX(LINEST(Formulas!FC2:FC137,Formulas!$A$2:$A$137),2)</f>
        <v>-1.0658141036401503E-14</v>
      </c>
      <c r="P76" s="393">
        <f>INDEX(LINEST(Formulas!FD2:FD137,Formulas!$A$2:$A$137),2)</f>
        <v>0</v>
      </c>
      <c r="Q76" s="394"/>
    </row>
    <row r="77" spans="1:17" x14ac:dyDescent="0.25">
      <c r="A77" s="405" t="s">
        <v>271</v>
      </c>
      <c r="B77" s="406" t="s">
        <v>166</v>
      </c>
      <c r="C77" s="406" t="s">
        <v>226</v>
      </c>
      <c r="D77" s="405" t="s">
        <v>88</v>
      </c>
      <c r="E77" s="389">
        <v>1</v>
      </c>
      <c r="F77" s="390">
        <v>1.1800000000000002</v>
      </c>
      <c r="G77" s="390">
        <v>0.1825</v>
      </c>
      <c r="H77" s="390">
        <v>1.5</v>
      </c>
      <c r="I77" s="390">
        <v>0.26</v>
      </c>
      <c r="J77" s="391">
        <v>0.33800000000000002</v>
      </c>
      <c r="K77" s="392">
        <f>INDEX(LINEST(Formulas!FE2:FE137,Formulas!$A$2:$A$137),1)</f>
        <v>1.7699999999999996</v>
      </c>
      <c r="L77" s="393">
        <f>INDEX(LINEST(Formulas!FF2:FF137,Formulas!$A$2:$A$137),1)</f>
        <v>1.2369000000000001</v>
      </c>
      <c r="M77" s="393">
        <f>INDEX(LINEST(Formulas!FG2:FG137,Formulas!$A$2:$A$137),1)</f>
        <v>2.3979999999999984</v>
      </c>
      <c r="N77" s="392">
        <f>INDEX(LINEST(Formulas!FE2:FE137,Formulas!$A$2:$A$137),2)</f>
        <v>2.8421709430404007E-14</v>
      </c>
      <c r="O77" s="393">
        <f>INDEX(LINEST(Formulas!FF2:FF137,Formulas!$A$2:$A$137),2)</f>
        <v>0</v>
      </c>
      <c r="P77" s="393">
        <f>INDEX(LINEST(Formulas!FG2:FG137,Formulas!$A$2:$A$137),2)</f>
        <v>1.1368683772161603E-13</v>
      </c>
      <c r="Q77" s="394"/>
    </row>
    <row r="78" spans="1:17" x14ac:dyDescent="0.25">
      <c r="A78" s="405" t="s">
        <v>14</v>
      </c>
      <c r="B78" s="405" t="s">
        <v>109</v>
      </c>
      <c r="C78" s="406"/>
      <c r="D78" s="405" t="s">
        <v>90</v>
      </c>
      <c r="E78" s="389">
        <v>1</v>
      </c>
      <c r="F78" s="402"/>
      <c r="G78" s="402"/>
      <c r="H78" s="402"/>
      <c r="I78" s="402"/>
      <c r="J78" s="403"/>
      <c r="K78" s="392"/>
      <c r="L78" s="393"/>
      <c r="M78" s="393"/>
      <c r="N78" s="392"/>
      <c r="O78" s="393"/>
      <c r="P78" s="393"/>
      <c r="Q78" s="394"/>
    </row>
    <row r="79" spans="1:17" x14ac:dyDescent="0.25">
      <c r="A79" s="405" t="s">
        <v>143</v>
      </c>
      <c r="B79" s="405" t="s">
        <v>141</v>
      </c>
      <c r="C79" s="406"/>
      <c r="D79" s="405" t="s">
        <v>90</v>
      </c>
      <c r="E79" s="389">
        <v>1</v>
      </c>
      <c r="F79" s="402"/>
      <c r="G79" s="402"/>
      <c r="H79" s="402"/>
      <c r="I79" s="402"/>
      <c r="J79" s="403"/>
      <c r="K79" s="392"/>
      <c r="L79" s="393"/>
      <c r="M79" s="393"/>
      <c r="N79" s="392"/>
      <c r="O79" s="393"/>
      <c r="P79" s="393"/>
      <c r="Q79" s="394"/>
    </row>
    <row r="80" spans="1:17" x14ac:dyDescent="0.25">
      <c r="A80" s="405" t="s">
        <v>15</v>
      </c>
      <c r="B80" s="405" t="s">
        <v>110</v>
      </c>
      <c r="C80" s="406"/>
      <c r="D80" s="405" t="s">
        <v>90</v>
      </c>
      <c r="E80" s="389">
        <v>1</v>
      </c>
      <c r="F80" s="402"/>
      <c r="G80" s="402"/>
      <c r="H80" s="402"/>
      <c r="I80" s="402"/>
      <c r="J80" s="403"/>
      <c r="K80" s="392"/>
      <c r="L80" s="393"/>
      <c r="M80" s="393"/>
      <c r="N80" s="392"/>
      <c r="O80" s="393"/>
      <c r="P80" s="393"/>
      <c r="Q80" s="394"/>
    </row>
    <row r="81" spans="1:17" x14ac:dyDescent="0.25">
      <c r="A81" s="405" t="s">
        <v>16</v>
      </c>
      <c r="B81" s="405" t="s">
        <v>167</v>
      </c>
      <c r="C81" s="406"/>
      <c r="D81" s="405" t="s">
        <v>5</v>
      </c>
      <c r="E81" s="389">
        <v>1</v>
      </c>
      <c r="F81" s="391">
        <v>0.17799999999999999</v>
      </c>
      <c r="G81" s="390">
        <v>7.6999999999999999E-2</v>
      </c>
      <c r="H81" s="391">
        <v>1</v>
      </c>
      <c r="I81" s="390"/>
      <c r="J81" s="391"/>
      <c r="K81" s="392">
        <f>INDEX(LINEST(Formulas!FH2:FH137,Formulas!$A$2:$A$137),1)</f>
        <v>0.17799999999999999</v>
      </c>
      <c r="L81" s="393">
        <f>INDEX(LINEST(Formulas!FH2:FH137,Formulas!$A$2:$A$137),1)</f>
        <v>0.17799999999999999</v>
      </c>
      <c r="M81" s="393">
        <f>INDEX(LINEST(Formulas!FH2:FH137,Formulas!$A$2:$A$137),1)</f>
        <v>0.17799999999999999</v>
      </c>
      <c r="N81" s="392">
        <f>INDEX(LINEST(Formulas!FH2:FH137,Formulas!$A$2:$A$137),2)</f>
        <v>-3.5527136788005009E-15</v>
      </c>
      <c r="O81" s="393">
        <f>INDEX(LINEST(Formulas!FI2:FI137,Formulas!$A$2:$A$137),2)</f>
        <v>4.4408920985006262E-15</v>
      </c>
      <c r="P81" s="393">
        <f>INDEX(LINEST(Formulas!FJ2:FJ137,Formulas!$A$2:$A$137),2)</f>
        <v>7.1054273576010019E-15</v>
      </c>
      <c r="Q81" s="394" t="s">
        <v>169</v>
      </c>
    </row>
    <row r="82" spans="1:17" x14ac:dyDescent="0.25">
      <c r="A82" s="405" t="s">
        <v>17</v>
      </c>
      <c r="B82" s="405" t="s">
        <v>111</v>
      </c>
      <c r="C82" s="406"/>
      <c r="D82" s="405" t="s">
        <v>90</v>
      </c>
      <c r="E82" s="389">
        <v>1</v>
      </c>
      <c r="F82" s="402"/>
      <c r="G82" s="402"/>
      <c r="H82" s="402"/>
      <c r="I82" s="402"/>
      <c r="J82" s="403"/>
      <c r="K82" s="392"/>
      <c r="L82" s="393"/>
      <c r="M82" s="393"/>
      <c r="N82" s="392"/>
      <c r="O82" s="393"/>
      <c r="P82" s="393"/>
      <c r="Q82" s="394"/>
    </row>
    <row r="83" spans="1:17" x14ac:dyDescent="0.25">
      <c r="A83" s="405" t="s">
        <v>18</v>
      </c>
      <c r="B83" s="405" t="s">
        <v>112</v>
      </c>
      <c r="C83" s="406"/>
      <c r="D83" s="405" t="s">
        <v>90</v>
      </c>
      <c r="E83" s="389">
        <v>1</v>
      </c>
      <c r="F83" s="402"/>
      <c r="G83" s="402"/>
      <c r="H83" s="402"/>
      <c r="I83" s="402"/>
      <c r="J83" s="403"/>
      <c r="K83" s="392"/>
      <c r="L83" s="393"/>
      <c r="M83" s="393"/>
      <c r="N83" s="392"/>
      <c r="O83" s="393"/>
      <c r="P83" s="393"/>
      <c r="Q83" s="394"/>
    </row>
    <row r="84" spans="1:17" x14ac:dyDescent="0.25">
      <c r="A84" s="405" t="s">
        <v>19</v>
      </c>
      <c r="B84" s="405" t="s">
        <v>113</v>
      </c>
      <c r="C84" s="406"/>
      <c r="D84" s="405" t="s">
        <v>5</v>
      </c>
      <c r="E84" s="389">
        <v>1</v>
      </c>
      <c r="F84" s="391">
        <v>0.17799999999999999</v>
      </c>
      <c r="G84" s="390">
        <v>7.6999999999999999E-2</v>
      </c>
      <c r="H84" s="391">
        <v>1</v>
      </c>
      <c r="I84" s="390"/>
      <c r="J84" s="391"/>
      <c r="K84" s="392">
        <f>INDEX(LINEST(Formulas!FK2:FK137,Formulas!$A$2:$A$137),1)</f>
        <v>0.17799999999999999</v>
      </c>
      <c r="L84" s="393">
        <f>INDEX(LINEST(Formulas!FK2:FK137,Formulas!$A$2:$A$137),1)</f>
        <v>0.17799999999999999</v>
      </c>
      <c r="M84" s="393">
        <f>INDEX(LINEST(Formulas!FK2:FK137,Formulas!$A$2:$A$137),1)</f>
        <v>0.17799999999999999</v>
      </c>
      <c r="N84" s="392">
        <f>INDEX(LINEST(Formulas!FK2:FK137,Formulas!$A$2:$A$137),2)</f>
        <v>-3.5527136788005009E-15</v>
      </c>
      <c r="O84" s="393">
        <f>INDEX(LINEST(Formulas!FL2:FL137,Formulas!$A$2:$A$137),2)</f>
        <v>4.4408920985006262E-15</v>
      </c>
      <c r="P84" s="393">
        <f>INDEX(LINEST(Formulas!FM2:FM137,Formulas!$A$2:$A$137),2)</f>
        <v>7.1054273576010019E-15</v>
      </c>
      <c r="Q84" s="394" t="s">
        <v>169</v>
      </c>
    </row>
    <row r="85" spans="1:17" x14ac:dyDescent="0.25">
      <c r="A85" s="405" t="s">
        <v>20</v>
      </c>
      <c r="B85" s="405" t="s">
        <v>114</v>
      </c>
      <c r="C85" s="406"/>
      <c r="D85" s="405" t="s">
        <v>90</v>
      </c>
      <c r="E85" s="389">
        <v>1</v>
      </c>
      <c r="F85" s="402"/>
      <c r="G85" s="402"/>
      <c r="H85" s="402"/>
      <c r="I85" s="402"/>
      <c r="J85" s="403"/>
      <c r="K85" s="392"/>
      <c r="L85" s="393"/>
      <c r="M85" s="393"/>
      <c r="N85" s="407"/>
      <c r="O85" s="404"/>
      <c r="P85" s="404"/>
      <c r="Q85" s="394"/>
    </row>
    <row r="86" spans="1:17" x14ac:dyDescent="0.25">
      <c r="A86" s="405" t="s">
        <v>21</v>
      </c>
      <c r="B86" s="405" t="s">
        <v>115</v>
      </c>
      <c r="C86" s="406"/>
      <c r="D86" s="405" t="s">
        <v>90</v>
      </c>
      <c r="E86" s="389">
        <v>1</v>
      </c>
      <c r="F86" s="402"/>
      <c r="G86" s="402"/>
      <c r="H86" s="402"/>
      <c r="I86" s="402"/>
      <c r="J86" s="403"/>
      <c r="K86" s="392"/>
      <c r="L86" s="393"/>
      <c r="M86" s="393"/>
      <c r="N86" s="407"/>
      <c r="O86" s="404"/>
      <c r="P86" s="404"/>
      <c r="Q86" s="394"/>
    </row>
    <row r="87" spans="1:17" x14ac:dyDescent="0.25">
      <c r="A87" s="405" t="s">
        <v>22</v>
      </c>
      <c r="B87" s="405" t="s">
        <v>72</v>
      </c>
      <c r="C87" s="406"/>
      <c r="D87" s="405" t="s">
        <v>90</v>
      </c>
      <c r="E87" s="389">
        <v>1</v>
      </c>
      <c r="F87" s="402"/>
      <c r="G87" s="402"/>
      <c r="H87" s="402"/>
      <c r="I87" s="402"/>
      <c r="J87" s="403"/>
      <c r="K87" s="392"/>
      <c r="L87" s="393"/>
      <c r="M87" s="393"/>
      <c r="N87" s="407"/>
      <c r="O87" s="404"/>
      <c r="P87" s="404"/>
      <c r="Q87" s="394"/>
    </row>
    <row r="88" spans="1:17" x14ac:dyDescent="0.25">
      <c r="A88" s="405" t="s">
        <v>23</v>
      </c>
      <c r="B88" s="405" t="s">
        <v>116</v>
      </c>
      <c r="C88" s="406"/>
      <c r="D88" s="405" t="s">
        <v>90</v>
      </c>
      <c r="E88" s="389">
        <v>1</v>
      </c>
      <c r="F88" s="402"/>
      <c r="G88" s="402"/>
      <c r="H88" s="402"/>
      <c r="I88" s="402"/>
      <c r="J88" s="403"/>
      <c r="K88" s="392"/>
      <c r="L88" s="393"/>
      <c r="M88" s="393"/>
      <c r="N88" s="407"/>
      <c r="O88" s="404"/>
      <c r="P88" s="404"/>
      <c r="Q88" s="394"/>
    </row>
    <row r="89" spans="1:17" x14ac:dyDescent="0.25">
      <c r="A89" s="408"/>
      <c r="B89" s="408"/>
      <c r="C89" s="409"/>
      <c r="D89" s="408"/>
      <c r="E89" s="408"/>
      <c r="F89" s="385"/>
      <c r="G89" s="385"/>
      <c r="H89" s="385"/>
      <c r="I89" s="385"/>
      <c r="J89" s="384"/>
      <c r="K89" s="410"/>
      <c r="L89" s="411"/>
      <c r="M89" s="411"/>
      <c r="N89" s="412"/>
      <c r="O89" s="413"/>
      <c r="P89" s="413"/>
    </row>
    <row r="90" spans="1:17" x14ac:dyDescent="0.25">
      <c r="B90" s="414" t="s">
        <v>374</v>
      </c>
      <c r="D90" s="374"/>
      <c r="E90" s="415" t="s">
        <v>371</v>
      </c>
      <c r="F90" s="415" t="s">
        <v>372</v>
      </c>
      <c r="J90" s="415"/>
      <c r="K90" s="415"/>
      <c r="L90" s="415"/>
    </row>
    <row r="91" spans="1:17" x14ac:dyDescent="0.25">
      <c r="B91" s="414"/>
      <c r="C91" s="9" t="s">
        <v>292</v>
      </c>
      <c r="E91" s="9" t="s">
        <v>380</v>
      </c>
      <c r="F91" s="9" t="s">
        <v>380</v>
      </c>
      <c r="J91" s="415"/>
      <c r="K91" s="415"/>
      <c r="L91" s="415"/>
    </row>
    <row r="92" spans="1:17" x14ac:dyDescent="0.25">
      <c r="B92" s="414"/>
      <c r="C92" s="9" t="s">
        <v>293</v>
      </c>
      <c r="E92" s="408" t="s">
        <v>377</v>
      </c>
      <c r="F92" s="408" t="s">
        <v>377</v>
      </c>
      <c r="J92" s="415"/>
      <c r="K92" s="415"/>
      <c r="L92" s="415"/>
    </row>
    <row r="93" spans="1:17" x14ac:dyDescent="0.25">
      <c r="B93" s="414"/>
      <c r="C93" s="9" t="s">
        <v>384</v>
      </c>
      <c r="E93" s="408" t="s">
        <v>377</v>
      </c>
      <c r="F93" s="408" t="s">
        <v>377</v>
      </c>
      <c r="J93" s="415"/>
      <c r="K93" s="415"/>
      <c r="L93" s="415"/>
    </row>
    <row r="94" spans="1:17" x14ac:dyDescent="0.25">
      <c r="B94" s="414"/>
      <c r="C94" s="9" t="s">
        <v>385</v>
      </c>
      <c r="E94" s="408" t="s">
        <v>377</v>
      </c>
      <c r="F94" s="408" t="s">
        <v>377</v>
      </c>
      <c r="J94" s="415"/>
      <c r="K94" s="415"/>
      <c r="L94" s="415"/>
    </row>
    <row r="95" spans="1:17" x14ac:dyDescent="0.25">
      <c r="B95" s="414"/>
      <c r="C95" s="9" t="s">
        <v>386</v>
      </c>
      <c r="E95" s="9" t="s">
        <v>380</v>
      </c>
      <c r="F95" s="9" t="s">
        <v>380</v>
      </c>
      <c r="J95" s="415"/>
      <c r="K95" s="415"/>
      <c r="L95" s="415"/>
    </row>
    <row r="96" spans="1:17" x14ac:dyDescent="0.25">
      <c r="B96" s="414"/>
      <c r="C96" s="9" t="s">
        <v>387</v>
      </c>
      <c r="E96" s="408" t="s">
        <v>377</v>
      </c>
      <c r="F96" s="408" t="s">
        <v>377</v>
      </c>
      <c r="J96" s="415"/>
      <c r="K96" s="415"/>
      <c r="L96" s="415"/>
    </row>
    <row r="97" spans="2:12" x14ac:dyDescent="0.25">
      <c r="B97" s="414"/>
      <c r="C97" s="9" t="s">
        <v>388</v>
      </c>
      <c r="E97" s="9" t="s">
        <v>380</v>
      </c>
      <c r="F97" s="9" t="s">
        <v>380</v>
      </c>
      <c r="J97" s="415"/>
      <c r="K97" s="415"/>
      <c r="L97" s="415"/>
    </row>
    <row r="98" spans="2:12" x14ac:dyDescent="0.25">
      <c r="B98" s="414"/>
      <c r="D98" s="374"/>
      <c r="E98" s="415"/>
      <c r="F98" s="415"/>
      <c r="J98" s="415"/>
      <c r="K98" s="415"/>
      <c r="L98" s="415"/>
    </row>
    <row r="99" spans="2:12" x14ac:dyDescent="0.25">
      <c r="B99" s="9" t="s">
        <v>5</v>
      </c>
      <c r="D99" s="374"/>
      <c r="E99" s="9" t="s">
        <v>375</v>
      </c>
      <c r="F99" s="9" t="s">
        <v>373</v>
      </c>
    </row>
    <row r="100" spans="2:12" x14ac:dyDescent="0.25">
      <c r="B100" s="374" t="s">
        <v>98</v>
      </c>
      <c r="C100" s="374" t="s">
        <v>192</v>
      </c>
      <c r="D100" s="9" t="s">
        <v>165</v>
      </c>
      <c r="E100" s="408" t="s">
        <v>376</v>
      </c>
      <c r="F100" s="408" t="s">
        <v>376</v>
      </c>
    </row>
    <row r="101" spans="2:12" x14ac:dyDescent="0.25">
      <c r="B101" s="374" t="s">
        <v>98</v>
      </c>
      <c r="C101" s="374" t="s">
        <v>193</v>
      </c>
      <c r="D101" s="9" t="s">
        <v>165</v>
      </c>
      <c r="E101" s="408" t="s">
        <v>376</v>
      </c>
      <c r="F101" s="408" t="s">
        <v>376</v>
      </c>
    </row>
    <row r="102" spans="2:12" x14ac:dyDescent="0.25">
      <c r="B102" s="374" t="s">
        <v>98</v>
      </c>
      <c r="C102" s="374" t="s">
        <v>194</v>
      </c>
      <c r="D102" s="9" t="s">
        <v>165</v>
      </c>
      <c r="E102" s="408" t="s">
        <v>376</v>
      </c>
      <c r="F102" s="408" t="s">
        <v>376</v>
      </c>
    </row>
    <row r="103" spans="2:12" x14ac:dyDescent="0.25">
      <c r="B103" s="374" t="s">
        <v>191</v>
      </c>
      <c r="C103" s="374" t="s">
        <v>195</v>
      </c>
      <c r="D103" s="9" t="s">
        <v>88</v>
      </c>
      <c r="E103" s="408" t="s">
        <v>383</v>
      </c>
      <c r="F103" s="408" t="s">
        <v>383</v>
      </c>
    </row>
    <row r="104" spans="2:12" x14ac:dyDescent="0.25">
      <c r="B104" s="374" t="s">
        <v>191</v>
      </c>
      <c r="C104" s="374" t="s">
        <v>195</v>
      </c>
      <c r="D104" s="9" t="s">
        <v>86</v>
      </c>
      <c r="E104" s="408" t="s">
        <v>377</v>
      </c>
      <c r="F104" s="408" t="s">
        <v>377</v>
      </c>
    </row>
    <row r="105" spans="2:12" x14ac:dyDescent="0.25">
      <c r="B105" s="374" t="s">
        <v>101</v>
      </c>
      <c r="C105" s="374" t="s">
        <v>196</v>
      </c>
      <c r="D105" s="9" t="s">
        <v>163</v>
      </c>
      <c r="E105" s="408" t="s">
        <v>377</v>
      </c>
      <c r="F105" s="408" t="s">
        <v>377</v>
      </c>
    </row>
    <row r="106" spans="2:12" x14ac:dyDescent="0.25">
      <c r="B106" s="374" t="s">
        <v>101</v>
      </c>
      <c r="C106" s="374" t="s">
        <v>227</v>
      </c>
      <c r="D106" s="9" t="s">
        <v>86</v>
      </c>
      <c r="E106" s="408" t="s">
        <v>377</v>
      </c>
      <c r="F106" s="408" t="s">
        <v>377</v>
      </c>
      <c r="K106" s="9"/>
    </row>
    <row r="107" spans="2:12" x14ac:dyDescent="0.25">
      <c r="B107" s="374" t="s">
        <v>106</v>
      </c>
      <c r="C107" s="374" t="s">
        <v>295</v>
      </c>
      <c r="D107" s="9" t="s">
        <v>87</v>
      </c>
      <c r="E107" s="9" t="s">
        <v>378</v>
      </c>
      <c r="F107" s="9" t="s">
        <v>378</v>
      </c>
      <c r="K107" s="9"/>
    </row>
    <row r="108" spans="2:12" x14ac:dyDescent="0.25">
      <c r="B108" s="374" t="s">
        <v>106</v>
      </c>
      <c r="C108" s="374" t="s">
        <v>197</v>
      </c>
      <c r="D108" s="9" t="s">
        <v>88</v>
      </c>
      <c r="E108" s="9" t="s">
        <v>378</v>
      </c>
      <c r="F108" s="9" t="s">
        <v>378</v>
      </c>
      <c r="K108" s="9"/>
    </row>
    <row r="109" spans="2:12" x14ac:dyDescent="0.25">
      <c r="B109" s="374" t="s">
        <v>106</v>
      </c>
      <c r="C109" s="374" t="s">
        <v>198</v>
      </c>
      <c r="D109" s="9" t="s">
        <v>88</v>
      </c>
      <c r="E109" s="408" t="s">
        <v>383</v>
      </c>
      <c r="F109" s="408" t="s">
        <v>383</v>
      </c>
    </row>
    <row r="110" spans="2:12" x14ac:dyDescent="0.25">
      <c r="B110" s="374" t="s">
        <v>106</v>
      </c>
      <c r="C110" s="374" t="s">
        <v>198</v>
      </c>
      <c r="D110" s="9" t="s">
        <v>96</v>
      </c>
      <c r="E110" s="408" t="s">
        <v>377</v>
      </c>
      <c r="F110" s="408" t="s">
        <v>377</v>
      </c>
    </row>
    <row r="111" spans="2:12" x14ac:dyDescent="0.25">
      <c r="B111" s="374" t="s">
        <v>106</v>
      </c>
      <c r="C111" s="374" t="s">
        <v>199</v>
      </c>
      <c r="D111" s="9" t="s">
        <v>87</v>
      </c>
      <c r="E111" s="9" t="s">
        <v>378</v>
      </c>
      <c r="F111" s="9" t="s">
        <v>378</v>
      </c>
    </row>
    <row r="112" spans="2:12" x14ac:dyDescent="0.25">
      <c r="B112" s="374" t="s">
        <v>106</v>
      </c>
      <c r="C112" s="374" t="s">
        <v>200</v>
      </c>
      <c r="D112" s="9" t="s">
        <v>87</v>
      </c>
      <c r="E112" s="408" t="s">
        <v>383</v>
      </c>
      <c r="F112" s="408" t="s">
        <v>383</v>
      </c>
    </row>
    <row r="113" spans="2:12" x14ac:dyDescent="0.25">
      <c r="B113" s="374" t="s">
        <v>106</v>
      </c>
      <c r="C113" s="374" t="s">
        <v>201</v>
      </c>
      <c r="D113" s="9" t="s">
        <v>95</v>
      </c>
      <c r="E113" s="408" t="s">
        <v>377</v>
      </c>
      <c r="F113" s="408" t="s">
        <v>377</v>
      </c>
    </row>
    <row r="114" spans="2:12" x14ac:dyDescent="0.25">
      <c r="B114" s="374" t="s">
        <v>106</v>
      </c>
      <c r="C114" s="374" t="s">
        <v>201</v>
      </c>
      <c r="D114" s="9" t="s">
        <v>86</v>
      </c>
      <c r="E114" s="408" t="s">
        <v>377</v>
      </c>
      <c r="F114" s="408" t="s">
        <v>377</v>
      </c>
    </row>
    <row r="115" spans="2:12" x14ac:dyDescent="0.25">
      <c r="B115" s="374" t="s">
        <v>106</v>
      </c>
      <c r="C115" s="374" t="s">
        <v>202</v>
      </c>
      <c r="D115" s="9" t="s">
        <v>88</v>
      </c>
      <c r="E115" s="9" t="s">
        <v>389</v>
      </c>
      <c r="F115" s="9" t="s">
        <v>378</v>
      </c>
    </row>
    <row r="116" spans="2:12" x14ac:dyDescent="0.25">
      <c r="B116" s="374" t="s">
        <v>106</v>
      </c>
      <c r="C116" s="374" t="s">
        <v>202</v>
      </c>
      <c r="D116" s="9" t="s">
        <v>86</v>
      </c>
      <c r="E116" s="408" t="s">
        <v>377</v>
      </c>
      <c r="F116" s="408" t="s">
        <v>377</v>
      </c>
    </row>
    <row r="117" spans="2:12" x14ac:dyDescent="0.25">
      <c r="B117" s="374" t="s">
        <v>106</v>
      </c>
      <c r="C117" s="374" t="s">
        <v>203</v>
      </c>
      <c r="D117" s="9" t="s">
        <v>88</v>
      </c>
      <c r="E117" s="408" t="s">
        <v>383</v>
      </c>
      <c r="F117" s="408" t="s">
        <v>383</v>
      </c>
    </row>
    <row r="118" spans="2:12" x14ac:dyDescent="0.25">
      <c r="B118" s="374" t="s">
        <v>106</v>
      </c>
      <c r="C118" s="374" t="s">
        <v>203</v>
      </c>
      <c r="D118" s="9" t="s">
        <v>96</v>
      </c>
      <c r="E118" s="408" t="s">
        <v>377</v>
      </c>
      <c r="F118" s="408" t="s">
        <v>377</v>
      </c>
    </row>
    <row r="119" spans="2:12" x14ac:dyDescent="0.25">
      <c r="B119" s="374" t="s">
        <v>106</v>
      </c>
      <c r="C119" s="374" t="s">
        <v>203</v>
      </c>
      <c r="D119" s="9" t="s">
        <v>86</v>
      </c>
      <c r="E119" s="408" t="s">
        <v>377</v>
      </c>
      <c r="F119" s="408" t="s">
        <v>377</v>
      </c>
    </row>
    <row r="120" spans="2:12" x14ac:dyDescent="0.25">
      <c r="B120" s="374" t="s">
        <v>107</v>
      </c>
      <c r="C120" s="374" t="s">
        <v>210</v>
      </c>
      <c r="D120" s="9" t="s">
        <v>1</v>
      </c>
      <c r="E120" s="408" t="s">
        <v>383</v>
      </c>
      <c r="F120" s="408" t="s">
        <v>383</v>
      </c>
    </row>
    <row r="121" spans="2:12" x14ac:dyDescent="0.25">
      <c r="B121" s="374" t="s">
        <v>107</v>
      </c>
      <c r="C121" s="374" t="s">
        <v>204</v>
      </c>
      <c r="D121" s="9" t="s">
        <v>1</v>
      </c>
      <c r="E121" s="408" t="s">
        <v>383</v>
      </c>
      <c r="F121" s="408" t="s">
        <v>383</v>
      </c>
    </row>
    <row r="122" spans="2:12" x14ac:dyDescent="0.25">
      <c r="B122" s="374" t="s">
        <v>107</v>
      </c>
      <c r="C122" s="374" t="s">
        <v>205</v>
      </c>
      <c r="D122" s="9" t="s">
        <v>1</v>
      </c>
      <c r="E122" s="9" t="s">
        <v>378</v>
      </c>
      <c r="F122" s="9" t="s">
        <v>378</v>
      </c>
    </row>
    <row r="123" spans="2:12" x14ac:dyDescent="0.25">
      <c r="B123" s="374" t="s">
        <v>107</v>
      </c>
      <c r="C123" s="374" t="s">
        <v>206</v>
      </c>
      <c r="D123" s="9" t="s">
        <v>1</v>
      </c>
      <c r="E123" s="408" t="s">
        <v>383</v>
      </c>
      <c r="F123" s="9" t="s">
        <v>378</v>
      </c>
    </row>
    <row r="124" spans="2:12" x14ac:dyDescent="0.25">
      <c r="B124" s="374" t="s">
        <v>107</v>
      </c>
      <c r="C124" s="374" t="s">
        <v>207</v>
      </c>
      <c r="D124" s="9" t="s">
        <v>1</v>
      </c>
      <c r="E124" s="408" t="s">
        <v>383</v>
      </c>
      <c r="F124" s="9" t="s">
        <v>378</v>
      </c>
    </row>
    <row r="125" spans="2:12" x14ac:dyDescent="0.25">
      <c r="B125" s="374" t="s">
        <v>107</v>
      </c>
      <c r="C125" s="374" t="s">
        <v>208</v>
      </c>
      <c r="D125" s="9" t="s">
        <v>1</v>
      </c>
      <c r="E125" s="408" t="s">
        <v>383</v>
      </c>
      <c r="F125" s="9" t="s">
        <v>378</v>
      </c>
    </row>
    <row r="126" spans="2:12" x14ac:dyDescent="0.25">
      <c r="B126" s="374" t="s">
        <v>107</v>
      </c>
      <c r="C126" s="374" t="s">
        <v>213</v>
      </c>
      <c r="D126" s="9" t="s">
        <v>1</v>
      </c>
      <c r="E126" s="9" t="s">
        <v>378</v>
      </c>
      <c r="F126" s="9" t="s">
        <v>378</v>
      </c>
    </row>
    <row r="127" spans="2:12" x14ac:dyDescent="0.25">
      <c r="B127" s="374" t="s">
        <v>107</v>
      </c>
      <c r="C127" s="374" t="s">
        <v>209</v>
      </c>
      <c r="D127" s="9" t="s">
        <v>1</v>
      </c>
      <c r="E127" s="408" t="s">
        <v>383</v>
      </c>
      <c r="F127" s="408" t="s">
        <v>383</v>
      </c>
      <c r="K127" s="9"/>
      <c r="L127" s="9"/>
    </row>
    <row r="128" spans="2:12" x14ac:dyDescent="0.25">
      <c r="B128" s="374" t="s">
        <v>107</v>
      </c>
      <c r="C128" s="374" t="s">
        <v>211</v>
      </c>
      <c r="D128" s="9" t="s">
        <v>1</v>
      </c>
      <c r="E128" s="408" t="s">
        <v>383</v>
      </c>
      <c r="F128" s="408" t="s">
        <v>383</v>
      </c>
      <c r="K128" s="9"/>
      <c r="L128" s="9"/>
    </row>
    <row r="129" spans="2:12" x14ac:dyDescent="0.25">
      <c r="B129" s="374" t="s">
        <v>107</v>
      </c>
      <c r="C129" s="374" t="s">
        <v>212</v>
      </c>
      <c r="D129" s="9" t="s">
        <v>1</v>
      </c>
      <c r="E129" s="9" t="s">
        <v>378</v>
      </c>
      <c r="F129" s="9" t="s">
        <v>378</v>
      </c>
      <c r="K129" s="9"/>
      <c r="L129" s="9"/>
    </row>
    <row r="130" spans="2:12" x14ac:dyDescent="0.25">
      <c r="B130" s="374" t="s">
        <v>108</v>
      </c>
      <c r="C130" s="374" t="s">
        <v>214</v>
      </c>
      <c r="D130" s="9" t="s">
        <v>96</v>
      </c>
      <c r="E130" s="408" t="s">
        <v>377</v>
      </c>
      <c r="F130" s="408" t="s">
        <v>377</v>
      </c>
      <c r="K130" s="9"/>
      <c r="L130" s="9"/>
    </row>
    <row r="131" spans="2:12" x14ac:dyDescent="0.25">
      <c r="B131" s="374" t="s">
        <v>108</v>
      </c>
      <c r="C131" s="374" t="s">
        <v>215</v>
      </c>
      <c r="D131" s="9" t="s">
        <v>87</v>
      </c>
      <c r="E131" s="9" t="s">
        <v>379</v>
      </c>
      <c r="F131" s="9" t="s">
        <v>379</v>
      </c>
      <c r="K131" s="9"/>
      <c r="L131" s="9"/>
    </row>
    <row r="132" spans="2:12" x14ac:dyDescent="0.25">
      <c r="B132" s="374" t="s">
        <v>108</v>
      </c>
      <c r="C132" s="374" t="s">
        <v>216</v>
      </c>
      <c r="D132" s="9" t="s">
        <v>86</v>
      </c>
      <c r="E132" s="408" t="s">
        <v>377</v>
      </c>
      <c r="F132" s="408" t="s">
        <v>377</v>
      </c>
      <c r="K132" s="9"/>
      <c r="L132" s="9"/>
    </row>
    <row r="133" spans="2:12" x14ac:dyDescent="0.25">
      <c r="B133" s="374" t="s">
        <v>108</v>
      </c>
      <c r="C133" s="374" t="s">
        <v>217</v>
      </c>
      <c r="D133" s="9" t="s">
        <v>87</v>
      </c>
      <c r="E133" s="9" t="s">
        <v>379</v>
      </c>
      <c r="F133" s="9" t="s">
        <v>379</v>
      </c>
      <c r="K133" s="9"/>
    </row>
    <row r="134" spans="2:12" x14ac:dyDescent="0.25">
      <c r="B134" s="374" t="s">
        <v>108</v>
      </c>
      <c r="C134" s="374" t="s">
        <v>218</v>
      </c>
      <c r="D134" s="9" t="s">
        <v>96</v>
      </c>
      <c r="E134" s="408" t="s">
        <v>377</v>
      </c>
      <c r="F134" s="408" t="s">
        <v>377</v>
      </c>
    </row>
    <row r="135" spans="2:12" x14ac:dyDescent="0.25">
      <c r="B135" s="374" t="s">
        <v>108</v>
      </c>
      <c r="C135" s="374" t="s">
        <v>219</v>
      </c>
      <c r="D135" s="9" t="s">
        <v>87</v>
      </c>
      <c r="E135" s="9" t="s">
        <v>379</v>
      </c>
      <c r="F135" s="9" t="s">
        <v>379</v>
      </c>
    </row>
    <row r="136" spans="2:12" x14ac:dyDescent="0.25">
      <c r="B136" s="374" t="s">
        <v>108</v>
      </c>
      <c r="C136" s="374" t="s">
        <v>220</v>
      </c>
      <c r="D136" s="9" t="s">
        <v>87</v>
      </c>
      <c r="E136" s="9" t="s">
        <v>379</v>
      </c>
      <c r="F136" s="9" t="s">
        <v>379</v>
      </c>
    </row>
    <row r="137" spans="2:12" x14ac:dyDescent="0.25">
      <c r="B137" s="374" t="s">
        <v>108</v>
      </c>
      <c r="C137" s="374" t="s">
        <v>221</v>
      </c>
      <c r="D137" s="9" t="s">
        <v>370</v>
      </c>
      <c r="E137" s="408" t="s">
        <v>383</v>
      </c>
      <c r="F137" s="408" t="s">
        <v>383</v>
      </c>
    </row>
    <row r="138" spans="2:12" x14ac:dyDescent="0.25">
      <c r="B138" s="374" t="s">
        <v>138</v>
      </c>
      <c r="C138" s="374" t="s">
        <v>223</v>
      </c>
      <c r="D138" s="9" t="s">
        <v>96</v>
      </c>
      <c r="E138" s="408" t="s">
        <v>377</v>
      </c>
      <c r="F138" s="408" t="s">
        <v>377</v>
      </c>
    </row>
    <row r="139" spans="2:12" x14ac:dyDescent="0.25">
      <c r="B139" s="374" t="s">
        <v>108</v>
      </c>
      <c r="C139" s="374" t="s">
        <v>222</v>
      </c>
      <c r="D139" s="9" t="s">
        <v>1</v>
      </c>
      <c r="E139" s="9" t="s">
        <v>380</v>
      </c>
      <c r="F139" s="9" t="s">
        <v>380</v>
      </c>
    </row>
    <row r="140" spans="2:12" x14ac:dyDescent="0.25">
      <c r="B140" s="374" t="s">
        <v>166</v>
      </c>
      <c r="C140" s="374" t="s">
        <v>224</v>
      </c>
      <c r="D140" s="9" t="s">
        <v>86</v>
      </c>
      <c r="E140" s="408" t="s">
        <v>377</v>
      </c>
      <c r="F140" s="408" t="s">
        <v>377</v>
      </c>
    </row>
    <row r="141" spans="2:12" x14ac:dyDescent="0.25">
      <c r="B141" s="374" t="s">
        <v>166</v>
      </c>
      <c r="C141" s="374" t="s">
        <v>224</v>
      </c>
      <c r="D141" s="9" t="s">
        <v>88</v>
      </c>
      <c r="E141" s="9" t="s">
        <v>378</v>
      </c>
      <c r="F141" s="9" t="s">
        <v>378</v>
      </c>
    </row>
    <row r="142" spans="2:12" x14ac:dyDescent="0.25">
      <c r="B142" s="374" t="s">
        <v>166</v>
      </c>
      <c r="C142" s="374" t="s">
        <v>225</v>
      </c>
      <c r="D142" s="9" t="s">
        <v>86</v>
      </c>
      <c r="E142" s="408" t="s">
        <v>377</v>
      </c>
      <c r="F142" s="408" t="s">
        <v>377</v>
      </c>
    </row>
    <row r="143" spans="2:12" x14ac:dyDescent="0.25">
      <c r="B143" s="374" t="s">
        <v>166</v>
      </c>
      <c r="C143" s="374" t="s">
        <v>296</v>
      </c>
      <c r="D143" s="9" t="s">
        <v>88</v>
      </c>
      <c r="E143" s="408" t="s">
        <v>383</v>
      </c>
      <c r="F143" s="9" t="s">
        <v>378</v>
      </c>
    </row>
    <row r="144" spans="2:12" x14ac:dyDescent="0.25">
      <c r="B144" s="374" t="s">
        <v>166</v>
      </c>
      <c r="C144" s="374" t="s">
        <v>297</v>
      </c>
      <c r="D144" s="9" t="s">
        <v>1</v>
      </c>
      <c r="E144" s="9" t="s">
        <v>382</v>
      </c>
      <c r="F144" s="9" t="s">
        <v>382</v>
      </c>
    </row>
    <row r="145" spans="2:6" x14ac:dyDescent="0.25">
      <c r="B145" s="374" t="s">
        <v>166</v>
      </c>
      <c r="C145" s="374" t="s">
        <v>297</v>
      </c>
      <c r="D145" s="9" t="s">
        <v>381</v>
      </c>
      <c r="E145" s="408" t="s">
        <v>383</v>
      </c>
      <c r="F145" s="408" t="s">
        <v>383</v>
      </c>
    </row>
    <row r="146" spans="2:6" x14ac:dyDescent="0.25">
      <c r="B146" s="416"/>
    </row>
  </sheetData>
  <protectedRanges>
    <protectedRange sqref="AC20:AC58 U21:U59 W20:W46 T10:U20 V10:Y19 X28:Y28 S10:S23 AA10:AA25 AB10:AC19 AE19:AE25 AD10:AE18 AF10:AF24 X20:Y26 Y27 Y29:Y30 Y32:Y35 AG10:AG35 F11:I89" name="Range1_1_3"/>
    <protectedRange sqref="J64:J89 J11:J62" name="Range1_1_1_2"/>
    <protectedRange sqref="Q11:Q89" name="Range1_5"/>
  </protectedRanges>
  <mergeCells count="3">
    <mergeCell ref="J4:L4"/>
    <mergeCell ref="J5:L7"/>
    <mergeCell ref="J8:L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53E4E-6704-46AB-AECA-50360DBEF942}">
  <dimension ref="A1:FM137"/>
  <sheetViews>
    <sheetView topLeftCell="AP1" workbookViewId="0">
      <selection activeCell="B3" sqref="B3"/>
    </sheetView>
  </sheetViews>
  <sheetFormatPr defaultRowHeight="14.4" x14ac:dyDescent="0.3"/>
  <cols>
    <col min="1" max="1" width="15.5546875" bestFit="1" customWidth="1"/>
    <col min="2" max="31" width="9.109375"/>
    <col min="32" max="32" width="10.5546875" customWidth="1"/>
    <col min="33" max="33" width="10.33203125" customWidth="1"/>
    <col min="34" max="34" width="11.109375" customWidth="1"/>
    <col min="35" max="35" width="12" bestFit="1" customWidth="1"/>
    <col min="36" max="37" width="12" customWidth="1"/>
    <col min="38" max="47" width="9.109375"/>
    <col min="48" max="73" width="9.109375" customWidth="1"/>
    <col min="74" max="76" width="9" customWidth="1"/>
    <col min="77" max="160" width="9.109375" customWidth="1"/>
    <col min="161" max="163" width="9.109375" style="114" customWidth="1"/>
    <col min="164" max="169" width="8.88671875" style="114"/>
  </cols>
  <sheetData>
    <row r="1" spans="1:169" x14ac:dyDescent="0.3">
      <c r="A1" s="1" t="s">
        <v>181</v>
      </c>
      <c r="B1" s="1" t="s">
        <v>144</v>
      </c>
      <c r="C1" s="1"/>
      <c r="D1" s="1"/>
      <c r="E1" s="1" t="s">
        <v>149</v>
      </c>
      <c r="F1" s="1"/>
      <c r="G1" s="1"/>
      <c r="H1" s="1" t="s">
        <v>145</v>
      </c>
      <c r="I1" s="1"/>
      <c r="J1" s="1"/>
      <c r="K1" s="1" t="s">
        <v>148</v>
      </c>
      <c r="L1" s="1"/>
      <c r="M1" s="1"/>
      <c r="N1" s="1" t="s">
        <v>146</v>
      </c>
      <c r="O1" s="1"/>
      <c r="P1" s="1"/>
      <c r="Q1" s="1" t="s">
        <v>147</v>
      </c>
      <c r="R1" s="1"/>
      <c r="S1" s="1"/>
      <c r="T1" s="1" t="s">
        <v>151</v>
      </c>
      <c r="U1" s="1"/>
      <c r="V1" s="1"/>
      <c r="W1" s="1" t="s">
        <v>5</v>
      </c>
      <c r="X1" s="1"/>
      <c r="Y1" s="1"/>
      <c r="Z1" s="1" t="s">
        <v>228</v>
      </c>
      <c r="AA1" s="1"/>
      <c r="AB1" s="1"/>
      <c r="AC1" s="1" t="s">
        <v>229</v>
      </c>
      <c r="AD1" s="1"/>
      <c r="AE1" s="1"/>
      <c r="AF1" s="1" t="s">
        <v>294</v>
      </c>
      <c r="AG1" s="1"/>
      <c r="AH1" s="1"/>
      <c r="AI1" s="1" t="s">
        <v>230</v>
      </c>
      <c r="AJ1" s="1"/>
      <c r="AK1" s="1"/>
      <c r="AL1" s="1" t="s">
        <v>231</v>
      </c>
      <c r="AM1" s="1"/>
      <c r="AN1" s="1"/>
      <c r="AO1" s="1" t="s">
        <v>232</v>
      </c>
      <c r="AP1" s="1"/>
      <c r="AQ1" s="1"/>
      <c r="AR1" s="1" t="s">
        <v>272</v>
      </c>
      <c r="AS1" s="1"/>
      <c r="AT1" s="1"/>
      <c r="AU1" s="1" t="s">
        <v>233</v>
      </c>
      <c r="AV1" s="1"/>
      <c r="AW1" s="1"/>
      <c r="AX1" s="1" t="s">
        <v>234</v>
      </c>
      <c r="AY1" s="1"/>
      <c r="AZ1" s="1"/>
      <c r="BA1" s="1" t="s">
        <v>235</v>
      </c>
      <c r="BB1" s="1"/>
      <c r="BC1" s="1"/>
      <c r="BD1" s="1" t="s">
        <v>236</v>
      </c>
      <c r="BE1" s="1"/>
      <c r="BF1" s="1"/>
      <c r="BG1" s="1" t="s">
        <v>237</v>
      </c>
      <c r="BH1" s="1"/>
      <c r="BI1" s="1"/>
      <c r="BJ1" s="1" t="s">
        <v>238</v>
      </c>
      <c r="BK1" s="1"/>
      <c r="BL1" s="1"/>
      <c r="BM1" s="1" t="s">
        <v>239</v>
      </c>
      <c r="BN1" s="1"/>
      <c r="BO1" s="1"/>
      <c r="BP1" s="1" t="s">
        <v>240</v>
      </c>
      <c r="BQ1" s="1"/>
      <c r="BR1" s="1"/>
      <c r="BS1" s="1" t="s">
        <v>241</v>
      </c>
      <c r="BT1" s="1"/>
      <c r="BU1" s="1"/>
      <c r="BV1" s="1" t="s">
        <v>242</v>
      </c>
      <c r="BW1" s="1"/>
      <c r="BX1" s="1"/>
      <c r="BY1" s="1" t="s">
        <v>243</v>
      </c>
      <c r="BZ1" s="1"/>
      <c r="CA1" s="1"/>
      <c r="CB1" s="1" t="s">
        <v>244</v>
      </c>
      <c r="CC1" s="1"/>
      <c r="CD1" s="1"/>
      <c r="CE1" s="1" t="s">
        <v>245</v>
      </c>
      <c r="CF1" s="1"/>
      <c r="CG1" s="1"/>
      <c r="CH1" s="1" t="s">
        <v>252</v>
      </c>
      <c r="CI1" s="1"/>
      <c r="CJ1" s="1"/>
      <c r="CK1" s="1" t="s">
        <v>246</v>
      </c>
      <c r="CL1" s="1"/>
      <c r="CM1" s="1"/>
      <c r="CN1" s="1" t="s">
        <v>247</v>
      </c>
      <c r="CO1" s="1"/>
      <c r="CP1" s="1"/>
      <c r="CQ1" s="1" t="s">
        <v>248</v>
      </c>
      <c r="CR1" s="1"/>
      <c r="CS1" s="1"/>
      <c r="CT1" s="1" t="s">
        <v>249</v>
      </c>
      <c r="CU1" s="1"/>
      <c r="CV1" s="1"/>
      <c r="CW1" s="1" t="s">
        <v>250</v>
      </c>
      <c r="CX1" s="1"/>
      <c r="CY1" s="1"/>
      <c r="CZ1" s="1" t="s">
        <v>255</v>
      </c>
      <c r="DA1" s="1"/>
      <c r="DB1" s="1"/>
      <c r="DC1" s="1" t="s">
        <v>251</v>
      </c>
      <c r="DD1" s="1"/>
      <c r="DE1" s="1"/>
      <c r="DF1" s="1" t="s">
        <v>253</v>
      </c>
      <c r="DG1" s="1"/>
      <c r="DH1" s="1"/>
      <c r="DI1" s="1" t="s">
        <v>254</v>
      </c>
      <c r="DJ1" s="1"/>
      <c r="DK1" s="1"/>
      <c r="DL1" s="1" t="s">
        <v>256</v>
      </c>
      <c r="DM1" s="1"/>
      <c r="DN1" s="1"/>
      <c r="DO1" s="1" t="s">
        <v>257</v>
      </c>
      <c r="DP1" s="1"/>
      <c r="DQ1" s="1"/>
      <c r="DR1" s="1" t="s">
        <v>258</v>
      </c>
      <c r="DS1" s="1"/>
      <c r="DT1" s="1"/>
      <c r="DU1" s="1" t="s">
        <v>259</v>
      </c>
      <c r="DV1" s="1"/>
      <c r="DW1" s="1"/>
      <c r="DX1" s="1" t="s">
        <v>260</v>
      </c>
      <c r="DY1" s="1"/>
      <c r="DZ1" s="1"/>
      <c r="EA1" s="1" t="s">
        <v>261</v>
      </c>
      <c r="EB1" s="1"/>
      <c r="EC1" s="1"/>
      <c r="ED1" s="1" t="s">
        <v>262</v>
      </c>
      <c r="EE1" s="1"/>
      <c r="EF1" s="1"/>
      <c r="EG1" s="1" t="s">
        <v>263</v>
      </c>
      <c r="EH1" s="1"/>
      <c r="EI1" s="1"/>
      <c r="EJ1" s="1" t="s">
        <v>265</v>
      </c>
      <c r="EK1" s="1"/>
      <c r="EL1" s="1"/>
      <c r="EM1" s="1" t="s">
        <v>264</v>
      </c>
      <c r="EN1" s="1"/>
      <c r="EO1" s="1"/>
      <c r="EP1" s="1" t="s">
        <v>266</v>
      </c>
      <c r="EQ1" s="1"/>
      <c r="ER1" s="1"/>
      <c r="ES1" s="1" t="s">
        <v>267</v>
      </c>
      <c r="ET1" s="1"/>
      <c r="EU1" s="1"/>
      <c r="EV1" s="1" t="s">
        <v>268</v>
      </c>
      <c r="EW1" s="1"/>
      <c r="EX1" s="1"/>
      <c r="EY1" s="1" t="s">
        <v>269</v>
      </c>
      <c r="EZ1" s="1"/>
      <c r="FA1" s="1"/>
      <c r="FB1" s="1" t="s">
        <v>270</v>
      </c>
      <c r="FC1" s="1"/>
      <c r="FD1" s="1"/>
      <c r="FE1" s="112" t="s">
        <v>271</v>
      </c>
      <c r="FF1" s="112"/>
      <c r="FG1" s="112"/>
      <c r="FH1" s="112" t="s">
        <v>16</v>
      </c>
      <c r="FI1" s="112"/>
      <c r="FJ1" s="112"/>
      <c r="FK1" s="112" t="s">
        <v>19</v>
      </c>
      <c r="FL1" s="112"/>
      <c r="FM1" s="112"/>
    </row>
    <row r="2" spans="1:169" x14ac:dyDescent="0.3">
      <c r="A2" s="1">
        <v>0</v>
      </c>
      <c r="B2" s="2">
        <v>0</v>
      </c>
      <c r="C2" s="2">
        <v>0</v>
      </c>
      <c r="D2" s="2">
        <v>0</v>
      </c>
      <c r="E2" s="2">
        <v>0</v>
      </c>
      <c r="F2" s="2">
        <v>0</v>
      </c>
      <c r="G2" s="2">
        <v>0</v>
      </c>
      <c r="H2" s="2">
        <v>0</v>
      </c>
      <c r="I2" s="2">
        <v>0</v>
      </c>
      <c r="J2" s="2">
        <v>0</v>
      </c>
      <c r="K2" s="2">
        <v>0</v>
      </c>
      <c r="L2" s="2">
        <v>0</v>
      </c>
      <c r="M2" s="2">
        <v>0</v>
      </c>
      <c r="N2" s="2">
        <v>0</v>
      </c>
      <c r="O2" s="2">
        <v>0</v>
      </c>
      <c r="P2" s="2">
        <v>0</v>
      </c>
      <c r="Q2" s="2">
        <v>0</v>
      </c>
      <c r="R2" s="2">
        <v>0</v>
      </c>
      <c r="S2" s="2">
        <v>0</v>
      </c>
      <c r="T2" s="2">
        <v>0</v>
      </c>
      <c r="U2" s="2">
        <v>0</v>
      </c>
      <c r="V2" s="2">
        <v>0</v>
      </c>
      <c r="W2" s="2">
        <v>0</v>
      </c>
      <c r="X2" s="2">
        <v>0</v>
      </c>
      <c r="Y2" s="2">
        <v>0</v>
      </c>
      <c r="Z2" s="2">
        <v>0</v>
      </c>
      <c r="AA2" s="2">
        <v>0</v>
      </c>
      <c r="AB2" s="2">
        <v>0</v>
      </c>
      <c r="AC2" s="2">
        <v>0</v>
      </c>
      <c r="AD2" s="2">
        <v>0</v>
      </c>
      <c r="AE2" s="2">
        <v>0</v>
      </c>
      <c r="AF2" s="2">
        <v>0</v>
      </c>
      <c r="AG2" s="2">
        <v>0</v>
      </c>
      <c r="AH2" s="2">
        <v>0</v>
      </c>
      <c r="AI2" s="2">
        <v>0</v>
      </c>
      <c r="AJ2" s="2">
        <v>0</v>
      </c>
      <c r="AK2" s="2">
        <v>0</v>
      </c>
      <c r="AL2" s="2">
        <v>0</v>
      </c>
      <c r="AM2" s="2">
        <v>0</v>
      </c>
      <c r="AN2" s="2">
        <v>0</v>
      </c>
      <c r="AO2" s="2">
        <v>0</v>
      </c>
      <c r="AP2" s="2">
        <v>0</v>
      </c>
      <c r="AQ2" s="2">
        <v>0</v>
      </c>
      <c r="AR2" s="2">
        <v>0</v>
      </c>
      <c r="AS2" s="2">
        <v>0</v>
      </c>
      <c r="AT2" s="2">
        <v>0</v>
      </c>
      <c r="AU2" s="2">
        <v>0</v>
      </c>
      <c r="AV2" s="2">
        <v>0</v>
      </c>
      <c r="AW2" s="2">
        <v>0</v>
      </c>
      <c r="AX2" s="2">
        <v>0</v>
      </c>
      <c r="AY2" s="2">
        <v>0</v>
      </c>
      <c r="AZ2" s="2">
        <v>0</v>
      </c>
      <c r="BA2" s="2">
        <v>0</v>
      </c>
      <c r="BB2" s="2">
        <v>0</v>
      </c>
      <c r="BC2" s="2">
        <v>0</v>
      </c>
      <c r="BD2" s="2">
        <v>0</v>
      </c>
      <c r="BE2" s="2">
        <v>0</v>
      </c>
      <c r="BF2" s="2">
        <v>0</v>
      </c>
      <c r="BG2" s="2">
        <v>0</v>
      </c>
      <c r="BH2" s="2">
        <v>0</v>
      </c>
      <c r="BI2" s="2">
        <v>0</v>
      </c>
      <c r="BJ2" s="2">
        <v>0</v>
      </c>
      <c r="BK2" s="2">
        <v>0</v>
      </c>
      <c r="BL2" s="2">
        <v>0</v>
      </c>
      <c r="BM2" s="2">
        <v>0</v>
      </c>
      <c r="BN2" s="2">
        <v>0</v>
      </c>
      <c r="BO2" s="2">
        <v>0</v>
      </c>
      <c r="BP2" s="2">
        <v>0</v>
      </c>
      <c r="BQ2" s="2">
        <v>0</v>
      </c>
      <c r="BR2" s="2">
        <v>0</v>
      </c>
      <c r="BS2" s="2">
        <v>0</v>
      </c>
      <c r="BT2" s="2">
        <v>0</v>
      </c>
      <c r="BU2" s="2">
        <v>0</v>
      </c>
      <c r="BV2" s="2">
        <v>0</v>
      </c>
      <c r="BW2" s="2">
        <v>0</v>
      </c>
      <c r="BX2" s="2">
        <v>0</v>
      </c>
      <c r="BY2" s="2">
        <v>0</v>
      </c>
      <c r="BZ2" s="2">
        <v>0</v>
      </c>
      <c r="CA2" s="2">
        <v>0</v>
      </c>
      <c r="CB2" s="2">
        <v>0</v>
      </c>
      <c r="CC2" s="2">
        <v>0</v>
      </c>
      <c r="CD2" s="2">
        <v>0</v>
      </c>
      <c r="CE2" s="2">
        <v>0</v>
      </c>
      <c r="CF2" s="2">
        <v>0</v>
      </c>
      <c r="CG2" s="2">
        <v>0</v>
      </c>
      <c r="CH2" s="2">
        <v>0</v>
      </c>
      <c r="CI2" s="2">
        <v>0</v>
      </c>
      <c r="CJ2" s="2">
        <v>0</v>
      </c>
      <c r="CK2" s="2">
        <v>0</v>
      </c>
      <c r="CL2" s="2">
        <v>0</v>
      </c>
      <c r="CM2" s="2">
        <v>0</v>
      </c>
      <c r="CN2" s="2">
        <v>0</v>
      </c>
      <c r="CO2" s="2">
        <v>0</v>
      </c>
      <c r="CP2" s="2">
        <v>0</v>
      </c>
      <c r="CQ2" s="2">
        <v>0</v>
      </c>
      <c r="CR2" s="2">
        <v>0</v>
      </c>
      <c r="CS2" s="2">
        <v>0</v>
      </c>
      <c r="CT2" s="2">
        <v>0</v>
      </c>
      <c r="CU2" s="2">
        <v>0</v>
      </c>
      <c r="CV2" s="2">
        <v>0</v>
      </c>
      <c r="CW2" s="2">
        <v>0</v>
      </c>
      <c r="CX2" s="2">
        <v>0</v>
      </c>
      <c r="CY2" s="2">
        <v>0</v>
      </c>
      <c r="CZ2" s="2">
        <v>0</v>
      </c>
      <c r="DA2" s="2">
        <v>0</v>
      </c>
      <c r="DB2" s="2">
        <v>0</v>
      </c>
      <c r="DC2" s="2">
        <v>0</v>
      </c>
      <c r="DD2" s="2">
        <v>0</v>
      </c>
      <c r="DE2" s="2">
        <v>0</v>
      </c>
      <c r="DF2" s="2">
        <v>0</v>
      </c>
      <c r="DG2" s="2">
        <v>0</v>
      </c>
      <c r="DH2" s="2">
        <v>0</v>
      </c>
      <c r="DI2" s="2">
        <v>0</v>
      </c>
      <c r="DJ2" s="2">
        <v>0</v>
      </c>
      <c r="DK2" s="2">
        <v>0</v>
      </c>
      <c r="DL2" s="2">
        <v>0</v>
      </c>
      <c r="DM2" s="2">
        <v>0</v>
      </c>
      <c r="DN2" s="2">
        <v>0</v>
      </c>
      <c r="DO2" s="2">
        <v>0</v>
      </c>
      <c r="DP2" s="2">
        <v>0</v>
      </c>
      <c r="DQ2" s="2">
        <v>0</v>
      </c>
      <c r="DR2" s="2">
        <v>0</v>
      </c>
      <c r="DS2" s="2">
        <v>0</v>
      </c>
      <c r="DT2" s="2">
        <v>0</v>
      </c>
      <c r="DU2" s="2">
        <v>0</v>
      </c>
      <c r="DV2" s="2">
        <v>0</v>
      </c>
      <c r="DW2" s="2">
        <v>0</v>
      </c>
      <c r="DX2" s="2">
        <v>0</v>
      </c>
      <c r="DY2" s="2">
        <v>0</v>
      </c>
      <c r="DZ2" s="2">
        <v>0</v>
      </c>
      <c r="EA2" s="2">
        <v>0</v>
      </c>
      <c r="EB2" s="2">
        <v>0</v>
      </c>
      <c r="EC2" s="2">
        <v>0</v>
      </c>
      <c r="ED2" s="2">
        <v>0</v>
      </c>
      <c r="EE2" s="2">
        <v>0</v>
      </c>
      <c r="EF2" s="2">
        <v>0</v>
      </c>
      <c r="EG2" s="2">
        <v>0</v>
      </c>
      <c r="EH2" s="2">
        <v>0</v>
      </c>
      <c r="EI2" s="2">
        <v>0</v>
      </c>
      <c r="EJ2" s="2">
        <v>0</v>
      </c>
      <c r="EK2" s="2">
        <v>0</v>
      </c>
      <c r="EL2" s="2">
        <v>0</v>
      </c>
      <c r="EM2" s="2">
        <v>0</v>
      </c>
      <c r="EN2" s="2">
        <v>0</v>
      </c>
      <c r="EO2" s="2">
        <v>0</v>
      </c>
      <c r="EP2" s="2">
        <v>0</v>
      </c>
      <c r="EQ2" s="2">
        <v>0</v>
      </c>
      <c r="ER2" s="2">
        <v>0</v>
      </c>
      <c r="ES2" s="2">
        <v>0</v>
      </c>
      <c r="ET2" s="2">
        <v>0</v>
      </c>
      <c r="EU2" s="2">
        <v>0</v>
      </c>
      <c r="EV2" s="2">
        <v>0</v>
      </c>
      <c r="EW2" s="2">
        <v>0</v>
      </c>
      <c r="EX2" s="2">
        <v>0</v>
      </c>
      <c r="EY2" s="2">
        <v>0</v>
      </c>
      <c r="EZ2" s="2">
        <v>0</v>
      </c>
      <c r="FA2" s="2">
        <v>0</v>
      </c>
      <c r="FB2" s="2">
        <v>0</v>
      </c>
      <c r="FC2" s="2">
        <v>0</v>
      </c>
      <c r="FD2" s="2">
        <v>0</v>
      </c>
      <c r="FE2" s="115">
        <v>0</v>
      </c>
      <c r="FF2" s="115">
        <v>0</v>
      </c>
      <c r="FG2" s="115">
        <v>0</v>
      </c>
      <c r="FH2" s="115">
        <v>0</v>
      </c>
      <c r="FI2" s="115">
        <v>0</v>
      </c>
      <c r="FJ2" s="115">
        <v>0</v>
      </c>
      <c r="FK2" s="115">
        <v>0</v>
      </c>
      <c r="FL2" s="115">
        <v>0</v>
      </c>
      <c r="FM2" s="115">
        <v>0</v>
      </c>
    </row>
    <row r="3" spans="1:169" x14ac:dyDescent="0.3">
      <c r="A3" s="1">
        <v>1</v>
      </c>
      <c r="B3" s="2">
        <f>((((1-'Calcification Rates'!$J$11)*$A3)*'Calcification Rates'!$F$11*0.1)+('Calcification Rates'!$J$11*$A3*'Calcification Rates'!$F$11))*'Calcification Rates'!$H$11</f>
        <v>2.2595601257885143</v>
      </c>
      <c r="C3" s="2">
        <f>((((1-'Calcification Rates'!$J$11)*$A3)*(('Calcification Rates'!$F$11-'Calcification Rates'!$G$11)*0.1))+('Calcification Rates'!$J$11*$A3*('Calcification Rates'!$F$11-'Calcification Rates'!$G$11)))*('Calcification Rates'!$H$11-'Calcification Rates'!$I$11)</f>
        <v>1.616124203002671</v>
      </c>
      <c r="D3" s="2">
        <f>((((1-'Calcification Rates'!$J$11)*$A3)*(('Calcification Rates'!$F$11+'Calcification Rates'!$G$11)*0.1))+('Calcification Rates'!$J$11*$A3*('Calcification Rates'!$F$11+'Calcification Rates'!$G$11)))*('Calcification Rates'!$H$11+'Calcification Rates'!$I$11)</f>
        <v>3.0052679978207721</v>
      </c>
      <c r="E3" s="2">
        <f>((((1-'Calcification Rates'!$J$12)*$A3)*'Calcification Rates'!$F$12*0.1)+('Calcification Rates'!$J$12*$A3*'Calcification Rates'!$F$12))*'Calcification Rates'!$H$12</f>
        <v>0.39230231423899542</v>
      </c>
      <c r="F3" s="2">
        <f>((((1-'Calcification Rates'!$J$12)*A3)*(('Calcification Rates'!$F$12-'Calcification Rates'!$G$12)*0.1))+('Calcification Rates'!$J$12*A3*('Calcification Rates'!$F$12-'Calcification Rates'!$G$12)))*('Calcification Rates'!$H$12-'Calcification Rates'!$I$12)</f>
        <v>0.29577697282895143</v>
      </c>
      <c r="G3" s="2">
        <f>((((1-'Calcification Rates'!$J$12)*A3)*(('Calcification Rates'!$F$12+'Calcification Rates'!$G$12)*0.1))+('Calcification Rates'!$J$12*A3*('Calcification Rates'!$F$12+'Calcification Rates'!$G$12)))*('Calcification Rates'!$H$12+'Calcification Rates'!$I$12)</f>
        <v>0.50113092585926589</v>
      </c>
      <c r="H3" s="2">
        <f>(2*'Calcification Rates'!$F$13*'Calcification Rates'!$H$13)+0.1*'Calcification Rates'!$F$13*($A3+(2*'Calcification Rates'!$F$13))*'Calcification Rates'!$H$13</f>
        <v>4.1103128323896962</v>
      </c>
      <c r="I3" s="2">
        <f>(2*('Calcification Rates'!$F$13-'Calcification Rates'!$G$13)*('Calcification Rates'!$H$13-'Calcification Rates'!$I$13))+(0.1*('Calcification Rates'!$F$13-'Calcification Rates'!$G$13)*($A3+(2*'Calcification Rates'!$F$13-'Calcification Rates'!$G$13)))*('Calcification Rates'!$H$13-'Calcification Rates'!$I$13)</f>
        <v>2.3720201437541775</v>
      </c>
      <c r="J3" s="2">
        <f>(2*('Calcification Rates'!$F$13+'Calcification Rates'!$G$13)*('Calcification Rates'!$H$13+'Calcification Rates'!$I$13))+(0.1*('Calcification Rates'!$F$13+'Calcification Rates'!$G$13)*($A3+(2*'Calcification Rates'!$F$13+'Calcification Rates'!$G$13)))*('Calcification Rates'!$H$13+'Calcification Rates'!$I$13)</f>
        <v>6.3456092062397511</v>
      </c>
      <c r="K3" s="2">
        <f>(2*'Calcification Rates'!$F$14*'Calcification Rates'!$H$14)+0.1*'Calcification Rates'!$F$14*($A3+(2*'Calcification Rates'!$F$14))*'Calcification Rates'!$H$14</f>
        <v>8.2072042666203817</v>
      </c>
      <c r="L3" s="2">
        <f>(2*('Calcification Rates'!$F$14-'Calcification Rates'!$G$14)*('Calcification Rates'!$H$14-'Calcification Rates'!$I$14))+(0.1*('Calcification Rates'!$F$14-'Calcification Rates'!$G$14)*($A3+(2*'Calcification Rates'!$F$14-'Calcification Rates'!$G$14)))*('Calcification Rates'!$H$14-'Calcification Rates'!$I$14)</f>
        <v>5.0494131963368938</v>
      </c>
      <c r="M3" s="2">
        <f>(2*('Calcification Rates'!$F$14+'Calcification Rates'!$G$14)*('Calcification Rates'!$H$14+'Calcification Rates'!$I$14))+(0.1*('Calcification Rates'!$F$14+'Calcification Rates'!$G$14)*($A3+(2*'Calcification Rates'!$F$14+'Calcification Rates'!$G$14)))*('Calcification Rates'!$H$14+'Calcification Rates'!$I$14)</f>
        <v>12.203180938997159</v>
      </c>
      <c r="N3" s="2">
        <f>((((((((($A3*2)/PI())/2)+'Calcification Rates'!$F$15)^2)*PI())/2))-((((((($A3*2)/PI())/2)^2)*PI())/2)))*'Calcification Rates'!$H$15</f>
        <v>2.9579708255346291</v>
      </c>
      <c r="O3" s="2">
        <f>((((((((($A3*2)/PI())/2)+('Calcification Rates'!$F$15-'Calcification Rates'!$G$15))^2)*PI())/2))-((((((($A3*2)/PI())/2)^2)*PI())/2)))*('Calcification Rates'!$H$15-'Calcification Rates'!$I$15)</f>
        <v>2.0503343623325048</v>
      </c>
      <c r="P3" s="2">
        <f>((((((((($A3*2)/PI())/2)+('Calcification Rates'!$F$15+'Calcification Rates'!$G$15))^2)*PI())/2))-((((((($A3*2)/PI())/2)^2)*PI())/2)))*('Calcification Rates'!$H$15+'Calcification Rates'!$I$15)</f>
        <v>4.0876684351989629</v>
      </c>
      <c r="Q3" s="2">
        <f>(2*'Calcification Rates'!$F$16*'Calcification Rates'!$H$16)+0.1*'Calcification Rates'!$F$16*(A3+(2*'Calcification Rates'!$F$16))*'Calcification Rates'!$H$16</f>
        <v>8.2072042666203817</v>
      </c>
      <c r="R3" s="2">
        <f>(2*('Calcification Rates'!$F$16-'Calcification Rates'!$G$16)*('Calcification Rates'!$H$16-'Calcification Rates'!$I$16))+(0.1*('Calcification Rates'!$F$16-'Calcification Rates'!$G$16)*(A3+(2*'Calcification Rates'!$F$16-'Calcification Rates'!$G$16)))*('Calcification Rates'!$H$16-'Calcification Rates'!$I$16)</f>
        <v>5.0494131963368938</v>
      </c>
      <c r="S3" s="2">
        <f>(2*('Calcification Rates'!$F$16+'Calcification Rates'!$G$16)*('Calcification Rates'!$H$16+'Calcification Rates'!$I$16))+(0.1*('Calcification Rates'!$F$16+'Calcification Rates'!$G$16)*(A3+(2*'Calcification Rates'!$F$16+'Calcification Rates'!$G$16)))*('Calcification Rates'!$H$16+'Calcification Rates'!$I$16)</f>
        <v>12.203180938997159</v>
      </c>
      <c r="T3" s="2">
        <f>$A3*'Calcification Rates'!$F$17*'Calcification Rates'!$H$17</f>
        <v>1.224892494592835</v>
      </c>
      <c r="U3" s="2">
        <f>$A3*('Calcification Rates'!$F$17-'Calcification Rates'!$G$17)*('Calcification Rates'!$H$17-'Calcification Rates'!$I$17)</f>
        <v>0.93785535167598733</v>
      </c>
      <c r="V3" s="2">
        <f>$A3*('Calcification Rates'!$F$17+'Calcification Rates'!$G$17)*('Calcification Rates'!$H$17+'Calcification Rates'!$I$17)</f>
        <v>1.5462686768536567</v>
      </c>
      <c r="W3" s="2">
        <f>$A3*'Calcification Rates'!$F$22*'Calcification Rates'!$H$22</f>
        <v>0.17799999999999999</v>
      </c>
      <c r="X3" s="2">
        <f>$A3*('Calcification Rates'!$F$22-'Calcification Rates'!$G$22)*('Calcification Rates'!$H$22-'Calcification Rates'!$I$22)</f>
        <v>0.10099999999999999</v>
      </c>
      <c r="Y3" s="2">
        <f>$A3*('Calcification Rates'!$F$22+'Calcification Rates'!$G$22)*('Calcification Rates'!$H$22+'Calcification Rates'!$I$22)</f>
        <v>0.255</v>
      </c>
      <c r="Z3" s="2">
        <f>((((((((($A3*2)/PI())/2)+'Calcification Rates'!$F$25)^2)*PI())/2))-((((((($A3*2)/PI())/2)^2)*PI())/2)))*'Calcification Rates'!$H$25</f>
        <v>4.4688102999429065</v>
      </c>
      <c r="AA3" s="2">
        <f>((((((((($A3*2)/PI())/2)+('Calcification Rates'!$F$25-'Calcification Rates'!$G$25))^2)*PI())/2))-((((((($A3*2)/PI())/2)^2)*PI())/2)))*('Calcification Rates'!$H$25-'Calcification Rates'!$I$25)</f>
        <v>1.3227232284115298</v>
      </c>
      <c r="AB3" s="2">
        <f>((((((((($A3*2)/PI())/2)+('Calcification Rates'!$F$25+'Calcification Rates'!$G$25))^2)*PI())/2))-((((((($A3*2)/PI())/2)^2)*PI())/2)))*('Calcification Rates'!$H$25+'Calcification Rates'!$I$25)</f>
        <v>9.2608423747788873</v>
      </c>
      <c r="AC3" s="2">
        <f>((((((((($A3*2)/PI())/2)+'Calcification Rates'!$F$26)^2)*PI())/2))-((((((($A3*2)/PI())/2)^2)*PI())/2)))*'Calcification Rates'!$H$26</f>
        <v>4.4688102999429065</v>
      </c>
      <c r="AD3" s="2">
        <f>((((((((($A3*2)/PI())/2)+('Calcification Rates'!$F$26-'Calcification Rates'!$G$26))^2)*PI())/2))-((((((($A3*2)/PI())/2)^2)*PI())/2)))*('Calcification Rates'!$H$26-'Calcification Rates'!$I$26)</f>
        <v>1.3227232284115298</v>
      </c>
      <c r="AE3" s="2">
        <f>((((((((($A3*2)/PI())/2)+('Calcification Rates'!$F$26+'Calcification Rates'!$G$26))^2)*PI())/2))-((((((($A3*2)/PI())/2)^2)*PI())/2)))*('Calcification Rates'!$H$26+'Calcification Rates'!$I$26)</f>
        <v>9.2608423747788873</v>
      </c>
      <c r="AF3" s="2">
        <f>((((((((($A3*2)/PI())/2)+'Calcification Rates'!$F$27)^2)*PI())/2))-((((((($A3*2)/PI())/2)^2)*PI())/2)))*'Calcification Rates'!$H$27</f>
        <v>4.4688102999429065</v>
      </c>
      <c r="AG3" s="2">
        <f>((((((((($A3*2)/PI())/2)+('Calcification Rates'!$F$27-'Calcification Rates'!$G$27))^2)*PI())/2))-((((((($A3*2)/PI())/2)^2)*PI())/2)))*('Calcification Rates'!$H$27-'Calcification Rates'!$I$27)</f>
        <v>1.3227232284115298</v>
      </c>
      <c r="AH3" s="2">
        <f>((((((((($A3*2)/PI())/2)+('Calcification Rates'!$F$27+'Calcification Rates'!$G$27))^2)*PI())/2))-((((((($A3*2)/PI())/2)^2)*PI())/2)))*('Calcification Rates'!$H$27+'Calcification Rates'!$I$27)</f>
        <v>9.2608423747788873</v>
      </c>
      <c r="AI3" s="2">
        <f>$A3*'Calcification Rates'!$F$29*'Calcification Rates'!$H$29</f>
        <v>1.6136999999999997</v>
      </c>
      <c r="AJ3" s="2">
        <f>$A3*('Calcification Rates'!$F$29-'Calcification Rates'!$G$29)*('Calcification Rates'!$H$29-'Calcification Rates'!$I$29)</f>
        <v>1.4930799999999997</v>
      </c>
      <c r="AK3" s="2">
        <f>$A3*('Calcification Rates'!$F$29+'Calcification Rates'!$G$29)*('Calcification Rates'!$H$29+'Calcification Rates'!$I$29)</f>
        <v>1.7343199999999996</v>
      </c>
      <c r="AL3" s="2">
        <f>(2*'Calcification Rates'!$F$30*'Calcification Rates'!$H$30)+0.1*'Calcification Rates'!$F$30*($A3+(2*'Calcification Rates'!$F$30))*'Calcification Rates'!$H$30</f>
        <v>4.1103128323896962</v>
      </c>
      <c r="AM3" s="2">
        <f>(2*('Calcification Rates'!$F$30-'Calcification Rates'!$G$30)*('Calcification Rates'!$H$30-'Calcification Rates'!$I$30))+(0.1*('Calcification Rates'!$F$30-'Calcification Rates'!$G$30)*($A3+(2*'Calcification Rates'!$F$30-'Calcification Rates'!$G$30)))*('Calcification Rates'!$H$30-'Calcification Rates'!$I$30)</f>
        <v>2.3720201437541775</v>
      </c>
      <c r="AN3" s="2">
        <f>(2*('Calcification Rates'!$F$30+'Calcification Rates'!$G$30)*('Calcification Rates'!$H$30+'Calcification Rates'!$I$30))+(0.1*('Calcification Rates'!$F$30+'Calcification Rates'!$G$30)*($A3+(2*'Calcification Rates'!$F$30+'Calcification Rates'!$G$30)))*('Calcification Rates'!$H$30+'Calcification Rates'!$I$30)</f>
        <v>6.3456092062397511</v>
      </c>
      <c r="AO3" s="2">
        <f>((((((((($A3*2)/PI())/2)+'Calcification Rates'!$F$31)^2)*PI())/2))-((((((($A3*2)/PI())/2)^2)*PI())/2)))*'Calcification Rates'!$H$31</f>
        <v>14.775345073809124</v>
      </c>
      <c r="AP3" s="2">
        <f>((((((((($A3*2)/PI())/2)+('Calcification Rates'!$F$31-'Calcification Rates'!$G$31))^2)*PI())/2))-((((((($A3*2)/PI())/2)^2)*PI())/2)))*('Calcification Rates'!$H$31-'Calcification Rates'!$I$31)</f>
        <v>7.6406242987063004</v>
      </c>
      <c r="AQ3" s="2">
        <f>((((((((($A3*2)/PI())/2)+('Calcification Rates'!$F$31+'Calcification Rates'!$G$31))^2)*PI())/2))-((((((($A3*2)/PI())/2)^2)*PI())/2)))*('Calcification Rates'!$H$31+'Calcification Rates'!$I$31)</f>
        <v>25.334093357937924</v>
      </c>
      <c r="AR3" s="2">
        <f>(2*'Calcification Rates'!$F$32*'Calcification Rates'!$H$32)+0.1*'Calcification Rates'!$F$32*($A3+(2*'Calcification Rates'!$F$32))*'Calcification Rates'!$H$32</f>
        <v>4.1103128323896962</v>
      </c>
      <c r="AS3" s="2">
        <f>(2*('Calcification Rates'!$F$32-'Calcification Rates'!$G$32)*('Calcification Rates'!$H$32-'Calcification Rates'!$I$32))+(0.1*('Calcification Rates'!$F$32-'Calcification Rates'!$G$32)*($A3+(2*'Calcification Rates'!$F$32-'Calcification Rates'!$G$32)))*('Calcification Rates'!$H$32-'Calcification Rates'!$I$32)</f>
        <v>2.3720201437541775</v>
      </c>
      <c r="AT3" s="2">
        <f>(2*('Calcification Rates'!$F$32+'Calcification Rates'!$G$32)*('Calcification Rates'!$H$32+'Calcification Rates'!$I$32))+(0.1*('Calcification Rates'!$F$32+'Calcification Rates'!$G$32)*($A3+(2*'Calcification Rates'!$F$32+'Calcification Rates'!$G$32)))*('Calcification Rates'!$H$32+'Calcification Rates'!$I$32)</f>
        <v>6.3456092062397511</v>
      </c>
      <c r="AU3" s="2">
        <f>((((((((($A3*2)/PI())/2)+'Calcification Rates'!$F$36)^2)*PI())/2))-((((((($A3*2)/PI())/2)^2)*PI())/2)))*'Calcification Rates'!$H$36</f>
        <v>3.2071758851948773</v>
      </c>
      <c r="AV3" s="2">
        <f>((((((((($A3*2)/PI())/2)+('Calcification Rates'!$F$36-'Calcification Rates'!$G$36))^2)*PI())/2))-((((((($A3*2)/PI())/2)^2)*PI())/2)))*('Calcification Rates'!$H$36-'Calcification Rates'!$I$36)</f>
        <v>2.2185199988329347</v>
      </c>
      <c r="AW3" s="2">
        <f>((((((((($A3*2)/PI())/2)+('Calcification Rates'!$F$36+'Calcification Rates'!$G$36))^2)*PI())/2))-((((((($A3*2)/PI())/2)^2)*PI())/2)))*('Calcification Rates'!$H$36+'Calcification Rates'!$I$36)</f>
        <v>4.4328599372805977</v>
      </c>
      <c r="AX3" s="2">
        <f>$A3*'Calcification Rates'!$F$37*'Calcification Rates'!$H$37</f>
        <v>1.2923946380471381</v>
      </c>
      <c r="AY3" s="2">
        <f>$A3*('Calcification Rates'!$F$37-'Calcification Rates'!$G$37)*('Calcification Rates'!$H$37-'Calcification Rates'!$I$37)</f>
        <v>0.99484457744430366</v>
      </c>
      <c r="AZ3" s="2">
        <f>$A3*('Calcification Rates'!$F$37+'Calcification Rates'!$G$37)*('Calcification Rates'!$H$37+'Calcification Rates'!$I$37)</f>
        <v>1.6218951818006562</v>
      </c>
      <c r="BA3" s="2">
        <f>$A3*'Calcification Rates'!$F$38*'Calcification Rates'!$H$38</f>
        <v>1.9234753333333336</v>
      </c>
      <c r="BB3" s="2">
        <f>$A3*('Calcification Rates'!$F$38-'Calcification Rates'!$G$38)*('Calcification Rates'!$H$38-'Calcification Rates'!$I$38)</f>
        <v>1.4676263030303032</v>
      </c>
      <c r="BC3" s="2">
        <f>$A3*('Calcification Rates'!$F$38+'Calcification Rates'!$G$38)*('Calcification Rates'!$H$38+'Calcification Rates'!$I$38)</f>
        <v>2.4324450000000004</v>
      </c>
      <c r="BD3" s="2">
        <f>(2*'Calcification Rates'!$F$39*'Calcification Rates'!$H$39)+0.1*'Calcification Rates'!$F$39*(AN3+(2*'Calcification Rates'!$F$39))*'Calcification Rates'!$H$39</f>
        <v>5.0481702643842388</v>
      </c>
      <c r="BE3" s="2">
        <f>(2*('Calcification Rates'!$F$39-'Calcification Rates'!$G$39)*('Calcification Rates'!$H$39-'Calcification Rates'!$I$39))+(0.1*('Calcification Rates'!$F$39-'Calcification Rates'!$G$39)*(AN3+(2*'Calcification Rates'!$F$39-'Calcification Rates'!$G$39)))*('Calcification Rates'!$H$39-'Calcification Rates'!$I$39)</f>
        <v>2.9207908010675472</v>
      </c>
      <c r="BF3" s="2">
        <f>(2*('Calcification Rates'!$F$39+'Calcification Rates'!$G$39)*('Calcification Rates'!$H$39+'Calcification Rates'!$I$39))+(0.1*('Calcification Rates'!$F$39+'Calcification Rates'!$G$39)*(AN3+(2*'Calcification Rates'!$F$39+'Calcification Rates'!$G$39)))*('Calcification Rates'!$H$39+'Calcification Rates'!$I$39)</f>
        <v>7.7738675157099397</v>
      </c>
      <c r="BG3" s="2">
        <f>((((((((($A3*2)/PI())/2)+'Calcification Rates'!$F$40)^2)*PI())/2))-((((((($A3*2)/PI())/2)^2)*PI())/2)))*'Calcification Rates'!$H$40</f>
        <v>3.2071758851948773</v>
      </c>
      <c r="BH3" s="2">
        <f>((((((((($A3*2)/PI())/2)+('Calcification Rates'!$F$40-'Calcification Rates'!$G$40))^2)*PI())/2))-((((((($A3*2)/PI())/2)^2)*PI())/2)))*('Calcification Rates'!$H$40-'Calcification Rates'!$I$40)</f>
        <v>2.2185199988329347</v>
      </c>
      <c r="BI3" s="2">
        <f>((((((((($A3*2)/PI())/2)+('Calcification Rates'!$F$40+'Calcification Rates'!$G$40))^2)*PI())/2))-((((((($A3*2)/PI())/2)^2)*PI())/2)))*('Calcification Rates'!$H$40+'Calcification Rates'!$I$40)</f>
        <v>4.4328599372805977</v>
      </c>
      <c r="BJ3" s="2">
        <f>((((((((($A3*2)/PI())/2)+'Calcification Rates'!$F$41)^2)*PI())/2))-((((((($A3*2)/PI())/2)^2)*PI())/2)))*'Calcification Rates'!$H$41</f>
        <v>3.7795043142144258</v>
      </c>
      <c r="BK3" s="2">
        <f>((((((((($A3*2)/PI())/2)+('Calcification Rates'!$F$41-'Calcification Rates'!$G$41))^2)*PI())/2))-((((((($A3*2)/PI())/2)^2)*PI())/2)))*('Calcification Rates'!$H$41-'Calcification Rates'!$I$41)</f>
        <v>2.7914803270840509</v>
      </c>
      <c r="BL3" s="2">
        <f>((((((((($A3*2)/PI())/2)+('Calcification Rates'!$F$41+'Calcification Rates'!$G$41))^2)*PI())/2))-((((((($A3*2)/PI())/2)^2)*PI())/2)))*('Calcification Rates'!$H$41+'Calcification Rates'!$I$41)</f>
        <v>4.964797510671719</v>
      </c>
      <c r="BM3" s="2">
        <f>((((1-'Calcification Rates'!$J$42)*$A3)*'Calcification Rates'!$F$42*0.1)+('Calcification Rates'!$J$42*$A3*'Calcification Rates'!$F$42))*'Calcification Rates'!$H$42</f>
        <v>0.39230231423899542</v>
      </c>
      <c r="BN3" s="2">
        <f>((((1-'Calcification Rates'!$J$42)*BI3)*(('Calcification Rates'!$F$42-'Calcification Rates'!$G$42)*0.1))+('Calcification Rates'!$J$42*BI3*('Calcification Rates'!$F$42-'Calcification Rates'!$G$42)))*('Calcification Rates'!$H$42-'Calcification Rates'!$I$42)</f>
        <v>1.3111378932235909</v>
      </c>
      <c r="BO3" s="2">
        <f>((((1-'Calcification Rates'!$J$42)*BI3)*(('Calcification Rates'!$F$42+'Calcification Rates'!$G$42)*0.1))+('Calcification Rates'!$J$42*BI3*('Calcification Rates'!$F$42+'Calcification Rates'!$G$42)))*('Calcification Rates'!$H$42+'Calcification Rates'!$I$42)</f>
        <v>2.2214432045738737</v>
      </c>
      <c r="BP3" s="2">
        <f>(2*'Calcification Rates'!$F$43*'Calcification Rates'!$H$43)+0.1*'Calcification Rates'!$F$43*($A3+(2*'Calcification Rates'!$F$43))*'Calcification Rates'!$H$43</f>
        <v>4.1103128323896962</v>
      </c>
      <c r="BQ3" s="2">
        <f>(2*('Calcification Rates'!$F$43-'Calcification Rates'!$G$43)*('Calcification Rates'!$H$43-'Calcification Rates'!$I$43))+(0.1*('Calcification Rates'!$F$43-'Calcification Rates'!$G$43)*($A3+(2*'Calcification Rates'!$F$43-'Calcification Rates'!$G$43)))*('Calcification Rates'!$H$43-'Calcification Rates'!$I$43)</f>
        <v>2.3720201437541775</v>
      </c>
      <c r="BR3" s="2">
        <f>(2*('Calcification Rates'!$F$43+'Calcification Rates'!$G$43)*('Calcification Rates'!$H$43+'Calcification Rates'!$I$43))+(0.1*('Calcification Rates'!$F$43+'Calcification Rates'!$G$43)*($A3+(2*'Calcification Rates'!$F$43+'Calcification Rates'!$G$43)))*('Calcification Rates'!$H$43+'Calcification Rates'!$I$43)</f>
        <v>6.3456092062397511</v>
      </c>
      <c r="BS3" s="2">
        <f>$A3*'Calcification Rates'!$F$44*'Calcification Rates'!$H$44</f>
        <v>1.596308888888889</v>
      </c>
      <c r="BT3" s="2">
        <f>$A3*('Calcification Rates'!$F$44-'Calcification Rates'!$G$44)*('Calcification Rates'!$H$44-'Calcification Rates'!$I$44)</f>
        <v>1.1878886291980357</v>
      </c>
      <c r="BU3" s="2">
        <f>$A3*('Calcification Rates'!$F$44+'Calcification Rates'!$G$44)*('Calcification Rates'!$H$44+'Calcification Rates'!$I$44)</f>
        <v>2.0506155746189734</v>
      </c>
      <c r="BV3" s="2">
        <f>(2*'Calcification Rates'!$F$45*'Calcification Rates'!$H$45)+0.1*'Calcification Rates'!$F$45*($A3+(2*'Calcification Rates'!$F$45))*'Calcification Rates'!$H$45</f>
        <v>4.1103128323896962</v>
      </c>
      <c r="BW3" s="2">
        <f>(2*('Calcification Rates'!$F$45-'Calcification Rates'!$G$45)*('Calcification Rates'!$H$45-'Calcification Rates'!$I$45))+(0.1*('Calcification Rates'!$F$45-'Calcification Rates'!$G$45)*($A3+(2*'Calcification Rates'!$F$45-'Calcification Rates'!$G$45)))*('Calcification Rates'!$H$45-'Calcification Rates'!$I$45)</f>
        <v>2.3720201437541775</v>
      </c>
      <c r="BX3" s="2">
        <f>(2*('Calcification Rates'!$F$45+'Calcification Rates'!$G$45)*('Calcification Rates'!$H$45+'Calcification Rates'!$I$45))+(0.1*('Calcification Rates'!$F$45+'Calcification Rates'!$G$45)*($A3+(2*'Calcification Rates'!$F$45+'Calcification Rates'!$G$45)))*('Calcification Rates'!$H$45+'Calcification Rates'!$I$45)</f>
        <v>6.3456092062397511</v>
      </c>
      <c r="BY3" s="2">
        <f>$A3*'Calcification Rates'!$F$46*'Calcification Rates'!$H$46</f>
        <v>0.40560000000000002</v>
      </c>
      <c r="BZ3" s="2">
        <f>$A3*('Calcification Rates'!$F$46-'Calcification Rates'!$G$46)*('Calcification Rates'!$H$46-'Calcification Rates'!$I$46)</f>
        <v>0.31282500000000002</v>
      </c>
      <c r="CA3" s="2">
        <f>$A3*('Calcification Rates'!$F$46+'Calcification Rates'!$G$46)*('Calcification Rates'!$H$46+'Calcification Rates'!$I$46)</f>
        <v>0.50782500000000008</v>
      </c>
      <c r="CB3" s="2">
        <f>(2*'Calcification Rates'!$F$47*'Calcification Rates'!$H$47)+0.1*'Calcification Rates'!$F$47*(BL3+(2*'Calcification Rates'!$F$47))*'Calcification Rates'!$H$47</f>
        <v>4.8059145249706932</v>
      </c>
      <c r="CC3" s="2">
        <f>(2*('Calcification Rates'!$F$47-'Calcification Rates'!$G$47)*('Calcification Rates'!$H$47-'Calcification Rates'!$I$47))+(0.1*('Calcification Rates'!$F$47-'Calcification Rates'!$G$47)*(BL3+(2*'Calcification Rates'!$F$47-'Calcification Rates'!$G$47)))*('Calcification Rates'!$H$47-'Calcification Rates'!$I$47)</f>
        <v>2.7790391479690824</v>
      </c>
      <c r="CD3" s="2">
        <f>(2*('Calcification Rates'!$F$47+'Calcification Rates'!$G$47)*('Calcification Rates'!$H$47+'Calcification Rates'!$I$47))+(0.1*('Calcification Rates'!$F$47+'Calcification Rates'!$G$47)*(BL3+(2*'Calcification Rates'!$F$47+'Calcification Rates'!$G$47)))*('Calcification Rates'!$H$47+'Calcification Rates'!$I$47)</f>
        <v>7.4049374832439234</v>
      </c>
      <c r="CE3" s="2">
        <f>(2*'Calcification Rates'!$F$48*'Calcification Rates'!$H$48)+0.1*'Calcification Rates'!$F$48*($A3+(2*'Calcification Rates'!$F$48))*'Calcification Rates'!$H$48</f>
        <v>4.1103128323896962</v>
      </c>
      <c r="CF3" s="2">
        <f>(2*('Calcification Rates'!$F$48-'Calcification Rates'!$G$48)*('Calcification Rates'!$H$48-'Calcification Rates'!$I$48))+(0.1*('Calcification Rates'!$F$48-'Calcification Rates'!$G$48)*($A3+(2*'Calcification Rates'!$F$48-'Calcification Rates'!$G$48)))*('Calcification Rates'!$H$48-'Calcification Rates'!$I$48)</f>
        <v>2.3720201437541775</v>
      </c>
      <c r="CG3" s="2">
        <f>(2*('Calcification Rates'!$F$48+'Calcification Rates'!$G$48)*('Calcification Rates'!$H$48+'Calcification Rates'!$I$48))+(0.1*('Calcification Rates'!$F$48+'Calcification Rates'!$G$48)*($A3+(2*'Calcification Rates'!$F$48+'Calcification Rates'!$G$48)))*('Calcification Rates'!$H$48+'Calcification Rates'!$I$48)</f>
        <v>6.3456092062397511</v>
      </c>
      <c r="CH3" s="2">
        <f>((((1-'Calcification Rates'!$J$52)*$A3)*'Calcification Rates'!$F$52*0.1)+('Calcification Rates'!$J$52*$A3*'Calcification Rates'!$F$52))*'Calcification Rates'!$H$52</f>
        <v>2.2146686799999999</v>
      </c>
      <c r="CI3" s="2">
        <f>((((1-'Calcification Rates'!$J$52)*$A3)*(('Calcification Rates'!$F$52-'Calcification Rates'!$G$52)*0.1))+('Calcification Rates'!$J$52*$A3*('Calcification Rates'!$F$52-'Calcification Rates'!$G$52)))*('Calcification Rates'!$H$52-'Calcification Rates'!$I$52)</f>
        <v>1.4497532678911538</v>
      </c>
      <c r="CJ3" s="2">
        <f>((((1-'Calcification Rates'!$J$52)*$A3)*(('Calcification Rates'!$F$52+'Calcification Rates'!$G$52)*0.1))+('Calcification Rates'!$J$52*$A3*('Calcification Rates'!$F$52+'Calcification Rates'!$G$52)))*('Calcification Rates'!$H$52+'Calcification Rates'!$I$52)</f>
        <v>3.1332575515193342</v>
      </c>
      <c r="CK3" s="2">
        <f>((((1-'Calcification Rates'!$J$53)*$A3)*'Calcification Rates'!$F$53*0.1)+('Calcification Rates'!$J$53*$A3*'Calcification Rates'!$F$53))*'Calcification Rates'!$H$53</f>
        <v>2.6502644112727283</v>
      </c>
      <c r="CL3" s="2">
        <f>((((1-'Calcification Rates'!$J$53)*$A3)*(('Calcification Rates'!$F$53-'Calcification Rates'!$G$53)*0.1))+('Calcification Rates'!$J$53*$A3*('Calcification Rates'!$F$53-'Calcification Rates'!$G$53)))*('Calcification Rates'!$H$53-'Calcification Rates'!$I$53)</f>
        <v>1.8342104088578683</v>
      </c>
      <c r="CM3" s="2">
        <f>((((1-'Calcification Rates'!$J$53)*$A3)*(('Calcification Rates'!$F$53+'Calcification Rates'!$G$53)*0.1))+('Calcification Rates'!$J$53*$A3*('Calcification Rates'!$F$53+'Calcification Rates'!$G$53)))*('Calcification Rates'!$H$53+'Calcification Rates'!$I$53)</f>
        <v>3.615629545710263</v>
      </c>
      <c r="CN3" s="2">
        <f>((((1-'Calcification Rates'!$J$54)*$A3)*'Calcification Rates'!$F$54*0.1)+('Calcification Rates'!$J$54*$A3*'Calcification Rates'!$F$54))*'Calcification Rates'!$H$54</f>
        <v>2.2595601257885143</v>
      </c>
      <c r="CO3" s="2">
        <f>((((1-'Calcification Rates'!$J$54)*$A3)*(('Calcification Rates'!$F$54-'Calcification Rates'!$G$54)*0.1))+('Calcification Rates'!$J$54*$A3*('Calcification Rates'!$F$54-'Calcification Rates'!$G$54)))*('Calcification Rates'!$H$54-'Calcification Rates'!$I$54)</f>
        <v>1.616124203002671</v>
      </c>
      <c r="CP3" s="2">
        <f>((((1-'Calcification Rates'!$J$54)*$A3)*(('Calcification Rates'!$F$54+'Calcification Rates'!$G$54)*0.1))+('Calcification Rates'!$J$54*$A3*('Calcification Rates'!$F$54+'Calcification Rates'!$G$54)))*('Calcification Rates'!$H$54+'Calcification Rates'!$I$54)</f>
        <v>3.0052679978207721</v>
      </c>
      <c r="CQ3" s="2">
        <f>((((1-'Calcification Rates'!$J$55)*$A3)*'Calcification Rates'!$F$55*0.1)+('Calcification Rates'!$J$55*$A3*'Calcification Rates'!$F$55))*'Calcification Rates'!$H$55</f>
        <v>2.2597329317708335</v>
      </c>
      <c r="CR3" s="2">
        <f>((((1-'Calcification Rates'!$J$55)*$A3)*(('Calcification Rates'!$F$55-'Calcification Rates'!$G$55)*0.1))+('Calcification Rates'!$J$55*$A3*('Calcification Rates'!$F$55-'Calcification Rates'!$G$55)))*('Calcification Rates'!$H$55-'Calcification Rates'!$I$55)</f>
        <v>1.6512456497803198</v>
      </c>
      <c r="CS3" s="2">
        <f>((((1-'Calcification Rates'!$J$55)*$A3)*(('Calcification Rates'!$F$55+'Calcification Rates'!$G$55)*0.1))+('Calcification Rates'!$J$55*$A3*('Calcification Rates'!$F$55+'Calcification Rates'!$G$55)))*('Calcification Rates'!$H$55+'Calcification Rates'!$I$55)</f>
        <v>2.9607551676611865</v>
      </c>
      <c r="CT3" s="2">
        <f>((((1-'Calcification Rates'!$J$56)*$A3)*'Calcification Rates'!$F$56*0.1)+('Calcification Rates'!$J$56*$A3*'Calcification Rates'!$F$56))*'Calcification Rates'!$H$56</f>
        <v>2.1826663833333333</v>
      </c>
      <c r="CU3" s="2">
        <f>((((1-'Calcification Rates'!$J$56)*$A3)*(('Calcification Rates'!$F$56-'Calcification Rates'!$G$56)*0.1))+('Calcification Rates'!$J$56*$A3*('Calcification Rates'!$F$56-'Calcification Rates'!$G$56)))*('Calcification Rates'!$H$56-'Calcification Rates'!$I$56)</f>
        <v>1.6173436388882396</v>
      </c>
      <c r="CV3" s="2">
        <f>((((1-'Calcification Rates'!$J$56)*$A3)*(('Calcification Rates'!$F$56+'Calcification Rates'!$G$56)*0.1))+('Calcification Rates'!$J$56*$A3*('Calcification Rates'!$F$56+'Calcification Rates'!$G$56)))*('Calcification Rates'!$H$56+'Calcification Rates'!$I$56)</f>
        <v>2.8311276918812305</v>
      </c>
      <c r="CW3" s="2">
        <f>((((1-'Calcification Rates'!$J$57)*$A3)*'Calcification Rates'!$F$57*0.1)+('Calcification Rates'!$J$57*$A3*'Calcification Rates'!$F$57))*'Calcification Rates'!$H$57</f>
        <v>2.2322724374999998</v>
      </c>
      <c r="CX3" s="2">
        <f>((((1-'Calcification Rates'!$J$57)*$A3)*(('Calcification Rates'!$F$57-'Calcification Rates'!$G$57)*0.1))+('Calcification Rates'!$J$57*$A3*('Calcification Rates'!$F$57-'Calcification Rates'!$G$57)))*('Calcification Rates'!$H$57-'Calcification Rates'!$I$57)</f>
        <v>1.4618298274566779</v>
      </c>
      <c r="CY3" s="2">
        <f>((((1-'Calcification Rates'!$J$57)*$A3)*(('Calcification Rates'!$F$57+'Calcification Rates'!$G$57)*0.1))+('Calcification Rates'!$J$57*$A3*('Calcification Rates'!$F$57+'Calcification Rates'!$G$57)))*('Calcification Rates'!$H$57+'Calcification Rates'!$I$57)</f>
        <v>3.1412793210479948</v>
      </c>
      <c r="CZ3" s="2">
        <f>((((1-'Calcification Rates'!$J$58)*$A3)*'Calcification Rates'!$F$58*0.1)+('Calcification Rates'!$J$58*$A3*'Calcification Rates'!$F$58))*'Calcification Rates'!$H$58</f>
        <v>2.2595601257885143</v>
      </c>
      <c r="DA3" s="2">
        <f>((((1-'Calcification Rates'!$J$58)*$A3)*(('Calcification Rates'!$F$58-'Calcification Rates'!$G$58)*0.1))+('Calcification Rates'!$J$58*$A3*('Calcification Rates'!$F$58-'Calcification Rates'!$G$58)))*('Calcification Rates'!$H$58-'Calcification Rates'!$I$58)</f>
        <v>1.616124203002671</v>
      </c>
      <c r="DB3" s="2">
        <f>((((1-'Calcification Rates'!$J$58)*$A3)*(('Calcification Rates'!$F$58+'Calcification Rates'!$G$58)*0.1))+('Calcification Rates'!$J$58*$A3*('Calcification Rates'!$F$58+'Calcification Rates'!$G$58)))*('Calcification Rates'!$H$58+'Calcification Rates'!$I$58)</f>
        <v>3.0052679978207721</v>
      </c>
      <c r="DC3" s="2">
        <f>((((1-'Calcification Rates'!$J$59)*$A3)*'Calcification Rates'!$F$59*0.1)+('Calcification Rates'!$J$59*$A3*'Calcification Rates'!$F$59))*'Calcification Rates'!$H$59</f>
        <v>1.8731445600000001</v>
      </c>
      <c r="DD3" s="2">
        <f>((((1-'Calcification Rates'!$J$59)*$A3)*(('Calcification Rates'!$F$59-'Calcification Rates'!$G$59)*0.1))+('Calcification Rates'!$J$59*$A3*('Calcification Rates'!$F$59-'Calcification Rates'!$G$59)))*('Calcification Rates'!$H$59-'Calcification Rates'!$I$59)</f>
        <v>1.4530916999999999</v>
      </c>
      <c r="DE3" s="2">
        <f>((((1-'Calcification Rates'!$J$59)*$A3)*(('Calcification Rates'!$F$59+'Calcification Rates'!$G$59)*0.1))+('Calcification Rates'!$J$59*$A3*('Calcification Rates'!$F$59+'Calcification Rates'!$G$59)))*('Calcification Rates'!$H$59+'Calcification Rates'!$I$59)</f>
        <v>2.3330283600000001</v>
      </c>
      <c r="DF3" s="2">
        <f>((((1-'Calcification Rates'!$J$60)*$A3)*'Calcification Rates'!$F$60*0.1)+('Calcification Rates'!$J$60*$A3*'Calcification Rates'!$F$60))*'Calcification Rates'!$H$60</f>
        <v>2.4335263536585368</v>
      </c>
      <c r="DG3" s="2">
        <f>((((1-'Calcification Rates'!$J$60)*$A3)*(('Calcification Rates'!$F$60-'Calcification Rates'!$G$60)*0.1))+('Calcification Rates'!$J$60*$A3*('Calcification Rates'!$F$60-'Calcification Rates'!$G$60)))*('Calcification Rates'!$H$60-'Calcification Rates'!$I$60)</f>
        <v>1.8592429594427584</v>
      </c>
      <c r="DH3" s="2">
        <f>((((1-'Calcification Rates'!$J$60)*$A3)*(('Calcification Rates'!$F$60+'Calcification Rates'!$G$60)*0.1))+('Calcification Rates'!$J$60*$A3*('Calcification Rates'!$F$60+'Calcification Rates'!$G$60)))*('Calcification Rates'!$H$60+'Calcification Rates'!$I$60)</f>
        <v>3.0827417286342427</v>
      </c>
      <c r="DI3" s="2">
        <f>((((1-'Calcification Rates'!$J$61)*$A3)*'Calcification Rates'!$F$61*0.1)+('Calcification Rates'!$J$61*$A3*'Calcification Rates'!$F$61))*'Calcification Rates'!$H$61</f>
        <v>2.2595601257885143</v>
      </c>
      <c r="DJ3" s="2">
        <f>((((1-'Calcification Rates'!$J$61)*$A3)*(('Calcification Rates'!$F$61-'Calcification Rates'!$G$61)*0.1))+('Calcification Rates'!$J$61*$A3*('Calcification Rates'!$F$61-'Calcification Rates'!$G$61)))*('Calcification Rates'!$H$61-'Calcification Rates'!$I$61)</f>
        <v>1.616124203002671</v>
      </c>
      <c r="DK3" s="2">
        <f>((((1-'Calcification Rates'!$J$61)*$A3)*(('Calcification Rates'!$F$61+'Calcification Rates'!$G$61)*0.1))+('Calcification Rates'!$J$61*$A3*('Calcification Rates'!$F$61+'Calcification Rates'!$G$61)))*('Calcification Rates'!$H$61+'Calcification Rates'!$I$61)</f>
        <v>3.0052679978207721</v>
      </c>
      <c r="DL3" s="2">
        <f>(2*'Calcification Rates'!$F$62*'Calcification Rates'!$H$62)+0.1*'Calcification Rates'!$F$62*(CV3+(2*'Calcification Rates'!$F$62))*'Calcification Rates'!$H$62</f>
        <v>4.431574011145007</v>
      </c>
      <c r="DM3" s="2">
        <f>(2*('Calcification Rates'!$F$62-'Calcification Rates'!$G$62)*('Calcification Rates'!$H$62-'Calcification Rates'!$I$62))+(0.1*('Calcification Rates'!$F$62-'Calcification Rates'!$G$62)*(CV3+(2*'Calcification Rates'!$F$62-'Calcification Rates'!$G$62)))*('Calcification Rates'!$H$62-'Calcification Rates'!$I$62)</f>
        <v>2.560000429691546</v>
      </c>
      <c r="DN3" s="2">
        <f>(2*('Calcification Rates'!$F$62+'Calcification Rates'!$G$62)*('Calcification Rates'!$H$62+'Calcification Rates'!$I$62))+(0.1*('Calcification Rates'!$F$62+'Calcification Rates'!$G$62)*(CV3+(2*'Calcification Rates'!$F$62+'Calcification Rates'!$G$62)))*('Calcification Rates'!$H$62+'Calcification Rates'!$I$62)</f>
        <v>6.8348562201399732</v>
      </c>
      <c r="DO3" s="2">
        <f>((((((((($A3*2)/PI())/2)+'Calcification Rates'!$F$63)^2)*PI())/2))-((((((($A3*2)/PI())/2)^2)*PI())/2)))*'Calcification Rates'!$H$63</f>
        <v>2.5519105059579608</v>
      </c>
      <c r="DP3" s="2">
        <f>((((((((($A3*2)/PI())/2)+('Calcification Rates'!$F$63-'Calcification Rates'!$G$63))^2)*PI())/2))-((((((($A3*2)/PI())/2)^2)*PI())/2)))*('Calcification Rates'!$H$63-'Calcification Rates'!$I$63)</f>
        <v>1.6544767905028268</v>
      </c>
      <c r="DQ3" s="2">
        <f>((((((((($A3*2)/PI())/2)+('Calcification Rates'!$F$63+'Calcification Rates'!$G$63))^2)*PI())/2))-((((((($A3*2)/PI())/2)^2)*PI())/2)))*('Calcification Rates'!$H$63+'Calcification Rates'!$I$63)</f>
        <v>3.6923004756404607</v>
      </c>
      <c r="DR3" s="2">
        <f>(2*'Calcification Rates'!$F$64*'Calcification Rates'!$H$64)+0.1*'Calcification Rates'!$F$64*($A3+(2*'Calcification Rates'!$F$64))*'Calcification Rates'!$H$64</f>
        <v>4.1103128323896962</v>
      </c>
      <c r="DS3" s="2">
        <f>(2*('Calcification Rates'!$F$64-'Calcification Rates'!$G$64)*('Calcification Rates'!$H$64-'Calcification Rates'!$I$64))+(0.1*('Calcification Rates'!$F$64-'Calcification Rates'!$G$64)*($A3+(2*'Calcification Rates'!$F$64-'Calcification Rates'!$G$64)))*('Calcification Rates'!$H$64-'Calcification Rates'!$I$64)</f>
        <v>2.3720201437541775</v>
      </c>
      <c r="DT3" s="2">
        <f>(2*('Calcification Rates'!$F$64+'Calcification Rates'!$G$64)*('Calcification Rates'!$H$64+'Calcification Rates'!$I$64))+(0.1*('Calcification Rates'!$F$64+'Calcification Rates'!$G$64)*($A3+(2*'Calcification Rates'!$F$64+'Calcification Rates'!$G$64)))*('Calcification Rates'!$H$64+'Calcification Rates'!$I$64)</f>
        <v>6.3456092062397511</v>
      </c>
      <c r="DU3" s="2">
        <f>((((((((($A3*2)/PI())/2)+'Calcification Rates'!$F$65)^2)*PI())/2))-((((((($A3*2)/PI())/2)^2)*PI())/2)))*'Calcification Rates'!$H$65</f>
        <v>2.5519105059579608</v>
      </c>
      <c r="DV3" s="2">
        <f>((((((((($A3*2)/PI())/2)+('Calcification Rates'!$F$65-'Calcification Rates'!$G$65))^2)*PI())/2))-((((((($A3*2)/PI())/2)^2)*PI())/2)))*('Calcification Rates'!$H$65-'Calcification Rates'!$I$65)</f>
        <v>1.6544767905028268</v>
      </c>
      <c r="DW3" s="2">
        <f>((((((((($A3*2)/PI())/2)+('Calcification Rates'!$F$65+'Calcification Rates'!$G$65))^2)*PI())/2))-((((((($A3*2)/PI())/2)^2)*PI())/2)))*('Calcification Rates'!$H$65+'Calcification Rates'!$I$65)</f>
        <v>3.6923004756404607</v>
      </c>
      <c r="DX3" s="2">
        <f>(2*'Calcification Rates'!$F$66*'Calcification Rates'!$H$66)+0.1*'Calcification Rates'!$F$66*(DH3+(2*'Calcification Rates'!$F$66))*'Calcification Rates'!$H$66</f>
        <v>4.4757182957828574</v>
      </c>
      <c r="DY3" s="2">
        <f>(2*('Calcification Rates'!$F$66-'Calcification Rates'!$G$66)*('Calcification Rates'!$H$66-'Calcification Rates'!$I$66))+(0.1*('Calcification Rates'!$F$66-'Calcification Rates'!$G$66)*(DH3+(2*'Calcification Rates'!$F$66-'Calcification Rates'!$G$66)))*('Calcification Rates'!$H$66-'Calcification Rates'!$I$66)</f>
        <v>2.585830675601974</v>
      </c>
      <c r="DZ3" s="2">
        <f>(2*('Calcification Rates'!$F$66+'Calcification Rates'!$G$66)*('Calcification Rates'!$H$66+'Calcification Rates'!$I$66))+(0.1*('Calcification Rates'!$F$66+'Calcification Rates'!$G$66)*(DH3+(2*'Calcification Rates'!$F$66+'Calcification Rates'!$G$66)))*('Calcification Rates'!$H$66+'Calcification Rates'!$I$66)</f>
        <v>6.9020833265196062</v>
      </c>
      <c r="EA3" s="2">
        <f>((((((((($A3*2)/PI())/2)+'Calcification Rates'!$F$67)^2)*PI())/2))-((((((($A3*2)/PI())/2)^2)*PI())/2)))*'Calcification Rates'!$H$67</f>
        <v>2.5519105059579608</v>
      </c>
      <c r="EB3" s="2">
        <f>((((((((($A3*2)/PI())/2)+('Calcification Rates'!$F$67-'Calcification Rates'!$G$67))^2)*PI())/2))-((((((($A3*2)/PI())/2)^2)*PI())/2)))*('Calcification Rates'!$H$67-'Calcification Rates'!$I$67)</f>
        <v>1.6544767905028268</v>
      </c>
      <c r="EC3" s="2">
        <f>((((((((($A3*2)/PI())/2)+('Calcification Rates'!$F$67+'Calcification Rates'!$G$67))^2)*PI())/2))-((((((($A3*2)/PI())/2)^2)*PI())/2)))*('Calcification Rates'!$H$67+'Calcification Rates'!$I$67)</f>
        <v>3.6923004756404607</v>
      </c>
      <c r="ED3" s="2">
        <f>((((((((($A3*2)/PI())/2)+'Calcification Rates'!$F$68)^2)*PI())/2))-((((((($A3*2)/PI())/2)^2)*PI())/2)))*'Calcification Rates'!$H$68</f>
        <v>2.5519105059579608</v>
      </c>
      <c r="EE3" s="2">
        <f>((((((((($A3*2)/PI())/2)+('Calcification Rates'!$F$68-'Calcification Rates'!$G$68))^2)*PI())/2))-((((((($A3*2)/PI())/2)^2)*PI())/2)))*('Calcification Rates'!$H$68-'Calcification Rates'!$I$68)</f>
        <v>1.6544767905028268</v>
      </c>
      <c r="EF3" s="2">
        <f>((((((((($A3*2)/PI())/2)+('Calcification Rates'!$F$68+'Calcification Rates'!$G$68))^2)*PI())/2))-((((((($A3*2)/PI())/2)^2)*PI())/2)))*('Calcification Rates'!$H$68+'Calcification Rates'!$I$68)</f>
        <v>3.6923004756404607</v>
      </c>
      <c r="EG3" s="2">
        <f>((((1-'Calcification Rates'!$J$69)*$A3)*'Calcification Rates'!$F$69*0.1)+('Calcification Rates'!$J$69*$A3*'Calcification Rates'!$F$69))*'Calcification Rates'!$H$69</f>
        <v>0.30692695000000009</v>
      </c>
      <c r="EH3" s="2">
        <f>((((1-'Calcification Rates'!$J$69)*EC3)*(('Calcification Rates'!$F$69-'Calcification Rates'!$G$69)*0.1))+('Calcification Rates'!$J$69*EC3*('Calcification Rates'!$F$69-'Calcification Rates'!$G$69)))*('Calcification Rates'!$H$69-'Calcification Rates'!$I$69)</f>
        <v>0.83744225095800839</v>
      </c>
      <c r="EI3" s="2">
        <f>((((1-'Calcification Rates'!$J$69)*EC3)*(('Calcification Rates'!$F$69+'Calcification Rates'!$G$69)*0.1))+('Calcification Rates'!$J$69*EC3*('Calcification Rates'!$F$69+'Calcification Rates'!$G$69)))*('Calcification Rates'!$H$69+'Calcification Rates'!$I$69)</f>
        <v>1.4605583918356118</v>
      </c>
      <c r="EJ3" s="2">
        <f>(2*'Calcification Rates'!$F$70*'Calcification Rates'!$H$70)+0.1*'Calcification Rates'!$F$70*(DT3+(2*'Calcification Rates'!$F$70))*'Calcification Rates'!$H$70</f>
        <v>5.0481702643842388</v>
      </c>
      <c r="EK3" s="2">
        <f>(2*('Calcification Rates'!$F$70-'Calcification Rates'!$G$70)*('Calcification Rates'!$H$70-'Calcification Rates'!$I$70))+(0.1*('Calcification Rates'!$F$70-'Calcification Rates'!$G$70)*(DT3+(2*'Calcification Rates'!$F$70-'Calcification Rates'!$G$70)))*('Calcification Rates'!$H$70-'Calcification Rates'!$I$70)</f>
        <v>2.9207908010675472</v>
      </c>
      <c r="EL3" s="2">
        <f>(2*('Calcification Rates'!$F$70+'Calcification Rates'!$G$70)*('Calcification Rates'!$H$70+'Calcification Rates'!$I$70))+(0.1*('Calcification Rates'!$F$70+'Calcification Rates'!$G$70)*(DT3+(2*'Calcification Rates'!$F$70+'Calcification Rates'!$G$70)))*('Calcification Rates'!$H$70+'Calcification Rates'!$I$70)</f>
        <v>7.7738675157099397</v>
      </c>
      <c r="EM3" s="2">
        <f>((((1-'Calcification Rates'!$J$71)*$A3)*'Calcification Rates'!$F$71*0.1)+('Calcification Rates'!$J$71*$A3*'Calcification Rates'!$F$71))*'Calcification Rates'!$H$71</f>
        <v>2.2595601257885143</v>
      </c>
      <c r="EN3" s="2">
        <f>((((1-'Calcification Rates'!$J$71)*$A3)*(('Calcification Rates'!$F$71-'Calcification Rates'!$G$71)*0.1))+('Calcification Rates'!$J$71*$A3*('Calcification Rates'!$F$71-'Calcification Rates'!$G$71)))*('Calcification Rates'!$H$71-'Calcification Rates'!$I$71)</f>
        <v>1.616124203002671</v>
      </c>
      <c r="EO3" s="2">
        <f>((((1-'Calcification Rates'!$J$71)*$A3)*(('Calcification Rates'!$F$71+'Calcification Rates'!$G$71)*0.1))+('Calcification Rates'!$J$71*$A3*('Calcification Rates'!$F$71+'Calcification Rates'!$G$71)))*('Calcification Rates'!$H$71+'Calcification Rates'!$I$71)</f>
        <v>3.0052679978207721</v>
      </c>
      <c r="EP3" s="2">
        <f>(2*'Calcification Rates'!$F$72*'Calcification Rates'!$H$72)+0.1*'Calcification Rates'!$F$72*($A3+(2*'Calcification Rates'!$F$72))*'Calcification Rates'!$H$72</f>
        <v>4.1103128323896962</v>
      </c>
      <c r="EQ3" s="2">
        <f>(2*('Calcification Rates'!$F$72-'Calcification Rates'!$G$72)*('Calcification Rates'!$H$72-'Calcification Rates'!$I$72))+(0.1*('Calcification Rates'!$F$72-'Calcification Rates'!$G$72)*($A3+(2*'Calcification Rates'!$F$72-'Calcification Rates'!$G$72)))*('Calcification Rates'!$H$72-'Calcification Rates'!$I$72)</f>
        <v>2.3720201437541775</v>
      </c>
      <c r="ER3" s="2">
        <f>(2*('Calcification Rates'!$F$72+'Calcification Rates'!$G$72)*('Calcification Rates'!$H$72+'Calcification Rates'!$I$72))+(0.1*('Calcification Rates'!$F$72+'Calcification Rates'!$G$72)*($A3+(2*'Calcification Rates'!$F$72+'Calcification Rates'!$G$72)))*('Calcification Rates'!$H$72+'Calcification Rates'!$I$72)</f>
        <v>6.3456092062397511</v>
      </c>
      <c r="ES3" s="2">
        <f>$A3*'Calcification Rates'!$F$73*'Calcification Rates'!$H$73</f>
        <v>1.35</v>
      </c>
      <c r="ET3" s="2">
        <f>$A3*('Calcification Rates'!$F$73-'Calcification Rates'!$G$73)*('Calcification Rates'!$H$73-'Calcification Rates'!$I$73)</f>
        <v>0.94519000000000009</v>
      </c>
      <c r="EU3" s="2">
        <f>$A3*('Calcification Rates'!$F$73+'Calcification Rates'!$G$73)*('Calcification Rates'!$H$73+'Calcification Rates'!$I$73)</f>
        <v>1.8264400000000003</v>
      </c>
      <c r="EV3" s="2">
        <f>(2*'Calcification Rates'!$F$74*'Calcification Rates'!$H$74)+0.1*'Calcification Rates'!$F$74*($A3+(2*'Calcification Rates'!$F$74))*'Calcification Rates'!$H$74</f>
        <v>4.1103128323896962</v>
      </c>
      <c r="EW3" s="2">
        <f>(2*('Calcification Rates'!$F$74-'Calcification Rates'!$G$74)*('Calcification Rates'!$H$74-'Calcification Rates'!$I$74))+(0.1*('Calcification Rates'!$F$74-'Calcification Rates'!$G$74)*($A3+(2*'Calcification Rates'!$F$74-'Calcification Rates'!$G$74)))*('Calcification Rates'!$H$74-'Calcification Rates'!$I$74)</f>
        <v>2.3720201437541775</v>
      </c>
      <c r="EX3" s="2">
        <f>(2*('Calcification Rates'!$F$74+'Calcification Rates'!$G$74)*('Calcification Rates'!$H$74+'Calcification Rates'!$I$74))+(0.1*('Calcification Rates'!$F$74+'Calcification Rates'!$G$74)*($A3+(2*'Calcification Rates'!$F$74+'Calcification Rates'!$G$74)))*('Calcification Rates'!$H$74+'Calcification Rates'!$I$74)</f>
        <v>6.3456092062397511</v>
      </c>
      <c r="EY3" s="2">
        <f>$A3*'Calcification Rates'!$F$75*'Calcification Rates'!$H$75</f>
        <v>0.84311986394557836</v>
      </c>
      <c r="EZ3" s="2">
        <f>$A3*('Calcification Rates'!$F$75-'Calcification Rates'!$G$75)*('Calcification Rates'!$H$75-'Calcification Rates'!$I$75)</f>
        <v>0.65450111140091616</v>
      </c>
      <c r="FA3" s="2">
        <f>$A3*('Calcification Rates'!$F$75+'Calcification Rates'!$G$75)*('Calcification Rates'!$H$75+'Calcification Rates'!$I$75)</f>
        <v>1.0536741834147672</v>
      </c>
      <c r="FB3" s="2">
        <f>((((1-'Calcification Rates'!$J$76)*$A3)*'Calcification Rates'!$F$76*0.1)+('Calcification Rates'!$J$76*$A3*'Calcification Rates'!$F$76))*'Calcification Rates'!$H$76</f>
        <v>0.57726</v>
      </c>
      <c r="FC3" s="2">
        <f>((((1-'Calcification Rates'!$J$76)*$A3)*(('Calcification Rates'!$F$76-'Calcification Rates'!$G$76)*0.1))+('Calcification Rates'!$J$76*$A3*('Calcification Rates'!$F$76-'Calcification Rates'!$G$76)))*('Calcification Rates'!$H$76-'Calcification Rates'!$I$76)</f>
        <v>0.40403068799999997</v>
      </c>
      <c r="FD3" s="2">
        <f>((((1-'Calcification Rates'!$J$76)*$A3)*(('Calcification Rates'!$F$76+'Calcification Rates'!$G$76)*0.1))+('Calcification Rates'!$J$76*$A3*('Calcification Rates'!$F$76+'Calcification Rates'!$G$76)))*('Calcification Rates'!$H$76+'Calcification Rates'!$I$76)</f>
        <v>0.78117388799999998</v>
      </c>
      <c r="FE3" s="113">
        <f>$A3*'Calcification Rates'!$F$77*'Calcification Rates'!$H$77</f>
        <v>1.7700000000000002</v>
      </c>
      <c r="FF3" s="113">
        <f>$A3*('Calcification Rates'!$F$77-'Calcification Rates'!$G$77)*('Calcification Rates'!$H$77-'Calcification Rates'!$I$77)</f>
        <v>1.2369000000000001</v>
      </c>
      <c r="FG3" s="113">
        <f>$A3*('Calcification Rates'!$F$77+'Calcification Rates'!$G$77)*('Calcification Rates'!$H$77+'Calcification Rates'!$I$77)</f>
        <v>2.3980000000000006</v>
      </c>
      <c r="FH3" s="113">
        <f>$A3*'Calcification Rates'!$F$81*'Calcification Rates'!$H$81</f>
        <v>0.17799999999999999</v>
      </c>
      <c r="FI3" s="113">
        <f>$A3*('Calcification Rates'!$F$81-'Calcification Rates'!$G$81)*('Calcification Rates'!$H$81-'Calcification Rates'!$I$81)</f>
        <v>0.10099999999999999</v>
      </c>
      <c r="FJ3" s="113">
        <f>$A3*('Calcification Rates'!$F$81+'Calcification Rates'!$G$81)*('Calcification Rates'!$H$81+'Calcification Rates'!$I$81)</f>
        <v>0.255</v>
      </c>
      <c r="FK3" s="113">
        <f>$A3*'Calcification Rates'!$F$84*'Calcification Rates'!$H$84</f>
        <v>0.17799999999999999</v>
      </c>
      <c r="FL3" s="113">
        <f>$A3*('Calcification Rates'!$F$84-'Calcification Rates'!$G$84)*('Calcification Rates'!$H$84-'Calcification Rates'!$I$84)</f>
        <v>0.10099999999999999</v>
      </c>
      <c r="FM3" s="113">
        <f>$A3*('Calcification Rates'!$F$84+'Calcification Rates'!$G$84)*('Calcification Rates'!$H$84+'Calcification Rates'!$I$84)</f>
        <v>0.255</v>
      </c>
    </row>
    <row r="4" spans="1:169" x14ac:dyDescent="0.3">
      <c r="A4" s="1">
        <v>2</v>
      </c>
      <c r="B4" s="2">
        <f>((((1-'Calcification Rates'!$J$11)*A4)*'Calcification Rates'!$F$11*0.1)+('Calcification Rates'!$J$11*A4*'Calcification Rates'!$F$11))*'Calcification Rates'!$H$11</f>
        <v>4.5191202515770286</v>
      </c>
      <c r="C4" s="2">
        <f>((((1-'Calcification Rates'!$J$11)*A4)*(('Calcification Rates'!$F$11-'Calcification Rates'!$G$11)*0.1))+('Calcification Rates'!$J$11*A4*('Calcification Rates'!$F$11-'Calcification Rates'!$G$11)))*('Calcification Rates'!$H$11-'Calcification Rates'!$I$11)</f>
        <v>3.232248406005342</v>
      </c>
      <c r="D4" s="2">
        <f>((((1-'Calcification Rates'!$J$11)*A4)*(('Calcification Rates'!$F$11+'Calcification Rates'!$G$11)*0.1))+('Calcification Rates'!$J$11*A4*('Calcification Rates'!$F$11+'Calcification Rates'!$G$11)))*('Calcification Rates'!$H$11+'Calcification Rates'!$I$11)</f>
        <v>6.0105359956415443</v>
      </c>
      <c r="E4" s="2">
        <f>((((1-'Calcification Rates'!$J$12)*A4)*'Calcification Rates'!$F$12*0.1)+('Calcification Rates'!$J$12*A4*'Calcification Rates'!$F$12))*'Calcification Rates'!$H$12</f>
        <v>0.78460462847799084</v>
      </c>
      <c r="F4" s="2">
        <f>((((1-'Calcification Rates'!$J$12)*A4)*(('Calcification Rates'!$F$12-'Calcification Rates'!$G$12)*0.1))+('Calcification Rates'!$J$12*A4*('Calcification Rates'!$F$12-'Calcification Rates'!$G$12)))*('Calcification Rates'!$H$12-'Calcification Rates'!$I$12)</f>
        <v>0.59155394565790287</v>
      </c>
      <c r="G4" s="2">
        <f>((((1-'Calcification Rates'!$J$12)*A4)*(('Calcification Rates'!$F$12+'Calcification Rates'!$G$12)*0.1))+('Calcification Rates'!$J$12*A4*('Calcification Rates'!$F$12+'Calcification Rates'!$G$12)))*('Calcification Rates'!$H$12+'Calcification Rates'!$I$12)</f>
        <v>1.0022618517185318</v>
      </c>
      <c r="H4" s="2">
        <f>(2*'Calcification Rates'!$F$13*'Calcification Rates'!$H$13)+0.1*'Calcification Rates'!$F$13*(A4+(2*'Calcification Rates'!$F$13))*'Calcification Rates'!$H$13</f>
        <v>4.2857572758218518</v>
      </c>
      <c r="I4" s="2">
        <f>(2*('Calcification Rates'!$F$13-'Calcification Rates'!$G$13)*('Calcification Rates'!$H$13-'Calcification Rates'!$I$13))+(0.1*('Calcification Rates'!$F$13-'Calcification Rates'!$G$13)*(A4+(2*'Calcification Rates'!$F$13-'Calcification Rates'!$G$13)))*('Calcification Rates'!$H$13-'Calcification Rates'!$I$13)</f>
        <v>2.4746783509184436</v>
      </c>
      <c r="J4" s="2">
        <f>(2*('Calcification Rates'!$F$13+'Calcification Rates'!$G$13)*('Calcification Rates'!$H$13+'Calcification Rates'!$I$13))+(0.1*('Calcification Rates'!$F$13+'Calcification Rates'!$G$13)*(A4+(2*'Calcification Rates'!$F$13+'Calcification Rates'!$G$13)))*('Calcification Rates'!$H$13+'Calcification Rates'!$I$13)</f>
        <v>6.6127926561266284</v>
      </c>
      <c r="K4" s="2">
        <f>(2*'Calcification Rates'!$F$14*'Calcification Rates'!$H$14)+0.1*'Calcification Rates'!$F$14*(A4+(2*'Calcification Rates'!$F$14))*'Calcification Rates'!$H$14</f>
        <v>8.5278828148015613</v>
      </c>
      <c r="L4" s="2">
        <f>(2*('Calcification Rates'!$F$14-'Calcification Rates'!$G$14)*('Calcification Rates'!$H$14-'Calcification Rates'!$I$14))+(0.1*('Calcification Rates'!$F$14-'Calcification Rates'!$G$14)*(A4+(2*'Calcification Rates'!$F$14-'Calcification Rates'!$G$14)))*('Calcification Rates'!$H$14-'Calcification Rates'!$I$14)</f>
        <v>5.2507810479354031</v>
      </c>
      <c r="M4" s="2">
        <f>(2*('Calcification Rates'!$F$14+'Calcification Rates'!$G$14)*('Calcification Rates'!$H$14+'Calcification Rates'!$I$14))+(0.1*('Calcification Rates'!$F$14+'Calcification Rates'!$G$14)*(A4+(2*'Calcification Rates'!$F$14+'Calcification Rates'!$G$14)))*('Calcification Rates'!$H$14+'Calcification Rates'!$I$14)</f>
        <v>12.670540227117336</v>
      </c>
      <c r="N4" s="2">
        <f>((((((((($A4*2)/PI())/2)+'Calcification Rates'!$F$15)^2)*PI())/2))-((((((($A4*2)/PI())/2)^2)*PI())/2)))*'Calcification Rates'!$H$15</f>
        <v>4.1828633201274652</v>
      </c>
      <c r="O4" s="2">
        <f>((((((((($A4*2)/PI())/2)+('Calcification Rates'!$F$15-'Calcification Rates'!$G$15))^2)*PI())/2))-((((((($A4*2)/PI())/2)^2)*PI())/2)))*('Calcification Rates'!$H$15-'Calcification Rates'!$I$15)</f>
        <v>2.9881897140084912</v>
      </c>
      <c r="P4" s="2">
        <f>((((((((($A4*2)/PI())/2)+('Calcification Rates'!$F$15+'Calcification Rates'!$G$15))^2)*PI())/2))-((((((($A4*2)/PI())/2)^2)*PI())/2)))*('Calcification Rates'!$H$15+'Calcification Rates'!$I$15)</f>
        <v>5.6339371120526183</v>
      </c>
      <c r="Q4" s="2">
        <f>(2*'Calcification Rates'!$F$16*'Calcification Rates'!$H$16)+0.1*'Calcification Rates'!$F$16*(A4+(2*'Calcification Rates'!$F$16))*'Calcification Rates'!$H$16</f>
        <v>8.5278828148015613</v>
      </c>
      <c r="R4" s="2">
        <f>(2*('Calcification Rates'!$F$16-'Calcification Rates'!$G$16)*('Calcification Rates'!$H$16-'Calcification Rates'!$I$16))+(0.1*('Calcification Rates'!$F$16-'Calcification Rates'!$G$16)*(A4+(2*'Calcification Rates'!$F$16-'Calcification Rates'!$G$16)))*('Calcification Rates'!$H$16-'Calcification Rates'!$I$16)</f>
        <v>5.2507810479354031</v>
      </c>
      <c r="S4" s="2">
        <f>(2*('Calcification Rates'!$F$16+'Calcification Rates'!$G$16)*('Calcification Rates'!$H$16+'Calcification Rates'!$I$16))+(0.1*('Calcification Rates'!$F$16+'Calcification Rates'!$G$16)*(A4+(2*'Calcification Rates'!$F$16+'Calcification Rates'!$G$16)))*('Calcification Rates'!$H$16+'Calcification Rates'!$I$16)</f>
        <v>12.670540227117336</v>
      </c>
      <c r="T4" s="2">
        <f>$A4*'Calcification Rates'!$F$17*'Calcification Rates'!$H$17</f>
        <v>2.44978498918567</v>
      </c>
      <c r="U4" s="2">
        <f>$A4*('Calcification Rates'!$F$17-'Calcification Rates'!$G$17)*('Calcification Rates'!$H$17-'Calcification Rates'!$I$17)</f>
        <v>1.8757107033519747</v>
      </c>
      <c r="V4" s="2">
        <f>$A4*('Calcification Rates'!$F$17+'Calcification Rates'!$G$17)*('Calcification Rates'!$H$17+'Calcification Rates'!$I$17)</f>
        <v>3.0925373537073133</v>
      </c>
      <c r="W4" s="2">
        <f>$A4*'Calcification Rates'!$F$22*'Calcification Rates'!$H$22</f>
        <v>0.35599999999999998</v>
      </c>
      <c r="X4" s="2">
        <f>$A4*('Calcification Rates'!$F$22-'Calcification Rates'!$G$22)*('Calcification Rates'!$H$22-'Calcification Rates'!$I$22)</f>
        <v>0.20199999999999999</v>
      </c>
      <c r="Y4" s="2">
        <f>$A4*('Calcification Rates'!$F$22+'Calcification Rates'!$G$22)*('Calcification Rates'!$H$22+'Calcification Rates'!$I$22)</f>
        <v>0.51</v>
      </c>
      <c r="Z4" s="2">
        <f>((((((((($A4*2)/PI())/2)+'Calcification Rates'!$F$25)^2)*PI())/2))-((((((($A4*2)/PI())/2)^2)*PI())/2)))*'Calcification Rates'!$H$25</f>
        <v>6.2976202999429054</v>
      </c>
      <c r="AA4" s="2">
        <f>((((((((($A4*2)/PI())/2)+('Calcification Rates'!$F$25-'Calcification Rates'!$G$25))^2)*PI())/2))-((((((($A4*2)/PI())/2)^2)*PI())/2)))*('Calcification Rates'!$H$25-'Calcification Rates'!$I$25)</f>
        <v>2.1304544226053044</v>
      </c>
      <c r="AB4" s="2">
        <f>((((((((($A4*2)/PI())/2)+('Calcification Rates'!$F$25+'Calcification Rates'!$G$25))^2)*PI())/2))-((((((($A4*2)/PI())/2)^2)*PI())/2)))*('Calcification Rates'!$H$25+'Calcification Rates'!$I$25)</f>
        <v>12.110731180585109</v>
      </c>
      <c r="AC4" s="2">
        <f>((((((((($A4*2)/PI())/2)+'Calcification Rates'!$F$26)^2)*PI())/2))-((((((($A4*2)/PI())/2)^2)*PI())/2)))*'Calcification Rates'!$H$26</f>
        <v>6.2976202999429054</v>
      </c>
      <c r="AD4" s="2">
        <f>((((((((($A4*2)/PI())/2)+('Calcification Rates'!$F$26-'Calcification Rates'!$G$26))^2)*PI())/2))-((((((($A4*2)/PI())/2)^2)*PI())/2)))*('Calcification Rates'!$H$26-'Calcification Rates'!$I$26)</f>
        <v>2.1304544226053044</v>
      </c>
      <c r="AE4" s="2">
        <f>((((((((($A4*2)/PI())/2)+('Calcification Rates'!$F$26+'Calcification Rates'!$G$26))^2)*PI())/2))-((((((($A4*2)/PI())/2)^2)*PI())/2)))*('Calcification Rates'!$H$26+'Calcification Rates'!$I$26)</f>
        <v>12.110731180585109</v>
      </c>
      <c r="AF4" s="2">
        <f>((((((((($A4*2)/PI())/2)+'Calcification Rates'!$F$27)^2)*PI())/2))-((((((($A4*2)/PI())/2)^2)*PI())/2)))*'Calcification Rates'!$H$27</f>
        <v>6.2976202999429054</v>
      </c>
      <c r="AG4" s="2">
        <f>((((((((($A4*2)/PI())/2)+('Calcification Rates'!$F$27-'Calcification Rates'!$G$27))^2)*PI())/2))-((((((($A4*2)/PI())/2)^2)*PI())/2)))*('Calcification Rates'!$H$27-'Calcification Rates'!$I$27)</f>
        <v>2.1304544226053044</v>
      </c>
      <c r="AH4" s="2">
        <f>((((((((($A4*2)/PI())/2)+('Calcification Rates'!$F$27+'Calcification Rates'!$G$27))^2)*PI())/2))-((((((($A4*2)/PI())/2)^2)*PI())/2)))*('Calcification Rates'!$H$27+'Calcification Rates'!$I$27)</f>
        <v>12.110731180585109</v>
      </c>
      <c r="AI4" s="2">
        <f>$A4*'Calcification Rates'!$F$29*'Calcification Rates'!$H$29</f>
        <v>3.2273999999999994</v>
      </c>
      <c r="AJ4" s="2">
        <f>$A4*('Calcification Rates'!$F$29-'Calcification Rates'!$G$29)*('Calcification Rates'!$H$29-'Calcification Rates'!$I$29)</f>
        <v>2.9861599999999995</v>
      </c>
      <c r="AK4" s="2">
        <f>$A4*('Calcification Rates'!$F$29+'Calcification Rates'!$G$29)*('Calcification Rates'!$H$29+'Calcification Rates'!$I$29)</f>
        <v>3.4686399999999993</v>
      </c>
      <c r="AL4" s="2">
        <f>(2*'Calcification Rates'!$F$30*'Calcification Rates'!$H$30)+0.1*'Calcification Rates'!$F$30*($A4+(2*'Calcification Rates'!$F$30))*'Calcification Rates'!$H$30</f>
        <v>4.2857572758218518</v>
      </c>
      <c r="AM4" s="2">
        <f>(2*('Calcification Rates'!$F$30-'Calcification Rates'!$G$30)*('Calcification Rates'!$H$30-'Calcification Rates'!$I$30))+(0.1*('Calcification Rates'!$F$30-'Calcification Rates'!$G$30)*($A4+(2*'Calcification Rates'!$F$30-'Calcification Rates'!$G$30)))*('Calcification Rates'!$H$30-'Calcification Rates'!$I$30)</f>
        <v>2.4746783509184436</v>
      </c>
      <c r="AN4" s="2">
        <f>(2*('Calcification Rates'!$F$30+'Calcification Rates'!$G$30)*('Calcification Rates'!$H$30+'Calcification Rates'!$I$30))+(0.1*('Calcification Rates'!$F$30+'Calcification Rates'!$G$30)*($A4+(2*'Calcification Rates'!$F$30+'Calcification Rates'!$G$30)))*('Calcification Rates'!$H$30+'Calcification Rates'!$I$30)</f>
        <v>6.6127926561266284</v>
      </c>
      <c r="AO4" s="2">
        <f>((((((((($A4*2)/PI())/2)+'Calcification Rates'!$F$31)^2)*PI())/2))-((((((($A4*2)/PI())/2)^2)*PI())/2)))*'Calcification Rates'!$H$31</f>
        <v>17.982130555620913</v>
      </c>
      <c r="AP4" s="2">
        <f>((((((((($A4*2)/PI())/2)+('Calcification Rates'!$F$31-'Calcification Rates'!$G$31))^2)*PI())/2))-((((((($A4*2)/PI())/2)^2)*PI())/2)))*('Calcification Rates'!$H$31-'Calcification Rates'!$I$31)</f>
        <v>9.6543028146913983</v>
      </c>
      <c r="AQ4" s="2">
        <f>((((((((($A4*2)/PI())/2)+('Calcification Rates'!$F$31+'Calcification Rates'!$G$31))^2)*PI())/2))-((((((($A4*2)/PI())/2)^2)*PI())/2)))*('Calcification Rates'!$H$31+'Calcification Rates'!$I$31)</f>
        <v>30.007686239139698</v>
      </c>
      <c r="AR4" s="2">
        <f>(2*'Calcification Rates'!$F$32*'Calcification Rates'!$H$32)+0.1*'Calcification Rates'!$F$32*($A4+(2*'Calcification Rates'!$F$32))*'Calcification Rates'!$H$32</f>
        <v>4.2857572758218518</v>
      </c>
      <c r="AS4" s="2">
        <f>(2*('Calcification Rates'!$F$32-'Calcification Rates'!$G$32)*('Calcification Rates'!$H$32-'Calcification Rates'!$I$32))+(0.1*('Calcification Rates'!$F$32-'Calcification Rates'!$G$32)*($A4+(2*'Calcification Rates'!$F$32-'Calcification Rates'!$G$32)))*('Calcification Rates'!$H$32-'Calcification Rates'!$I$32)</f>
        <v>2.4746783509184436</v>
      </c>
      <c r="AT4" s="2">
        <f>(2*('Calcification Rates'!$F$32+'Calcification Rates'!$G$32)*('Calcification Rates'!$H$32+'Calcification Rates'!$I$32))+(0.1*('Calcification Rates'!$F$32+'Calcification Rates'!$G$32)*($A4+(2*'Calcification Rates'!$F$32+'Calcification Rates'!$G$32)))*('Calcification Rates'!$H$32+'Calcification Rates'!$I$32)</f>
        <v>6.6127926561266284</v>
      </c>
      <c r="AU4" s="2">
        <f>((((((((($A4*2)/PI())/2)+'Calcification Rates'!$F$36)^2)*PI())/2))-((((((($A4*2)/PI())/2)^2)*PI())/2)))*'Calcification Rates'!$H$36</f>
        <v>4.4995705232420162</v>
      </c>
      <c r="AV4" s="2">
        <f>((((((((($A4*2)/PI())/2)+('Calcification Rates'!$F$36-'Calcification Rates'!$G$36))^2)*PI())/2))-((((((($A4*2)/PI())/2)^2)*PI())/2)))*('Calcification Rates'!$H$36-'Calcification Rates'!$I$36)</f>
        <v>3.2133645762772391</v>
      </c>
      <c r="AW4" s="2">
        <f>((((((((($A4*2)/PI())/2)+('Calcification Rates'!$F$36+'Calcification Rates'!$G$36))^2)*PI())/2))-((((((($A4*2)/PI())/2)^2)*PI())/2)))*('Calcification Rates'!$H$36+'Calcification Rates'!$I$36)</f>
        <v>6.0547551190812525</v>
      </c>
      <c r="AX4" s="2">
        <f>$A4*'Calcification Rates'!$F$37*'Calcification Rates'!$H$37</f>
        <v>2.5847892760942761</v>
      </c>
      <c r="AY4" s="2">
        <f>$A4*('Calcification Rates'!$F$37-'Calcification Rates'!$G$37)*('Calcification Rates'!$H$37-'Calcification Rates'!$I$37)</f>
        <v>1.9896891548886073</v>
      </c>
      <c r="AZ4" s="2">
        <f>$A4*('Calcification Rates'!$F$37+'Calcification Rates'!$G$37)*('Calcification Rates'!$H$37+'Calcification Rates'!$I$37)</f>
        <v>3.2437903636013123</v>
      </c>
      <c r="BA4" s="2">
        <f>$A4*'Calcification Rates'!$F$38*'Calcification Rates'!$H$38</f>
        <v>3.8469506666666673</v>
      </c>
      <c r="BB4" s="2">
        <f>$A4*('Calcification Rates'!$F$38-'Calcification Rates'!$G$38)*('Calcification Rates'!$H$38-'Calcification Rates'!$I$38)</f>
        <v>2.9352526060606063</v>
      </c>
      <c r="BC4" s="2">
        <f>$A4*('Calcification Rates'!$F$38+'Calcification Rates'!$G$38)*('Calcification Rates'!$H$38+'Calcification Rates'!$I$38)</f>
        <v>4.8648900000000008</v>
      </c>
      <c r="BD4" s="2">
        <f>(2*'Calcification Rates'!$F$39*'Calcification Rates'!$H$39)+0.1*'Calcification Rates'!$F$39*(AN4+(2*'Calcification Rates'!$F$39))*'Calcification Rates'!$H$39</f>
        <v>5.0950461160439247</v>
      </c>
      <c r="BE4" s="2">
        <f>(2*('Calcification Rates'!$F$39-'Calcification Rates'!$G$39)*('Calcification Rates'!$H$39-'Calcification Rates'!$I$39))+(0.1*('Calcification Rates'!$F$39-'Calcification Rates'!$G$39)*(AN4+(2*'Calcification Rates'!$F$39-'Calcification Rates'!$G$39)))*('Calcification Rates'!$H$39-'Calcification Rates'!$I$39)</f>
        <v>2.9482193750168975</v>
      </c>
      <c r="BF4" s="2">
        <f>(2*('Calcification Rates'!$F$39+'Calcification Rates'!$G$39)*('Calcification Rates'!$H$39+'Calcification Rates'!$I$39))+(0.1*('Calcification Rates'!$F$39+'Calcification Rates'!$G$39)*(AN4+(2*'Calcification Rates'!$F$39+'Calcification Rates'!$G$39)))*('Calcification Rates'!$H$39+'Calcification Rates'!$I$39)</f>
        <v>7.8452545116033932</v>
      </c>
      <c r="BG4" s="2">
        <f>((((((((($A4*2)/PI())/2)+'Calcification Rates'!$F$40)^2)*PI())/2))-((((((($A4*2)/PI())/2)^2)*PI())/2)))*'Calcification Rates'!$H$40</f>
        <v>4.4995705232420162</v>
      </c>
      <c r="BH4" s="2">
        <f>((((((((($A4*2)/PI())/2)+('Calcification Rates'!$F$40-'Calcification Rates'!$G$40))^2)*PI())/2))-((((((($A4*2)/PI())/2)^2)*PI())/2)))*('Calcification Rates'!$H$40-'Calcification Rates'!$I$40)</f>
        <v>3.2133645762772391</v>
      </c>
      <c r="BI4" s="2">
        <f>((((((((($A4*2)/PI())/2)+('Calcification Rates'!$F$40+'Calcification Rates'!$G$40))^2)*PI())/2))-((((((($A4*2)/PI())/2)^2)*PI())/2)))*('Calcification Rates'!$H$40+'Calcification Rates'!$I$40)</f>
        <v>6.0547551190812525</v>
      </c>
      <c r="BJ4" s="2">
        <f>((((((((($A4*2)/PI())/2)+'Calcification Rates'!$F$41)^2)*PI())/2))-((((((($A4*2)/PI())/2)^2)*PI())/2)))*'Calcification Rates'!$H$41</f>
        <v>5.2663561930023048</v>
      </c>
      <c r="BK4" s="2">
        <f>((((((((($A4*2)/PI())/2)+('Calcification Rates'!$F$41-'Calcification Rates'!$G$41))^2)*PI())/2))-((((((($A4*2)/PI())/2)^2)*PI())/2)))*('Calcification Rates'!$H$41-'Calcification Rates'!$I$41)</f>
        <v>3.988751844271929</v>
      </c>
      <c r="BL4" s="2">
        <f>((((((((($A4*2)/PI())/2)+('Calcification Rates'!$F$41+'Calcification Rates'!$G$41))^2)*PI())/2))-((((((($A4*2)/PI())/2)^2)*PI())/2)))*('Calcification Rates'!$H$41+'Calcification Rates'!$I$41)</f>
        <v>6.7686260235652318</v>
      </c>
      <c r="BM4" s="2">
        <f>((((1-'Calcification Rates'!$J$42)*$A4)*'Calcification Rates'!$F$42*0.1)+('Calcification Rates'!$J$42*$A4*'Calcification Rates'!$F$42))*'Calcification Rates'!$H$42</f>
        <v>0.78460462847799084</v>
      </c>
      <c r="BN4" s="2">
        <f>((((1-'Calcification Rates'!$J$42)*BI4)*(('Calcification Rates'!$F$42-'Calcification Rates'!$G$42)*0.1))+('Calcification Rates'!$J$42*BI4*('Calcification Rates'!$F$42-'Calcification Rates'!$G$42)))*('Calcification Rates'!$H$42-'Calcification Rates'!$I$42)</f>
        <v>1.7908571403424502</v>
      </c>
      <c r="BO4" s="2">
        <f>((((1-'Calcification Rates'!$J$42)*BI4)*(('Calcification Rates'!$F$42+'Calcification Rates'!$G$42)*0.1))+('Calcification Rates'!$J$42*BI4*('Calcification Rates'!$F$42+'Calcification Rates'!$G$42)))*('Calcification Rates'!$H$42+'Calcification Rates'!$I$42)</f>
        <v>3.0342250386763179</v>
      </c>
      <c r="BP4" s="2">
        <f>(2*'Calcification Rates'!$F$43*'Calcification Rates'!$H$43)+0.1*'Calcification Rates'!$F$43*($A4+(2*'Calcification Rates'!$F$43))*'Calcification Rates'!$H$43</f>
        <v>4.2857572758218518</v>
      </c>
      <c r="BQ4" s="2">
        <f>(2*('Calcification Rates'!$F$43-'Calcification Rates'!$G$43)*('Calcification Rates'!$H$43-'Calcification Rates'!$I$43))+(0.1*('Calcification Rates'!$F$43-'Calcification Rates'!$G$43)*($A4+(2*'Calcification Rates'!$F$43-'Calcification Rates'!$G$43)))*('Calcification Rates'!$H$43-'Calcification Rates'!$I$43)</f>
        <v>2.4746783509184436</v>
      </c>
      <c r="BR4" s="2">
        <f>(2*('Calcification Rates'!$F$43+'Calcification Rates'!$G$43)*('Calcification Rates'!$H$43+'Calcification Rates'!$I$43))+(0.1*('Calcification Rates'!$F$43+'Calcification Rates'!$G$43)*($A4+(2*'Calcification Rates'!$F$43+'Calcification Rates'!$G$43)))*('Calcification Rates'!$H$43+'Calcification Rates'!$I$43)</f>
        <v>6.6127926561266284</v>
      </c>
      <c r="BS4" s="2">
        <f>$A4*'Calcification Rates'!$F$44*'Calcification Rates'!$H$44</f>
        <v>3.192617777777778</v>
      </c>
      <c r="BT4" s="2">
        <f>$A4*('Calcification Rates'!$F$44-'Calcification Rates'!$G$44)*('Calcification Rates'!$H$44-'Calcification Rates'!$I$44)</f>
        <v>2.3757772583960715</v>
      </c>
      <c r="BU4" s="2">
        <f>$A4*('Calcification Rates'!$F$44+'Calcification Rates'!$G$44)*('Calcification Rates'!$H$44+'Calcification Rates'!$I$44)</f>
        <v>4.1012311492379467</v>
      </c>
      <c r="BV4" s="2">
        <f>(2*'Calcification Rates'!$F$45*'Calcification Rates'!$H$45)+0.1*'Calcification Rates'!$F$45*($A4+(2*'Calcification Rates'!$F$45))*'Calcification Rates'!$H$45</f>
        <v>4.2857572758218518</v>
      </c>
      <c r="BW4" s="2">
        <f>(2*('Calcification Rates'!$F$45-'Calcification Rates'!$G$45)*('Calcification Rates'!$H$45-'Calcification Rates'!$I$45))+(0.1*('Calcification Rates'!$F$45-'Calcification Rates'!$G$45)*($A4+(2*'Calcification Rates'!$F$45-'Calcification Rates'!$G$45)))*('Calcification Rates'!$H$45-'Calcification Rates'!$I$45)</f>
        <v>2.4746783509184436</v>
      </c>
      <c r="BX4" s="2">
        <f>(2*('Calcification Rates'!$F$45+'Calcification Rates'!$G$45)*('Calcification Rates'!$H$45+'Calcification Rates'!$I$45))+(0.1*('Calcification Rates'!$F$45+'Calcification Rates'!$G$45)*($A4+(2*'Calcification Rates'!$F$45+'Calcification Rates'!$G$45)))*('Calcification Rates'!$H$45+'Calcification Rates'!$I$45)</f>
        <v>6.6127926561266284</v>
      </c>
      <c r="BY4" s="2">
        <f>$A4*'Calcification Rates'!$F$46*'Calcification Rates'!$H$46</f>
        <v>0.81120000000000003</v>
      </c>
      <c r="BZ4" s="2">
        <f>$A4*('Calcification Rates'!$F$46-'Calcification Rates'!$G$46)*('Calcification Rates'!$H$46-'Calcification Rates'!$I$46)</f>
        <v>0.62565000000000004</v>
      </c>
      <c r="CA4" s="2">
        <f>$A4*('Calcification Rates'!$F$46+'Calcification Rates'!$G$46)*('Calcification Rates'!$H$46+'Calcification Rates'!$I$46)</f>
        <v>1.0156500000000002</v>
      </c>
      <c r="CB4" s="2">
        <f>(2*'Calcification Rates'!$F$47*'Calcification Rates'!$H$47)+0.1*'Calcification Rates'!$F$47*(BL4+(2*'Calcification Rates'!$F$47))*'Calcification Rates'!$H$47</f>
        <v>5.1223862144623489</v>
      </c>
      <c r="CC4" s="2">
        <f>(2*('Calcification Rates'!$F$47-'Calcification Rates'!$G$47)*('Calcification Rates'!$H$47-'Calcification Rates'!$I$47))+(0.1*('Calcification Rates'!$F$47-'Calcification Rates'!$G$47)*(BL4+(2*'Calcification Rates'!$F$47-'Calcification Rates'!$G$47)))*('Calcification Rates'!$H$47-'Calcification Rates'!$I$47)</f>
        <v>2.9642169491345149</v>
      </c>
      <c r="CD4" s="2">
        <f>(2*('Calcification Rates'!$F$47+'Calcification Rates'!$G$47)*('Calcification Rates'!$H$47+'Calcification Rates'!$I$47))+(0.1*('Calcification Rates'!$F$47+'Calcification Rates'!$G$47)*(BL4+(2*'Calcification Rates'!$F$47+'Calcification Rates'!$G$47)))*('Calcification Rates'!$H$47+'Calcification Rates'!$I$47)</f>
        <v>7.886890608323128</v>
      </c>
      <c r="CE4" s="2">
        <f>(2*'Calcification Rates'!$F$48*'Calcification Rates'!$H$48)+0.1*'Calcification Rates'!$F$48*($A4+(2*'Calcification Rates'!$F$48))*'Calcification Rates'!$H$48</f>
        <v>4.2857572758218518</v>
      </c>
      <c r="CF4" s="2">
        <f>(2*('Calcification Rates'!$F$48-'Calcification Rates'!$G$48)*('Calcification Rates'!$H$48-'Calcification Rates'!$I$48))+(0.1*('Calcification Rates'!$F$48-'Calcification Rates'!$G$48)*($A4+(2*'Calcification Rates'!$F$48-'Calcification Rates'!$G$48)))*('Calcification Rates'!$H$48-'Calcification Rates'!$I$48)</f>
        <v>2.4746783509184436</v>
      </c>
      <c r="CG4" s="2">
        <f>(2*('Calcification Rates'!$F$48+'Calcification Rates'!$G$48)*('Calcification Rates'!$H$48+'Calcification Rates'!$I$48))+(0.1*('Calcification Rates'!$F$48+'Calcification Rates'!$G$48)*($A4+(2*'Calcification Rates'!$F$48+'Calcification Rates'!$G$48)))*('Calcification Rates'!$H$48+'Calcification Rates'!$I$48)</f>
        <v>6.6127926561266284</v>
      </c>
      <c r="CH4" s="2">
        <f>((((1-'Calcification Rates'!$J$52)*$A4)*'Calcification Rates'!$F$52*0.1)+('Calcification Rates'!$J$52*$A4*'Calcification Rates'!$F$52))*'Calcification Rates'!$H$52</f>
        <v>4.4293373599999999</v>
      </c>
      <c r="CI4" s="2">
        <f>((((1-'Calcification Rates'!$J$52)*$A4)*(('Calcification Rates'!$F$52-'Calcification Rates'!$G$52)*0.1))+('Calcification Rates'!$J$52*$A4*('Calcification Rates'!$F$52-'Calcification Rates'!$G$52)))*('Calcification Rates'!$H$52-'Calcification Rates'!$I$52)</f>
        <v>2.8995065357823075</v>
      </c>
      <c r="CJ4" s="2">
        <f>((((1-'Calcification Rates'!$J$52)*$A4)*(('Calcification Rates'!$F$52+'Calcification Rates'!$G$52)*0.1))+('Calcification Rates'!$J$52*$A4*('Calcification Rates'!$F$52+'Calcification Rates'!$G$52)))*('Calcification Rates'!$H$52+'Calcification Rates'!$I$52)</f>
        <v>6.2665151030386683</v>
      </c>
      <c r="CK4" s="2">
        <f>((((1-'Calcification Rates'!$J$53)*$A4)*'Calcification Rates'!$F$53*0.1)+('Calcification Rates'!$J$53*$A4*'Calcification Rates'!$F$53))*'Calcification Rates'!$H$53</f>
        <v>5.3005288225454565</v>
      </c>
      <c r="CL4" s="2">
        <f>((((1-'Calcification Rates'!$J$53)*$A4)*(('Calcification Rates'!$F$53-'Calcification Rates'!$G$53)*0.1))+('Calcification Rates'!$J$53*$A4*('Calcification Rates'!$F$53-'Calcification Rates'!$G$53)))*('Calcification Rates'!$H$53-'Calcification Rates'!$I$53)</f>
        <v>3.6684208177157367</v>
      </c>
      <c r="CM4" s="2">
        <f>((((1-'Calcification Rates'!$J$53)*$A4)*(('Calcification Rates'!$F$53+'Calcification Rates'!$G$53)*0.1))+('Calcification Rates'!$J$53*$A4*('Calcification Rates'!$F$53+'Calcification Rates'!$G$53)))*('Calcification Rates'!$H$53+'Calcification Rates'!$I$53)</f>
        <v>7.2312590914205259</v>
      </c>
      <c r="CN4" s="2">
        <f>((((1-'Calcification Rates'!$J$54)*$A4)*'Calcification Rates'!$F$54*0.1)+('Calcification Rates'!$J$54*$A4*'Calcification Rates'!$F$54))*'Calcification Rates'!$H$54</f>
        <v>4.5191202515770286</v>
      </c>
      <c r="CO4" s="2">
        <f>((((1-'Calcification Rates'!$J$54)*$A4)*(('Calcification Rates'!$F$54-'Calcification Rates'!$G$54)*0.1))+('Calcification Rates'!$J$54*$A4*('Calcification Rates'!$F$54-'Calcification Rates'!$G$54)))*('Calcification Rates'!$H$54-'Calcification Rates'!$I$54)</f>
        <v>3.232248406005342</v>
      </c>
      <c r="CP4" s="2">
        <f>((((1-'Calcification Rates'!$J$54)*$A4)*(('Calcification Rates'!$F$54+'Calcification Rates'!$G$54)*0.1))+('Calcification Rates'!$J$54*$A4*('Calcification Rates'!$F$54+'Calcification Rates'!$G$54)))*('Calcification Rates'!$H$54+'Calcification Rates'!$I$54)</f>
        <v>6.0105359956415443</v>
      </c>
      <c r="CQ4" s="2">
        <f>((((1-'Calcification Rates'!$J$55)*$A4)*'Calcification Rates'!$F$55*0.1)+('Calcification Rates'!$J$55*$A4*'Calcification Rates'!$F$55))*'Calcification Rates'!$H$55</f>
        <v>4.5194658635416669</v>
      </c>
      <c r="CR4" s="2">
        <f>((((1-'Calcification Rates'!$J$55)*$A4)*(('Calcification Rates'!$F$55-'Calcification Rates'!$G$55)*0.1))+('Calcification Rates'!$J$55*$A4*('Calcification Rates'!$F$55-'Calcification Rates'!$G$55)))*('Calcification Rates'!$H$55-'Calcification Rates'!$I$55)</f>
        <v>3.3024912995606397</v>
      </c>
      <c r="CS4" s="2">
        <f>((((1-'Calcification Rates'!$J$55)*$A4)*(('Calcification Rates'!$F$55+'Calcification Rates'!$G$55)*0.1))+('Calcification Rates'!$J$55*$A4*('Calcification Rates'!$F$55+'Calcification Rates'!$G$55)))*('Calcification Rates'!$H$55+'Calcification Rates'!$I$55)</f>
        <v>5.921510335322373</v>
      </c>
      <c r="CT4" s="2">
        <f>((((1-'Calcification Rates'!$J$56)*$A4)*'Calcification Rates'!$F$56*0.1)+('Calcification Rates'!$J$56*$A4*'Calcification Rates'!$F$56))*'Calcification Rates'!$H$56</f>
        <v>4.3653327666666666</v>
      </c>
      <c r="CU4" s="2">
        <f>((((1-'Calcification Rates'!$J$56)*$A4)*(('Calcification Rates'!$F$56-'Calcification Rates'!$G$56)*0.1))+('Calcification Rates'!$J$56*$A4*('Calcification Rates'!$F$56-'Calcification Rates'!$G$56)))*('Calcification Rates'!$H$56-'Calcification Rates'!$I$56)</f>
        <v>3.2346872777764792</v>
      </c>
      <c r="CV4" s="2">
        <f>((((1-'Calcification Rates'!$J$56)*$A4)*(('Calcification Rates'!$F$56+'Calcification Rates'!$G$56)*0.1))+('Calcification Rates'!$J$56*$A4*('Calcification Rates'!$F$56+'Calcification Rates'!$G$56)))*('Calcification Rates'!$H$56+'Calcification Rates'!$I$56)</f>
        <v>5.662255383762461</v>
      </c>
      <c r="CW4" s="2">
        <f>((((1-'Calcification Rates'!$J$57)*$A4)*'Calcification Rates'!$F$57*0.1)+('Calcification Rates'!$J$57*$A4*'Calcification Rates'!$F$57))*'Calcification Rates'!$H$57</f>
        <v>4.4645448749999996</v>
      </c>
      <c r="CX4" s="2">
        <f>((((1-'Calcification Rates'!$J$57)*$A4)*(('Calcification Rates'!$F$57-'Calcification Rates'!$G$57)*0.1))+('Calcification Rates'!$J$57*$A4*('Calcification Rates'!$F$57-'Calcification Rates'!$G$57)))*('Calcification Rates'!$H$57-'Calcification Rates'!$I$57)</f>
        <v>2.9236596549133558</v>
      </c>
      <c r="CY4" s="2">
        <f>((((1-'Calcification Rates'!$J$57)*$A4)*(('Calcification Rates'!$F$57+'Calcification Rates'!$G$57)*0.1))+('Calcification Rates'!$J$57*$A4*('Calcification Rates'!$F$57+'Calcification Rates'!$G$57)))*('Calcification Rates'!$H$57+'Calcification Rates'!$I$57)</f>
        <v>6.2825586420959896</v>
      </c>
      <c r="CZ4" s="2">
        <f>((((1-'Calcification Rates'!$J$58)*$A4)*'Calcification Rates'!$F$58*0.1)+('Calcification Rates'!$J$58*$A4*'Calcification Rates'!$F$58))*'Calcification Rates'!$H$58</f>
        <v>4.5191202515770286</v>
      </c>
      <c r="DA4" s="2">
        <f>((((1-'Calcification Rates'!$J$58)*$A4)*(('Calcification Rates'!$F$58-'Calcification Rates'!$G$58)*0.1))+('Calcification Rates'!$J$58*$A4*('Calcification Rates'!$F$58-'Calcification Rates'!$G$58)))*('Calcification Rates'!$H$58-'Calcification Rates'!$I$58)</f>
        <v>3.232248406005342</v>
      </c>
      <c r="DB4" s="2">
        <f>((((1-'Calcification Rates'!$J$58)*$A4)*(('Calcification Rates'!$F$58+'Calcification Rates'!$G$58)*0.1))+('Calcification Rates'!$J$58*$A4*('Calcification Rates'!$F$58+'Calcification Rates'!$G$58)))*('Calcification Rates'!$H$58+'Calcification Rates'!$I$58)</f>
        <v>6.0105359956415443</v>
      </c>
      <c r="DC4" s="2">
        <f>((((1-'Calcification Rates'!$J$59)*$A4)*'Calcification Rates'!$F$59*0.1)+('Calcification Rates'!$J$59*$A4*'Calcification Rates'!$F$59))*'Calcification Rates'!$H$59</f>
        <v>3.7462891200000001</v>
      </c>
      <c r="DD4" s="2">
        <f>((((1-'Calcification Rates'!$J$59)*$A4)*(('Calcification Rates'!$F$59-'Calcification Rates'!$G$59)*0.1))+('Calcification Rates'!$J$59*$A4*('Calcification Rates'!$F$59-'Calcification Rates'!$G$59)))*('Calcification Rates'!$H$59-'Calcification Rates'!$I$59)</f>
        <v>2.9061833999999998</v>
      </c>
      <c r="DE4" s="2">
        <f>((((1-'Calcification Rates'!$J$59)*$A4)*(('Calcification Rates'!$F$59+'Calcification Rates'!$G$59)*0.1))+('Calcification Rates'!$J$59*$A4*('Calcification Rates'!$F$59+'Calcification Rates'!$G$59)))*('Calcification Rates'!$H$59+'Calcification Rates'!$I$59)</f>
        <v>4.6660567200000003</v>
      </c>
      <c r="DF4" s="2">
        <f>((((1-'Calcification Rates'!$J$60)*$A4)*'Calcification Rates'!$F$60*0.1)+('Calcification Rates'!$J$60*$A4*'Calcification Rates'!$F$60))*'Calcification Rates'!$H$60</f>
        <v>4.8670527073170735</v>
      </c>
      <c r="DG4" s="2">
        <f>((((1-'Calcification Rates'!$J$60)*$A4)*(('Calcification Rates'!$F$60-'Calcification Rates'!$G$60)*0.1))+('Calcification Rates'!$J$60*$A4*('Calcification Rates'!$F$60-'Calcification Rates'!$G$60)))*('Calcification Rates'!$H$60-'Calcification Rates'!$I$60)</f>
        <v>3.7184859188855168</v>
      </c>
      <c r="DH4" s="2">
        <f>((((1-'Calcification Rates'!$J$60)*$A4)*(('Calcification Rates'!$F$60+'Calcification Rates'!$G$60)*0.1))+('Calcification Rates'!$J$60*$A4*('Calcification Rates'!$F$60+'Calcification Rates'!$G$60)))*('Calcification Rates'!$H$60+'Calcification Rates'!$I$60)</f>
        <v>6.1654834572684853</v>
      </c>
      <c r="DI4" s="2">
        <f>((((1-'Calcification Rates'!$J$61)*$A4)*'Calcification Rates'!$F$61*0.1)+('Calcification Rates'!$J$61*$A4*'Calcification Rates'!$F$61))*'Calcification Rates'!$H$61</f>
        <v>4.5191202515770286</v>
      </c>
      <c r="DJ4" s="2">
        <f>((((1-'Calcification Rates'!$J$61)*$A4)*(('Calcification Rates'!$F$61-'Calcification Rates'!$G$61)*0.1))+('Calcification Rates'!$J$61*$A4*('Calcification Rates'!$F$61-'Calcification Rates'!$G$61)))*('Calcification Rates'!$H$61-'Calcification Rates'!$I$61)</f>
        <v>3.232248406005342</v>
      </c>
      <c r="DK4" s="2">
        <f>((((1-'Calcification Rates'!$J$61)*$A4)*(('Calcification Rates'!$F$61+'Calcification Rates'!$G$61)*0.1))+('Calcification Rates'!$J$61*$A4*('Calcification Rates'!$F$61+'Calcification Rates'!$G$61)))*('Calcification Rates'!$H$61+'Calcification Rates'!$I$61)</f>
        <v>6.0105359956415443</v>
      </c>
      <c r="DL4" s="2">
        <f>(2*'Calcification Rates'!$F$62*'Calcification Rates'!$H$62)+0.1*'Calcification Rates'!$F$62*(CV4+(2*'Calcification Rates'!$F$62))*'Calcification Rates'!$H$62</f>
        <v>4.9282796333324743</v>
      </c>
      <c r="DM4" s="2">
        <f>(2*('Calcification Rates'!$F$62-'Calcification Rates'!$G$62)*('Calcification Rates'!$H$62-'Calcification Rates'!$I$62))+(0.1*('Calcification Rates'!$F$62-'Calcification Rates'!$G$62)*(CV4+(2*'Calcification Rates'!$F$62-'Calcification Rates'!$G$62)))*('Calcification Rates'!$H$62-'Calcification Rates'!$I$62)</f>
        <v>2.8506389227931801</v>
      </c>
      <c r="DN4" s="2">
        <f>(2*('Calcification Rates'!$F$62+'Calcification Rates'!$G$62)*('Calcification Rates'!$H$62+'Calcification Rates'!$I$62))+(0.1*('Calcification Rates'!$F$62+'Calcification Rates'!$G$62)*(CV4+(2*'Calcification Rates'!$F$62+'Calcification Rates'!$G$62)))*('Calcification Rates'!$H$62+'Calcification Rates'!$I$62)</f>
        <v>7.5912866839270716</v>
      </c>
      <c r="DO4" s="2">
        <f>((((((((($A4*2)/PI())/2)+'Calcification Rates'!$F$63)^2)*PI())/2))-((((((($A4*2)/PI())/2)^2)*PI())/2)))*'Calcification Rates'!$H$63</f>
        <v>3.600874791672247</v>
      </c>
      <c r="DP4" s="2">
        <f>((((((((($A4*2)/PI())/2)+('Calcification Rates'!$F$63-'Calcification Rates'!$G$63))^2)*PI())/2))-((((((($A4*2)/PI())/2)^2)*PI())/2)))*('Calcification Rates'!$H$63-'Calcification Rates'!$I$63)</f>
        <v>2.429622790502826</v>
      </c>
      <c r="DQ4" s="2">
        <f>((((((((($A4*2)/PI())/2)+('Calcification Rates'!$F$63+'Calcification Rates'!$G$63))^2)*PI())/2))-((((((($A4*2)/PI())/2)^2)*PI())/2)))*('Calcification Rates'!$H$63+'Calcification Rates'!$I$63)</f>
        <v>5.0442098089737959</v>
      </c>
      <c r="DR4" s="2">
        <f>(2*'Calcification Rates'!$F$64*'Calcification Rates'!$H$64)+0.1*'Calcification Rates'!$F$64*($A4+(2*'Calcification Rates'!$F$64))*'Calcification Rates'!$H$64</f>
        <v>4.2857572758218518</v>
      </c>
      <c r="DS4" s="2">
        <f>(2*('Calcification Rates'!$F$64-'Calcification Rates'!$G$64)*('Calcification Rates'!$H$64-'Calcification Rates'!$I$64))+(0.1*('Calcification Rates'!$F$64-'Calcification Rates'!$G$64)*($A4+(2*'Calcification Rates'!$F$64-'Calcification Rates'!$G$64)))*('Calcification Rates'!$H$64-'Calcification Rates'!$I$64)</f>
        <v>2.4746783509184436</v>
      </c>
      <c r="DT4" s="2">
        <f>(2*('Calcification Rates'!$F$64+'Calcification Rates'!$G$64)*('Calcification Rates'!$H$64+'Calcification Rates'!$I$64))+(0.1*('Calcification Rates'!$F$64+'Calcification Rates'!$G$64)*($A4+(2*'Calcification Rates'!$F$64+'Calcification Rates'!$G$64)))*('Calcification Rates'!$H$64+'Calcification Rates'!$I$64)</f>
        <v>6.6127926561266284</v>
      </c>
      <c r="DU4" s="2">
        <f>((((((((($A4*2)/PI())/2)+'Calcification Rates'!$F$65)^2)*PI())/2))-((((((($A4*2)/PI())/2)^2)*PI())/2)))*'Calcification Rates'!$H$65</f>
        <v>3.600874791672247</v>
      </c>
      <c r="DV4" s="2">
        <f>((((((((($A4*2)/PI())/2)+('Calcification Rates'!$F$65-'Calcification Rates'!$G$65))^2)*PI())/2))-((((((($A4*2)/PI())/2)^2)*PI())/2)))*('Calcification Rates'!$H$65-'Calcification Rates'!$I$65)</f>
        <v>2.429622790502826</v>
      </c>
      <c r="DW4" s="2">
        <f>((((((((($A4*2)/PI())/2)+('Calcification Rates'!$F$65+'Calcification Rates'!$G$65))^2)*PI())/2))-((((((($A4*2)/PI())/2)^2)*PI())/2)))*('Calcification Rates'!$H$65+'Calcification Rates'!$I$65)</f>
        <v>5.0442098089737959</v>
      </c>
      <c r="DX4" s="2">
        <f>(2*'Calcification Rates'!$F$66*'Calcification Rates'!$H$66)+0.1*'Calcification Rates'!$F$66*(DH4+(2*'Calcification Rates'!$F$66))*'Calcification Rates'!$H$66</f>
        <v>5.0165682026081742</v>
      </c>
      <c r="DY4" s="2">
        <f>(2*('Calcification Rates'!$F$66-'Calcification Rates'!$G$66)*('Calcification Rates'!$H$66-'Calcification Rates'!$I$66))+(0.1*('Calcification Rates'!$F$66-'Calcification Rates'!$G$66)*(DH4+(2*'Calcification Rates'!$F$66-'Calcification Rates'!$G$66)))*('Calcification Rates'!$H$66-'Calcification Rates'!$I$66)</f>
        <v>2.9022994146140362</v>
      </c>
      <c r="DZ4" s="2">
        <f>(2*('Calcification Rates'!$F$66+'Calcification Rates'!$G$66)*('Calcification Rates'!$H$66+'Calcification Rates'!$I$66))+(0.1*('Calcification Rates'!$F$66+'Calcification Rates'!$G$66)*(DH4+(2*'Calcification Rates'!$F$66+'Calcification Rates'!$G$66)))*('Calcification Rates'!$H$66+'Calcification Rates'!$I$66)</f>
        <v>7.7257408966863395</v>
      </c>
      <c r="EA4" s="2">
        <f>((((((((($A4*2)/PI())/2)+'Calcification Rates'!$F$67)^2)*PI())/2))-((((((($A4*2)/PI())/2)^2)*PI())/2)))*'Calcification Rates'!$H$67</f>
        <v>3.600874791672247</v>
      </c>
      <c r="EB4" s="2">
        <f>((((((((($A4*2)/PI())/2)+('Calcification Rates'!$F$67-'Calcification Rates'!$G$67))^2)*PI())/2))-((((((($A4*2)/PI())/2)^2)*PI())/2)))*('Calcification Rates'!$H$67-'Calcification Rates'!$I$67)</f>
        <v>2.429622790502826</v>
      </c>
      <c r="EC4" s="2">
        <f>((((((((($A4*2)/PI())/2)+('Calcification Rates'!$F$67+'Calcification Rates'!$G$67))^2)*PI())/2))-((((((($A4*2)/PI())/2)^2)*PI())/2)))*('Calcification Rates'!$H$67+'Calcification Rates'!$I$67)</f>
        <v>5.0442098089737959</v>
      </c>
      <c r="ED4" s="2">
        <f>((((((((($A4*2)/PI())/2)+'Calcification Rates'!$F$68)^2)*PI())/2))-((((((($A4*2)/PI())/2)^2)*PI())/2)))*'Calcification Rates'!$H$68</f>
        <v>3.600874791672247</v>
      </c>
      <c r="EE4" s="2">
        <f>((((((((($A4*2)/PI())/2)+('Calcification Rates'!$F$68-'Calcification Rates'!$G$68))^2)*PI())/2))-((((((($A4*2)/PI())/2)^2)*PI())/2)))*('Calcification Rates'!$H$68-'Calcification Rates'!$I$68)</f>
        <v>2.429622790502826</v>
      </c>
      <c r="EF4" s="2">
        <f>((((((((($A4*2)/PI())/2)+('Calcification Rates'!$F$68+'Calcification Rates'!$G$68))^2)*PI())/2))-((((((($A4*2)/PI())/2)^2)*PI())/2)))*('Calcification Rates'!$H$68+'Calcification Rates'!$I$68)</f>
        <v>5.0442098089737959</v>
      </c>
      <c r="EG4" s="2">
        <f>((((1-'Calcification Rates'!$J$69)*$A4)*'Calcification Rates'!$F$69*0.1)+('Calcification Rates'!$J$69*$A4*'Calcification Rates'!$F$69))*'Calcification Rates'!$H$69</f>
        <v>0.61385390000000017</v>
      </c>
      <c r="EH4" s="2">
        <f>((((1-'Calcification Rates'!$J$69)*EC4)*(('Calcification Rates'!$F$69-'Calcification Rates'!$G$69)*0.1))+('Calcification Rates'!$J$69*EC4*('Calcification Rates'!$F$69-'Calcification Rates'!$G$69)))*('Calcification Rates'!$H$69-'Calcification Rates'!$I$69)</f>
        <v>1.1440657239572987</v>
      </c>
      <c r="EI4" s="2">
        <f>((((1-'Calcification Rates'!$J$69)*EC4)*(('Calcification Rates'!$F$69+'Calcification Rates'!$G$69)*0.1))+('Calcification Rates'!$J$69*EC4*('Calcification Rates'!$F$69+'Calcification Rates'!$G$69)))*('Calcification Rates'!$H$69+'Calcification Rates'!$I$69)</f>
        <v>1.9953313700446478</v>
      </c>
      <c r="EJ4" s="2">
        <f>(2*'Calcification Rates'!$F$70*'Calcification Rates'!$H$70)+0.1*'Calcification Rates'!$F$70*(DT4+(2*'Calcification Rates'!$F$70))*'Calcification Rates'!$H$70</f>
        <v>5.0950461160439247</v>
      </c>
      <c r="EK4" s="2">
        <f>(2*('Calcification Rates'!$F$70-'Calcification Rates'!$G$70)*('Calcification Rates'!$H$70-'Calcification Rates'!$I$70))+(0.1*('Calcification Rates'!$F$70-'Calcification Rates'!$G$70)*(DT4+(2*'Calcification Rates'!$F$70-'Calcification Rates'!$G$70)))*('Calcification Rates'!$H$70-'Calcification Rates'!$I$70)</f>
        <v>2.9482193750168975</v>
      </c>
      <c r="EL4" s="2">
        <f>(2*('Calcification Rates'!$F$70+'Calcification Rates'!$G$70)*('Calcification Rates'!$H$70+'Calcification Rates'!$I$70))+(0.1*('Calcification Rates'!$F$70+'Calcification Rates'!$G$70)*(DT4+(2*'Calcification Rates'!$F$70+'Calcification Rates'!$G$70)))*('Calcification Rates'!$H$70+'Calcification Rates'!$I$70)</f>
        <v>7.8452545116033932</v>
      </c>
      <c r="EM4" s="2">
        <f>((((1-'Calcification Rates'!$J$71)*$A4)*'Calcification Rates'!$F$71*0.1)+('Calcification Rates'!$J$71*$A4*'Calcification Rates'!$F$71))*'Calcification Rates'!$H$71</f>
        <v>4.5191202515770286</v>
      </c>
      <c r="EN4" s="2">
        <f>((((1-'Calcification Rates'!$J$71)*$A4)*(('Calcification Rates'!$F$71-'Calcification Rates'!$G$71)*0.1))+('Calcification Rates'!$J$71*$A4*('Calcification Rates'!$F$71-'Calcification Rates'!$G$71)))*('Calcification Rates'!$H$71-'Calcification Rates'!$I$71)</f>
        <v>3.232248406005342</v>
      </c>
      <c r="EO4" s="2">
        <f>((((1-'Calcification Rates'!$J$71)*$A4)*(('Calcification Rates'!$F$71+'Calcification Rates'!$G$71)*0.1))+('Calcification Rates'!$J$71*$A4*('Calcification Rates'!$F$71+'Calcification Rates'!$G$71)))*('Calcification Rates'!$H$71+'Calcification Rates'!$I$71)</f>
        <v>6.0105359956415443</v>
      </c>
      <c r="EP4" s="2">
        <f>(2*'Calcification Rates'!$F$72*'Calcification Rates'!$H$72)+0.1*'Calcification Rates'!$F$72*($A4+(2*'Calcification Rates'!$F$72))*'Calcification Rates'!$H$72</f>
        <v>4.2857572758218518</v>
      </c>
      <c r="EQ4" s="2">
        <f>(2*('Calcification Rates'!$F$72-'Calcification Rates'!$G$72)*('Calcification Rates'!$H$72-'Calcification Rates'!$I$72))+(0.1*('Calcification Rates'!$F$72-'Calcification Rates'!$G$72)*($A4+(2*'Calcification Rates'!$F$72-'Calcification Rates'!$G$72)))*('Calcification Rates'!$H$72-'Calcification Rates'!$I$72)</f>
        <v>2.4746783509184436</v>
      </c>
      <c r="ER4" s="2">
        <f>(2*('Calcification Rates'!$F$72+'Calcification Rates'!$G$72)*('Calcification Rates'!$H$72+'Calcification Rates'!$I$72))+(0.1*('Calcification Rates'!$F$72+'Calcification Rates'!$G$72)*($A4+(2*'Calcification Rates'!$F$72+'Calcification Rates'!$G$72)))*('Calcification Rates'!$H$72+'Calcification Rates'!$I$72)</f>
        <v>6.6127926561266284</v>
      </c>
      <c r="ES4" s="2">
        <f>$A4*'Calcification Rates'!$F$73*'Calcification Rates'!$H$73</f>
        <v>2.7</v>
      </c>
      <c r="ET4" s="2">
        <f>$A4*('Calcification Rates'!$F$73-'Calcification Rates'!$G$73)*('Calcification Rates'!$H$73-'Calcification Rates'!$I$73)</f>
        <v>1.8903800000000002</v>
      </c>
      <c r="EU4" s="2">
        <f>$A4*('Calcification Rates'!$F$73+'Calcification Rates'!$G$73)*('Calcification Rates'!$H$73+'Calcification Rates'!$I$73)</f>
        <v>3.6528800000000006</v>
      </c>
      <c r="EV4" s="2">
        <f>(2*'Calcification Rates'!$F$74*'Calcification Rates'!$H$74)+0.1*'Calcification Rates'!$F$74*($A4+(2*'Calcification Rates'!$F$74))*'Calcification Rates'!$H$74</f>
        <v>4.2857572758218518</v>
      </c>
      <c r="EW4" s="2">
        <f>(2*('Calcification Rates'!$F$74-'Calcification Rates'!$G$74)*('Calcification Rates'!$H$74-'Calcification Rates'!$I$74))+(0.1*('Calcification Rates'!$F$74-'Calcification Rates'!$G$74)*($A4+(2*'Calcification Rates'!$F$74-'Calcification Rates'!$G$74)))*('Calcification Rates'!$H$74-'Calcification Rates'!$I$74)</f>
        <v>2.4746783509184436</v>
      </c>
      <c r="EX4" s="2">
        <f>(2*('Calcification Rates'!$F$74+'Calcification Rates'!$G$74)*('Calcification Rates'!$H$74+'Calcification Rates'!$I$74))+(0.1*('Calcification Rates'!$F$74+'Calcification Rates'!$G$74)*($A4+(2*'Calcification Rates'!$F$74+'Calcification Rates'!$G$74)))*('Calcification Rates'!$H$74+'Calcification Rates'!$I$74)</f>
        <v>6.6127926561266284</v>
      </c>
      <c r="EY4" s="2">
        <f>$A4*'Calcification Rates'!$F$75*'Calcification Rates'!$H$75</f>
        <v>1.6862397278911567</v>
      </c>
      <c r="EZ4" s="2">
        <f>$A4*('Calcification Rates'!$F$75-'Calcification Rates'!$G$75)*('Calcification Rates'!$H$75-'Calcification Rates'!$I$75)</f>
        <v>1.3090022228018323</v>
      </c>
      <c r="FA4" s="2">
        <f>$A4*('Calcification Rates'!$F$75+'Calcification Rates'!$G$75)*('Calcification Rates'!$H$75+'Calcification Rates'!$I$75)</f>
        <v>2.1073483668295343</v>
      </c>
      <c r="FB4" s="2">
        <f>((((1-'Calcification Rates'!$J$76)*$A4)*'Calcification Rates'!$F$76*0.1)+('Calcification Rates'!$J$76*$A4*'Calcification Rates'!$F$76))*'Calcification Rates'!$H$76</f>
        <v>1.15452</v>
      </c>
      <c r="FC4" s="2">
        <f>((((1-'Calcification Rates'!$J$76)*$A4)*(('Calcification Rates'!$F$76-'Calcification Rates'!$G$76)*0.1))+('Calcification Rates'!$J$76*$A4*('Calcification Rates'!$F$76-'Calcification Rates'!$G$76)))*('Calcification Rates'!$H$76-'Calcification Rates'!$I$76)</f>
        <v>0.80806137599999994</v>
      </c>
      <c r="FD4" s="2">
        <f>((((1-'Calcification Rates'!$J$76)*$A4)*(('Calcification Rates'!$F$76+'Calcification Rates'!$G$76)*0.1))+('Calcification Rates'!$J$76*$A4*('Calcification Rates'!$F$76+'Calcification Rates'!$G$76)))*('Calcification Rates'!$H$76+'Calcification Rates'!$I$76)</f>
        <v>1.562347776</v>
      </c>
      <c r="FE4" s="113">
        <f>$A4*'Calcification Rates'!$F$77*'Calcification Rates'!$H$77</f>
        <v>3.5400000000000005</v>
      </c>
      <c r="FF4" s="113">
        <f>$A4*('Calcification Rates'!$F$77-'Calcification Rates'!$G$77)*('Calcification Rates'!$H$77-'Calcification Rates'!$I$77)</f>
        <v>2.4738000000000002</v>
      </c>
      <c r="FG4" s="113">
        <f>$A4*('Calcification Rates'!$F$77+'Calcification Rates'!$G$77)*('Calcification Rates'!$H$77+'Calcification Rates'!$I$77)</f>
        <v>4.7960000000000012</v>
      </c>
      <c r="FH4" s="113">
        <f>$A4*'Calcification Rates'!$F$81*'Calcification Rates'!$H$81</f>
        <v>0.35599999999999998</v>
      </c>
      <c r="FI4" s="113">
        <f>$A4*('Calcification Rates'!$F$81-'Calcification Rates'!$G$81)*('Calcification Rates'!$H$81-'Calcification Rates'!$I$81)</f>
        <v>0.20199999999999999</v>
      </c>
      <c r="FJ4" s="113">
        <f>$A4*('Calcification Rates'!$F$81+'Calcification Rates'!$G$81)*('Calcification Rates'!$H$81+'Calcification Rates'!$I$81)</f>
        <v>0.51</v>
      </c>
      <c r="FK4" s="113">
        <f>$A4*'Calcification Rates'!$F$84*'Calcification Rates'!$H$84</f>
        <v>0.35599999999999998</v>
      </c>
      <c r="FL4" s="113">
        <f>$A4*('Calcification Rates'!$F$84-'Calcification Rates'!$G$84)*('Calcification Rates'!$H$84-'Calcification Rates'!$I$84)</f>
        <v>0.20199999999999999</v>
      </c>
      <c r="FM4" s="113">
        <f>$A4*('Calcification Rates'!$F$84+'Calcification Rates'!$G$84)*('Calcification Rates'!$H$84+'Calcification Rates'!$I$84)</f>
        <v>0.51</v>
      </c>
    </row>
    <row r="5" spans="1:169" x14ac:dyDescent="0.3">
      <c r="A5" s="1">
        <v>3</v>
      </c>
      <c r="B5" s="2">
        <f>((((1-'Calcification Rates'!$J$11)*A5)*'Calcification Rates'!$F$11*0.1)+('Calcification Rates'!$J$11*A5*'Calcification Rates'!$F$11))*'Calcification Rates'!$H$11</f>
        <v>6.7786803773655437</v>
      </c>
      <c r="C5" s="2">
        <f>((((1-'Calcification Rates'!$J$11)*A5)*(('Calcification Rates'!$F$11-'Calcification Rates'!$G$11)*0.1))+('Calcification Rates'!$J$11*A5*('Calcification Rates'!$F$11-'Calcification Rates'!$G$11)))*('Calcification Rates'!$H$11-'Calcification Rates'!$I$11)</f>
        <v>4.8483726090080133</v>
      </c>
      <c r="D5" s="2">
        <f>((((1-'Calcification Rates'!$J$11)*A5)*(('Calcification Rates'!$F$11+'Calcification Rates'!$G$11)*0.1))+('Calcification Rates'!$J$11*A5*('Calcification Rates'!$F$11+'Calcification Rates'!$G$11)))*('Calcification Rates'!$H$11+'Calcification Rates'!$I$11)</f>
        <v>9.0158039934623169</v>
      </c>
      <c r="E5" s="2">
        <f>((((1-'Calcification Rates'!$J$12)*A5)*'Calcification Rates'!$F$12*0.1)+('Calcification Rates'!$J$12*A5*'Calcification Rates'!$F$12))*'Calcification Rates'!$H$12</f>
        <v>1.1769069427169865</v>
      </c>
      <c r="F5" s="2">
        <f>((((1-'Calcification Rates'!$J$12)*A5)*(('Calcification Rates'!$F$12-'Calcification Rates'!$G$12)*0.1))+('Calcification Rates'!$J$12*A5*('Calcification Rates'!$F$12-'Calcification Rates'!$G$12)))*('Calcification Rates'!$H$12-'Calcification Rates'!$I$12)</f>
        <v>0.88733091848685453</v>
      </c>
      <c r="G5" s="2">
        <f>((((1-'Calcification Rates'!$J$12)*A5)*(('Calcification Rates'!$F$12+'Calcification Rates'!$G$12)*0.1))+('Calcification Rates'!$J$12*A5*('Calcification Rates'!$F$12+'Calcification Rates'!$G$12)))*('Calcification Rates'!$H$12+'Calcification Rates'!$I$12)</f>
        <v>1.5033927775777978</v>
      </c>
      <c r="H5" s="2">
        <f>(2*'Calcification Rates'!$F$13*'Calcification Rates'!$H$13)+0.1*'Calcification Rates'!$F$13*(A5+(2*'Calcification Rates'!$F$13))*'Calcification Rates'!$H$13</f>
        <v>4.4612017192540083</v>
      </c>
      <c r="I5" s="2">
        <f>(2*('Calcification Rates'!$F$13-'Calcification Rates'!$G$13)*('Calcification Rates'!$H$13-'Calcification Rates'!$I$13))+(0.1*('Calcification Rates'!$F$13-'Calcification Rates'!$G$13)*(A5+(2*'Calcification Rates'!$F$13-'Calcification Rates'!$G$13)))*('Calcification Rates'!$H$13-'Calcification Rates'!$I$13)</f>
        <v>2.5773365580827101</v>
      </c>
      <c r="J5" s="2">
        <f>(2*('Calcification Rates'!$F$13+'Calcification Rates'!$G$13)*('Calcification Rates'!$H$13+'Calcification Rates'!$I$13))+(0.1*('Calcification Rates'!$F$13+'Calcification Rates'!$G$13)*(A5+(2*'Calcification Rates'!$F$13+'Calcification Rates'!$G$13)))*('Calcification Rates'!$H$13+'Calcification Rates'!$I$13)</f>
        <v>6.8799761060135056</v>
      </c>
      <c r="K5" s="2">
        <f>(2*'Calcification Rates'!$F$14*'Calcification Rates'!$H$14)+0.1*'Calcification Rates'!$F$14*(A5+(2*'Calcification Rates'!$F$14))*'Calcification Rates'!$H$14</f>
        <v>8.8485613629827391</v>
      </c>
      <c r="L5" s="2">
        <f>(2*('Calcification Rates'!$F$14-'Calcification Rates'!$G$14)*('Calcification Rates'!$H$14-'Calcification Rates'!$I$14))+(0.1*('Calcification Rates'!$F$14-'Calcification Rates'!$G$14)*(A5+(2*'Calcification Rates'!$F$14-'Calcification Rates'!$G$14)))*('Calcification Rates'!$H$14-'Calcification Rates'!$I$14)</f>
        <v>5.4521488995339125</v>
      </c>
      <c r="M5" s="2">
        <f>(2*('Calcification Rates'!$F$14+'Calcification Rates'!$G$14)*('Calcification Rates'!$H$14+'Calcification Rates'!$I$14))+(0.1*('Calcification Rates'!$F$14+'Calcification Rates'!$G$14)*(A5+(2*'Calcification Rates'!$F$14+'Calcification Rates'!$G$14)))*('Calcification Rates'!$H$14+'Calcification Rates'!$I$14)</f>
        <v>13.137899515237514</v>
      </c>
      <c r="N5" s="2">
        <f>((((((((($A5*2)/PI())/2)+'Calcification Rates'!$F$15)^2)*PI())/2))-((((((($A5*2)/PI())/2)^2)*PI())/2)))*'Calcification Rates'!$H$15</f>
        <v>5.4077558147202982</v>
      </c>
      <c r="O5" s="2">
        <f>((((((((($A5*2)/PI())/2)+('Calcification Rates'!$F$15-'Calcification Rates'!$G$15))^2)*PI())/2))-((((((($A5*2)/PI())/2)^2)*PI())/2)))*('Calcification Rates'!$H$15-'Calcification Rates'!$I$15)</f>
        <v>3.9260450656844781</v>
      </c>
      <c r="P5" s="2">
        <f>((((((((($A5*2)/PI())/2)+('Calcification Rates'!$F$15+'Calcification Rates'!$G$15))^2)*PI())/2))-((((((($A5*2)/PI())/2)^2)*PI())/2)))*('Calcification Rates'!$H$15+'Calcification Rates'!$I$15)</f>
        <v>7.1802057889062736</v>
      </c>
      <c r="Q5" s="2">
        <f>(2*'Calcification Rates'!$F$16*'Calcification Rates'!$H$16)+0.1*'Calcification Rates'!$F$16*(A5+(2*'Calcification Rates'!$F$16))*'Calcification Rates'!$H$16</f>
        <v>8.8485613629827391</v>
      </c>
      <c r="R5" s="2">
        <f>(2*('Calcification Rates'!$F$16-'Calcification Rates'!$G$16)*('Calcification Rates'!$H$16-'Calcification Rates'!$I$16))+(0.1*('Calcification Rates'!$F$16-'Calcification Rates'!$G$16)*(A5+(2*'Calcification Rates'!$F$16-'Calcification Rates'!$G$16)))*('Calcification Rates'!$H$16-'Calcification Rates'!$I$16)</f>
        <v>5.4521488995339125</v>
      </c>
      <c r="S5" s="2">
        <f>(2*('Calcification Rates'!$F$16+'Calcification Rates'!$G$16)*('Calcification Rates'!$H$16+'Calcification Rates'!$I$16))+(0.1*('Calcification Rates'!$F$16+'Calcification Rates'!$G$16)*(A5+(2*'Calcification Rates'!$F$16+'Calcification Rates'!$G$16)))*('Calcification Rates'!$H$16+'Calcification Rates'!$I$16)</f>
        <v>13.137899515237514</v>
      </c>
      <c r="T5" s="2">
        <f>$A5*'Calcification Rates'!$F$17*'Calcification Rates'!$H$17</f>
        <v>3.6746774837785048</v>
      </c>
      <c r="U5" s="2">
        <f>$A5*('Calcification Rates'!$F$17-'Calcification Rates'!$G$17)*('Calcification Rates'!$H$17-'Calcification Rates'!$I$17)</f>
        <v>2.8135660550279624</v>
      </c>
      <c r="V5" s="2">
        <f>$A5*('Calcification Rates'!$F$17+'Calcification Rates'!$G$17)*('Calcification Rates'!$H$17+'Calcification Rates'!$I$17)</f>
        <v>4.6388060305609695</v>
      </c>
      <c r="W5" s="2">
        <f>$A5*'Calcification Rates'!$F$22*'Calcification Rates'!$H$22</f>
        <v>0.53400000000000003</v>
      </c>
      <c r="X5" s="2">
        <f>$A5*('Calcification Rates'!$F$22-'Calcification Rates'!$G$22)*('Calcification Rates'!$H$22-'Calcification Rates'!$I$22)</f>
        <v>0.30299999999999999</v>
      </c>
      <c r="Y5" s="2">
        <f>$A5*('Calcification Rates'!$F$22+'Calcification Rates'!$G$22)*('Calcification Rates'!$H$22+'Calcification Rates'!$I$22)</f>
        <v>0.76500000000000001</v>
      </c>
      <c r="Z5" s="2">
        <f>((((((((($A5*2)/PI())/2)+'Calcification Rates'!$F$25)^2)*PI())/2))-((((((($A5*2)/PI())/2)^2)*PI())/2)))*'Calcification Rates'!$H$25</f>
        <v>8.126430299942907</v>
      </c>
      <c r="AA5" s="2">
        <f>((((((((($A5*2)/PI())/2)+('Calcification Rates'!$F$25-'Calcification Rates'!$G$25))^2)*PI())/2))-((((((($A5*2)/PI())/2)^2)*PI())/2)))*('Calcification Rates'!$H$25-'Calcification Rates'!$I$25)</f>
        <v>2.9381856167990787</v>
      </c>
      <c r="AB5" s="2">
        <f>((((((((($A5*2)/PI())/2)+('Calcification Rates'!$F$25+'Calcification Rates'!$G$25))^2)*PI())/2))-((((((($A5*2)/PI())/2)^2)*PI())/2)))*('Calcification Rates'!$H$25+'Calcification Rates'!$I$25)</f>
        <v>14.960619986391336</v>
      </c>
      <c r="AC5" s="2">
        <f>((((((((($A5*2)/PI())/2)+'Calcification Rates'!$F$26)^2)*PI())/2))-((((((($A5*2)/PI())/2)^2)*PI())/2)))*'Calcification Rates'!$H$26</f>
        <v>8.126430299942907</v>
      </c>
      <c r="AD5" s="2">
        <f>((((((((($A5*2)/PI())/2)+('Calcification Rates'!$F$26-'Calcification Rates'!$G$26))^2)*PI())/2))-((((((($A5*2)/PI())/2)^2)*PI())/2)))*('Calcification Rates'!$H$26-'Calcification Rates'!$I$26)</f>
        <v>2.9381856167990787</v>
      </c>
      <c r="AE5" s="2">
        <f>((((((((($A5*2)/PI())/2)+('Calcification Rates'!$F$26+'Calcification Rates'!$G$26))^2)*PI())/2))-((((((($A5*2)/PI())/2)^2)*PI())/2)))*('Calcification Rates'!$H$26+'Calcification Rates'!$I$26)</f>
        <v>14.960619986391336</v>
      </c>
      <c r="AF5" s="2">
        <f>((((((((($A5*2)/PI())/2)+'Calcification Rates'!$F$27)^2)*PI())/2))-((((((($A5*2)/PI())/2)^2)*PI())/2)))*'Calcification Rates'!$H$27</f>
        <v>8.126430299942907</v>
      </c>
      <c r="AG5" s="2">
        <f>((((((((($A5*2)/PI())/2)+('Calcification Rates'!$F$27-'Calcification Rates'!$G$27))^2)*PI())/2))-((((((($A5*2)/PI())/2)^2)*PI())/2)))*('Calcification Rates'!$H$27-'Calcification Rates'!$I$27)</f>
        <v>2.9381856167990787</v>
      </c>
      <c r="AH5" s="2">
        <f>((((((((($A5*2)/PI())/2)+('Calcification Rates'!$F$27+'Calcification Rates'!$G$27))^2)*PI())/2))-((((((($A5*2)/PI())/2)^2)*PI())/2)))*('Calcification Rates'!$H$27+'Calcification Rates'!$I$27)</f>
        <v>14.960619986391336</v>
      </c>
      <c r="AI5" s="2">
        <f>$A5*'Calcification Rates'!$F$29*'Calcification Rates'!$H$29</f>
        <v>4.8410999999999991</v>
      </c>
      <c r="AJ5" s="2">
        <f>$A5*('Calcification Rates'!$F$29-'Calcification Rates'!$G$29)*('Calcification Rates'!$H$29-'Calcification Rates'!$I$29)</f>
        <v>4.479239999999999</v>
      </c>
      <c r="AK5" s="2">
        <f>$A5*('Calcification Rates'!$F$29+'Calcification Rates'!$G$29)*('Calcification Rates'!$H$29+'Calcification Rates'!$I$29)</f>
        <v>5.2029599999999983</v>
      </c>
      <c r="AL5" s="2">
        <f>(2*'Calcification Rates'!$F$30*'Calcification Rates'!$H$30)+0.1*'Calcification Rates'!$F$30*($A5+(2*'Calcification Rates'!$F$30))*'Calcification Rates'!$H$30</f>
        <v>4.4612017192540083</v>
      </c>
      <c r="AM5" s="2">
        <f>(2*('Calcification Rates'!$F$30-'Calcification Rates'!$G$30)*('Calcification Rates'!$H$30-'Calcification Rates'!$I$30))+(0.1*('Calcification Rates'!$F$30-'Calcification Rates'!$G$30)*($A5+(2*'Calcification Rates'!$F$30-'Calcification Rates'!$G$30)))*('Calcification Rates'!$H$30-'Calcification Rates'!$I$30)</f>
        <v>2.5773365580827101</v>
      </c>
      <c r="AN5" s="2">
        <f>(2*('Calcification Rates'!$F$30+'Calcification Rates'!$G$30)*('Calcification Rates'!$H$30+'Calcification Rates'!$I$30))+(0.1*('Calcification Rates'!$F$30+'Calcification Rates'!$G$30)*($A5+(2*'Calcification Rates'!$F$30+'Calcification Rates'!$G$30)))*('Calcification Rates'!$H$30+'Calcification Rates'!$I$30)</f>
        <v>6.8799761060135056</v>
      </c>
      <c r="AO5" s="2">
        <f>((((((((($A5*2)/PI())/2)+'Calcification Rates'!$F$31)^2)*PI())/2))-((((((($A5*2)/PI())/2)^2)*PI())/2)))*'Calcification Rates'!$H$31</f>
        <v>21.188916037432698</v>
      </c>
      <c r="AP5" s="2">
        <f>((((((((($A5*2)/PI())/2)+('Calcification Rates'!$F$31-'Calcification Rates'!$G$31))^2)*PI())/2))-((((((($A5*2)/PI())/2)^2)*PI())/2)))*('Calcification Rates'!$H$31-'Calcification Rates'!$I$31)</f>
        <v>11.667981330676493</v>
      </c>
      <c r="AQ5" s="2">
        <f>((((((((($A5*2)/PI())/2)+('Calcification Rates'!$F$31+'Calcification Rates'!$G$31))^2)*PI())/2))-((((((($A5*2)/PI())/2)^2)*PI())/2)))*('Calcification Rates'!$H$31+'Calcification Rates'!$I$31)</f>
        <v>34.681279120341472</v>
      </c>
      <c r="AR5" s="2">
        <f>(2*'Calcification Rates'!$F$32*'Calcification Rates'!$H$32)+0.1*'Calcification Rates'!$F$32*($A5+(2*'Calcification Rates'!$F$32))*'Calcification Rates'!$H$32</f>
        <v>4.4612017192540083</v>
      </c>
      <c r="AS5" s="2">
        <f>(2*('Calcification Rates'!$F$32-'Calcification Rates'!$G$32)*('Calcification Rates'!$H$32-'Calcification Rates'!$I$32))+(0.1*('Calcification Rates'!$F$32-'Calcification Rates'!$G$32)*($A5+(2*'Calcification Rates'!$F$32-'Calcification Rates'!$G$32)))*('Calcification Rates'!$H$32-'Calcification Rates'!$I$32)</f>
        <v>2.5773365580827101</v>
      </c>
      <c r="AT5" s="2">
        <f>(2*('Calcification Rates'!$F$32+'Calcification Rates'!$G$32)*('Calcification Rates'!$H$32+'Calcification Rates'!$I$32))+(0.1*('Calcification Rates'!$F$32+'Calcification Rates'!$G$32)*($A5+(2*'Calcification Rates'!$F$32+'Calcification Rates'!$G$32)))*('Calcification Rates'!$H$32+'Calcification Rates'!$I$32)</f>
        <v>6.8799761060135056</v>
      </c>
      <c r="AU5" s="2">
        <f>((((((((($A5*2)/PI())/2)+'Calcification Rates'!$F$36)^2)*PI())/2))-((((((($A5*2)/PI())/2)^2)*PI())/2)))*'Calcification Rates'!$H$36</f>
        <v>5.7919651612891556</v>
      </c>
      <c r="AV5" s="2">
        <f>((((((((($A5*2)/PI())/2)+('Calcification Rates'!$F$36-'Calcification Rates'!$G$36))^2)*PI())/2))-((((((($A5*2)/PI())/2)^2)*PI())/2)))*('Calcification Rates'!$H$36-'Calcification Rates'!$I$36)</f>
        <v>4.2082091537215414</v>
      </c>
      <c r="AW5" s="2">
        <f>((((((((($A5*2)/PI())/2)+('Calcification Rates'!$F$36+'Calcification Rates'!$G$36))^2)*PI())/2))-((((((($A5*2)/PI())/2)^2)*PI())/2)))*('Calcification Rates'!$H$36+'Calcification Rates'!$I$36)</f>
        <v>7.6766503008819109</v>
      </c>
      <c r="AX5" s="2">
        <f>$A5*'Calcification Rates'!$F$37*'Calcification Rates'!$H$37</f>
        <v>3.8771839141414142</v>
      </c>
      <c r="AY5" s="2">
        <f>$A5*('Calcification Rates'!$F$37-'Calcification Rates'!$G$37)*('Calcification Rates'!$H$37-'Calcification Rates'!$I$37)</f>
        <v>2.9845337323329111</v>
      </c>
      <c r="AZ5" s="2">
        <f>$A5*('Calcification Rates'!$F$37+'Calcification Rates'!$G$37)*('Calcification Rates'!$H$37+'Calcification Rates'!$I$37)</f>
        <v>4.865685545401969</v>
      </c>
      <c r="BA5" s="2">
        <f>$A5*'Calcification Rates'!$F$38*'Calcification Rates'!$H$38</f>
        <v>5.7704260000000005</v>
      </c>
      <c r="BB5" s="2">
        <f>$A5*('Calcification Rates'!$F$38-'Calcification Rates'!$G$38)*('Calcification Rates'!$H$38-'Calcification Rates'!$I$38)</f>
        <v>4.4028789090909095</v>
      </c>
      <c r="BC5" s="2">
        <f>$A5*('Calcification Rates'!$F$38+'Calcification Rates'!$G$38)*('Calcification Rates'!$H$38+'Calcification Rates'!$I$38)</f>
        <v>7.2973350000000012</v>
      </c>
      <c r="BD5" s="2">
        <f>(2*'Calcification Rates'!$F$39*'Calcification Rates'!$H$39)+0.1*'Calcification Rates'!$F$39*(AN5+(2*'Calcification Rates'!$F$39))*'Calcification Rates'!$H$39</f>
        <v>5.1419219677036114</v>
      </c>
      <c r="BE5" s="2">
        <f>(2*('Calcification Rates'!$F$39-'Calcification Rates'!$G$39)*('Calcification Rates'!$H$39-'Calcification Rates'!$I$39))+(0.1*('Calcification Rates'!$F$39-'Calcification Rates'!$G$39)*(AN5+(2*'Calcification Rates'!$F$39-'Calcification Rates'!$G$39)))*('Calcification Rates'!$H$39-'Calcification Rates'!$I$39)</f>
        <v>2.9756479489662477</v>
      </c>
      <c r="BF5" s="2">
        <f>(2*('Calcification Rates'!$F$39+'Calcification Rates'!$G$39)*('Calcification Rates'!$H$39+'Calcification Rates'!$I$39))+(0.1*('Calcification Rates'!$F$39+'Calcification Rates'!$G$39)*(AN5+(2*'Calcification Rates'!$F$39+'Calcification Rates'!$G$39)))*('Calcification Rates'!$H$39+'Calcification Rates'!$I$39)</f>
        <v>7.9166415074968466</v>
      </c>
      <c r="BG5" s="2">
        <f>((((((((($A5*2)/PI())/2)+'Calcification Rates'!$F$40)^2)*PI())/2))-((((((($A5*2)/PI())/2)^2)*PI())/2)))*'Calcification Rates'!$H$40</f>
        <v>5.7919651612891556</v>
      </c>
      <c r="BH5" s="2">
        <f>((((((((($A5*2)/PI())/2)+('Calcification Rates'!$F$40-'Calcification Rates'!$G$40))^2)*PI())/2))-((((((($A5*2)/PI())/2)^2)*PI())/2)))*('Calcification Rates'!$H$40-'Calcification Rates'!$I$40)</f>
        <v>4.2082091537215414</v>
      </c>
      <c r="BI5" s="2">
        <f>((((((((($A5*2)/PI())/2)+('Calcification Rates'!$F$40+'Calcification Rates'!$G$40))^2)*PI())/2))-((((((($A5*2)/PI())/2)^2)*PI())/2)))*('Calcification Rates'!$H$40+'Calcification Rates'!$I$40)</f>
        <v>7.6766503008819109</v>
      </c>
      <c r="BJ5" s="2">
        <f>((((((((($A5*2)/PI())/2)+'Calcification Rates'!$F$41)^2)*PI())/2))-((((((($A5*2)/PI())/2)^2)*PI())/2)))*'Calcification Rates'!$H$41</f>
        <v>6.7532080717901826</v>
      </c>
      <c r="BK5" s="2">
        <f>((((((((($A5*2)/PI())/2)+('Calcification Rates'!$F$41-'Calcification Rates'!$G$41))^2)*PI())/2))-((((((($A5*2)/PI())/2)^2)*PI())/2)))*('Calcification Rates'!$H$41-'Calcification Rates'!$I$41)</f>
        <v>5.1860233614598066</v>
      </c>
      <c r="BL5" s="2">
        <f>((((((((($A5*2)/PI())/2)+('Calcification Rates'!$F$41+'Calcification Rates'!$G$41))^2)*PI())/2))-((((((($A5*2)/PI())/2)^2)*PI())/2)))*('Calcification Rates'!$H$41+'Calcification Rates'!$I$41)</f>
        <v>8.5724545364587428</v>
      </c>
      <c r="BM5" s="2">
        <f>((((1-'Calcification Rates'!$J$42)*$A5)*'Calcification Rates'!$F$42*0.1)+('Calcification Rates'!$J$42*$A5*'Calcification Rates'!$F$42))*'Calcification Rates'!$H$42</f>
        <v>1.1769069427169865</v>
      </c>
      <c r="BN5" s="2">
        <f>((((1-'Calcification Rates'!$J$42)*BI5)*(('Calcification Rates'!$F$42-'Calcification Rates'!$G$42)*0.1))+('Calcification Rates'!$J$42*BI5*('Calcification Rates'!$F$42-'Calcification Rates'!$G$42)))*('Calcification Rates'!$H$42-'Calcification Rates'!$I$42)</f>
        <v>2.2705763874613112</v>
      </c>
      <c r="BO5" s="2">
        <f>((((1-'Calcification Rates'!$J$42)*BI5)*(('Calcification Rates'!$F$42+'Calcification Rates'!$G$42)*0.1))+('Calcification Rates'!$J$42*BI5*('Calcification Rates'!$F$42+'Calcification Rates'!$G$42)))*('Calcification Rates'!$H$42+'Calcification Rates'!$I$42)</f>
        <v>3.8470068727787639</v>
      </c>
      <c r="BP5" s="2">
        <f>(2*'Calcification Rates'!$F$43*'Calcification Rates'!$H$43)+0.1*'Calcification Rates'!$F$43*($A5+(2*'Calcification Rates'!$F$43))*'Calcification Rates'!$H$43</f>
        <v>4.4612017192540083</v>
      </c>
      <c r="BQ5" s="2">
        <f>(2*('Calcification Rates'!$F$43-'Calcification Rates'!$G$43)*('Calcification Rates'!$H$43-'Calcification Rates'!$I$43))+(0.1*('Calcification Rates'!$F$43-'Calcification Rates'!$G$43)*($A5+(2*'Calcification Rates'!$F$43-'Calcification Rates'!$G$43)))*('Calcification Rates'!$H$43-'Calcification Rates'!$I$43)</f>
        <v>2.5773365580827101</v>
      </c>
      <c r="BR5" s="2">
        <f>(2*('Calcification Rates'!$F$43+'Calcification Rates'!$G$43)*('Calcification Rates'!$H$43+'Calcification Rates'!$I$43))+(0.1*('Calcification Rates'!$F$43+'Calcification Rates'!$G$43)*($A5+(2*'Calcification Rates'!$F$43+'Calcification Rates'!$G$43)))*('Calcification Rates'!$H$43+'Calcification Rates'!$I$43)</f>
        <v>6.8799761060135056</v>
      </c>
      <c r="BS5" s="2">
        <f>$A5*'Calcification Rates'!$F$44*'Calcification Rates'!$H$44</f>
        <v>4.7889266666666668</v>
      </c>
      <c r="BT5" s="2">
        <f>$A5*('Calcification Rates'!$F$44-'Calcification Rates'!$G$44)*('Calcification Rates'!$H$44-'Calcification Rates'!$I$44)</f>
        <v>3.5636658875941074</v>
      </c>
      <c r="BU5" s="2">
        <f>$A5*('Calcification Rates'!$F$44+'Calcification Rates'!$G$44)*('Calcification Rates'!$H$44+'Calcification Rates'!$I$44)</f>
        <v>6.151846723856921</v>
      </c>
      <c r="BV5" s="2">
        <f>(2*'Calcification Rates'!$F$45*'Calcification Rates'!$H$45)+0.1*'Calcification Rates'!$F$45*($A5+(2*'Calcification Rates'!$F$45))*'Calcification Rates'!$H$45</f>
        <v>4.4612017192540083</v>
      </c>
      <c r="BW5" s="2">
        <f>(2*('Calcification Rates'!$F$45-'Calcification Rates'!$G$45)*('Calcification Rates'!$H$45-'Calcification Rates'!$I$45))+(0.1*('Calcification Rates'!$F$45-'Calcification Rates'!$G$45)*($A5+(2*'Calcification Rates'!$F$45-'Calcification Rates'!$G$45)))*('Calcification Rates'!$H$45-'Calcification Rates'!$I$45)</f>
        <v>2.5773365580827101</v>
      </c>
      <c r="BX5" s="2">
        <f>(2*('Calcification Rates'!$F$45+'Calcification Rates'!$G$45)*('Calcification Rates'!$H$45+'Calcification Rates'!$I$45))+(0.1*('Calcification Rates'!$F$45+'Calcification Rates'!$G$45)*($A5+(2*'Calcification Rates'!$F$45+'Calcification Rates'!$G$45)))*('Calcification Rates'!$H$45+'Calcification Rates'!$I$45)</f>
        <v>6.8799761060135056</v>
      </c>
      <c r="BY5" s="2">
        <f>$A5*'Calcification Rates'!$F$46*'Calcification Rates'!$H$46</f>
        <v>1.2167999999999999</v>
      </c>
      <c r="BZ5" s="2">
        <f>$A5*('Calcification Rates'!$F$46-'Calcification Rates'!$G$46)*('Calcification Rates'!$H$46-'Calcification Rates'!$I$46)</f>
        <v>0.93847499999999995</v>
      </c>
      <c r="CA5" s="2">
        <f>$A5*('Calcification Rates'!$F$46+'Calcification Rates'!$G$46)*('Calcification Rates'!$H$46+'Calcification Rates'!$I$46)</f>
        <v>1.5234750000000001</v>
      </c>
      <c r="CB5" s="2">
        <f>(2*'Calcification Rates'!$F$47*'Calcification Rates'!$H$47)+0.1*'Calcification Rates'!$F$47*(BL5+(2*'Calcification Rates'!$F$47))*'Calcification Rates'!$H$47</f>
        <v>5.4388579039540055</v>
      </c>
      <c r="CC5" s="2">
        <f>(2*('Calcification Rates'!$F$47-'Calcification Rates'!$G$47)*('Calcification Rates'!$H$47-'Calcification Rates'!$I$47))+(0.1*('Calcification Rates'!$F$47-'Calcification Rates'!$G$47)*(BL5+(2*'Calcification Rates'!$F$47-'Calcification Rates'!$G$47)))*('Calcification Rates'!$H$47-'Calcification Rates'!$I$47)</f>
        <v>3.1493947502999475</v>
      </c>
      <c r="CD5" s="2">
        <f>(2*('Calcification Rates'!$F$47+'Calcification Rates'!$G$47)*('Calcification Rates'!$H$47+'Calcification Rates'!$I$47))+(0.1*('Calcification Rates'!$F$47+'Calcification Rates'!$G$47)*(BL5+(2*'Calcification Rates'!$F$47+'Calcification Rates'!$G$47)))*('Calcification Rates'!$H$47+'Calcification Rates'!$I$47)</f>
        <v>8.3688437334023309</v>
      </c>
      <c r="CE5" s="2">
        <f>(2*'Calcification Rates'!$F$48*'Calcification Rates'!$H$48)+0.1*'Calcification Rates'!$F$48*($A5+(2*'Calcification Rates'!$F$48))*'Calcification Rates'!$H$48</f>
        <v>4.4612017192540083</v>
      </c>
      <c r="CF5" s="2">
        <f>(2*('Calcification Rates'!$F$48-'Calcification Rates'!$G$48)*('Calcification Rates'!$H$48-'Calcification Rates'!$I$48))+(0.1*('Calcification Rates'!$F$48-'Calcification Rates'!$G$48)*($A5+(2*'Calcification Rates'!$F$48-'Calcification Rates'!$G$48)))*('Calcification Rates'!$H$48-'Calcification Rates'!$I$48)</f>
        <v>2.5773365580827101</v>
      </c>
      <c r="CG5" s="2">
        <f>(2*('Calcification Rates'!$F$48+'Calcification Rates'!$G$48)*('Calcification Rates'!$H$48+'Calcification Rates'!$I$48))+(0.1*('Calcification Rates'!$F$48+'Calcification Rates'!$G$48)*($A5+(2*'Calcification Rates'!$F$48+'Calcification Rates'!$G$48)))*('Calcification Rates'!$H$48+'Calcification Rates'!$I$48)</f>
        <v>6.8799761060135056</v>
      </c>
      <c r="CH5" s="2">
        <f>((((1-'Calcification Rates'!$J$52)*$A5)*'Calcification Rates'!$F$52*0.1)+('Calcification Rates'!$J$52*$A5*'Calcification Rates'!$F$52))*'Calcification Rates'!$H$52</f>
        <v>6.6440060399999998</v>
      </c>
      <c r="CI5" s="2">
        <f>((((1-'Calcification Rates'!$J$52)*$A5)*(('Calcification Rates'!$F$52-'Calcification Rates'!$G$52)*0.1))+('Calcification Rates'!$J$52*$A5*('Calcification Rates'!$F$52-'Calcification Rates'!$G$52)))*('Calcification Rates'!$H$52-'Calcification Rates'!$I$52)</f>
        <v>4.349259803673462</v>
      </c>
      <c r="CJ5" s="2">
        <f>((((1-'Calcification Rates'!$J$52)*$A5)*(('Calcification Rates'!$F$52+'Calcification Rates'!$G$52)*0.1))+('Calcification Rates'!$J$52*$A5*('Calcification Rates'!$F$52+'Calcification Rates'!$G$52)))*('Calcification Rates'!$H$52+'Calcification Rates'!$I$52)</f>
        <v>9.3997726545580012</v>
      </c>
      <c r="CK5" s="2">
        <f>((((1-'Calcification Rates'!$J$53)*$A5)*'Calcification Rates'!$F$53*0.1)+('Calcification Rates'!$J$53*$A5*'Calcification Rates'!$F$53))*'Calcification Rates'!$H$53</f>
        <v>7.9507932338181853</v>
      </c>
      <c r="CL5" s="2">
        <f>((((1-'Calcification Rates'!$J$53)*$A5)*(('Calcification Rates'!$F$53-'Calcification Rates'!$G$53)*0.1))+('Calcification Rates'!$J$53*$A5*('Calcification Rates'!$F$53-'Calcification Rates'!$G$53)))*('Calcification Rates'!$H$53-'Calcification Rates'!$I$53)</f>
        <v>5.5026312265736061</v>
      </c>
      <c r="CM5" s="2">
        <f>((((1-'Calcification Rates'!$J$53)*$A5)*(('Calcification Rates'!$F$53+'Calcification Rates'!$G$53)*0.1))+('Calcification Rates'!$J$53*$A5*('Calcification Rates'!$F$53+'Calcification Rates'!$G$53)))*('Calcification Rates'!$H$53+'Calcification Rates'!$I$53)</f>
        <v>10.846888637130789</v>
      </c>
      <c r="CN5" s="2">
        <f>((((1-'Calcification Rates'!$J$54)*$A5)*'Calcification Rates'!$F$54*0.1)+('Calcification Rates'!$J$54*$A5*'Calcification Rates'!$F$54))*'Calcification Rates'!$H$54</f>
        <v>6.7786803773655437</v>
      </c>
      <c r="CO5" s="2">
        <f>((((1-'Calcification Rates'!$J$54)*$A5)*(('Calcification Rates'!$F$54-'Calcification Rates'!$G$54)*0.1))+('Calcification Rates'!$J$54*$A5*('Calcification Rates'!$F$54-'Calcification Rates'!$G$54)))*('Calcification Rates'!$H$54-'Calcification Rates'!$I$54)</f>
        <v>4.8483726090080133</v>
      </c>
      <c r="CP5" s="2">
        <f>((((1-'Calcification Rates'!$J$54)*$A5)*(('Calcification Rates'!$F$54+'Calcification Rates'!$G$54)*0.1))+('Calcification Rates'!$J$54*$A5*('Calcification Rates'!$F$54+'Calcification Rates'!$G$54)))*('Calcification Rates'!$H$54+'Calcification Rates'!$I$54)</f>
        <v>9.0158039934623169</v>
      </c>
      <c r="CQ5" s="2">
        <f>((((1-'Calcification Rates'!$J$55)*$A5)*'Calcification Rates'!$F$55*0.1)+('Calcification Rates'!$J$55*$A5*'Calcification Rates'!$F$55))*'Calcification Rates'!$H$55</f>
        <v>6.7791987953125004</v>
      </c>
      <c r="CR5" s="2">
        <f>((((1-'Calcification Rates'!$J$55)*$A5)*(('Calcification Rates'!$F$55-'Calcification Rates'!$G$55)*0.1))+('Calcification Rates'!$J$55*$A5*('Calcification Rates'!$F$55-'Calcification Rates'!$G$55)))*('Calcification Rates'!$H$55-'Calcification Rates'!$I$55)</f>
        <v>4.9537369493409598</v>
      </c>
      <c r="CS5" s="2">
        <f>((((1-'Calcification Rates'!$J$55)*$A5)*(('Calcification Rates'!$F$55+'Calcification Rates'!$G$55)*0.1))+('Calcification Rates'!$J$55*$A5*('Calcification Rates'!$F$55+'Calcification Rates'!$G$55)))*('Calcification Rates'!$H$55+'Calcification Rates'!$I$55)</f>
        <v>8.8822655029835591</v>
      </c>
      <c r="CT5" s="2">
        <f>((((1-'Calcification Rates'!$J$56)*$A5)*'Calcification Rates'!$F$56*0.1)+('Calcification Rates'!$J$56*$A5*'Calcification Rates'!$F$56))*'Calcification Rates'!$H$56</f>
        <v>6.5479991499999999</v>
      </c>
      <c r="CU5" s="2">
        <f>((((1-'Calcification Rates'!$J$56)*$A5)*(('Calcification Rates'!$F$56-'Calcification Rates'!$G$56)*0.1))+('Calcification Rates'!$J$56*$A5*('Calcification Rates'!$F$56-'Calcification Rates'!$G$56)))*('Calcification Rates'!$H$56-'Calcification Rates'!$I$56)</f>
        <v>4.8520309166647193</v>
      </c>
      <c r="CV5" s="2">
        <f>((((1-'Calcification Rates'!$J$56)*$A5)*(('Calcification Rates'!$F$56+'Calcification Rates'!$G$56)*0.1))+('Calcification Rates'!$J$56*$A5*('Calcification Rates'!$F$56+'Calcification Rates'!$G$56)))*('Calcification Rates'!$H$56+'Calcification Rates'!$I$56)</f>
        <v>8.4933830756436937</v>
      </c>
      <c r="CW5" s="2">
        <f>((((1-'Calcification Rates'!$J$57)*$A5)*'Calcification Rates'!$F$57*0.1)+('Calcification Rates'!$J$57*$A5*'Calcification Rates'!$F$57))*'Calcification Rates'!$H$57</f>
        <v>6.6968173124999995</v>
      </c>
      <c r="CX5" s="2">
        <f>((((1-'Calcification Rates'!$J$57)*$A5)*(('Calcification Rates'!$F$57-'Calcification Rates'!$G$57)*0.1))+('Calcification Rates'!$J$57*$A5*('Calcification Rates'!$F$57-'Calcification Rates'!$G$57)))*('Calcification Rates'!$H$57-'Calcification Rates'!$I$57)</f>
        <v>4.3854894823700334</v>
      </c>
      <c r="CY5" s="2">
        <f>((((1-'Calcification Rates'!$J$57)*$A5)*(('Calcification Rates'!$F$57+'Calcification Rates'!$G$57)*0.1))+('Calcification Rates'!$J$57*$A5*('Calcification Rates'!$F$57+'Calcification Rates'!$G$57)))*('Calcification Rates'!$H$57+'Calcification Rates'!$I$57)</f>
        <v>9.4238379631439866</v>
      </c>
      <c r="CZ5" s="2">
        <f>((((1-'Calcification Rates'!$J$58)*$A5)*'Calcification Rates'!$F$58*0.1)+('Calcification Rates'!$J$58*$A5*'Calcification Rates'!$F$58))*'Calcification Rates'!$H$58</f>
        <v>6.7786803773655437</v>
      </c>
      <c r="DA5" s="2">
        <f>((((1-'Calcification Rates'!$J$58)*$A5)*(('Calcification Rates'!$F$58-'Calcification Rates'!$G$58)*0.1))+('Calcification Rates'!$J$58*$A5*('Calcification Rates'!$F$58-'Calcification Rates'!$G$58)))*('Calcification Rates'!$H$58-'Calcification Rates'!$I$58)</f>
        <v>4.8483726090080133</v>
      </c>
      <c r="DB5" s="2">
        <f>((((1-'Calcification Rates'!$J$58)*$A5)*(('Calcification Rates'!$F$58+'Calcification Rates'!$G$58)*0.1))+('Calcification Rates'!$J$58*$A5*('Calcification Rates'!$F$58+'Calcification Rates'!$G$58)))*('Calcification Rates'!$H$58+'Calcification Rates'!$I$58)</f>
        <v>9.0158039934623169</v>
      </c>
      <c r="DC5" s="2">
        <f>((((1-'Calcification Rates'!$J$59)*$A5)*'Calcification Rates'!$F$59*0.1)+('Calcification Rates'!$J$59*$A5*'Calcification Rates'!$F$59))*'Calcification Rates'!$H$59</f>
        <v>5.6194336800000002</v>
      </c>
      <c r="DD5" s="2">
        <f>((((1-'Calcification Rates'!$J$59)*$A5)*(('Calcification Rates'!$F$59-'Calcification Rates'!$G$59)*0.1))+('Calcification Rates'!$J$59*$A5*('Calcification Rates'!$F$59-'Calcification Rates'!$G$59)))*('Calcification Rates'!$H$59-'Calcification Rates'!$I$59)</f>
        <v>4.3592750999999996</v>
      </c>
      <c r="DE5" s="2">
        <f>((((1-'Calcification Rates'!$J$59)*$A5)*(('Calcification Rates'!$F$59+'Calcification Rates'!$G$59)*0.1))+('Calcification Rates'!$J$59*$A5*('Calcification Rates'!$F$59+'Calcification Rates'!$G$59)))*('Calcification Rates'!$H$59+'Calcification Rates'!$I$59)</f>
        <v>6.9990850800000004</v>
      </c>
      <c r="DF5" s="2">
        <f>((((1-'Calcification Rates'!$J$60)*$A5)*'Calcification Rates'!$F$60*0.1)+('Calcification Rates'!$J$60*$A5*'Calcification Rates'!$F$60))*'Calcification Rates'!$H$60</f>
        <v>7.3005790609756094</v>
      </c>
      <c r="DG5" s="2">
        <f>((((1-'Calcification Rates'!$J$60)*$A5)*(('Calcification Rates'!$F$60-'Calcification Rates'!$G$60)*0.1))+('Calcification Rates'!$J$60*$A5*('Calcification Rates'!$F$60-'Calcification Rates'!$G$60)))*('Calcification Rates'!$H$60-'Calcification Rates'!$I$60)</f>
        <v>5.5777288783282755</v>
      </c>
      <c r="DH5" s="2">
        <f>((((1-'Calcification Rates'!$J$60)*$A5)*(('Calcification Rates'!$F$60+'Calcification Rates'!$G$60)*0.1))+('Calcification Rates'!$J$60*$A5*('Calcification Rates'!$F$60+'Calcification Rates'!$G$60)))*('Calcification Rates'!$H$60+'Calcification Rates'!$I$60)</f>
        <v>9.2482251859027294</v>
      </c>
      <c r="DI5" s="2">
        <f>((((1-'Calcification Rates'!$J$61)*$A5)*'Calcification Rates'!$F$61*0.1)+('Calcification Rates'!$J$61*$A5*'Calcification Rates'!$F$61))*'Calcification Rates'!$H$61</f>
        <v>6.7786803773655437</v>
      </c>
      <c r="DJ5" s="2">
        <f>((((1-'Calcification Rates'!$J$61)*$A5)*(('Calcification Rates'!$F$61-'Calcification Rates'!$G$61)*0.1))+('Calcification Rates'!$J$61*$A5*('Calcification Rates'!$F$61-'Calcification Rates'!$G$61)))*('Calcification Rates'!$H$61-'Calcification Rates'!$I$61)</f>
        <v>4.8483726090080133</v>
      </c>
      <c r="DK5" s="2">
        <f>((((1-'Calcification Rates'!$J$61)*$A5)*(('Calcification Rates'!$F$61+'Calcification Rates'!$G$61)*0.1))+('Calcification Rates'!$J$61*$A5*('Calcification Rates'!$F$61+'Calcification Rates'!$G$61)))*('Calcification Rates'!$H$61+'Calcification Rates'!$I$61)</f>
        <v>9.0158039934623169</v>
      </c>
      <c r="DL5" s="2">
        <f>(2*'Calcification Rates'!$F$62*'Calcification Rates'!$H$62)+0.1*'Calcification Rates'!$F$62*(CV5+(2*'Calcification Rates'!$F$62))*'Calcification Rates'!$H$62</f>
        <v>5.4249852555199407</v>
      </c>
      <c r="DM5" s="2">
        <f>(2*('Calcification Rates'!$F$62-'Calcification Rates'!$G$62)*('Calcification Rates'!$H$62-'Calcification Rates'!$I$62))+(0.1*('Calcification Rates'!$F$62-'Calcification Rates'!$G$62)*(CV5+(2*'Calcification Rates'!$F$62-'Calcification Rates'!$G$62)))*('Calcification Rates'!$H$62-'Calcification Rates'!$I$62)</f>
        <v>3.1412774158948147</v>
      </c>
      <c r="DN5" s="2">
        <f>(2*('Calcification Rates'!$F$62+'Calcification Rates'!$G$62)*('Calcification Rates'!$H$62+'Calcification Rates'!$I$62))+(0.1*('Calcification Rates'!$F$62+'Calcification Rates'!$G$62)*(CV5+(2*'Calcification Rates'!$F$62+'Calcification Rates'!$G$62)))*('Calcification Rates'!$H$62+'Calcification Rates'!$I$62)</f>
        <v>8.3477171477141709</v>
      </c>
      <c r="DO5" s="2">
        <f>((((((((($A5*2)/PI())/2)+'Calcification Rates'!$F$63)^2)*PI())/2))-((((((($A5*2)/PI())/2)^2)*PI())/2)))*'Calcification Rates'!$H$63</f>
        <v>4.6498390773865337</v>
      </c>
      <c r="DP5" s="2">
        <f>((((((((($A5*2)/PI())/2)+('Calcification Rates'!$F$63-'Calcification Rates'!$G$63))^2)*PI())/2))-((((((($A5*2)/PI())/2)^2)*PI())/2)))*('Calcification Rates'!$H$63-'Calcification Rates'!$I$63)</f>
        <v>3.2047687905028259</v>
      </c>
      <c r="DQ5" s="2">
        <f>((((((((($A5*2)/PI())/2)+('Calcification Rates'!$F$63+'Calcification Rates'!$G$63))^2)*PI())/2))-((((((($A5*2)/PI())/2)^2)*PI())/2)))*('Calcification Rates'!$H$63+'Calcification Rates'!$I$63)</f>
        <v>6.3961191423071284</v>
      </c>
      <c r="DR5" s="2">
        <f>(2*'Calcification Rates'!$F$64*'Calcification Rates'!$H$64)+0.1*'Calcification Rates'!$F$64*($A5+(2*'Calcification Rates'!$F$64))*'Calcification Rates'!$H$64</f>
        <v>4.4612017192540083</v>
      </c>
      <c r="DS5" s="2">
        <f>(2*('Calcification Rates'!$F$64-'Calcification Rates'!$G$64)*('Calcification Rates'!$H$64-'Calcification Rates'!$I$64))+(0.1*('Calcification Rates'!$F$64-'Calcification Rates'!$G$64)*($A5+(2*'Calcification Rates'!$F$64-'Calcification Rates'!$G$64)))*('Calcification Rates'!$H$64-'Calcification Rates'!$I$64)</f>
        <v>2.5773365580827101</v>
      </c>
      <c r="DT5" s="2">
        <f>(2*('Calcification Rates'!$F$64+'Calcification Rates'!$G$64)*('Calcification Rates'!$H$64+'Calcification Rates'!$I$64))+(0.1*('Calcification Rates'!$F$64+'Calcification Rates'!$G$64)*($A5+(2*'Calcification Rates'!$F$64+'Calcification Rates'!$G$64)))*('Calcification Rates'!$H$64+'Calcification Rates'!$I$64)</f>
        <v>6.8799761060135056</v>
      </c>
      <c r="DU5" s="2">
        <f>((((((((($A5*2)/PI())/2)+'Calcification Rates'!$F$65)^2)*PI())/2))-((((((($A5*2)/PI())/2)^2)*PI())/2)))*'Calcification Rates'!$H$65</f>
        <v>4.6498390773865337</v>
      </c>
      <c r="DV5" s="2">
        <f>((((((((($A5*2)/PI())/2)+('Calcification Rates'!$F$65-'Calcification Rates'!$G$65))^2)*PI())/2))-((((((($A5*2)/PI())/2)^2)*PI())/2)))*('Calcification Rates'!$H$65-'Calcification Rates'!$I$65)</f>
        <v>3.2047687905028259</v>
      </c>
      <c r="DW5" s="2">
        <f>((((((((($A5*2)/PI())/2)+('Calcification Rates'!$F$65+'Calcification Rates'!$G$65))^2)*PI())/2))-((((((($A5*2)/PI())/2)^2)*PI())/2)))*('Calcification Rates'!$H$65+'Calcification Rates'!$I$65)</f>
        <v>6.3961191423071284</v>
      </c>
      <c r="DX5" s="2">
        <f>(2*'Calcification Rates'!$F$66*'Calcification Rates'!$H$66)+0.1*'Calcification Rates'!$F$66*(DH5+(2*'Calcification Rates'!$F$66))*'Calcification Rates'!$H$66</f>
        <v>5.5574181094334918</v>
      </c>
      <c r="DY5" s="2">
        <f>(2*('Calcification Rates'!$F$66-'Calcification Rates'!$G$66)*('Calcification Rates'!$H$66-'Calcification Rates'!$I$66))+(0.1*('Calcification Rates'!$F$66-'Calcification Rates'!$G$66)*(DH5+(2*'Calcification Rates'!$F$66-'Calcification Rates'!$G$66)))*('Calcification Rates'!$H$66-'Calcification Rates'!$I$66)</f>
        <v>3.2187681536260988</v>
      </c>
      <c r="DZ5" s="2">
        <f>(2*('Calcification Rates'!$F$66+'Calcification Rates'!$G$66)*('Calcification Rates'!$H$66+'Calcification Rates'!$I$66))+(0.1*('Calcification Rates'!$F$66+'Calcification Rates'!$G$66)*(DH5+(2*'Calcification Rates'!$F$66+'Calcification Rates'!$G$66)))*('Calcification Rates'!$H$66+'Calcification Rates'!$I$66)</f>
        <v>8.5493984668530718</v>
      </c>
      <c r="EA5" s="2">
        <f>((((((((($A5*2)/PI())/2)+'Calcification Rates'!$F$67)^2)*PI())/2))-((((((($A5*2)/PI())/2)^2)*PI())/2)))*'Calcification Rates'!$H$67</f>
        <v>4.6498390773865337</v>
      </c>
      <c r="EB5" s="2">
        <f>((((((((($A5*2)/PI())/2)+('Calcification Rates'!$F$67-'Calcification Rates'!$G$67))^2)*PI())/2))-((((((($A5*2)/PI())/2)^2)*PI())/2)))*('Calcification Rates'!$H$67-'Calcification Rates'!$I$67)</f>
        <v>3.2047687905028259</v>
      </c>
      <c r="EC5" s="2">
        <f>((((((((($A5*2)/PI())/2)+('Calcification Rates'!$F$67+'Calcification Rates'!$G$67))^2)*PI())/2))-((((((($A5*2)/PI())/2)^2)*PI())/2)))*('Calcification Rates'!$H$67+'Calcification Rates'!$I$67)</f>
        <v>6.3961191423071284</v>
      </c>
      <c r="ED5" s="2">
        <f>((((((((($A5*2)/PI())/2)+'Calcification Rates'!$F$68)^2)*PI())/2))-((((((($A5*2)/PI())/2)^2)*PI())/2)))*'Calcification Rates'!$H$68</f>
        <v>4.6498390773865337</v>
      </c>
      <c r="EE5" s="2">
        <f>((((((((($A5*2)/PI())/2)+('Calcification Rates'!$F$68-'Calcification Rates'!$G$68))^2)*PI())/2))-((((((($A5*2)/PI())/2)^2)*PI())/2)))*('Calcification Rates'!$H$68-'Calcification Rates'!$I$68)</f>
        <v>3.2047687905028259</v>
      </c>
      <c r="EF5" s="2">
        <f>((((((((($A5*2)/PI())/2)+('Calcification Rates'!$F$68+'Calcification Rates'!$G$68))^2)*PI())/2))-((((((($A5*2)/PI())/2)^2)*PI())/2)))*('Calcification Rates'!$H$68+'Calcification Rates'!$I$68)</f>
        <v>6.3961191423071284</v>
      </c>
      <c r="EG5" s="2">
        <f>((((1-'Calcification Rates'!$J$69)*$A5)*'Calcification Rates'!$F$69*0.1)+('Calcification Rates'!$J$69*$A5*'Calcification Rates'!$F$69))*'Calcification Rates'!$H$69</f>
        <v>0.92078085000000032</v>
      </c>
      <c r="EH5" s="2">
        <f>((((1-'Calcification Rates'!$J$69)*EC5)*(('Calcification Rates'!$F$69-'Calcification Rates'!$G$69)*0.1))+('Calcification Rates'!$J$69*EC5*('Calcification Rates'!$F$69-'Calcification Rates'!$G$69)))*('Calcification Rates'!$H$69-'Calcification Rates'!$I$69)</f>
        <v>1.450689196956588</v>
      </c>
      <c r="EI5" s="2">
        <f>((((1-'Calcification Rates'!$J$69)*EC5)*(('Calcification Rates'!$F$69+'Calcification Rates'!$G$69)*0.1))+('Calcification Rates'!$J$69*EC5*('Calcification Rates'!$F$69+'Calcification Rates'!$G$69)))*('Calcification Rates'!$H$69+'Calcification Rates'!$I$69)</f>
        <v>2.5301043482536829</v>
      </c>
      <c r="EJ5" s="2">
        <f>(2*'Calcification Rates'!$F$70*'Calcification Rates'!$H$70)+0.1*'Calcification Rates'!$F$70*(DT5+(2*'Calcification Rates'!$F$70))*'Calcification Rates'!$H$70</f>
        <v>5.1419219677036114</v>
      </c>
      <c r="EK5" s="2">
        <f>(2*('Calcification Rates'!$F$70-'Calcification Rates'!$G$70)*('Calcification Rates'!$H$70-'Calcification Rates'!$I$70))+(0.1*('Calcification Rates'!$F$70-'Calcification Rates'!$G$70)*(DT5+(2*'Calcification Rates'!$F$70-'Calcification Rates'!$G$70)))*('Calcification Rates'!$H$70-'Calcification Rates'!$I$70)</f>
        <v>2.9756479489662477</v>
      </c>
      <c r="EL5" s="2">
        <f>(2*('Calcification Rates'!$F$70+'Calcification Rates'!$G$70)*('Calcification Rates'!$H$70+'Calcification Rates'!$I$70))+(0.1*('Calcification Rates'!$F$70+'Calcification Rates'!$G$70)*(DT5+(2*'Calcification Rates'!$F$70+'Calcification Rates'!$G$70)))*('Calcification Rates'!$H$70+'Calcification Rates'!$I$70)</f>
        <v>7.9166415074968466</v>
      </c>
      <c r="EM5" s="2">
        <f>((((1-'Calcification Rates'!$J$71)*$A5)*'Calcification Rates'!$F$71*0.1)+('Calcification Rates'!$J$71*$A5*'Calcification Rates'!$F$71))*'Calcification Rates'!$H$71</f>
        <v>6.7786803773655437</v>
      </c>
      <c r="EN5" s="2">
        <f>((((1-'Calcification Rates'!$J$71)*$A5)*(('Calcification Rates'!$F$71-'Calcification Rates'!$G$71)*0.1))+('Calcification Rates'!$J$71*$A5*('Calcification Rates'!$F$71-'Calcification Rates'!$G$71)))*('Calcification Rates'!$H$71-'Calcification Rates'!$I$71)</f>
        <v>4.8483726090080133</v>
      </c>
      <c r="EO5" s="2">
        <f>((((1-'Calcification Rates'!$J$71)*$A5)*(('Calcification Rates'!$F$71+'Calcification Rates'!$G$71)*0.1))+('Calcification Rates'!$J$71*$A5*('Calcification Rates'!$F$71+'Calcification Rates'!$G$71)))*('Calcification Rates'!$H$71+'Calcification Rates'!$I$71)</f>
        <v>9.0158039934623169</v>
      </c>
      <c r="EP5" s="2">
        <f>(2*'Calcification Rates'!$F$72*'Calcification Rates'!$H$72)+0.1*'Calcification Rates'!$F$72*($A5+(2*'Calcification Rates'!$F$72))*'Calcification Rates'!$H$72</f>
        <v>4.4612017192540083</v>
      </c>
      <c r="EQ5" s="2">
        <f>(2*('Calcification Rates'!$F$72-'Calcification Rates'!$G$72)*('Calcification Rates'!$H$72-'Calcification Rates'!$I$72))+(0.1*('Calcification Rates'!$F$72-'Calcification Rates'!$G$72)*($A5+(2*'Calcification Rates'!$F$72-'Calcification Rates'!$G$72)))*('Calcification Rates'!$H$72-'Calcification Rates'!$I$72)</f>
        <v>2.5773365580827101</v>
      </c>
      <c r="ER5" s="2">
        <f>(2*('Calcification Rates'!$F$72+'Calcification Rates'!$G$72)*('Calcification Rates'!$H$72+'Calcification Rates'!$I$72))+(0.1*('Calcification Rates'!$F$72+'Calcification Rates'!$G$72)*($A5+(2*'Calcification Rates'!$F$72+'Calcification Rates'!$G$72)))*('Calcification Rates'!$H$72+'Calcification Rates'!$I$72)</f>
        <v>6.8799761060135056</v>
      </c>
      <c r="ES5" s="2">
        <f>$A5*'Calcification Rates'!$F$73*'Calcification Rates'!$H$73</f>
        <v>4.0500000000000007</v>
      </c>
      <c r="ET5" s="2">
        <f>$A5*('Calcification Rates'!$F$73-'Calcification Rates'!$G$73)*('Calcification Rates'!$H$73-'Calcification Rates'!$I$73)</f>
        <v>2.8355700000000006</v>
      </c>
      <c r="EU5" s="2">
        <f>$A5*('Calcification Rates'!$F$73+'Calcification Rates'!$G$73)*('Calcification Rates'!$H$73+'Calcification Rates'!$I$73)</f>
        <v>5.4793200000000013</v>
      </c>
      <c r="EV5" s="2">
        <f>(2*'Calcification Rates'!$F$74*'Calcification Rates'!$H$74)+0.1*'Calcification Rates'!$F$74*($A5+(2*'Calcification Rates'!$F$74))*'Calcification Rates'!$H$74</f>
        <v>4.4612017192540083</v>
      </c>
      <c r="EW5" s="2">
        <f>(2*('Calcification Rates'!$F$74-'Calcification Rates'!$G$74)*('Calcification Rates'!$H$74-'Calcification Rates'!$I$74))+(0.1*('Calcification Rates'!$F$74-'Calcification Rates'!$G$74)*($A5+(2*'Calcification Rates'!$F$74-'Calcification Rates'!$G$74)))*('Calcification Rates'!$H$74-'Calcification Rates'!$I$74)</f>
        <v>2.5773365580827101</v>
      </c>
      <c r="EX5" s="2">
        <f>(2*('Calcification Rates'!$F$74+'Calcification Rates'!$G$74)*('Calcification Rates'!$H$74+'Calcification Rates'!$I$74))+(0.1*('Calcification Rates'!$F$74+'Calcification Rates'!$G$74)*($A5+(2*'Calcification Rates'!$F$74+'Calcification Rates'!$G$74)))*('Calcification Rates'!$H$74+'Calcification Rates'!$I$74)</f>
        <v>6.8799761060135056</v>
      </c>
      <c r="EY5" s="2">
        <f>$A5*'Calcification Rates'!$F$75*'Calcification Rates'!$H$75</f>
        <v>2.5293595918367351</v>
      </c>
      <c r="EZ5" s="2">
        <f>$A5*('Calcification Rates'!$F$75-'Calcification Rates'!$G$75)*('Calcification Rates'!$H$75-'Calcification Rates'!$I$75)</f>
        <v>1.9635033342027484</v>
      </c>
      <c r="FA5" s="2">
        <f>$A5*('Calcification Rates'!$F$75+'Calcification Rates'!$G$75)*('Calcification Rates'!$H$75+'Calcification Rates'!$I$75)</f>
        <v>3.1610225502443012</v>
      </c>
      <c r="FB5" s="2">
        <f>((((1-'Calcification Rates'!$J$76)*$A5)*'Calcification Rates'!$F$76*0.1)+('Calcification Rates'!$J$76*$A5*'Calcification Rates'!$F$76))*'Calcification Rates'!$H$76</f>
        <v>1.7317800000000003</v>
      </c>
      <c r="FC5" s="2">
        <f>((((1-'Calcification Rates'!$J$76)*$A5)*(('Calcification Rates'!$F$76-'Calcification Rates'!$G$76)*0.1))+('Calcification Rates'!$J$76*$A5*('Calcification Rates'!$F$76-'Calcification Rates'!$G$76)))*('Calcification Rates'!$H$76-'Calcification Rates'!$I$76)</f>
        <v>1.2120920640000001</v>
      </c>
      <c r="FD5" s="2">
        <f>((((1-'Calcification Rates'!$J$76)*$A5)*(('Calcification Rates'!$F$76+'Calcification Rates'!$G$76)*0.1))+('Calcification Rates'!$J$76*$A5*('Calcification Rates'!$F$76+'Calcification Rates'!$G$76)))*('Calcification Rates'!$H$76+'Calcification Rates'!$I$76)</f>
        <v>2.3435216640000003</v>
      </c>
      <c r="FE5" s="113">
        <f>$A5*'Calcification Rates'!$F$77*'Calcification Rates'!$H$77</f>
        <v>5.3100000000000005</v>
      </c>
      <c r="FF5" s="113">
        <f>$A5*('Calcification Rates'!$F$77-'Calcification Rates'!$G$77)*('Calcification Rates'!$H$77-'Calcification Rates'!$I$77)</f>
        <v>3.7107000000000006</v>
      </c>
      <c r="FG5" s="113">
        <f>$A5*('Calcification Rates'!$F$77+'Calcification Rates'!$G$77)*('Calcification Rates'!$H$77+'Calcification Rates'!$I$77)</f>
        <v>7.1940000000000008</v>
      </c>
      <c r="FH5" s="113">
        <f>$A5*'Calcification Rates'!$F$81*'Calcification Rates'!$H$81</f>
        <v>0.53400000000000003</v>
      </c>
      <c r="FI5" s="113">
        <f>$A5*('Calcification Rates'!$F$81-'Calcification Rates'!$G$81)*('Calcification Rates'!$H$81-'Calcification Rates'!$I$81)</f>
        <v>0.30299999999999999</v>
      </c>
      <c r="FJ5" s="113">
        <f>$A5*('Calcification Rates'!$F$81+'Calcification Rates'!$G$81)*('Calcification Rates'!$H$81+'Calcification Rates'!$I$81)</f>
        <v>0.76500000000000001</v>
      </c>
      <c r="FK5" s="113">
        <f>$A5*'Calcification Rates'!$F$84*'Calcification Rates'!$H$84</f>
        <v>0.53400000000000003</v>
      </c>
      <c r="FL5" s="113">
        <f>$A5*('Calcification Rates'!$F$84-'Calcification Rates'!$G$84)*('Calcification Rates'!$H$84-'Calcification Rates'!$I$84)</f>
        <v>0.30299999999999999</v>
      </c>
      <c r="FM5" s="113">
        <f>$A5*('Calcification Rates'!$F$84+'Calcification Rates'!$G$84)*('Calcification Rates'!$H$84+'Calcification Rates'!$I$84)</f>
        <v>0.76500000000000001</v>
      </c>
    </row>
    <row r="6" spans="1:169" x14ac:dyDescent="0.3">
      <c r="A6" s="1">
        <v>4</v>
      </c>
      <c r="B6" s="2">
        <f>((((1-'Calcification Rates'!$J$11)*A6)*'Calcification Rates'!$F$11*0.1)+('Calcification Rates'!$J$11*A6*'Calcification Rates'!$F$11))*'Calcification Rates'!$H$11</f>
        <v>9.0382405031540571</v>
      </c>
      <c r="C6" s="2">
        <f>((((1-'Calcification Rates'!$J$11)*A6)*(('Calcification Rates'!$F$11-'Calcification Rates'!$G$11)*0.1))+('Calcification Rates'!$J$11*A6*('Calcification Rates'!$F$11-'Calcification Rates'!$G$11)))*('Calcification Rates'!$H$11-'Calcification Rates'!$I$11)</f>
        <v>6.464496812010684</v>
      </c>
      <c r="D6" s="2">
        <f>((((1-'Calcification Rates'!$J$11)*A6)*(('Calcification Rates'!$F$11+'Calcification Rates'!$G$11)*0.1))+('Calcification Rates'!$J$11*A6*('Calcification Rates'!$F$11+'Calcification Rates'!$G$11)))*('Calcification Rates'!$H$11+'Calcification Rates'!$I$11)</f>
        <v>12.021071991283089</v>
      </c>
      <c r="E6" s="2">
        <f>((((1-'Calcification Rates'!$J$12)*A6)*'Calcification Rates'!$F$12*0.1)+('Calcification Rates'!$J$12*A6*'Calcification Rates'!$F$12))*'Calcification Rates'!$H$12</f>
        <v>1.5692092569559817</v>
      </c>
      <c r="F6" s="2">
        <f>((((1-'Calcification Rates'!$J$12)*A6)*(('Calcification Rates'!$F$12-'Calcification Rates'!$G$12)*0.1))+('Calcification Rates'!$J$12*A6*('Calcification Rates'!$F$12-'Calcification Rates'!$G$12)))*('Calcification Rates'!$H$12-'Calcification Rates'!$I$12)</f>
        <v>1.1831078913158057</v>
      </c>
      <c r="G6" s="2">
        <f>((((1-'Calcification Rates'!$J$12)*A6)*(('Calcification Rates'!$F$12+'Calcification Rates'!$G$12)*0.1))+('Calcification Rates'!$J$12*A6*('Calcification Rates'!$F$12+'Calcification Rates'!$G$12)))*('Calcification Rates'!$H$12+'Calcification Rates'!$I$12)</f>
        <v>2.0045237034370635</v>
      </c>
      <c r="H6" s="2">
        <f>(2*'Calcification Rates'!$F$13*'Calcification Rates'!$H$13)+0.1*'Calcification Rates'!$F$13*(A6+(2*'Calcification Rates'!$F$13))*'Calcification Rates'!$H$13</f>
        <v>4.6366461626861639</v>
      </c>
      <c r="I6" s="2">
        <f>(2*('Calcification Rates'!$F$13-'Calcification Rates'!$G$13)*('Calcification Rates'!$H$13-'Calcification Rates'!$I$13))+(0.1*('Calcification Rates'!$F$13-'Calcification Rates'!$G$13)*(A6+(2*'Calcification Rates'!$F$13-'Calcification Rates'!$G$13)))*('Calcification Rates'!$H$13-'Calcification Rates'!$I$13)</f>
        <v>2.6799947652469767</v>
      </c>
      <c r="J6" s="2">
        <f>(2*('Calcification Rates'!$F$13+'Calcification Rates'!$G$13)*('Calcification Rates'!$H$13+'Calcification Rates'!$I$13))+(0.1*('Calcification Rates'!$F$13+'Calcification Rates'!$G$13)*(A6+(2*'Calcification Rates'!$F$13+'Calcification Rates'!$G$13)))*('Calcification Rates'!$H$13+'Calcification Rates'!$I$13)</f>
        <v>7.1471595559003829</v>
      </c>
      <c r="K6" s="2">
        <f>(2*'Calcification Rates'!$F$14*'Calcification Rates'!$H$14)+0.1*'Calcification Rates'!$F$14*(A6+(2*'Calcification Rates'!$F$14))*'Calcification Rates'!$H$14</f>
        <v>9.1692399111639187</v>
      </c>
      <c r="L6" s="2">
        <f>(2*('Calcification Rates'!$F$14-'Calcification Rates'!$G$14)*('Calcification Rates'!$H$14-'Calcification Rates'!$I$14))+(0.1*('Calcification Rates'!$F$14-'Calcification Rates'!$G$14)*(A6+(2*'Calcification Rates'!$F$14-'Calcification Rates'!$G$14)))*('Calcification Rates'!$H$14-'Calcification Rates'!$I$14)</f>
        <v>5.6535167511324227</v>
      </c>
      <c r="M6" s="2">
        <f>(2*('Calcification Rates'!$F$14+'Calcification Rates'!$G$14)*('Calcification Rates'!$H$14+'Calcification Rates'!$I$14))+(0.1*('Calcification Rates'!$F$14+'Calcification Rates'!$G$14)*(A6+(2*'Calcification Rates'!$F$14+'Calcification Rates'!$G$14)))*('Calcification Rates'!$H$14+'Calcification Rates'!$I$14)</f>
        <v>13.605258803357691</v>
      </c>
      <c r="N6" s="2">
        <f>((((((((($A6*2)/PI())/2)+'Calcification Rates'!$F$15)^2)*PI())/2))-((((((($A6*2)/PI())/2)^2)*PI())/2)))*'Calcification Rates'!$H$15</f>
        <v>6.6326483093131321</v>
      </c>
      <c r="O6" s="2">
        <f>((((((((($A6*2)/PI())/2)+('Calcification Rates'!$F$15-'Calcification Rates'!$G$15))^2)*PI())/2))-((((((($A6*2)/PI())/2)^2)*PI())/2)))*('Calcification Rates'!$H$15-'Calcification Rates'!$I$15)</f>
        <v>4.8639004173604672</v>
      </c>
      <c r="P6" s="2">
        <f>((((((((($A6*2)/PI())/2)+('Calcification Rates'!$F$15+'Calcification Rates'!$G$15))^2)*PI())/2))-((((((($A6*2)/PI())/2)^2)*PI())/2)))*('Calcification Rates'!$H$15+'Calcification Rates'!$I$15)</f>
        <v>8.7264744657599316</v>
      </c>
      <c r="Q6" s="2">
        <f>(2*'Calcification Rates'!$F$16*'Calcification Rates'!$H$16)+0.1*'Calcification Rates'!$F$16*(A6+(2*'Calcification Rates'!$F$16))*'Calcification Rates'!$H$16</f>
        <v>9.1692399111639187</v>
      </c>
      <c r="R6" s="2">
        <f>(2*('Calcification Rates'!$F$16-'Calcification Rates'!$G$16)*('Calcification Rates'!$H$16-'Calcification Rates'!$I$16))+(0.1*('Calcification Rates'!$F$16-'Calcification Rates'!$G$16)*(A6+(2*'Calcification Rates'!$F$16-'Calcification Rates'!$G$16)))*('Calcification Rates'!$H$16-'Calcification Rates'!$I$16)</f>
        <v>5.6535167511324227</v>
      </c>
      <c r="S6" s="2">
        <f>(2*('Calcification Rates'!$F$16+'Calcification Rates'!$G$16)*('Calcification Rates'!$H$16+'Calcification Rates'!$I$16))+(0.1*('Calcification Rates'!$F$16+'Calcification Rates'!$G$16)*(A6+(2*'Calcification Rates'!$F$16+'Calcification Rates'!$G$16)))*('Calcification Rates'!$H$16+'Calcification Rates'!$I$16)</f>
        <v>13.605258803357691</v>
      </c>
      <c r="T6" s="2">
        <f>$A6*'Calcification Rates'!$F$17*'Calcification Rates'!$H$17</f>
        <v>4.89956997837134</v>
      </c>
      <c r="U6" s="2">
        <f>$A6*('Calcification Rates'!$F$17-'Calcification Rates'!$G$17)*('Calcification Rates'!$H$17-'Calcification Rates'!$I$17)</f>
        <v>3.7514214067039493</v>
      </c>
      <c r="V6" s="2">
        <f>$A6*('Calcification Rates'!$F$17+'Calcification Rates'!$G$17)*('Calcification Rates'!$H$17+'Calcification Rates'!$I$17)</f>
        <v>6.1850747074146266</v>
      </c>
      <c r="W6" s="2">
        <f>$A6*'Calcification Rates'!$F$22*'Calcification Rates'!$H$22</f>
        <v>0.71199999999999997</v>
      </c>
      <c r="X6" s="2">
        <f>$A6*('Calcification Rates'!$F$22-'Calcification Rates'!$G$22)*('Calcification Rates'!$H$22-'Calcification Rates'!$I$22)</f>
        <v>0.40399999999999997</v>
      </c>
      <c r="Y6" s="2">
        <f>$A6*('Calcification Rates'!$F$22+'Calcification Rates'!$G$22)*('Calcification Rates'!$H$22+'Calcification Rates'!$I$22)</f>
        <v>1.02</v>
      </c>
      <c r="Z6" s="2">
        <f>((((((((($A6*2)/PI())/2)+'Calcification Rates'!$F$25)^2)*PI())/2))-((((((($A6*2)/PI())/2)^2)*PI())/2)))*'Calcification Rates'!$H$25</f>
        <v>9.9552402999429024</v>
      </c>
      <c r="AA6" s="2">
        <f>((((((((($A6*2)/PI())/2)+('Calcification Rates'!$F$25-'Calcification Rates'!$G$25))^2)*PI())/2))-((((((($A6*2)/PI())/2)^2)*PI())/2)))*('Calcification Rates'!$H$25-'Calcification Rates'!$I$25)</f>
        <v>3.7459168109928527</v>
      </c>
      <c r="AB6" s="2">
        <f>((((((((($A6*2)/PI())/2)+('Calcification Rates'!$F$25+'Calcification Rates'!$G$25))^2)*PI())/2))-((((((($A6*2)/PI())/2)^2)*PI())/2)))*('Calcification Rates'!$H$25+'Calcification Rates'!$I$25)</f>
        <v>17.81050879219756</v>
      </c>
      <c r="AC6" s="2">
        <f>((((((((($A6*2)/PI())/2)+'Calcification Rates'!$F$26)^2)*PI())/2))-((((((($A6*2)/PI())/2)^2)*PI())/2)))*'Calcification Rates'!$H$26</f>
        <v>9.9552402999429024</v>
      </c>
      <c r="AD6" s="2">
        <f>((((((((($A6*2)/PI())/2)+('Calcification Rates'!$F$26-'Calcification Rates'!$G$26))^2)*PI())/2))-((((((($A6*2)/PI())/2)^2)*PI())/2)))*('Calcification Rates'!$H$26-'Calcification Rates'!$I$26)</f>
        <v>3.7459168109928527</v>
      </c>
      <c r="AE6" s="2">
        <f>((((((((($A6*2)/PI())/2)+('Calcification Rates'!$F$26+'Calcification Rates'!$G$26))^2)*PI())/2))-((((((($A6*2)/PI())/2)^2)*PI())/2)))*('Calcification Rates'!$H$26+'Calcification Rates'!$I$26)</f>
        <v>17.81050879219756</v>
      </c>
      <c r="AF6" s="2">
        <f>((((((((($A6*2)/PI())/2)+'Calcification Rates'!$F$27)^2)*PI())/2))-((((((($A6*2)/PI())/2)^2)*PI())/2)))*'Calcification Rates'!$H$27</f>
        <v>9.9552402999429024</v>
      </c>
      <c r="AG6" s="2">
        <f>((((((((($A6*2)/PI())/2)+('Calcification Rates'!$F$27-'Calcification Rates'!$G$27))^2)*PI())/2))-((((((($A6*2)/PI())/2)^2)*PI())/2)))*('Calcification Rates'!$H$27-'Calcification Rates'!$I$27)</f>
        <v>3.7459168109928527</v>
      </c>
      <c r="AH6" s="2">
        <f>((((((((($A6*2)/PI())/2)+('Calcification Rates'!$F$27+'Calcification Rates'!$G$27))^2)*PI())/2))-((((((($A6*2)/PI())/2)^2)*PI())/2)))*('Calcification Rates'!$H$27+'Calcification Rates'!$I$27)</f>
        <v>17.81050879219756</v>
      </c>
      <c r="AI6" s="2">
        <f>$A6*'Calcification Rates'!$F$29*'Calcification Rates'!$H$29</f>
        <v>6.4547999999999988</v>
      </c>
      <c r="AJ6" s="2">
        <f>$A6*('Calcification Rates'!$F$29-'Calcification Rates'!$G$29)*('Calcification Rates'!$H$29-'Calcification Rates'!$I$29)</f>
        <v>5.972319999999999</v>
      </c>
      <c r="AK6" s="2">
        <f>$A6*('Calcification Rates'!$F$29+'Calcification Rates'!$G$29)*('Calcification Rates'!$H$29+'Calcification Rates'!$I$29)</f>
        <v>6.9372799999999986</v>
      </c>
      <c r="AL6" s="2">
        <f>(2*'Calcification Rates'!$F$30*'Calcification Rates'!$H$30)+0.1*'Calcification Rates'!$F$30*($A6+(2*'Calcification Rates'!$F$30))*'Calcification Rates'!$H$30</f>
        <v>4.6366461626861639</v>
      </c>
      <c r="AM6" s="2">
        <f>(2*('Calcification Rates'!$F$30-'Calcification Rates'!$G$30)*('Calcification Rates'!$H$30-'Calcification Rates'!$I$30))+(0.1*('Calcification Rates'!$F$30-'Calcification Rates'!$G$30)*($A6+(2*'Calcification Rates'!$F$30-'Calcification Rates'!$G$30)))*('Calcification Rates'!$H$30-'Calcification Rates'!$I$30)</f>
        <v>2.6799947652469767</v>
      </c>
      <c r="AN6" s="2">
        <f>(2*('Calcification Rates'!$F$30+'Calcification Rates'!$G$30)*('Calcification Rates'!$H$30+'Calcification Rates'!$I$30))+(0.1*('Calcification Rates'!$F$30+'Calcification Rates'!$G$30)*($A6+(2*'Calcification Rates'!$F$30+'Calcification Rates'!$G$30)))*('Calcification Rates'!$H$30+'Calcification Rates'!$I$30)</f>
        <v>7.1471595559003829</v>
      </c>
      <c r="AO6" s="2">
        <f>((((((((($A6*2)/PI())/2)+'Calcification Rates'!$F$31)^2)*PI())/2))-((((((($A6*2)/PI())/2)^2)*PI())/2)))*'Calcification Rates'!$H$31</f>
        <v>24.395701519244483</v>
      </c>
      <c r="AP6" s="2">
        <f>((((((((($A6*2)/PI())/2)+('Calcification Rates'!$F$31-'Calcification Rates'!$G$31))^2)*PI())/2))-((((((($A6*2)/PI())/2)^2)*PI())/2)))*('Calcification Rates'!$H$31-'Calcification Rates'!$I$31)</f>
        <v>13.681659846661587</v>
      </c>
      <c r="AQ6" s="2">
        <f>((((((((($A6*2)/PI())/2)+('Calcification Rates'!$F$31+'Calcification Rates'!$G$31))^2)*PI())/2))-((((((($A6*2)/PI())/2)^2)*PI())/2)))*('Calcification Rates'!$H$31+'Calcification Rates'!$I$31)</f>
        <v>39.354872001543235</v>
      </c>
      <c r="AR6" s="2">
        <f>(2*'Calcification Rates'!$F$32*'Calcification Rates'!$H$32)+0.1*'Calcification Rates'!$F$32*($A6+(2*'Calcification Rates'!$F$32))*'Calcification Rates'!$H$32</f>
        <v>4.6366461626861639</v>
      </c>
      <c r="AS6" s="2">
        <f>(2*('Calcification Rates'!$F$32-'Calcification Rates'!$G$32)*('Calcification Rates'!$H$32-'Calcification Rates'!$I$32))+(0.1*('Calcification Rates'!$F$32-'Calcification Rates'!$G$32)*($A6+(2*'Calcification Rates'!$F$32-'Calcification Rates'!$G$32)))*('Calcification Rates'!$H$32-'Calcification Rates'!$I$32)</f>
        <v>2.6799947652469767</v>
      </c>
      <c r="AT6" s="2">
        <f>(2*('Calcification Rates'!$F$32+'Calcification Rates'!$G$32)*('Calcification Rates'!$H$32+'Calcification Rates'!$I$32))+(0.1*('Calcification Rates'!$F$32+'Calcification Rates'!$G$32)*($A6+(2*'Calcification Rates'!$F$32+'Calcification Rates'!$G$32)))*('Calcification Rates'!$H$32+'Calcification Rates'!$I$32)</f>
        <v>7.1471595559003829</v>
      </c>
      <c r="AU6" s="2">
        <f>((((((((($A6*2)/PI())/2)+'Calcification Rates'!$F$36)^2)*PI())/2))-((((((($A6*2)/PI())/2)^2)*PI())/2)))*'Calcification Rates'!$H$36</f>
        <v>7.0843597993362923</v>
      </c>
      <c r="AV6" s="2">
        <f>((((((((($A6*2)/PI())/2)+('Calcification Rates'!$F$36-'Calcification Rates'!$G$36))^2)*PI())/2))-((((((($A6*2)/PI())/2)^2)*PI())/2)))*('Calcification Rates'!$H$36-'Calcification Rates'!$I$36)</f>
        <v>5.203053731165844</v>
      </c>
      <c r="AW6" s="2">
        <f>((((((((($A6*2)/PI())/2)+('Calcification Rates'!$F$36+'Calcification Rates'!$G$36))^2)*PI())/2))-((((((($A6*2)/PI())/2)^2)*PI())/2)))*('Calcification Rates'!$H$36+'Calcification Rates'!$I$36)</f>
        <v>9.2985454826825649</v>
      </c>
      <c r="AX6" s="2">
        <f>$A6*'Calcification Rates'!$F$37*'Calcification Rates'!$H$37</f>
        <v>5.1695785521885522</v>
      </c>
      <c r="AY6" s="2">
        <f>$A6*('Calcification Rates'!$F$37-'Calcification Rates'!$G$37)*('Calcification Rates'!$H$37-'Calcification Rates'!$I$37)</f>
        <v>3.9793783097772146</v>
      </c>
      <c r="AZ6" s="2">
        <f>$A6*('Calcification Rates'!$F$37+'Calcification Rates'!$G$37)*('Calcification Rates'!$H$37+'Calcification Rates'!$I$37)</f>
        <v>6.4875807272026247</v>
      </c>
      <c r="BA6" s="2">
        <f>$A6*'Calcification Rates'!$F$38*'Calcification Rates'!$H$38</f>
        <v>7.6939013333333346</v>
      </c>
      <c r="BB6" s="2">
        <f>$A6*('Calcification Rates'!$F$38-'Calcification Rates'!$G$38)*('Calcification Rates'!$H$38-'Calcification Rates'!$I$38)</f>
        <v>5.8705052121212127</v>
      </c>
      <c r="BC6" s="2">
        <f>$A6*('Calcification Rates'!$F$38+'Calcification Rates'!$G$38)*('Calcification Rates'!$H$38+'Calcification Rates'!$I$38)</f>
        <v>9.7297800000000016</v>
      </c>
      <c r="BD6" s="2">
        <f>(2*'Calcification Rates'!$F$39*'Calcification Rates'!$H$39)+0.1*'Calcification Rates'!$F$39*(AN6+(2*'Calcification Rates'!$F$39))*'Calcification Rates'!$H$39</f>
        <v>5.1887978193632982</v>
      </c>
      <c r="BE6" s="2">
        <f>(2*('Calcification Rates'!$F$39-'Calcification Rates'!$G$39)*('Calcification Rates'!$H$39-'Calcification Rates'!$I$39))+(0.1*('Calcification Rates'!$F$39-'Calcification Rates'!$G$39)*(AN6+(2*'Calcification Rates'!$F$39-'Calcification Rates'!$G$39)))*('Calcification Rates'!$H$39-'Calcification Rates'!$I$39)</f>
        <v>3.0030765229155985</v>
      </c>
      <c r="BF6" s="2">
        <f>(2*('Calcification Rates'!$F$39+'Calcification Rates'!$G$39)*('Calcification Rates'!$H$39+'Calcification Rates'!$I$39))+(0.1*('Calcification Rates'!$F$39+'Calcification Rates'!$G$39)*(AN6+(2*'Calcification Rates'!$F$39+'Calcification Rates'!$G$39)))*('Calcification Rates'!$H$39+'Calcification Rates'!$I$39)</f>
        <v>7.9880285033903</v>
      </c>
      <c r="BG6" s="2">
        <f>((((((((($A6*2)/PI())/2)+'Calcification Rates'!$F$40)^2)*PI())/2))-((((((($A6*2)/PI())/2)^2)*PI())/2)))*'Calcification Rates'!$H$40</f>
        <v>7.0843597993362923</v>
      </c>
      <c r="BH6" s="2">
        <f>((((((((($A6*2)/PI())/2)+('Calcification Rates'!$F$40-'Calcification Rates'!$G$40))^2)*PI())/2))-((((((($A6*2)/PI())/2)^2)*PI())/2)))*('Calcification Rates'!$H$40-'Calcification Rates'!$I$40)</f>
        <v>5.203053731165844</v>
      </c>
      <c r="BI6" s="2">
        <f>((((((((($A6*2)/PI())/2)+('Calcification Rates'!$F$40+'Calcification Rates'!$G$40))^2)*PI())/2))-((((((($A6*2)/PI())/2)^2)*PI())/2)))*('Calcification Rates'!$H$40+'Calcification Rates'!$I$40)</f>
        <v>9.2985454826825649</v>
      </c>
      <c r="BJ6" s="2">
        <f>((((((((($A6*2)/PI())/2)+'Calcification Rates'!$F$41)^2)*PI())/2))-((((((($A6*2)/PI())/2)^2)*PI())/2)))*'Calcification Rates'!$H$41</f>
        <v>8.240059950578063</v>
      </c>
      <c r="BK6" s="2">
        <f>((((((((($A6*2)/PI())/2)+('Calcification Rates'!$F$41-'Calcification Rates'!$G$41))^2)*PI())/2))-((((((($A6*2)/PI())/2)^2)*PI())/2)))*('Calcification Rates'!$H$41-'Calcification Rates'!$I$41)</f>
        <v>6.3832948786476855</v>
      </c>
      <c r="BL6" s="2">
        <f>((((((((($A6*2)/PI())/2)+('Calcification Rates'!$F$41+'Calcification Rates'!$G$41))^2)*PI())/2))-((((((($A6*2)/PI())/2)^2)*PI())/2)))*('Calcification Rates'!$H$41+'Calcification Rates'!$I$41)</f>
        <v>10.37628304935226</v>
      </c>
      <c r="BM6" s="2">
        <f>((((1-'Calcification Rates'!$J$42)*$A6)*'Calcification Rates'!$F$42*0.1)+('Calcification Rates'!$J$42*$A6*'Calcification Rates'!$F$42))*'Calcification Rates'!$H$42</f>
        <v>1.5692092569559817</v>
      </c>
      <c r="BN6" s="2">
        <f>((((1-'Calcification Rates'!$J$42)*BI6)*(('Calcification Rates'!$F$42-'Calcification Rates'!$G$42)*0.1))+('Calcification Rates'!$J$42*BI6*('Calcification Rates'!$F$42-'Calcification Rates'!$G$42)))*('Calcification Rates'!$H$42-'Calcification Rates'!$I$42)</f>
        <v>2.7502956345801701</v>
      </c>
      <c r="BO6" s="2">
        <f>((((1-'Calcification Rates'!$J$42)*BI6)*(('Calcification Rates'!$F$42+'Calcification Rates'!$G$42)*0.1))+('Calcification Rates'!$J$42*BI6*('Calcification Rates'!$F$42+'Calcification Rates'!$G$42)))*('Calcification Rates'!$H$42+'Calcification Rates'!$I$42)</f>
        <v>4.6597887068812076</v>
      </c>
      <c r="BP6" s="2">
        <f>(2*'Calcification Rates'!$F$43*'Calcification Rates'!$H$43)+0.1*'Calcification Rates'!$F$43*($A6+(2*'Calcification Rates'!$F$43))*'Calcification Rates'!$H$43</f>
        <v>4.6366461626861639</v>
      </c>
      <c r="BQ6" s="2">
        <f>(2*('Calcification Rates'!$F$43-'Calcification Rates'!$G$43)*('Calcification Rates'!$H$43-'Calcification Rates'!$I$43))+(0.1*('Calcification Rates'!$F$43-'Calcification Rates'!$G$43)*($A6+(2*'Calcification Rates'!$F$43-'Calcification Rates'!$G$43)))*('Calcification Rates'!$H$43-'Calcification Rates'!$I$43)</f>
        <v>2.6799947652469767</v>
      </c>
      <c r="BR6" s="2">
        <f>(2*('Calcification Rates'!$F$43+'Calcification Rates'!$G$43)*('Calcification Rates'!$H$43+'Calcification Rates'!$I$43))+(0.1*('Calcification Rates'!$F$43+'Calcification Rates'!$G$43)*($A6+(2*'Calcification Rates'!$F$43+'Calcification Rates'!$G$43)))*('Calcification Rates'!$H$43+'Calcification Rates'!$I$43)</f>
        <v>7.1471595559003829</v>
      </c>
      <c r="BS6" s="2">
        <f>$A6*'Calcification Rates'!$F$44*'Calcification Rates'!$H$44</f>
        <v>6.385235555555556</v>
      </c>
      <c r="BT6" s="2">
        <f>$A6*('Calcification Rates'!$F$44-'Calcification Rates'!$G$44)*('Calcification Rates'!$H$44-'Calcification Rates'!$I$44)</f>
        <v>4.7515545167921429</v>
      </c>
      <c r="BU6" s="2">
        <f>$A6*('Calcification Rates'!$F$44+'Calcification Rates'!$G$44)*('Calcification Rates'!$H$44+'Calcification Rates'!$I$44)</f>
        <v>8.2024622984758935</v>
      </c>
      <c r="BV6" s="2">
        <f>(2*'Calcification Rates'!$F$45*'Calcification Rates'!$H$45)+0.1*'Calcification Rates'!$F$45*($A6+(2*'Calcification Rates'!$F$45))*'Calcification Rates'!$H$45</f>
        <v>4.6366461626861639</v>
      </c>
      <c r="BW6" s="2">
        <f>(2*('Calcification Rates'!$F$45-'Calcification Rates'!$G$45)*('Calcification Rates'!$H$45-'Calcification Rates'!$I$45))+(0.1*('Calcification Rates'!$F$45-'Calcification Rates'!$G$45)*($A6+(2*'Calcification Rates'!$F$45-'Calcification Rates'!$G$45)))*('Calcification Rates'!$H$45-'Calcification Rates'!$I$45)</f>
        <v>2.6799947652469767</v>
      </c>
      <c r="BX6" s="2">
        <f>(2*('Calcification Rates'!$F$45+'Calcification Rates'!$G$45)*('Calcification Rates'!$H$45+'Calcification Rates'!$I$45))+(0.1*('Calcification Rates'!$F$45+'Calcification Rates'!$G$45)*($A6+(2*'Calcification Rates'!$F$45+'Calcification Rates'!$G$45)))*('Calcification Rates'!$H$45+'Calcification Rates'!$I$45)</f>
        <v>7.1471595559003829</v>
      </c>
      <c r="BY6" s="2">
        <f>$A6*'Calcification Rates'!$F$46*'Calcification Rates'!$H$46</f>
        <v>1.6224000000000001</v>
      </c>
      <c r="BZ6" s="2">
        <f>$A6*('Calcification Rates'!$F$46-'Calcification Rates'!$G$46)*('Calcification Rates'!$H$46-'Calcification Rates'!$I$46)</f>
        <v>1.2513000000000001</v>
      </c>
      <c r="CA6" s="2">
        <f>$A6*('Calcification Rates'!$F$46+'Calcification Rates'!$G$46)*('Calcification Rates'!$H$46+'Calcification Rates'!$I$46)</f>
        <v>2.0313000000000003</v>
      </c>
      <c r="CB6" s="2">
        <f>(2*'Calcification Rates'!$F$47*'Calcification Rates'!$H$47)+0.1*'Calcification Rates'!$F$47*(BL6+(2*'Calcification Rates'!$F$47))*'Calcification Rates'!$H$47</f>
        <v>5.7553295934456621</v>
      </c>
      <c r="CC6" s="2">
        <f>(2*('Calcification Rates'!$F$47-'Calcification Rates'!$G$47)*('Calcification Rates'!$H$47-'Calcification Rates'!$I$47))+(0.1*('Calcification Rates'!$F$47-'Calcification Rates'!$G$47)*(BL6+(2*'Calcification Rates'!$F$47-'Calcification Rates'!$G$47)))*('Calcification Rates'!$H$47-'Calcification Rates'!$I$47)</f>
        <v>3.3345725514653806</v>
      </c>
      <c r="CD6" s="2">
        <f>(2*('Calcification Rates'!$F$47+'Calcification Rates'!$G$47)*('Calcification Rates'!$H$47+'Calcification Rates'!$I$47))+(0.1*('Calcification Rates'!$F$47+'Calcification Rates'!$G$47)*(BL6+(2*'Calcification Rates'!$F$47+'Calcification Rates'!$G$47)))*('Calcification Rates'!$H$47+'Calcification Rates'!$I$47)</f>
        <v>8.8507968584815373</v>
      </c>
      <c r="CE6" s="2">
        <f>(2*'Calcification Rates'!$F$48*'Calcification Rates'!$H$48)+0.1*'Calcification Rates'!$F$48*($A6+(2*'Calcification Rates'!$F$48))*'Calcification Rates'!$H$48</f>
        <v>4.6366461626861639</v>
      </c>
      <c r="CF6" s="2">
        <f>(2*('Calcification Rates'!$F$48-'Calcification Rates'!$G$48)*('Calcification Rates'!$H$48-'Calcification Rates'!$I$48))+(0.1*('Calcification Rates'!$F$48-'Calcification Rates'!$G$48)*($A6+(2*'Calcification Rates'!$F$48-'Calcification Rates'!$G$48)))*('Calcification Rates'!$H$48-'Calcification Rates'!$I$48)</f>
        <v>2.6799947652469767</v>
      </c>
      <c r="CG6" s="2">
        <f>(2*('Calcification Rates'!$F$48+'Calcification Rates'!$G$48)*('Calcification Rates'!$H$48+'Calcification Rates'!$I$48))+(0.1*('Calcification Rates'!$F$48+'Calcification Rates'!$G$48)*($A6+(2*'Calcification Rates'!$F$48+'Calcification Rates'!$G$48)))*('Calcification Rates'!$H$48+'Calcification Rates'!$I$48)</f>
        <v>7.1471595559003829</v>
      </c>
      <c r="CH6" s="2">
        <f>((((1-'Calcification Rates'!$J$52)*$A6)*'Calcification Rates'!$F$52*0.1)+('Calcification Rates'!$J$52*$A6*'Calcification Rates'!$F$52))*'Calcification Rates'!$H$52</f>
        <v>8.8586747199999998</v>
      </c>
      <c r="CI6" s="2">
        <f>((((1-'Calcification Rates'!$J$52)*$A6)*(('Calcification Rates'!$F$52-'Calcification Rates'!$G$52)*0.1))+('Calcification Rates'!$J$52*$A6*('Calcification Rates'!$F$52-'Calcification Rates'!$G$52)))*('Calcification Rates'!$H$52-'Calcification Rates'!$I$52)</f>
        <v>5.7990130715646151</v>
      </c>
      <c r="CJ6" s="2">
        <f>((((1-'Calcification Rates'!$J$52)*$A6)*(('Calcification Rates'!$F$52+'Calcification Rates'!$G$52)*0.1))+('Calcification Rates'!$J$52*$A6*('Calcification Rates'!$F$52+'Calcification Rates'!$G$52)))*('Calcification Rates'!$H$52+'Calcification Rates'!$I$52)</f>
        <v>12.533030206077337</v>
      </c>
      <c r="CK6" s="2">
        <f>((((1-'Calcification Rates'!$J$53)*$A6)*'Calcification Rates'!$F$53*0.1)+('Calcification Rates'!$J$53*$A6*'Calcification Rates'!$F$53))*'Calcification Rates'!$H$53</f>
        <v>10.601057645090913</v>
      </c>
      <c r="CL6" s="2">
        <f>((((1-'Calcification Rates'!$J$53)*$A6)*(('Calcification Rates'!$F$53-'Calcification Rates'!$G$53)*0.1))+('Calcification Rates'!$J$53*$A6*('Calcification Rates'!$F$53-'Calcification Rates'!$G$53)))*('Calcification Rates'!$H$53-'Calcification Rates'!$I$53)</f>
        <v>7.3368416354314734</v>
      </c>
      <c r="CM6" s="2">
        <f>((((1-'Calcification Rates'!$J$53)*$A6)*(('Calcification Rates'!$F$53+'Calcification Rates'!$G$53)*0.1))+('Calcification Rates'!$J$53*$A6*('Calcification Rates'!$F$53+'Calcification Rates'!$G$53)))*('Calcification Rates'!$H$53+'Calcification Rates'!$I$53)</f>
        <v>14.462518182841052</v>
      </c>
      <c r="CN6" s="2">
        <f>((((1-'Calcification Rates'!$J$54)*$A6)*'Calcification Rates'!$F$54*0.1)+('Calcification Rates'!$J$54*$A6*'Calcification Rates'!$F$54))*'Calcification Rates'!$H$54</f>
        <v>9.0382405031540571</v>
      </c>
      <c r="CO6" s="2">
        <f>((((1-'Calcification Rates'!$J$54)*$A6)*(('Calcification Rates'!$F$54-'Calcification Rates'!$G$54)*0.1))+('Calcification Rates'!$J$54*$A6*('Calcification Rates'!$F$54-'Calcification Rates'!$G$54)))*('Calcification Rates'!$H$54-'Calcification Rates'!$I$54)</f>
        <v>6.464496812010684</v>
      </c>
      <c r="CP6" s="2">
        <f>((((1-'Calcification Rates'!$J$54)*$A6)*(('Calcification Rates'!$F$54+'Calcification Rates'!$G$54)*0.1))+('Calcification Rates'!$J$54*$A6*('Calcification Rates'!$F$54+'Calcification Rates'!$G$54)))*('Calcification Rates'!$H$54+'Calcification Rates'!$I$54)</f>
        <v>12.021071991283089</v>
      </c>
      <c r="CQ6" s="2">
        <f>((((1-'Calcification Rates'!$J$55)*$A6)*'Calcification Rates'!$F$55*0.1)+('Calcification Rates'!$J$55*$A6*'Calcification Rates'!$F$55))*'Calcification Rates'!$H$55</f>
        <v>9.0389317270833338</v>
      </c>
      <c r="CR6" s="2">
        <f>((((1-'Calcification Rates'!$J$55)*$A6)*(('Calcification Rates'!$F$55-'Calcification Rates'!$G$55)*0.1))+('Calcification Rates'!$J$55*$A6*('Calcification Rates'!$F$55-'Calcification Rates'!$G$55)))*('Calcification Rates'!$H$55-'Calcification Rates'!$I$55)</f>
        <v>6.6049825991212794</v>
      </c>
      <c r="CS6" s="2">
        <f>((((1-'Calcification Rates'!$J$55)*$A6)*(('Calcification Rates'!$F$55+'Calcification Rates'!$G$55)*0.1))+('Calcification Rates'!$J$55*$A6*('Calcification Rates'!$F$55+'Calcification Rates'!$G$55)))*('Calcification Rates'!$H$55+'Calcification Rates'!$I$55)</f>
        <v>11.843020670644746</v>
      </c>
      <c r="CT6" s="2">
        <f>((((1-'Calcification Rates'!$J$56)*$A6)*'Calcification Rates'!$F$56*0.1)+('Calcification Rates'!$J$56*$A6*'Calcification Rates'!$F$56))*'Calcification Rates'!$H$56</f>
        <v>8.7306655333333332</v>
      </c>
      <c r="CU6" s="2">
        <f>((((1-'Calcification Rates'!$J$56)*$A6)*(('Calcification Rates'!$F$56-'Calcification Rates'!$G$56)*0.1))+('Calcification Rates'!$J$56*$A6*('Calcification Rates'!$F$56-'Calcification Rates'!$G$56)))*('Calcification Rates'!$H$56-'Calcification Rates'!$I$56)</f>
        <v>6.4693745555529585</v>
      </c>
      <c r="CV6" s="2">
        <f>((((1-'Calcification Rates'!$J$56)*$A6)*(('Calcification Rates'!$F$56+'Calcification Rates'!$G$56)*0.1))+('Calcification Rates'!$J$56*$A6*('Calcification Rates'!$F$56+'Calcification Rates'!$G$56)))*('Calcification Rates'!$H$56+'Calcification Rates'!$I$56)</f>
        <v>11.324510767524922</v>
      </c>
      <c r="CW6" s="2">
        <f>((((1-'Calcification Rates'!$J$57)*$A6)*'Calcification Rates'!$F$57*0.1)+('Calcification Rates'!$J$57*$A6*'Calcification Rates'!$F$57))*'Calcification Rates'!$H$57</f>
        <v>8.9290897499999993</v>
      </c>
      <c r="CX6" s="2">
        <f>((((1-'Calcification Rates'!$J$57)*$A6)*(('Calcification Rates'!$F$57-'Calcification Rates'!$G$57)*0.1))+('Calcification Rates'!$J$57*$A6*('Calcification Rates'!$F$57-'Calcification Rates'!$G$57)))*('Calcification Rates'!$H$57-'Calcification Rates'!$I$57)</f>
        <v>5.8473193098267116</v>
      </c>
      <c r="CY6" s="2">
        <f>((((1-'Calcification Rates'!$J$57)*$A6)*(('Calcification Rates'!$F$57+'Calcification Rates'!$G$57)*0.1))+('Calcification Rates'!$J$57*$A6*('Calcification Rates'!$F$57+'Calcification Rates'!$G$57)))*('Calcification Rates'!$H$57+'Calcification Rates'!$I$57)</f>
        <v>12.565117284191979</v>
      </c>
      <c r="CZ6" s="2">
        <f>((((1-'Calcification Rates'!$J$58)*$A6)*'Calcification Rates'!$F$58*0.1)+('Calcification Rates'!$J$58*$A6*'Calcification Rates'!$F$58))*'Calcification Rates'!$H$58</f>
        <v>9.0382405031540571</v>
      </c>
      <c r="DA6" s="2">
        <f>((((1-'Calcification Rates'!$J$58)*$A6)*(('Calcification Rates'!$F$58-'Calcification Rates'!$G$58)*0.1))+('Calcification Rates'!$J$58*$A6*('Calcification Rates'!$F$58-'Calcification Rates'!$G$58)))*('Calcification Rates'!$H$58-'Calcification Rates'!$I$58)</f>
        <v>6.464496812010684</v>
      </c>
      <c r="DB6" s="2">
        <f>((((1-'Calcification Rates'!$J$58)*$A6)*(('Calcification Rates'!$F$58+'Calcification Rates'!$G$58)*0.1))+('Calcification Rates'!$J$58*$A6*('Calcification Rates'!$F$58+'Calcification Rates'!$G$58)))*('Calcification Rates'!$H$58+'Calcification Rates'!$I$58)</f>
        <v>12.021071991283089</v>
      </c>
      <c r="DC6" s="2">
        <f>((((1-'Calcification Rates'!$J$59)*$A6)*'Calcification Rates'!$F$59*0.1)+('Calcification Rates'!$J$59*$A6*'Calcification Rates'!$F$59))*'Calcification Rates'!$H$59</f>
        <v>7.4925782400000003</v>
      </c>
      <c r="DD6" s="2">
        <f>((((1-'Calcification Rates'!$J$59)*$A6)*(('Calcification Rates'!$F$59-'Calcification Rates'!$G$59)*0.1))+('Calcification Rates'!$J$59*$A6*('Calcification Rates'!$F$59-'Calcification Rates'!$G$59)))*('Calcification Rates'!$H$59-'Calcification Rates'!$I$59)</f>
        <v>5.8123667999999995</v>
      </c>
      <c r="DE6" s="2">
        <f>((((1-'Calcification Rates'!$J$59)*$A6)*(('Calcification Rates'!$F$59+'Calcification Rates'!$G$59)*0.1))+('Calcification Rates'!$J$59*$A6*('Calcification Rates'!$F$59+'Calcification Rates'!$G$59)))*('Calcification Rates'!$H$59+'Calcification Rates'!$I$59)</f>
        <v>9.3321134400000005</v>
      </c>
      <c r="DF6" s="2">
        <f>((((1-'Calcification Rates'!$J$60)*$A6)*'Calcification Rates'!$F$60*0.1)+('Calcification Rates'!$J$60*$A6*'Calcification Rates'!$F$60))*'Calcification Rates'!$H$60</f>
        <v>9.734105414634147</v>
      </c>
      <c r="DG6" s="2">
        <f>((((1-'Calcification Rates'!$J$60)*$A6)*(('Calcification Rates'!$F$60-'Calcification Rates'!$G$60)*0.1))+('Calcification Rates'!$J$60*$A6*('Calcification Rates'!$F$60-'Calcification Rates'!$G$60)))*('Calcification Rates'!$H$60-'Calcification Rates'!$I$60)</f>
        <v>7.4369718377710337</v>
      </c>
      <c r="DH6" s="2">
        <f>((((1-'Calcification Rates'!$J$60)*$A6)*(('Calcification Rates'!$F$60+'Calcification Rates'!$G$60)*0.1))+('Calcification Rates'!$J$60*$A6*('Calcification Rates'!$F$60+'Calcification Rates'!$G$60)))*('Calcification Rates'!$H$60+'Calcification Rates'!$I$60)</f>
        <v>12.330966914536971</v>
      </c>
      <c r="DI6" s="2">
        <f>((((1-'Calcification Rates'!$J$61)*$A6)*'Calcification Rates'!$F$61*0.1)+('Calcification Rates'!$J$61*$A6*'Calcification Rates'!$F$61))*'Calcification Rates'!$H$61</f>
        <v>9.0382405031540571</v>
      </c>
      <c r="DJ6" s="2">
        <f>((((1-'Calcification Rates'!$J$61)*$A6)*(('Calcification Rates'!$F$61-'Calcification Rates'!$G$61)*0.1))+('Calcification Rates'!$J$61*$A6*('Calcification Rates'!$F$61-'Calcification Rates'!$G$61)))*('Calcification Rates'!$H$61-'Calcification Rates'!$I$61)</f>
        <v>6.464496812010684</v>
      </c>
      <c r="DK6" s="2">
        <f>((((1-'Calcification Rates'!$J$61)*$A6)*(('Calcification Rates'!$F$61+'Calcification Rates'!$G$61)*0.1))+('Calcification Rates'!$J$61*$A6*('Calcification Rates'!$F$61+'Calcification Rates'!$G$61)))*('Calcification Rates'!$H$61+'Calcification Rates'!$I$61)</f>
        <v>12.021071991283089</v>
      </c>
      <c r="DL6" s="2">
        <f>(2*'Calcification Rates'!$F$62*'Calcification Rates'!$H$62)+0.1*'Calcification Rates'!$F$62*(CV6+(2*'Calcification Rates'!$F$62))*'Calcification Rates'!$H$62</f>
        <v>5.921690877707408</v>
      </c>
      <c r="DM6" s="2">
        <f>(2*('Calcification Rates'!$F$62-'Calcification Rates'!$G$62)*('Calcification Rates'!$H$62-'Calcification Rates'!$I$62))+(0.1*('Calcification Rates'!$F$62-'Calcification Rates'!$G$62)*(CV6+(2*'Calcification Rates'!$F$62-'Calcification Rates'!$G$62)))*('Calcification Rates'!$H$62-'Calcification Rates'!$I$62)</f>
        <v>3.4319159089964488</v>
      </c>
      <c r="DN6" s="2">
        <f>(2*('Calcification Rates'!$F$62+'Calcification Rates'!$G$62)*('Calcification Rates'!$H$62+'Calcification Rates'!$I$62))+(0.1*('Calcification Rates'!$F$62+'Calcification Rates'!$G$62)*(CV6+(2*'Calcification Rates'!$F$62+'Calcification Rates'!$G$62)))*('Calcification Rates'!$H$62+'Calcification Rates'!$I$62)</f>
        <v>9.1041476115012703</v>
      </c>
      <c r="DO6" s="2">
        <f>((((((((($A6*2)/PI())/2)+'Calcification Rates'!$F$63)^2)*PI())/2))-((((((($A6*2)/PI())/2)^2)*PI())/2)))*'Calcification Rates'!$H$63</f>
        <v>5.6988033631008186</v>
      </c>
      <c r="DP6" s="2">
        <f>((((((((($A6*2)/PI())/2)+('Calcification Rates'!$F$63-'Calcification Rates'!$G$63))^2)*PI())/2))-((((((($A6*2)/PI())/2)^2)*PI())/2)))*('Calcification Rates'!$H$63-'Calcification Rates'!$I$63)</f>
        <v>3.9799147905028271</v>
      </c>
      <c r="DQ6" s="2">
        <f>((((((((($A6*2)/PI())/2)+('Calcification Rates'!$F$63+'Calcification Rates'!$G$63))^2)*PI())/2))-((((((($A6*2)/PI())/2)^2)*PI())/2)))*('Calcification Rates'!$H$63+'Calcification Rates'!$I$63)</f>
        <v>7.7480284756404636</v>
      </c>
      <c r="DR6" s="2">
        <f>(2*'Calcification Rates'!$F$64*'Calcification Rates'!$H$64)+0.1*'Calcification Rates'!$F$64*($A6+(2*'Calcification Rates'!$F$64))*'Calcification Rates'!$H$64</f>
        <v>4.6366461626861639</v>
      </c>
      <c r="DS6" s="2">
        <f>(2*('Calcification Rates'!$F$64-'Calcification Rates'!$G$64)*('Calcification Rates'!$H$64-'Calcification Rates'!$I$64))+(0.1*('Calcification Rates'!$F$64-'Calcification Rates'!$G$64)*($A6+(2*'Calcification Rates'!$F$64-'Calcification Rates'!$G$64)))*('Calcification Rates'!$H$64-'Calcification Rates'!$I$64)</f>
        <v>2.6799947652469767</v>
      </c>
      <c r="DT6" s="2">
        <f>(2*('Calcification Rates'!$F$64+'Calcification Rates'!$G$64)*('Calcification Rates'!$H$64+'Calcification Rates'!$I$64))+(0.1*('Calcification Rates'!$F$64+'Calcification Rates'!$G$64)*($A6+(2*'Calcification Rates'!$F$64+'Calcification Rates'!$G$64)))*('Calcification Rates'!$H$64+'Calcification Rates'!$I$64)</f>
        <v>7.1471595559003829</v>
      </c>
      <c r="DU6" s="2">
        <f>((((((((($A6*2)/PI())/2)+'Calcification Rates'!$F$65)^2)*PI())/2))-((((((($A6*2)/PI())/2)^2)*PI())/2)))*'Calcification Rates'!$H$65</f>
        <v>5.6988033631008186</v>
      </c>
      <c r="DV6" s="2">
        <f>((((((((($A6*2)/PI())/2)+('Calcification Rates'!$F$65-'Calcification Rates'!$G$65))^2)*PI())/2))-((((((($A6*2)/PI())/2)^2)*PI())/2)))*('Calcification Rates'!$H$65-'Calcification Rates'!$I$65)</f>
        <v>3.9799147905028271</v>
      </c>
      <c r="DW6" s="2">
        <f>((((((((($A6*2)/PI())/2)+('Calcification Rates'!$F$65+'Calcification Rates'!$G$65))^2)*PI())/2))-((((((($A6*2)/PI())/2)^2)*PI())/2)))*('Calcification Rates'!$H$65+'Calcification Rates'!$I$65)</f>
        <v>7.7480284756404636</v>
      </c>
      <c r="DX6" s="2">
        <f>(2*'Calcification Rates'!$F$66*'Calcification Rates'!$H$66)+0.1*'Calcification Rates'!$F$66*(DH6+(2*'Calcification Rates'!$F$66))*'Calcification Rates'!$H$66</f>
        <v>6.0982680162588085</v>
      </c>
      <c r="DY6" s="2">
        <f>(2*('Calcification Rates'!$F$66-'Calcification Rates'!$G$66)*('Calcification Rates'!$H$66-'Calcification Rates'!$I$66))+(0.1*('Calcification Rates'!$F$66-'Calcification Rates'!$G$66)*(DH6+(2*'Calcification Rates'!$F$66-'Calcification Rates'!$G$66)))*('Calcification Rates'!$H$66-'Calcification Rates'!$I$66)</f>
        <v>3.535236892638161</v>
      </c>
      <c r="DZ6" s="2">
        <f>(2*('Calcification Rates'!$F$66+'Calcification Rates'!$G$66)*('Calcification Rates'!$H$66+'Calcification Rates'!$I$66))+(0.1*('Calcification Rates'!$F$66+'Calcification Rates'!$G$66)*(DH6+(2*'Calcification Rates'!$F$66+'Calcification Rates'!$G$66)))*('Calcification Rates'!$H$66+'Calcification Rates'!$I$66)</f>
        <v>9.3730560370198042</v>
      </c>
      <c r="EA6" s="2">
        <f>((((((((($A6*2)/PI())/2)+'Calcification Rates'!$F$67)^2)*PI())/2))-((((((($A6*2)/PI())/2)^2)*PI())/2)))*'Calcification Rates'!$H$67</f>
        <v>5.6988033631008186</v>
      </c>
      <c r="EB6" s="2">
        <f>((((((((($A6*2)/PI())/2)+('Calcification Rates'!$F$67-'Calcification Rates'!$G$67))^2)*PI())/2))-((((((($A6*2)/PI())/2)^2)*PI())/2)))*('Calcification Rates'!$H$67-'Calcification Rates'!$I$67)</f>
        <v>3.9799147905028271</v>
      </c>
      <c r="EC6" s="2">
        <f>((((((((($A6*2)/PI())/2)+('Calcification Rates'!$F$67+'Calcification Rates'!$G$67))^2)*PI())/2))-((((((($A6*2)/PI())/2)^2)*PI())/2)))*('Calcification Rates'!$H$67+'Calcification Rates'!$I$67)</f>
        <v>7.7480284756404636</v>
      </c>
      <c r="ED6" s="2">
        <f>((((((((($A6*2)/PI())/2)+'Calcification Rates'!$F$68)^2)*PI())/2))-((((((($A6*2)/PI())/2)^2)*PI())/2)))*'Calcification Rates'!$H$68</f>
        <v>5.6988033631008186</v>
      </c>
      <c r="EE6" s="2">
        <f>((((((((($A6*2)/PI())/2)+('Calcification Rates'!$F$68-'Calcification Rates'!$G$68))^2)*PI())/2))-((((((($A6*2)/PI())/2)^2)*PI())/2)))*('Calcification Rates'!$H$68-'Calcification Rates'!$I$68)</f>
        <v>3.9799147905028271</v>
      </c>
      <c r="EF6" s="2">
        <f>((((((((($A6*2)/PI())/2)+('Calcification Rates'!$F$68+'Calcification Rates'!$G$68))^2)*PI())/2))-((((((($A6*2)/PI())/2)^2)*PI())/2)))*('Calcification Rates'!$H$68+'Calcification Rates'!$I$68)</f>
        <v>7.7480284756404636</v>
      </c>
      <c r="EG6" s="2">
        <f>((((1-'Calcification Rates'!$J$69)*$A6)*'Calcification Rates'!$F$69*0.1)+('Calcification Rates'!$J$69*$A6*'Calcification Rates'!$F$69))*'Calcification Rates'!$H$69</f>
        <v>1.2277078000000003</v>
      </c>
      <c r="EH6" s="2">
        <f>((((1-'Calcification Rates'!$J$69)*EC6)*(('Calcification Rates'!$F$69-'Calcification Rates'!$G$69)*0.1))+('Calcification Rates'!$J$69*EC6*('Calcification Rates'!$F$69-'Calcification Rates'!$G$69)))*('Calcification Rates'!$H$69-'Calcification Rates'!$I$69)</f>
        <v>1.7573126699558785</v>
      </c>
      <c r="EI6" s="2">
        <f>((((1-'Calcification Rates'!$J$69)*EC6)*(('Calcification Rates'!$F$69+'Calcification Rates'!$G$69)*0.1))+('Calcification Rates'!$J$69*EC6*('Calcification Rates'!$F$69+'Calcification Rates'!$G$69)))*('Calcification Rates'!$H$69+'Calcification Rates'!$I$69)</f>
        <v>3.0648773264627196</v>
      </c>
      <c r="EJ6" s="2">
        <f>(2*'Calcification Rates'!$F$70*'Calcification Rates'!$H$70)+0.1*'Calcification Rates'!$F$70*(DT6+(2*'Calcification Rates'!$F$70))*'Calcification Rates'!$H$70</f>
        <v>5.1887978193632982</v>
      </c>
      <c r="EK6" s="2">
        <f>(2*('Calcification Rates'!$F$70-'Calcification Rates'!$G$70)*('Calcification Rates'!$H$70-'Calcification Rates'!$I$70))+(0.1*('Calcification Rates'!$F$70-'Calcification Rates'!$G$70)*(DT6+(2*'Calcification Rates'!$F$70-'Calcification Rates'!$G$70)))*('Calcification Rates'!$H$70-'Calcification Rates'!$I$70)</f>
        <v>3.0030765229155985</v>
      </c>
      <c r="EL6" s="2">
        <f>(2*('Calcification Rates'!$F$70+'Calcification Rates'!$G$70)*('Calcification Rates'!$H$70+'Calcification Rates'!$I$70))+(0.1*('Calcification Rates'!$F$70+'Calcification Rates'!$G$70)*(DT6+(2*'Calcification Rates'!$F$70+'Calcification Rates'!$G$70)))*('Calcification Rates'!$H$70+'Calcification Rates'!$I$70)</f>
        <v>7.9880285033903</v>
      </c>
      <c r="EM6" s="2">
        <f>((((1-'Calcification Rates'!$J$71)*$A6)*'Calcification Rates'!$F$71*0.1)+('Calcification Rates'!$J$71*$A6*'Calcification Rates'!$F$71))*'Calcification Rates'!$H$71</f>
        <v>9.0382405031540571</v>
      </c>
      <c r="EN6" s="2">
        <f>((((1-'Calcification Rates'!$J$71)*$A6)*(('Calcification Rates'!$F$71-'Calcification Rates'!$G$71)*0.1))+('Calcification Rates'!$J$71*$A6*('Calcification Rates'!$F$71-'Calcification Rates'!$G$71)))*('Calcification Rates'!$H$71-'Calcification Rates'!$I$71)</f>
        <v>6.464496812010684</v>
      </c>
      <c r="EO6" s="2">
        <f>((((1-'Calcification Rates'!$J$71)*$A6)*(('Calcification Rates'!$F$71+'Calcification Rates'!$G$71)*0.1))+('Calcification Rates'!$J$71*$A6*('Calcification Rates'!$F$71+'Calcification Rates'!$G$71)))*('Calcification Rates'!$H$71+'Calcification Rates'!$I$71)</f>
        <v>12.021071991283089</v>
      </c>
      <c r="EP6" s="2">
        <f>(2*'Calcification Rates'!$F$72*'Calcification Rates'!$H$72)+0.1*'Calcification Rates'!$F$72*($A6+(2*'Calcification Rates'!$F$72))*'Calcification Rates'!$H$72</f>
        <v>4.6366461626861639</v>
      </c>
      <c r="EQ6" s="2">
        <f>(2*('Calcification Rates'!$F$72-'Calcification Rates'!$G$72)*('Calcification Rates'!$H$72-'Calcification Rates'!$I$72))+(0.1*('Calcification Rates'!$F$72-'Calcification Rates'!$G$72)*($A6+(2*'Calcification Rates'!$F$72-'Calcification Rates'!$G$72)))*('Calcification Rates'!$H$72-'Calcification Rates'!$I$72)</f>
        <v>2.6799947652469767</v>
      </c>
      <c r="ER6" s="2">
        <f>(2*('Calcification Rates'!$F$72+'Calcification Rates'!$G$72)*('Calcification Rates'!$H$72+'Calcification Rates'!$I$72))+(0.1*('Calcification Rates'!$F$72+'Calcification Rates'!$G$72)*($A6+(2*'Calcification Rates'!$F$72+'Calcification Rates'!$G$72)))*('Calcification Rates'!$H$72+'Calcification Rates'!$I$72)</f>
        <v>7.1471595559003829</v>
      </c>
      <c r="ES6" s="2">
        <f>$A6*'Calcification Rates'!$F$73*'Calcification Rates'!$H$73</f>
        <v>5.4</v>
      </c>
      <c r="ET6" s="2">
        <f>$A6*('Calcification Rates'!$F$73-'Calcification Rates'!$G$73)*('Calcification Rates'!$H$73-'Calcification Rates'!$I$73)</f>
        <v>3.7807600000000003</v>
      </c>
      <c r="EU6" s="2">
        <f>$A6*('Calcification Rates'!$F$73+'Calcification Rates'!$G$73)*('Calcification Rates'!$H$73+'Calcification Rates'!$I$73)</f>
        <v>7.3057600000000011</v>
      </c>
      <c r="EV6" s="2">
        <f>(2*'Calcification Rates'!$F$74*'Calcification Rates'!$H$74)+0.1*'Calcification Rates'!$F$74*($A6+(2*'Calcification Rates'!$F$74))*'Calcification Rates'!$H$74</f>
        <v>4.6366461626861639</v>
      </c>
      <c r="EW6" s="2">
        <f>(2*('Calcification Rates'!$F$74-'Calcification Rates'!$G$74)*('Calcification Rates'!$H$74-'Calcification Rates'!$I$74))+(0.1*('Calcification Rates'!$F$74-'Calcification Rates'!$G$74)*($A6+(2*'Calcification Rates'!$F$74-'Calcification Rates'!$G$74)))*('Calcification Rates'!$H$74-'Calcification Rates'!$I$74)</f>
        <v>2.6799947652469767</v>
      </c>
      <c r="EX6" s="2">
        <f>(2*('Calcification Rates'!$F$74+'Calcification Rates'!$G$74)*('Calcification Rates'!$H$74+'Calcification Rates'!$I$74))+(0.1*('Calcification Rates'!$F$74+'Calcification Rates'!$G$74)*($A6+(2*'Calcification Rates'!$F$74+'Calcification Rates'!$G$74)))*('Calcification Rates'!$H$74+'Calcification Rates'!$I$74)</f>
        <v>7.1471595559003829</v>
      </c>
      <c r="EY6" s="2">
        <f>$A6*'Calcification Rates'!$F$75*'Calcification Rates'!$H$75</f>
        <v>3.3724794557823135</v>
      </c>
      <c r="EZ6" s="2">
        <f>$A6*('Calcification Rates'!$F$75-'Calcification Rates'!$G$75)*('Calcification Rates'!$H$75-'Calcification Rates'!$I$75)</f>
        <v>2.6180044456036646</v>
      </c>
      <c r="FA6" s="2">
        <f>$A6*('Calcification Rates'!$F$75+'Calcification Rates'!$G$75)*('Calcification Rates'!$H$75+'Calcification Rates'!$I$75)</f>
        <v>4.2146967336590686</v>
      </c>
      <c r="FB6" s="2">
        <f>((((1-'Calcification Rates'!$J$76)*$A6)*'Calcification Rates'!$F$76*0.1)+('Calcification Rates'!$J$76*$A6*'Calcification Rates'!$F$76))*'Calcification Rates'!$H$76</f>
        <v>2.30904</v>
      </c>
      <c r="FC6" s="2">
        <f>((((1-'Calcification Rates'!$J$76)*$A6)*(('Calcification Rates'!$F$76-'Calcification Rates'!$G$76)*0.1))+('Calcification Rates'!$J$76*$A6*('Calcification Rates'!$F$76-'Calcification Rates'!$G$76)))*('Calcification Rates'!$H$76-'Calcification Rates'!$I$76)</f>
        <v>1.6161227519999999</v>
      </c>
      <c r="FD6" s="2">
        <f>((((1-'Calcification Rates'!$J$76)*$A6)*(('Calcification Rates'!$F$76+'Calcification Rates'!$G$76)*0.1))+('Calcification Rates'!$J$76*$A6*('Calcification Rates'!$F$76+'Calcification Rates'!$G$76)))*('Calcification Rates'!$H$76+'Calcification Rates'!$I$76)</f>
        <v>3.1246955519999999</v>
      </c>
      <c r="FE6" s="113">
        <f>$A6*'Calcification Rates'!$F$77*'Calcification Rates'!$H$77</f>
        <v>7.080000000000001</v>
      </c>
      <c r="FF6" s="113">
        <f>$A6*('Calcification Rates'!$F$77-'Calcification Rates'!$G$77)*('Calcification Rates'!$H$77-'Calcification Rates'!$I$77)</f>
        <v>4.9476000000000004</v>
      </c>
      <c r="FG6" s="113">
        <f>$A6*('Calcification Rates'!$F$77+'Calcification Rates'!$G$77)*('Calcification Rates'!$H$77+'Calcification Rates'!$I$77)</f>
        <v>9.5920000000000023</v>
      </c>
      <c r="FH6" s="113">
        <f>$A6*'Calcification Rates'!$F$81*'Calcification Rates'!$H$81</f>
        <v>0.71199999999999997</v>
      </c>
      <c r="FI6" s="113">
        <f>$A6*('Calcification Rates'!$F$81-'Calcification Rates'!$G$81)*('Calcification Rates'!$H$81-'Calcification Rates'!$I$81)</f>
        <v>0.40399999999999997</v>
      </c>
      <c r="FJ6" s="113">
        <f>$A6*('Calcification Rates'!$F$81+'Calcification Rates'!$G$81)*('Calcification Rates'!$H$81+'Calcification Rates'!$I$81)</f>
        <v>1.02</v>
      </c>
      <c r="FK6" s="113">
        <f>$A6*'Calcification Rates'!$F$84*'Calcification Rates'!$H$84</f>
        <v>0.71199999999999997</v>
      </c>
      <c r="FL6" s="113">
        <f>$A6*('Calcification Rates'!$F$84-'Calcification Rates'!$G$84)*('Calcification Rates'!$H$84-'Calcification Rates'!$I$84)</f>
        <v>0.40399999999999997</v>
      </c>
      <c r="FM6" s="113">
        <f>$A6*('Calcification Rates'!$F$84+'Calcification Rates'!$G$84)*('Calcification Rates'!$H$84+'Calcification Rates'!$I$84)</f>
        <v>1.02</v>
      </c>
    </row>
    <row r="7" spans="1:169" x14ac:dyDescent="0.3">
      <c r="A7" s="1">
        <v>5</v>
      </c>
      <c r="B7" s="2">
        <f>((((1-'Calcification Rates'!$J$11)*A7)*'Calcification Rates'!$F$11*0.1)+('Calcification Rates'!$J$11*A7*'Calcification Rates'!$F$11))*'Calcification Rates'!$H$11</f>
        <v>11.297800628942571</v>
      </c>
      <c r="C7" s="2">
        <f>((((1-'Calcification Rates'!$J$11)*A7)*(('Calcification Rates'!$F$11-'Calcification Rates'!$G$11)*0.1))+('Calcification Rates'!$J$11*A7*('Calcification Rates'!$F$11-'Calcification Rates'!$G$11)))*('Calcification Rates'!$H$11-'Calcification Rates'!$I$11)</f>
        <v>8.0806210150133548</v>
      </c>
      <c r="D7" s="2">
        <f>((((1-'Calcification Rates'!$J$11)*A7)*(('Calcification Rates'!$F$11+'Calcification Rates'!$G$11)*0.1))+('Calcification Rates'!$J$11*A7*('Calcification Rates'!$F$11+'Calcification Rates'!$G$11)))*('Calcification Rates'!$H$11+'Calcification Rates'!$I$11)</f>
        <v>15.026339989103858</v>
      </c>
      <c r="E7" s="2">
        <f>((((1-'Calcification Rates'!$J$12)*A7)*'Calcification Rates'!$F$12*0.1)+('Calcification Rates'!$J$12*A7*'Calcification Rates'!$F$12))*'Calcification Rates'!$H$12</f>
        <v>1.9615115711949775</v>
      </c>
      <c r="F7" s="2">
        <f>((((1-'Calcification Rates'!$J$12)*A7)*(('Calcification Rates'!$F$12-'Calcification Rates'!$G$12)*0.1))+('Calcification Rates'!$J$12*A7*('Calcification Rates'!$F$12-'Calcification Rates'!$G$12)))*('Calcification Rates'!$H$12-'Calcification Rates'!$I$12)</f>
        <v>1.4788848641447574</v>
      </c>
      <c r="G7" s="2">
        <f>((((1-'Calcification Rates'!$J$12)*A7)*(('Calcification Rates'!$F$12+'Calcification Rates'!$G$12)*0.1))+('Calcification Rates'!$J$12*A7*('Calcification Rates'!$F$12+'Calcification Rates'!$G$12)))*('Calcification Rates'!$H$12+'Calcification Rates'!$I$12)</f>
        <v>2.5056546292963295</v>
      </c>
      <c r="H7" s="2">
        <f>(2*'Calcification Rates'!$F$13*'Calcification Rates'!$H$13)+0.1*'Calcification Rates'!$F$13*(A7+(2*'Calcification Rates'!$F$13))*'Calcification Rates'!$H$13</f>
        <v>4.8120906061183195</v>
      </c>
      <c r="I7" s="2">
        <f>(2*('Calcification Rates'!$F$13-'Calcification Rates'!$G$13)*('Calcification Rates'!$H$13-'Calcification Rates'!$I$13))+(0.1*('Calcification Rates'!$F$13-'Calcification Rates'!$G$13)*(A7+(2*'Calcification Rates'!$F$13-'Calcification Rates'!$G$13)))*('Calcification Rates'!$H$13-'Calcification Rates'!$I$13)</f>
        <v>2.7826529724112428</v>
      </c>
      <c r="J7" s="2">
        <f>(2*('Calcification Rates'!$F$13+'Calcification Rates'!$G$13)*('Calcification Rates'!$H$13+'Calcification Rates'!$I$13))+(0.1*('Calcification Rates'!$F$13+'Calcification Rates'!$G$13)*(A7+(2*'Calcification Rates'!$F$13+'Calcification Rates'!$G$13)))*('Calcification Rates'!$H$13+'Calcification Rates'!$I$13)</f>
        <v>7.4143430057872601</v>
      </c>
      <c r="K7" s="2">
        <f>(2*'Calcification Rates'!$F$14*'Calcification Rates'!$H$14)+0.1*'Calcification Rates'!$F$14*(A7+(2*'Calcification Rates'!$F$14))*'Calcification Rates'!$H$14</f>
        <v>9.4899184593450983</v>
      </c>
      <c r="L7" s="2">
        <f>(2*('Calcification Rates'!$F$14-'Calcification Rates'!$G$14)*('Calcification Rates'!$H$14-'Calcification Rates'!$I$14))+(0.1*('Calcification Rates'!$F$14-'Calcification Rates'!$G$14)*(A7+(2*'Calcification Rates'!$F$14-'Calcification Rates'!$G$14)))*('Calcification Rates'!$H$14-'Calcification Rates'!$I$14)</f>
        <v>5.854884602730932</v>
      </c>
      <c r="M7" s="2">
        <f>(2*('Calcification Rates'!$F$14+'Calcification Rates'!$G$14)*('Calcification Rates'!$H$14+'Calcification Rates'!$I$14))+(0.1*('Calcification Rates'!$F$14+'Calcification Rates'!$G$14)*(A7+(2*'Calcification Rates'!$F$14+'Calcification Rates'!$G$14)))*('Calcification Rates'!$H$14+'Calcification Rates'!$I$14)</f>
        <v>14.072618091477867</v>
      </c>
      <c r="N7" s="2">
        <f>((((((((($A7*2)/PI())/2)+'Calcification Rates'!$F$15)^2)*PI())/2))-((((((($A7*2)/PI())/2)^2)*PI())/2)))*'Calcification Rates'!$H$15</f>
        <v>7.8575408039059678</v>
      </c>
      <c r="O7" s="2">
        <f>((((((((($A7*2)/PI())/2)+('Calcification Rates'!$F$15-'Calcification Rates'!$G$15))^2)*PI())/2))-((((((($A7*2)/PI())/2)^2)*PI())/2)))*('Calcification Rates'!$H$15-'Calcification Rates'!$I$15)</f>
        <v>5.8017557690364514</v>
      </c>
      <c r="P7" s="2">
        <f>((((((((($A7*2)/PI())/2)+('Calcification Rates'!$F$15+'Calcification Rates'!$G$15))^2)*PI())/2))-((((((($A7*2)/PI())/2)^2)*PI())/2)))*('Calcification Rates'!$H$15+'Calcification Rates'!$I$15)</f>
        <v>10.272743142613592</v>
      </c>
      <c r="Q7" s="2">
        <f>(2*'Calcification Rates'!$F$16*'Calcification Rates'!$H$16)+0.1*'Calcification Rates'!$F$16*(A7+(2*'Calcification Rates'!$F$16))*'Calcification Rates'!$H$16</f>
        <v>9.4899184593450983</v>
      </c>
      <c r="R7" s="2">
        <f>(2*('Calcification Rates'!$F$16-'Calcification Rates'!$G$16)*('Calcification Rates'!$H$16-'Calcification Rates'!$I$16))+(0.1*('Calcification Rates'!$F$16-'Calcification Rates'!$G$16)*(A7+(2*'Calcification Rates'!$F$16-'Calcification Rates'!$G$16)))*('Calcification Rates'!$H$16-'Calcification Rates'!$I$16)</f>
        <v>5.854884602730932</v>
      </c>
      <c r="S7" s="2">
        <f>(2*('Calcification Rates'!$F$16+'Calcification Rates'!$G$16)*('Calcification Rates'!$H$16+'Calcification Rates'!$I$16))+(0.1*('Calcification Rates'!$F$16+'Calcification Rates'!$G$16)*(A7+(2*'Calcification Rates'!$F$16+'Calcification Rates'!$G$16)))*('Calcification Rates'!$H$16+'Calcification Rates'!$I$16)</f>
        <v>14.072618091477867</v>
      </c>
      <c r="T7" s="2">
        <f>$A7*'Calcification Rates'!$F$17*'Calcification Rates'!$H$17</f>
        <v>6.1244624729641739</v>
      </c>
      <c r="U7" s="2">
        <f>$A7*('Calcification Rates'!$F$17-'Calcification Rates'!$G$17)*('Calcification Rates'!$H$17-'Calcification Rates'!$I$17)</f>
        <v>4.6892767583799362</v>
      </c>
      <c r="V7" s="2">
        <f>$A7*('Calcification Rates'!$F$17+'Calcification Rates'!$G$17)*('Calcification Rates'!$H$17+'Calcification Rates'!$I$17)</f>
        <v>7.7313433842682837</v>
      </c>
      <c r="W7" s="2">
        <f>$A7*'Calcification Rates'!$F$22*'Calcification Rates'!$H$22</f>
        <v>0.8899999999999999</v>
      </c>
      <c r="X7" s="2">
        <f>$A7*('Calcification Rates'!$F$22-'Calcification Rates'!$G$22)*('Calcification Rates'!$H$22-'Calcification Rates'!$I$22)</f>
        <v>0.505</v>
      </c>
      <c r="Y7" s="2">
        <f>$A7*('Calcification Rates'!$F$22+'Calcification Rates'!$G$22)*('Calcification Rates'!$H$22+'Calcification Rates'!$I$22)</f>
        <v>1.2749999999999999</v>
      </c>
      <c r="Z7" s="2">
        <f>((((((((($A7*2)/PI())/2)+'Calcification Rates'!$F$25)^2)*PI())/2))-((((((($A7*2)/PI())/2)^2)*PI())/2)))*'Calcification Rates'!$H$25</f>
        <v>11.784050299942905</v>
      </c>
      <c r="AA7" s="2">
        <f>((((((((($A7*2)/PI())/2)+('Calcification Rates'!$F$25-'Calcification Rates'!$G$25))^2)*PI())/2))-((((((($A7*2)/PI())/2)^2)*PI())/2)))*('Calcification Rates'!$H$25-'Calcification Rates'!$I$25)</f>
        <v>4.553648005186627</v>
      </c>
      <c r="AB7" s="2">
        <f>((((((((($A7*2)/PI())/2)+('Calcification Rates'!$F$25+'Calcification Rates'!$G$25))^2)*PI())/2))-((((((($A7*2)/PI())/2)^2)*PI())/2)))*('Calcification Rates'!$H$25+'Calcification Rates'!$I$25)</f>
        <v>20.660397598003783</v>
      </c>
      <c r="AC7" s="2">
        <f>((((((((($A7*2)/PI())/2)+'Calcification Rates'!$F$26)^2)*PI())/2))-((((((($A7*2)/PI())/2)^2)*PI())/2)))*'Calcification Rates'!$H$26</f>
        <v>11.784050299942905</v>
      </c>
      <c r="AD7" s="2">
        <f>((((((((($A7*2)/PI())/2)+('Calcification Rates'!$F$26-'Calcification Rates'!$G$26))^2)*PI())/2))-((((((($A7*2)/PI())/2)^2)*PI())/2)))*('Calcification Rates'!$H$26-'Calcification Rates'!$I$26)</f>
        <v>4.553648005186627</v>
      </c>
      <c r="AE7" s="2">
        <f>((((((((($A7*2)/PI())/2)+('Calcification Rates'!$F$26+'Calcification Rates'!$G$26))^2)*PI())/2))-((((((($A7*2)/PI())/2)^2)*PI())/2)))*('Calcification Rates'!$H$26+'Calcification Rates'!$I$26)</f>
        <v>20.660397598003783</v>
      </c>
      <c r="AF7" s="2">
        <f>((((((((($A7*2)/PI())/2)+'Calcification Rates'!$F$27)^2)*PI())/2))-((((((($A7*2)/PI())/2)^2)*PI())/2)))*'Calcification Rates'!$H$27</f>
        <v>11.784050299942905</v>
      </c>
      <c r="AG7" s="2">
        <f>((((((((($A7*2)/PI())/2)+('Calcification Rates'!$F$27-'Calcification Rates'!$G$27))^2)*PI())/2))-((((((($A7*2)/PI())/2)^2)*PI())/2)))*('Calcification Rates'!$H$27-'Calcification Rates'!$I$27)</f>
        <v>4.553648005186627</v>
      </c>
      <c r="AH7" s="2">
        <f>((((((((($A7*2)/PI())/2)+('Calcification Rates'!$F$27+'Calcification Rates'!$G$27))^2)*PI())/2))-((((((($A7*2)/PI())/2)^2)*PI())/2)))*('Calcification Rates'!$H$27+'Calcification Rates'!$I$27)</f>
        <v>20.660397598003783</v>
      </c>
      <c r="AI7" s="2">
        <f>$A7*'Calcification Rates'!$F$29*'Calcification Rates'!$H$29</f>
        <v>8.0684999999999985</v>
      </c>
      <c r="AJ7" s="2">
        <f>$A7*('Calcification Rates'!$F$29-'Calcification Rates'!$G$29)*('Calcification Rates'!$H$29-'Calcification Rates'!$I$29)</f>
        <v>7.4653999999999998</v>
      </c>
      <c r="AK7" s="2">
        <f>$A7*('Calcification Rates'!$F$29+'Calcification Rates'!$G$29)*('Calcification Rates'!$H$29+'Calcification Rates'!$I$29)</f>
        <v>8.671599999999998</v>
      </c>
      <c r="AL7" s="2">
        <f>(2*'Calcification Rates'!$F$30*'Calcification Rates'!$H$30)+0.1*'Calcification Rates'!$F$30*($A7+(2*'Calcification Rates'!$F$30))*'Calcification Rates'!$H$30</f>
        <v>4.8120906061183195</v>
      </c>
      <c r="AM7" s="2">
        <f>(2*('Calcification Rates'!$F$30-'Calcification Rates'!$G$30)*('Calcification Rates'!$H$30-'Calcification Rates'!$I$30))+(0.1*('Calcification Rates'!$F$30-'Calcification Rates'!$G$30)*($A7+(2*'Calcification Rates'!$F$30-'Calcification Rates'!$G$30)))*('Calcification Rates'!$H$30-'Calcification Rates'!$I$30)</f>
        <v>2.7826529724112428</v>
      </c>
      <c r="AN7" s="2">
        <f>(2*('Calcification Rates'!$F$30+'Calcification Rates'!$G$30)*('Calcification Rates'!$H$30+'Calcification Rates'!$I$30))+(0.1*('Calcification Rates'!$F$30+'Calcification Rates'!$G$30)*($A7+(2*'Calcification Rates'!$F$30+'Calcification Rates'!$G$30)))*('Calcification Rates'!$H$30+'Calcification Rates'!$I$30)</f>
        <v>7.4143430057872601</v>
      </c>
      <c r="AO7" s="2">
        <f>((((((((($A7*2)/PI())/2)+'Calcification Rates'!$F$31)^2)*PI())/2))-((((((($A7*2)/PI())/2)^2)*PI())/2)))*'Calcification Rates'!$H$31</f>
        <v>27.602487001056272</v>
      </c>
      <c r="AP7" s="2">
        <f>((((((((($A7*2)/PI())/2)+('Calcification Rates'!$F$31-'Calcification Rates'!$G$31))^2)*PI())/2))-((((((($A7*2)/PI())/2)^2)*PI())/2)))*('Calcification Rates'!$H$31-'Calcification Rates'!$I$31)</f>
        <v>15.695338362646682</v>
      </c>
      <c r="AQ7" s="2">
        <f>((((((((($A7*2)/PI())/2)+('Calcification Rates'!$F$31+'Calcification Rates'!$G$31))^2)*PI())/2))-((((((($A7*2)/PI())/2)^2)*PI())/2)))*('Calcification Rates'!$H$31+'Calcification Rates'!$I$31)</f>
        <v>44.028464882745027</v>
      </c>
      <c r="AR7" s="2">
        <f>(2*'Calcification Rates'!$F$32*'Calcification Rates'!$H$32)+0.1*'Calcification Rates'!$F$32*($A7+(2*'Calcification Rates'!$F$32))*'Calcification Rates'!$H$32</f>
        <v>4.8120906061183195</v>
      </c>
      <c r="AS7" s="2">
        <f>(2*('Calcification Rates'!$F$32-'Calcification Rates'!$G$32)*('Calcification Rates'!$H$32-'Calcification Rates'!$I$32))+(0.1*('Calcification Rates'!$F$32-'Calcification Rates'!$G$32)*($A7+(2*'Calcification Rates'!$F$32-'Calcification Rates'!$G$32)))*('Calcification Rates'!$H$32-'Calcification Rates'!$I$32)</f>
        <v>2.7826529724112428</v>
      </c>
      <c r="AT7" s="2">
        <f>(2*('Calcification Rates'!$F$32+'Calcification Rates'!$G$32)*('Calcification Rates'!$H$32+'Calcification Rates'!$I$32))+(0.1*('Calcification Rates'!$F$32+'Calcification Rates'!$G$32)*($A7+(2*'Calcification Rates'!$F$32+'Calcification Rates'!$G$32)))*('Calcification Rates'!$H$32+'Calcification Rates'!$I$32)</f>
        <v>7.4143430057872601</v>
      </c>
      <c r="AU7" s="2">
        <f>((((((((($A7*2)/PI())/2)+'Calcification Rates'!$F$36)^2)*PI())/2))-((((((($A7*2)/PI())/2)^2)*PI())/2)))*'Calcification Rates'!$H$36</f>
        <v>8.3767544373834308</v>
      </c>
      <c r="AV7" s="2">
        <f>((((((((($A7*2)/PI())/2)+('Calcification Rates'!$F$36-'Calcification Rates'!$G$36))^2)*PI())/2))-((((((($A7*2)/PI())/2)^2)*PI())/2)))*('Calcification Rates'!$H$36-'Calcification Rates'!$I$36)</f>
        <v>6.1978983086101493</v>
      </c>
      <c r="AW7" s="2">
        <f>((((((((($A7*2)/PI())/2)+('Calcification Rates'!$F$36+'Calcification Rates'!$G$36))^2)*PI())/2))-((((((($A7*2)/PI())/2)^2)*PI())/2)))*('Calcification Rates'!$H$36+'Calcification Rates'!$I$36)</f>
        <v>10.92044066448322</v>
      </c>
      <c r="AX7" s="2">
        <f>$A7*'Calcification Rates'!$F$37*'Calcification Rates'!$H$37</f>
        <v>6.4619731902356898</v>
      </c>
      <c r="AY7" s="2">
        <f>$A7*('Calcification Rates'!$F$37-'Calcification Rates'!$G$37)*('Calcification Rates'!$H$37-'Calcification Rates'!$I$37)</f>
        <v>4.9742228872215186</v>
      </c>
      <c r="AZ7" s="2">
        <f>$A7*('Calcification Rates'!$F$37+'Calcification Rates'!$G$37)*('Calcification Rates'!$H$37+'Calcification Rates'!$I$37)</f>
        <v>8.1094759090032795</v>
      </c>
      <c r="BA7" s="2">
        <f>$A7*'Calcification Rates'!$F$38*'Calcification Rates'!$H$38</f>
        <v>9.6173766666666687</v>
      </c>
      <c r="BB7" s="2">
        <f>$A7*('Calcification Rates'!$F$38-'Calcification Rates'!$G$38)*('Calcification Rates'!$H$38-'Calcification Rates'!$I$38)</f>
        <v>7.3381315151515158</v>
      </c>
      <c r="BC7" s="2">
        <f>$A7*('Calcification Rates'!$F$38+'Calcification Rates'!$G$38)*('Calcification Rates'!$H$38+'Calcification Rates'!$I$38)</f>
        <v>12.162225000000001</v>
      </c>
      <c r="BD7" s="2">
        <f>(2*'Calcification Rates'!$F$39*'Calcification Rates'!$H$39)+0.1*'Calcification Rates'!$F$39*(AN7+(2*'Calcification Rates'!$F$39))*'Calcification Rates'!$H$39</f>
        <v>5.235673671022985</v>
      </c>
      <c r="BE7" s="2">
        <f>(2*('Calcification Rates'!$F$39-'Calcification Rates'!$G$39)*('Calcification Rates'!$H$39-'Calcification Rates'!$I$39))+(0.1*('Calcification Rates'!$F$39-'Calcification Rates'!$G$39)*(AN7+(2*'Calcification Rates'!$F$39-'Calcification Rates'!$G$39)))*('Calcification Rates'!$H$39-'Calcification Rates'!$I$39)</f>
        <v>3.0305050968649487</v>
      </c>
      <c r="BF7" s="2">
        <f>(2*('Calcification Rates'!$F$39+'Calcification Rates'!$G$39)*('Calcification Rates'!$H$39+'Calcification Rates'!$I$39))+(0.1*('Calcification Rates'!$F$39+'Calcification Rates'!$G$39)*(AN7+(2*'Calcification Rates'!$F$39+'Calcification Rates'!$G$39)))*('Calcification Rates'!$H$39+'Calcification Rates'!$I$39)</f>
        <v>8.0594154992837534</v>
      </c>
      <c r="BG7" s="2">
        <f>((((((((($A7*2)/PI())/2)+'Calcification Rates'!$F$40)^2)*PI())/2))-((((((($A7*2)/PI())/2)^2)*PI())/2)))*'Calcification Rates'!$H$40</f>
        <v>8.3767544373834308</v>
      </c>
      <c r="BH7" s="2">
        <f>((((((((($A7*2)/PI())/2)+('Calcification Rates'!$F$40-'Calcification Rates'!$G$40))^2)*PI())/2))-((((((($A7*2)/PI())/2)^2)*PI())/2)))*('Calcification Rates'!$H$40-'Calcification Rates'!$I$40)</f>
        <v>6.1978983086101493</v>
      </c>
      <c r="BI7" s="2">
        <f>((((((((($A7*2)/PI())/2)+('Calcification Rates'!$F$40+'Calcification Rates'!$G$40))^2)*PI())/2))-((((((($A7*2)/PI())/2)^2)*PI())/2)))*('Calcification Rates'!$H$40+'Calcification Rates'!$I$40)</f>
        <v>10.92044066448322</v>
      </c>
      <c r="BJ7" s="2">
        <f>((((((((($A7*2)/PI())/2)+'Calcification Rates'!$F$41)^2)*PI())/2))-((((((($A7*2)/PI())/2)^2)*PI())/2)))*'Calcification Rates'!$H$41</f>
        <v>9.7269118293659407</v>
      </c>
      <c r="BK7" s="2">
        <f>((((((((($A7*2)/PI())/2)+('Calcification Rates'!$F$41-'Calcification Rates'!$G$41))^2)*PI())/2))-((((((($A7*2)/PI())/2)^2)*PI())/2)))*('Calcification Rates'!$H$41-'Calcification Rates'!$I$41)</f>
        <v>7.5805663958355618</v>
      </c>
      <c r="BL7" s="2">
        <f>((((((((($A7*2)/PI())/2)+('Calcification Rates'!$F$41+'Calcification Rates'!$G$41))^2)*PI())/2))-((((((($A7*2)/PI())/2)^2)*PI())/2)))*('Calcification Rates'!$H$41+'Calcification Rates'!$I$41)</f>
        <v>12.180111562245772</v>
      </c>
      <c r="BM7" s="2">
        <f>((((1-'Calcification Rates'!$J$42)*$A7)*'Calcification Rates'!$F$42*0.1)+('Calcification Rates'!$J$42*$A7*'Calcification Rates'!$F$42))*'Calcification Rates'!$H$42</f>
        <v>1.9615115711949775</v>
      </c>
      <c r="BN7" s="2">
        <f>((((1-'Calcification Rates'!$J$42)*BI7)*(('Calcification Rates'!$F$42-'Calcification Rates'!$G$42)*0.1))+('Calcification Rates'!$J$42*BI7*('Calcification Rates'!$F$42-'Calcification Rates'!$G$42)))*('Calcification Rates'!$H$42-'Calcification Rates'!$I$42)</f>
        <v>3.2300148816990299</v>
      </c>
      <c r="BO7" s="2">
        <f>((((1-'Calcification Rates'!$J$42)*BI7)*(('Calcification Rates'!$F$42+'Calcification Rates'!$G$42)*0.1))+('Calcification Rates'!$J$42*BI7*('Calcification Rates'!$F$42+'Calcification Rates'!$G$42)))*('Calcification Rates'!$H$42+'Calcification Rates'!$I$42)</f>
        <v>5.4725705409836527</v>
      </c>
      <c r="BP7" s="2">
        <f>(2*'Calcification Rates'!$F$43*'Calcification Rates'!$H$43)+0.1*'Calcification Rates'!$F$43*($A7+(2*'Calcification Rates'!$F$43))*'Calcification Rates'!$H$43</f>
        <v>4.8120906061183195</v>
      </c>
      <c r="BQ7" s="2">
        <f>(2*('Calcification Rates'!$F$43-'Calcification Rates'!$G$43)*('Calcification Rates'!$H$43-'Calcification Rates'!$I$43))+(0.1*('Calcification Rates'!$F$43-'Calcification Rates'!$G$43)*($A7+(2*'Calcification Rates'!$F$43-'Calcification Rates'!$G$43)))*('Calcification Rates'!$H$43-'Calcification Rates'!$I$43)</f>
        <v>2.7826529724112428</v>
      </c>
      <c r="BR7" s="2">
        <f>(2*('Calcification Rates'!$F$43+'Calcification Rates'!$G$43)*('Calcification Rates'!$H$43+'Calcification Rates'!$I$43))+(0.1*('Calcification Rates'!$F$43+'Calcification Rates'!$G$43)*($A7+(2*'Calcification Rates'!$F$43+'Calcification Rates'!$G$43)))*('Calcification Rates'!$H$43+'Calcification Rates'!$I$43)</f>
        <v>7.4143430057872601</v>
      </c>
      <c r="BS7" s="2">
        <f>$A7*'Calcification Rates'!$F$44*'Calcification Rates'!$H$44</f>
        <v>7.9815444444444443</v>
      </c>
      <c r="BT7" s="2">
        <f>$A7*('Calcification Rates'!$F$44-'Calcification Rates'!$G$44)*('Calcification Rates'!$H$44-'Calcification Rates'!$I$44)</f>
        <v>5.9394431459901798</v>
      </c>
      <c r="BU7" s="2">
        <f>$A7*('Calcification Rates'!$F$44+'Calcification Rates'!$G$44)*('Calcification Rates'!$H$44+'Calcification Rates'!$I$44)</f>
        <v>10.253077873094867</v>
      </c>
      <c r="BV7" s="2">
        <f>(2*'Calcification Rates'!$F$45*'Calcification Rates'!$H$45)+0.1*'Calcification Rates'!$F$45*($A7+(2*'Calcification Rates'!$F$45))*'Calcification Rates'!$H$45</f>
        <v>4.8120906061183195</v>
      </c>
      <c r="BW7" s="2">
        <f>(2*('Calcification Rates'!$F$45-'Calcification Rates'!$G$45)*('Calcification Rates'!$H$45-'Calcification Rates'!$I$45))+(0.1*('Calcification Rates'!$F$45-'Calcification Rates'!$G$45)*($A7+(2*'Calcification Rates'!$F$45-'Calcification Rates'!$G$45)))*('Calcification Rates'!$H$45-'Calcification Rates'!$I$45)</f>
        <v>2.7826529724112428</v>
      </c>
      <c r="BX7" s="2">
        <f>(2*('Calcification Rates'!$F$45+'Calcification Rates'!$G$45)*('Calcification Rates'!$H$45+'Calcification Rates'!$I$45))+(0.1*('Calcification Rates'!$F$45+'Calcification Rates'!$G$45)*($A7+(2*'Calcification Rates'!$F$45+'Calcification Rates'!$G$45)))*('Calcification Rates'!$H$45+'Calcification Rates'!$I$45)</f>
        <v>7.4143430057872601</v>
      </c>
      <c r="BY7" s="2">
        <f>$A7*'Calcification Rates'!$F$46*'Calcification Rates'!$H$46</f>
        <v>2.0280000000000005</v>
      </c>
      <c r="BZ7" s="2">
        <f>$A7*('Calcification Rates'!$F$46-'Calcification Rates'!$G$46)*('Calcification Rates'!$H$46-'Calcification Rates'!$I$46)</f>
        <v>1.564125</v>
      </c>
      <c r="CA7" s="2">
        <f>$A7*('Calcification Rates'!$F$46+'Calcification Rates'!$G$46)*('Calcification Rates'!$H$46+'Calcification Rates'!$I$46)</f>
        <v>2.5391250000000003</v>
      </c>
      <c r="CB7" s="2">
        <f>(2*'Calcification Rates'!$F$47*'Calcification Rates'!$H$47)+0.1*'Calcification Rates'!$F$47*(BL7+(2*'Calcification Rates'!$F$47))*'Calcification Rates'!$H$47</f>
        <v>6.0718012829373178</v>
      </c>
      <c r="CC7" s="2">
        <f>(2*('Calcification Rates'!$F$47-'Calcification Rates'!$G$47)*('Calcification Rates'!$H$47-'Calcification Rates'!$I$47))+(0.1*('Calcification Rates'!$F$47-'Calcification Rates'!$G$47)*(BL7+(2*'Calcification Rates'!$F$47-'Calcification Rates'!$G$47)))*('Calcification Rates'!$H$47-'Calcification Rates'!$I$47)</f>
        <v>3.5197503526308127</v>
      </c>
      <c r="CD7" s="2">
        <f>(2*('Calcification Rates'!$F$47+'Calcification Rates'!$G$47)*('Calcification Rates'!$H$47+'Calcification Rates'!$I$47))+(0.1*('Calcification Rates'!$F$47+'Calcification Rates'!$G$47)*(BL7+(2*'Calcification Rates'!$F$47+'Calcification Rates'!$G$47)))*('Calcification Rates'!$H$47+'Calcification Rates'!$I$47)</f>
        <v>9.3327499835607401</v>
      </c>
      <c r="CE7" s="2">
        <f>(2*'Calcification Rates'!$F$48*'Calcification Rates'!$H$48)+0.1*'Calcification Rates'!$F$48*($A7+(2*'Calcification Rates'!$F$48))*'Calcification Rates'!$H$48</f>
        <v>4.8120906061183195</v>
      </c>
      <c r="CF7" s="2">
        <f>(2*('Calcification Rates'!$F$48-'Calcification Rates'!$G$48)*('Calcification Rates'!$H$48-'Calcification Rates'!$I$48))+(0.1*('Calcification Rates'!$F$48-'Calcification Rates'!$G$48)*($A7+(2*'Calcification Rates'!$F$48-'Calcification Rates'!$G$48)))*('Calcification Rates'!$H$48-'Calcification Rates'!$I$48)</f>
        <v>2.7826529724112428</v>
      </c>
      <c r="CG7" s="2">
        <f>(2*('Calcification Rates'!$F$48+'Calcification Rates'!$G$48)*('Calcification Rates'!$H$48+'Calcification Rates'!$I$48))+(0.1*('Calcification Rates'!$F$48+'Calcification Rates'!$G$48)*($A7+(2*'Calcification Rates'!$F$48+'Calcification Rates'!$G$48)))*('Calcification Rates'!$H$48+'Calcification Rates'!$I$48)</f>
        <v>7.4143430057872601</v>
      </c>
      <c r="CH7" s="2">
        <f>((((1-'Calcification Rates'!$J$52)*$A7)*'Calcification Rates'!$F$52*0.1)+('Calcification Rates'!$J$52*$A7*'Calcification Rates'!$F$52))*'Calcification Rates'!$H$52</f>
        <v>11.073343399999997</v>
      </c>
      <c r="CI7" s="2">
        <f>((((1-'Calcification Rates'!$J$52)*$A7)*(('Calcification Rates'!$F$52-'Calcification Rates'!$G$52)*0.1))+('Calcification Rates'!$J$52*$A7*('Calcification Rates'!$F$52-'Calcification Rates'!$G$52)))*('Calcification Rates'!$H$52-'Calcification Rates'!$I$52)</f>
        <v>7.2487663394557691</v>
      </c>
      <c r="CJ7" s="2">
        <f>((((1-'Calcification Rates'!$J$52)*$A7)*(('Calcification Rates'!$F$52+'Calcification Rates'!$G$52)*0.1))+('Calcification Rates'!$J$52*$A7*('Calcification Rates'!$F$52+'Calcification Rates'!$G$52)))*('Calcification Rates'!$H$52+'Calcification Rates'!$I$52)</f>
        <v>15.66628775759667</v>
      </c>
      <c r="CK7" s="2">
        <f>((((1-'Calcification Rates'!$J$53)*$A7)*'Calcification Rates'!$F$53*0.1)+('Calcification Rates'!$J$53*$A7*'Calcification Rates'!$F$53))*'Calcification Rates'!$H$53</f>
        <v>13.251322056363639</v>
      </c>
      <c r="CL7" s="2">
        <f>((((1-'Calcification Rates'!$J$53)*$A7)*(('Calcification Rates'!$F$53-'Calcification Rates'!$G$53)*0.1))+('Calcification Rates'!$J$53*$A7*('Calcification Rates'!$F$53-'Calcification Rates'!$G$53)))*('Calcification Rates'!$H$53-'Calcification Rates'!$I$53)</f>
        <v>9.1710520442893415</v>
      </c>
      <c r="CM7" s="2">
        <f>((((1-'Calcification Rates'!$J$53)*$A7)*(('Calcification Rates'!$F$53+'Calcification Rates'!$G$53)*0.1))+('Calcification Rates'!$J$53*$A7*('Calcification Rates'!$F$53+'Calcification Rates'!$G$53)))*('Calcification Rates'!$H$53+'Calcification Rates'!$I$53)</f>
        <v>18.078147728551311</v>
      </c>
      <c r="CN7" s="2">
        <f>((((1-'Calcification Rates'!$J$54)*$A7)*'Calcification Rates'!$F$54*0.1)+('Calcification Rates'!$J$54*$A7*'Calcification Rates'!$F$54))*'Calcification Rates'!$H$54</f>
        <v>11.297800628942571</v>
      </c>
      <c r="CO7" s="2">
        <f>((((1-'Calcification Rates'!$J$54)*$A7)*(('Calcification Rates'!$F$54-'Calcification Rates'!$G$54)*0.1))+('Calcification Rates'!$J$54*$A7*('Calcification Rates'!$F$54-'Calcification Rates'!$G$54)))*('Calcification Rates'!$H$54-'Calcification Rates'!$I$54)</f>
        <v>8.0806210150133548</v>
      </c>
      <c r="CP7" s="2">
        <f>((((1-'Calcification Rates'!$J$54)*$A7)*(('Calcification Rates'!$F$54+'Calcification Rates'!$G$54)*0.1))+('Calcification Rates'!$J$54*$A7*('Calcification Rates'!$F$54+'Calcification Rates'!$G$54)))*('Calcification Rates'!$H$54+'Calcification Rates'!$I$54)</f>
        <v>15.026339989103858</v>
      </c>
      <c r="CQ7" s="2">
        <f>((((1-'Calcification Rates'!$J$55)*$A7)*'Calcification Rates'!$F$55*0.1)+('Calcification Rates'!$J$55*$A7*'Calcification Rates'!$F$55))*'Calcification Rates'!$H$55</f>
        <v>11.298664658854166</v>
      </c>
      <c r="CR7" s="2">
        <f>((((1-'Calcification Rates'!$J$55)*$A7)*(('Calcification Rates'!$F$55-'Calcification Rates'!$G$55)*0.1))+('Calcification Rates'!$J$55*$A7*('Calcification Rates'!$F$55-'Calcification Rates'!$G$55)))*('Calcification Rates'!$H$55-'Calcification Rates'!$I$55)</f>
        <v>8.2562282489015981</v>
      </c>
      <c r="CS7" s="2">
        <f>((((1-'Calcification Rates'!$J$55)*$A7)*(('Calcification Rates'!$F$55+'Calcification Rates'!$G$55)*0.1))+('Calcification Rates'!$J$55*$A7*('Calcification Rates'!$F$55+'Calcification Rates'!$G$55)))*('Calcification Rates'!$H$55+'Calcification Rates'!$I$55)</f>
        <v>14.803775838305931</v>
      </c>
      <c r="CT7" s="2">
        <f>((((1-'Calcification Rates'!$J$56)*$A7)*'Calcification Rates'!$F$56*0.1)+('Calcification Rates'!$J$56*$A7*'Calcification Rates'!$F$56))*'Calcification Rates'!$H$56</f>
        <v>10.913331916666667</v>
      </c>
      <c r="CU7" s="2">
        <f>((((1-'Calcification Rates'!$J$56)*$A7)*(('Calcification Rates'!$F$56-'Calcification Rates'!$G$56)*0.1))+('Calcification Rates'!$J$56*$A7*('Calcification Rates'!$F$56-'Calcification Rates'!$G$56)))*('Calcification Rates'!$H$56-'Calcification Rates'!$I$56)</f>
        <v>8.0867181944411968</v>
      </c>
      <c r="CV7" s="2">
        <f>((((1-'Calcification Rates'!$J$56)*$A7)*(('Calcification Rates'!$F$56+'Calcification Rates'!$G$56)*0.1))+('Calcification Rates'!$J$56*$A7*('Calcification Rates'!$F$56+'Calcification Rates'!$G$56)))*('Calcification Rates'!$H$56+'Calcification Rates'!$I$56)</f>
        <v>14.155638459406154</v>
      </c>
      <c r="CW7" s="2">
        <f>((((1-'Calcification Rates'!$J$57)*$A7)*'Calcification Rates'!$F$57*0.1)+('Calcification Rates'!$J$57*$A7*'Calcification Rates'!$F$57))*'Calcification Rates'!$H$57</f>
        <v>11.1613621875</v>
      </c>
      <c r="CX7" s="2">
        <f>((((1-'Calcification Rates'!$J$57)*$A7)*(('Calcification Rates'!$F$57-'Calcification Rates'!$G$57)*0.1))+('Calcification Rates'!$J$57*$A7*('Calcification Rates'!$F$57-'Calcification Rates'!$G$57)))*('Calcification Rates'!$H$57-'Calcification Rates'!$I$57)</f>
        <v>7.3091491372833888</v>
      </c>
      <c r="CY7" s="2">
        <f>((((1-'Calcification Rates'!$J$57)*$A7)*(('Calcification Rates'!$F$57+'Calcification Rates'!$G$57)*0.1))+('Calcification Rates'!$J$57*$A7*('Calcification Rates'!$F$57+'Calcification Rates'!$G$57)))*('Calcification Rates'!$H$57+'Calcification Rates'!$I$57)</f>
        <v>15.706396605239975</v>
      </c>
      <c r="CZ7" s="2">
        <f>((((1-'Calcification Rates'!$J$58)*$A7)*'Calcification Rates'!$F$58*0.1)+('Calcification Rates'!$J$58*$A7*'Calcification Rates'!$F$58))*'Calcification Rates'!$H$58</f>
        <v>11.297800628942571</v>
      </c>
      <c r="DA7" s="2">
        <f>((((1-'Calcification Rates'!$J$58)*$A7)*(('Calcification Rates'!$F$58-'Calcification Rates'!$G$58)*0.1))+('Calcification Rates'!$J$58*$A7*('Calcification Rates'!$F$58-'Calcification Rates'!$G$58)))*('Calcification Rates'!$H$58-'Calcification Rates'!$I$58)</f>
        <v>8.0806210150133548</v>
      </c>
      <c r="DB7" s="2">
        <f>((((1-'Calcification Rates'!$J$58)*$A7)*(('Calcification Rates'!$F$58+'Calcification Rates'!$G$58)*0.1))+('Calcification Rates'!$J$58*$A7*('Calcification Rates'!$F$58+'Calcification Rates'!$G$58)))*('Calcification Rates'!$H$58+'Calcification Rates'!$I$58)</f>
        <v>15.026339989103858</v>
      </c>
      <c r="DC7" s="2">
        <f>((((1-'Calcification Rates'!$J$59)*$A7)*'Calcification Rates'!$F$59*0.1)+('Calcification Rates'!$J$59*$A7*'Calcification Rates'!$F$59))*'Calcification Rates'!$H$59</f>
        <v>9.3657227999999986</v>
      </c>
      <c r="DD7" s="2">
        <f>((((1-'Calcification Rates'!$J$59)*$A7)*(('Calcification Rates'!$F$59-'Calcification Rates'!$G$59)*0.1))+('Calcification Rates'!$J$59*$A7*('Calcification Rates'!$F$59-'Calcification Rates'!$G$59)))*('Calcification Rates'!$H$59-'Calcification Rates'!$I$59)</f>
        <v>7.2654584999999985</v>
      </c>
      <c r="DE7" s="2">
        <f>((((1-'Calcification Rates'!$J$59)*$A7)*(('Calcification Rates'!$F$59+'Calcification Rates'!$G$59)*0.1))+('Calcification Rates'!$J$59*$A7*('Calcification Rates'!$F$59+'Calcification Rates'!$G$59)))*('Calcification Rates'!$H$59+'Calcification Rates'!$I$59)</f>
        <v>11.665141799999999</v>
      </c>
      <c r="DF7" s="2">
        <f>((((1-'Calcification Rates'!$J$60)*$A7)*'Calcification Rates'!$F$60*0.1)+('Calcification Rates'!$J$60*$A7*'Calcification Rates'!$F$60))*'Calcification Rates'!$H$60</f>
        <v>12.167631768292683</v>
      </c>
      <c r="DG7" s="2">
        <f>((((1-'Calcification Rates'!$J$60)*$A7)*(('Calcification Rates'!$F$60-'Calcification Rates'!$G$60)*0.1))+('Calcification Rates'!$J$60*$A7*('Calcification Rates'!$F$60-'Calcification Rates'!$G$60)))*('Calcification Rates'!$H$60-'Calcification Rates'!$I$60)</f>
        <v>9.296214797213791</v>
      </c>
      <c r="DH7" s="2">
        <f>((((1-'Calcification Rates'!$J$60)*$A7)*(('Calcification Rates'!$F$60+'Calcification Rates'!$G$60)*0.1))+('Calcification Rates'!$J$60*$A7*('Calcification Rates'!$F$60+'Calcification Rates'!$G$60)))*('Calcification Rates'!$H$60+'Calcification Rates'!$I$60)</f>
        <v>15.413708643171212</v>
      </c>
      <c r="DI7" s="2">
        <f>((((1-'Calcification Rates'!$J$61)*$A7)*'Calcification Rates'!$F$61*0.1)+('Calcification Rates'!$J$61*$A7*'Calcification Rates'!$F$61))*'Calcification Rates'!$H$61</f>
        <v>11.297800628942571</v>
      </c>
      <c r="DJ7" s="2">
        <f>((((1-'Calcification Rates'!$J$61)*$A7)*(('Calcification Rates'!$F$61-'Calcification Rates'!$G$61)*0.1))+('Calcification Rates'!$J$61*$A7*('Calcification Rates'!$F$61-'Calcification Rates'!$G$61)))*('Calcification Rates'!$H$61-'Calcification Rates'!$I$61)</f>
        <v>8.0806210150133548</v>
      </c>
      <c r="DK7" s="2">
        <f>((((1-'Calcification Rates'!$J$61)*$A7)*(('Calcification Rates'!$F$61+'Calcification Rates'!$G$61)*0.1))+('Calcification Rates'!$J$61*$A7*('Calcification Rates'!$F$61+'Calcification Rates'!$G$61)))*('Calcification Rates'!$H$61+'Calcification Rates'!$I$61)</f>
        <v>15.026339989103858</v>
      </c>
      <c r="DL7" s="2">
        <f>(2*'Calcification Rates'!$F$62*'Calcification Rates'!$H$62)+0.1*'Calcification Rates'!$F$62*(CV7+(2*'Calcification Rates'!$F$62))*'Calcification Rates'!$H$62</f>
        <v>6.4183964998948753</v>
      </c>
      <c r="DM7" s="2">
        <f>(2*('Calcification Rates'!$F$62-'Calcification Rates'!$G$62)*('Calcification Rates'!$H$62-'Calcification Rates'!$I$62))+(0.1*('Calcification Rates'!$F$62-'Calcification Rates'!$G$62)*(CV7+(2*'Calcification Rates'!$F$62-'Calcification Rates'!$G$62)))*('Calcification Rates'!$H$62-'Calcification Rates'!$I$62)</f>
        <v>3.7225544020980834</v>
      </c>
      <c r="DN7" s="2">
        <f>(2*('Calcification Rates'!$F$62+'Calcification Rates'!$G$62)*('Calcification Rates'!$H$62+'Calcification Rates'!$I$62))+(0.1*('Calcification Rates'!$F$62+'Calcification Rates'!$G$62)*(CV7+(2*'Calcification Rates'!$F$62+'Calcification Rates'!$G$62)))*('Calcification Rates'!$H$62+'Calcification Rates'!$I$62)</f>
        <v>9.8605780752883696</v>
      </c>
      <c r="DO7" s="2">
        <f>((((((((($A7*2)/PI())/2)+'Calcification Rates'!$F$63)^2)*PI())/2))-((((((($A7*2)/PI())/2)^2)*PI())/2)))*'Calcification Rates'!$H$63</f>
        <v>6.7477676488151062</v>
      </c>
      <c r="DP7" s="2">
        <f>((((((((($A7*2)/PI())/2)+('Calcification Rates'!$F$63-'Calcification Rates'!$G$63))^2)*PI())/2))-((((((($A7*2)/PI())/2)^2)*PI())/2)))*('Calcification Rates'!$H$63-'Calcification Rates'!$I$63)</f>
        <v>4.7550607905028288</v>
      </c>
      <c r="DQ7" s="2">
        <f>((((((((($A7*2)/PI())/2)+('Calcification Rates'!$F$63+'Calcification Rates'!$G$63))^2)*PI())/2))-((((((($A7*2)/PI())/2)^2)*PI())/2)))*('Calcification Rates'!$H$63+'Calcification Rates'!$I$63)</f>
        <v>9.099937808973797</v>
      </c>
      <c r="DR7" s="2">
        <f>(2*'Calcification Rates'!$F$64*'Calcification Rates'!$H$64)+0.1*'Calcification Rates'!$F$64*($A7+(2*'Calcification Rates'!$F$64))*'Calcification Rates'!$H$64</f>
        <v>4.8120906061183195</v>
      </c>
      <c r="DS7" s="2">
        <f>(2*('Calcification Rates'!$F$64-'Calcification Rates'!$G$64)*('Calcification Rates'!$H$64-'Calcification Rates'!$I$64))+(0.1*('Calcification Rates'!$F$64-'Calcification Rates'!$G$64)*($A7+(2*'Calcification Rates'!$F$64-'Calcification Rates'!$G$64)))*('Calcification Rates'!$H$64-'Calcification Rates'!$I$64)</f>
        <v>2.7826529724112428</v>
      </c>
      <c r="DT7" s="2">
        <f>(2*('Calcification Rates'!$F$64+'Calcification Rates'!$G$64)*('Calcification Rates'!$H$64+'Calcification Rates'!$I$64))+(0.1*('Calcification Rates'!$F$64+'Calcification Rates'!$G$64)*($A7+(2*'Calcification Rates'!$F$64+'Calcification Rates'!$G$64)))*('Calcification Rates'!$H$64+'Calcification Rates'!$I$64)</f>
        <v>7.4143430057872601</v>
      </c>
      <c r="DU7" s="2">
        <f>((((((((($A7*2)/PI())/2)+'Calcification Rates'!$F$65)^2)*PI())/2))-((((((($A7*2)/PI())/2)^2)*PI())/2)))*'Calcification Rates'!$H$65</f>
        <v>6.7477676488151062</v>
      </c>
      <c r="DV7" s="2">
        <f>((((((((($A7*2)/PI())/2)+('Calcification Rates'!$F$65-'Calcification Rates'!$G$65))^2)*PI())/2))-((((((($A7*2)/PI())/2)^2)*PI())/2)))*('Calcification Rates'!$H$65-'Calcification Rates'!$I$65)</f>
        <v>4.7550607905028288</v>
      </c>
      <c r="DW7" s="2">
        <f>((((((((($A7*2)/PI())/2)+('Calcification Rates'!$F$65+'Calcification Rates'!$G$65))^2)*PI())/2))-((((((($A7*2)/PI())/2)^2)*PI())/2)))*('Calcification Rates'!$H$65+'Calcification Rates'!$I$65)</f>
        <v>9.099937808973797</v>
      </c>
      <c r="DX7" s="2">
        <f>(2*'Calcification Rates'!$F$66*'Calcification Rates'!$H$66)+0.1*'Calcification Rates'!$F$66*(DH7+(2*'Calcification Rates'!$F$66))*'Calcification Rates'!$H$66</f>
        <v>6.6391179230841253</v>
      </c>
      <c r="DY7" s="2">
        <f>(2*('Calcification Rates'!$F$66-'Calcification Rates'!$G$66)*('Calcification Rates'!$H$66-'Calcification Rates'!$I$66))+(0.1*('Calcification Rates'!$F$66-'Calcification Rates'!$G$66)*(DH7+(2*'Calcification Rates'!$F$66-'Calcification Rates'!$G$66)))*('Calcification Rates'!$H$66-'Calcification Rates'!$I$66)</f>
        <v>3.8517056316502236</v>
      </c>
      <c r="DZ7" s="2">
        <f>(2*('Calcification Rates'!$F$66+'Calcification Rates'!$G$66)*('Calcification Rates'!$H$66+'Calcification Rates'!$I$66))+(0.1*('Calcification Rates'!$F$66+'Calcification Rates'!$G$66)*(DH7+(2*'Calcification Rates'!$F$66+'Calcification Rates'!$G$66)))*('Calcification Rates'!$H$66+'Calcification Rates'!$I$66)</f>
        <v>10.196713607186535</v>
      </c>
      <c r="EA7" s="2">
        <f>((((((((($A7*2)/PI())/2)+'Calcification Rates'!$F$67)^2)*PI())/2))-((((((($A7*2)/PI())/2)^2)*PI())/2)))*'Calcification Rates'!$H$67</f>
        <v>6.7477676488151062</v>
      </c>
      <c r="EB7" s="2">
        <f>((((((((($A7*2)/PI())/2)+('Calcification Rates'!$F$67-'Calcification Rates'!$G$67))^2)*PI())/2))-((((((($A7*2)/PI())/2)^2)*PI())/2)))*('Calcification Rates'!$H$67-'Calcification Rates'!$I$67)</f>
        <v>4.7550607905028288</v>
      </c>
      <c r="EC7" s="2">
        <f>((((((((($A7*2)/PI())/2)+('Calcification Rates'!$F$67+'Calcification Rates'!$G$67))^2)*PI())/2))-((((((($A7*2)/PI())/2)^2)*PI())/2)))*('Calcification Rates'!$H$67+'Calcification Rates'!$I$67)</f>
        <v>9.099937808973797</v>
      </c>
      <c r="ED7" s="2">
        <f>((((((((($A7*2)/PI())/2)+'Calcification Rates'!$F$68)^2)*PI())/2))-((((((($A7*2)/PI())/2)^2)*PI())/2)))*'Calcification Rates'!$H$68</f>
        <v>6.7477676488151062</v>
      </c>
      <c r="EE7" s="2">
        <f>((((((((($A7*2)/PI())/2)+('Calcification Rates'!$F$68-'Calcification Rates'!$G$68))^2)*PI())/2))-((((((($A7*2)/PI())/2)^2)*PI())/2)))*('Calcification Rates'!$H$68-'Calcification Rates'!$I$68)</f>
        <v>4.7550607905028288</v>
      </c>
      <c r="EF7" s="2">
        <f>((((((((($A7*2)/PI())/2)+('Calcification Rates'!$F$68+'Calcification Rates'!$G$68))^2)*PI())/2))-((((((($A7*2)/PI())/2)^2)*PI())/2)))*('Calcification Rates'!$H$68+'Calcification Rates'!$I$68)</f>
        <v>9.099937808973797</v>
      </c>
      <c r="EG7" s="2">
        <f>((((1-'Calcification Rates'!$J$69)*$A7)*'Calcification Rates'!$F$69*0.1)+('Calcification Rates'!$J$69*$A7*'Calcification Rates'!$F$69))*'Calcification Rates'!$H$69</f>
        <v>1.5346347500000004</v>
      </c>
      <c r="EH7" s="2">
        <f>((((1-'Calcification Rates'!$J$69)*EC7)*(('Calcification Rates'!$F$69-'Calcification Rates'!$G$69)*0.1))+('Calcification Rates'!$J$69*EC7*('Calcification Rates'!$F$69-'Calcification Rates'!$G$69)))*('Calcification Rates'!$H$69-'Calcification Rates'!$I$69)</f>
        <v>2.0639361429551681</v>
      </c>
      <c r="EI7" s="2">
        <f>((((1-'Calcification Rates'!$J$69)*EC7)*(('Calcification Rates'!$F$69+'Calcification Rates'!$G$69)*0.1))+('Calcification Rates'!$J$69*EC7*('Calcification Rates'!$F$69+'Calcification Rates'!$G$69)))*('Calcification Rates'!$H$69+'Calcification Rates'!$I$69)</f>
        <v>3.599650304671755</v>
      </c>
      <c r="EJ7" s="2">
        <f>(2*'Calcification Rates'!$F$70*'Calcification Rates'!$H$70)+0.1*'Calcification Rates'!$F$70*(DT7+(2*'Calcification Rates'!$F$70))*'Calcification Rates'!$H$70</f>
        <v>5.235673671022985</v>
      </c>
      <c r="EK7" s="2">
        <f>(2*('Calcification Rates'!$F$70-'Calcification Rates'!$G$70)*('Calcification Rates'!$H$70-'Calcification Rates'!$I$70))+(0.1*('Calcification Rates'!$F$70-'Calcification Rates'!$G$70)*(DT7+(2*'Calcification Rates'!$F$70-'Calcification Rates'!$G$70)))*('Calcification Rates'!$H$70-'Calcification Rates'!$I$70)</f>
        <v>3.0305050968649487</v>
      </c>
      <c r="EL7" s="2">
        <f>(2*('Calcification Rates'!$F$70+'Calcification Rates'!$G$70)*('Calcification Rates'!$H$70+'Calcification Rates'!$I$70))+(0.1*('Calcification Rates'!$F$70+'Calcification Rates'!$G$70)*(DT7+(2*'Calcification Rates'!$F$70+'Calcification Rates'!$G$70)))*('Calcification Rates'!$H$70+'Calcification Rates'!$I$70)</f>
        <v>8.0594154992837534</v>
      </c>
      <c r="EM7" s="2">
        <f>((((1-'Calcification Rates'!$J$71)*$A7)*'Calcification Rates'!$F$71*0.1)+('Calcification Rates'!$J$71*$A7*'Calcification Rates'!$F$71))*'Calcification Rates'!$H$71</f>
        <v>11.297800628942571</v>
      </c>
      <c r="EN7" s="2">
        <f>((((1-'Calcification Rates'!$J$71)*$A7)*(('Calcification Rates'!$F$71-'Calcification Rates'!$G$71)*0.1))+('Calcification Rates'!$J$71*$A7*('Calcification Rates'!$F$71-'Calcification Rates'!$G$71)))*('Calcification Rates'!$H$71-'Calcification Rates'!$I$71)</f>
        <v>8.0806210150133548</v>
      </c>
      <c r="EO7" s="2">
        <f>((((1-'Calcification Rates'!$J$71)*$A7)*(('Calcification Rates'!$F$71+'Calcification Rates'!$G$71)*0.1))+('Calcification Rates'!$J$71*$A7*('Calcification Rates'!$F$71+'Calcification Rates'!$G$71)))*('Calcification Rates'!$H$71+'Calcification Rates'!$I$71)</f>
        <v>15.026339989103858</v>
      </c>
      <c r="EP7" s="2">
        <f>(2*'Calcification Rates'!$F$72*'Calcification Rates'!$H$72)+0.1*'Calcification Rates'!$F$72*($A7+(2*'Calcification Rates'!$F$72))*'Calcification Rates'!$H$72</f>
        <v>4.8120906061183195</v>
      </c>
      <c r="EQ7" s="2">
        <f>(2*('Calcification Rates'!$F$72-'Calcification Rates'!$G$72)*('Calcification Rates'!$H$72-'Calcification Rates'!$I$72))+(0.1*('Calcification Rates'!$F$72-'Calcification Rates'!$G$72)*($A7+(2*'Calcification Rates'!$F$72-'Calcification Rates'!$G$72)))*('Calcification Rates'!$H$72-'Calcification Rates'!$I$72)</f>
        <v>2.7826529724112428</v>
      </c>
      <c r="ER7" s="2">
        <f>(2*('Calcification Rates'!$F$72+'Calcification Rates'!$G$72)*('Calcification Rates'!$H$72+'Calcification Rates'!$I$72))+(0.1*('Calcification Rates'!$F$72+'Calcification Rates'!$G$72)*($A7+(2*'Calcification Rates'!$F$72+'Calcification Rates'!$G$72)))*('Calcification Rates'!$H$72+'Calcification Rates'!$I$72)</f>
        <v>7.4143430057872601</v>
      </c>
      <c r="ES7" s="2">
        <f>$A7*'Calcification Rates'!$F$73*'Calcification Rates'!$H$73</f>
        <v>6.7500000000000018</v>
      </c>
      <c r="ET7" s="2">
        <f>$A7*('Calcification Rates'!$F$73-'Calcification Rates'!$G$73)*('Calcification Rates'!$H$73-'Calcification Rates'!$I$73)</f>
        <v>4.7259500000000001</v>
      </c>
      <c r="EU7" s="2">
        <f>$A7*('Calcification Rates'!$F$73+'Calcification Rates'!$G$73)*('Calcification Rates'!$H$73+'Calcification Rates'!$I$73)</f>
        <v>9.132200000000001</v>
      </c>
      <c r="EV7" s="2">
        <f>(2*'Calcification Rates'!$F$74*'Calcification Rates'!$H$74)+0.1*'Calcification Rates'!$F$74*($A7+(2*'Calcification Rates'!$F$74))*'Calcification Rates'!$H$74</f>
        <v>4.8120906061183195</v>
      </c>
      <c r="EW7" s="2">
        <f>(2*('Calcification Rates'!$F$74-'Calcification Rates'!$G$74)*('Calcification Rates'!$H$74-'Calcification Rates'!$I$74))+(0.1*('Calcification Rates'!$F$74-'Calcification Rates'!$G$74)*($A7+(2*'Calcification Rates'!$F$74-'Calcification Rates'!$G$74)))*('Calcification Rates'!$H$74-'Calcification Rates'!$I$74)</f>
        <v>2.7826529724112428</v>
      </c>
      <c r="EX7" s="2">
        <f>(2*('Calcification Rates'!$F$74+'Calcification Rates'!$G$74)*('Calcification Rates'!$H$74+'Calcification Rates'!$I$74))+(0.1*('Calcification Rates'!$F$74+'Calcification Rates'!$G$74)*($A7+(2*'Calcification Rates'!$F$74+'Calcification Rates'!$G$74)))*('Calcification Rates'!$H$74+'Calcification Rates'!$I$74)</f>
        <v>7.4143430057872601</v>
      </c>
      <c r="EY7" s="2">
        <f>$A7*'Calcification Rates'!$F$75*'Calcification Rates'!$H$75</f>
        <v>4.2155993197278923</v>
      </c>
      <c r="EZ7" s="2">
        <f>$A7*('Calcification Rates'!$F$75-'Calcification Rates'!$G$75)*('Calcification Rates'!$H$75-'Calcification Rates'!$I$75)</f>
        <v>3.2725055570045809</v>
      </c>
      <c r="FA7" s="2">
        <f>$A7*('Calcification Rates'!$F$75+'Calcification Rates'!$G$75)*('Calcification Rates'!$H$75+'Calcification Rates'!$I$75)</f>
        <v>5.2683709170738364</v>
      </c>
      <c r="FB7" s="2">
        <f>((((1-'Calcification Rates'!$J$76)*$A7)*'Calcification Rates'!$F$76*0.1)+('Calcification Rates'!$J$76*$A7*'Calcification Rates'!$F$76))*'Calcification Rates'!$H$76</f>
        <v>2.8862999999999999</v>
      </c>
      <c r="FC7" s="2">
        <f>((((1-'Calcification Rates'!$J$76)*$A7)*(('Calcification Rates'!$F$76-'Calcification Rates'!$G$76)*0.1))+('Calcification Rates'!$J$76*$A7*('Calcification Rates'!$F$76-'Calcification Rates'!$G$76)))*('Calcification Rates'!$H$76-'Calcification Rates'!$I$76)</f>
        <v>2.0201534399999996</v>
      </c>
      <c r="FD7" s="2">
        <f>((((1-'Calcification Rates'!$J$76)*$A7)*(('Calcification Rates'!$F$76+'Calcification Rates'!$G$76)*0.1))+('Calcification Rates'!$J$76*$A7*('Calcification Rates'!$F$76+'Calcification Rates'!$G$76)))*('Calcification Rates'!$H$76+'Calcification Rates'!$I$76)</f>
        <v>3.9058694399999996</v>
      </c>
      <c r="FE7" s="113">
        <f>$A7*'Calcification Rates'!$F$77*'Calcification Rates'!$H$77</f>
        <v>8.8500000000000014</v>
      </c>
      <c r="FF7" s="113">
        <f>$A7*('Calcification Rates'!$F$77-'Calcification Rates'!$G$77)*('Calcification Rates'!$H$77-'Calcification Rates'!$I$77)</f>
        <v>6.1845000000000008</v>
      </c>
      <c r="FG7" s="113">
        <f>$A7*('Calcification Rates'!$F$77+'Calcification Rates'!$G$77)*('Calcification Rates'!$H$77+'Calcification Rates'!$I$77)</f>
        <v>11.990000000000004</v>
      </c>
      <c r="FH7" s="113">
        <f>$A7*'Calcification Rates'!$F$81*'Calcification Rates'!$H$81</f>
        <v>0.8899999999999999</v>
      </c>
      <c r="FI7" s="113">
        <f>$A7*('Calcification Rates'!$F$81-'Calcification Rates'!$G$81)*('Calcification Rates'!$H$81-'Calcification Rates'!$I$81)</f>
        <v>0.505</v>
      </c>
      <c r="FJ7" s="113">
        <f>$A7*('Calcification Rates'!$F$81+'Calcification Rates'!$G$81)*('Calcification Rates'!$H$81+'Calcification Rates'!$I$81)</f>
        <v>1.2749999999999999</v>
      </c>
      <c r="FK7" s="113">
        <f>$A7*'Calcification Rates'!$F$84*'Calcification Rates'!$H$84</f>
        <v>0.8899999999999999</v>
      </c>
      <c r="FL7" s="113">
        <f>$A7*('Calcification Rates'!$F$84-'Calcification Rates'!$G$84)*('Calcification Rates'!$H$84-'Calcification Rates'!$I$84)</f>
        <v>0.505</v>
      </c>
      <c r="FM7" s="113">
        <f>$A7*('Calcification Rates'!$F$84+'Calcification Rates'!$G$84)*('Calcification Rates'!$H$84+'Calcification Rates'!$I$84)</f>
        <v>1.2749999999999999</v>
      </c>
    </row>
    <row r="8" spans="1:169" x14ac:dyDescent="0.3">
      <c r="A8" s="1">
        <v>6</v>
      </c>
      <c r="B8" s="2">
        <f>((((1-'Calcification Rates'!$J$11)*A8)*'Calcification Rates'!$F$11*0.1)+('Calcification Rates'!$J$11*A8*'Calcification Rates'!$F$11))*'Calcification Rates'!$H$11</f>
        <v>13.557360754731087</v>
      </c>
      <c r="C8" s="2">
        <f>((((1-'Calcification Rates'!$J$11)*A8)*(('Calcification Rates'!$F$11-'Calcification Rates'!$G$11)*0.1))+('Calcification Rates'!$J$11*A8*('Calcification Rates'!$F$11-'Calcification Rates'!$G$11)))*('Calcification Rates'!$H$11-'Calcification Rates'!$I$11)</f>
        <v>9.6967452180160265</v>
      </c>
      <c r="D8" s="2">
        <f>((((1-'Calcification Rates'!$J$11)*A8)*(('Calcification Rates'!$F$11+'Calcification Rates'!$G$11)*0.1))+('Calcification Rates'!$J$11*A8*('Calcification Rates'!$F$11+'Calcification Rates'!$G$11)))*('Calcification Rates'!$H$11+'Calcification Rates'!$I$11)</f>
        <v>18.031607986924634</v>
      </c>
      <c r="E8" s="2">
        <f>((((1-'Calcification Rates'!$J$12)*A8)*'Calcification Rates'!$F$12*0.1)+('Calcification Rates'!$J$12*A8*'Calcification Rates'!$F$12))*'Calcification Rates'!$H$12</f>
        <v>2.353813885433973</v>
      </c>
      <c r="F8" s="2">
        <f>((((1-'Calcification Rates'!$J$12)*A8)*(('Calcification Rates'!$F$12-'Calcification Rates'!$G$12)*0.1))+('Calcification Rates'!$J$12*A8*('Calcification Rates'!$F$12-'Calcification Rates'!$G$12)))*('Calcification Rates'!$H$12-'Calcification Rates'!$I$12)</f>
        <v>1.7746618369737091</v>
      </c>
      <c r="G8" s="2">
        <f>((((1-'Calcification Rates'!$J$12)*A8)*(('Calcification Rates'!$F$12+'Calcification Rates'!$G$12)*0.1))+('Calcification Rates'!$J$12*A8*('Calcification Rates'!$F$12+'Calcification Rates'!$G$12)))*('Calcification Rates'!$H$12+'Calcification Rates'!$I$12)</f>
        <v>3.0067855551555955</v>
      </c>
      <c r="H8" s="2">
        <f>(2*'Calcification Rates'!$F$13*'Calcification Rates'!$H$13)+0.1*'Calcification Rates'!$F$13*(A8+(2*'Calcification Rates'!$F$13))*'Calcification Rates'!$H$13</f>
        <v>4.987535049550476</v>
      </c>
      <c r="I8" s="2">
        <f>(2*('Calcification Rates'!$F$13-'Calcification Rates'!$G$13)*('Calcification Rates'!$H$13-'Calcification Rates'!$I$13))+(0.1*('Calcification Rates'!$F$13-'Calcification Rates'!$G$13)*(A8+(2*'Calcification Rates'!$F$13-'Calcification Rates'!$G$13)))*('Calcification Rates'!$H$13-'Calcification Rates'!$I$13)</f>
        <v>2.8853111795755089</v>
      </c>
      <c r="J8" s="2">
        <f>(2*('Calcification Rates'!$F$13+'Calcification Rates'!$G$13)*('Calcification Rates'!$H$13+'Calcification Rates'!$I$13))+(0.1*('Calcification Rates'!$F$13+'Calcification Rates'!$G$13)*(A8+(2*'Calcification Rates'!$F$13+'Calcification Rates'!$G$13)))*('Calcification Rates'!$H$13+'Calcification Rates'!$I$13)</f>
        <v>7.6815264556741365</v>
      </c>
      <c r="K8" s="2">
        <f>(2*'Calcification Rates'!$F$14*'Calcification Rates'!$H$14)+0.1*'Calcification Rates'!$F$14*(A8+(2*'Calcification Rates'!$F$14))*'Calcification Rates'!$H$14</f>
        <v>9.8105970075262761</v>
      </c>
      <c r="L8" s="2">
        <f>(2*('Calcification Rates'!$F$14-'Calcification Rates'!$G$14)*('Calcification Rates'!$H$14-'Calcification Rates'!$I$14))+(0.1*('Calcification Rates'!$F$14-'Calcification Rates'!$G$14)*(A8+(2*'Calcification Rates'!$F$14-'Calcification Rates'!$G$14)))*('Calcification Rates'!$H$14-'Calcification Rates'!$I$14)</f>
        <v>6.0562524543294414</v>
      </c>
      <c r="M8" s="2">
        <f>(2*('Calcification Rates'!$F$14+'Calcification Rates'!$G$14)*('Calcification Rates'!$H$14+'Calcification Rates'!$I$14))+(0.1*('Calcification Rates'!$F$14+'Calcification Rates'!$G$14)*(A8+(2*'Calcification Rates'!$F$14+'Calcification Rates'!$G$14)))*('Calcification Rates'!$H$14+'Calcification Rates'!$I$14)</f>
        <v>14.539977379598044</v>
      </c>
      <c r="N8" s="2">
        <f>((((((((($A8*2)/PI())/2)+'Calcification Rates'!$F$15)^2)*PI())/2))-((((((($A8*2)/PI())/2)^2)*PI())/2)))*'Calcification Rates'!$H$15</f>
        <v>9.0824332984988025</v>
      </c>
      <c r="O8" s="2">
        <f>((((((((($A8*2)/PI())/2)+('Calcification Rates'!$F$15-'Calcification Rates'!$G$15))^2)*PI())/2))-((((((($A8*2)/PI())/2)^2)*PI())/2)))*('Calcification Rates'!$H$15-'Calcification Rates'!$I$15)</f>
        <v>6.7396111207124383</v>
      </c>
      <c r="P8" s="2">
        <f>((((((((($A8*2)/PI())/2)+('Calcification Rates'!$F$15+'Calcification Rates'!$G$15))^2)*PI())/2))-((((((($A8*2)/PI())/2)^2)*PI())/2)))*('Calcification Rates'!$H$15+'Calcification Rates'!$I$15)</f>
        <v>11.819011819467249</v>
      </c>
      <c r="Q8" s="2">
        <f>(2*'Calcification Rates'!$F$16*'Calcification Rates'!$H$16)+0.1*'Calcification Rates'!$F$16*(A8+(2*'Calcification Rates'!$F$16))*'Calcification Rates'!$H$16</f>
        <v>9.8105970075262761</v>
      </c>
      <c r="R8" s="2">
        <f>(2*('Calcification Rates'!$F$16-'Calcification Rates'!$G$16)*('Calcification Rates'!$H$16-'Calcification Rates'!$I$16))+(0.1*('Calcification Rates'!$F$16-'Calcification Rates'!$G$16)*(A8+(2*'Calcification Rates'!$F$16-'Calcification Rates'!$G$16)))*('Calcification Rates'!$H$16-'Calcification Rates'!$I$16)</f>
        <v>6.0562524543294414</v>
      </c>
      <c r="S8" s="2">
        <f>(2*('Calcification Rates'!$F$16+'Calcification Rates'!$G$16)*('Calcification Rates'!$H$16+'Calcification Rates'!$I$16))+(0.1*('Calcification Rates'!$F$16+'Calcification Rates'!$G$16)*(A8+(2*'Calcification Rates'!$F$16+'Calcification Rates'!$G$16)))*('Calcification Rates'!$H$16+'Calcification Rates'!$I$16)</f>
        <v>14.539977379598044</v>
      </c>
      <c r="T8" s="2">
        <f>$A8*'Calcification Rates'!$F$17*'Calcification Rates'!$H$17</f>
        <v>7.3493549675570096</v>
      </c>
      <c r="U8" s="2">
        <f>$A8*('Calcification Rates'!$F$17-'Calcification Rates'!$G$17)*('Calcification Rates'!$H$17-'Calcification Rates'!$I$17)</f>
        <v>5.6271321100559248</v>
      </c>
      <c r="V8" s="2">
        <f>$A8*('Calcification Rates'!$F$17+'Calcification Rates'!$G$17)*('Calcification Rates'!$H$17+'Calcification Rates'!$I$17)</f>
        <v>9.277612061121939</v>
      </c>
      <c r="W8" s="2">
        <f>$A8*'Calcification Rates'!$F$22*'Calcification Rates'!$H$22</f>
        <v>1.0680000000000001</v>
      </c>
      <c r="X8" s="2">
        <f>$A8*('Calcification Rates'!$F$22-'Calcification Rates'!$G$22)*('Calcification Rates'!$H$22-'Calcification Rates'!$I$22)</f>
        <v>0.60599999999999998</v>
      </c>
      <c r="Y8" s="2">
        <f>$A8*('Calcification Rates'!$F$22+'Calcification Rates'!$G$22)*('Calcification Rates'!$H$22+'Calcification Rates'!$I$22)</f>
        <v>1.53</v>
      </c>
      <c r="Z8" s="2">
        <f>((((((((($A8*2)/PI())/2)+'Calcification Rates'!$F$25)^2)*PI())/2))-((((((($A8*2)/PI())/2)^2)*PI())/2)))*'Calcification Rates'!$H$25</f>
        <v>13.612860299942902</v>
      </c>
      <c r="AA8" s="2">
        <f>((((((((($A8*2)/PI())/2)+('Calcification Rates'!$F$25-'Calcification Rates'!$G$25))^2)*PI())/2))-((((((($A8*2)/PI())/2)^2)*PI())/2)))*('Calcification Rates'!$H$25-'Calcification Rates'!$I$25)</f>
        <v>5.3613791993804032</v>
      </c>
      <c r="AB8" s="2">
        <f>((((((((($A8*2)/PI())/2)+('Calcification Rates'!$F$25+'Calcification Rates'!$G$25))^2)*PI())/2))-((((((($A8*2)/PI())/2)^2)*PI())/2)))*('Calcification Rates'!$H$25+'Calcification Rates'!$I$25)</f>
        <v>23.510286403810007</v>
      </c>
      <c r="AC8" s="2">
        <f>((((((((($A8*2)/PI())/2)+'Calcification Rates'!$F$26)^2)*PI())/2))-((((((($A8*2)/PI())/2)^2)*PI())/2)))*'Calcification Rates'!$H$26</f>
        <v>13.612860299942902</v>
      </c>
      <c r="AD8" s="2">
        <f>((((((((($A8*2)/PI())/2)+('Calcification Rates'!$F$26-'Calcification Rates'!$G$26))^2)*PI())/2))-((((((($A8*2)/PI())/2)^2)*PI())/2)))*('Calcification Rates'!$H$26-'Calcification Rates'!$I$26)</f>
        <v>5.3613791993804032</v>
      </c>
      <c r="AE8" s="2">
        <f>((((((((($A8*2)/PI())/2)+('Calcification Rates'!$F$26+'Calcification Rates'!$G$26))^2)*PI())/2))-((((((($A8*2)/PI())/2)^2)*PI())/2)))*('Calcification Rates'!$H$26+'Calcification Rates'!$I$26)</f>
        <v>23.510286403810007</v>
      </c>
      <c r="AF8" s="2">
        <f>((((((((($A8*2)/PI())/2)+'Calcification Rates'!$F$27)^2)*PI())/2))-((((((($A8*2)/PI())/2)^2)*PI())/2)))*'Calcification Rates'!$H$27</f>
        <v>13.612860299942902</v>
      </c>
      <c r="AG8" s="2">
        <f>((((((((($A8*2)/PI())/2)+('Calcification Rates'!$F$27-'Calcification Rates'!$G$27))^2)*PI())/2))-((((((($A8*2)/PI())/2)^2)*PI())/2)))*('Calcification Rates'!$H$27-'Calcification Rates'!$I$27)</f>
        <v>5.3613791993804032</v>
      </c>
      <c r="AH8" s="2">
        <f>((((((((($A8*2)/PI())/2)+('Calcification Rates'!$F$27+'Calcification Rates'!$G$27))^2)*PI())/2))-((((((($A8*2)/PI())/2)^2)*PI())/2)))*('Calcification Rates'!$H$27+'Calcification Rates'!$I$27)</f>
        <v>23.510286403810007</v>
      </c>
      <c r="AI8" s="2">
        <f>$A8*'Calcification Rates'!$F$29*'Calcification Rates'!$H$29</f>
        <v>9.6821999999999981</v>
      </c>
      <c r="AJ8" s="2">
        <f>$A8*('Calcification Rates'!$F$29-'Calcification Rates'!$G$29)*('Calcification Rates'!$H$29-'Calcification Rates'!$I$29)</f>
        <v>8.958479999999998</v>
      </c>
      <c r="AK8" s="2">
        <f>$A8*('Calcification Rates'!$F$29+'Calcification Rates'!$G$29)*('Calcification Rates'!$H$29+'Calcification Rates'!$I$29)</f>
        <v>10.405919999999997</v>
      </c>
      <c r="AL8" s="2">
        <f>(2*'Calcification Rates'!$F$30*'Calcification Rates'!$H$30)+0.1*'Calcification Rates'!$F$30*($A8+(2*'Calcification Rates'!$F$30))*'Calcification Rates'!$H$30</f>
        <v>4.987535049550476</v>
      </c>
      <c r="AM8" s="2">
        <f>(2*('Calcification Rates'!$F$30-'Calcification Rates'!$G$30)*('Calcification Rates'!$H$30-'Calcification Rates'!$I$30))+(0.1*('Calcification Rates'!$F$30-'Calcification Rates'!$G$30)*($A8+(2*'Calcification Rates'!$F$30-'Calcification Rates'!$G$30)))*('Calcification Rates'!$H$30-'Calcification Rates'!$I$30)</f>
        <v>2.8853111795755089</v>
      </c>
      <c r="AN8" s="2">
        <f>(2*('Calcification Rates'!$F$30+'Calcification Rates'!$G$30)*('Calcification Rates'!$H$30+'Calcification Rates'!$I$30))+(0.1*('Calcification Rates'!$F$30+'Calcification Rates'!$G$30)*($A8+(2*'Calcification Rates'!$F$30+'Calcification Rates'!$G$30)))*('Calcification Rates'!$H$30+'Calcification Rates'!$I$30)</f>
        <v>7.6815264556741365</v>
      </c>
      <c r="AO8" s="2">
        <f>((((((((($A8*2)/PI())/2)+'Calcification Rates'!$F$31)^2)*PI())/2))-((((((($A8*2)/PI())/2)^2)*PI())/2)))*'Calcification Rates'!$H$31</f>
        <v>30.809272482868053</v>
      </c>
      <c r="AP8" s="2">
        <f>((((((((($A8*2)/PI())/2)+('Calcification Rates'!$F$31-'Calcification Rates'!$G$31))^2)*PI())/2))-((((((($A8*2)/PI())/2)^2)*PI())/2)))*('Calcification Rates'!$H$31-'Calcification Rates'!$I$31)</f>
        <v>17.709016878631775</v>
      </c>
      <c r="AQ8" s="2">
        <f>((((((((($A8*2)/PI())/2)+('Calcification Rates'!$F$31+'Calcification Rates'!$G$31))^2)*PI())/2))-((((((($A8*2)/PI())/2)^2)*PI())/2)))*('Calcification Rates'!$H$31+'Calcification Rates'!$I$31)</f>
        <v>48.702057763946797</v>
      </c>
      <c r="AR8" s="2">
        <f>(2*'Calcification Rates'!$F$32*'Calcification Rates'!$H$32)+0.1*'Calcification Rates'!$F$32*($A8+(2*'Calcification Rates'!$F$32))*'Calcification Rates'!$H$32</f>
        <v>4.987535049550476</v>
      </c>
      <c r="AS8" s="2">
        <f>(2*('Calcification Rates'!$F$32-'Calcification Rates'!$G$32)*('Calcification Rates'!$H$32-'Calcification Rates'!$I$32))+(0.1*('Calcification Rates'!$F$32-'Calcification Rates'!$G$32)*($A8+(2*'Calcification Rates'!$F$32-'Calcification Rates'!$G$32)))*('Calcification Rates'!$H$32-'Calcification Rates'!$I$32)</f>
        <v>2.8853111795755089</v>
      </c>
      <c r="AT8" s="2">
        <f>(2*('Calcification Rates'!$F$32+'Calcification Rates'!$G$32)*('Calcification Rates'!$H$32+'Calcification Rates'!$I$32))+(0.1*('Calcification Rates'!$F$32+'Calcification Rates'!$G$32)*($A8+(2*'Calcification Rates'!$F$32+'Calcification Rates'!$G$32)))*('Calcification Rates'!$H$32+'Calcification Rates'!$I$32)</f>
        <v>7.6815264556741365</v>
      </c>
      <c r="AU8" s="2">
        <f>((((((((($A8*2)/PI())/2)+'Calcification Rates'!$F$36)^2)*PI())/2))-((((((($A8*2)/PI())/2)^2)*PI())/2)))*'Calcification Rates'!$H$36</f>
        <v>9.6691490754305676</v>
      </c>
      <c r="AV8" s="2">
        <f>((((((((($A8*2)/PI())/2)+('Calcification Rates'!$F$36-'Calcification Rates'!$G$36))^2)*PI())/2))-((((((($A8*2)/PI())/2)^2)*PI())/2)))*('Calcification Rates'!$H$36-'Calcification Rates'!$I$36)</f>
        <v>7.1927428860544538</v>
      </c>
      <c r="AW8" s="2">
        <f>((((((((($A8*2)/PI())/2)+('Calcification Rates'!$F$36+'Calcification Rates'!$G$36))^2)*PI())/2))-((((((($A8*2)/PI())/2)^2)*PI())/2)))*('Calcification Rates'!$H$36+'Calcification Rates'!$I$36)</f>
        <v>12.542335846283876</v>
      </c>
      <c r="AX8" s="2">
        <f>$A8*'Calcification Rates'!$F$37*'Calcification Rates'!$H$37</f>
        <v>7.7543678282828283</v>
      </c>
      <c r="AY8" s="2">
        <f>$A8*('Calcification Rates'!$F$37-'Calcification Rates'!$G$37)*('Calcification Rates'!$H$37-'Calcification Rates'!$I$37)</f>
        <v>5.9690674646658222</v>
      </c>
      <c r="AZ8" s="2">
        <f>$A8*('Calcification Rates'!$F$37+'Calcification Rates'!$G$37)*('Calcification Rates'!$H$37+'Calcification Rates'!$I$37)</f>
        <v>9.7313710908039379</v>
      </c>
      <c r="BA8" s="2">
        <f>$A8*'Calcification Rates'!$F$38*'Calcification Rates'!$H$38</f>
        <v>11.540852000000001</v>
      </c>
      <c r="BB8" s="2">
        <f>$A8*('Calcification Rates'!$F$38-'Calcification Rates'!$G$38)*('Calcification Rates'!$H$38-'Calcification Rates'!$I$38)</f>
        <v>8.805757818181819</v>
      </c>
      <c r="BC8" s="2">
        <f>$A8*('Calcification Rates'!$F$38+'Calcification Rates'!$G$38)*('Calcification Rates'!$H$38+'Calcification Rates'!$I$38)</f>
        <v>14.594670000000002</v>
      </c>
      <c r="BD8" s="2">
        <f>(2*'Calcification Rates'!$F$39*'Calcification Rates'!$H$39)+0.1*'Calcification Rates'!$F$39*(AN8+(2*'Calcification Rates'!$F$39))*'Calcification Rates'!$H$39</f>
        <v>5.2825495226826709</v>
      </c>
      <c r="BE8" s="2">
        <f>(2*('Calcification Rates'!$F$39-'Calcification Rates'!$G$39)*('Calcification Rates'!$H$39-'Calcification Rates'!$I$39))+(0.1*('Calcification Rates'!$F$39-'Calcification Rates'!$G$39)*(AN8+(2*'Calcification Rates'!$F$39-'Calcification Rates'!$G$39)))*('Calcification Rates'!$H$39-'Calcification Rates'!$I$39)</f>
        <v>3.057933670814299</v>
      </c>
      <c r="BF8" s="2">
        <f>(2*('Calcification Rates'!$F$39+'Calcification Rates'!$G$39)*('Calcification Rates'!$H$39+'Calcification Rates'!$I$39))+(0.1*('Calcification Rates'!$F$39+'Calcification Rates'!$G$39)*(AN8+(2*'Calcification Rates'!$F$39+'Calcification Rates'!$G$39)))*('Calcification Rates'!$H$39+'Calcification Rates'!$I$39)</f>
        <v>8.1308024951772069</v>
      </c>
      <c r="BG8" s="2">
        <f>((((((((($A8*2)/PI())/2)+'Calcification Rates'!$F$40)^2)*PI())/2))-((((((($A8*2)/PI())/2)^2)*PI())/2)))*'Calcification Rates'!$H$40</f>
        <v>9.6691490754305676</v>
      </c>
      <c r="BH8" s="2">
        <f>((((((((($A8*2)/PI())/2)+('Calcification Rates'!$F$40-'Calcification Rates'!$G$40))^2)*PI())/2))-((((((($A8*2)/PI())/2)^2)*PI())/2)))*('Calcification Rates'!$H$40-'Calcification Rates'!$I$40)</f>
        <v>7.1927428860544538</v>
      </c>
      <c r="BI8" s="2">
        <f>((((((((($A8*2)/PI())/2)+('Calcification Rates'!$F$40+'Calcification Rates'!$G$40))^2)*PI())/2))-((((((($A8*2)/PI())/2)^2)*PI())/2)))*('Calcification Rates'!$H$40+'Calcification Rates'!$I$40)</f>
        <v>12.542335846283876</v>
      </c>
      <c r="BJ8" s="2">
        <f>((((((((($A8*2)/PI())/2)+'Calcification Rates'!$F$41)^2)*PI())/2))-((((((($A8*2)/PI())/2)^2)*PI())/2)))*'Calcification Rates'!$H$41</f>
        <v>11.213763708153817</v>
      </c>
      <c r="BK8" s="2">
        <f>((((((((($A8*2)/PI())/2)+('Calcification Rates'!$F$41-'Calcification Rates'!$G$41))^2)*PI())/2))-((((((($A8*2)/PI())/2)^2)*PI())/2)))*('Calcification Rates'!$H$41-'Calcification Rates'!$I$41)</f>
        <v>8.7778379130234399</v>
      </c>
      <c r="BL8" s="2">
        <f>((((((((($A8*2)/PI())/2)+('Calcification Rates'!$F$41+'Calcification Rates'!$G$41))^2)*PI())/2))-((((((($A8*2)/PI())/2)^2)*PI())/2)))*('Calcification Rates'!$H$41+'Calcification Rates'!$I$41)</f>
        <v>13.98394007513928</v>
      </c>
      <c r="BM8" s="2">
        <f>((((1-'Calcification Rates'!$J$42)*$A8)*'Calcification Rates'!$F$42*0.1)+('Calcification Rates'!$J$42*$A8*'Calcification Rates'!$F$42))*'Calcification Rates'!$H$42</f>
        <v>2.353813885433973</v>
      </c>
      <c r="BN8" s="2">
        <f>((((1-'Calcification Rates'!$J$42)*BI8)*(('Calcification Rates'!$F$42-'Calcification Rates'!$G$42)*0.1))+('Calcification Rates'!$J$42*BI8*('Calcification Rates'!$F$42-'Calcification Rates'!$G$42)))*('Calcification Rates'!$H$42-'Calcification Rates'!$I$42)</f>
        <v>3.7097341288178902</v>
      </c>
      <c r="BO8" s="2">
        <f>((((1-'Calcification Rates'!$J$42)*BI8)*(('Calcification Rates'!$F$42+'Calcification Rates'!$G$42)*0.1))+('Calcification Rates'!$J$42*BI8*('Calcification Rates'!$F$42+'Calcification Rates'!$G$42)))*('Calcification Rates'!$H$42+'Calcification Rates'!$I$42)</f>
        <v>6.2853523750860996</v>
      </c>
      <c r="BP8" s="2">
        <f>(2*'Calcification Rates'!$F$43*'Calcification Rates'!$H$43)+0.1*'Calcification Rates'!$F$43*($A8+(2*'Calcification Rates'!$F$43))*'Calcification Rates'!$H$43</f>
        <v>4.987535049550476</v>
      </c>
      <c r="BQ8" s="2">
        <f>(2*('Calcification Rates'!$F$43-'Calcification Rates'!$G$43)*('Calcification Rates'!$H$43-'Calcification Rates'!$I$43))+(0.1*('Calcification Rates'!$F$43-'Calcification Rates'!$G$43)*($A8+(2*'Calcification Rates'!$F$43-'Calcification Rates'!$G$43)))*('Calcification Rates'!$H$43-'Calcification Rates'!$I$43)</f>
        <v>2.8853111795755089</v>
      </c>
      <c r="BR8" s="2">
        <f>(2*('Calcification Rates'!$F$43+'Calcification Rates'!$G$43)*('Calcification Rates'!$H$43+'Calcification Rates'!$I$43))+(0.1*('Calcification Rates'!$F$43+'Calcification Rates'!$G$43)*($A8+(2*'Calcification Rates'!$F$43+'Calcification Rates'!$G$43)))*('Calcification Rates'!$H$43+'Calcification Rates'!$I$43)</f>
        <v>7.6815264556741365</v>
      </c>
      <c r="BS8" s="2">
        <f>$A8*'Calcification Rates'!$F$44*'Calcification Rates'!$H$44</f>
        <v>9.5778533333333336</v>
      </c>
      <c r="BT8" s="2">
        <f>$A8*('Calcification Rates'!$F$44-'Calcification Rates'!$G$44)*('Calcification Rates'!$H$44-'Calcification Rates'!$I$44)</f>
        <v>7.1273317751882148</v>
      </c>
      <c r="BU8" s="2">
        <f>$A8*('Calcification Rates'!$F$44+'Calcification Rates'!$G$44)*('Calcification Rates'!$H$44+'Calcification Rates'!$I$44)</f>
        <v>12.303693447713842</v>
      </c>
      <c r="BV8" s="2">
        <f>(2*'Calcification Rates'!$F$45*'Calcification Rates'!$H$45)+0.1*'Calcification Rates'!$F$45*($A8+(2*'Calcification Rates'!$F$45))*'Calcification Rates'!$H$45</f>
        <v>4.987535049550476</v>
      </c>
      <c r="BW8" s="2">
        <f>(2*('Calcification Rates'!$F$45-'Calcification Rates'!$G$45)*('Calcification Rates'!$H$45-'Calcification Rates'!$I$45))+(0.1*('Calcification Rates'!$F$45-'Calcification Rates'!$G$45)*($A8+(2*'Calcification Rates'!$F$45-'Calcification Rates'!$G$45)))*('Calcification Rates'!$H$45-'Calcification Rates'!$I$45)</f>
        <v>2.8853111795755089</v>
      </c>
      <c r="BX8" s="2">
        <f>(2*('Calcification Rates'!$F$45+'Calcification Rates'!$G$45)*('Calcification Rates'!$H$45+'Calcification Rates'!$I$45))+(0.1*('Calcification Rates'!$F$45+'Calcification Rates'!$G$45)*($A8+(2*'Calcification Rates'!$F$45+'Calcification Rates'!$G$45)))*('Calcification Rates'!$H$45+'Calcification Rates'!$I$45)</f>
        <v>7.6815264556741365</v>
      </c>
      <c r="BY8" s="2">
        <f>$A8*'Calcification Rates'!$F$46*'Calcification Rates'!$H$46</f>
        <v>2.4335999999999998</v>
      </c>
      <c r="BZ8" s="2">
        <f>$A8*('Calcification Rates'!$F$46-'Calcification Rates'!$G$46)*('Calcification Rates'!$H$46-'Calcification Rates'!$I$46)</f>
        <v>1.8769499999999999</v>
      </c>
      <c r="CA8" s="2">
        <f>$A8*('Calcification Rates'!$F$46+'Calcification Rates'!$G$46)*('Calcification Rates'!$H$46+'Calcification Rates'!$I$46)</f>
        <v>3.0469500000000003</v>
      </c>
      <c r="CB8" s="2">
        <f>(2*'Calcification Rates'!$F$47*'Calcification Rates'!$H$47)+0.1*'Calcification Rates'!$F$47*(BL8+(2*'Calcification Rates'!$F$47))*'Calcification Rates'!$H$47</f>
        <v>6.3882729724289735</v>
      </c>
      <c r="CC8" s="2">
        <f>(2*('Calcification Rates'!$F$47-'Calcification Rates'!$G$47)*('Calcification Rates'!$H$47-'Calcification Rates'!$I$47))+(0.1*('Calcification Rates'!$F$47-'Calcification Rates'!$G$47)*(BL8+(2*'Calcification Rates'!$F$47-'Calcification Rates'!$G$47)))*('Calcification Rates'!$H$47-'Calcification Rates'!$I$47)</f>
        <v>3.7049281537962448</v>
      </c>
      <c r="CD8" s="2">
        <f>(2*('Calcification Rates'!$F$47+'Calcification Rates'!$G$47)*('Calcification Rates'!$H$47+'Calcification Rates'!$I$47))+(0.1*('Calcification Rates'!$F$47+'Calcification Rates'!$G$47)*(BL8+(2*'Calcification Rates'!$F$47+'Calcification Rates'!$G$47)))*('Calcification Rates'!$H$47+'Calcification Rates'!$I$47)</f>
        <v>9.814703108639943</v>
      </c>
      <c r="CE8" s="2">
        <f>(2*'Calcification Rates'!$F$48*'Calcification Rates'!$H$48)+0.1*'Calcification Rates'!$F$48*($A8+(2*'Calcification Rates'!$F$48))*'Calcification Rates'!$H$48</f>
        <v>4.987535049550476</v>
      </c>
      <c r="CF8" s="2">
        <f>(2*('Calcification Rates'!$F$48-'Calcification Rates'!$G$48)*('Calcification Rates'!$H$48-'Calcification Rates'!$I$48))+(0.1*('Calcification Rates'!$F$48-'Calcification Rates'!$G$48)*($A8+(2*'Calcification Rates'!$F$48-'Calcification Rates'!$G$48)))*('Calcification Rates'!$H$48-'Calcification Rates'!$I$48)</f>
        <v>2.8853111795755089</v>
      </c>
      <c r="CG8" s="2">
        <f>(2*('Calcification Rates'!$F$48+'Calcification Rates'!$G$48)*('Calcification Rates'!$H$48+'Calcification Rates'!$I$48))+(0.1*('Calcification Rates'!$F$48+'Calcification Rates'!$G$48)*($A8+(2*'Calcification Rates'!$F$48+'Calcification Rates'!$G$48)))*('Calcification Rates'!$H$48+'Calcification Rates'!$I$48)</f>
        <v>7.6815264556741365</v>
      </c>
      <c r="CH8" s="2">
        <f>((((1-'Calcification Rates'!$J$52)*$A8)*'Calcification Rates'!$F$52*0.1)+('Calcification Rates'!$J$52*$A8*'Calcification Rates'!$F$52))*'Calcification Rates'!$H$52</f>
        <v>13.28801208</v>
      </c>
      <c r="CI8" s="2">
        <f>((((1-'Calcification Rates'!$J$52)*$A8)*(('Calcification Rates'!$F$52-'Calcification Rates'!$G$52)*0.1))+('Calcification Rates'!$J$52*$A8*('Calcification Rates'!$F$52-'Calcification Rates'!$G$52)))*('Calcification Rates'!$H$52-'Calcification Rates'!$I$52)</f>
        <v>8.698519607346924</v>
      </c>
      <c r="CJ8" s="2">
        <f>((((1-'Calcification Rates'!$J$52)*$A8)*(('Calcification Rates'!$F$52+'Calcification Rates'!$G$52)*0.1))+('Calcification Rates'!$J$52*$A8*('Calcification Rates'!$F$52+'Calcification Rates'!$G$52)))*('Calcification Rates'!$H$52+'Calcification Rates'!$I$52)</f>
        <v>18.799545309116002</v>
      </c>
      <c r="CK8" s="2">
        <f>((((1-'Calcification Rates'!$J$53)*$A8)*'Calcification Rates'!$F$53*0.1)+('Calcification Rates'!$J$53*$A8*'Calcification Rates'!$F$53))*'Calcification Rates'!$H$53</f>
        <v>15.901586467636371</v>
      </c>
      <c r="CL8" s="2">
        <f>((((1-'Calcification Rates'!$J$53)*$A8)*(('Calcification Rates'!$F$53-'Calcification Rates'!$G$53)*0.1))+('Calcification Rates'!$J$53*$A8*('Calcification Rates'!$F$53-'Calcification Rates'!$G$53)))*('Calcification Rates'!$H$53-'Calcification Rates'!$I$53)</f>
        <v>11.005262453147212</v>
      </c>
      <c r="CM8" s="2">
        <f>((((1-'Calcification Rates'!$J$53)*$A8)*(('Calcification Rates'!$F$53+'Calcification Rates'!$G$53)*0.1))+('Calcification Rates'!$J$53*$A8*('Calcification Rates'!$F$53+'Calcification Rates'!$G$53)))*('Calcification Rates'!$H$53+'Calcification Rates'!$I$53)</f>
        <v>21.693777274261578</v>
      </c>
      <c r="CN8" s="2">
        <f>((((1-'Calcification Rates'!$J$54)*$A8)*'Calcification Rates'!$F$54*0.1)+('Calcification Rates'!$J$54*$A8*'Calcification Rates'!$F$54))*'Calcification Rates'!$H$54</f>
        <v>13.557360754731087</v>
      </c>
      <c r="CO8" s="2">
        <f>((((1-'Calcification Rates'!$J$54)*$A8)*(('Calcification Rates'!$F$54-'Calcification Rates'!$G$54)*0.1))+('Calcification Rates'!$J$54*$A8*('Calcification Rates'!$F$54-'Calcification Rates'!$G$54)))*('Calcification Rates'!$H$54-'Calcification Rates'!$I$54)</f>
        <v>9.6967452180160265</v>
      </c>
      <c r="CP8" s="2">
        <f>((((1-'Calcification Rates'!$J$54)*$A8)*(('Calcification Rates'!$F$54+'Calcification Rates'!$G$54)*0.1))+('Calcification Rates'!$J$54*$A8*('Calcification Rates'!$F$54+'Calcification Rates'!$G$54)))*('Calcification Rates'!$H$54+'Calcification Rates'!$I$54)</f>
        <v>18.031607986924634</v>
      </c>
      <c r="CQ8" s="2">
        <f>((((1-'Calcification Rates'!$J$55)*$A8)*'Calcification Rates'!$F$55*0.1)+('Calcification Rates'!$J$55*$A8*'Calcification Rates'!$F$55))*'Calcification Rates'!$H$55</f>
        <v>13.558397590625001</v>
      </c>
      <c r="CR8" s="2">
        <f>((((1-'Calcification Rates'!$J$55)*$A8)*(('Calcification Rates'!$F$55-'Calcification Rates'!$G$55)*0.1))+('Calcification Rates'!$J$55*$A8*('Calcification Rates'!$F$55-'Calcification Rates'!$G$55)))*('Calcification Rates'!$H$55-'Calcification Rates'!$I$55)</f>
        <v>9.9074738986819195</v>
      </c>
      <c r="CS8" s="2">
        <f>((((1-'Calcification Rates'!$J$55)*$A8)*(('Calcification Rates'!$F$55+'Calcification Rates'!$G$55)*0.1))+('Calcification Rates'!$J$55*$A8*('Calcification Rates'!$F$55+'Calcification Rates'!$G$55)))*('Calcification Rates'!$H$55+'Calcification Rates'!$I$55)</f>
        <v>17.764531005967118</v>
      </c>
      <c r="CT8" s="2">
        <f>((((1-'Calcification Rates'!$J$56)*$A8)*'Calcification Rates'!$F$56*0.1)+('Calcification Rates'!$J$56*$A8*'Calcification Rates'!$F$56))*'Calcification Rates'!$H$56</f>
        <v>13.0959983</v>
      </c>
      <c r="CU8" s="2">
        <f>((((1-'Calcification Rates'!$J$56)*$A8)*(('Calcification Rates'!$F$56-'Calcification Rates'!$G$56)*0.1))+('Calcification Rates'!$J$56*$A8*('Calcification Rates'!$F$56-'Calcification Rates'!$G$56)))*('Calcification Rates'!$H$56-'Calcification Rates'!$I$56)</f>
        <v>9.7040618333294386</v>
      </c>
      <c r="CV8" s="2">
        <f>((((1-'Calcification Rates'!$J$56)*$A8)*(('Calcification Rates'!$F$56+'Calcification Rates'!$G$56)*0.1))+('Calcification Rates'!$J$56*$A8*('Calcification Rates'!$F$56+'Calcification Rates'!$G$56)))*('Calcification Rates'!$H$56+'Calcification Rates'!$I$56)</f>
        <v>16.986766151287387</v>
      </c>
      <c r="CW8" s="2">
        <f>((((1-'Calcification Rates'!$J$57)*$A8)*'Calcification Rates'!$F$57*0.1)+('Calcification Rates'!$J$57*$A8*'Calcification Rates'!$F$57))*'Calcification Rates'!$H$57</f>
        <v>13.393634624999999</v>
      </c>
      <c r="CX8" s="2">
        <f>((((1-'Calcification Rates'!$J$57)*$A8)*(('Calcification Rates'!$F$57-'Calcification Rates'!$G$57)*0.1))+('Calcification Rates'!$J$57*$A8*('Calcification Rates'!$F$57-'Calcification Rates'!$G$57)))*('Calcification Rates'!$H$57-'Calcification Rates'!$I$57)</f>
        <v>8.7709789647400669</v>
      </c>
      <c r="CY8" s="2">
        <f>((((1-'Calcification Rates'!$J$57)*$A8)*(('Calcification Rates'!$F$57+'Calcification Rates'!$G$57)*0.1))+('Calcification Rates'!$J$57*$A8*('Calcification Rates'!$F$57+'Calcification Rates'!$G$57)))*('Calcification Rates'!$H$57+'Calcification Rates'!$I$57)</f>
        <v>18.847675926287973</v>
      </c>
      <c r="CZ8" s="2">
        <f>((((1-'Calcification Rates'!$J$58)*$A8)*'Calcification Rates'!$F$58*0.1)+('Calcification Rates'!$J$58*$A8*'Calcification Rates'!$F$58))*'Calcification Rates'!$H$58</f>
        <v>13.557360754731087</v>
      </c>
      <c r="DA8" s="2">
        <f>((((1-'Calcification Rates'!$J$58)*$A8)*(('Calcification Rates'!$F$58-'Calcification Rates'!$G$58)*0.1))+('Calcification Rates'!$J$58*$A8*('Calcification Rates'!$F$58-'Calcification Rates'!$G$58)))*('Calcification Rates'!$H$58-'Calcification Rates'!$I$58)</f>
        <v>9.6967452180160265</v>
      </c>
      <c r="DB8" s="2">
        <f>((((1-'Calcification Rates'!$J$58)*$A8)*(('Calcification Rates'!$F$58+'Calcification Rates'!$G$58)*0.1))+('Calcification Rates'!$J$58*$A8*('Calcification Rates'!$F$58+'Calcification Rates'!$G$58)))*('Calcification Rates'!$H$58+'Calcification Rates'!$I$58)</f>
        <v>18.031607986924634</v>
      </c>
      <c r="DC8" s="2">
        <f>((((1-'Calcification Rates'!$J$59)*$A8)*'Calcification Rates'!$F$59*0.1)+('Calcification Rates'!$J$59*$A8*'Calcification Rates'!$F$59))*'Calcification Rates'!$H$59</f>
        <v>11.23886736</v>
      </c>
      <c r="DD8" s="2">
        <f>((((1-'Calcification Rates'!$J$59)*$A8)*(('Calcification Rates'!$F$59-'Calcification Rates'!$G$59)*0.1))+('Calcification Rates'!$J$59*$A8*('Calcification Rates'!$F$59-'Calcification Rates'!$G$59)))*('Calcification Rates'!$H$59-'Calcification Rates'!$I$59)</f>
        <v>8.7185501999999993</v>
      </c>
      <c r="DE8" s="2">
        <f>((((1-'Calcification Rates'!$J$59)*$A8)*(('Calcification Rates'!$F$59+'Calcification Rates'!$G$59)*0.1))+('Calcification Rates'!$J$59*$A8*('Calcification Rates'!$F$59+'Calcification Rates'!$G$59)))*('Calcification Rates'!$H$59+'Calcification Rates'!$I$59)</f>
        <v>13.998170160000001</v>
      </c>
      <c r="DF8" s="2">
        <f>((((1-'Calcification Rates'!$J$60)*$A8)*'Calcification Rates'!$F$60*0.1)+('Calcification Rates'!$J$60*$A8*'Calcification Rates'!$F$60))*'Calcification Rates'!$H$60</f>
        <v>14.601158121951219</v>
      </c>
      <c r="DG8" s="2">
        <f>((((1-'Calcification Rates'!$J$60)*$A8)*(('Calcification Rates'!$F$60-'Calcification Rates'!$G$60)*0.1))+('Calcification Rates'!$J$60*$A8*('Calcification Rates'!$F$60-'Calcification Rates'!$G$60)))*('Calcification Rates'!$H$60-'Calcification Rates'!$I$60)</f>
        <v>11.155457756656551</v>
      </c>
      <c r="DH8" s="2">
        <f>((((1-'Calcification Rates'!$J$60)*$A8)*(('Calcification Rates'!$F$60+'Calcification Rates'!$G$60)*0.1))+('Calcification Rates'!$J$60*$A8*('Calcification Rates'!$F$60+'Calcification Rates'!$G$60)))*('Calcification Rates'!$H$60+'Calcification Rates'!$I$60)</f>
        <v>18.496450371805459</v>
      </c>
      <c r="DI8" s="2">
        <f>((((1-'Calcification Rates'!$J$61)*$A8)*'Calcification Rates'!$F$61*0.1)+('Calcification Rates'!$J$61*$A8*'Calcification Rates'!$F$61))*'Calcification Rates'!$H$61</f>
        <v>13.557360754731087</v>
      </c>
      <c r="DJ8" s="2">
        <f>((((1-'Calcification Rates'!$J$61)*$A8)*(('Calcification Rates'!$F$61-'Calcification Rates'!$G$61)*0.1))+('Calcification Rates'!$J$61*$A8*('Calcification Rates'!$F$61-'Calcification Rates'!$G$61)))*('Calcification Rates'!$H$61-'Calcification Rates'!$I$61)</f>
        <v>9.6967452180160265</v>
      </c>
      <c r="DK8" s="2">
        <f>((((1-'Calcification Rates'!$J$61)*$A8)*(('Calcification Rates'!$F$61+'Calcification Rates'!$G$61)*0.1))+('Calcification Rates'!$J$61*$A8*('Calcification Rates'!$F$61+'Calcification Rates'!$G$61)))*('Calcification Rates'!$H$61+'Calcification Rates'!$I$61)</f>
        <v>18.031607986924634</v>
      </c>
      <c r="DL8" s="2">
        <f>(2*'Calcification Rates'!$F$62*'Calcification Rates'!$H$62)+0.1*'Calcification Rates'!$F$62*(CV8+(2*'Calcification Rates'!$F$62))*'Calcification Rates'!$H$62</f>
        <v>6.9151021220823434</v>
      </c>
      <c r="DM8" s="2">
        <f>(2*('Calcification Rates'!$F$62-'Calcification Rates'!$G$62)*('Calcification Rates'!$H$62-'Calcification Rates'!$I$62))+(0.1*('Calcification Rates'!$F$62-'Calcification Rates'!$G$62)*(CV8+(2*'Calcification Rates'!$F$62-'Calcification Rates'!$G$62)))*('Calcification Rates'!$H$62-'Calcification Rates'!$I$62)</f>
        <v>4.013192895199718</v>
      </c>
      <c r="DN8" s="2">
        <f>(2*('Calcification Rates'!$F$62+'Calcification Rates'!$G$62)*('Calcification Rates'!$H$62+'Calcification Rates'!$I$62))+(0.1*('Calcification Rates'!$F$62+'Calcification Rates'!$G$62)*(CV8+(2*'Calcification Rates'!$F$62+'Calcification Rates'!$G$62)))*('Calcification Rates'!$H$62+'Calcification Rates'!$I$62)</f>
        <v>10.617008539075469</v>
      </c>
      <c r="DO8" s="2">
        <f>((((((((($A8*2)/PI())/2)+'Calcification Rates'!$F$63)^2)*PI())/2))-((((((($A8*2)/PI())/2)^2)*PI())/2)))*'Calcification Rates'!$H$63</f>
        <v>7.7967319345293919</v>
      </c>
      <c r="DP8" s="2">
        <f>((((((((($A8*2)/PI())/2)+('Calcification Rates'!$F$63-'Calcification Rates'!$G$63))^2)*PI())/2))-((((((($A8*2)/PI())/2)^2)*PI())/2)))*('Calcification Rates'!$H$63-'Calcification Rates'!$I$63)</f>
        <v>5.5302067905028292</v>
      </c>
      <c r="DQ8" s="2">
        <f>((((((((($A8*2)/PI())/2)+('Calcification Rates'!$F$63+'Calcification Rates'!$G$63))^2)*PI())/2))-((((((($A8*2)/PI())/2)^2)*PI())/2)))*('Calcification Rates'!$H$63+'Calcification Rates'!$I$63)</f>
        <v>10.451847142307127</v>
      </c>
      <c r="DR8" s="2">
        <f>(2*'Calcification Rates'!$F$64*'Calcification Rates'!$H$64)+0.1*'Calcification Rates'!$F$64*($A8+(2*'Calcification Rates'!$F$64))*'Calcification Rates'!$H$64</f>
        <v>4.987535049550476</v>
      </c>
      <c r="DS8" s="2">
        <f>(2*('Calcification Rates'!$F$64-'Calcification Rates'!$G$64)*('Calcification Rates'!$H$64-'Calcification Rates'!$I$64))+(0.1*('Calcification Rates'!$F$64-'Calcification Rates'!$G$64)*($A8+(2*'Calcification Rates'!$F$64-'Calcification Rates'!$G$64)))*('Calcification Rates'!$H$64-'Calcification Rates'!$I$64)</f>
        <v>2.8853111795755089</v>
      </c>
      <c r="DT8" s="2">
        <f>(2*('Calcification Rates'!$F$64+'Calcification Rates'!$G$64)*('Calcification Rates'!$H$64+'Calcification Rates'!$I$64))+(0.1*('Calcification Rates'!$F$64+'Calcification Rates'!$G$64)*($A8+(2*'Calcification Rates'!$F$64+'Calcification Rates'!$G$64)))*('Calcification Rates'!$H$64+'Calcification Rates'!$I$64)</f>
        <v>7.6815264556741365</v>
      </c>
      <c r="DU8" s="2">
        <f>((((((((($A8*2)/PI())/2)+'Calcification Rates'!$F$65)^2)*PI())/2))-((((((($A8*2)/PI())/2)^2)*PI())/2)))*'Calcification Rates'!$H$65</f>
        <v>7.7967319345293919</v>
      </c>
      <c r="DV8" s="2">
        <f>((((((((($A8*2)/PI())/2)+('Calcification Rates'!$F$65-'Calcification Rates'!$G$65))^2)*PI())/2))-((((((($A8*2)/PI())/2)^2)*PI())/2)))*('Calcification Rates'!$H$65-'Calcification Rates'!$I$65)</f>
        <v>5.5302067905028292</v>
      </c>
      <c r="DW8" s="2">
        <f>((((((((($A8*2)/PI())/2)+('Calcification Rates'!$F$65+'Calcification Rates'!$G$65))^2)*PI())/2))-((((((($A8*2)/PI())/2)^2)*PI())/2)))*('Calcification Rates'!$H$65+'Calcification Rates'!$I$65)</f>
        <v>10.451847142307127</v>
      </c>
      <c r="DX8" s="2">
        <f>(2*'Calcification Rates'!$F$66*'Calcification Rates'!$H$66)+0.1*'Calcification Rates'!$F$66*(DH8+(2*'Calcification Rates'!$F$66))*'Calcification Rates'!$H$66</f>
        <v>7.1799678299094438</v>
      </c>
      <c r="DY8" s="2">
        <f>(2*('Calcification Rates'!$F$66-'Calcification Rates'!$G$66)*('Calcification Rates'!$H$66-'Calcification Rates'!$I$66))+(0.1*('Calcification Rates'!$F$66-'Calcification Rates'!$G$66)*(DH8+(2*'Calcification Rates'!$F$66-'Calcification Rates'!$G$66)))*('Calcification Rates'!$H$66-'Calcification Rates'!$I$66)</f>
        <v>4.1681743706622862</v>
      </c>
      <c r="DZ8" s="2">
        <f>(2*('Calcification Rates'!$F$66+'Calcification Rates'!$G$66)*('Calcification Rates'!$H$66+'Calcification Rates'!$I$66))+(0.1*('Calcification Rates'!$F$66+'Calcification Rates'!$G$66)*(DH8+(2*'Calcification Rates'!$F$66+'Calcification Rates'!$G$66)))*('Calcification Rates'!$H$66+'Calcification Rates'!$I$66)</f>
        <v>11.020371177353269</v>
      </c>
      <c r="EA8" s="2">
        <f>((((((((($A8*2)/PI())/2)+'Calcification Rates'!$F$67)^2)*PI())/2))-((((((($A8*2)/PI())/2)^2)*PI())/2)))*'Calcification Rates'!$H$67</f>
        <v>7.7967319345293919</v>
      </c>
      <c r="EB8" s="2">
        <f>((((((((($A8*2)/PI())/2)+('Calcification Rates'!$F$67-'Calcification Rates'!$G$67))^2)*PI())/2))-((((((($A8*2)/PI())/2)^2)*PI())/2)))*('Calcification Rates'!$H$67-'Calcification Rates'!$I$67)</f>
        <v>5.5302067905028292</v>
      </c>
      <c r="EC8" s="2">
        <f>((((((((($A8*2)/PI())/2)+('Calcification Rates'!$F$67+'Calcification Rates'!$G$67))^2)*PI())/2))-((((((($A8*2)/PI())/2)^2)*PI())/2)))*('Calcification Rates'!$H$67+'Calcification Rates'!$I$67)</f>
        <v>10.451847142307127</v>
      </c>
      <c r="ED8" s="2">
        <f>((((((((($A8*2)/PI())/2)+'Calcification Rates'!$F$68)^2)*PI())/2))-((((((($A8*2)/PI())/2)^2)*PI())/2)))*'Calcification Rates'!$H$68</f>
        <v>7.7967319345293919</v>
      </c>
      <c r="EE8" s="2">
        <f>((((((((($A8*2)/PI())/2)+('Calcification Rates'!$F$68-'Calcification Rates'!$G$68))^2)*PI())/2))-((((((($A8*2)/PI())/2)^2)*PI())/2)))*('Calcification Rates'!$H$68-'Calcification Rates'!$I$68)</f>
        <v>5.5302067905028292</v>
      </c>
      <c r="EF8" s="2">
        <f>((((((((($A8*2)/PI())/2)+('Calcification Rates'!$F$68+'Calcification Rates'!$G$68))^2)*PI())/2))-((((((($A8*2)/PI())/2)^2)*PI())/2)))*('Calcification Rates'!$H$68+'Calcification Rates'!$I$68)</f>
        <v>10.451847142307127</v>
      </c>
      <c r="EG8" s="2">
        <f>((((1-'Calcification Rates'!$J$69)*$A8)*'Calcification Rates'!$F$69*0.1)+('Calcification Rates'!$J$69*$A8*'Calcification Rates'!$F$69))*'Calcification Rates'!$H$69</f>
        <v>1.8415617000000006</v>
      </c>
      <c r="EH8" s="2">
        <f>((((1-'Calcification Rates'!$J$69)*EC8)*(('Calcification Rates'!$F$69-'Calcification Rates'!$G$69)*0.1))+('Calcification Rates'!$J$69*EC8*('Calcification Rates'!$F$69-'Calcification Rates'!$G$69)))*('Calcification Rates'!$H$69-'Calcification Rates'!$I$69)</f>
        <v>2.3705596159544569</v>
      </c>
      <c r="EI8" s="2">
        <f>((((1-'Calcification Rates'!$J$69)*EC8)*(('Calcification Rates'!$F$69+'Calcification Rates'!$G$69)*0.1))+('Calcification Rates'!$J$69*EC8*('Calcification Rates'!$F$69+'Calcification Rates'!$G$69)))*('Calcification Rates'!$H$69+'Calcification Rates'!$I$69)</f>
        <v>4.134423282880789</v>
      </c>
      <c r="EJ8" s="2">
        <f>(2*'Calcification Rates'!$F$70*'Calcification Rates'!$H$70)+0.1*'Calcification Rates'!$F$70*(DT8+(2*'Calcification Rates'!$F$70))*'Calcification Rates'!$H$70</f>
        <v>5.2825495226826709</v>
      </c>
      <c r="EK8" s="2">
        <f>(2*('Calcification Rates'!$F$70-'Calcification Rates'!$G$70)*('Calcification Rates'!$H$70-'Calcification Rates'!$I$70))+(0.1*('Calcification Rates'!$F$70-'Calcification Rates'!$G$70)*(DT8+(2*'Calcification Rates'!$F$70-'Calcification Rates'!$G$70)))*('Calcification Rates'!$H$70-'Calcification Rates'!$I$70)</f>
        <v>3.057933670814299</v>
      </c>
      <c r="EL8" s="2">
        <f>(2*('Calcification Rates'!$F$70+'Calcification Rates'!$G$70)*('Calcification Rates'!$H$70+'Calcification Rates'!$I$70))+(0.1*('Calcification Rates'!$F$70+'Calcification Rates'!$G$70)*(DT8+(2*'Calcification Rates'!$F$70+'Calcification Rates'!$G$70)))*('Calcification Rates'!$H$70+'Calcification Rates'!$I$70)</f>
        <v>8.1308024951772069</v>
      </c>
      <c r="EM8" s="2">
        <f>((((1-'Calcification Rates'!$J$71)*$A8)*'Calcification Rates'!$F$71*0.1)+('Calcification Rates'!$J$71*$A8*'Calcification Rates'!$F$71))*'Calcification Rates'!$H$71</f>
        <v>13.557360754731087</v>
      </c>
      <c r="EN8" s="2">
        <f>((((1-'Calcification Rates'!$J$71)*$A8)*(('Calcification Rates'!$F$71-'Calcification Rates'!$G$71)*0.1))+('Calcification Rates'!$J$71*$A8*('Calcification Rates'!$F$71-'Calcification Rates'!$G$71)))*('Calcification Rates'!$H$71-'Calcification Rates'!$I$71)</f>
        <v>9.6967452180160265</v>
      </c>
      <c r="EO8" s="2">
        <f>((((1-'Calcification Rates'!$J$71)*$A8)*(('Calcification Rates'!$F$71+'Calcification Rates'!$G$71)*0.1))+('Calcification Rates'!$J$71*$A8*('Calcification Rates'!$F$71+'Calcification Rates'!$G$71)))*('Calcification Rates'!$H$71+'Calcification Rates'!$I$71)</f>
        <v>18.031607986924634</v>
      </c>
      <c r="EP8" s="2">
        <f>(2*'Calcification Rates'!$F$72*'Calcification Rates'!$H$72)+0.1*'Calcification Rates'!$F$72*($A8+(2*'Calcification Rates'!$F$72))*'Calcification Rates'!$H$72</f>
        <v>4.987535049550476</v>
      </c>
      <c r="EQ8" s="2">
        <f>(2*('Calcification Rates'!$F$72-'Calcification Rates'!$G$72)*('Calcification Rates'!$H$72-'Calcification Rates'!$I$72))+(0.1*('Calcification Rates'!$F$72-'Calcification Rates'!$G$72)*($A8+(2*'Calcification Rates'!$F$72-'Calcification Rates'!$G$72)))*('Calcification Rates'!$H$72-'Calcification Rates'!$I$72)</f>
        <v>2.8853111795755089</v>
      </c>
      <c r="ER8" s="2">
        <f>(2*('Calcification Rates'!$F$72+'Calcification Rates'!$G$72)*('Calcification Rates'!$H$72+'Calcification Rates'!$I$72))+(0.1*('Calcification Rates'!$F$72+'Calcification Rates'!$G$72)*($A8+(2*'Calcification Rates'!$F$72+'Calcification Rates'!$G$72)))*('Calcification Rates'!$H$72+'Calcification Rates'!$I$72)</f>
        <v>7.6815264556741365</v>
      </c>
      <c r="ES8" s="2">
        <f>$A8*'Calcification Rates'!$F$73*'Calcification Rates'!$H$73</f>
        <v>8.1000000000000014</v>
      </c>
      <c r="ET8" s="2">
        <f>$A8*('Calcification Rates'!$F$73-'Calcification Rates'!$G$73)*('Calcification Rates'!$H$73-'Calcification Rates'!$I$73)</f>
        <v>5.6711400000000012</v>
      </c>
      <c r="EU8" s="2">
        <f>$A8*('Calcification Rates'!$F$73+'Calcification Rates'!$G$73)*('Calcification Rates'!$H$73+'Calcification Rates'!$I$73)</f>
        <v>10.958640000000003</v>
      </c>
      <c r="EV8" s="2">
        <f>(2*'Calcification Rates'!$F$74*'Calcification Rates'!$H$74)+0.1*'Calcification Rates'!$F$74*($A8+(2*'Calcification Rates'!$F$74))*'Calcification Rates'!$H$74</f>
        <v>4.987535049550476</v>
      </c>
      <c r="EW8" s="2">
        <f>(2*('Calcification Rates'!$F$74-'Calcification Rates'!$G$74)*('Calcification Rates'!$H$74-'Calcification Rates'!$I$74))+(0.1*('Calcification Rates'!$F$74-'Calcification Rates'!$G$74)*($A8+(2*'Calcification Rates'!$F$74-'Calcification Rates'!$G$74)))*('Calcification Rates'!$H$74-'Calcification Rates'!$I$74)</f>
        <v>2.8853111795755089</v>
      </c>
      <c r="EX8" s="2">
        <f>(2*('Calcification Rates'!$F$74+'Calcification Rates'!$G$74)*('Calcification Rates'!$H$74+'Calcification Rates'!$I$74))+(0.1*('Calcification Rates'!$F$74+'Calcification Rates'!$G$74)*($A8+(2*'Calcification Rates'!$F$74+'Calcification Rates'!$G$74)))*('Calcification Rates'!$H$74+'Calcification Rates'!$I$74)</f>
        <v>7.6815264556741365</v>
      </c>
      <c r="EY8" s="2">
        <f>$A8*'Calcification Rates'!$F$75*'Calcification Rates'!$H$75</f>
        <v>5.0587191836734702</v>
      </c>
      <c r="EZ8" s="2">
        <f>$A8*('Calcification Rates'!$F$75-'Calcification Rates'!$G$75)*('Calcification Rates'!$H$75-'Calcification Rates'!$I$75)</f>
        <v>3.9270066684054967</v>
      </c>
      <c r="FA8" s="2">
        <f>$A8*('Calcification Rates'!$F$75+'Calcification Rates'!$G$75)*('Calcification Rates'!$H$75+'Calcification Rates'!$I$75)</f>
        <v>6.3220451004886025</v>
      </c>
      <c r="FB8" s="2">
        <f>((((1-'Calcification Rates'!$J$76)*$A8)*'Calcification Rates'!$F$76*0.1)+('Calcification Rates'!$J$76*$A8*'Calcification Rates'!$F$76))*'Calcification Rates'!$H$76</f>
        <v>3.4635600000000006</v>
      </c>
      <c r="FC8" s="2">
        <f>((((1-'Calcification Rates'!$J$76)*$A8)*(('Calcification Rates'!$F$76-'Calcification Rates'!$G$76)*0.1))+('Calcification Rates'!$J$76*$A8*('Calcification Rates'!$F$76-'Calcification Rates'!$G$76)))*('Calcification Rates'!$H$76-'Calcification Rates'!$I$76)</f>
        <v>2.4241841280000003</v>
      </c>
      <c r="FD8" s="2">
        <f>((((1-'Calcification Rates'!$J$76)*$A8)*(('Calcification Rates'!$F$76+'Calcification Rates'!$G$76)*0.1))+('Calcification Rates'!$J$76*$A8*('Calcification Rates'!$F$76+'Calcification Rates'!$G$76)))*('Calcification Rates'!$H$76+'Calcification Rates'!$I$76)</f>
        <v>4.6870433280000006</v>
      </c>
      <c r="FE8" s="113">
        <f>$A8*'Calcification Rates'!$F$77*'Calcification Rates'!$H$77</f>
        <v>10.620000000000001</v>
      </c>
      <c r="FF8" s="113">
        <f>$A8*('Calcification Rates'!$F$77-'Calcification Rates'!$G$77)*('Calcification Rates'!$H$77-'Calcification Rates'!$I$77)</f>
        <v>7.4214000000000011</v>
      </c>
      <c r="FG8" s="113">
        <f>$A8*('Calcification Rates'!$F$77+'Calcification Rates'!$G$77)*('Calcification Rates'!$H$77+'Calcification Rates'!$I$77)</f>
        <v>14.388000000000002</v>
      </c>
      <c r="FH8" s="113">
        <f>$A8*'Calcification Rates'!$F$81*'Calcification Rates'!$H$81</f>
        <v>1.0680000000000001</v>
      </c>
      <c r="FI8" s="113">
        <f>$A8*('Calcification Rates'!$F$81-'Calcification Rates'!$G$81)*('Calcification Rates'!$H$81-'Calcification Rates'!$I$81)</f>
        <v>0.60599999999999998</v>
      </c>
      <c r="FJ8" s="113">
        <f>$A8*('Calcification Rates'!$F$81+'Calcification Rates'!$G$81)*('Calcification Rates'!$H$81+'Calcification Rates'!$I$81)</f>
        <v>1.53</v>
      </c>
      <c r="FK8" s="113">
        <f>$A8*'Calcification Rates'!$F$84*'Calcification Rates'!$H$84</f>
        <v>1.0680000000000001</v>
      </c>
      <c r="FL8" s="113">
        <f>$A8*('Calcification Rates'!$F$84-'Calcification Rates'!$G$84)*('Calcification Rates'!$H$84-'Calcification Rates'!$I$84)</f>
        <v>0.60599999999999998</v>
      </c>
      <c r="FM8" s="113">
        <f>$A8*('Calcification Rates'!$F$84+'Calcification Rates'!$G$84)*('Calcification Rates'!$H$84+'Calcification Rates'!$I$84)</f>
        <v>1.53</v>
      </c>
    </row>
    <row r="9" spans="1:169" x14ac:dyDescent="0.3">
      <c r="A9" s="1">
        <v>7</v>
      </c>
      <c r="B9" s="2">
        <f>((((1-'Calcification Rates'!$J$11)*A9)*'Calcification Rates'!$F$11*0.1)+('Calcification Rates'!$J$11*A9*'Calcification Rates'!$F$11))*'Calcification Rates'!$H$11</f>
        <v>15.8169208805196</v>
      </c>
      <c r="C9" s="2">
        <f>((((1-'Calcification Rates'!$J$11)*A9)*(('Calcification Rates'!$F$11-'Calcification Rates'!$G$11)*0.1))+('Calcification Rates'!$J$11*A9*('Calcification Rates'!$F$11-'Calcification Rates'!$G$11)))*('Calcification Rates'!$H$11-'Calcification Rates'!$I$11)</f>
        <v>11.312869421018696</v>
      </c>
      <c r="D9" s="2">
        <f>((((1-'Calcification Rates'!$J$11)*A9)*(('Calcification Rates'!$F$11+'Calcification Rates'!$G$11)*0.1))+('Calcification Rates'!$J$11*A9*('Calcification Rates'!$F$11+'Calcification Rates'!$G$11)))*('Calcification Rates'!$H$11+'Calcification Rates'!$I$11)</f>
        <v>21.036875984745404</v>
      </c>
      <c r="E9" s="2">
        <f>((((1-'Calcification Rates'!$J$12)*A9)*'Calcification Rates'!$F$12*0.1)+('Calcification Rates'!$J$12*A9*'Calcification Rates'!$F$12))*'Calcification Rates'!$H$12</f>
        <v>2.7461161996729686</v>
      </c>
      <c r="F9" s="2">
        <f>((((1-'Calcification Rates'!$J$12)*A9)*(('Calcification Rates'!$F$12-'Calcification Rates'!$G$12)*0.1))+('Calcification Rates'!$J$12*A9*('Calcification Rates'!$F$12-'Calcification Rates'!$G$12)))*('Calcification Rates'!$H$12-'Calcification Rates'!$I$12)</f>
        <v>2.0704388098026603</v>
      </c>
      <c r="G9" s="2">
        <f>((((1-'Calcification Rates'!$J$12)*A9)*(('Calcification Rates'!$F$12+'Calcification Rates'!$G$12)*0.1))+('Calcification Rates'!$J$12*A9*('Calcification Rates'!$F$12+'Calcification Rates'!$G$12)))*('Calcification Rates'!$H$12+'Calcification Rates'!$I$12)</f>
        <v>3.5079164810148615</v>
      </c>
      <c r="H9" s="2">
        <f>(2*'Calcification Rates'!$F$13*'Calcification Rates'!$H$13)+0.1*'Calcification Rates'!$F$13*(A9+(2*'Calcification Rates'!$F$13))*'Calcification Rates'!$H$13</f>
        <v>5.1629794929826325</v>
      </c>
      <c r="I9" s="2">
        <f>(2*('Calcification Rates'!$F$13-'Calcification Rates'!$G$13)*('Calcification Rates'!$H$13-'Calcification Rates'!$I$13))+(0.1*('Calcification Rates'!$F$13-'Calcification Rates'!$G$13)*(A9+(2*'Calcification Rates'!$F$13-'Calcification Rates'!$G$13)))*('Calcification Rates'!$H$13-'Calcification Rates'!$I$13)</f>
        <v>2.9879693867397754</v>
      </c>
      <c r="J9" s="2">
        <f>(2*('Calcification Rates'!$F$13+'Calcification Rates'!$G$13)*('Calcification Rates'!$H$13+'Calcification Rates'!$I$13))+(0.1*('Calcification Rates'!$F$13+'Calcification Rates'!$G$13)*(A9+(2*'Calcification Rates'!$F$13+'Calcification Rates'!$G$13)))*('Calcification Rates'!$H$13+'Calcification Rates'!$I$13)</f>
        <v>7.9487099055610138</v>
      </c>
      <c r="K9" s="2">
        <f>(2*'Calcification Rates'!$F$14*'Calcification Rates'!$H$14)+0.1*'Calcification Rates'!$F$14*(A9+(2*'Calcification Rates'!$F$14))*'Calcification Rates'!$H$14</f>
        <v>10.131275555707456</v>
      </c>
      <c r="L9" s="2">
        <f>(2*('Calcification Rates'!$F$14-'Calcification Rates'!$G$14)*('Calcification Rates'!$H$14-'Calcification Rates'!$I$14))+(0.1*('Calcification Rates'!$F$14-'Calcification Rates'!$G$14)*(A9+(2*'Calcification Rates'!$F$14-'Calcification Rates'!$G$14)))*('Calcification Rates'!$H$14-'Calcification Rates'!$I$14)</f>
        <v>6.2576203059279507</v>
      </c>
      <c r="M9" s="2">
        <f>(2*('Calcification Rates'!$F$14+'Calcification Rates'!$G$14)*('Calcification Rates'!$H$14+'Calcification Rates'!$I$14))+(0.1*('Calcification Rates'!$F$14+'Calcification Rates'!$G$14)*(A9+(2*'Calcification Rates'!$F$14+'Calcification Rates'!$G$14)))*('Calcification Rates'!$H$14+'Calcification Rates'!$I$14)</f>
        <v>15.007336667718221</v>
      </c>
      <c r="N9" s="2">
        <f>((((((((($A9*2)/PI())/2)+'Calcification Rates'!$F$15)^2)*PI())/2))-((((((($A9*2)/PI())/2)^2)*PI())/2)))*'Calcification Rates'!$H$15</f>
        <v>10.307325793091637</v>
      </c>
      <c r="O9" s="2">
        <f>((((((((($A9*2)/PI())/2)+('Calcification Rates'!$F$15-'Calcification Rates'!$G$15))^2)*PI())/2))-((((((($A9*2)/PI())/2)^2)*PI())/2)))*('Calcification Rates'!$H$15-'Calcification Rates'!$I$15)</f>
        <v>7.6774664723884305</v>
      </c>
      <c r="P9" s="2">
        <f>((((((((($A9*2)/PI())/2)+('Calcification Rates'!$F$15+'Calcification Rates'!$G$15))^2)*PI())/2))-((((((($A9*2)/PI())/2)^2)*PI())/2)))*('Calcification Rates'!$H$15+'Calcification Rates'!$I$15)</f>
        <v>13.365280496320896</v>
      </c>
      <c r="Q9" s="2">
        <f>(2*'Calcification Rates'!$F$16*'Calcification Rates'!$H$16)+0.1*'Calcification Rates'!$F$16*(A9+(2*'Calcification Rates'!$F$16))*'Calcification Rates'!$H$16</f>
        <v>10.131275555707456</v>
      </c>
      <c r="R9" s="2">
        <f>(2*('Calcification Rates'!$F$16-'Calcification Rates'!$G$16)*('Calcification Rates'!$H$16-'Calcification Rates'!$I$16))+(0.1*('Calcification Rates'!$F$16-'Calcification Rates'!$G$16)*(A9+(2*'Calcification Rates'!$F$16-'Calcification Rates'!$G$16)))*('Calcification Rates'!$H$16-'Calcification Rates'!$I$16)</f>
        <v>6.2576203059279507</v>
      </c>
      <c r="S9" s="2">
        <f>(2*('Calcification Rates'!$F$16+'Calcification Rates'!$G$16)*('Calcification Rates'!$H$16+'Calcification Rates'!$I$16))+(0.1*('Calcification Rates'!$F$16+'Calcification Rates'!$G$16)*(A9+(2*'Calcification Rates'!$F$16+'Calcification Rates'!$G$16)))*('Calcification Rates'!$H$16+'Calcification Rates'!$I$16)</f>
        <v>15.007336667718221</v>
      </c>
      <c r="T9" s="2">
        <f>$A9*'Calcification Rates'!$F$17*'Calcification Rates'!$H$17</f>
        <v>8.5742474621498452</v>
      </c>
      <c r="U9" s="2">
        <f>$A9*('Calcification Rates'!$F$17-'Calcification Rates'!$G$17)*('Calcification Rates'!$H$17-'Calcification Rates'!$I$17)</f>
        <v>6.5649874617319117</v>
      </c>
      <c r="V9" s="2">
        <f>$A9*('Calcification Rates'!$F$17+'Calcification Rates'!$G$17)*('Calcification Rates'!$H$17+'Calcification Rates'!$I$17)</f>
        <v>10.823880737975596</v>
      </c>
      <c r="W9" s="2">
        <f>$A9*'Calcification Rates'!$F$22*'Calcification Rates'!$H$22</f>
        <v>1.246</v>
      </c>
      <c r="X9" s="2">
        <f>$A9*('Calcification Rates'!$F$22-'Calcification Rates'!$G$22)*('Calcification Rates'!$H$22-'Calcification Rates'!$I$22)</f>
        <v>0.70699999999999996</v>
      </c>
      <c r="Y9" s="2">
        <f>$A9*('Calcification Rates'!$F$22+'Calcification Rates'!$G$22)*('Calcification Rates'!$H$22+'Calcification Rates'!$I$22)</f>
        <v>1.7850000000000001</v>
      </c>
      <c r="Z9" s="2">
        <f>((((((((($A9*2)/PI())/2)+'Calcification Rates'!$F$25)^2)*PI())/2))-((((((($A9*2)/PI())/2)^2)*PI())/2)))*'Calcification Rates'!$H$25</f>
        <v>15.441670299942908</v>
      </c>
      <c r="AA9" s="2">
        <f>((((((((($A9*2)/PI())/2)+('Calcification Rates'!$F$25-'Calcification Rates'!$G$25))^2)*PI())/2))-((((((($A9*2)/PI())/2)^2)*PI())/2)))*('Calcification Rates'!$H$25-'Calcification Rates'!$I$25)</f>
        <v>6.1691103935741785</v>
      </c>
      <c r="AB9" s="2">
        <f>((((((((($A9*2)/PI())/2)+('Calcification Rates'!$F$25+'Calcification Rates'!$G$25))^2)*PI())/2))-((((((($A9*2)/PI())/2)^2)*PI())/2)))*('Calcification Rates'!$H$25+'Calcification Rates'!$I$25)</f>
        <v>26.360175209616244</v>
      </c>
      <c r="AC9" s="2">
        <f>((((((((($A9*2)/PI())/2)+'Calcification Rates'!$F$26)^2)*PI())/2))-((((((($A9*2)/PI())/2)^2)*PI())/2)))*'Calcification Rates'!$H$26</f>
        <v>15.441670299942908</v>
      </c>
      <c r="AD9" s="2">
        <f>((((((((($A9*2)/PI())/2)+('Calcification Rates'!$F$26-'Calcification Rates'!$G$26))^2)*PI())/2))-((((((($A9*2)/PI())/2)^2)*PI())/2)))*('Calcification Rates'!$H$26-'Calcification Rates'!$I$26)</f>
        <v>6.1691103935741785</v>
      </c>
      <c r="AE9" s="2">
        <f>((((((((($A9*2)/PI())/2)+('Calcification Rates'!$F$26+'Calcification Rates'!$G$26))^2)*PI())/2))-((((((($A9*2)/PI())/2)^2)*PI())/2)))*('Calcification Rates'!$H$26+'Calcification Rates'!$I$26)</f>
        <v>26.360175209616244</v>
      </c>
      <c r="AF9" s="2">
        <f>((((((((($A9*2)/PI())/2)+'Calcification Rates'!$F$27)^2)*PI())/2))-((((((($A9*2)/PI())/2)^2)*PI())/2)))*'Calcification Rates'!$H$27</f>
        <v>15.441670299942908</v>
      </c>
      <c r="AG9" s="2">
        <f>((((((((($A9*2)/PI())/2)+('Calcification Rates'!$F$27-'Calcification Rates'!$G$27))^2)*PI())/2))-((((((($A9*2)/PI())/2)^2)*PI())/2)))*('Calcification Rates'!$H$27-'Calcification Rates'!$I$27)</f>
        <v>6.1691103935741785</v>
      </c>
      <c r="AH9" s="2">
        <f>((((((((($A9*2)/PI())/2)+('Calcification Rates'!$F$27+'Calcification Rates'!$G$27))^2)*PI())/2))-((((((($A9*2)/PI())/2)^2)*PI())/2)))*('Calcification Rates'!$H$27+'Calcification Rates'!$I$27)</f>
        <v>26.360175209616244</v>
      </c>
      <c r="AI9" s="2">
        <f>$A9*'Calcification Rates'!$F$29*'Calcification Rates'!$H$29</f>
        <v>11.295899999999998</v>
      </c>
      <c r="AJ9" s="2">
        <f>$A9*('Calcification Rates'!$F$29-'Calcification Rates'!$G$29)*('Calcification Rates'!$H$29-'Calcification Rates'!$I$29)</f>
        <v>10.451559999999997</v>
      </c>
      <c r="AK9" s="2">
        <f>$A9*('Calcification Rates'!$F$29+'Calcification Rates'!$G$29)*('Calcification Rates'!$H$29+'Calcification Rates'!$I$29)</f>
        <v>12.140239999999997</v>
      </c>
      <c r="AL9" s="2">
        <f>(2*'Calcification Rates'!$F$30*'Calcification Rates'!$H$30)+0.1*'Calcification Rates'!$F$30*($A9+(2*'Calcification Rates'!$F$30))*'Calcification Rates'!$H$30</f>
        <v>5.1629794929826325</v>
      </c>
      <c r="AM9" s="2">
        <f>(2*('Calcification Rates'!$F$30-'Calcification Rates'!$G$30)*('Calcification Rates'!$H$30-'Calcification Rates'!$I$30))+(0.1*('Calcification Rates'!$F$30-'Calcification Rates'!$G$30)*($A9+(2*'Calcification Rates'!$F$30-'Calcification Rates'!$G$30)))*('Calcification Rates'!$H$30-'Calcification Rates'!$I$30)</f>
        <v>2.9879693867397754</v>
      </c>
      <c r="AN9" s="2">
        <f>(2*('Calcification Rates'!$F$30+'Calcification Rates'!$G$30)*('Calcification Rates'!$H$30+'Calcification Rates'!$I$30))+(0.1*('Calcification Rates'!$F$30+'Calcification Rates'!$G$30)*($A9+(2*'Calcification Rates'!$F$30+'Calcification Rates'!$G$30)))*('Calcification Rates'!$H$30+'Calcification Rates'!$I$30)</f>
        <v>7.9487099055610138</v>
      </c>
      <c r="AO9" s="2">
        <f>((((((((($A9*2)/PI())/2)+'Calcification Rates'!$F$31)^2)*PI())/2))-((((((($A9*2)/PI())/2)^2)*PI())/2)))*'Calcification Rates'!$H$31</f>
        <v>34.01605796467986</v>
      </c>
      <c r="AP9" s="2">
        <f>((((((((($A9*2)/PI())/2)+('Calcification Rates'!$F$31-'Calcification Rates'!$G$31))^2)*PI())/2))-((((((($A9*2)/PI())/2)^2)*PI())/2)))*('Calcification Rates'!$H$31-'Calcification Rates'!$I$31)</f>
        <v>19.722695394616878</v>
      </c>
      <c r="AQ9" s="2">
        <f>((((((((($A9*2)/PI())/2)+('Calcification Rates'!$F$31+'Calcification Rates'!$G$31))^2)*PI())/2))-((((((($A9*2)/PI())/2)^2)*PI())/2)))*('Calcification Rates'!$H$31+'Calcification Rates'!$I$31)</f>
        <v>53.375650645148561</v>
      </c>
      <c r="AR9" s="2">
        <f>(2*'Calcification Rates'!$F$32*'Calcification Rates'!$H$32)+0.1*'Calcification Rates'!$F$32*($A9+(2*'Calcification Rates'!$F$32))*'Calcification Rates'!$H$32</f>
        <v>5.1629794929826325</v>
      </c>
      <c r="AS9" s="2">
        <f>(2*('Calcification Rates'!$F$32-'Calcification Rates'!$G$32)*('Calcification Rates'!$H$32-'Calcification Rates'!$I$32))+(0.1*('Calcification Rates'!$F$32-'Calcification Rates'!$G$32)*($A9+(2*'Calcification Rates'!$F$32-'Calcification Rates'!$G$32)))*('Calcification Rates'!$H$32-'Calcification Rates'!$I$32)</f>
        <v>2.9879693867397754</v>
      </c>
      <c r="AT9" s="2">
        <f>(2*('Calcification Rates'!$F$32+'Calcification Rates'!$G$32)*('Calcification Rates'!$H$32+'Calcification Rates'!$I$32))+(0.1*('Calcification Rates'!$F$32+'Calcification Rates'!$G$32)*($A9+(2*'Calcification Rates'!$F$32+'Calcification Rates'!$G$32)))*('Calcification Rates'!$H$32+'Calcification Rates'!$I$32)</f>
        <v>7.9487099055610138</v>
      </c>
      <c r="AU9" s="2">
        <f>((((((((($A9*2)/PI())/2)+'Calcification Rates'!$F$36)^2)*PI())/2))-((((((($A9*2)/PI())/2)^2)*PI())/2)))*'Calcification Rates'!$H$36</f>
        <v>10.961543713477708</v>
      </c>
      <c r="AV9" s="2">
        <f>((((((((($A9*2)/PI())/2)+('Calcification Rates'!$F$36-'Calcification Rates'!$G$36))^2)*PI())/2))-((((((($A9*2)/PI())/2)^2)*PI())/2)))*('Calcification Rates'!$H$36-'Calcification Rates'!$I$36)</f>
        <v>8.1875874634987582</v>
      </c>
      <c r="AW9" s="2">
        <f>((((((((($A9*2)/PI())/2)+('Calcification Rates'!$F$36+'Calcification Rates'!$G$36))^2)*PI())/2))-((((((($A9*2)/PI())/2)^2)*PI())/2)))*('Calcification Rates'!$H$36+'Calcification Rates'!$I$36)</f>
        <v>14.16423102808454</v>
      </c>
      <c r="AX9" s="2">
        <f>$A9*'Calcification Rates'!$F$37*'Calcification Rates'!$H$37</f>
        <v>9.0467624663299659</v>
      </c>
      <c r="AY9" s="2">
        <f>$A9*('Calcification Rates'!$F$37-'Calcification Rates'!$G$37)*('Calcification Rates'!$H$37-'Calcification Rates'!$I$37)</f>
        <v>6.9639120421101248</v>
      </c>
      <c r="AZ9" s="2">
        <f>$A9*('Calcification Rates'!$F$37+'Calcification Rates'!$G$37)*('Calcification Rates'!$H$37+'Calcification Rates'!$I$37)</f>
        <v>11.353266272604593</v>
      </c>
      <c r="BA9" s="2">
        <f>$A9*'Calcification Rates'!$F$38*'Calcification Rates'!$H$38</f>
        <v>13.464327333333337</v>
      </c>
      <c r="BB9" s="2">
        <f>$A9*('Calcification Rates'!$F$38-'Calcification Rates'!$G$38)*('Calcification Rates'!$H$38-'Calcification Rates'!$I$38)</f>
        <v>10.273384121212123</v>
      </c>
      <c r="BC9" s="2">
        <f>$A9*('Calcification Rates'!$F$38+'Calcification Rates'!$G$38)*('Calcification Rates'!$H$38+'Calcification Rates'!$I$38)</f>
        <v>17.027115000000002</v>
      </c>
      <c r="BD9" s="2">
        <f>(2*'Calcification Rates'!$F$39*'Calcification Rates'!$H$39)+0.1*'Calcification Rates'!$F$39*(AN9+(2*'Calcification Rates'!$F$39))*'Calcification Rates'!$H$39</f>
        <v>5.3294253743423576</v>
      </c>
      <c r="BE9" s="2">
        <f>(2*('Calcification Rates'!$F$39-'Calcification Rates'!$G$39)*('Calcification Rates'!$H$39-'Calcification Rates'!$I$39))+(0.1*('Calcification Rates'!$F$39-'Calcification Rates'!$G$39)*(AN9+(2*'Calcification Rates'!$F$39-'Calcification Rates'!$G$39)))*('Calcification Rates'!$H$39-'Calcification Rates'!$I$39)</f>
        <v>3.0853622447636493</v>
      </c>
      <c r="BF9" s="2">
        <f>(2*('Calcification Rates'!$F$39+'Calcification Rates'!$G$39)*('Calcification Rates'!$H$39+'Calcification Rates'!$I$39))+(0.1*('Calcification Rates'!$F$39+'Calcification Rates'!$G$39)*(AN9+(2*'Calcification Rates'!$F$39+'Calcification Rates'!$G$39)))*('Calcification Rates'!$H$39+'Calcification Rates'!$I$39)</f>
        <v>8.2021894910706585</v>
      </c>
      <c r="BG9" s="2">
        <f>((((((((($A9*2)/PI())/2)+'Calcification Rates'!$F$40)^2)*PI())/2))-((((((($A9*2)/PI())/2)^2)*PI())/2)))*'Calcification Rates'!$H$40</f>
        <v>10.961543713477708</v>
      </c>
      <c r="BH9" s="2">
        <f>((((((((($A9*2)/PI())/2)+('Calcification Rates'!$F$40-'Calcification Rates'!$G$40))^2)*PI())/2))-((((((($A9*2)/PI())/2)^2)*PI())/2)))*('Calcification Rates'!$H$40-'Calcification Rates'!$I$40)</f>
        <v>8.1875874634987582</v>
      </c>
      <c r="BI9" s="2">
        <f>((((((((($A9*2)/PI())/2)+('Calcification Rates'!$F$40+'Calcification Rates'!$G$40))^2)*PI())/2))-((((((($A9*2)/PI())/2)^2)*PI())/2)))*('Calcification Rates'!$H$40+'Calcification Rates'!$I$40)</f>
        <v>14.16423102808454</v>
      </c>
      <c r="BJ9" s="2">
        <f>((((((((($A9*2)/PI())/2)+'Calcification Rates'!$F$41)^2)*PI())/2))-((((((($A9*2)/PI())/2)^2)*PI())/2)))*'Calcification Rates'!$H$41</f>
        <v>12.700615586941698</v>
      </c>
      <c r="BK9" s="2">
        <f>((((((((($A9*2)/PI())/2)+('Calcification Rates'!$F$41-'Calcification Rates'!$G$41))^2)*PI())/2))-((((((($A9*2)/PI())/2)^2)*PI())/2)))*('Calcification Rates'!$H$41-'Calcification Rates'!$I$41)</f>
        <v>9.975109430211317</v>
      </c>
      <c r="BL9" s="2">
        <f>((((((((($A9*2)/PI())/2)+('Calcification Rates'!$F$41+'Calcification Rates'!$G$41))^2)*PI())/2))-((((((($A9*2)/PI())/2)^2)*PI())/2)))*('Calcification Rates'!$H$41+'Calcification Rates'!$I$41)</f>
        <v>15.787768588032796</v>
      </c>
      <c r="BM9" s="2">
        <f>((((1-'Calcification Rates'!$J$42)*$A9)*'Calcification Rates'!$F$42*0.1)+('Calcification Rates'!$J$42*$A9*'Calcification Rates'!$F$42))*'Calcification Rates'!$H$42</f>
        <v>2.7461161996729686</v>
      </c>
      <c r="BN9" s="2">
        <f>((((1-'Calcification Rates'!$J$42)*BI9)*(('Calcification Rates'!$F$42-'Calcification Rates'!$G$42)*0.1))+('Calcification Rates'!$J$42*BI9*('Calcification Rates'!$F$42-'Calcification Rates'!$G$42)))*('Calcification Rates'!$H$42-'Calcification Rates'!$I$42)</f>
        <v>4.1894533759367514</v>
      </c>
      <c r="BO9" s="2">
        <f>((((1-'Calcification Rates'!$J$42)*BI9)*(('Calcification Rates'!$F$42+'Calcification Rates'!$G$42)*0.1))+('Calcification Rates'!$J$42*BI9*('Calcification Rates'!$F$42+'Calcification Rates'!$G$42)))*('Calcification Rates'!$H$42+'Calcification Rates'!$I$42)</f>
        <v>7.0981342091885473</v>
      </c>
      <c r="BP9" s="2">
        <f>(2*'Calcification Rates'!$F$43*'Calcification Rates'!$H$43)+0.1*'Calcification Rates'!$F$43*($A9+(2*'Calcification Rates'!$F$43))*'Calcification Rates'!$H$43</f>
        <v>5.1629794929826325</v>
      </c>
      <c r="BQ9" s="2">
        <f>(2*('Calcification Rates'!$F$43-'Calcification Rates'!$G$43)*('Calcification Rates'!$H$43-'Calcification Rates'!$I$43))+(0.1*('Calcification Rates'!$F$43-'Calcification Rates'!$G$43)*($A9+(2*'Calcification Rates'!$F$43-'Calcification Rates'!$G$43)))*('Calcification Rates'!$H$43-'Calcification Rates'!$I$43)</f>
        <v>2.9879693867397754</v>
      </c>
      <c r="BR9" s="2">
        <f>(2*('Calcification Rates'!$F$43+'Calcification Rates'!$G$43)*('Calcification Rates'!$H$43+'Calcification Rates'!$I$43))+(0.1*('Calcification Rates'!$F$43+'Calcification Rates'!$G$43)*($A9+(2*'Calcification Rates'!$F$43+'Calcification Rates'!$G$43)))*('Calcification Rates'!$H$43+'Calcification Rates'!$I$43)</f>
        <v>7.9487099055610138</v>
      </c>
      <c r="BS9" s="2">
        <f>$A9*'Calcification Rates'!$F$44*'Calcification Rates'!$H$44</f>
        <v>11.174162222222224</v>
      </c>
      <c r="BT9" s="2">
        <f>$A9*('Calcification Rates'!$F$44-'Calcification Rates'!$G$44)*('Calcification Rates'!$H$44-'Calcification Rates'!$I$44)</f>
        <v>8.3152204043862508</v>
      </c>
      <c r="BU9" s="2">
        <f>$A9*('Calcification Rates'!$F$44+'Calcification Rates'!$G$44)*('Calcification Rates'!$H$44+'Calcification Rates'!$I$44)</f>
        <v>14.354309022332815</v>
      </c>
      <c r="BV9" s="2">
        <f>(2*'Calcification Rates'!$F$45*'Calcification Rates'!$H$45)+0.1*'Calcification Rates'!$F$45*($A9+(2*'Calcification Rates'!$F$45))*'Calcification Rates'!$H$45</f>
        <v>5.1629794929826325</v>
      </c>
      <c r="BW9" s="2">
        <f>(2*('Calcification Rates'!$F$45-'Calcification Rates'!$G$45)*('Calcification Rates'!$H$45-'Calcification Rates'!$I$45))+(0.1*('Calcification Rates'!$F$45-'Calcification Rates'!$G$45)*($A9+(2*'Calcification Rates'!$F$45-'Calcification Rates'!$G$45)))*('Calcification Rates'!$H$45-'Calcification Rates'!$I$45)</f>
        <v>2.9879693867397754</v>
      </c>
      <c r="BX9" s="2">
        <f>(2*('Calcification Rates'!$F$45+'Calcification Rates'!$G$45)*('Calcification Rates'!$H$45+'Calcification Rates'!$I$45))+(0.1*('Calcification Rates'!$F$45+'Calcification Rates'!$G$45)*($A9+(2*'Calcification Rates'!$F$45+'Calcification Rates'!$G$45)))*('Calcification Rates'!$H$45+'Calcification Rates'!$I$45)</f>
        <v>7.9487099055610138</v>
      </c>
      <c r="BY9" s="2">
        <f>$A9*'Calcification Rates'!$F$46*'Calcification Rates'!$H$46</f>
        <v>2.8391999999999999</v>
      </c>
      <c r="BZ9" s="2">
        <f>$A9*('Calcification Rates'!$F$46-'Calcification Rates'!$G$46)*('Calcification Rates'!$H$46-'Calcification Rates'!$I$46)</f>
        <v>2.189775</v>
      </c>
      <c r="CA9" s="2">
        <f>$A9*('Calcification Rates'!$F$46+'Calcification Rates'!$G$46)*('Calcification Rates'!$H$46+'Calcification Rates'!$I$46)</f>
        <v>3.5547750000000002</v>
      </c>
      <c r="CB9" s="2">
        <f>(2*'Calcification Rates'!$F$47*'Calcification Rates'!$H$47)+0.1*'Calcification Rates'!$F$47*(BL9+(2*'Calcification Rates'!$F$47))*'Calcification Rates'!$H$47</f>
        <v>6.7047446619206301</v>
      </c>
      <c r="CC9" s="2">
        <f>(2*('Calcification Rates'!$F$47-'Calcification Rates'!$G$47)*('Calcification Rates'!$H$47-'Calcification Rates'!$I$47))+(0.1*('Calcification Rates'!$F$47-'Calcification Rates'!$G$47)*(BL9+(2*'Calcification Rates'!$F$47-'Calcification Rates'!$G$47)))*('Calcification Rates'!$H$47-'Calcification Rates'!$I$47)</f>
        <v>3.8901059549616779</v>
      </c>
      <c r="CD9" s="2">
        <f>(2*('Calcification Rates'!$F$47+'Calcification Rates'!$G$47)*('Calcification Rates'!$H$47+'Calcification Rates'!$I$47))+(0.1*('Calcification Rates'!$F$47+'Calcification Rates'!$G$47)*(BL9+(2*'Calcification Rates'!$F$47+'Calcification Rates'!$G$47)))*('Calcification Rates'!$H$47+'Calcification Rates'!$I$47)</f>
        <v>10.296656233719148</v>
      </c>
      <c r="CE9" s="2">
        <f>(2*'Calcification Rates'!$F$48*'Calcification Rates'!$H$48)+0.1*'Calcification Rates'!$F$48*($A9+(2*'Calcification Rates'!$F$48))*'Calcification Rates'!$H$48</f>
        <v>5.1629794929826325</v>
      </c>
      <c r="CF9" s="2">
        <f>(2*('Calcification Rates'!$F$48-'Calcification Rates'!$G$48)*('Calcification Rates'!$H$48-'Calcification Rates'!$I$48))+(0.1*('Calcification Rates'!$F$48-'Calcification Rates'!$G$48)*($A9+(2*'Calcification Rates'!$F$48-'Calcification Rates'!$G$48)))*('Calcification Rates'!$H$48-'Calcification Rates'!$I$48)</f>
        <v>2.9879693867397754</v>
      </c>
      <c r="CG9" s="2">
        <f>(2*('Calcification Rates'!$F$48+'Calcification Rates'!$G$48)*('Calcification Rates'!$H$48+'Calcification Rates'!$I$48))+(0.1*('Calcification Rates'!$F$48+'Calcification Rates'!$G$48)*($A9+(2*'Calcification Rates'!$F$48+'Calcification Rates'!$G$48)))*('Calcification Rates'!$H$48+'Calcification Rates'!$I$48)</f>
        <v>7.9487099055610138</v>
      </c>
      <c r="CH9" s="2">
        <f>((((1-'Calcification Rates'!$J$52)*$A9)*'Calcification Rates'!$F$52*0.1)+('Calcification Rates'!$J$52*$A9*'Calcification Rates'!$F$52))*'Calcification Rates'!$H$52</f>
        <v>15.502680760000001</v>
      </c>
      <c r="CI9" s="2">
        <f>((((1-'Calcification Rates'!$J$52)*$A9)*(('Calcification Rates'!$F$52-'Calcification Rates'!$G$52)*0.1))+('Calcification Rates'!$J$52*$A9*('Calcification Rates'!$F$52-'Calcification Rates'!$G$52)))*('Calcification Rates'!$H$52-'Calcification Rates'!$I$52)</f>
        <v>10.148272875238076</v>
      </c>
      <c r="CJ9" s="2">
        <f>((((1-'Calcification Rates'!$J$52)*$A9)*(('Calcification Rates'!$F$52+'Calcification Rates'!$G$52)*0.1))+('Calcification Rates'!$J$52*$A9*('Calcification Rates'!$F$52+'Calcification Rates'!$G$52)))*('Calcification Rates'!$H$52+'Calcification Rates'!$I$52)</f>
        <v>21.932802860635341</v>
      </c>
      <c r="CK9" s="2">
        <f>((((1-'Calcification Rates'!$J$53)*$A9)*'Calcification Rates'!$F$53*0.1)+('Calcification Rates'!$J$53*$A9*'Calcification Rates'!$F$53))*'Calcification Rates'!$H$53</f>
        <v>18.551850878909097</v>
      </c>
      <c r="CL9" s="2">
        <f>((((1-'Calcification Rates'!$J$53)*$A9)*(('Calcification Rates'!$F$53-'Calcification Rates'!$G$53)*0.1))+('Calcification Rates'!$J$53*$A9*('Calcification Rates'!$F$53-'Calcification Rates'!$G$53)))*('Calcification Rates'!$H$53-'Calcification Rates'!$I$53)</f>
        <v>12.83947286200508</v>
      </c>
      <c r="CM9" s="2">
        <f>((((1-'Calcification Rates'!$J$53)*$A9)*(('Calcification Rates'!$F$53+'Calcification Rates'!$G$53)*0.1))+('Calcification Rates'!$J$53*$A9*('Calcification Rates'!$F$53+'Calcification Rates'!$G$53)))*('Calcification Rates'!$H$53+'Calcification Rates'!$I$53)</f>
        <v>25.309406819971837</v>
      </c>
      <c r="CN9" s="2">
        <f>((((1-'Calcification Rates'!$J$54)*$A9)*'Calcification Rates'!$F$54*0.1)+('Calcification Rates'!$J$54*$A9*'Calcification Rates'!$F$54))*'Calcification Rates'!$H$54</f>
        <v>15.8169208805196</v>
      </c>
      <c r="CO9" s="2">
        <f>((((1-'Calcification Rates'!$J$54)*$A9)*(('Calcification Rates'!$F$54-'Calcification Rates'!$G$54)*0.1))+('Calcification Rates'!$J$54*$A9*('Calcification Rates'!$F$54-'Calcification Rates'!$G$54)))*('Calcification Rates'!$H$54-'Calcification Rates'!$I$54)</f>
        <v>11.312869421018696</v>
      </c>
      <c r="CP9" s="2">
        <f>((((1-'Calcification Rates'!$J$54)*$A9)*(('Calcification Rates'!$F$54+'Calcification Rates'!$G$54)*0.1))+('Calcification Rates'!$J$54*$A9*('Calcification Rates'!$F$54+'Calcification Rates'!$G$54)))*('Calcification Rates'!$H$54+'Calcification Rates'!$I$54)</f>
        <v>21.036875984745404</v>
      </c>
      <c r="CQ9" s="2">
        <f>((((1-'Calcification Rates'!$J$55)*$A9)*'Calcification Rates'!$F$55*0.1)+('Calcification Rates'!$J$55*$A9*'Calcification Rates'!$F$55))*'Calcification Rates'!$H$55</f>
        <v>15.818130522395833</v>
      </c>
      <c r="CR9" s="2">
        <f>((((1-'Calcification Rates'!$J$55)*$A9)*(('Calcification Rates'!$F$55-'Calcification Rates'!$G$55)*0.1))+('Calcification Rates'!$J$55*$A9*('Calcification Rates'!$F$55-'Calcification Rates'!$G$55)))*('Calcification Rates'!$H$55-'Calcification Rates'!$I$55)</f>
        <v>11.558719548462241</v>
      </c>
      <c r="CS9" s="2">
        <f>((((1-'Calcification Rates'!$J$55)*$A9)*(('Calcification Rates'!$F$55+'Calcification Rates'!$G$55)*0.1))+('Calcification Rates'!$J$55*$A9*('Calcification Rates'!$F$55+'Calcification Rates'!$G$55)))*('Calcification Rates'!$H$55+'Calcification Rates'!$I$55)</f>
        <v>20.725286173628305</v>
      </c>
      <c r="CT9" s="2">
        <f>((((1-'Calcification Rates'!$J$56)*$A9)*'Calcification Rates'!$F$56*0.1)+('Calcification Rates'!$J$56*$A9*'Calcification Rates'!$F$56))*'Calcification Rates'!$H$56</f>
        <v>15.278664683333332</v>
      </c>
      <c r="CU9" s="2">
        <f>((((1-'Calcification Rates'!$J$56)*$A9)*(('Calcification Rates'!$F$56-'Calcification Rates'!$G$56)*0.1))+('Calcification Rates'!$J$56*$A9*('Calcification Rates'!$F$56-'Calcification Rates'!$G$56)))*('Calcification Rates'!$H$56-'Calcification Rates'!$I$56)</f>
        <v>11.321405472217677</v>
      </c>
      <c r="CV9" s="2">
        <f>((((1-'Calcification Rates'!$J$56)*$A9)*(('Calcification Rates'!$F$56+'Calcification Rates'!$G$56)*0.1))+('Calcification Rates'!$J$56*$A9*('Calcification Rates'!$F$56+'Calcification Rates'!$G$56)))*('Calcification Rates'!$H$56+'Calcification Rates'!$I$56)</f>
        <v>19.817893843168619</v>
      </c>
      <c r="CW9" s="2">
        <f>((((1-'Calcification Rates'!$J$57)*$A9)*'Calcification Rates'!$F$57*0.1)+('Calcification Rates'!$J$57*$A9*'Calcification Rates'!$F$57))*'Calcification Rates'!$H$57</f>
        <v>15.6259070625</v>
      </c>
      <c r="CX9" s="2">
        <f>((((1-'Calcification Rates'!$J$57)*$A9)*(('Calcification Rates'!$F$57-'Calcification Rates'!$G$57)*0.1))+('Calcification Rates'!$J$57*$A9*('Calcification Rates'!$F$57-'Calcification Rates'!$G$57)))*('Calcification Rates'!$H$57-'Calcification Rates'!$I$57)</f>
        <v>10.232808792196744</v>
      </c>
      <c r="CY9" s="2">
        <f>((((1-'Calcification Rates'!$J$57)*$A9)*(('Calcification Rates'!$F$57+'Calcification Rates'!$G$57)*0.1))+('Calcification Rates'!$J$57*$A9*('Calcification Rates'!$F$57+'Calcification Rates'!$G$57)))*('Calcification Rates'!$H$57+'Calcification Rates'!$I$57)</f>
        <v>21.988955247335966</v>
      </c>
      <c r="CZ9" s="2">
        <f>((((1-'Calcification Rates'!$J$58)*$A9)*'Calcification Rates'!$F$58*0.1)+('Calcification Rates'!$J$58*$A9*'Calcification Rates'!$F$58))*'Calcification Rates'!$H$58</f>
        <v>15.8169208805196</v>
      </c>
      <c r="DA9" s="2">
        <f>((((1-'Calcification Rates'!$J$58)*$A9)*(('Calcification Rates'!$F$58-'Calcification Rates'!$G$58)*0.1))+('Calcification Rates'!$J$58*$A9*('Calcification Rates'!$F$58-'Calcification Rates'!$G$58)))*('Calcification Rates'!$H$58-'Calcification Rates'!$I$58)</f>
        <v>11.312869421018696</v>
      </c>
      <c r="DB9" s="2">
        <f>((((1-'Calcification Rates'!$J$58)*$A9)*(('Calcification Rates'!$F$58+'Calcification Rates'!$G$58)*0.1))+('Calcification Rates'!$J$58*$A9*('Calcification Rates'!$F$58+'Calcification Rates'!$G$58)))*('Calcification Rates'!$H$58+'Calcification Rates'!$I$58)</f>
        <v>21.036875984745404</v>
      </c>
      <c r="DC9" s="2">
        <f>((((1-'Calcification Rates'!$J$59)*$A9)*'Calcification Rates'!$F$59*0.1)+('Calcification Rates'!$J$59*$A9*'Calcification Rates'!$F$59))*'Calcification Rates'!$H$59</f>
        <v>13.11201192</v>
      </c>
      <c r="DD9" s="2">
        <f>((((1-'Calcification Rates'!$J$59)*$A9)*(('Calcification Rates'!$F$59-'Calcification Rates'!$G$59)*0.1))+('Calcification Rates'!$J$59*$A9*('Calcification Rates'!$F$59-'Calcification Rates'!$G$59)))*('Calcification Rates'!$H$59-'Calcification Rates'!$I$59)</f>
        <v>10.171641899999999</v>
      </c>
      <c r="DE9" s="2">
        <f>((((1-'Calcification Rates'!$J$59)*$A9)*(('Calcification Rates'!$F$59+'Calcification Rates'!$G$59)*0.1))+('Calcification Rates'!$J$59*$A9*('Calcification Rates'!$F$59+'Calcification Rates'!$G$59)))*('Calcification Rates'!$H$59+'Calcification Rates'!$I$59)</f>
        <v>16.331198520000004</v>
      </c>
      <c r="DF9" s="2">
        <f>((((1-'Calcification Rates'!$J$60)*$A9)*'Calcification Rates'!$F$60*0.1)+('Calcification Rates'!$J$60*$A9*'Calcification Rates'!$F$60))*'Calcification Rates'!$H$60</f>
        <v>17.034684475609758</v>
      </c>
      <c r="DG9" s="2">
        <f>((((1-'Calcification Rates'!$J$60)*$A9)*(('Calcification Rates'!$F$60-'Calcification Rates'!$G$60)*0.1))+('Calcification Rates'!$J$60*$A9*('Calcification Rates'!$F$60-'Calcification Rates'!$G$60)))*('Calcification Rates'!$H$60-'Calcification Rates'!$I$60)</f>
        <v>13.014700716099309</v>
      </c>
      <c r="DH9" s="2">
        <f>((((1-'Calcification Rates'!$J$60)*$A9)*(('Calcification Rates'!$F$60+'Calcification Rates'!$G$60)*0.1))+('Calcification Rates'!$J$60*$A9*('Calcification Rates'!$F$60+'Calcification Rates'!$G$60)))*('Calcification Rates'!$H$60+'Calcification Rates'!$I$60)</f>
        <v>21.579192100439702</v>
      </c>
      <c r="DI9" s="2">
        <f>((((1-'Calcification Rates'!$J$61)*$A9)*'Calcification Rates'!$F$61*0.1)+('Calcification Rates'!$J$61*$A9*'Calcification Rates'!$F$61))*'Calcification Rates'!$H$61</f>
        <v>15.8169208805196</v>
      </c>
      <c r="DJ9" s="2">
        <f>((((1-'Calcification Rates'!$J$61)*$A9)*(('Calcification Rates'!$F$61-'Calcification Rates'!$G$61)*0.1))+('Calcification Rates'!$J$61*$A9*('Calcification Rates'!$F$61-'Calcification Rates'!$G$61)))*('Calcification Rates'!$H$61-'Calcification Rates'!$I$61)</f>
        <v>11.312869421018696</v>
      </c>
      <c r="DK9" s="2">
        <f>((((1-'Calcification Rates'!$J$61)*$A9)*(('Calcification Rates'!$F$61+'Calcification Rates'!$G$61)*0.1))+('Calcification Rates'!$J$61*$A9*('Calcification Rates'!$F$61+'Calcification Rates'!$G$61)))*('Calcification Rates'!$H$61+'Calcification Rates'!$I$61)</f>
        <v>21.036875984745404</v>
      </c>
      <c r="DL9" s="2">
        <f>(2*'Calcification Rates'!$F$62*'Calcification Rates'!$H$62)+0.1*'Calcification Rates'!$F$62*(CV9+(2*'Calcification Rates'!$F$62))*'Calcification Rates'!$H$62</f>
        <v>7.4118077442698098</v>
      </c>
      <c r="DM9" s="2">
        <f>(2*('Calcification Rates'!$F$62-'Calcification Rates'!$G$62)*('Calcification Rates'!$H$62-'Calcification Rates'!$I$62))+(0.1*('Calcification Rates'!$F$62-'Calcification Rates'!$G$62)*(CV9+(2*'Calcification Rates'!$F$62-'Calcification Rates'!$G$62)))*('Calcification Rates'!$H$62-'Calcification Rates'!$I$62)</f>
        <v>4.3038313883013526</v>
      </c>
      <c r="DN9" s="2">
        <f>(2*('Calcification Rates'!$F$62+'Calcification Rates'!$G$62)*('Calcification Rates'!$H$62+'Calcification Rates'!$I$62))+(0.1*('Calcification Rates'!$F$62+'Calcification Rates'!$G$62)*(CV9+(2*'Calcification Rates'!$F$62+'Calcification Rates'!$G$62)))*('Calcification Rates'!$H$62+'Calcification Rates'!$I$62)</f>
        <v>11.373439002862568</v>
      </c>
      <c r="DO9" s="2">
        <f>((((((((($A9*2)/PI())/2)+'Calcification Rates'!$F$63)^2)*PI())/2))-((((((($A9*2)/PI())/2)^2)*PI())/2)))*'Calcification Rates'!$H$63</f>
        <v>8.8456962202436795</v>
      </c>
      <c r="DP9" s="2">
        <f>((((((((($A9*2)/PI())/2)+('Calcification Rates'!$F$63-'Calcification Rates'!$G$63))^2)*PI())/2))-((((((($A9*2)/PI())/2)^2)*PI())/2)))*('Calcification Rates'!$H$63-'Calcification Rates'!$I$63)</f>
        <v>6.305352790502825</v>
      </c>
      <c r="DQ9" s="2">
        <f>((((((((($A9*2)/PI())/2)+('Calcification Rates'!$F$63+'Calcification Rates'!$G$63))^2)*PI())/2))-((((((($A9*2)/PI())/2)^2)*PI())/2)))*('Calcification Rates'!$H$63+'Calcification Rates'!$I$63)</f>
        <v>11.803756475640462</v>
      </c>
      <c r="DR9" s="2">
        <f>(2*'Calcification Rates'!$F$64*'Calcification Rates'!$H$64)+0.1*'Calcification Rates'!$F$64*($A9+(2*'Calcification Rates'!$F$64))*'Calcification Rates'!$H$64</f>
        <v>5.1629794929826325</v>
      </c>
      <c r="DS9" s="2">
        <f>(2*('Calcification Rates'!$F$64-'Calcification Rates'!$G$64)*('Calcification Rates'!$H$64-'Calcification Rates'!$I$64))+(0.1*('Calcification Rates'!$F$64-'Calcification Rates'!$G$64)*($A9+(2*'Calcification Rates'!$F$64-'Calcification Rates'!$G$64)))*('Calcification Rates'!$H$64-'Calcification Rates'!$I$64)</f>
        <v>2.9879693867397754</v>
      </c>
      <c r="DT9" s="2">
        <f>(2*('Calcification Rates'!$F$64+'Calcification Rates'!$G$64)*('Calcification Rates'!$H$64+'Calcification Rates'!$I$64))+(0.1*('Calcification Rates'!$F$64+'Calcification Rates'!$G$64)*($A9+(2*'Calcification Rates'!$F$64+'Calcification Rates'!$G$64)))*('Calcification Rates'!$H$64+'Calcification Rates'!$I$64)</f>
        <v>7.9487099055610138</v>
      </c>
      <c r="DU9" s="2">
        <f>((((((((($A9*2)/PI())/2)+'Calcification Rates'!$F$65)^2)*PI())/2))-((((((($A9*2)/PI())/2)^2)*PI())/2)))*'Calcification Rates'!$H$65</f>
        <v>8.8456962202436795</v>
      </c>
      <c r="DV9" s="2">
        <f>((((((((($A9*2)/PI())/2)+('Calcification Rates'!$F$65-'Calcification Rates'!$G$65))^2)*PI())/2))-((((((($A9*2)/PI())/2)^2)*PI())/2)))*('Calcification Rates'!$H$65-'Calcification Rates'!$I$65)</f>
        <v>6.305352790502825</v>
      </c>
      <c r="DW9" s="2">
        <f>((((((((($A9*2)/PI())/2)+('Calcification Rates'!$F$65+'Calcification Rates'!$G$65))^2)*PI())/2))-((((((($A9*2)/PI())/2)^2)*PI())/2)))*('Calcification Rates'!$H$65+'Calcification Rates'!$I$65)</f>
        <v>11.803756475640462</v>
      </c>
      <c r="DX9" s="2">
        <f>(2*'Calcification Rates'!$F$66*'Calcification Rates'!$H$66)+0.1*'Calcification Rates'!$F$66*(DH9+(2*'Calcification Rates'!$F$66))*'Calcification Rates'!$H$66</f>
        <v>7.7208177367347615</v>
      </c>
      <c r="DY9" s="2">
        <f>(2*('Calcification Rates'!$F$66-'Calcification Rates'!$G$66)*('Calcification Rates'!$H$66-'Calcification Rates'!$I$66))+(0.1*('Calcification Rates'!$F$66-'Calcification Rates'!$G$66)*(DH9+(2*'Calcification Rates'!$F$66-'Calcification Rates'!$G$66)))*('Calcification Rates'!$H$66-'Calcification Rates'!$I$66)</f>
        <v>4.484643109674348</v>
      </c>
      <c r="DZ9" s="2">
        <f>(2*('Calcification Rates'!$F$66+'Calcification Rates'!$G$66)*('Calcification Rates'!$H$66+'Calcification Rates'!$I$66))+(0.1*('Calcification Rates'!$F$66+'Calcification Rates'!$G$66)*(DH9+(2*'Calcification Rates'!$F$66+'Calcification Rates'!$G$66)))*('Calcification Rates'!$H$66+'Calcification Rates'!$I$66)</f>
        <v>11.844028747520001</v>
      </c>
      <c r="EA9" s="2">
        <f>((((((((($A9*2)/PI())/2)+'Calcification Rates'!$F$67)^2)*PI())/2))-((((((($A9*2)/PI())/2)^2)*PI())/2)))*'Calcification Rates'!$H$67</f>
        <v>8.8456962202436795</v>
      </c>
      <c r="EB9" s="2">
        <f>((((((((($A9*2)/PI())/2)+('Calcification Rates'!$F$67-'Calcification Rates'!$G$67))^2)*PI())/2))-((((((($A9*2)/PI())/2)^2)*PI())/2)))*('Calcification Rates'!$H$67-'Calcification Rates'!$I$67)</f>
        <v>6.305352790502825</v>
      </c>
      <c r="EC9" s="2">
        <f>((((((((($A9*2)/PI())/2)+('Calcification Rates'!$F$67+'Calcification Rates'!$G$67))^2)*PI())/2))-((((((($A9*2)/PI())/2)^2)*PI())/2)))*('Calcification Rates'!$H$67+'Calcification Rates'!$I$67)</f>
        <v>11.803756475640462</v>
      </c>
      <c r="ED9" s="2">
        <f>((((((((($A9*2)/PI())/2)+'Calcification Rates'!$F$68)^2)*PI())/2))-((((((($A9*2)/PI())/2)^2)*PI())/2)))*'Calcification Rates'!$H$68</f>
        <v>8.8456962202436795</v>
      </c>
      <c r="EE9" s="2">
        <f>((((((((($A9*2)/PI())/2)+('Calcification Rates'!$F$68-'Calcification Rates'!$G$68))^2)*PI())/2))-((((((($A9*2)/PI())/2)^2)*PI())/2)))*('Calcification Rates'!$H$68-'Calcification Rates'!$I$68)</f>
        <v>6.305352790502825</v>
      </c>
      <c r="EF9" s="2">
        <f>((((((((($A9*2)/PI())/2)+('Calcification Rates'!$F$68+'Calcification Rates'!$G$68))^2)*PI())/2))-((((((($A9*2)/PI())/2)^2)*PI())/2)))*('Calcification Rates'!$H$68+'Calcification Rates'!$I$68)</f>
        <v>11.803756475640462</v>
      </c>
      <c r="EG9" s="2">
        <f>((((1-'Calcification Rates'!$J$69)*$A9)*'Calcification Rates'!$F$69*0.1)+('Calcification Rates'!$J$69*$A9*'Calcification Rates'!$F$69))*'Calcification Rates'!$H$69</f>
        <v>2.1484886500000004</v>
      </c>
      <c r="EH9" s="2">
        <f>((((1-'Calcification Rates'!$J$69)*EC9)*(('Calcification Rates'!$F$69-'Calcification Rates'!$G$69)*0.1))+('Calcification Rates'!$J$69*EC9*('Calcification Rates'!$F$69-'Calcification Rates'!$G$69)))*('Calcification Rates'!$H$69-'Calcification Rates'!$I$69)</f>
        <v>2.6771830889537473</v>
      </c>
      <c r="EI9" s="2">
        <f>((((1-'Calcification Rates'!$J$69)*EC9)*(('Calcification Rates'!$F$69+'Calcification Rates'!$G$69)*0.1))+('Calcification Rates'!$J$69*EC9*('Calcification Rates'!$F$69+'Calcification Rates'!$G$69)))*('Calcification Rates'!$H$69+'Calcification Rates'!$I$69)</f>
        <v>4.6691962610898257</v>
      </c>
      <c r="EJ9" s="2">
        <f>(2*'Calcification Rates'!$F$70*'Calcification Rates'!$H$70)+0.1*'Calcification Rates'!$F$70*(DT9+(2*'Calcification Rates'!$F$70))*'Calcification Rates'!$H$70</f>
        <v>5.3294253743423576</v>
      </c>
      <c r="EK9" s="2">
        <f>(2*('Calcification Rates'!$F$70-'Calcification Rates'!$G$70)*('Calcification Rates'!$H$70-'Calcification Rates'!$I$70))+(0.1*('Calcification Rates'!$F$70-'Calcification Rates'!$G$70)*(DT9+(2*'Calcification Rates'!$F$70-'Calcification Rates'!$G$70)))*('Calcification Rates'!$H$70-'Calcification Rates'!$I$70)</f>
        <v>3.0853622447636493</v>
      </c>
      <c r="EL9" s="2">
        <f>(2*('Calcification Rates'!$F$70+'Calcification Rates'!$G$70)*('Calcification Rates'!$H$70+'Calcification Rates'!$I$70))+(0.1*('Calcification Rates'!$F$70+'Calcification Rates'!$G$70)*(DT9+(2*'Calcification Rates'!$F$70+'Calcification Rates'!$G$70)))*('Calcification Rates'!$H$70+'Calcification Rates'!$I$70)</f>
        <v>8.2021894910706585</v>
      </c>
      <c r="EM9" s="2">
        <f>((((1-'Calcification Rates'!$J$71)*$A9)*'Calcification Rates'!$F$71*0.1)+('Calcification Rates'!$J$71*$A9*'Calcification Rates'!$F$71))*'Calcification Rates'!$H$71</f>
        <v>15.8169208805196</v>
      </c>
      <c r="EN9" s="2">
        <f>((((1-'Calcification Rates'!$J$71)*$A9)*(('Calcification Rates'!$F$71-'Calcification Rates'!$G$71)*0.1))+('Calcification Rates'!$J$71*$A9*('Calcification Rates'!$F$71-'Calcification Rates'!$G$71)))*('Calcification Rates'!$H$71-'Calcification Rates'!$I$71)</f>
        <v>11.312869421018696</v>
      </c>
      <c r="EO9" s="2">
        <f>((((1-'Calcification Rates'!$J$71)*$A9)*(('Calcification Rates'!$F$71+'Calcification Rates'!$G$71)*0.1))+('Calcification Rates'!$J$71*$A9*('Calcification Rates'!$F$71+'Calcification Rates'!$G$71)))*('Calcification Rates'!$H$71+'Calcification Rates'!$I$71)</f>
        <v>21.036875984745404</v>
      </c>
      <c r="EP9" s="2">
        <f>(2*'Calcification Rates'!$F$72*'Calcification Rates'!$H$72)+0.1*'Calcification Rates'!$F$72*($A9+(2*'Calcification Rates'!$F$72))*'Calcification Rates'!$H$72</f>
        <v>5.1629794929826325</v>
      </c>
      <c r="EQ9" s="2">
        <f>(2*('Calcification Rates'!$F$72-'Calcification Rates'!$G$72)*('Calcification Rates'!$H$72-'Calcification Rates'!$I$72))+(0.1*('Calcification Rates'!$F$72-'Calcification Rates'!$G$72)*($A9+(2*'Calcification Rates'!$F$72-'Calcification Rates'!$G$72)))*('Calcification Rates'!$H$72-'Calcification Rates'!$I$72)</f>
        <v>2.9879693867397754</v>
      </c>
      <c r="ER9" s="2">
        <f>(2*('Calcification Rates'!$F$72+'Calcification Rates'!$G$72)*('Calcification Rates'!$H$72+'Calcification Rates'!$I$72))+(0.1*('Calcification Rates'!$F$72+'Calcification Rates'!$G$72)*($A9+(2*'Calcification Rates'!$F$72+'Calcification Rates'!$G$72)))*('Calcification Rates'!$H$72+'Calcification Rates'!$I$72)</f>
        <v>7.9487099055610138</v>
      </c>
      <c r="ES9" s="2">
        <f>$A9*'Calcification Rates'!$F$73*'Calcification Rates'!$H$73</f>
        <v>9.4500000000000011</v>
      </c>
      <c r="ET9" s="2">
        <f>$A9*('Calcification Rates'!$F$73-'Calcification Rates'!$G$73)*('Calcification Rates'!$H$73-'Calcification Rates'!$I$73)</f>
        <v>6.6163300000000014</v>
      </c>
      <c r="EU9" s="2">
        <f>$A9*('Calcification Rates'!$F$73+'Calcification Rates'!$G$73)*('Calcification Rates'!$H$73+'Calcification Rates'!$I$73)</f>
        <v>12.785080000000002</v>
      </c>
      <c r="EV9" s="2">
        <f>(2*'Calcification Rates'!$F$74*'Calcification Rates'!$H$74)+0.1*'Calcification Rates'!$F$74*($A9+(2*'Calcification Rates'!$F$74))*'Calcification Rates'!$H$74</f>
        <v>5.1629794929826325</v>
      </c>
      <c r="EW9" s="2">
        <f>(2*('Calcification Rates'!$F$74-'Calcification Rates'!$G$74)*('Calcification Rates'!$H$74-'Calcification Rates'!$I$74))+(0.1*('Calcification Rates'!$F$74-'Calcification Rates'!$G$74)*($A9+(2*'Calcification Rates'!$F$74-'Calcification Rates'!$G$74)))*('Calcification Rates'!$H$74-'Calcification Rates'!$I$74)</f>
        <v>2.9879693867397754</v>
      </c>
      <c r="EX9" s="2">
        <f>(2*('Calcification Rates'!$F$74+'Calcification Rates'!$G$74)*('Calcification Rates'!$H$74+'Calcification Rates'!$I$74))+(0.1*('Calcification Rates'!$F$74+'Calcification Rates'!$G$74)*($A9+(2*'Calcification Rates'!$F$74+'Calcification Rates'!$G$74)))*('Calcification Rates'!$H$74+'Calcification Rates'!$I$74)</f>
        <v>7.9487099055610138</v>
      </c>
      <c r="EY9" s="2">
        <f>$A9*'Calcification Rates'!$F$75*'Calcification Rates'!$H$75</f>
        <v>5.9018390476190481</v>
      </c>
      <c r="EZ9" s="2">
        <f>$A9*('Calcification Rates'!$F$75-'Calcification Rates'!$G$75)*('Calcification Rates'!$H$75-'Calcification Rates'!$I$75)</f>
        <v>4.5815077798064134</v>
      </c>
      <c r="FA9" s="2">
        <f>$A9*('Calcification Rates'!$F$75+'Calcification Rates'!$G$75)*('Calcification Rates'!$H$75+'Calcification Rates'!$I$75)</f>
        <v>7.3757192839033703</v>
      </c>
      <c r="FB9" s="2">
        <f>((((1-'Calcification Rates'!$J$76)*$A9)*'Calcification Rates'!$F$76*0.1)+('Calcification Rates'!$J$76*$A9*'Calcification Rates'!$F$76))*'Calcification Rates'!$H$76</f>
        <v>4.0408200000000001</v>
      </c>
      <c r="FC9" s="2">
        <f>((((1-'Calcification Rates'!$J$76)*$A9)*(('Calcification Rates'!$F$76-'Calcification Rates'!$G$76)*0.1))+('Calcification Rates'!$J$76*$A9*('Calcification Rates'!$F$76-'Calcification Rates'!$G$76)))*('Calcification Rates'!$H$76-'Calcification Rates'!$I$76)</f>
        <v>2.8282148159999996</v>
      </c>
      <c r="FD9" s="2">
        <f>((((1-'Calcification Rates'!$J$76)*$A9)*(('Calcification Rates'!$F$76+'Calcification Rates'!$G$76)*0.1))+('Calcification Rates'!$J$76*$A9*('Calcification Rates'!$F$76+'Calcification Rates'!$G$76)))*('Calcification Rates'!$H$76+'Calcification Rates'!$I$76)</f>
        <v>5.4682172160000002</v>
      </c>
      <c r="FE9" s="113">
        <f>$A9*'Calcification Rates'!$F$77*'Calcification Rates'!$H$77</f>
        <v>12.390000000000002</v>
      </c>
      <c r="FF9" s="113">
        <f>$A9*('Calcification Rates'!$F$77-'Calcification Rates'!$G$77)*('Calcification Rates'!$H$77-'Calcification Rates'!$I$77)</f>
        <v>8.6583000000000006</v>
      </c>
      <c r="FG9" s="113">
        <f>$A9*('Calcification Rates'!$F$77+'Calcification Rates'!$G$77)*('Calcification Rates'!$H$77+'Calcification Rates'!$I$77)</f>
        <v>16.786000000000001</v>
      </c>
      <c r="FH9" s="113">
        <f>$A9*'Calcification Rates'!$F$81*'Calcification Rates'!$H$81</f>
        <v>1.246</v>
      </c>
      <c r="FI9" s="113">
        <f>$A9*('Calcification Rates'!$F$81-'Calcification Rates'!$G$81)*('Calcification Rates'!$H$81-'Calcification Rates'!$I$81)</f>
        <v>0.70699999999999996</v>
      </c>
      <c r="FJ9" s="113">
        <f>$A9*('Calcification Rates'!$F$81+'Calcification Rates'!$G$81)*('Calcification Rates'!$H$81+'Calcification Rates'!$I$81)</f>
        <v>1.7850000000000001</v>
      </c>
      <c r="FK9" s="113">
        <f>$A9*'Calcification Rates'!$F$84*'Calcification Rates'!$H$84</f>
        <v>1.246</v>
      </c>
      <c r="FL9" s="113">
        <f>$A9*('Calcification Rates'!$F$84-'Calcification Rates'!$G$84)*('Calcification Rates'!$H$84-'Calcification Rates'!$I$84)</f>
        <v>0.70699999999999996</v>
      </c>
      <c r="FM9" s="113">
        <f>$A9*('Calcification Rates'!$F$84+'Calcification Rates'!$G$84)*('Calcification Rates'!$H$84+'Calcification Rates'!$I$84)</f>
        <v>1.7850000000000001</v>
      </c>
    </row>
    <row r="10" spans="1:169" x14ac:dyDescent="0.3">
      <c r="A10" s="1">
        <v>8</v>
      </c>
      <c r="B10" s="2">
        <f>((((1-'Calcification Rates'!$J$11)*A10)*'Calcification Rates'!$F$11*0.1)+('Calcification Rates'!$J$11*A10*'Calcification Rates'!$F$11))*'Calcification Rates'!$H$11</f>
        <v>18.076481006308114</v>
      </c>
      <c r="C10" s="2">
        <f>((((1-'Calcification Rates'!$J$11)*A10)*(('Calcification Rates'!$F$11-'Calcification Rates'!$G$11)*0.1))+('Calcification Rates'!$J$11*A10*('Calcification Rates'!$F$11-'Calcification Rates'!$G$11)))*('Calcification Rates'!$H$11-'Calcification Rates'!$I$11)</f>
        <v>12.928993624021368</v>
      </c>
      <c r="D10" s="2">
        <f>((((1-'Calcification Rates'!$J$11)*A10)*(('Calcification Rates'!$F$11+'Calcification Rates'!$G$11)*0.1))+('Calcification Rates'!$J$11*A10*('Calcification Rates'!$F$11+'Calcification Rates'!$G$11)))*('Calcification Rates'!$H$11+'Calcification Rates'!$I$11)</f>
        <v>24.042143982566177</v>
      </c>
      <c r="E10" s="2">
        <f>((((1-'Calcification Rates'!$J$12)*A10)*'Calcification Rates'!$F$12*0.1)+('Calcification Rates'!$J$12*A10*'Calcification Rates'!$F$12))*'Calcification Rates'!$H$12</f>
        <v>3.1384185139119634</v>
      </c>
      <c r="F10" s="2">
        <f>((((1-'Calcification Rates'!$J$12)*A10)*(('Calcification Rates'!$F$12-'Calcification Rates'!$G$12)*0.1))+('Calcification Rates'!$J$12*A10*('Calcification Rates'!$F$12-'Calcification Rates'!$G$12)))*('Calcification Rates'!$H$12-'Calcification Rates'!$I$12)</f>
        <v>2.3662157826316115</v>
      </c>
      <c r="G10" s="2">
        <f>((((1-'Calcification Rates'!$J$12)*A10)*(('Calcification Rates'!$F$12+'Calcification Rates'!$G$12)*0.1))+('Calcification Rates'!$J$12*A10*('Calcification Rates'!$F$12+'Calcification Rates'!$G$12)))*('Calcification Rates'!$H$12+'Calcification Rates'!$I$12)</f>
        <v>4.0090474068741271</v>
      </c>
      <c r="H10" s="2">
        <f>(2*'Calcification Rates'!$F$13*'Calcification Rates'!$H$13)+0.1*'Calcification Rates'!$F$13*(A10+(2*'Calcification Rates'!$F$13))*'Calcification Rates'!$H$13</f>
        <v>5.3384239364147881</v>
      </c>
      <c r="I10" s="2">
        <f>(2*('Calcification Rates'!$F$13-'Calcification Rates'!$G$13)*('Calcification Rates'!$H$13-'Calcification Rates'!$I$13))+(0.1*('Calcification Rates'!$F$13-'Calcification Rates'!$G$13)*(A10+(2*'Calcification Rates'!$F$13-'Calcification Rates'!$G$13)))*('Calcification Rates'!$H$13-'Calcification Rates'!$I$13)</f>
        <v>3.0906275939040415</v>
      </c>
      <c r="J10" s="2">
        <f>(2*('Calcification Rates'!$F$13+'Calcification Rates'!$G$13)*('Calcification Rates'!$H$13+'Calcification Rates'!$I$13))+(0.1*('Calcification Rates'!$F$13+'Calcification Rates'!$G$13)*(A10+(2*'Calcification Rates'!$F$13+'Calcification Rates'!$G$13)))*('Calcification Rates'!$H$13+'Calcification Rates'!$I$13)</f>
        <v>8.215893355447891</v>
      </c>
      <c r="K10" s="2">
        <f>(2*'Calcification Rates'!$F$14*'Calcification Rates'!$H$14)+0.1*'Calcification Rates'!$F$14*(A10+(2*'Calcification Rates'!$F$14))*'Calcification Rates'!$H$14</f>
        <v>10.451954103888635</v>
      </c>
      <c r="L10" s="2">
        <f>(2*('Calcification Rates'!$F$14-'Calcification Rates'!$G$14)*('Calcification Rates'!$H$14-'Calcification Rates'!$I$14))+(0.1*('Calcification Rates'!$F$14-'Calcification Rates'!$G$14)*(A10+(2*'Calcification Rates'!$F$14-'Calcification Rates'!$G$14)))*('Calcification Rates'!$H$14-'Calcification Rates'!$I$14)</f>
        <v>6.4589881575264609</v>
      </c>
      <c r="M10" s="2">
        <f>(2*('Calcification Rates'!$F$14+'Calcification Rates'!$G$14)*('Calcification Rates'!$H$14+'Calcification Rates'!$I$14))+(0.1*('Calcification Rates'!$F$14+'Calcification Rates'!$G$14)*(A10+(2*'Calcification Rates'!$F$14+'Calcification Rates'!$G$14)))*('Calcification Rates'!$H$14+'Calcification Rates'!$I$14)</f>
        <v>15.474695955838399</v>
      </c>
      <c r="N10" s="2">
        <f>((((((((($A10*2)/PI())/2)+'Calcification Rates'!$F$15)^2)*PI())/2))-((((((($A10*2)/PI())/2)^2)*PI())/2)))*'Calcification Rates'!$H$15</f>
        <v>11.532218287684474</v>
      </c>
      <c r="O10" s="2">
        <f>((((((((($A10*2)/PI())/2)+('Calcification Rates'!$F$15-'Calcification Rates'!$G$15))^2)*PI())/2))-((((((($A10*2)/PI())/2)^2)*PI())/2)))*('Calcification Rates'!$H$15-'Calcification Rates'!$I$15)</f>
        <v>8.6153218240644147</v>
      </c>
      <c r="P10" s="2">
        <f>((((((((($A10*2)/PI())/2)+('Calcification Rates'!$F$15+'Calcification Rates'!$G$15))^2)*PI())/2))-((((((($A10*2)/PI())/2)^2)*PI())/2)))*('Calcification Rates'!$H$15+'Calcification Rates'!$I$15)</f>
        <v>14.911549173174558</v>
      </c>
      <c r="Q10" s="2">
        <f>(2*'Calcification Rates'!$F$16*'Calcification Rates'!$H$16)+0.1*'Calcification Rates'!$F$16*(A10+(2*'Calcification Rates'!$F$16))*'Calcification Rates'!$H$16</f>
        <v>10.451954103888635</v>
      </c>
      <c r="R10" s="2">
        <f>(2*('Calcification Rates'!$F$16-'Calcification Rates'!$G$16)*('Calcification Rates'!$H$16-'Calcification Rates'!$I$16))+(0.1*('Calcification Rates'!$F$16-'Calcification Rates'!$G$16)*(A10+(2*'Calcification Rates'!$F$16-'Calcification Rates'!$G$16)))*('Calcification Rates'!$H$16-'Calcification Rates'!$I$16)</f>
        <v>6.4589881575264609</v>
      </c>
      <c r="S10" s="2">
        <f>(2*('Calcification Rates'!$F$16+'Calcification Rates'!$G$16)*('Calcification Rates'!$H$16+'Calcification Rates'!$I$16))+(0.1*('Calcification Rates'!$F$16+'Calcification Rates'!$G$16)*(A10+(2*'Calcification Rates'!$F$16+'Calcification Rates'!$G$16)))*('Calcification Rates'!$H$16+'Calcification Rates'!$I$16)</f>
        <v>15.474695955838399</v>
      </c>
      <c r="T10" s="2">
        <f>$A10*'Calcification Rates'!$F$17*'Calcification Rates'!$H$17</f>
        <v>9.79913995674268</v>
      </c>
      <c r="U10" s="2">
        <f>$A10*('Calcification Rates'!$F$17-'Calcification Rates'!$G$17)*('Calcification Rates'!$H$17-'Calcification Rates'!$I$17)</f>
        <v>7.5028428134078986</v>
      </c>
      <c r="V10" s="2">
        <f>$A10*('Calcification Rates'!$F$17+'Calcification Rates'!$G$17)*('Calcification Rates'!$H$17+'Calcification Rates'!$I$17)</f>
        <v>12.370149414829253</v>
      </c>
      <c r="W10" s="2">
        <f>$A10*'Calcification Rates'!$F$22*'Calcification Rates'!$H$22</f>
        <v>1.4239999999999999</v>
      </c>
      <c r="X10" s="2">
        <f>$A10*('Calcification Rates'!$F$22-'Calcification Rates'!$G$22)*('Calcification Rates'!$H$22-'Calcification Rates'!$I$22)</f>
        <v>0.80799999999999994</v>
      </c>
      <c r="Y10" s="2">
        <f>$A10*('Calcification Rates'!$F$22+'Calcification Rates'!$G$22)*('Calcification Rates'!$H$22+'Calcification Rates'!$I$22)</f>
        <v>2.04</v>
      </c>
      <c r="Z10" s="2">
        <f>((((((((($A10*2)/PI())/2)+'Calcification Rates'!$F$25)^2)*PI())/2))-((((((($A10*2)/PI())/2)^2)*PI())/2)))*'Calcification Rates'!$H$25</f>
        <v>17.270480299942907</v>
      </c>
      <c r="AA10" s="2">
        <f>((((((((($A10*2)/PI())/2)+('Calcification Rates'!$F$25-'Calcification Rates'!$G$25))^2)*PI())/2))-((((((($A10*2)/PI())/2)^2)*PI())/2)))*('Calcification Rates'!$H$25-'Calcification Rates'!$I$25)</f>
        <v>6.9768415877679519</v>
      </c>
      <c r="AB10" s="2">
        <f>((((((((($A10*2)/PI())/2)+('Calcification Rates'!$F$25+'Calcification Rates'!$G$25))^2)*PI())/2))-((((((($A10*2)/PI())/2)^2)*PI())/2)))*('Calcification Rates'!$H$25+'Calcification Rates'!$I$25)</f>
        <v>29.210064015422468</v>
      </c>
      <c r="AC10" s="2">
        <f>((((((((($A10*2)/PI())/2)+'Calcification Rates'!$F$26)^2)*PI())/2))-((((((($A10*2)/PI())/2)^2)*PI())/2)))*'Calcification Rates'!$H$26</f>
        <v>17.270480299942907</v>
      </c>
      <c r="AD10" s="2">
        <f>((((((((($A10*2)/PI())/2)+('Calcification Rates'!$F$26-'Calcification Rates'!$G$26))^2)*PI())/2))-((((((($A10*2)/PI())/2)^2)*PI())/2)))*('Calcification Rates'!$H$26-'Calcification Rates'!$I$26)</f>
        <v>6.9768415877679519</v>
      </c>
      <c r="AE10" s="2">
        <f>((((((((($A10*2)/PI())/2)+('Calcification Rates'!$F$26+'Calcification Rates'!$G$26))^2)*PI())/2))-((((((($A10*2)/PI())/2)^2)*PI())/2)))*('Calcification Rates'!$H$26+'Calcification Rates'!$I$26)</f>
        <v>29.210064015422468</v>
      </c>
      <c r="AF10" s="2">
        <f>((((((((($A10*2)/PI())/2)+'Calcification Rates'!$F$27)^2)*PI())/2))-((((((($A10*2)/PI())/2)^2)*PI())/2)))*'Calcification Rates'!$H$27</f>
        <v>17.270480299942907</v>
      </c>
      <c r="AG10" s="2">
        <f>((((((((($A10*2)/PI())/2)+('Calcification Rates'!$F$27-'Calcification Rates'!$G$27))^2)*PI())/2))-((((((($A10*2)/PI())/2)^2)*PI())/2)))*('Calcification Rates'!$H$27-'Calcification Rates'!$I$27)</f>
        <v>6.9768415877679519</v>
      </c>
      <c r="AH10" s="2">
        <f>((((((((($A10*2)/PI())/2)+('Calcification Rates'!$F$27+'Calcification Rates'!$G$27))^2)*PI())/2))-((((((($A10*2)/PI())/2)^2)*PI())/2)))*('Calcification Rates'!$H$27+'Calcification Rates'!$I$27)</f>
        <v>29.210064015422468</v>
      </c>
      <c r="AI10" s="2">
        <f>$A10*'Calcification Rates'!$F$29*'Calcification Rates'!$H$29</f>
        <v>12.909599999999998</v>
      </c>
      <c r="AJ10" s="2">
        <f>$A10*('Calcification Rates'!$F$29-'Calcification Rates'!$G$29)*('Calcification Rates'!$H$29-'Calcification Rates'!$I$29)</f>
        <v>11.944639999999998</v>
      </c>
      <c r="AK10" s="2">
        <f>$A10*('Calcification Rates'!$F$29+'Calcification Rates'!$G$29)*('Calcification Rates'!$H$29+'Calcification Rates'!$I$29)</f>
        <v>13.874559999999997</v>
      </c>
      <c r="AL10" s="2">
        <f>(2*'Calcification Rates'!$F$30*'Calcification Rates'!$H$30)+0.1*'Calcification Rates'!$F$30*($A10+(2*'Calcification Rates'!$F$30))*'Calcification Rates'!$H$30</f>
        <v>5.3384239364147881</v>
      </c>
      <c r="AM10" s="2">
        <f>(2*('Calcification Rates'!$F$30-'Calcification Rates'!$G$30)*('Calcification Rates'!$H$30-'Calcification Rates'!$I$30))+(0.1*('Calcification Rates'!$F$30-'Calcification Rates'!$G$30)*($A10+(2*'Calcification Rates'!$F$30-'Calcification Rates'!$G$30)))*('Calcification Rates'!$H$30-'Calcification Rates'!$I$30)</f>
        <v>3.0906275939040415</v>
      </c>
      <c r="AN10" s="2">
        <f>(2*('Calcification Rates'!$F$30+'Calcification Rates'!$G$30)*('Calcification Rates'!$H$30+'Calcification Rates'!$I$30))+(0.1*('Calcification Rates'!$F$30+'Calcification Rates'!$G$30)*($A10+(2*'Calcification Rates'!$F$30+'Calcification Rates'!$G$30)))*('Calcification Rates'!$H$30+'Calcification Rates'!$I$30)</f>
        <v>8.215893355447891</v>
      </c>
      <c r="AO10" s="2">
        <f>((((((((($A10*2)/PI())/2)+'Calcification Rates'!$F$31)^2)*PI())/2))-((((((($A10*2)/PI())/2)^2)*PI())/2)))*'Calcification Rates'!$H$31</f>
        <v>37.222843446491638</v>
      </c>
      <c r="AP10" s="2">
        <f>((((((((($A10*2)/PI())/2)+('Calcification Rates'!$F$31-'Calcification Rates'!$G$31))^2)*PI())/2))-((((((($A10*2)/PI())/2)^2)*PI())/2)))*('Calcification Rates'!$H$31-'Calcification Rates'!$I$31)</f>
        <v>21.736373910601973</v>
      </c>
      <c r="AQ10" s="2">
        <f>((((((((($A10*2)/PI())/2)+('Calcification Rates'!$F$31+'Calcification Rates'!$G$31))^2)*PI())/2))-((((((($A10*2)/PI())/2)^2)*PI())/2)))*('Calcification Rates'!$H$31+'Calcification Rates'!$I$31)</f>
        <v>58.049243526350331</v>
      </c>
      <c r="AR10" s="2">
        <f>(2*'Calcification Rates'!$F$32*'Calcification Rates'!$H$32)+0.1*'Calcification Rates'!$F$32*($A10+(2*'Calcification Rates'!$F$32))*'Calcification Rates'!$H$32</f>
        <v>5.3384239364147881</v>
      </c>
      <c r="AS10" s="2">
        <f>(2*('Calcification Rates'!$F$32-'Calcification Rates'!$G$32)*('Calcification Rates'!$H$32-'Calcification Rates'!$I$32))+(0.1*('Calcification Rates'!$F$32-'Calcification Rates'!$G$32)*($A10+(2*'Calcification Rates'!$F$32-'Calcification Rates'!$G$32)))*('Calcification Rates'!$H$32-'Calcification Rates'!$I$32)</f>
        <v>3.0906275939040415</v>
      </c>
      <c r="AT10" s="2">
        <f>(2*('Calcification Rates'!$F$32+'Calcification Rates'!$G$32)*('Calcification Rates'!$H$32+'Calcification Rates'!$I$32))+(0.1*('Calcification Rates'!$F$32+'Calcification Rates'!$G$32)*($A10+(2*'Calcification Rates'!$F$32+'Calcification Rates'!$G$32)))*('Calcification Rates'!$H$32+'Calcification Rates'!$I$32)</f>
        <v>8.215893355447891</v>
      </c>
      <c r="AU10" s="2">
        <f>((((((((($A10*2)/PI())/2)+'Calcification Rates'!$F$36)^2)*PI())/2))-((((((($A10*2)/PI())/2)^2)*PI())/2)))*'Calcification Rates'!$H$36</f>
        <v>12.253938351524848</v>
      </c>
      <c r="AV10" s="2">
        <f>((((((((($A10*2)/PI())/2)+('Calcification Rates'!$F$36-'Calcification Rates'!$G$36))^2)*PI())/2))-((((((($A10*2)/PI())/2)^2)*PI())/2)))*('Calcification Rates'!$H$36-'Calcification Rates'!$I$36)</f>
        <v>9.1824320409430626</v>
      </c>
      <c r="AW10" s="2">
        <f>((((((((($A10*2)/PI())/2)+('Calcification Rates'!$F$36+'Calcification Rates'!$G$36))^2)*PI())/2))-((((((($A10*2)/PI())/2)^2)*PI())/2)))*('Calcification Rates'!$H$36+'Calcification Rates'!$I$36)</f>
        <v>15.786126209885197</v>
      </c>
      <c r="AX10" s="2">
        <f>$A10*'Calcification Rates'!$F$37*'Calcification Rates'!$H$37</f>
        <v>10.339157104377104</v>
      </c>
      <c r="AY10" s="2">
        <f>$A10*('Calcification Rates'!$F$37-'Calcification Rates'!$G$37)*('Calcification Rates'!$H$37-'Calcification Rates'!$I$37)</f>
        <v>7.9587566195544293</v>
      </c>
      <c r="AZ10" s="2">
        <f>$A10*('Calcification Rates'!$F$37+'Calcification Rates'!$G$37)*('Calcification Rates'!$H$37+'Calcification Rates'!$I$37)</f>
        <v>12.975161454405249</v>
      </c>
      <c r="BA10" s="2">
        <f>$A10*'Calcification Rates'!$F$38*'Calcification Rates'!$H$38</f>
        <v>15.387802666666669</v>
      </c>
      <c r="BB10" s="2">
        <f>$A10*('Calcification Rates'!$F$38-'Calcification Rates'!$G$38)*('Calcification Rates'!$H$38-'Calcification Rates'!$I$38)</f>
        <v>11.741010424242425</v>
      </c>
      <c r="BC10" s="2">
        <f>$A10*('Calcification Rates'!$F$38+'Calcification Rates'!$G$38)*('Calcification Rates'!$H$38+'Calcification Rates'!$I$38)</f>
        <v>19.459560000000003</v>
      </c>
      <c r="BD10" s="2">
        <f>(2*'Calcification Rates'!$F$39*'Calcification Rates'!$H$39)+0.1*'Calcification Rates'!$F$39*(AN10+(2*'Calcification Rates'!$F$39))*'Calcification Rates'!$H$39</f>
        <v>5.3763012260020435</v>
      </c>
      <c r="BE10" s="2">
        <f>(2*('Calcification Rates'!$F$39-'Calcification Rates'!$G$39)*('Calcification Rates'!$H$39-'Calcification Rates'!$I$39))+(0.1*('Calcification Rates'!$F$39-'Calcification Rates'!$G$39)*(AN10+(2*'Calcification Rates'!$F$39-'Calcification Rates'!$G$39)))*('Calcification Rates'!$H$39-'Calcification Rates'!$I$39)</f>
        <v>3.112790818713</v>
      </c>
      <c r="BF10" s="2">
        <f>(2*('Calcification Rates'!$F$39+'Calcification Rates'!$G$39)*('Calcification Rates'!$H$39+'Calcification Rates'!$I$39))+(0.1*('Calcification Rates'!$F$39+'Calcification Rates'!$G$39)*(AN10+(2*'Calcification Rates'!$F$39+'Calcification Rates'!$G$39)))*('Calcification Rates'!$H$39+'Calcification Rates'!$I$39)</f>
        <v>8.2735764869641137</v>
      </c>
      <c r="BG10" s="2">
        <f>((((((((($A10*2)/PI())/2)+'Calcification Rates'!$F$40)^2)*PI())/2))-((((((($A10*2)/PI())/2)^2)*PI())/2)))*'Calcification Rates'!$H$40</f>
        <v>12.253938351524848</v>
      </c>
      <c r="BH10" s="2">
        <f>((((((((($A10*2)/PI())/2)+('Calcification Rates'!$F$40-'Calcification Rates'!$G$40))^2)*PI())/2))-((((((($A10*2)/PI())/2)^2)*PI())/2)))*('Calcification Rates'!$H$40-'Calcification Rates'!$I$40)</f>
        <v>9.1824320409430626</v>
      </c>
      <c r="BI10" s="2">
        <f>((((((((($A10*2)/PI())/2)+('Calcification Rates'!$F$40+'Calcification Rates'!$G$40))^2)*PI())/2))-((((((($A10*2)/PI())/2)^2)*PI())/2)))*('Calcification Rates'!$H$40+'Calcification Rates'!$I$40)</f>
        <v>15.786126209885197</v>
      </c>
      <c r="BJ10" s="2">
        <f>((((((((($A10*2)/PI())/2)+'Calcification Rates'!$F$41)^2)*PI())/2))-((((((($A10*2)/PI())/2)^2)*PI())/2)))*'Calcification Rates'!$H$41</f>
        <v>14.187467465729579</v>
      </c>
      <c r="BK10" s="2">
        <f>((((((((($A10*2)/PI())/2)+('Calcification Rates'!$F$41-'Calcification Rates'!$G$41))^2)*PI())/2))-((((((($A10*2)/PI())/2)^2)*PI())/2)))*('Calcification Rates'!$H$41-'Calcification Rates'!$I$41)</f>
        <v>11.1723809473992</v>
      </c>
      <c r="BL10" s="2">
        <f>((((((((($A10*2)/PI())/2)+('Calcification Rates'!$F$41+'Calcification Rates'!$G$41))^2)*PI())/2))-((((((($A10*2)/PI())/2)^2)*PI())/2)))*('Calcification Rates'!$H$41+'Calcification Rates'!$I$41)</f>
        <v>17.591597100926307</v>
      </c>
      <c r="BM10" s="2">
        <f>((((1-'Calcification Rates'!$J$42)*$A10)*'Calcification Rates'!$F$42*0.1)+('Calcification Rates'!$J$42*$A10*'Calcification Rates'!$F$42))*'Calcification Rates'!$H$42</f>
        <v>3.1384185139119634</v>
      </c>
      <c r="BN10" s="2">
        <f>((((1-'Calcification Rates'!$J$42)*BI10)*(('Calcification Rates'!$F$42-'Calcification Rates'!$G$42)*0.1))+('Calcification Rates'!$J$42*BI10*('Calcification Rates'!$F$42-'Calcification Rates'!$G$42)))*('Calcification Rates'!$H$42-'Calcification Rates'!$I$42)</f>
        <v>4.6691726230556121</v>
      </c>
      <c r="BO10" s="2">
        <f>((((1-'Calcification Rates'!$J$42)*BI10)*(('Calcification Rates'!$F$42+'Calcification Rates'!$G$42)*0.1))+('Calcification Rates'!$J$42*BI10*('Calcification Rates'!$F$42+'Calcification Rates'!$G$42)))*('Calcification Rates'!$H$42+'Calcification Rates'!$I$42)</f>
        <v>7.9109160432909924</v>
      </c>
      <c r="BP10" s="2">
        <f>(2*'Calcification Rates'!$F$43*'Calcification Rates'!$H$43)+0.1*'Calcification Rates'!$F$43*($A10+(2*'Calcification Rates'!$F$43))*'Calcification Rates'!$H$43</f>
        <v>5.3384239364147881</v>
      </c>
      <c r="BQ10" s="2">
        <f>(2*('Calcification Rates'!$F$43-'Calcification Rates'!$G$43)*('Calcification Rates'!$H$43-'Calcification Rates'!$I$43))+(0.1*('Calcification Rates'!$F$43-'Calcification Rates'!$G$43)*($A10+(2*'Calcification Rates'!$F$43-'Calcification Rates'!$G$43)))*('Calcification Rates'!$H$43-'Calcification Rates'!$I$43)</f>
        <v>3.0906275939040415</v>
      </c>
      <c r="BR10" s="2">
        <f>(2*('Calcification Rates'!$F$43+'Calcification Rates'!$G$43)*('Calcification Rates'!$H$43+'Calcification Rates'!$I$43))+(0.1*('Calcification Rates'!$F$43+'Calcification Rates'!$G$43)*($A10+(2*'Calcification Rates'!$F$43+'Calcification Rates'!$G$43)))*('Calcification Rates'!$H$43+'Calcification Rates'!$I$43)</f>
        <v>8.215893355447891</v>
      </c>
      <c r="BS10" s="2">
        <f>$A10*'Calcification Rates'!$F$44*'Calcification Rates'!$H$44</f>
        <v>12.770471111111112</v>
      </c>
      <c r="BT10" s="2">
        <f>$A10*('Calcification Rates'!$F$44-'Calcification Rates'!$G$44)*('Calcification Rates'!$H$44-'Calcification Rates'!$I$44)</f>
        <v>9.5031090335842858</v>
      </c>
      <c r="BU10" s="2">
        <f>$A10*('Calcification Rates'!$F$44+'Calcification Rates'!$G$44)*('Calcification Rates'!$H$44+'Calcification Rates'!$I$44)</f>
        <v>16.404924596951787</v>
      </c>
      <c r="BV10" s="2">
        <f>(2*'Calcification Rates'!$F$45*'Calcification Rates'!$H$45)+0.1*'Calcification Rates'!$F$45*($A10+(2*'Calcification Rates'!$F$45))*'Calcification Rates'!$H$45</f>
        <v>5.3384239364147881</v>
      </c>
      <c r="BW10" s="2">
        <f>(2*('Calcification Rates'!$F$45-'Calcification Rates'!$G$45)*('Calcification Rates'!$H$45-'Calcification Rates'!$I$45))+(0.1*('Calcification Rates'!$F$45-'Calcification Rates'!$G$45)*($A10+(2*'Calcification Rates'!$F$45-'Calcification Rates'!$G$45)))*('Calcification Rates'!$H$45-'Calcification Rates'!$I$45)</f>
        <v>3.0906275939040415</v>
      </c>
      <c r="BX10" s="2">
        <f>(2*('Calcification Rates'!$F$45+'Calcification Rates'!$G$45)*('Calcification Rates'!$H$45+'Calcification Rates'!$I$45))+(0.1*('Calcification Rates'!$F$45+'Calcification Rates'!$G$45)*($A10+(2*'Calcification Rates'!$F$45+'Calcification Rates'!$G$45)))*('Calcification Rates'!$H$45+'Calcification Rates'!$I$45)</f>
        <v>8.215893355447891</v>
      </c>
      <c r="BY10" s="2">
        <f>$A10*'Calcification Rates'!$F$46*'Calcification Rates'!$H$46</f>
        <v>3.2448000000000001</v>
      </c>
      <c r="BZ10" s="2">
        <f>$A10*('Calcification Rates'!$F$46-'Calcification Rates'!$G$46)*('Calcification Rates'!$H$46-'Calcification Rates'!$I$46)</f>
        <v>2.5026000000000002</v>
      </c>
      <c r="CA10" s="2">
        <f>$A10*('Calcification Rates'!$F$46+'Calcification Rates'!$G$46)*('Calcification Rates'!$H$46+'Calcification Rates'!$I$46)</f>
        <v>4.0626000000000007</v>
      </c>
      <c r="CB10" s="2">
        <f>(2*'Calcification Rates'!$F$47*'Calcification Rates'!$H$47)+0.1*'Calcification Rates'!$F$47*(BL10+(2*'Calcification Rates'!$F$47))*'Calcification Rates'!$H$47</f>
        <v>7.021216351412285</v>
      </c>
      <c r="CC10" s="2">
        <f>(2*('Calcification Rates'!$F$47-'Calcification Rates'!$G$47)*('Calcification Rates'!$H$47-'Calcification Rates'!$I$47))+(0.1*('Calcification Rates'!$F$47-'Calcification Rates'!$G$47)*(BL10+(2*'Calcification Rates'!$F$47-'Calcification Rates'!$G$47)))*('Calcification Rates'!$H$47-'Calcification Rates'!$I$47)</f>
        <v>4.07528375612711</v>
      </c>
      <c r="CD10" s="2">
        <f>(2*('Calcification Rates'!$F$47+'Calcification Rates'!$G$47)*('Calcification Rates'!$H$47+'Calcification Rates'!$I$47))+(0.1*('Calcification Rates'!$F$47+'Calcification Rates'!$G$47)*(BL10+(2*'Calcification Rates'!$F$47+'Calcification Rates'!$G$47)))*('Calcification Rates'!$H$47+'Calcification Rates'!$I$47)</f>
        <v>10.778609358798352</v>
      </c>
      <c r="CE10" s="2">
        <f>(2*'Calcification Rates'!$F$48*'Calcification Rates'!$H$48)+0.1*'Calcification Rates'!$F$48*($A10+(2*'Calcification Rates'!$F$48))*'Calcification Rates'!$H$48</f>
        <v>5.3384239364147881</v>
      </c>
      <c r="CF10" s="2">
        <f>(2*('Calcification Rates'!$F$48-'Calcification Rates'!$G$48)*('Calcification Rates'!$H$48-'Calcification Rates'!$I$48))+(0.1*('Calcification Rates'!$F$48-'Calcification Rates'!$G$48)*($A10+(2*'Calcification Rates'!$F$48-'Calcification Rates'!$G$48)))*('Calcification Rates'!$H$48-'Calcification Rates'!$I$48)</f>
        <v>3.0906275939040415</v>
      </c>
      <c r="CG10" s="2">
        <f>(2*('Calcification Rates'!$F$48+'Calcification Rates'!$G$48)*('Calcification Rates'!$H$48+'Calcification Rates'!$I$48))+(0.1*('Calcification Rates'!$F$48+'Calcification Rates'!$G$48)*($A10+(2*'Calcification Rates'!$F$48+'Calcification Rates'!$G$48)))*('Calcification Rates'!$H$48+'Calcification Rates'!$I$48)</f>
        <v>8.215893355447891</v>
      </c>
      <c r="CH10" s="2">
        <f>((((1-'Calcification Rates'!$J$52)*$A10)*'Calcification Rates'!$F$52*0.1)+('Calcification Rates'!$J$52*$A10*'Calcification Rates'!$F$52))*'Calcification Rates'!$H$52</f>
        <v>17.71734944</v>
      </c>
      <c r="CI10" s="2">
        <f>((((1-'Calcification Rates'!$J$52)*$A10)*(('Calcification Rates'!$F$52-'Calcification Rates'!$G$52)*0.1))+('Calcification Rates'!$J$52*$A10*('Calcification Rates'!$F$52-'Calcification Rates'!$G$52)))*('Calcification Rates'!$H$52-'Calcification Rates'!$I$52)</f>
        <v>11.59802614312923</v>
      </c>
      <c r="CJ10" s="2">
        <f>((((1-'Calcification Rates'!$J$52)*$A10)*(('Calcification Rates'!$F$52+'Calcification Rates'!$G$52)*0.1))+('Calcification Rates'!$J$52*$A10*('Calcification Rates'!$F$52+'Calcification Rates'!$G$52)))*('Calcification Rates'!$H$52+'Calcification Rates'!$I$52)</f>
        <v>25.066060412154673</v>
      </c>
      <c r="CK10" s="2">
        <f>((((1-'Calcification Rates'!$J$53)*$A10)*'Calcification Rates'!$F$53*0.1)+('Calcification Rates'!$J$53*$A10*'Calcification Rates'!$F$53))*'Calcification Rates'!$H$53</f>
        <v>21.202115290181826</v>
      </c>
      <c r="CL10" s="2">
        <f>((((1-'Calcification Rates'!$J$53)*$A10)*(('Calcification Rates'!$F$53-'Calcification Rates'!$G$53)*0.1))+('Calcification Rates'!$J$53*$A10*('Calcification Rates'!$F$53-'Calcification Rates'!$G$53)))*('Calcification Rates'!$H$53-'Calcification Rates'!$I$53)</f>
        <v>14.673683270862947</v>
      </c>
      <c r="CM10" s="2">
        <f>((((1-'Calcification Rates'!$J$53)*$A10)*(('Calcification Rates'!$F$53+'Calcification Rates'!$G$53)*0.1))+('Calcification Rates'!$J$53*$A10*('Calcification Rates'!$F$53+'Calcification Rates'!$G$53)))*('Calcification Rates'!$H$53+'Calcification Rates'!$I$53)</f>
        <v>28.925036365682104</v>
      </c>
      <c r="CN10" s="2">
        <f>((((1-'Calcification Rates'!$J$54)*$A10)*'Calcification Rates'!$F$54*0.1)+('Calcification Rates'!$J$54*$A10*'Calcification Rates'!$F$54))*'Calcification Rates'!$H$54</f>
        <v>18.076481006308114</v>
      </c>
      <c r="CO10" s="2">
        <f>((((1-'Calcification Rates'!$J$54)*$A10)*(('Calcification Rates'!$F$54-'Calcification Rates'!$G$54)*0.1))+('Calcification Rates'!$J$54*$A10*('Calcification Rates'!$F$54-'Calcification Rates'!$G$54)))*('Calcification Rates'!$H$54-'Calcification Rates'!$I$54)</f>
        <v>12.928993624021368</v>
      </c>
      <c r="CP10" s="2">
        <f>((((1-'Calcification Rates'!$J$54)*$A10)*(('Calcification Rates'!$F$54+'Calcification Rates'!$G$54)*0.1))+('Calcification Rates'!$J$54*$A10*('Calcification Rates'!$F$54+'Calcification Rates'!$G$54)))*('Calcification Rates'!$H$54+'Calcification Rates'!$I$54)</f>
        <v>24.042143982566177</v>
      </c>
      <c r="CQ10" s="2">
        <f>((((1-'Calcification Rates'!$J$55)*$A10)*'Calcification Rates'!$F$55*0.1)+('Calcification Rates'!$J$55*$A10*'Calcification Rates'!$F$55))*'Calcification Rates'!$H$55</f>
        <v>18.077863454166668</v>
      </c>
      <c r="CR10" s="2">
        <f>((((1-'Calcification Rates'!$J$55)*$A10)*(('Calcification Rates'!$F$55-'Calcification Rates'!$G$55)*0.1))+('Calcification Rates'!$J$55*$A10*('Calcification Rates'!$F$55-'Calcification Rates'!$G$55)))*('Calcification Rates'!$H$55-'Calcification Rates'!$I$55)</f>
        <v>13.209965198242559</v>
      </c>
      <c r="CS10" s="2">
        <f>((((1-'Calcification Rates'!$J$55)*$A10)*(('Calcification Rates'!$F$55+'Calcification Rates'!$G$55)*0.1))+('Calcification Rates'!$J$55*$A10*('Calcification Rates'!$F$55+'Calcification Rates'!$G$55)))*('Calcification Rates'!$H$55+'Calcification Rates'!$I$55)</f>
        <v>23.686041341289492</v>
      </c>
      <c r="CT10" s="2">
        <f>((((1-'Calcification Rates'!$J$56)*$A10)*'Calcification Rates'!$F$56*0.1)+('Calcification Rates'!$J$56*$A10*'Calcification Rates'!$F$56))*'Calcification Rates'!$H$56</f>
        <v>17.461331066666666</v>
      </c>
      <c r="CU10" s="2">
        <f>((((1-'Calcification Rates'!$J$56)*$A10)*(('Calcification Rates'!$F$56-'Calcification Rates'!$G$56)*0.1))+('Calcification Rates'!$J$56*$A10*('Calcification Rates'!$F$56-'Calcification Rates'!$G$56)))*('Calcification Rates'!$H$56-'Calcification Rates'!$I$56)</f>
        <v>12.938749111105917</v>
      </c>
      <c r="CV10" s="2">
        <f>((((1-'Calcification Rates'!$J$56)*$A10)*(('Calcification Rates'!$F$56+'Calcification Rates'!$G$56)*0.1))+('Calcification Rates'!$J$56*$A10*('Calcification Rates'!$F$56+'Calcification Rates'!$G$56)))*('Calcification Rates'!$H$56+'Calcification Rates'!$I$56)</f>
        <v>22.649021535049844</v>
      </c>
      <c r="CW10" s="2">
        <f>((((1-'Calcification Rates'!$J$57)*$A10)*'Calcification Rates'!$F$57*0.1)+('Calcification Rates'!$J$57*$A10*'Calcification Rates'!$F$57))*'Calcification Rates'!$H$57</f>
        <v>17.858179499999999</v>
      </c>
      <c r="CX10" s="2">
        <f>((((1-'Calcification Rates'!$J$57)*$A10)*(('Calcification Rates'!$F$57-'Calcification Rates'!$G$57)*0.1))+('Calcification Rates'!$J$57*$A10*('Calcification Rates'!$F$57-'Calcification Rates'!$G$57)))*('Calcification Rates'!$H$57-'Calcification Rates'!$I$57)</f>
        <v>11.694638619653423</v>
      </c>
      <c r="CY10" s="2">
        <f>((((1-'Calcification Rates'!$J$57)*$A10)*(('Calcification Rates'!$F$57+'Calcification Rates'!$G$57)*0.1))+('Calcification Rates'!$J$57*$A10*('Calcification Rates'!$F$57+'Calcification Rates'!$G$57)))*('Calcification Rates'!$H$57+'Calcification Rates'!$I$57)</f>
        <v>25.130234568383958</v>
      </c>
      <c r="CZ10" s="2">
        <f>((((1-'Calcification Rates'!$J$58)*$A10)*'Calcification Rates'!$F$58*0.1)+('Calcification Rates'!$J$58*$A10*'Calcification Rates'!$F$58))*'Calcification Rates'!$H$58</f>
        <v>18.076481006308114</v>
      </c>
      <c r="DA10" s="2">
        <f>((((1-'Calcification Rates'!$J$58)*$A10)*(('Calcification Rates'!$F$58-'Calcification Rates'!$G$58)*0.1))+('Calcification Rates'!$J$58*$A10*('Calcification Rates'!$F$58-'Calcification Rates'!$G$58)))*('Calcification Rates'!$H$58-'Calcification Rates'!$I$58)</f>
        <v>12.928993624021368</v>
      </c>
      <c r="DB10" s="2">
        <f>((((1-'Calcification Rates'!$J$58)*$A10)*(('Calcification Rates'!$F$58+'Calcification Rates'!$G$58)*0.1))+('Calcification Rates'!$J$58*$A10*('Calcification Rates'!$F$58+'Calcification Rates'!$G$58)))*('Calcification Rates'!$H$58+'Calcification Rates'!$I$58)</f>
        <v>24.042143982566177</v>
      </c>
      <c r="DC10" s="2">
        <f>((((1-'Calcification Rates'!$J$59)*$A10)*'Calcification Rates'!$F$59*0.1)+('Calcification Rates'!$J$59*$A10*'Calcification Rates'!$F$59))*'Calcification Rates'!$H$59</f>
        <v>14.985156480000001</v>
      </c>
      <c r="DD10" s="2">
        <f>((((1-'Calcification Rates'!$J$59)*$A10)*(('Calcification Rates'!$F$59-'Calcification Rates'!$G$59)*0.1))+('Calcification Rates'!$J$59*$A10*('Calcification Rates'!$F$59-'Calcification Rates'!$G$59)))*('Calcification Rates'!$H$59-'Calcification Rates'!$I$59)</f>
        <v>11.624733599999999</v>
      </c>
      <c r="DE10" s="2">
        <f>((((1-'Calcification Rates'!$J$59)*$A10)*(('Calcification Rates'!$F$59+'Calcification Rates'!$G$59)*0.1))+('Calcification Rates'!$J$59*$A10*('Calcification Rates'!$F$59+'Calcification Rates'!$G$59)))*('Calcification Rates'!$H$59+'Calcification Rates'!$I$59)</f>
        <v>18.664226880000001</v>
      </c>
      <c r="DF10" s="2">
        <f>((((1-'Calcification Rates'!$J$60)*$A10)*'Calcification Rates'!$F$60*0.1)+('Calcification Rates'!$J$60*$A10*'Calcification Rates'!$F$60))*'Calcification Rates'!$H$60</f>
        <v>19.468210829268294</v>
      </c>
      <c r="DG10" s="2">
        <f>((((1-'Calcification Rates'!$J$60)*$A10)*(('Calcification Rates'!$F$60-'Calcification Rates'!$G$60)*0.1))+('Calcification Rates'!$J$60*$A10*('Calcification Rates'!$F$60-'Calcification Rates'!$G$60)))*('Calcification Rates'!$H$60-'Calcification Rates'!$I$60)</f>
        <v>14.873943675542067</v>
      </c>
      <c r="DH10" s="2">
        <f>((((1-'Calcification Rates'!$J$60)*$A10)*(('Calcification Rates'!$F$60+'Calcification Rates'!$G$60)*0.1))+('Calcification Rates'!$J$60*$A10*('Calcification Rates'!$F$60+'Calcification Rates'!$G$60)))*('Calcification Rates'!$H$60+'Calcification Rates'!$I$60)</f>
        <v>24.661933829073941</v>
      </c>
      <c r="DI10" s="2">
        <f>((((1-'Calcification Rates'!$J$61)*$A10)*'Calcification Rates'!$F$61*0.1)+('Calcification Rates'!$J$61*$A10*'Calcification Rates'!$F$61))*'Calcification Rates'!$H$61</f>
        <v>18.076481006308114</v>
      </c>
      <c r="DJ10" s="2">
        <f>((((1-'Calcification Rates'!$J$61)*$A10)*(('Calcification Rates'!$F$61-'Calcification Rates'!$G$61)*0.1))+('Calcification Rates'!$J$61*$A10*('Calcification Rates'!$F$61-'Calcification Rates'!$G$61)))*('Calcification Rates'!$H$61-'Calcification Rates'!$I$61)</f>
        <v>12.928993624021368</v>
      </c>
      <c r="DK10" s="2">
        <f>((((1-'Calcification Rates'!$J$61)*$A10)*(('Calcification Rates'!$F$61+'Calcification Rates'!$G$61)*0.1))+('Calcification Rates'!$J$61*$A10*('Calcification Rates'!$F$61+'Calcification Rates'!$G$61)))*('Calcification Rates'!$H$61+'Calcification Rates'!$I$61)</f>
        <v>24.042143982566177</v>
      </c>
      <c r="DL10" s="2">
        <f>(2*'Calcification Rates'!$F$62*'Calcification Rates'!$H$62)+0.1*'Calcification Rates'!$F$62*(CV10+(2*'Calcification Rates'!$F$62))*'Calcification Rates'!$H$62</f>
        <v>7.9085133664572762</v>
      </c>
      <c r="DM10" s="2">
        <f>(2*('Calcification Rates'!$F$62-'Calcification Rates'!$G$62)*('Calcification Rates'!$H$62-'Calcification Rates'!$I$62))+(0.1*('Calcification Rates'!$F$62-'Calcification Rates'!$G$62)*(CV10+(2*'Calcification Rates'!$F$62-'Calcification Rates'!$G$62)))*('Calcification Rates'!$H$62-'Calcification Rates'!$I$62)</f>
        <v>4.5944698814029863</v>
      </c>
      <c r="DN10" s="2">
        <f>(2*('Calcification Rates'!$F$62+'Calcification Rates'!$G$62)*('Calcification Rates'!$H$62+'Calcification Rates'!$I$62))+(0.1*('Calcification Rates'!$F$62+'Calcification Rates'!$G$62)*(CV10+(2*'Calcification Rates'!$F$62+'Calcification Rates'!$G$62)))*('Calcification Rates'!$H$62+'Calcification Rates'!$I$62)</f>
        <v>12.129869466649666</v>
      </c>
      <c r="DO10" s="2">
        <f>((((((((($A10*2)/PI())/2)+'Calcification Rates'!$F$63)^2)*PI())/2))-((((((($A10*2)/PI())/2)^2)*PI())/2)))*'Calcification Rates'!$H$63</f>
        <v>9.8946605059579635</v>
      </c>
      <c r="DP10" s="2">
        <f>((((((((($A10*2)/PI())/2)+('Calcification Rates'!$F$63-'Calcification Rates'!$G$63))^2)*PI())/2))-((((((($A10*2)/PI())/2)^2)*PI())/2)))*('Calcification Rates'!$H$63-'Calcification Rates'!$I$63)</f>
        <v>7.080498790502828</v>
      </c>
      <c r="DQ10" s="2">
        <f>((((((((($A10*2)/PI())/2)+('Calcification Rates'!$F$63+'Calcification Rates'!$G$63))^2)*PI())/2))-((((((($A10*2)/PI())/2)^2)*PI())/2)))*('Calcification Rates'!$H$63+'Calcification Rates'!$I$63)</f>
        <v>13.155665808973795</v>
      </c>
      <c r="DR10" s="2">
        <f>(2*'Calcification Rates'!$F$64*'Calcification Rates'!$H$64)+0.1*'Calcification Rates'!$F$64*($A10+(2*'Calcification Rates'!$F$64))*'Calcification Rates'!$H$64</f>
        <v>5.3384239364147881</v>
      </c>
      <c r="DS10" s="2">
        <f>(2*('Calcification Rates'!$F$64-'Calcification Rates'!$G$64)*('Calcification Rates'!$H$64-'Calcification Rates'!$I$64))+(0.1*('Calcification Rates'!$F$64-'Calcification Rates'!$G$64)*($A10+(2*'Calcification Rates'!$F$64-'Calcification Rates'!$G$64)))*('Calcification Rates'!$H$64-'Calcification Rates'!$I$64)</f>
        <v>3.0906275939040415</v>
      </c>
      <c r="DT10" s="2">
        <f>(2*('Calcification Rates'!$F$64+'Calcification Rates'!$G$64)*('Calcification Rates'!$H$64+'Calcification Rates'!$I$64))+(0.1*('Calcification Rates'!$F$64+'Calcification Rates'!$G$64)*($A10+(2*'Calcification Rates'!$F$64+'Calcification Rates'!$G$64)))*('Calcification Rates'!$H$64+'Calcification Rates'!$I$64)</f>
        <v>8.215893355447891</v>
      </c>
      <c r="DU10" s="2">
        <f>((((((((($A10*2)/PI())/2)+'Calcification Rates'!$F$65)^2)*PI())/2))-((((((($A10*2)/PI())/2)^2)*PI())/2)))*'Calcification Rates'!$H$65</f>
        <v>9.8946605059579635</v>
      </c>
      <c r="DV10" s="2">
        <f>((((((((($A10*2)/PI())/2)+('Calcification Rates'!$F$65-'Calcification Rates'!$G$65))^2)*PI())/2))-((((((($A10*2)/PI())/2)^2)*PI())/2)))*('Calcification Rates'!$H$65-'Calcification Rates'!$I$65)</f>
        <v>7.080498790502828</v>
      </c>
      <c r="DW10" s="2">
        <f>((((((((($A10*2)/PI())/2)+('Calcification Rates'!$F$65+'Calcification Rates'!$G$65))^2)*PI())/2))-((((((($A10*2)/PI())/2)^2)*PI())/2)))*('Calcification Rates'!$H$65+'Calcification Rates'!$I$65)</f>
        <v>13.155665808973795</v>
      </c>
      <c r="DX10" s="2">
        <f>(2*'Calcification Rates'!$F$66*'Calcification Rates'!$H$66)+0.1*'Calcification Rates'!$F$66*(DH10+(2*'Calcification Rates'!$F$66))*'Calcification Rates'!$H$66</f>
        <v>8.2616676435600773</v>
      </c>
      <c r="DY10" s="2">
        <f>(2*('Calcification Rates'!$F$66-'Calcification Rates'!$G$66)*('Calcification Rates'!$H$66-'Calcification Rates'!$I$66))+(0.1*('Calcification Rates'!$F$66-'Calcification Rates'!$G$66)*(DH10+(2*'Calcification Rates'!$F$66-'Calcification Rates'!$G$66)))*('Calcification Rates'!$H$66-'Calcification Rates'!$I$66)</f>
        <v>4.8011118486864106</v>
      </c>
      <c r="DZ10" s="2">
        <f>(2*('Calcification Rates'!$F$66+'Calcification Rates'!$G$66)*('Calcification Rates'!$H$66+'Calcification Rates'!$I$66))+(0.1*('Calcification Rates'!$F$66+'Calcification Rates'!$G$66)*(DH10+(2*'Calcification Rates'!$F$66+'Calcification Rates'!$G$66)))*('Calcification Rates'!$H$66+'Calcification Rates'!$I$66)</f>
        <v>12.667686317686732</v>
      </c>
      <c r="EA10" s="2">
        <f>((((((((($A10*2)/PI())/2)+'Calcification Rates'!$F$67)^2)*PI())/2))-((((((($A10*2)/PI())/2)^2)*PI())/2)))*'Calcification Rates'!$H$67</f>
        <v>9.8946605059579635</v>
      </c>
      <c r="EB10" s="2">
        <f>((((((((($A10*2)/PI())/2)+('Calcification Rates'!$F$67-'Calcification Rates'!$G$67))^2)*PI())/2))-((((((($A10*2)/PI())/2)^2)*PI())/2)))*('Calcification Rates'!$H$67-'Calcification Rates'!$I$67)</f>
        <v>7.080498790502828</v>
      </c>
      <c r="EC10" s="2">
        <f>((((((((($A10*2)/PI())/2)+('Calcification Rates'!$F$67+'Calcification Rates'!$G$67))^2)*PI())/2))-((((((($A10*2)/PI())/2)^2)*PI())/2)))*('Calcification Rates'!$H$67+'Calcification Rates'!$I$67)</f>
        <v>13.155665808973795</v>
      </c>
      <c r="ED10" s="2">
        <f>((((((((($A10*2)/PI())/2)+'Calcification Rates'!$F$68)^2)*PI())/2))-((((((($A10*2)/PI())/2)^2)*PI())/2)))*'Calcification Rates'!$H$68</f>
        <v>9.8946605059579635</v>
      </c>
      <c r="EE10" s="2">
        <f>((((((((($A10*2)/PI())/2)+('Calcification Rates'!$F$68-'Calcification Rates'!$G$68))^2)*PI())/2))-((((((($A10*2)/PI())/2)^2)*PI())/2)))*('Calcification Rates'!$H$68-'Calcification Rates'!$I$68)</f>
        <v>7.080498790502828</v>
      </c>
      <c r="EF10" s="2">
        <f>((((((((($A10*2)/PI())/2)+('Calcification Rates'!$F$68+'Calcification Rates'!$G$68))^2)*PI())/2))-((((((($A10*2)/PI())/2)^2)*PI())/2)))*('Calcification Rates'!$H$68+'Calcification Rates'!$I$68)</f>
        <v>13.155665808973795</v>
      </c>
      <c r="EG10" s="2">
        <f>((((1-'Calcification Rates'!$J$69)*$A10)*'Calcification Rates'!$F$69*0.1)+('Calcification Rates'!$J$69*$A10*'Calcification Rates'!$F$69))*'Calcification Rates'!$H$69</f>
        <v>2.4554156000000007</v>
      </c>
      <c r="EH10" s="2">
        <f>((((1-'Calcification Rates'!$J$69)*EC10)*(('Calcification Rates'!$F$69-'Calcification Rates'!$G$69)*0.1))+('Calcification Rates'!$J$69*EC10*('Calcification Rates'!$F$69-'Calcification Rates'!$G$69)))*('Calcification Rates'!$H$69-'Calcification Rates'!$I$69)</f>
        <v>2.983806561953037</v>
      </c>
      <c r="EI10" s="2">
        <f>((((1-'Calcification Rates'!$J$69)*EC10)*(('Calcification Rates'!$F$69+'Calcification Rates'!$G$69)*0.1))+('Calcification Rates'!$J$69*EC10*('Calcification Rates'!$F$69+'Calcification Rates'!$G$69)))*('Calcification Rates'!$H$69+'Calcification Rates'!$I$69)</f>
        <v>5.2039692392988606</v>
      </c>
      <c r="EJ10" s="2">
        <f>(2*'Calcification Rates'!$F$70*'Calcification Rates'!$H$70)+0.1*'Calcification Rates'!$F$70*(DT10+(2*'Calcification Rates'!$F$70))*'Calcification Rates'!$H$70</f>
        <v>5.3763012260020435</v>
      </c>
      <c r="EK10" s="2">
        <f>(2*('Calcification Rates'!$F$70-'Calcification Rates'!$G$70)*('Calcification Rates'!$H$70-'Calcification Rates'!$I$70))+(0.1*('Calcification Rates'!$F$70-'Calcification Rates'!$G$70)*(DT10+(2*'Calcification Rates'!$F$70-'Calcification Rates'!$G$70)))*('Calcification Rates'!$H$70-'Calcification Rates'!$I$70)</f>
        <v>3.112790818713</v>
      </c>
      <c r="EL10" s="2">
        <f>(2*('Calcification Rates'!$F$70+'Calcification Rates'!$G$70)*('Calcification Rates'!$H$70+'Calcification Rates'!$I$70))+(0.1*('Calcification Rates'!$F$70+'Calcification Rates'!$G$70)*(DT10+(2*'Calcification Rates'!$F$70+'Calcification Rates'!$G$70)))*('Calcification Rates'!$H$70+'Calcification Rates'!$I$70)</f>
        <v>8.2735764869641137</v>
      </c>
      <c r="EM10" s="2">
        <f>((((1-'Calcification Rates'!$J$71)*$A10)*'Calcification Rates'!$F$71*0.1)+('Calcification Rates'!$J$71*$A10*'Calcification Rates'!$F$71))*'Calcification Rates'!$H$71</f>
        <v>18.076481006308114</v>
      </c>
      <c r="EN10" s="2">
        <f>((((1-'Calcification Rates'!$J$71)*$A10)*(('Calcification Rates'!$F$71-'Calcification Rates'!$G$71)*0.1))+('Calcification Rates'!$J$71*$A10*('Calcification Rates'!$F$71-'Calcification Rates'!$G$71)))*('Calcification Rates'!$H$71-'Calcification Rates'!$I$71)</f>
        <v>12.928993624021368</v>
      </c>
      <c r="EO10" s="2">
        <f>((((1-'Calcification Rates'!$J$71)*$A10)*(('Calcification Rates'!$F$71+'Calcification Rates'!$G$71)*0.1))+('Calcification Rates'!$J$71*$A10*('Calcification Rates'!$F$71+'Calcification Rates'!$G$71)))*('Calcification Rates'!$H$71+'Calcification Rates'!$I$71)</f>
        <v>24.042143982566177</v>
      </c>
      <c r="EP10" s="2">
        <f>(2*'Calcification Rates'!$F$72*'Calcification Rates'!$H$72)+0.1*'Calcification Rates'!$F$72*($A10+(2*'Calcification Rates'!$F$72))*'Calcification Rates'!$H$72</f>
        <v>5.3384239364147881</v>
      </c>
      <c r="EQ10" s="2">
        <f>(2*('Calcification Rates'!$F$72-'Calcification Rates'!$G$72)*('Calcification Rates'!$H$72-'Calcification Rates'!$I$72))+(0.1*('Calcification Rates'!$F$72-'Calcification Rates'!$G$72)*($A10+(2*'Calcification Rates'!$F$72-'Calcification Rates'!$G$72)))*('Calcification Rates'!$H$72-'Calcification Rates'!$I$72)</f>
        <v>3.0906275939040415</v>
      </c>
      <c r="ER10" s="2">
        <f>(2*('Calcification Rates'!$F$72+'Calcification Rates'!$G$72)*('Calcification Rates'!$H$72+'Calcification Rates'!$I$72))+(0.1*('Calcification Rates'!$F$72+'Calcification Rates'!$G$72)*($A10+(2*'Calcification Rates'!$F$72+'Calcification Rates'!$G$72)))*('Calcification Rates'!$H$72+'Calcification Rates'!$I$72)</f>
        <v>8.215893355447891</v>
      </c>
      <c r="ES10" s="2">
        <f>$A10*'Calcification Rates'!$F$73*'Calcification Rates'!$H$73</f>
        <v>10.8</v>
      </c>
      <c r="ET10" s="2">
        <f>$A10*('Calcification Rates'!$F$73-'Calcification Rates'!$G$73)*('Calcification Rates'!$H$73-'Calcification Rates'!$I$73)</f>
        <v>7.5615200000000007</v>
      </c>
      <c r="EU10" s="2">
        <f>$A10*('Calcification Rates'!$F$73+'Calcification Rates'!$G$73)*('Calcification Rates'!$H$73+'Calcification Rates'!$I$73)</f>
        <v>14.611520000000002</v>
      </c>
      <c r="EV10" s="2">
        <f>(2*'Calcification Rates'!$F$74*'Calcification Rates'!$H$74)+0.1*'Calcification Rates'!$F$74*($A10+(2*'Calcification Rates'!$F$74))*'Calcification Rates'!$H$74</f>
        <v>5.3384239364147881</v>
      </c>
      <c r="EW10" s="2">
        <f>(2*('Calcification Rates'!$F$74-'Calcification Rates'!$G$74)*('Calcification Rates'!$H$74-'Calcification Rates'!$I$74))+(0.1*('Calcification Rates'!$F$74-'Calcification Rates'!$G$74)*($A10+(2*'Calcification Rates'!$F$74-'Calcification Rates'!$G$74)))*('Calcification Rates'!$H$74-'Calcification Rates'!$I$74)</f>
        <v>3.0906275939040415</v>
      </c>
      <c r="EX10" s="2">
        <f>(2*('Calcification Rates'!$F$74+'Calcification Rates'!$G$74)*('Calcification Rates'!$H$74+'Calcification Rates'!$I$74))+(0.1*('Calcification Rates'!$F$74+'Calcification Rates'!$G$74)*($A10+(2*'Calcification Rates'!$F$74+'Calcification Rates'!$G$74)))*('Calcification Rates'!$H$74+'Calcification Rates'!$I$74)</f>
        <v>8.215893355447891</v>
      </c>
      <c r="EY10" s="2">
        <f>$A10*'Calcification Rates'!$F$75*'Calcification Rates'!$H$75</f>
        <v>6.7449589115646269</v>
      </c>
      <c r="EZ10" s="2">
        <f>$A10*('Calcification Rates'!$F$75-'Calcification Rates'!$G$75)*('Calcification Rates'!$H$75-'Calcification Rates'!$I$75)</f>
        <v>5.2360088912073293</v>
      </c>
      <c r="FA10" s="2">
        <f>$A10*('Calcification Rates'!$F$75+'Calcification Rates'!$G$75)*('Calcification Rates'!$H$75+'Calcification Rates'!$I$75)</f>
        <v>8.4293934673181372</v>
      </c>
      <c r="FB10" s="2">
        <f>((((1-'Calcification Rates'!$J$76)*$A10)*'Calcification Rates'!$F$76*0.1)+('Calcification Rates'!$J$76*$A10*'Calcification Rates'!$F$76))*'Calcification Rates'!$H$76</f>
        <v>4.61808</v>
      </c>
      <c r="FC10" s="2">
        <f>((((1-'Calcification Rates'!$J$76)*$A10)*(('Calcification Rates'!$F$76-'Calcification Rates'!$G$76)*0.1))+('Calcification Rates'!$J$76*$A10*('Calcification Rates'!$F$76-'Calcification Rates'!$G$76)))*('Calcification Rates'!$H$76-'Calcification Rates'!$I$76)</f>
        <v>3.2322455039999998</v>
      </c>
      <c r="FD10" s="2">
        <f>((((1-'Calcification Rates'!$J$76)*$A10)*(('Calcification Rates'!$F$76+'Calcification Rates'!$G$76)*0.1))+('Calcification Rates'!$J$76*$A10*('Calcification Rates'!$F$76+'Calcification Rates'!$G$76)))*('Calcification Rates'!$H$76+'Calcification Rates'!$I$76)</f>
        <v>6.2493911039999999</v>
      </c>
      <c r="FE10" s="113">
        <f>$A10*'Calcification Rates'!$F$77*'Calcification Rates'!$H$77</f>
        <v>14.160000000000002</v>
      </c>
      <c r="FF10" s="113">
        <f>$A10*('Calcification Rates'!$F$77-'Calcification Rates'!$G$77)*('Calcification Rates'!$H$77-'Calcification Rates'!$I$77)</f>
        <v>9.8952000000000009</v>
      </c>
      <c r="FG10" s="113">
        <f>$A10*('Calcification Rates'!$F$77+'Calcification Rates'!$G$77)*('Calcification Rates'!$H$77+'Calcification Rates'!$I$77)</f>
        <v>19.184000000000005</v>
      </c>
      <c r="FH10" s="113">
        <f>$A10*'Calcification Rates'!$F$81*'Calcification Rates'!$H$81</f>
        <v>1.4239999999999999</v>
      </c>
      <c r="FI10" s="113">
        <f>$A10*('Calcification Rates'!$F$81-'Calcification Rates'!$G$81)*('Calcification Rates'!$H$81-'Calcification Rates'!$I$81)</f>
        <v>0.80799999999999994</v>
      </c>
      <c r="FJ10" s="113">
        <f>$A10*('Calcification Rates'!$F$81+'Calcification Rates'!$G$81)*('Calcification Rates'!$H$81+'Calcification Rates'!$I$81)</f>
        <v>2.04</v>
      </c>
      <c r="FK10" s="113">
        <f>$A10*'Calcification Rates'!$F$84*'Calcification Rates'!$H$84</f>
        <v>1.4239999999999999</v>
      </c>
      <c r="FL10" s="113">
        <f>$A10*('Calcification Rates'!$F$84-'Calcification Rates'!$G$84)*('Calcification Rates'!$H$84-'Calcification Rates'!$I$84)</f>
        <v>0.80799999999999994</v>
      </c>
      <c r="FM10" s="113">
        <f>$A10*('Calcification Rates'!$F$84+'Calcification Rates'!$G$84)*('Calcification Rates'!$H$84+'Calcification Rates'!$I$84)</f>
        <v>2.04</v>
      </c>
    </row>
    <row r="11" spans="1:169" x14ac:dyDescent="0.3">
      <c r="A11" s="1">
        <v>9</v>
      </c>
      <c r="B11" s="2">
        <f>((((1-'Calcification Rates'!$J$11)*A11)*'Calcification Rates'!$F$11*0.1)+('Calcification Rates'!$J$11*A11*'Calcification Rates'!$F$11))*'Calcification Rates'!$H$11</f>
        <v>20.336041132096629</v>
      </c>
      <c r="C11" s="2">
        <f>((((1-'Calcification Rates'!$J$11)*A11)*(('Calcification Rates'!$F$11-'Calcification Rates'!$G$11)*0.1))+('Calcification Rates'!$J$11*A11*('Calcification Rates'!$F$11-'Calcification Rates'!$G$11)))*('Calcification Rates'!$H$11-'Calcification Rates'!$I$11)</f>
        <v>14.545117827024038</v>
      </c>
      <c r="D11" s="2">
        <f>((((1-'Calcification Rates'!$J$11)*A11)*(('Calcification Rates'!$F$11+'Calcification Rates'!$G$11)*0.1))+('Calcification Rates'!$J$11*A11*('Calcification Rates'!$F$11+'Calcification Rates'!$G$11)))*('Calcification Rates'!$H$11+'Calcification Rates'!$I$11)</f>
        <v>27.047411980386947</v>
      </c>
      <c r="E11" s="2">
        <f>((((1-'Calcification Rates'!$J$12)*A11)*'Calcification Rates'!$F$12*0.1)+('Calcification Rates'!$J$12*A11*'Calcification Rates'!$F$12))*'Calcification Rates'!$H$12</f>
        <v>3.530720828150959</v>
      </c>
      <c r="F11" s="2">
        <f>((((1-'Calcification Rates'!$J$12)*A11)*(('Calcification Rates'!$F$12-'Calcification Rates'!$G$12)*0.1))+('Calcification Rates'!$J$12*A11*('Calcification Rates'!$F$12-'Calcification Rates'!$G$12)))*('Calcification Rates'!$H$12-'Calcification Rates'!$I$12)</f>
        <v>2.6619927554605631</v>
      </c>
      <c r="G11" s="2">
        <f>((((1-'Calcification Rates'!$J$12)*A11)*(('Calcification Rates'!$F$12+'Calcification Rates'!$G$12)*0.1))+('Calcification Rates'!$J$12*A11*('Calcification Rates'!$F$12+'Calcification Rates'!$G$12)))*('Calcification Rates'!$H$12+'Calcification Rates'!$I$12)</f>
        <v>4.5101783327333935</v>
      </c>
      <c r="H11" s="2">
        <f>(2*'Calcification Rates'!$F$13*'Calcification Rates'!$H$13)+0.1*'Calcification Rates'!$F$13*(A11+(2*'Calcification Rates'!$F$13))*'Calcification Rates'!$H$13</f>
        <v>5.5138683798469437</v>
      </c>
      <c r="I11" s="2">
        <f>(2*('Calcification Rates'!$F$13-'Calcification Rates'!$G$13)*('Calcification Rates'!$H$13-'Calcification Rates'!$I$13))+(0.1*('Calcification Rates'!$F$13-'Calcification Rates'!$G$13)*(A11+(2*'Calcification Rates'!$F$13-'Calcification Rates'!$G$13)))*('Calcification Rates'!$H$13-'Calcification Rates'!$I$13)</f>
        <v>3.1932858010683081</v>
      </c>
      <c r="J11" s="2">
        <f>(2*('Calcification Rates'!$F$13+'Calcification Rates'!$G$13)*('Calcification Rates'!$H$13+'Calcification Rates'!$I$13))+(0.1*('Calcification Rates'!$F$13+'Calcification Rates'!$G$13)*(A11+(2*'Calcification Rates'!$F$13+'Calcification Rates'!$G$13)))*('Calcification Rates'!$H$13+'Calcification Rates'!$I$13)</f>
        <v>8.4830768053347683</v>
      </c>
      <c r="K11" s="2">
        <f>(2*'Calcification Rates'!$F$14*'Calcification Rates'!$H$14)+0.1*'Calcification Rates'!$F$14*(A11+(2*'Calcification Rates'!$F$14))*'Calcification Rates'!$H$14</f>
        <v>10.772632652069813</v>
      </c>
      <c r="L11" s="2">
        <f>(2*('Calcification Rates'!$F$14-'Calcification Rates'!$G$14)*('Calcification Rates'!$H$14-'Calcification Rates'!$I$14))+(0.1*('Calcification Rates'!$F$14-'Calcification Rates'!$G$14)*(A11+(2*'Calcification Rates'!$F$14-'Calcification Rates'!$G$14)))*('Calcification Rates'!$H$14-'Calcification Rates'!$I$14)</f>
        <v>6.6603560091249694</v>
      </c>
      <c r="M11" s="2">
        <f>(2*('Calcification Rates'!$F$14+'Calcification Rates'!$G$14)*('Calcification Rates'!$H$14+'Calcification Rates'!$I$14))+(0.1*('Calcification Rates'!$F$14+'Calcification Rates'!$G$14)*(A11+(2*'Calcification Rates'!$F$14+'Calcification Rates'!$G$14)))*('Calcification Rates'!$H$14+'Calcification Rates'!$I$14)</f>
        <v>15.942055243958576</v>
      </c>
      <c r="N11" s="2">
        <f>((((((((($A11*2)/PI())/2)+'Calcification Rates'!$F$15)^2)*PI())/2))-((((((($A11*2)/PI())/2)^2)*PI())/2)))*'Calcification Rates'!$H$15</f>
        <v>12.757110782277307</v>
      </c>
      <c r="O11" s="2">
        <f>((((((((($A11*2)/PI())/2)+('Calcification Rates'!$F$15-'Calcification Rates'!$G$15))^2)*PI())/2))-((((((($A11*2)/PI())/2)^2)*PI())/2)))*('Calcification Rates'!$H$15-'Calcification Rates'!$I$15)</f>
        <v>9.5531771757404069</v>
      </c>
      <c r="P11" s="2">
        <f>((((((((($A11*2)/PI())/2)+('Calcification Rates'!$F$15+'Calcification Rates'!$G$15))^2)*PI())/2))-((((((($A11*2)/PI())/2)^2)*PI())/2)))*('Calcification Rates'!$H$15+'Calcification Rates'!$I$15)</f>
        <v>16.457817850028214</v>
      </c>
      <c r="Q11" s="2">
        <f>(2*'Calcification Rates'!$F$16*'Calcification Rates'!$H$16)+0.1*'Calcification Rates'!$F$16*(A11+(2*'Calcification Rates'!$F$16))*'Calcification Rates'!$H$16</f>
        <v>10.772632652069813</v>
      </c>
      <c r="R11" s="2">
        <f>(2*('Calcification Rates'!$F$16-'Calcification Rates'!$G$16)*('Calcification Rates'!$H$16-'Calcification Rates'!$I$16))+(0.1*('Calcification Rates'!$F$16-'Calcification Rates'!$G$16)*(A11+(2*'Calcification Rates'!$F$16-'Calcification Rates'!$G$16)))*('Calcification Rates'!$H$16-'Calcification Rates'!$I$16)</f>
        <v>6.6603560091249694</v>
      </c>
      <c r="S11" s="2">
        <f>(2*('Calcification Rates'!$F$16+'Calcification Rates'!$G$16)*('Calcification Rates'!$H$16+'Calcification Rates'!$I$16))+(0.1*('Calcification Rates'!$F$16+'Calcification Rates'!$G$16)*(A11+(2*'Calcification Rates'!$F$16+'Calcification Rates'!$G$16)))*('Calcification Rates'!$H$16+'Calcification Rates'!$I$16)</f>
        <v>15.942055243958576</v>
      </c>
      <c r="T11" s="2">
        <f>$A11*'Calcification Rates'!$F$17*'Calcification Rates'!$H$17</f>
        <v>11.024032451335515</v>
      </c>
      <c r="U11" s="2">
        <f>$A11*('Calcification Rates'!$F$17-'Calcification Rates'!$G$17)*('Calcification Rates'!$H$17-'Calcification Rates'!$I$17)</f>
        <v>8.4406981650838855</v>
      </c>
      <c r="V11" s="2">
        <f>$A11*('Calcification Rates'!$F$17+'Calcification Rates'!$G$17)*('Calcification Rates'!$H$17+'Calcification Rates'!$I$17)</f>
        <v>13.91641809168291</v>
      </c>
      <c r="W11" s="2">
        <f>$A11*'Calcification Rates'!$F$22*'Calcification Rates'!$H$22</f>
        <v>1.6019999999999999</v>
      </c>
      <c r="X11" s="2">
        <f>$A11*('Calcification Rates'!$F$22-'Calcification Rates'!$G$22)*('Calcification Rates'!$H$22-'Calcification Rates'!$I$22)</f>
        <v>0.90899999999999992</v>
      </c>
      <c r="Y11" s="2">
        <f>$A11*('Calcification Rates'!$F$22+'Calcification Rates'!$G$22)*('Calcification Rates'!$H$22+'Calcification Rates'!$I$22)</f>
        <v>2.2949999999999999</v>
      </c>
      <c r="Z11" s="2">
        <f>((((((((($A11*2)/PI())/2)+'Calcification Rates'!$F$25)^2)*PI())/2))-((((((($A11*2)/PI())/2)^2)*PI())/2)))*'Calcification Rates'!$H$25</f>
        <v>19.099290299942908</v>
      </c>
      <c r="AA11" s="2">
        <f>((((((((($A11*2)/PI())/2)+('Calcification Rates'!$F$25-'Calcification Rates'!$G$25))^2)*PI())/2))-((((((($A11*2)/PI())/2)^2)*PI())/2)))*('Calcification Rates'!$H$25-'Calcification Rates'!$I$25)</f>
        <v>7.7845727819617254</v>
      </c>
      <c r="AB11" s="2">
        <f>((((((((($A11*2)/PI())/2)+('Calcification Rates'!$F$25+'Calcification Rates'!$G$25))^2)*PI())/2))-((((((($A11*2)/PI())/2)^2)*PI())/2)))*('Calcification Rates'!$H$25+'Calcification Rates'!$I$25)</f>
        <v>32.059952821228705</v>
      </c>
      <c r="AC11" s="2">
        <f>((((((((($A11*2)/PI())/2)+'Calcification Rates'!$F$26)^2)*PI())/2))-((((((($A11*2)/PI())/2)^2)*PI())/2)))*'Calcification Rates'!$H$26</f>
        <v>19.099290299942908</v>
      </c>
      <c r="AD11" s="2">
        <f>((((((((($A11*2)/PI())/2)+('Calcification Rates'!$F$26-'Calcification Rates'!$G$26))^2)*PI())/2))-((((((($A11*2)/PI())/2)^2)*PI())/2)))*('Calcification Rates'!$H$26-'Calcification Rates'!$I$26)</f>
        <v>7.7845727819617254</v>
      </c>
      <c r="AE11" s="2">
        <f>((((((((($A11*2)/PI())/2)+('Calcification Rates'!$F$26+'Calcification Rates'!$G$26))^2)*PI())/2))-((((((($A11*2)/PI())/2)^2)*PI())/2)))*('Calcification Rates'!$H$26+'Calcification Rates'!$I$26)</f>
        <v>32.059952821228705</v>
      </c>
      <c r="AF11" s="2">
        <f>((((((((($A11*2)/PI())/2)+'Calcification Rates'!$F$27)^2)*PI())/2))-((((((($A11*2)/PI())/2)^2)*PI())/2)))*'Calcification Rates'!$H$27</f>
        <v>19.099290299942908</v>
      </c>
      <c r="AG11" s="2">
        <f>((((((((($A11*2)/PI())/2)+('Calcification Rates'!$F$27-'Calcification Rates'!$G$27))^2)*PI())/2))-((((((($A11*2)/PI())/2)^2)*PI())/2)))*('Calcification Rates'!$H$27-'Calcification Rates'!$I$27)</f>
        <v>7.7845727819617254</v>
      </c>
      <c r="AH11" s="2">
        <f>((((((((($A11*2)/PI())/2)+('Calcification Rates'!$F$27+'Calcification Rates'!$G$27))^2)*PI())/2))-((((((($A11*2)/PI())/2)^2)*PI())/2)))*('Calcification Rates'!$H$27+'Calcification Rates'!$I$27)</f>
        <v>32.059952821228705</v>
      </c>
      <c r="AI11" s="2">
        <f>$A11*'Calcification Rates'!$F$29*'Calcification Rates'!$H$29</f>
        <v>14.523299999999997</v>
      </c>
      <c r="AJ11" s="2">
        <f>$A11*('Calcification Rates'!$F$29-'Calcification Rates'!$G$29)*('Calcification Rates'!$H$29-'Calcification Rates'!$I$29)</f>
        <v>13.437719999999999</v>
      </c>
      <c r="AK11" s="2">
        <f>$A11*('Calcification Rates'!$F$29+'Calcification Rates'!$G$29)*('Calcification Rates'!$H$29+'Calcification Rates'!$I$29)</f>
        <v>15.608879999999997</v>
      </c>
      <c r="AL11" s="2">
        <f>(2*'Calcification Rates'!$F$30*'Calcification Rates'!$H$30)+0.1*'Calcification Rates'!$F$30*($A11+(2*'Calcification Rates'!$F$30))*'Calcification Rates'!$H$30</f>
        <v>5.5138683798469437</v>
      </c>
      <c r="AM11" s="2">
        <f>(2*('Calcification Rates'!$F$30-'Calcification Rates'!$G$30)*('Calcification Rates'!$H$30-'Calcification Rates'!$I$30))+(0.1*('Calcification Rates'!$F$30-'Calcification Rates'!$G$30)*($A11+(2*'Calcification Rates'!$F$30-'Calcification Rates'!$G$30)))*('Calcification Rates'!$H$30-'Calcification Rates'!$I$30)</f>
        <v>3.1932858010683081</v>
      </c>
      <c r="AN11" s="2">
        <f>(2*('Calcification Rates'!$F$30+'Calcification Rates'!$G$30)*('Calcification Rates'!$H$30+'Calcification Rates'!$I$30))+(0.1*('Calcification Rates'!$F$30+'Calcification Rates'!$G$30)*($A11+(2*'Calcification Rates'!$F$30+'Calcification Rates'!$G$30)))*('Calcification Rates'!$H$30+'Calcification Rates'!$I$30)</f>
        <v>8.4830768053347683</v>
      </c>
      <c r="AO11" s="2">
        <f>((((((((($A11*2)/PI())/2)+'Calcification Rates'!$F$31)^2)*PI())/2))-((((((($A11*2)/PI())/2)^2)*PI())/2)))*'Calcification Rates'!$H$31</f>
        <v>40.429628928303423</v>
      </c>
      <c r="AP11" s="2">
        <f>((((((((($A11*2)/PI())/2)+('Calcification Rates'!$F$31-'Calcification Rates'!$G$31))^2)*PI())/2))-((((((($A11*2)/PI())/2)^2)*PI())/2)))*('Calcification Rates'!$H$31-'Calcification Rates'!$I$31)</f>
        <v>23.750052426587075</v>
      </c>
      <c r="AQ11" s="2">
        <f>((((((((($A11*2)/PI())/2)+('Calcification Rates'!$F$31+'Calcification Rates'!$G$31))^2)*PI())/2))-((((((($A11*2)/PI())/2)^2)*PI())/2)))*('Calcification Rates'!$H$31+'Calcification Rates'!$I$31)</f>
        <v>62.722836407552094</v>
      </c>
      <c r="AR11" s="2">
        <f>(2*'Calcification Rates'!$F$32*'Calcification Rates'!$H$32)+0.1*'Calcification Rates'!$F$32*($A11+(2*'Calcification Rates'!$F$32))*'Calcification Rates'!$H$32</f>
        <v>5.5138683798469437</v>
      </c>
      <c r="AS11" s="2">
        <f>(2*('Calcification Rates'!$F$32-'Calcification Rates'!$G$32)*('Calcification Rates'!$H$32-'Calcification Rates'!$I$32))+(0.1*('Calcification Rates'!$F$32-'Calcification Rates'!$G$32)*($A11+(2*'Calcification Rates'!$F$32-'Calcification Rates'!$G$32)))*('Calcification Rates'!$H$32-'Calcification Rates'!$I$32)</f>
        <v>3.1932858010683081</v>
      </c>
      <c r="AT11" s="2">
        <f>(2*('Calcification Rates'!$F$32+'Calcification Rates'!$G$32)*('Calcification Rates'!$H$32+'Calcification Rates'!$I$32))+(0.1*('Calcification Rates'!$F$32+'Calcification Rates'!$G$32)*($A11+(2*'Calcification Rates'!$F$32+'Calcification Rates'!$G$32)))*('Calcification Rates'!$H$32+'Calcification Rates'!$I$32)</f>
        <v>8.4830768053347683</v>
      </c>
      <c r="AU11" s="2">
        <f>((((((((($A11*2)/PI())/2)+'Calcification Rates'!$F$36)^2)*PI())/2))-((((((($A11*2)/PI())/2)^2)*PI())/2)))*'Calcification Rates'!$H$36</f>
        <v>13.546332989571983</v>
      </c>
      <c r="AV11" s="2">
        <f>((((((((($A11*2)/PI())/2)+('Calcification Rates'!$F$36-'Calcification Rates'!$G$36))^2)*PI())/2))-((((((($A11*2)/PI())/2)^2)*PI())/2)))*('Calcification Rates'!$H$36-'Calcification Rates'!$I$36)</f>
        <v>10.177276618387364</v>
      </c>
      <c r="AW11" s="2">
        <f>((((((((($A11*2)/PI())/2)+('Calcification Rates'!$F$36+'Calcification Rates'!$G$36))^2)*PI())/2))-((((((($A11*2)/PI())/2)^2)*PI())/2)))*('Calcification Rates'!$H$36+'Calcification Rates'!$I$36)</f>
        <v>17.408021391685853</v>
      </c>
      <c r="AX11" s="2">
        <f>$A11*'Calcification Rates'!$F$37*'Calcification Rates'!$H$37</f>
        <v>11.631551742424241</v>
      </c>
      <c r="AY11" s="2">
        <f>$A11*('Calcification Rates'!$F$37-'Calcification Rates'!$G$37)*('Calcification Rates'!$H$37-'Calcification Rates'!$I$37)</f>
        <v>8.9536011969987328</v>
      </c>
      <c r="AZ11" s="2">
        <f>$A11*('Calcification Rates'!$F$37+'Calcification Rates'!$G$37)*('Calcification Rates'!$H$37+'Calcification Rates'!$I$37)</f>
        <v>14.597056636205904</v>
      </c>
      <c r="BA11" s="2">
        <f>$A11*'Calcification Rates'!$F$38*'Calcification Rates'!$H$38</f>
        <v>17.311278000000001</v>
      </c>
      <c r="BB11" s="2">
        <f>$A11*('Calcification Rates'!$F$38-'Calcification Rates'!$G$38)*('Calcification Rates'!$H$38-'Calcification Rates'!$I$38)</f>
        <v>13.208636727272729</v>
      </c>
      <c r="BC11" s="2">
        <f>$A11*('Calcification Rates'!$F$38+'Calcification Rates'!$G$38)*('Calcification Rates'!$H$38+'Calcification Rates'!$I$38)</f>
        <v>21.892005000000005</v>
      </c>
      <c r="BD11" s="2">
        <f>(2*'Calcification Rates'!$F$39*'Calcification Rates'!$H$39)+0.1*'Calcification Rates'!$F$39*(AN11+(2*'Calcification Rates'!$F$39))*'Calcification Rates'!$H$39</f>
        <v>5.4231770776617303</v>
      </c>
      <c r="BE11" s="2">
        <f>(2*('Calcification Rates'!$F$39-'Calcification Rates'!$G$39)*('Calcification Rates'!$H$39-'Calcification Rates'!$I$39))+(0.1*('Calcification Rates'!$F$39-'Calcification Rates'!$G$39)*(AN11+(2*'Calcification Rates'!$F$39-'Calcification Rates'!$G$39)))*('Calcification Rates'!$H$39-'Calcification Rates'!$I$39)</f>
        <v>3.1402193926623503</v>
      </c>
      <c r="BF11" s="2">
        <f>(2*('Calcification Rates'!$F$39+'Calcification Rates'!$G$39)*('Calcification Rates'!$H$39+'Calcification Rates'!$I$39))+(0.1*('Calcification Rates'!$F$39+'Calcification Rates'!$G$39)*(AN11+(2*'Calcification Rates'!$F$39+'Calcification Rates'!$G$39)))*('Calcification Rates'!$H$39+'Calcification Rates'!$I$39)</f>
        <v>8.3449634828575654</v>
      </c>
      <c r="BG11" s="2">
        <f>((((((((($A11*2)/PI())/2)+'Calcification Rates'!$F$40)^2)*PI())/2))-((((((($A11*2)/PI())/2)^2)*PI())/2)))*'Calcification Rates'!$H$40</f>
        <v>13.546332989571983</v>
      </c>
      <c r="BH11" s="2">
        <f>((((((((($A11*2)/PI())/2)+('Calcification Rates'!$F$40-'Calcification Rates'!$G$40))^2)*PI())/2))-((((((($A11*2)/PI())/2)^2)*PI())/2)))*('Calcification Rates'!$H$40-'Calcification Rates'!$I$40)</f>
        <v>10.177276618387364</v>
      </c>
      <c r="BI11" s="2">
        <f>((((((((($A11*2)/PI())/2)+('Calcification Rates'!$F$40+'Calcification Rates'!$G$40))^2)*PI())/2))-((((((($A11*2)/PI())/2)^2)*PI())/2)))*('Calcification Rates'!$H$40+'Calcification Rates'!$I$40)</f>
        <v>17.408021391685853</v>
      </c>
      <c r="BJ11" s="2">
        <f>((((((((($A11*2)/PI())/2)+'Calcification Rates'!$F$41)^2)*PI())/2))-((((((($A11*2)/PI())/2)^2)*PI())/2)))*'Calcification Rates'!$H$41</f>
        <v>15.674319344517455</v>
      </c>
      <c r="BK11" s="2">
        <f>((((((((($A11*2)/PI())/2)+('Calcification Rates'!$F$41-'Calcification Rates'!$G$41))^2)*PI())/2))-((((((($A11*2)/PI())/2)^2)*PI())/2)))*('Calcification Rates'!$H$41-'Calcification Rates'!$I$41)</f>
        <v>12.369652464587071</v>
      </c>
      <c r="BL11" s="2">
        <f>((((((((($A11*2)/PI())/2)+('Calcification Rates'!$F$41+'Calcification Rates'!$G$41))^2)*PI())/2))-((((((($A11*2)/PI())/2)^2)*PI())/2)))*('Calcification Rates'!$H$41+'Calcification Rates'!$I$41)</f>
        <v>19.395425613819821</v>
      </c>
      <c r="BM11" s="2">
        <f>((((1-'Calcification Rates'!$J$42)*$A11)*'Calcification Rates'!$F$42*0.1)+('Calcification Rates'!$J$42*$A11*'Calcification Rates'!$F$42))*'Calcification Rates'!$H$42</f>
        <v>3.530720828150959</v>
      </c>
      <c r="BN11" s="2">
        <f>((((1-'Calcification Rates'!$J$42)*BI11)*(('Calcification Rates'!$F$42-'Calcification Rates'!$G$42)*0.1))+('Calcification Rates'!$J$42*BI11*('Calcification Rates'!$F$42-'Calcification Rates'!$G$42)))*('Calcification Rates'!$H$42-'Calcification Rates'!$I$42)</f>
        <v>5.1488918701744728</v>
      </c>
      <c r="BO11" s="2">
        <f>((((1-'Calcification Rates'!$J$42)*BI11)*(('Calcification Rates'!$F$42+'Calcification Rates'!$G$42)*0.1))+('Calcification Rates'!$J$42*BI11*('Calcification Rates'!$F$42+'Calcification Rates'!$G$42)))*('Calcification Rates'!$H$42+'Calcification Rates'!$I$42)</f>
        <v>8.7236978773934393</v>
      </c>
      <c r="BP11" s="2">
        <f>(2*'Calcification Rates'!$F$43*'Calcification Rates'!$H$43)+0.1*'Calcification Rates'!$F$43*($A11+(2*'Calcification Rates'!$F$43))*'Calcification Rates'!$H$43</f>
        <v>5.5138683798469437</v>
      </c>
      <c r="BQ11" s="2">
        <f>(2*('Calcification Rates'!$F$43-'Calcification Rates'!$G$43)*('Calcification Rates'!$H$43-'Calcification Rates'!$I$43))+(0.1*('Calcification Rates'!$F$43-'Calcification Rates'!$G$43)*($A11+(2*'Calcification Rates'!$F$43-'Calcification Rates'!$G$43)))*('Calcification Rates'!$H$43-'Calcification Rates'!$I$43)</f>
        <v>3.1932858010683081</v>
      </c>
      <c r="BR11" s="2">
        <f>(2*('Calcification Rates'!$F$43+'Calcification Rates'!$G$43)*('Calcification Rates'!$H$43+'Calcification Rates'!$I$43))+(0.1*('Calcification Rates'!$F$43+'Calcification Rates'!$G$43)*($A11+(2*'Calcification Rates'!$F$43+'Calcification Rates'!$G$43)))*('Calcification Rates'!$H$43+'Calcification Rates'!$I$43)</f>
        <v>8.4830768053347683</v>
      </c>
      <c r="BS11" s="2">
        <f>$A11*'Calcification Rates'!$F$44*'Calcification Rates'!$H$44</f>
        <v>14.366779999999999</v>
      </c>
      <c r="BT11" s="2">
        <f>$A11*('Calcification Rates'!$F$44-'Calcification Rates'!$G$44)*('Calcification Rates'!$H$44-'Calcification Rates'!$I$44)</f>
        <v>10.690997662782323</v>
      </c>
      <c r="BU11" s="2">
        <f>$A11*('Calcification Rates'!$F$44+'Calcification Rates'!$G$44)*('Calcification Rates'!$H$44+'Calcification Rates'!$I$44)</f>
        <v>18.45554017157076</v>
      </c>
      <c r="BV11" s="2">
        <f>(2*'Calcification Rates'!$F$45*'Calcification Rates'!$H$45)+0.1*'Calcification Rates'!$F$45*($A11+(2*'Calcification Rates'!$F$45))*'Calcification Rates'!$H$45</f>
        <v>5.5138683798469437</v>
      </c>
      <c r="BW11" s="2">
        <f>(2*('Calcification Rates'!$F$45-'Calcification Rates'!$G$45)*('Calcification Rates'!$H$45-'Calcification Rates'!$I$45))+(0.1*('Calcification Rates'!$F$45-'Calcification Rates'!$G$45)*($A11+(2*'Calcification Rates'!$F$45-'Calcification Rates'!$G$45)))*('Calcification Rates'!$H$45-'Calcification Rates'!$I$45)</f>
        <v>3.1932858010683081</v>
      </c>
      <c r="BX11" s="2">
        <f>(2*('Calcification Rates'!$F$45+'Calcification Rates'!$G$45)*('Calcification Rates'!$H$45+'Calcification Rates'!$I$45))+(0.1*('Calcification Rates'!$F$45+'Calcification Rates'!$G$45)*($A11+(2*'Calcification Rates'!$F$45+'Calcification Rates'!$G$45)))*('Calcification Rates'!$H$45+'Calcification Rates'!$I$45)</f>
        <v>8.4830768053347683</v>
      </c>
      <c r="BY11" s="2">
        <f>$A11*'Calcification Rates'!$F$46*'Calcification Rates'!$H$46</f>
        <v>3.6504000000000003</v>
      </c>
      <c r="BZ11" s="2">
        <f>$A11*('Calcification Rates'!$F$46-'Calcification Rates'!$G$46)*('Calcification Rates'!$H$46-'Calcification Rates'!$I$46)</f>
        <v>2.8154249999999998</v>
      </c>
      <c r="CA11" s="2">
        <f>$A11*('Calcification Rates'!$F$46+'Calcification Rates'!$G$46)*('Calcification Rates'!$H$46+'Calcification Rates'!$I$46)</f>
        <v>4.5704250000000002</v>
      </c>
      <c r="CB11" s="2">
        <f>(2*'Calcification Rates'!$F$47*'Calcification Rates'!$H$47)+0.1*'Calcification Rates'!$F$47*(BL11+(2*'Calcification Rates'!$F$47))*'Calcification Rates'!$H$47</f>
        <v>7.3376880409039416</v>
      </c>
      <c r="CC11" s="2">
        <f>(2*('Calcification Rates'!$F$47-'Calcification Rates'!$G$47)*('Calcification Rates'!$H$47-'Calcification Rates'!$I$47))+(0.1*('Calcification Rates'!$F$47-'Calcification Rates'!$G$47)*(BL11+(2*'Calcification Rates'!$F$47-'Calcification Rates'!$G$47)))*('Calcification Rates'!$H$47-'Calcification Rates'!$I$47)</f>
        <v>4.2604615572925431</v>
      </c>
      <c r="CD11" s="2">
        <f>(2*('Calcification Rates'!$F$47+'Calcification Rates'!$G$47)*('Calcification Rates'!$H$47+'Calcification Rates'!$I$47))+(0.1*('Calcification Rates'!$F$47+'Calcification Rates'!$G$47)*(BL11+(2*'Calcification Rates'!$F$47+'Calcification Rates'!$G$47)))*('Calcification Rates'!$H$47+'Calcification Rates'!$I$47)</f>
        <v>11.260562483877557</v>
      </c>
      <c r="CE11" s="2">
        <f>(2*'Calcification Rates'!$F$48*'Calcification Rates'!$H$48)+0.1*'Calcification Rates'!$F$48*($A11+(2*'Calcification Rates'!$F$48))*'Calcification Rates'!$H$48</f>
        <v>5.5138683798469437</v>
      </c>
      <c r="CF11" s="2">
        <f>(2*('Calcification Rates'!$F$48-'Calcification Rates'!$G$48)*('Calcification Rates'!$H$48-'Calcification Rates'!$I$48))+(0.1*('Calcification Rates'!$F$48-'Calcification Rates'!$G$48)*($A11+(2*'Calcification Rates'!$F$48-'Calcification Rates'!$G$48)))*('Calcification Rates'!$H$48-'Calcification Rates'!$I$48)</f>
        <v>3.1932858010683081</v>
      </c>
      <c r="CG11" s="2">
        <f>(2*('Calcification Rates'!$F$48+'Calcification Rates'!$G$48)*('Calcification Rates'!$H$48+'Calcification Rates'!$I$48))+(0.1*('Calcification Rates'!$F$48+'Calcification Rates'!$G$48)*($A11+(2*'Calcification Rates'!$F$48+'Calcification Rates'!$G$48)))*('Calcification Rates'!$H$48+'Calcification Rates'!$I$48)</f>
        <v>8.4830768053347683</v>
      </c>
      <c r="CH11" s="2">
        <f>((((1-'Calcification Rates'!$J$52)*$A11)*'Calcification Rates'!$F$52*0.1)+('Calcification Rates'!$J$52*$A11*'Calcification Rates'!$F$52))*'Calcification Rates'!$H$52</f>
        <v>19.932018119999995</v>
      </c>
      <c r="CI11" s="2">
        <f>((((1-'Calcification Rates'!$J$52)*$A11)*(('Calcification Rates'!$F$52-'Calcification Rates'!$G$52)*0.1))+('Calcification Rates'!$J$52*$A11*('Calcification Rates'!$F$52-'Calcification Rates'!$G$52)))*('Calcification Rates'!$H$52-'Calcification Rates'!$I$52)</f>
        <v>13.047779411020384</v>
      </c>
      <c r="CJ11" s="2">
        <f>((((1-'Calcification Rates'!$J$52)*$A11)*(('Calcification Rates'!$F$52+'Calcification Rates'!$G$52)*0.1))+('Calcification Rates'!$J$52*$A11*('Calcification Rates'!$F$52+'Calcification Rates'!$G$52)))*('Calcification Rates'!$H$52+'Calcification Rates'!$I$52)</f>
        <v>28.199317963674005</v>
      </c>
      <c r="CK11" s="2">
        <f>((((1-'Calcification Rates'!$J$53)*$A11)*'Calcification Rates'!$F$53*0.1)+('Calcification Rates'!$J$53*$A11*'Calcification Rates'!$F$53))*'Calcification Rates'!$H$53</f>
        <v>23.852379701454552</v>
      </c>
      <c r="CL11" s="2">
        <f>((((1-'Calcification Rates'!$J$53)*$A11)*(('Calcification Rates'!$F$53-'Calcification Rates'!$G$53)*0.1))+('Calcification Rates'!$J$53*$A11*('Calcification Rates'!$F$53-'Calcification Rates'!$G$53)))*('Calcification Rates'!$H$53-'Calcification Rates'!$I$53)</f>
        <v>16.507893679720816</v>
      </c>
      <c r="CM11" s="2">
        <f>((((1-'Calcification Rates'!$J$53)*$A11)*(('Calcification Rates'!$F$53+'Calcification Rates'!$G$53)*0.1))+('Calcification Rates'!$J$53*$A11*('Calcification Rates'!$F$53+'Calcification Rates'!$G$53)))*('Calcification Rates'!$H$53+'Calcification Rates'!$I$53)</f>
        <v>32.54066591139236</v>
      </c>
      <c r="CN11" s="2">
        <f>((((1-'Calcification Rates'!$J$54)*$A11)*'Calcification Rates'!$F$54*0.1)+('Calcification Rates'!$J$54*$A11*'Calcification Rates'!$F$54))*'Calcification Rates'!$H$54</f>
        <v>20.336041132096629</v>
      </c>
      <c r="CO11" s="2">
        <f>((((1-'Calcification Rates'!$J$54)*$A11)*(('Calcification Rates'!$F$54-'Calcification Rates'!$G$54)*0.1))+('Calcification Rates'!$J$54*$A11*('Calcification Rates'!$F$54-'Calcification Rates'!$G$54)))*('Calcification Rates'!$H$54-'Calcification Rates'!$I$54)</f>
        <v>14.545117827024038</v>
      </c>
      <c r="CP11" s="2">
        <f>((((1-'Calcification Rates'!$J$54)*$A11)*(('Calcification Rates'!$F$54+'Calcification Rates'!$G$54)*0.1))+('Calcification Rates'!$J$54*$A11*('Calcification Rates'!$F$54+'Calcification Rates'!$G$54)))*('Calcification Rates'!$H$54+'Calcification Rates'!$I$54)</f>
        <v>27.047411980386947</v>
      </c>
      <c r="CQ11" s="2">
        <f>((((1-'Calcification Rates'!$J$55)*$A11)*'Calcification Rates'!$F$55*0.1)+('Calcification Rates'!$J$55*$A11*'Calcification Rates'!$F$55))*'Calcification Rates'!$H$55</f>
        <v>20.337596385937498</v>
      </c>
      <c r="CR11" s="2">
        <f>((((1-'Calcification Rates'!$J$55)*$A11)*(('Calcification Rates'!$F$55-'Calcification Rates'!$G$55)*0.1))+('Calcification Rates'!$J$55*$A11*('Calcification Rates'!$F$55-'Calcification Rates'!$G$55)))*('Calcification Rates'!$H$55-'Calcification Rates'!$I$55)</f>
        <v>14.861210848022878</v>
      </c>
      <c r="CS11" s="2">
        <f>((((1-'Calcification Rates'!$J$55)*$A11)*(('Calcification Rates'!$F$55+'Calcification Rates'!$G$55)*0.1))+('Calcification Rates'!$J$55*$A11*('Calcification Rates'!$F$55+'Calcification Rates'!$G$55)))*('Calcification Rates'!$H$55+'Calcification Rates'!$I$55)</f>
        <v>26.646796508950676</v>
      </c>
      <c r="CT11" s="2">
        <f>((((1-'Calcification Rates'!$J$56)*$A11)*'Calcification Rates'!$F$56*0.1)+('Calcification Rates'!$J$56*$A11*'Calcification Rates'!$F$56))*'Calcification Rates'!$H$56</f>
        <v>19.643997450000001</v>
      </c>
      <c r="CU11" s="2">
        <f>((((1-'Calcification Rates'!$J$56)*$A11)*(('Calcification Rates'!$F$56-'Calcification Rates'!$G$56)*0.1))+('Calcification Rates'!$J$56*$A11*('Calcification Rates'!$F$56-'Calcification Rates'!$G$56)))*('Calcification Rates'!$H$56-'Calcification Rates'!$I$56)</f>
        <v>14.556092749994153</v>
      </c>
      <c r="CV11" s="2">
        <f>((((1-'Calcification Rates'!$J$56)*$A11)*(('Calcification Rates'!$F$56+'Calcification Rates'!$G$56)*0.1))+('Calcification Rates'!$J$56*$A11*('Calcification Rates'!$F$56+'Calcification Rates'!$G$56)))*('Calcification Rates'!$H$56+'Calcification Rates'!$I$56)</f>
        <v>25.480149226931076</v>
      </c>
      <c r="CW11" s="2">
        <f>((((1-'Calcification Rates'!$J$57)*$A11)*'Calcification Rates'!$F$57*0.1)+('Calcification Rates'!$J$57*$A11*'Calcification Rates'!$F$57))*'Calcification Rates'!$H$57</f>
        <v>20.090451937499999</v>
      </c>
      <c r="CX11" s="2">
        <f>((((1-'Calcification Rates'!$J$57)*$A11)*(('Calcification Rates'!$F$57-'Calcification Rates'!$G$57)*0.1))+('Calcification Rates'!$J$57*$A11*('Calcification Rates'!$F$57-'Calcification Rates'!$G$57)))*('Calcification Rates'!$H$57-'Calcification Rates'!$I$57)</f>
        <v>13.156468447110099</v>
      </c>
      <c r="CY11" s="2">
        <f>((((1-'Calcification Rates'!$J$57)*$A11)*(('Calcification Rates'!$F$57+'Calcification Rates'!$G$57)*0.1))+('Calcification Rates'!$J$57*$A11*('Calcification Rates'!$F$57+'Calcification Rates'!$G$57)))*('Calcification Rates'!$H$57+'Calcification Rates'!$I$57)</f>
        <v>28.271513889431954</v>
      </c>
      <c r="CZ11" s="2">
        <f>((((1-'Calcification Rates'!$J$58)*$A11)*'Calcification Rates'!$F$58*0.1)+('Calcification Rates'!$J$58*$A11*'Calcification Rates'!$F$58))*'Calcification Rates'!$H$58</f>
        <v>20.336041132096629</v>
      </c>
      <c r="DA11" s="2">
        <f>((((1-'Calcification Rates'!$J$58)*$A11)*(('Calcification Rates'!$F$58-'Calcification Rates'!$G$58)*0.1))+('Calcification Rates'!$J$58*$A11*('Calcification Rates'!$F$58-'Calcification Rates'!$G$58)))*('Calcification Rates'!$H$58-'Calcification Rates'!$I$58)</f>
        <v>14.545117827024038</v>
      </c>
      <c r="DB11" s="2">
        <f>((((1-'Calcification Rates'!$J$58)*$A11)*(('Calcification Rates'!$F$58+'Calcification Rates'!$G$58)*0.1))+('Calcification Rates'!$J$58*$A11*('Calcification Rates'!$F$58+'Calcification Rates'!$G$58)))*('Calcification Rates'!$H$58+'Calcification Rates'!$I$58)</f>
        <v>27.047411980386947</v>
      </c>
      <c r="DC11" s="2">
        <f>((((1-'Calcification Rates'!$J$59)*$A11)*'Calcification Rates'!$F$59*0.1)+('Calcification Rates'!$J$59*$A11*'Calcification Rates'!$F$59))*'Calcification Rates'!$H$59</f>
        <v>16.858301040000001</v>
      </c>
      <c r="DD11" s="2">
        <f>((((1-'Calcification Rates'!$J$59)*$A11)*(('Calcification Rates'!$F$59-'Calcification Rates'!$G$59)*0.1))+('Calcification Rates'!$J$59*$A11*('Calcification Rates'!$F$59-'Calcification Rates'!$G$59)))*('Calcification Rates'!$H$59-'Calcification Rates'!$I$59)</f>
        <v>13.077825299999999</v>
      </c>
      <c r="DE11" s="2">
        <f>((((1-'Calcification Rates'!$J$59)*$A11)*(('Calcification Rates'!$F$59+'Calcification Rates'!$G$59)*0.1))+('Calcification Rates'!$J$59*$A11*('Calcification Rates'!$F$59+'Calcification Rates'!$G$59)))*('Calcification Rates'!$H$59+'Calcification Rates'!$I$59)</f>
        <v>20.997255240000001</v>
      </c>
      <c r="DF11" s="2">
        <f>((((1-'Calcification Rates'!$J$60)*$A11)*'Calcification Rates'!$F$60*0.1)+('Calcification Rates'!$J$60*$A11*'Calcification Rates'!$F$60))*'Calcification Rates'!$H$60</f>
        <v>21.90173718292683</v>
      </c>
      <c r="DG11" s="2">
        <f>((((1-'Calcification Rates'!$J$60)*$A11)*(('Calcification Rates'!$F$60-'Calcification Rates'!$G$60)*0.1))+('Calcification Rates'!$J$60*$A11*('Calcification Rates'!$F$60-'Calcification Rates'!$G$60)))*('Calcification Rates'!$H$60-'Calcification Rates'!$I$60)</f>
        <v>16.733186634984826</v>
      </c>
      <c r="DH11" s="2">
        <f>((((1-'Calcification Rates'!$J$60)*$A11)*(('Calcification Rates'!$F$60+'Calcification Rates'!$G$60)*0.1))+('Calcification Rates'!$J$60*$A11*('Calcification Rates'!$F$60+'Calcification Rates'!$G$60)))*('Calcification Rates'!$H$60+'Calcification Rates'!$I$60)</f>
        <v>27.744675557708184</v>
      </c>
      <c r="DI11" s="2">
        <f>((((1-'Calcification Rates'!$J$61)*$A11)*'Calcification Rates'!$F$61*0.1)+('Calcification Rates'!$J$61*$A11*'Calcification Rates'!$F$61))*'Calcification Rates'!$H$61</f>
        <v>20.336041132096629</v>
      </c>
      <c r="DJ11" s="2">
        <f>((((1-'Calcification Rates'!$J$61)*$A11)*(('Calcification Rates'!$F$61-'Calcification Rates'!$G$61)*0.1))+('Calcification Rates'!$J$61*$A11*('Calcification Rates'!$F$61-'Calcification Rates'!$G$61)))*('Calcification Rates'!$H$61-'Calcification Rates'!$I$61)</f>
        <v>14.545117827024038</v>
      </c>
      <c r="DK11" s="2">
        <f>((((1-'Calcification Rates'!$J$61)*$A11)*(('Calcification Rates'!$F$61+'Calcification Rates'!$G$61)*0.1))+('Calcification Rates'!$J$61*$A11*('Calcification Rates'!$F$61+'Calcification Rates'!$G$61)))*('Calcification Rates'!$H$61+'Calcification Rates'!$I$61)</f>
        <v>27.047411980386947</v>
      </c>
      <c r="DL11" s="2">
        <f>(2*'Calcification Rates'!$F$62*'Calcification Rates'!$H$62)+0.1*'Calcification Rates'!$F$62*(CV11+(2*'Calcification Rates'!$F$62))*'Calcification Rates'!$H$62</f>
        <v>8.4052189886447444</v>
      </c>
      <c r="DM11" s="2">
        <f>(2*('Calcification Rates'!$F$62-'Calcification Rates'!$G$62)*('Calcification Rates'!$H$62-'Calcification Rates'!$I$62))+(0.1*('Calcification Rates'!$F$62-'Calcification Rates'!$G$62)*(CV11+(2*'Calcification Rates'!$F$62-'Calcification Rates'!$G$62)))*('Calcification Rates'!$H$62-'Calcification Rates'!$I$62)</f>
        <v>4.8851083745046218</v>
      </c>
      <c r="DN11" s="2">
        <f>(2*('Calcification Rates'!$F$62+'Calcification Rates'!$G$62)*('Calcification Rates'!$H$62+'Calcification Rates'!$I$62))+(0.1*('Calcification Rates'!$F$62+'Calcification Rates'!$G$62)*(CV11+(2*'Calcification Rates'!$F$62+'Calcification Rates'!$G$62)))*('Calcification Rates'!$H$62+'Calcification Rates'!$I$62)</f>
        <v>12.886299930436765</v>
      </c>
      <c r="DO11" s="2">
        <f>((((((((($A11*2)/PI())/2)+'Calcification Rates'!$F$63)^2)*PI())/2))-((((((($A11*2)/PI())/2)^2)*PI())/2)))*'Calcification Rates'!$H$63</f>
        <v>10.943624791672249</v>
      </c>
      <c r="DP11" s="2">
        <f>((((((((($A11*2)/PI())/2)+('Calcification Rates'!$F$63-'Calcification Rates'!$G$63))^2)*PI())/2))-((((((($A11*2)/PI())/2)^2)*PI())/2)))*('Calcification Rates'!$H$63-'Calcification Rates'!$I$63)</f>
        <v>7.8556447905028239</v>
      </c>
      <c r="DQ11" s="2">
        <f>((((((((($A11*2)/PI())/2)+('Calcification Rates'!$F$63+'Calcification Rates'!$G$63))^2)*PI())/2))-((((((($A11*2)/PI())/2)^2)*PI())/2)))*('Calcification Rates'!$H$63+'Calcification Rates'!$I$63)</f>
        <v>14.507575142307129</v>
      </c>
      <c r="DR11" s="2">
        <f>(2*'Calcification Rates'!$F$64*'Calcification Rates'!$H$64)+0.1*'Calcification Rates'!$F$64*($A11+(2*'Calcification Rates'!$F$64))*'Calcification Rates'!$H$64</f>
        <v>5.5138683798469437</v>
      </c>
      <c r="DS11" s="2">
        <f>(2*('Calcification Rates'!$F$64-'Calcification Rates'!$G$64)*('Calcification Rates'!$H$64-'Calcification Rates'!$I$64))+(0.1*('Calcification Rates'!$F$64-'Calcification Rates'!$G$64)*($A11+(2*'Calcification Rates'!$F$64-'Calcification Rates'!$G$64)))*('Calcification Rates'!$H$64-'Calcification Rates'!$I$64)</f>
        <v>3.1932858010683081</v>
      </c>
      <c r="DT11" s="2">
        <f>(2*('Calcification Rates'!$F$64+'Calcification Rates'!$G$64)*('Calcification Rates'!$H$64+'Calcification Rates'!$I$64))+(0.1*('Calcification Rates'!$F$64+'Calcification Rates'!$G$64)*($A11+(2*'Calcification Rates'!$F$64+'Calcification Rates'!$G$64)))*('Calcification Rates'!$H$64+'Calcification Rates'!$I$64)</f>
        <v>8.4830768053347683</v>
      </c>
      <c r="DU11" s="2">
        <f>((((((((($A11*2)/PI())/2)+'Calcification Rates'!$F$65)^2)*PI())/2))-((((((($A11*2)/PI())/2)^2)*PI())/2)))*'Calcification Rates'!$H$65</f>
        <v>10.943624791672249</v>
      </c>
      <c r="DV11" s="2">
        <f>((((((((($A11*2)/PI())/2)+('Calcification Rates'!$F$65-'Calcification Rates'!$G$65))^2)*PI())/2))-((((((($A11*2)/PI())/2)^2)*PI())/2)))*('Calcification Rates'!$H$65-'Calcification Rates'!$I$65)</f>
        <v>7.8556447905028239</v>
      </c>
      <c r="DW11" s="2">
        <f>((((((((($A11*2)/PI())/2)+('Calcification Rates'!$F$65+'Calcification Rates'!$G$65))^2)*PI())/2))-((((((($A11*2)/PI())/2)^2)*PI())/2)))*('Calcification Rates'!$H$65+'Calcification Rates'!$I$65)</f>
        <v>14.507575142307129</v>
      </c>
      <c r="DX11" s="2">
        <f>(2*'Calcification Rates'!$F$66*'Calcification Rates'!$H$66)+0.1*'Calcification Rates'!$F$66*(DH11+(2*'Calcification Rates'!$F$66))*'Calcification Rates'!$H$66</f>
        <v>8.8025175503853959</v>
      </c>
      <c r="DY11" s="2">
        <f>(2*('Calcification Rates'!$F$66-'Calcification Rates'!$G$66)*('Calcification Rates'!$H$66-'Calcification Rates'!$I$66))+(0.1*('Calcification Rates'!$F$66-'Calcification Rates'!$G$66)*(DH11+(2*'Calcification Rates'!$F$66-'Calcification Rates'!$G$66)))*('Calcification Rates'!$H$66-'Calcification Rates'!$I$66)</f>
        <v>5.1175805876984732</v>
      </c>
      <c r="DZ11" s="2">
        <f>(2*('Calcification Rates'!$F$66+'Calcification Rates'!$G$66)*('Calcification Rates'!$H$66+'Calcification Rates'!$I$66))+(0.1*('Calcification Rates'!$F$66+'Calcification Rates'!$G$66)*(DH11+(2*'Calcification Rates'!$F$66+'Calcification Rates'!$G$66)))*('Calcification Rates'!$H$66+'Calcification Rates'!$I$66)</f>
        <v>13.491343887853466</v>
      </c>
      <c r="EA11" s="2">
        <f>((((((((($A11*2)/PI())/2)+'Calcification Rates'!$F$67)^2)*PI())/2))-((((((($A11*2)/PI())/2)^2)*PI())/2)))*'Calcification Rates'!$H$67</f>
        <v>10.943624791672249</v>
      </c>
      <c r="EB11" s="2">
        <f>((((((((($A11*2)/PI())/2)+('Calcification Rates'!$F$67-'Calcification Rates'!$G$67))^2)*PI())/2))-((((((($A11*2)/PI())/2)^2)*PI())/2)))*('Calcification Rates'!$H$67-'Calcification Rates'!$I$67)</f>
        <v>7.8556447905028239</v>
      </c>
      <c r="EC11" s="2">
        <f>((((((((($A11*2)/PI())/2)+('Calcification Rates'!$F$67+'Calcification Rates'!$G$67))^2)*PI())/2))-((((((($A11*2)/PI())/2)^2)*PI())/2)))*('Calcification Rates'!$H$67+'Calcification Rates'!$I$67)</f>
        <v>14.507575142307129</v>
      </c>
      <c r="ED11" s="2">
        <f>((((((((($A11*2)/PI())/2)+'Calcification Rates'!$F$68)^2)*PI())/2))-((((((($A11*2)/PI())/2)^2)*PI())/2)))*'Calcification Rates'!$H$68</f>
        <v>10.943624791672249</v>
      </c>
      <c r="EE11" s="2">
        <f>((((((((($A11*2)/PI())/2)+('Calcification Rates'!$F$68-'Calcification Rates'!$G$68))^2)*PI())/2))-((((((($A11*2)/PI())/2)^2)*PI())/2)))*('Calcification Rates'!$H$68-'Calcification Rates'!$I$68)</f>
        <v>7.8556447905028239</v>
      </c>
      <c r="EF11" s="2">
        <f>((((((((($A11*2)/PI())/2)+('Calcification Rates'!$F$68+'Calcification Rates'!$G$68))^2)*PI())/2))-((((((($A11*2)/PI())/2)^2)*PI())/2)))*('Calcification Rates'!$H$68+'Calcification Rates'!$I$68)</f>
        <v>14.507575142307129</v>
      </c>
      <c r="EG11" s="2">
        <f>((((1-'Calcification Rates'!$J$69)*$A11)*'Calcification Rates'!$F$69*0.1)+('Calcification Rates'!$J$69*$A11*'Calcification Rates'!$F$69))*'Calcification Rates'!$H$69</f>
        <v>2.762342550000001</v>
      </c>
      <c r="EH11" s="2">
        <f>((((1-'Calcification Rates'!$J$69)*EC11)*(('Calcification Rates'!$F$69-'Calcification Rates'!$G$69)*0.1))+('Calcification Rates'!$J$69*EC11*('Calcification Rates'!$F$69-'Calcification Rates'!$G$69)))*('Calcification Rates'!$H$69-'Calcification Rates'!$I$69)</f>
        <v>3.2904300349523261</v>
      </c>
      <c r="EI11" s="2">
        <f>((((1-'Calcification Rates'!$J$69)*EC11)*(('Calcification Rates'!$F$69+'Calcification Rates'!$G$69)*0.1))+('Calcification Rates'!$J$69*EC11*('Calcification Rates'!$F$69+'Calcification Rates'!$G$69)))*('Calcification Rates'!$H$69+'Calcification Rates'!$I$69)</f>
        <v>5.7387422175078964</v>
      </c>
      <c r="EJ11" s="2">
        <f>(2*'Calcification Rates'!$F$70*'Calcification Rates'!$H$70)+0.1*'Calcification Rates'!$F$70*(DT11+(2*'Calcification Rates'!$F$70))*'Calcification Rates'!$H$70</f>
        <v>5.4231770776617303</v>
      </c>
      <c r="EK11" s="2">
        <f>(2*('Calcification Rates'!$F$70-'Calcification Rates'!$G$70)*('Calcification Rates'!$H$70-'Calcification Rates'!$I$70))+(0.1*('Calcification Rates'!$F$70-'Calcification Rates'!$G$70)*(DT11+(2*'Calcification Rates'!$F$70-'Calcification Rates'!$G$70)))*('Calcification Rates'!$H$70-'Calcification Rates'!$I$70)</f>
        <v>3.1402193926623503</v>
      </c>
      <c r="EL11" s="2">
        <f>(2*('Calcification Rates'!$F$70+'Calcification Rates'!$G$70)*('Calcification Rates'!$H$70+'Calcification Rates'!$I$70))+(0.1*('Calcification Rates'!$F$70+'Calcification Rates'!$G$70)*(DT11+(2*'Calcification Rates'!$F$70+'Calcification Rates'!$G$70)))*('Calcification Rates'!$H$70+'Calcification Rates'!$I$70)</f>
        <v>8.3449634828575654</v>
      </c>
      <c r="EM11" s="2">
        <f>((((1-'Calcification Rates'!$J$71)*$A11)*'Calcification Rates'!$F$71*0.1)+('Calcification Rates'!$J$71*$A11*'Calcification Rates'!$F$71))*'Calcification Rates'!$H$71</f>
        <v>20.336041132096629</v>
      </c>
      <c r="EN11" s="2">
        <f>((((1-'Calcification Rates'!$J$71)*$A11)*(('Calcification Rates'!$F$71-'Calcification Rates'!$G$71)*0.1))+('Calcification Rates'!$J$71*$A11*('Calcification Rates'!$F$71-'Calcification Rates'!$G$71)))*('Calcification Rates'!$H$71-'Calcification Rates'!$I$71)</f>
        <v>14.545117827024038</v>
      </c>
      <c r="EO11" s="2">
        <f>((((1-'Calcification Rates'!$J$71)*$A11)*(('Calcification Rates'!$F$71+'Calcification Rates'!$G$71)*0.1))+('Calcification Rates'!$J$71*$A11*('Calcification Rates'!$F$71+'Calcification Rates'!$G$71)))*('Calcification Rates'!$H$71+'Calcification Rates'!$I$71)</f>
        <v>27.047411980386947</v>
      </c>
      <c r="EP11" s="2">
        <f>(2*'Calcification Rates'!$F$72*'Calcification Rates'!$H$72)+0.1*'Calcification Rates'!$F$72*($A11+(2*'Calcification Rates'!$F$72))*'Calcification Rates'!$H$72</f>
        <v>5.5138683798469437</v>
      </c>
      <c r="EQ11" s="2">
        <f>(2*('Calcification Rates'!$F$72-'Calcification Rates'!$G$72)*('Calcification Rates'!$H$72-'Calcification Rates'!$I$72))+(0.1*('Calcification Rates'!$F$72-'Calcification Rates'!$G$72)*($A11+(2*'Calcification Rates'!$F$72-'Calcification Rates'!$G$72)))*('Calcification Rates'!$H$72-'Calcification Rates'!$I$72)</f>
        <v>3.1932858010683081</v>
      </c>
      <c r="ER11" s="2">
        <f>(2*('Calcification Rates'!$F$72+'Calcification Rates'!$G$72)*('Calcification Rates'!$H$72+'Calcification Rates'!$I$72))+(0.1*('Calcification Rates'!$F$72+'Calcification Rates'!$G$72)*($A11+(2*'Calcification Rates'!$F$72+'Calcification Rates'!$G$72)))*('Calcification Rates'!$H$72+'Calcification Rates'!$I$72)</f>
        <v>8.4830768053347683</v>
      </c>
      <c r="ES11" s="2">
        <f>$A11*'Calcification Rates'!$F$73*'Calcification Rates'!$H$73</f>
        <v>12.150000000000002</v>
      </c>
      <c r="ET11" s="2">
        <f>$A11*('Calcification Rates'!$F$73-'Calcification Rates'!$G$73)*('Calcification Rates'!$H$73-'Calcification Rates'!$I$73)</f>
        <v>8.50671</v>
      </c>
      <c r="EU11" s="2">
        <f>$A11*('Calcification Rates'!$F$73+'Calcification Rates'!$G$73)*('Calcification Rates'!$H$73+'Calcification Rates'!$I$73)</f>
        <v>16.437960000000004</v>
      </c>
      <c r="EV11" s="2">
        <f>(2*'Calcification Rates'!$F$74*'Calcification Rates'!$H$74)+0.1*'Calcification Rates'!$F$74*($A11+(2*'Calcification Rates'!$F$74))*'Calcification Rates'!$H$74</f>
        <v>5.5138683798469437</v>
      </c>
      <c r="EW11" s="2">
        <f>(2*('Calcification Rates'!$F$74-'Calcification Rates'!$G$74)*('Calcification Rates'!$H$74-'Calcification Rates'!$I$74))+(0.1*('Calcification Rates'!$F$74-'Calcification Rates'!$G$74)*($A11+(2*'Calcification Rates'!$F$74-'Calcification Rates'!$G$74)))*('Calcification Rates'!$H$74-'Calcification Rates'!$I$74)</f>
        <v>3.1932858010683081</v>
      </c>
      <c r="EX11" s="2">
        <f>(2*('Calcification Rates'!$F$74+'Calcification Rates'!$G$74)*('Calcification Rates'!$H$74+'Calcification Rates'!$I$74))+(0.1*('Calcification Rates'!$F$74+'Calcification Rates'!$G$74)*($A11+(2*'Calcification Rates'!$F$74+'Calcification Rates'!$G$74)))*('Calcification Rates'!$H$74+'Calcification Rates'!$I$74)</f>
        <v>8.4830768053347683</v>
      </c>
      <c r="EY11" s="2">
        <f>$A11*'Calcification Rates'!$F$75*'Calcification Rates'!$H$75</f>
        <v>7.5880787755102057</v>
      </c>
      <c r="EZ11" s="2">
        <f>$A11*('Calcification Rates'!$F$75-'Calcification Rates'!$G$75)*('Calcification Rates'!$H$75-'Calcification Rates'!$I$75)</f>
        <v>5.890510002608246</v>
      </c>
      <c r="FA11" s="2">
        <f>$A11*('Calcification Rates'!$F$75+'Calcification Rates'!$G$75)*('Calcification Rates'!$H$75+'Calcification Rates'!$I$75)</f>
        <v>9.4830676507329041</v>
      </c>
      <c r="FB11" s="2">
        <f>((((1-'Calcification Rates'!$J$76)*$A11)*'Calcification Rates'!$F$76*0.1)+('Calcification Rates'!$J$76*$A11*'Calcification Rates'!$F$76))*'Calcification Rates'!$H$76</f>
        <v>5.1953399999999998</v>
      </c>
      <c r="FC11" s="2">
        <f>((((1-'Calcification Rates'!$J$76)*$A11)*(('Calcification Rates'!$F$76-'Calcification Rates'!$G$76)*0.1))+('Calcification Rates'!$J$76*$A11*('Calcification Rates'!$F$76-'Calcification Rates'!$G$76)))*('Calcification Rates'!$H$76-'Calcification Rates'!$I$76)</f>
        <v>3.636276192</v>
      </c>
      <c r="FD11" s="2">
        <f>((((1-'Calcification Rates'!$J$76)*$A11)*(('Calcification Rates'!$F$76+'Calcification Rates'!$G$76)*0.1))+('Calcification Rates'!$J$76*$A11*('Calcification Rates'!$F$76+'Calcification Rates'!$G$76)))*('Calcification Rates'!$H$76+'Calcification Rates'!$I$76)</f>
        <v>7.0305649919999995</v>
      </c>
      <c r="FE11" s="113">
        <f>$A11*'Calcification Rates'!$F$77*'Calcification Rates'!$H$77</f>
        <v>15.930000000000001</v>
      </c>
      <c r="FF11" s="113">
        <f>$A11*('Calcification Rates'!$F$77-'Calcification Rates'!$G$77)*('Calcification Rates'!$H$77-'Calcification Rates'!$I$77)</f>
        <v>11.132100000000001</v>
      </c>
      <c r="FG11" s="113">
        <f>$A11*('Calcification Rates'!$F$77+'Calcification Rates'!$G$77)*('Calcification Rates'!$H$77+'Calcification Rates'!$I$77)</f>
        <v>21.582000000000004</v>
      </c>
      <c r="FH11" s="113">
        <f>$A11*'Calcification Rates'!$F$81*'Calcification Rates'!$H$81</f>
        <v>1.6019999999999999</v>
      </c>
      <c r="FI11" s="113">
        <f>$A11*('Calcification Rates'!$F$81-'Calcification Rates'!$G$81)*('Calcification Rates'!$H$81-'Calcification Rates'!$I$81)</f>
        <v>0.90899999999999992</v>
      </c>
      <c r="FJ11" s="113">
        <f>$A11*('Calcification Rates'!$F$81+'Calcification Rates'!$G$81)*('Calcification Rates'!$H$81+'Calcification Rates'!$I$81)</f>
        <v>2.2949999999999999</v>
      </c>
      <c r="FK11" s="113">
        <f>$A11*'Calcification Rates'!$F$84*'Calcification Rates'!$H$84</f>
        <v>1.6019999999999999</v>
      </c>
      <c r="FL11" s="113">
        <f>$A11*('Calcification Rates'!$F$84-'Calcification Rates'!$G$84)*('Calcification Rates'!$H$84-'Calcification Rates'!$I$84)</f>
        <v>0.90899999999999992</v>
      </c>
      <c r="FM11" s="113">
        <f>$A11*('Calcification Rates'!$F$84+'Calcification Rates'!$G$84)*('Calcification Rates'!$H$84+'Calcification Rates'!$I$84)</f>
        <v>2.2949999999999999</v>
      </c>
    </row>
    <row r="12" spans="1:169" x14ac:dyDescent="0.3">
      <c r="A12" s="1">
        <v>10</v>
      </c>
      <c r="B12" s="2">
        <f>((((1-'Calcification Rates'!$J$11)*A12)*'Calcification Rates'!$F$11*0.1)+('Calcification Rates'!$J$11*A12*'Calcification Rates'!$F$11))*'Calcification Rates'!$H$11</f>
        <v>22.595601257885143</v>
      </c>
      <c r="C12" s="2">
        <f>((((1-'Calcification Rates'!$J$11)*A12)*(('Calcification Rates'!$F$11-'Calcification Rates'!$G$11)*0.1))+('Calcification Rates'!$J$11*A12*('Calcification Rates'!$F$11-'Calcification Rates'!$G$11)))*('Calcification Rates'!$H$11-'Calcification Rates'!$I$11)</f>
        <v>16.16124203002671</v>
      </c>
      <c r="D12" s="2">
        <f>((((1-'Calcification Rates'!$J$11)*A12)*(('Calcification Rates'!$F$11+'Calcification Rates'!$G$11)*0.1))+('Calcification Rates'!$J$11*A12*('Calcification Rates'!$F$11+'Calcification Rates'!$G$11)))*('Calcification Rates'!$H$11+'Calcification Rates'!$I$11)</f>
        <v>30.052679978207717</v>
      </c>
      <c r="E12" s="2">
        <f>((((1-'Calcification Rates'!$J$12)*A12)*'Calcification Rates'!$F$12*0.1)+('Calcification Rates'!$J$12*A12*'Calcification Rates'!$F$12))*'Calcification Rates'!$H$12</f>
        <v>3.9230231423899551</v>
      </c>
      <c r="F12" s="2">
        <f>((((1-'Calcification Rates'!$J$12)*A12)*(('Calcification Rates'!$F$12-'Calcification Rates'!$G$12)*0.1))+('Calcification Rates'!$J$12*A12*('Calcification Rates'!$F$12-'Calcification Rates'!$G$12)))*('Calcification Rates'!$H$12-'Calcification Rates'!$I$12)</f>
        <v>2.9577697282895148</v>
      </c>
      <c r="G12" s="2">
        <f>((((1-'Calcification Rates'!$J$12)*A12)*(('Calcification Rates'!$F$12+'Calcification Rates'!$G$12)*0.1))+('Calcification Rates'!$J$12*A12*('Calcification Rates'!$F$12+'Calcification Rates'!$G$12)))*('Calcification Rates'!$H$12+'Calcification Rates'!$I$12)</f>
        <v>5.0113092585926591</v>
      </c>
      <c r="H12" s="2">
        <f>(2*'Calcification Rates'!$F$13*'Calcification Rates'!$H$13)+0.1*'Calcification Rates'!$F$13*(A12+(2*'Calcification Rates'!$F$13))*'Calcification Rates'!$H$13</f>
        <v>5.6893128232791002</v>
      </c>
      <c r="I12" s="2">
        <f>(2*('Calcification Rates'!$F$13-'Calcification Rates'!$G$13)*('Calcification Rates'!$H$13-'Calcification Rates'!$I$13))+(0.1*('Calcification Rates'!$F$13-'Calcification Rates'!$G$13)*(A12+(2*'Calcification Rates'!$F$13-'Calcification Rates'!$G$13)))*('Calcification Rates'!$H$13-'Calcification Rates'!$I$13)</f>
        <v>3.2959440082325742</v>
      </c>
      <c r="J12" s="2">
        <f>(2*('Calcification Rates'!$F$13+'Calcification Rates'!$G$13)*('Calcification Rates'!$H$13+'Calcification Rates'!$I$13))+(0.1*('Calcification Rates'!$F$13+'Calcification Rates'!$G$13)*(A12+(2*'Calcification Rates'!$F$13+'Calcification Rates'!$G$13)))*('Calcification Rates'!$H$13+'Calcification Rates'!$I$13)</f>
        <v>8.7502602552216455</v>
      </c>
      <c r="K12" s="2">
        <f>(2*'Calcification Rates'!$F$14*'Calcification Rates'!$H$14)+0.1*'Calcification Rates'!$F$14*(A12+(2*'Calcification Rates'!$F$14))*'Calcification Rates'!$H$14</f>
        <v>11.093311200250991</v>
      </c>
      <c r="L12" s="2">
        <f>(2*('Calcification Rates'!$F$14-'Calcification Rates'!$G$14)*('Calcification Rates'!$H$14-'Calcification Rates'!$I$14))+(0.1*('Calcification Rates'!$F$14-'Calcification Rates'!$G$14)*(A12+(2*'Calcification Rates'!$F$14-'Calcification Rates'!$G$14)))*('Calcification Rates'!$H$14-'Calcification Rates'!$I$14)</f>
        <v>6.8617238607234796</v>
      </c>
      <c r="M12" s="2">
        <f>(2*('Calcification Rates'!$F$14+'Calcification Rates'!$G$14)*('Calcification Rates'!$H$14+'Calcification Rates'!$I$14))+(0.1*('Calcification Rates'!$F$14+'Calcification Rates'!$G$14)*(A12+(2*'Calcification Rates'!$F$14+'Calcification Rates'!$G$14)))*('Calcification Rates'!$H$14+'Calcification Rates'!$I$14)</f>
        <v>16.409414532078753</v>
      </c>
      <c r="N12" s="2">
        <f>((((((((($A12*2)/PI())/2)+'Calcification Rates'!$F$15)^2)*PI())/2))-((((((($A12*2)/PI())/2)^2)*PI())/2)))*'Calcification Rates'!$H$15</f>
        <v>13.98200327687014</v>
      </c>
      <c r="O12" s="2">
        <f>((((((((($A12*2)/PI())/2)+('Calcification Rates'!$F$15-'Calcification Rates'!$G$15))^2)*PI())/2))-((((((($A12*2)/PI())/2)^2)*PI())/2)))*('Calcification Rates'!$H$15-'Calcification Rates'!$I$15)</f>
        <v>10.491032527416383</v>
      </c>
      <c r="P12" s="2">
        <f>((((((((($A12*2)/PI())/2)+('Calcification Rates'!$F$15+'Calcification Rates'!$G$15))^2)*PI())/2))-((((((($A12*2)/PI())/2)^2)*PI())/2)))*('Calcification Rates'!$H$15+'Calcification Rates'!$I$15)</f>
        <v>18.004086526881878</v>
      </c>
      <c r="Q12" s="2">
        <f>(2*'Calcification Rates'!$F$16*'Calcification Rates'!$H$16)+0.1*'Calcification Rates'!$F$16*(A12+(2*'Calcification Rates'!$F$16))*'Calcification Rates'!$H$16</f>
        <v>11.093311200250991</v>
      </c>
      <c r="R12" s="2">
        <f>(2*('Calcification Rates'!$F$16-'Calcification Rates'!$G$16)*('Calcification Rates'!$H$16-'Calcification Rates'!$I$16))+(0.1*('Calcification Rates'!$F$16-'Calcification Rates'!$G$16)*(A12+(2*'Calcification Rates'!$F$16-'Calcification Rates'!$G$16)))*('Calcification Rates'!$H$16-'Calcification Rates'!$I$16)</f>
        <v>6.8617238607234796</v>
      </c>
      <c r="S12" s="2">
        <f>(2*('Calcification Rates'!$F$16+'Calcification Rates'!$G$16)*('Calcification Rates'!$H$16+'Calcification Rates'!$I$16))+(0.1*('Calcification Rates'!$F$16+'Calcification Rates'!$G$16)*(A12+(2*'Calcification Rates'!$F$16+'Calcification Rates'!$G$16)))*('Calcification Rates'!$H$16+'Calcification Rates'!$I$16)</f>
        <v>16.409414532078753</v>
      </c>
      <c r="T12" s="2">
        <f>$A12*'Calcification Rates'!$F$17*'Calcification Rates'!$H$17</f>
        <v>12.248924945928348</v>
      </c>
      <c r="U12" s="2">
        <f>$A12*('Calcification Rates'!$F$17-'Calcification Rates'!$G$17)*('Calcification Rates'!$H$17-'Calcification Rates'!$I$17)</f>
        <v>9.3785535167598724</v>
      </c>
      <c r="V12" s="2">
        <f>$A12*('Calcification Rates'!$F$17+'Calcification Rates'!$G$17)*('Calcification Rates'!$H$17+'Calcification Rates'!$I$17)</f>
        <v>15.462686768536567</v>
      </c>
      <c r="W12" s="2">
        <f>$A12*'Calcification Rates'!$F$22*'Calcification Rates'!$H$22</f>
        <v>1.7799999999999998</v>
      </c>
      <c r="X12" s="2">
        <f>$A12*('Calcification Rates'!$F$22-'Calcification Rates'!$G$22)*('Calcification Rates'!$H$22-'Calcification Rates'!$I$22)</f>
        <v>1.01</v>
      </c>
      <c r="Y12" s="2">
        <f>$A12*('Calcification Rates'!$F$22+'Calcification Rates'!$G$22)*('Calcification Rates'!$H$22+'Calcification Rates'!$I$22)</f>
        <v>2.5499999999999998</v>
      </c>
      <c r="Z12" s="2">
        <f>((((((((($A12*2)/PI())/2)+'Calcification Rates'!$F$25)^2)*PI())/2))-((((((($A12*2)/PI())/2)^2)*PI())/2)))*'Calcification Rates'!$H$25</f>
        <v>20.928100299942898</v>
      </c>
      <c r="AA12" s="2">
        <f>((((((((($A12*2)/PI())/2)+('Calcification Rates'!$F$25-'Calcification Rates'!$G$25))^2)*PI())/2))-((((((($A12*2)/PI())/2)^2)*PI())/2)))*('Calcification Rates'!$H$25-'Calcification Rates'!$I$25)</f>
        <v>8.5923039761554989</v>
      </c>
      <c r="AB12" s="2">
        <f>((((((((($A12*2)/PI())/2)+('Calcification Rates'!$F$25+'Calcification Rates'!$G$25))^2)*PI())/2))-((((((($A12*2)/PI())/2)^2)*PI())/2)))*('Calcification Rates'!$H$25+'Calcification Rates'!$I$25)</f>
        <v>34.909841627034915</v>
      </c>
      <c r="AC12" s="2">
        <f>((((((((($A12*2)/PI())/2)+'Calcification Rates'!$F$26)^2)*PI())/2))-((((((($A12*2)/PI())/2)^2)*PI())/2)))*'Calcification Rates'!$H$26</f>
        <v>20.928100299942898</v>
      </c>
      <c r="AD12" s="2">
        <f>((((((((($A12*2)/PI())/2)+('Calcification Rates'!$F$26-'Calcification Rates'!$G$26))^2)*PI())/2))-((((((($A12*2)/PI())/2)^2)*PI())/2)))*('Calcification Rates'!$H$26-'Calcification Rates'!$I$26)</f>
        <v>8.5923039761554989</v>
      </c>
      <c r="AE12" s="2">
        <f>((((((((($A12*2)/PI())/2)+('Calcification Rates'!$F$26+'Calcification Rates'!$G$26))^2)*PI())/2))-((((((($A12*2)/PI())/2)^2)*PI())/2)))*('Calcification Rates'!$H$26+'Calcification Rates'!$I$26)</f>
        <v>34.909841627034915</v>
      </c>
      <c r="AF12" s="2">
        <f>((((((((($A12*2)/PI())/2)+'Calcification Rates'!$F$27)^2)*PI())/2))-((((((($A12*2)/PI())/2)^2)*PI())/2)))*'Calcification Rates'!$H$27</f>
        <v>20.928100299942898</v>
      </c>
      <c r="AG12" s="2">
        <f>((((((((($A12*2)/PI())/2)+('Calcification Rates'!$F$27-'Calcification Rates'!$G$27))^2)*PI())/2))-((((((($A12*2)/PI())/2)^2)*PI())/2)))*('Calcification Rates'!$H$27-'Calcification Rates'!$I$27)</f>
        <v>8.5923039761554989</v>
      </c>
      <c r="AH12" s="2">
        <f>((((((((($A12*2)/PI())/2)+('Calcification Rates'!$F$27+'Calcification Rates'!$G$27))^2)*PI())/2))-((((((($A12*2)/PI())/2)^2)*PI())/2)))*('Calcification Rates'!$H$27+'Calcification Rates'!$I$27)</f>
        <v>34.909841627034915</v>
      </c>
      <c r="AI12" s="2">
        <f>$A12*'Calcification Rates'!$F$29*'Calcification Rates'!$H$29</f>
        <v>16.136999999999997</v>
      </c>
      <c r="AJ12" s="2">
        <f>$A12*('Calcification Rates'!$F$29-'Calcification Rates'!$G$29)*('Calcification Rates'!$H$29-'Calcification Rates'!$I$29)</f>
        <v>14.9308</v>
      </c>
      <c r="AK12" s="2">
        <f>$A12*('Calcification Rates'!$F$29+'Calcification Rates'!$G$29)*('Calcification Rates'!$H$29+'Calcification Rates'!$I$29)</f>
        <v>17.343199999999996</v>
      </c>
      <c r="AL12" s="2">
        <f>(2*'Calcification Rates'!$F$30*'Calcification Rates'!$H$30)+0.1*'Calcification Rates'!$F$30*($A12+(2*'Calcification Rates'!$F$30))*'Calcification Rates'!$H$30</f>
        <v>5.6893128232791002</v>
      </c>
      <c r="AM12" s="2">
        <f>(2*('Calcification Rates'!$F$30-'Calcification Rates'!$G$30)*('Calcification Rates'!$H$30-'Calcification Rates'!$I$30))+(0.1*('Calcification Rates'!$F$30-'Calcification Rates'!$G$30)*($A12+(2*'Calcification Rates'!$F$30-'Calcification Rates'!$G$30)))*('Calcification Rates'!$H$30-'Calcification Rates'!$I$30)</f>
        <v>3.2959440082325742</v>
      </c>
      <c r="AN12" s="2">
        <f>(2*('Calcification Rates'!$F$30+'Calcification Rates'!$G$30)*('Calcification Rates'!$H$30+'Calcification Rates'!$I$30))+(0.1*('Calcification Rates'!$F$30+'Calcification Rates'!$G$30)*($A12+(2*'Calcification Rates'!$F$30+'Calcification Rates'!$G$30)))*('Calcification Rates'!$H$30+'Calcification Rates'!$I$30)</f>
        <v>8.7502602552216455</v>
      </c>
      <c r="AO12" s="2">
        <f>((((((((($A12*2)/PI())/2)+'Calcification Rates'!$F$31)^2)*PI())/2))-((((((($A12*2)/PI())/2)^2)*PI())/2)))*'Calcification Rates'!$H$31</f>
        <v>43.636414410115215</v>
      </c>
      <c r="AP12" s="2">
        <f>((((((((($A12*2)/PI())/2)+('Calcification Rates'!$F$31-'Calcification Rates'!$G$31))^2)*PI())/2))-((((((($A12*2)/PI())/2)^2)*PI())/2)))*('Calcification Rates'!$H$31-'Calcification Rates'!$I$31)</f>
        <v>25.76373094257216</v>
      </c>
      <c r="AQ12" s="2">
        <f>((((((((($A12*2)/PI())/2)+('Calcification Rates'!$F$31+'Calcification Rates'!$G$31))^2)*PI())/2))-((((((($A12*2)/PI())/2)^2)*PI())/2)))*('Calcification Rates'!$H$31+'Calcification Rates'!$I$31)</f>
        <v>67.396429288753865</v>
      </c>
      <c r="AR12" s="2">
        <f>(2*'Calcification Rates'!$F$32*'Calcification Rates'!$H$32)+0.1*'Calcification Rates'!$F$32*($A12+(2*'Calcification Rates'!$F$32))*'Calcification Rates'!$H$32</f>
        <v>5.6893128232791002</v>
      </c>
      <c r="AS12" s="2">
        <f>(2*('Calcification Rates'!$F$32-'Calcification Rates'!$G$32)*('Calcification Rates'!$H$32-'Calcification Rates'!$I$32))+(0.1*('Calcification Rates'!$F$32-'Calcification Rates'!$G$32)*($A12+(2*'Calcification Rates'!$F$32-'Calcification Rates'!$G$32)))*('Calcification Rates'!$H$32-'Calcification Rates'!$I$32)</f>
        <v>3.2959440082325742</v>
      </c>
      <c r="AT12" s="2">
        <f>(2*('Calcification Rates'!$F$32+'Calcification Rates'!$G$32)*('Calcification Rates'!$H$32+'Calcification Rates'!$I$32))+(0.1*('Calcification Rates'!$F$32+'Calcification Rates'!$G$32)*($A12+(2*'Calcification Rates'!$F$32+'Calcification Rates'!$G$32)))*('Calcification Rates'!$H$32+'Calcification Rates'!$I$32)</f>
        <v>8.7502602552216455</v>
      </c>
      <c r="AU12" s="2">
        <f>((((((((($A12*2)/PI())/2)+'Calcification Rates'!$F$36)^2)*PI())/2))-((((((($A12*2)/PI())/2)^2)*PI())/2)))*'Calcification Rates'!$H$36</f>
        <v>14.838727627619127</v>
      </c>
      <c r="AV12" s="2">
        <f>((((((((($A12*2)/PI())/2)+('Calcification Rates'!$F$36-'Calcification Rates'!$G$36))^2)*PI())/2))-((((((($A12*2)/PI())/2)^2)*PI())/2)))*('Calcification Rates'!$H$36-'Calcification Rates'!$I$36)</f>
        <v>11.17212119583167</v>
      </c>
      <c r="AW12" s="2">
        <f>((((((((($A12*2)/PI())/2)+('Calcification Rates'!$F$36+'Calcification Rates'!$G$36))^2)*PI())/2))-((((((($A12*2)/PI())/2)^2)*PI())/2)))*('Calcification Rates'!$H$36+'Calcification Rates'!$I$36)</f>
        <v>19.029916573486499</v>
      </c>
      <c r="AX12" s="2">
        <f>$A12*'Calcification Rates'!$F$37*'Calcification Rates'!$H$37</f>
        <v>12.92394638047138</v>
      </c>
      <c r="AY12" s="2">
        <f>$A12*('Calcification Rates'!$F$37-'Calcification Rates'!$G$37)*('Calcification Rates'!$H$37-'Calcification Rates'!$I$37)</f>
        <v>9.9484457744430372</v>
      </c>
      <c r="AZ12" s="2">
        <f>$A12*('Calcification Rates'!$F$37+'Calcification Rates'!$G$37)*('Calcification Rates'!$H$37+'Calcification Rates'!$I$37)</f>
        <v>16.218951818006559</v>
      </c>
      <c r="BA12" s="2">
        <f>$A12*'Calcification Rates'!$F$38*'Calcification Rates'!$H$38</f>
        <v>19.234753333333337</v>
      </c>
      <c r="BB12" s="2">
        <f>$A12*('Calcification Rates'!$F$38-'Calcification Rates'!$G$38)*('Calcification Rates'!$H$38-'Calcification Rates'!$I$38)</f>
        <v>14.676263030303032</v>
      </c>
      <c r="BC12" s="2">
        <f>$A12*('Calcification Rates'!$F$38+'Calcification Rates'!$G$38)*('Calcification Rates'!$H$38+'Calcification Rates'!$I$38)</f>
        <v>24.324450000000002</v>
      </c>
      <c r="BD12" s="2">
        <f>(2*'Calcification Rates'!$F$39*'Calcification Rates'!$H$39)+0.1*'Calcification Rates'!$F$39*(AN12+(2*'Calcification Rates'!$F$39))*'Calcification Rates'!$H$39</f>
        <v>5.4700529293214171</v>
      </c>
      <c r="BE12" s="2">
        <f>(2*('Calcification Rates'!$F$39-'Calcification Rates'!$G$39)*('Calcification Rates'!$H$39-'Calcification Rates'!$I$39))+(0.1*('Calcification Rates'!$F$39-'Calcification Rates'!$G$39)*(AN12+(2*'Calcification Rates'!$F$39-'Calcification Rates'!$G$39)))*('Calcification Rates'!$H$39-'Calcification Rates'!$I$39)</f>
        <v>3.1676479666117006</v>
      </c>
      <c r="BF12" s="2">
        <f>(2*('Calcification Rates'!$F$39+'Calcification Rates'!$G$39)*('Calcification Rates'!$H$39+'Calcification Rates'!$I$39))+(0.1*('Calcification Rates'!$F$39+'Calcification Rates'!$G$39)*(AN12+(2*'Calcification Rates'!$F$39+'Calcification Rates'!$G$39)))*('Calcification Rates'!$H$39+'Calcification Rates'!$I$39)</f>
        <v>8.4163504787510188</v>
      </c>
      <c r="BG12" s="2">
        <f>((((((((($A12*2)/PI())/2)+'Calcification Rates'!$F$40)^2)*PI())/2))-((((((($A12*2)/PI())/2)^2)*PI())/2)))*'Calcification Rates'!$H$40</f>
        <v>14.838727627619127</v>
      </c>
      <c r="BH12" s="2">
        <f>((((((((($A12*2)/PI())/2)+('Calcification Rates'!$F$40-'Calcification Rates'!$G$40))^2)*PI())/2))-((((((($A12*2)/PI())/2)^2)*PI())/2)))*('Calcification Rates'!$H$40-'Calcification Rates'!$I$40)</f>
        <v>11.17212119583167</v>
      </c>
      <c r="BI12" s="2">
        <f>((((((((($A12*2)/PI())/2)+('Calcification Rates'!$F$40+'Calcification Rates'!$G$40))^2)*PI())/2))-((((((($A12*2)/PI())/2)^2)*PI())/2)))*('Calcification Rates'!$H$40+'Calcification Rates'!$I$40)</f>
        <v>19.029916573486499</v>
      </c>
      <c r="BJ12" s="2">
        <f>((((((((($A12*2)/PI())/2)+'Calcification Rates'!$F$41)^2)*PI())/2))-((((((($A12*2)/PI())/2)^2)*PI())/2)))*'Calcification Rates'!$H$41</f>
        <v>17.161171223305338</v>
      </c>
      <c r="BK12" s="2">
        <f>((((((((($A12*2)/PI())/2)+('Calcification Rates'!$F$41-'Calcification Rates'!$G$41))^2)*PI())/2))-((((((($A12*2)/PI())/2)^2)*PI())/2)))*('Calcification Rates'!$H$41-'Calcification Rates'!$I$41)</f>
        <v>13.566923981774952</v>
      </c>
      <c r="BL12" s="2">
        <f>((((((((($A12*2)/PI())/2)+('Calcification Rates'!$F$41+'Calcification Rates'!$G$41))^2)*PI())/2))-((((((($A12*2)/PI())/2)^2)*PI())/2)))*('Calcification Rates'!$H$41+'Calcification Rates'!$I$41)</f>
        <v>21.199254126713338</v>
      </c>
      <c r="BM12" s="2">
        <f>((((1-'Calcification Rates'!$J$42)*$A12)*'Calcification Rates'!$F$42*0.1)+('Calcification Rates'!$J$42*$A12*'Calcification Rates'!$F$42))*'Calcification Rates'!$H$42</f>
        <v>3.9230231423899551</v>
      </c>
      <c r="BN12" s="2">
        <f>((((1-'Calcification Rates'!$J$42)*BI12)*(('Calcification Rates'!$F$42-'Calcification Rates'!$G$42)*0.1))+('Calcification Rates'!$J$42*BI12*('Calcification Rates'!$F$42-'Calcification Rates'!$G$42)))*('Calcification Rates'!$H$42-'Calcification Rates'!$I$42)</f>
        <v>5.62861111729333</v>
      </c>
      <c r="BO12" s="2">
        <f>((((1-'Calcification Rates'!$J$42)*BI12)*(('Calcification Rates'!$F$42+'Calcification Rates'!$G$42)*0.1))+('Calcification Rates'!$J$42*BI12*('Calcification Rates'!$F$42+'Calcification Rates'!$G$42)))*('Calcification Rates'!$H$42+'Calcification Rates'!$I$42)</f>
        <v>9.5364797114958773</v>
      </c>
      <c r="BP12" s="2">
        <f>(2*'Calcification Rates'!$F$43*'Calcification Rates'!$H$43)+0.1*'Calcification Rates'!$F$43*($A12+(2*'Calcification Rates'!$F$43))*'Calcification Rates'!$H$43</f>
        <v>5.6893128232791002</v>
      </c>
      <c r="BQ12" s="2">
        <f>(2*('Calcification Rates'!$F$43-'Calcification Rates'!$G$43)*('Calcification Rates'!$H$43-'Calcification Rates'!$I$43))+(0.1*('Calcification Rates'!$F$43-'Calcification Rates'!$G$43)*($A12+(2*'Calcification Rates'!$F$43-'Calcification Rates'!$G$43)))*('Calcification Rates'!$H$43-'Calcification Rates'!$I$43)</f>
        <v>3.2959440082325742</v>
      </c>
      <c r="BR12" s="2">
        <f>(2*('Calcification Rates'!$F$43+'Calcification Rates'!$G$43)*('Calcification Rates'!$H$43+'Calcification Rates'!$I$43))+(0.1*('Calcification Rates'!$F$43+'Calcification Rates'!$G$43)*($A12+(2*'Calcification Rates'!$F$43+'Calcification Rates'!$G$43)))*('Calcification Rates'!$H$43+'Calcification Rates'!$I$43)</f>
        <v>8.7502602552216455</v>
      </c>
      <c r="BS12" s="2">
        <f>$A12*'Calcification Rates'!$F$44*'Calcification Rates'!$H$44</f>
        <v>15.963088888888889</v>
      </c>
      <c r="BT12" s="2">
        <f>$A12*('Calcification Rates'!$F$44-'Calcification Rates'!$G$44)*('Calcification Rates'!$H$44-'Calcification Rates'!$I$44)</f>
        <v>11.87888629198036</v>
      </c>
      <c r="BU12" s="2">
        <f>$A12*('Calcification Rates'!$F$44+'Calcification Rates'!$G$44)*('Calcification Rates'!$H$44+'Calcification Rates'!$I$44)</f>
        <v>20.506155746189734</v>
      </c>
      <c r="BV12" s="2">
        <f>(2*'Calcification Rates'!$F$45*'Calcification Rates'!$H$45)+0.1*'Calcification Rates'!$F$45*($A12+(2*'Calcification Rates'!$F$45))*'Calcification Rates'!$H$45</f>
        <v>5.6893128232791002</v>
      </c>
      <c r="BW12" s="2">
        <f>(2*('Calcification Rates'!$F$45-'Calcification Rates'!$G$45)*('Calcification Rates'!$H$45-'Calcification Rates'!$I$45))+(0.1*('Calcification Rates'!$F$45-'Calcification Rates'!$G$45)*($A12+(2*'Calcification Rates'!$F$45-'Calcification Rates'!$G$45)))*('Calcification Rates'!$H$45-'Calcification Rates'!$I$45)</f>
        <v>3.2959440082325742</v>
      </c>
      <c r="BX12" s="2">
        <f>(2*('Calcification Rates'!$F$45+'Calcification Rates'!$G$45)*('Calcification Rates'!$H$45+'Calcification Rates'!$I$45))+(0.1*('Calcification Rates'!$F$45+'Calcification Rates'!$G$45)*($A12+(2*'Calcification Rates'!$F$45+'Calcification Rates'!$G$45)))*('Calcification Rates'!$H$45+'Calcification Rates'!$I$45)</f>
        <v>8.7502602552216455</v>
      </c>
      <c r="BY12" s="2">
        <f>$A12*'Calcification Rates'!$F$46*'Calcification Rates'!$H$46</f>
        <v>4.0560000000000009</v>
      </c>
      <c r="BZ12" s="2">
        <f>$A12*('Calcification Rates'!$F$46-'Calcification Rates'!$G$46)*('Calcification Rates'!$H$46-'Calcification Rates'!$I$46)</f>
        <v>3.12825</v>
      </c>
      <c r="CA12" s="2">
        <f>$A12*('Calcification Rates'!$F$46+'Calcification Rates'!$G$46)*('Calcification Rates'!$H$46+'Calcification Rates'!$I$46)</f>
        <v>5.0782500000000006</v>
      </c>
      <c r="CB12" s="2">
        <f>(2*'Calcification Rates'!$F$47*'Calcification Rates'!$H$47)+0.1*'Calcification Rates'!$F$47*(BL12+(2*'Calcification Rates'!$F$47))*'Calcification Rates'!$H$47</f>
        <v>7.6541597303955982</v>
      </c>
      <c r="CC12" s="2">
        <f>(2*('Calcification Rates'!$F$47-'Calcification Rates'!$G$47)*('Calcification Rates'!$H$47-'Calcification Rates'!$I$47))+(0.1*('Calcification Rates'!$F$47-'Calcification Rates'!$G$47)*(BL12+(2*'Calcification Rates'!$F$47-'Calcification Rates'!$G$47)))*('Calcification Rates'!$H$47-'Calcification Rates'!$I$47)</f>
        <v>4.4456393584579761</v>
      </c>
      <c r="CD12" s="2">
        <f>(2*('Calcification Rates'!$F$47+'Calcification Rates'!$G$47)*('Calcification Rates'!$H$47+'Calcification Rates'!$I$47))+(0.1*('Calcification Rates'!$F$47+'Calcification Rates'!$G$47)*(BL12+(2*'Calcification Rates'!$F$47+'Calcification Rates'!$G$47)))*('Calcification Rates'!$H$47+'Calcification Rates'!$I$47)</f>
        <v>11.742515608956761</v>
      </c>
      <c r="CE12" s="2">
        <f>(2*'Calcification Rates'!$F$48*'Calcification Rates'!$H$48)+0.1*'Calcification Rates'!$F$48*($A12+(2*'Calcification Rates'!$F$48))*'Calcification Rates'!$H$48</f>
        <v>5.6893128232791002</v>
      </c>
      <c r="CF12" s="2">
        <f>(2*('Calcification Rates'!$F$48-'Calcification Rates'!$G$48)*('Calcification Rates'!$H$48-'Calcification Rates'!$I$48))+(0.1*('Calcification Rates'!$F$48-'Calcification Rates'!$G$48)*($A12+(2*'Calcification Rates'!$F$48-'Calcification Rates'!$G$48)))*('Calcification Rates'!$H$48-'Calcification Rates'!$I$48)</f>
        <v>3.2959440082325742</v>
      </c>
      <c r="CG12" s="2">
        <f>(2*('Calcification Rates'!$F$48+'Calcification Rates'!$G$48)*('Calcification Rates'!$H$48+'Calcification Rates'!$I$48))+(0.1*('Calcification Rates'!$F$48+'Calcification Rates'!$G$48)*($A12+(2*'Calcification Rates'!$F$48+'Calcification Rates'!$G$48)))*('Calcification Rates'!$H$48+'Calcification Rates'!$I$48)</f>
        <v>8.7502602552216455</v>
      </c>
      <c r="CH12" s="2">
        <f>((((1-'Calcification Rates'!$J$52)*$A12)*'Calcification Rates'!$F$52*0.1)+('Calcification Rates'!$J$52*$A12*'Calcification Rates'!$F$52))*'Calcification Rates'!$H$52</f>
        <v>22.146686799999994</v>
      </c>
      <c r="CI12" s="2">
        <f>((((1-'Calcification Rates'!$J$52)*$A12)*(('Calcification Rates'!$F$52-'Calcification Rates'!$G$52)*0.1))+('Calcification Rates'!$J$52*$A12*('Calcification Rates'!$F$52-'Calcification Rates'!$G$52)))*('Calcification Rates'!$H$52-'Calcification Rates'!$I$52)</f>
        <v>14.497532678911538</v>
      </c>
      <c r="CJ12" s="2">
        <f>((((1-'Calcification Rates'!$J$52)*$A12)*(('Calcification Rates'!$F$52+'Calcification Rates'!$G$52)*0.1))+('Calcification Rates'!$J$52*$A12*('Calcification Rates'!$F$52+'Calcification Rates'!$G$52)))*('Calcification Rates'!$H$52+'Calcification Rates'!$I$52)</f>
        <v>31.332575515193341</v>
      </c>
      <c r="CK12" s="2">
        <f>((((1-'Calcification Rates'!$J$53)*$A12)*'Calcification Rates'!$F$53*0.1)+('Calcification Rates'!$J$53*$A12*'Calcification Rates'!$F$53))*'Calcification Rates'!$H$53</f>
        <v>26.502644112727278</v>
      </c>
      <c r="CL12" s="2">
        <f>((((1-'Calcification Rates'!$J$53)*$A12)*(('Calcification Rates'!$F$53-'Calcification Rates'!$G$53)*0.1))+('Calcification Rates'!$J$53*$A12*('Calcification Rates'!$F$53-'Calcification Rates'!$G$53)))*('Calcification Rates'!$H$53-'Calcification Rates'!$I$53)</f>
        <v>18.342104088578683</v>
      </c>
      <c r="CM12" s="2">
        <f>((((1-'Calcification Rates'!$J$53)*$A12)*(('Calcification Rates'!$F$53+'Calcification Rates'!$G$53)*0.1))+('Calcification Rates'!$J$53*$A12*('Calcification Rates'!$F$53+'Calcification Rates'!$G$53)))*('Calcification Rates'!$H$53+'Calcification Rates'!$I$53)</f>
        <v>36.156295457102622</v>
      </c>
      <c r="CN12" s="2">
        <f>((((1-'Calcification Rates'!$J$54)*$A12)*'Calcification Rates'!$F$54*0.1)+('Calcification Rates'!$J$54*$A12*'Calcification Rates'!$F$54))*'Calcification Rates'!$H$54</f>
        <v>22.595601257885143</v>
      </c>
      <c r="CO12" s="2">
        <f>((((1-'Calcification Rates'!$J$54)*$A12)*(('Calcification Rates'!$F$54-'Calcification Rates'!$G$54)*0.1))+('Calcification Rates'!$J$54*$A12*('Calcification Rates'!$F$54-'Calcification Rates'!$G$54)))*('Calcification Rates'!$H$54-'Calcification Rates'!$I$54)</f>
        <v>16.16124203002671</v>
      </c>
      <c r="CP12" s="2">
        <f>((((1-'Calcification Rates'!$J$54)*$A12)*(('Calcification Rates'!$F$54+'Calcification Rates'!$G$54)*0.1))+('Calcification Rates'!$J$54*$A12*('Calcification Rates'!$F$54+'Calcification Rates'!$G$54)))*('Calcification Rates'!$H$54+'Calcification Rates'!$I$54)</f>
        <v>30.052679978207717</v>
      </c>
      <c r="CQ12" s="2">
        <f>((((1-'Calcification Rates'!$J$55)*$A12)*'Calcification Rates'!$F$55*0.1)+('Calcification Rates'!$J$55*$A12*'Calcification Rates'!$F$55))*'Calcification Rates'!$H$55</f>
        <v>22.597329317708333</v>
      </c>
      <c r="CR12" s="2">
        <f>((((1-'Calcification Rates'!$J$55)*$A12)*(('Calcification Rates'!$F$55-'Calcification Rates'!$G$55)*0.1))+('Calcification Rates'!$J$55*$A12*('Calcification Rates'!$F$55-'Calcification Rates'!$G$55)))*('Calcification Rates'!$H$55-'Calcification Rates'!$I$55)</f>
        <v>16.512456497803196</v>
      </c>
      <c r="CS12" s="2">
        <f>((((1-'Calcification Rates'!$J$55)*$A12)*(('Calcification Rates'!$F$55+'Calcification Rates'!$G$55)*0.1))+('Calcification Rates'!$J$55*$A12*('Calcification Rates'!$F$55+'Calcification Rates'!$G$55)))*('Calcification Rates'!$H$55+'Calcification Rates'!$I$55)</f>
        <v>29.607551676611862</v>
      </c>
      <c r="CT12" s="2">
        <f>((((1-'Calcification Rates'!$J$56)*$A12)*'Calcification Rates'!$F$56*0.1)+('Calcification Rates'!$J$56*$A12*'Calcification Rates'!$F$56))*'Calcification Rates'!$H$56</f>
        <v>21.826663833333335</v>
      </c>
      <c r="CU12" s="2">
        <f>((((1-'Calcification Rates'!$J$56)*$A12)*(('Calcification Rates'!$F$56-'Calcification Rates'!$G$56)*0.1))+('Calcification Rates'!$J$56*$A12*('Calcification Rates'!$F$56-'Calcification Rates'!$G$56)))*('Calcification Rates'!$H$56-'Calcification Rates'!$I$56)</f>
        <v>16.173436388882394</v>
      </c>
      <c r="CV12" s="2">
        <f>((((1-'Calcification Rates'!$J$56)*$A12)*(('Calcification Rates'!$F$56+'Calcification Rates'!$G$56)*0.1))+('Calcification Rates'!$J$56*$A12*('Calcification Rates'!$F$56+'Calcification Rates'!$G$56)))*('Calcification Rates'!$H$56+'Calcification Rates'!$I$56)</f>
        <v>28.311276918812307</v>
      </c>
      <c r="CW12" s="2">
        <f>((((1-'Calcification Rates'!$J$57)*$A12)*'Calcification Rates'!$F$57*0.1)+('Calcification Rates'!$J$57*$A12*'Calcification Rates'!$F$57))*'Calcification Rates'!$H$57</f>
        <v>22.322724375</v>
      </c>
      <c r="CX12" s="2">
        <f>((((1-'Calcification Rates'!$J$57)*$A12)*(('Calcification Rates'!$F$57-'Calcification Rates'!$G$57)*0.1))+('Calcification Rates'!$J$57*$A12*('Calcification Rates'!$F$57-'Calcification Rates'!$G$57)))*('Calcification Rates'!$H$57-'Calcification Rates'!$I$57)</f>
        <v>14.618298274566778</v>
      </c>
      <c r="CY12" s="2">
        <f>((((1-'Calcification Rates'!$J$57)*$A12)*(('Calcification Rates'!$F$57+'Calcification Rates'!$G$57)*0.1))+('Calcification Rates'!$J$57*$A12*('Calcification Rates'!$F$57+'Calcification Rates'!$G$57)))*('Calcification Rates'!$H$57+'Calcification Rates'!$I$57)</f>
        <v>31.412793210479951</v>
      </c>
      <c r="CZ12" s="2">
        <f>((((1-'Calcification Rates'!$J$58)*$A12)*'Calcification Rates'!$F$58*0.1)+('Calcification Rates'!$J$58*$A12*'Calcification Rates'!$F$58))*'Calcification Rates'!$H$58</f>
        <v>22.595601257885143</v>
      </c>
      <c r="DA12" s="2">
        <f>((((1-'Calcification Rates'!$J$58)*$A12)*(('Calcification Rates'!$F$58-'Calcification Rates'!$G$58)*0.1))+('Calcification Rates'!$J$58*$A12*('Calcification Rates'!$F$58-'Calcification Rates'!$G$58)))*('Calcification Rates'!$H$58-'Calcification Rates'!$I$58)</f>
        <v>16.16124203002671</v>
      </c>
      <c r="DB12" s="2">
        <f>((((1-'Calcification Rates'!$J$58)*$A12)*(('Calcification Rates'!$F$58+'Calcification Rates'!$G$58)*0.1))+('Calcification Rates'!$J$58*$A12*('Calcification Rates'!$F$58+'Calcification Rates'!$G$58)))*('Calcification Rates'!$H$58+'Calcification Rates'!$I$58)</f>
        <v>30.052679978207717</v>
      </c>
      <c r="DC12" s="2">
        <f>((((1-'Calcification Rates'!$J$59)*$A12)*'Calcification Rates'!$F$59*0.1)+('Calcification Rates'!$J$59*$A12*'Calcification Rates'!$F$59))*'Calcification Rates'!$H$59</f>
        <v>18.731445599999997</v>
      </c>
      <c r="DD12" s="2">
        <f>((((1-'Calcification Rates'!$J$59)*$A12)*(('Calcification Rates'!$F$59-'Calcification Rates'!$G$59)*0.1))+('Calcification Rates'!$J$59*$A12*('Calcification Rates'!$F$59-'Calcification Rates'!$G$59)))*('Calcification Rates'!$H$59-'Calcification Rates'!$I$59)</f>
        <v>14.530916999999997</v>
      </c>
      <c r="DE12" s="2">
        <f>((((1-'Calcification Rates'!$J$59)*$A12)*(('Calcification Rates'!$F$59+'Calcification Rates'!$G$59)*0.1))+('Calcification Rates'!$J$59*$A12*('Calcification Rates'!$F$59+'Calcification Rates'!$G$59)))*('Calcification Rates'!$H$59+'Calcification Rates'!$I$59)</f>
        <v>23.330283599999998</v>
      </c>
      <c r="DF12" s="2">
        <f>((((1-'Calcification Rates'!$J$60)*$A12)*'Calcification Rates'!$F$60*0.1)+('Calcification Rates'!$J$60*$A12*'Calcification Rates'!$F$60))*'Calcification Rates'!$H$60</f>
        <v>24.335263536585366</v>
      </c>
      <c r="DG12" s="2">
        <f>((((1-'Calcification Rates'!$J$60)*$A12)*(('Calcification Rates'!$F$60-'Calcification Rates'!$G$60)*0.1))+('Calcification Rates'!$J$60*$A12*('Calcification Rates'!$F$60-'Calcification Rates'!$G$60)))*('Calcification Rates'!$H$60-'Calcification Rates'!$I$60)</f>
        <v>18.592429594427582</v>
      </c>
      <c r="DH12" s="2">
        <f>((((1-'Calcification Rates'!$J$60)*$A12)*(('Calcification Rates'!$F$60+'Calcification Rates'!$G$60)*0.1))+('Calcification Rates'!$J$60*$A12*('Calcification Rates'!$F$60+'Calcification Rates'!$G$60)))*('Calcification Rates'!$H$60+'Calcification Rates'!$I$60)</f>
        <v>30.827417286342424</v>
      </c>
      <c r="DI12" s="2">
        <f>((((1-'Calcification Rates'!$J$61)*$A12)*'Calcification Rates'!$F$61*0.1)+('Calcification Rates'!$J$61*$A12*'Calcification Rates'!$F$61))*'Calcification Rates'!$H$61</f>
        <v>22.595601257885143</v>
      </c>
      <c r="DJ12" s="2">
        <f>((((1-'Calcification Rates'!$J$61)*$A12)*(('Calcification Rates'!$F$61-'Calcification Rates'!$G$61)*0.1))+('Calcification Rates'!$J$61*$A12*('Calcification Rates'!$F$61-'Calcification Rates'!$G$61)))*('Calcification Rates'!$H$61-'Calcification Rates'!$I$61)</f>
        <v>16.16124203002671</v>
      </c>
      <c r="DK12" s="2">
        <f>((((1-'Calcification Rates'!$J$61)*$A12)*(('Calcification Rates'!$F$61+'Calcification Rates'!$G$61)*0.1))+('Calcification Rates'!$J$61*$A12*('Calcification Rates'!$F$61+'Calcification Rates'!$G$61)))*('Calcification Rates'!$H$61+'Calcification Rates'!$I$61)</f>
        <v>30.052679978207717</v>
      </c>
      <c r="DL12" s="2">
        <f>(2*'Calcification Rates'!$F$62*'Calcification Rates'!$H$62)+0.1*'Calcification Rates'!$F$62*(CV12+(2*'Calcification Rates'!$F$62))*'Calcification Rates'!$H$62</f>
        <v>8.9019246108322108</v>
      </c>
      <c r="DM12" s="2">
        <f>(2*('Calcification Rates'!$F$62-'Calcification Rates'!$G$62)*('Calcification Rates'!$H$62-'Calcification Rates'!$I$62))+(0.1*('Calcification Rates'!$F$62-'Calcification Rates'!$G$62)*(CV12+(2*'Calcification Rates'!$F$62-'Calcification Rates'!$G$62)))*('Calcification Rates'!$H$62-'Calcification Rates'!$I$62)</f>
        <v>5.1757468676062555</v>
      </c>
      <c r="DN12" s="2">
        <f>(2*('Calcification Rates'!$F$62+'Calcification Rates'!$G$62)*('Calcification Rates'!$H$62+'Calcification Rates'!$I$62))+(0.1*('Calcification Rates'!$F$62+'Calcification Rates'!$G$62)*(CV12+(2*'Calcification Rates'!$F$62+'Calcification Rates'!$G$62)))*('Calcification Rates'!$H$62+'Calcification Rates'!$I$62)</f>
        <v>13.642730394223864</v>
      </c>
      <c r="DO12" s="2">
        <f>((((((((($A12*2)/PI())/2)+'Calcification Rates'!$F$63)^2)*PI())/2))-((((((($A12*2)/PI())/2)^2)*PI())/2)))*'Calcification Rates'!$H$63</f>
        <v>11.992589077386537</v>
      </c>
      <c r="DP12" s="2">
        <f>((((((((($A12*2)/PI())/2)+('Calcification Rates'!$F$63-'Calcification Rates'!$G$63))^2)*PI())/2))-((((((($A12*2)/PI())/2)^2)*PI())/2)))*('Calcification Rates'!$H$63-'Calcification Rates'!$I$63)</f>
        <v>8.6307907905028305</v>
      </c>
      <c r="DQ12" s="2">
        <f>((((((((($A12*2)/PI())/2)+('Calcification Rates'!$F$63+'Calcification Rates'!$G$63))^2)*PI())/2))-((((((($A12*2)/PI())/2)^2)*PI())/2)))*('Calcification Rates'!$H$63+'Calcification Rates'!$I$63)</f>
        <v>15.85948447564046</v>
      </c>
      <c r="DR12" s="2">
        <f>(2*'Calcification Rates'!$F$64*'Calcification Rates'!$H$64)+0.1*'Calcification Rates'!$F$64*($A12+(2*'Calcification Rates'!$F$64))*'Calcification Rates'!$H$64</f>
        <v>5.6893128232791002</v>
      </c>
      <c r="DS12" s="2">
        <f>(2*('Calcification Rates'!$F$64-'Calcification Rates'!$G$64)*('Calcification Rates'!$H$64-'Calcification Rates'!$I$64))+(0.1*('Calcification Rates'!$F$64-'Calcification Rates'!$G$64)*($A12+(2*'Calcification Rates'!$F$64-'Calcification Rates'!$G$64)))*('Calcification Rates'!$H$64-'Calcification Rates'!$I$64)</f>
        <v>3.2959440082325742</v>
      </c>
      <c r="DT12" s="2">
        <f>(2*('Calcification Rates'!$F$64+'Calcification Rates'!$G$64)*('Calcification Rates'!$H$64+'Calcification Rates'!$I$64))+(0.1*('Calcification Rates'!$F$64+'Calcification Rates'!$G$64)*($A12+(2*'Calcification Rates'!$F$64+'Calcification Rates'!$G$64)))*('Calcification Rates'!$H$64+'Calcification Rates'!$I$64)</f>
        <v>8.7502602552216455</v>
      </c>
      <c r="DU12" s="2">
        <f>((((((((($A12*2)/PI())/2)+'Calcification Rates'!$F$65)^2)*PI())/2))-((((((($A12*2)/PI())/2)^2)*PI())/2)))*'Calcification Rates'!$H$65</f>
        <v>11.992589077386537</v>
      </c>
      <c r="DV12" s="2">
        <f>((((((((($A12*2)/PI())/2)+('Calcification Rates'!$F$65-'Calcification Rates'!$G$65))^2)*PI())/2))-((((((($A12*2)/PI())/2)^2)*PI())/2)))*('Calcification Rates'!$H$65-'Calcification Rates'!$I$65)</f>
        <v>8.6307907905028305</v>
      </c>
      <c r="DW12" s="2">
        <f>((((((((($A12*2)/PI())/2)+('Calcification Rates'!$F$65+'Calcification Rates'!$G$65))^2)*PI())/2))-((((((($A12*2)/PI())/2)^2)*PI())/2)))*('Calcification Rates'!$H$65+'Calcification Rates'!$I$65)</f>
        <v>15.85948447564046</v>
      </c>
      <c r="DX12" s="2">
        <f>(2*'Calcification Rates'!$F$66*'Calcification Rates'!$H$66)+0.1*'Calcification Rates'!$F$66*(DH12+(2*'Calcification Rates'!$F$66))*'Calcification Rates'!$H$66</f>
        <v>9.3433674572107108</v>
      </c>
      <c r="DY12" s="2">
        <f>(2*('Calcification Rates'!$F$66-'Calcification Rates'!$G$66)*('Calcification Rates'!$H$66-'Calcification Rates'!$I$66))+(0.1*('Calcification Rates'!$F$66-'Calcification Rates'!$G$66)*(DH12+(2*'Calcification Rates'!$F$66-'Calcification Rates'!$G$66)))*('Calcification Rates'!$H$66-'Calcification Rates'!$I$66)</f>
        <v>5.4340493267105359</v>
      </c>
      <c r="DZ12" s="2">
        <f>(2*('Calcification Rates'!$F$66+'Calcification Rates'!$G$66)*('Calcification Rates'!$H$66+'Calcification Rates'!$I$66))+(0.1*('Calcification Rates'!$F$66+'Calcification Rates'!$G$66)*(DH12+(2*'Calcification Rates'!$F$66+'Calcification Rates'!$G$66)))*('Calcification Rates'!$H$66+'Calcification Rates'!$I$66)</f>
        <v>14.315001458020197</v>
      </c>
      <c r="EA12" s="2">
        <f>((((((((($A12*2)/PI())/2)+'Calcification Rates'!$F$67)^2)*PI())/2))-((((((($A12*2)/PI())/2)^2)*PI())/2)))*'Calcification Rates'!$H$67</f>
        <v>11.992589077386537</v>
      </c>
      <c r="EB12" s="2">
        <f>((((((((($A12*2)/PI())/2)+('Calcification Rates'!$F$67-'Calcification Rates'!$G$67))^2)*PI())/2))-((((((($A12*2)/PI())/2)^2)*PI())/2)))*('Calcification Rates'!$H$67-'Calcification Rates'!$I$67)</f>
        <v>8.6307907905028305</v>
      </c>
      <c r="EC12" s="2">
        <f>((((((((($A12*2)/PI())/2)+('Calcification Rates'!$F$67+'Calcification Rates'!$G$67))^2)*PI())/2))-((((((($A12*2)/PI())/2)^2)*PI())/2)))*('Calcification Rates'!$H$67+'Calcification Rates'!$I$67)</f>
        <v>15.85948447564046</v>
      </c>
      <c r="ED12" s="2">
        <f>((((((((($A12*2)/PI())/2)+'Calcification Rates'!$F$68)^2)*PI())/2))-((((((($A12*2)/PI())/2)^2)*PI())/2)))*'Calcification Rates'!$H$68</f>
        <v>11.992589077386537</v>
      </c>
      <c r="EE12" s="2">
        <f>((((((((($A12*2)/PI())/2)+('Calcification Rates'!$F$68-'Calcification Rates'!$G$68))^2)*PI())/2))-((((((($A12*2)/PI())/2)^2)*PI())/2)))*('Calcification Rates'!$H$68-'Calcification Rates'!$I$68)</f>
        <v>8.6307907905028305</v>
      </c>
      <c r="EF12" s="2">
        <f>((((((((($A12*2)/PI())/2)+('Calcification Rates'!$F$68+'Calcification Rates'!$G$68))^2)*PI())/2))-((((((($A12*2)/PI())/2)^2)*PI())/2)))*('Calcification Rates'!$H$68+'Calcification Rates'!$I$68)</f>
        <v>15.85948447564046</v>
      </c>
      <c r="EG12" s="2">
        <f>((((1-'Calcification Rates'!$J$69)*$A12)*'Calcification Rates'!$F$69*0.1)+('Calcification Rates'!$J$69*$A12*'Calcification Rates'!$F$69))*'Calcification Rates'!$H$69</f>
        <v>3.0692695000000008</v>
      </c>
      <c r="EH12" s="2">
        <f>((((1-'Calcification Rates'!$J$69)*EC12)*(('Calcification Rates'!$F$69-'Calcification Rates'!$G$69)*0.1))+('Calcification Rates'!$J$69*EC12*('Calcification Rates'!$F$69-'Calcification Rates'!$G$69)))*('Calcification Rates'!$H$69-'Calcification Rates'!$I$69)</f>
        <v>3.5970535079516157</v>
      </c>
      <c r="EI12" s="2">
        <f>((((1-'Calcification Rates'!$J$69)*EC12)*(('Calcification Rates'!$F$69+'Calcification Rates'!$G$69)*0.1))+('Calcification Rates'!$J$69*EC12*('Calcification Rates'!$F$69+'Calcification Rates'!$G$69)))*('Calcification Rates'!$H$69+'Calcification Rates'!$I$69)</f>
        <v>6.2735151957169313</v>
      </c>
      <c r="EJ12" s="2">
        <f>(2*'Calcification Rates'!$F$70*'Calcification Rates'!$H$70)+0.1*'Calcification Rates'!$F$70*(DT12+(2*'Calcification Rates'!$F$70))*'Calcification Rates'!$H$70</f>
        <v>5.4700529293214171</v>
      </c>
      <c r="EK12" s="2">
        <f>(2*('Calcification Rates'!$F$70-'Calcification Rates'!$G$70)*('Calcification Rates'!$H$70-'Calcification Rates'!$I$70))+(0.1*('Calcification Rates'!$F$70-'Calcification Rates'!$G$70)*(DT12+(2*'Calcification Rates'!$F$70-'Calcification Rates'!$G$70)))*('Calcification Rates'!$H$70-'Calcification Rates'!$I$70)</f>
        <v>3.1676479666117006</v>
      </c>
      <c r="EL12" s="2">
        <f>(2*('Calcification Rates'!$F$70+'Calcification Rates'!$G$70)*('Calcification Rates'!$H$70+'Calcification Rates'!$I$70))+(0.1*('Calcification Rates'!$F$70+'Calcification Rates'!$G$70)*(DT12+(2*'Calcification Rates'!$F$70+'Calcification Rates'!$G$70)))*('Calcification Rates'!$H$70+'Calcification Rates'!$I$70)</f>
        <v>8.4163504787510188</v>
      </c>
      <c r="EM12" s="2">
        <f>((((1-'Calcification Rates'!$J$71)*$A12)*'Calcification Rates'!$F$71*0.1)+('Calcification Rates'!$J$71*$A12*'Calcification Rates'!$F$71))*'Calcification Rates'!$H$71</f>
        <v>22.595601257885143</v>
      </c>
      <c r="EN12" s="2">
        <f>((((1-'Calcification Rates'!$J$71)*$A12)*(('Calcification Rates'!$F$71-'Calcification Rates'!$G$71)*0.1))+('Calcification Rates'!$J$71*$A12*('Calcification Rates'!$F$71-'Calcification Rates'!$G$71)))*('Calcification Rates'!$H$71-'Calcification Rates'!$I$71)</f>
        <v>16.16124203002671</v>
      </c>
      <c r="EO12" s="2">
        <f>((((1-'Calcification Rates'!$J$71)*$A12)*(('Calcification Rates'!$F$71+'Calcification Rates'!$G$71)*0.1))+('Calcification Rates'!$J$71*$A12*('Calcification Rates'!$F$71+'Calcification Rates'!$G$71)))*('Calcification Rates'!$H$71+'Calcification Rates'!$I$71)</f>
        <v>30.052679978207717</v>
      </c>
      <c r="EP12" s="2">
        <f>(2*'Calcification Rates'!$F$72*'Calcification Rates'!$H$72)+0.1*'Calcification Rates'!$F$72*($A12+(2*'Calcification Rates'!$F$72))*'Calcification Rates'!$H$72</f>
        <v>5.6893128232791002</v>
      </c>
      <c r="EQ12" s="2">
        <f>(2*('Calcification Rates'!$F$72-'Calcification Rates'!$G$72)*('Calcification Rates'!$H$72-'Calcification Rates'!$I$72))+(0.1*('Calcification Rates'!$F$72-'Calcification Rates'!$G$72)*($A12+(2*'Calcification Rates'!$F$72-'Calcification Rates'!$G$72)))*('Calcification Rates'!$H$72-'Calcification Rates'!$I$72)</f>
        <v>3.2959440082325742</v>
      </c>
      <c r="ER12" s="2">
        <f>(2*('Calcification Rates'!$F$72+'Calcification Rates'!$G$72)*('Calcification Rates'!$H$72+'Calcification Rates'!$I$72))+(0.1*('Calcification Rates'!$F$72+'Calcification Rates'!$G$72)*($A12+(2*'Calcification Rates'!$F$72+'Calcification Rates'!$G$72)))*('Calcification Rates'!$H$72+'Calcification Rates'!$I$72)</f>
        <v>8.7502602552216455</v>
      </c>
      <c r="ES12" s="2">
        <f>$A12*'Calcification Rates'!$F$73*'Calcification Rates'!$H$73</f>
        <v>13.500000000000004</v>
      </c>
      <c r="ET12" s="2">
        <f>$A12*('Calcification Rates'!$F$73-'Calcification Rates'!$G$73)*('Calcification Rates'!$H$73-'Calcification Rates'!$I$73)</f>
        <v>9.4519000000000002</v>
      </c>
      <c r="EU12" s="2">
        <f>$A12*('Calcification Rates'!$F$73+'Calcification Rates'!$G$73)*('Calcification Rates'!$H$73+'Calcification Rates'!$I$73)</f>
        <v>18.264400000000002</v>
      </c>
      <c r="EV12" s="2">
        <f>(2*'Calcification Rates'!$F$74*'Calcification Rates'!$H$74)+0.1*'Calcification Rates'!$F$74*($A12+(2*'Calcification Rates'!$F$74))*'Calcification Rates'!$H$74</f>
        <v>5.6893128232791002</v>
      </c>
      <c r="EW12" s="2">
        <f>(2*('Calcification Rates'!$F$74-'Calcification Rates'!$G$74)*('Calcification Rates'!$H$74-'Calcification Rates'!$I$74))+(0.1*('Calcification Rates'!$F$74-'Calcification Rates'!$G$74)*($A12+(2*'Calcification Rates'!$F$74-'Calcification Rates'!$G$74)))*('Calcification Rates'!$H$74-'Calcification Rates'!$I$74)</f>
        <v>3.2959440082325742</v>
      </c>
      <c r="EX12" s="2">
        <f>(2*('Calcification Rates'!$F$74+'Calcification Rates'!$G$74)*('Calcification Rates'!$H$74+'Calcification Rates'!$I$74))+(0.1*('Calcification Rates'!$F$74+'Calcification Rates'!$G$74)*($A12+(2*'Calcification Rates'!$F$74+'Calcification Rates'!$G$74)))*('Calcification Rates'!$H$74+'Calcification Rates'!$I$74)</f>
        <v>8.7502602552216455</v>
      </c>
      <c r="EY12" s="2">
        <f>$A12*'Calcification Rates'!$F$75*'Calcification Rates'!$H$75</f>
        <v>8.4311986394557845</v>
      </c>
      <c r="EZ12" s="2">
        <f>$A12*('Calcification Rates'!$F$75-'Calcification Rates'!$G$75)*('Calcification Rates'!$H$75-'Calcification Rates'!$I$75)</f>
        <v>6.5450111140091618</v>
      </c>
      <c r="FA12" s="2">
        <f>$A12*('Calcification Rates'!$F$75+'Calcification Rates'!$G$75)*('Calcification Rates'!$H$75+'Calcification Rates'!$I$75)</f>
        <v>10.536741834147673</v>
      </c>
      <c r="FB12" s="2">
        <f>((((1-'Calcification Rates'!$J$76)*$A12)*'Calcification Rates'!$F$76*0.1)+('Calcification Rates'!$J$76*$A12*'Calcification Rates'!$F$76))*'Calcification Rates'!$H$76</f>
        <v>5.7725999999999997</v>
      </c>
      <c r="FC12" s="2">
        <f>((((1-'Calcification Rates'!$J$76)*$A12)*(('Calcification Rates'!$F$76-'Calcification Rates'!$G$76)*0.1))+('Calcification Rates'!$J$76*$A12*('Calcification Rates'!$F$76-'Calcification Rates'!$G$76)))*('Calcification Rates'!$H$76-'Calcification Rates'!$I$76)</f>
        <v>4.0403068799999993</v>
      </c>
      <c r="FD12" s="2">
        <f>((((1-'Calcification Rates'!$J$76)*$A12)*(('Calcification Rates'!$F$76+'Calcification Rates'!$G$76)*0.1))+('Calcification Rates'!$J$76*$A12*('Calcification Rates'!$F$76+'Calcification Rates'!$G$76)))*('Calcification Rates'!$H$76+'Calcification Rates'!$I$76)</f>
        <v>7.8117388799999992</v>
      </c>
      <c r="FE12" s="113">
        <f>$A12*'Calcification Rates'!$F$77*'Calcification Rates'!$H$77</f>
        <v>17.700000000000003</v>
      </c>
      <c r="FF12" s="113">
        <f>$A12*('Calcification Rates'!$F$77-'Calcification Rates'!$G$77)*('Calcification Rates'!$H$77-'Calcification Rates'!$I$77)</f>
        <v>12.369000000000002</v>
      </c>
      <c r="FG12" s="113">
        <f>$A12*('Calcification Rates'!$F$77+'Calcification Rates'!$G$77)*('Calcification Rates'!$H$77+'Calcification Rates'!$I$77)</f>
        <v>23.980000000000008</v>
      </c>
      <c r="FH12" s="113">
        <f>$A12*'Calcification Rates'!$F$81*'Calcification Rates'!$H$81</f>
        <v>1.7799999999999998</v>
      </c>
      <c r="FI12" s="113">
        <f>$A12*('Calcification Rates'!$F$81-'Calcification Rates'!$G$81)*('Calcification Rates'!$H$81-'Calcification Rates'!$I$81)</f>
        <v>1.01</v>
      </c>
      <c r="FJ12" s="113">
        <f>$A12*('Calcification Rates'!$F$81+'Calcification Rates'!$G$81)*('Calcification Rates'!$H$81+'Calcification Rates'!$I$81)</f>
        <v>2.5499999999999998</v>
      </c>
      <c r="FK12" s="113">
        <f>$A12*'Calcification Rates'!$F$84*'Calcification Rates'!$H$84</f>
        <v>1.7799999999999998</v>
      </c>
      <c r="FL12" s="113">
        <f>$A12*('Calcification Rates'!$F$84-'Calcification Rates'!$G$84)*('Calcification Rates'!$H$84-'Calcification Rates'!$I$84)</f>
        <v>1.01</v>
      </c>
      <c r="FM12" s="113">
        <f>$A12*('Calcification Rates'!$F$84+'Calcification Rates'!$G$84)*('Calcification Rates'!$H$84+'Calcification Rates'!$I$84)</f>
        <v>2.5499999999999998</v>
      </c>
    </row>
    <row r="13" spans="1:169" x14ac:dyDescent="0.3">
      <c r="A13" s="1">
        <v>11</v>
      </c>
      <c r="B13" s="2">
        <f>((((1-'Calcification Rates'!$J$11)*A13)*'Calcification Rates'!$F$11*0.1)+('Calcification Rates'!$J$11*A13*'Calcification Rates'!$F$11))*'Calcification Rates'!$H$11</f>
        <v>24.855161383673654</v>
      </c>
      <c r="C13" s="2">
        <f>((((1-'Calcification Rates'!$J$11)*A13)*(('Calcification Rates'!$F$11-'Calcification Rates'!$G$11)*0.1))+('Calcification Rates'!$J$11*A13*('Calcification Rates'!$F$11-'Calcification Rates'!$G$11)))*('Calcification Rates'!$H$11-'Calcification Rates'!$I$11)</f>
        <v>17.77736623302938</v>
      </c>
      <c r="D13" s="2">
        <f>((((1-'Calcification Rates'!$J$11)*A13)*(('Calcification Rates'!$F$11+'Calcification Rates'!$G$11)*0.1))+('Calcification Rates'!$J$11*A13*('Calcification Rates'!$F$11+'Calcification Rates'!$G$11)))*('Calcification Rates'!$H$11+'Calcification Rates'!$I$11)</f>
        <v>33.057947976028487</v>
      </c>
      <c r="E13" s="2">
        <f>((((1-'Calcification Rates'!$J$12)*A13)*'Calcification Rates'!$F$12*0.1)+('Calcification Rates'!$J$12*A13*'Calcification Rates'!$F$12))*'Calcification Rates'!$H$12</f>
        <v>4.3153254566289512</v>
      </c>
      <c r="F13" s="2">
        <f>((((1-'Calcification Rates'!$J$12)*A13)*(('Calcification Rates'!$F$12-'Calcification Rates'!$G$12)*0.1))+('Calcification Rates'!$J$12*A13*('Calcification Rates'!$F$12-'Calcification Rates'!$G$12)))*('Calcification Rates'!$H$12-'Calcification Rates'!$I$12)</f>
        <v>3.2535467011184664</v>
      </c>
      <c r="G13" s="2">
        <f>((((1-'Calcification Rates'!$J$12)*A13)*(('Calcification Rates'!$F$12+'Calcification Rates'!$G$12)*0.1))+('Calcification Rates'!$J$12*A13*('Calcification Rates'!$F$12+'Calcification Rates'!$G$12)))*('Calcification Rates'!$H$12+'Calcification Rates'!$I$12)</f>
        <v>5.5124401844519255</v>
      </c>
      <c r="H13" s="2">
        <f>(2*'Calcification Rates'!$F$13*'Calcification Rates'!$H$13)+0.1*'Calcification Rates'!$F$13*(A13+(2*'Calcification Rates'!$F$13))*'Calcification Rates'!$H$13</f>
        <v>5.8647572667112566</v>
      </c>
      <c r="I13" s="2">
        <f>(2*('Calcification Rates'!$F$13-'Calcification Rates'!$G$13)*('Calcification Rates'!$H$13-'Calcification Rates'!$I$13))+(0.1*('Calcification Rates'!$F$13-'Calcification Rates'!$G$13)*(A13+(2*'Calcification Rates'!$F$13-'Calcification Rates'!$G$13)))*('Calcification Rates'!$H$13-'Calcification Rates'!$I$13)</f>
        <v>3.3986022153968403</v>
      </c>
      <c r="J13" s="2">
        <f>(2*('Calcification Rates'!$F$13+'Calcification Rates'!$G$13)*('Calcification Rates'!$H$13+'Calcification Rates'!$I$13))+(0.1*('Calcification Rates'!$F$13+'Calcification Rates'!$G$13)*(A13+(2*'Calcification Rates'!$F$13+'Calcification Rates'!$G$13)))*('Calcification Rates'!$H$13+'Calcification Rates'!$I$13)</f>
        <v>9.0174437051085228</v>
      </c>
      <c r="K13" s="2">
        <f>(2*'Calcification Rates'!$F$14*'Calcification Rates'!$H$14)+0.1*'Calcification Rates'!$F$14*(A13+(2*'Calcification Rates'!$F$14))*'Calcification Rates'!$H$14</f>
        <v>11.41398974843217</v>
      </c>
      <c r="L13" s="2">
        <f>(2*('Calcification Rates'!$F$14-'Calcification Rates'!$G$14)*('Calcification Rates'!$H$14-'Calcification Rates'!$I$14))+(0.1*('Calcification Rates'!$F$14-'Calcification Rates'!$G$14)*(A13+(2*'Calcification Rates'!$F$14-'Calcification Rates'!$G$14)))*('Calcification Rates'!$H$14-'Calcification Rates'!$I$14)</f>
        <v>7.0630917123219898</v>
      </c>
      <c r="M13" s="2">
        <f>(2*('Calcification Rates'!$F$14+'Calcification Rates'!$G$14)*('Calcification Rates'!$H$14+'Calcification Rates'!$I$14))+(0.1*('Calcification Rates'!$F$14+'Calcification Rates'!$G$14)*(A13+(2*'Calcification Rates'!$F$14+'Calcification Rates'!$G$14)))*('Calcification Rates'!$H$14+'Calcification Rates'!$I$14)</f>
        <v>16.876773820198931</v>
      </c>
      <c r="N13" s="2">
        <f>((((((((($A13*2)/PI())/2)+'Calcification Rates'!$F$15)^2)*PI())/2))-((((((($A13*2)/PI())/2)^2)*PI())/2)))*'Calcification Rates'!$H$15</f>
        <v>15.206895771462973</v>
      </c>
      <c r="O13" s="2">
        <f>((((((((($A13*2)/PI())/2)+('Calcification Rates'!$F$15-'Calcification Rates'!$G$15))^2)*PI())/2))-((((((($A13*2)/PI())/2)^2)*PI())/2)))*('Calcification Rates'!$H$15-'Calcification Rates'!$I$15)</f>
        <v>11.428887879092375</v>
      </c>
      <c r="P13" s="2">
        <f>((((((((($A13*2)/PI())/2)+('Calcification Rates'!$F$15+'Calcification Rates'!$G$15))^2)*PI())/2))-((((((($A13*2)/PI())/2)^2)*PI())/2)))*('Calcification Rates'!$H$15+'Calcification Rates'!$I$15)</f>
        <v>19.550355203735538</v>
      </c>
      <c r="Q13" s="2">
        <f>(2*'Calcification Rates'!$F$16*'Calcification Rates'!$H$16)+0.1*'Calcification Rates'!$F$16*(A13+(2*'Calcification Rates'!$F$16))*'Calcification Rates'!$H$16</f>
        <v>11.41398974843217</v>
      </c>
      <c r="R13" s="2">
        <f>(2*('Calcification Rates'!$F$16-'Calcification Rates'!$G$16)*('Calcification Rates'!$H$16-'Calcification Rates'!$I$16))+(0.1*('Calcification Rates'!$F$16-'Calcification Rates'!$G$16)*(A13+(2*'Calcification Rates'!$F$16-'Calcification Rates'!$G$16)))*('Calcification Rates'!$H$16-'Calcification Rates'!$I$16)</f>
        <v>7.0630917123219898</v>
      </c>
      <c r="S13" s="2">
        <f>(2*('Calcification Rates'!$F$16+'Calcification Rates'!$G$16)*('Calcification Rates'!$H$16+'Calcification Rates'!$I$16))+(0.1*('Calcification Rates'!$F$16+'Calcification Rates'!$G$16)*(A13+(2*'Calcification Rates'!$F$16+'Calcification Rates'!$G$16)))*('Calcification Rates'!$H$16+'Calcification Rates'!$I$16)</f>
        <v>16.876773820198931</v>
      </c>
      <c r="T13" s="2">
        <f>$A13*'Calcification Rates'!$F$17*'Calcification Rates'!$H$17</f>
        <v>13.473817440521186</v>
      </c>
      <c r="U13" s="2">
        <f>$A13*('Calcification Rates'!$F$17-'Calcification Rates'!$G$17)*('Calcification Rates'!$H$17-'Calcification Rates'!$I$17)</f>
        <v>10.316408868435859</v>
      </c>
      <c r="V13" s="2">
        <f>$A13*('Calcification Rates'!$F$17+'Calcification Rates'!$G$17)*('Calcification Rates'!$H$17+'Calcification Rates'!$I$17)</f>
        <v>17.008955445390225</v>
      </c>
      <c r="W13" s="2">
        <f>$A13*'Calcification Rates'!$F$22*'Calcification Rates'!$H$22</f>
        <v>1.958</v>
      </c>
      <c r="X13" s="2">
        <f>$A13*('Calcification Rates'!$F$22-'Calcification Rates'!$G$22)*('Calcification Rates'!$H$22-'Calcification Rates'!$I$22)</f>
        <v>1.111</v>
      </c>
      <c r="Y13" s="2">
        <f>$A13*('Calcification Rates'!$F$22+'Calcification Rates'!$G$22)*('Calcification Rates'!$H$22+'Calcification Rates'!$I$22)</f>
        <v>2.8050000000000002</v>
      </c>
      <c r="Z13" s="2">
        <f>((((((((($A13*2)/PI())/2)+'Calcification Rates'!$F$25)^2)*PI())/2))-((((((($A13*2)/PI())/2)^2)*PI())/2)))*'Calcification Rates'!$H$25</f>
        <v>22.756910299942898</v>
      </c>
      <c r="AA13" s="2">
        <f>((((((((($A13*2)/PI())/2)+('Calcification Rates'!$F$25-'Calcification Rates'!$G$25))^2)*PI())/2))-((((((($A13*2)/PI())/2)^2)*PI())/2)))*('Calcification Rates'!$H$25-'Calcification Rates'!$I$25)</f>
        <v>9.4000351703492768</v>
      </c>
      <c r="AB13" s="2">
        <f>((((((((($A13*2)/PI())/2)+('Calcification Rates'!$F$25+'Calcification Rates'!$G$25))^2)*PI())/2))-((((((($A13*2)/PI())/2)^2)*PI())/2)))*('Calcification Rates'!$H$25+'Calcification Rates'!$I$25)</f>
        <v>37.759730432841124</v>
      </c>
      <c r="AC13" s="2">
        <f>((((((((($A13*2)/PI())/2)+'Calcification Rates'!$F$26)^2)*PI())/2))-((((((($A13*2)/PI())/2)^2)*PI())/2)))*'Calcification Rates'!$H$26</f>
        <v>22.756910299942898</v>
      </c>
      <c r="AD13" s="2">
        <f>((((((((($A13*2)/PI())/2)+('Calcification Rates'!$F$26-'Calcification Rates'!$G$26))^2)*PI())/2))-((((((($A13*2)/PI())/2)^2)*PI())/2)))*('Calcification Rates'!$H$26-'Calcification Rates'!$I$26)</f>
        <v>9.4000351703492768</v>
      </c>
      <c r="AE13" s="2">
        <f>((((((((($A13*2)/PI())/2)+('Calcification Rates'!$F$26+'Calcification Rates'!$G$26))^2)*PI())/2))-((((((($A13*2)/PI())/2)^2)*PI())/2)))*('Calcification Rates'!$H$26+'Calcification Rates'!$I$26)</f>
        <v>37.759730432841124</v>
      </c>
      <c r="AF13" s="2">
        <f>((((((((($A13*2)/PI())/2)+'Calcification Rates'!$F$27)^2)*PI())/2))-((((((($A13*2)/PI())/2)^2)*PI())/2)))*'Calcification Rates'!$H$27</f>
        <v>22.756910299942898</v>
      </c>
      <c r="AG13" s="2">
        <f>((((((((($A13*2)/PI())/2)+('Calcification Rates'!$F$27-'Calcification Rates'!$G$27))^2)*PI())/2))-((((((($A13*2)/PI())/2)^2)*PI())/2)))*('Calcification Rates'!$H$27-'Calcification Rates'!$I$27)</f>
        <v>9.4000351703492768</v>
      </c>
      <c r="AH13" s="2">
        <f>((((((((($A13*2)/PI())/2)+('Calcification Rates'!$F$27+'Calcification Rates'!$G$27))^2)*PI())/2))-((((((($A13*2)/PI())/2)^2)*PI())/2)))*('Calcification Rates'!$H$27+'Calcification Rates'!$I$27)</f>
        <v>37.759730432841124</v>
      </c>
      <c r="AI13" s="2">
        <f>$A13*'Calcification Rates'!$F$29*'Calcification Rates'!$H$29</f>
        <v>17.750699999999998</v>
      </c>
      <c r="AJ13" s="2">
        <f>$A13*('Calcification Rates'!$F$29-'Calcification Rates'!$G$29)*('Calcification Rates'!$H$29-'Calcification Rates'!$I$29)</f>
        <v>16.423879999999997</v>
      </c>
      <c r="AK13" s="2">
        <f>$A13*('Calcification Rates'!$F$29+'Calcification Rates'!$G$29)*('Calcification Rates'!$H$29+'Calcification Rates'!$I$29)</f>
        <v>19.077519999999996</v>
      </c>
      <c r="AL13" s="2">
        <f>(2*'Calcification Rates'!$F$30*'Calcification Rates'!$H$30)+0.1*'Calcification Rates'!$F$30*($A13+(2*'Calcification Rates'!$F$30))*'Calcification Rates'!$H$30</f>
        <v>5.8647572667112566</v>
      </c>
      <c r="AM13" s="2">
        <f>(2*('Calcification Rates'!$F$30-'Calcification Rates'!$G$30)*('Calcification Rates'!$H$30-'Calcification Rates'!$I$30))+(0.1*('Calcification Rates'!$F$30-'Calcification Rates'!$G$30)*($A13+(2*'Calcification Rates'!$F$30-'Calcification Rates'!$G$30)))*('Calcification Rates'!$H$30-'Calcification Rates'!$I$30)</f>
        <v>3.3986022153968403</v>
      </c>
      <c r="AN13" s="2">
        <f>(2*('Calcification Rates'!$F$30+'Calcification Rates'!$G$30)*('Calcification Rates'!$H$30+'Calcification Rates'!$I$30))+(0.1*('Calcification Rates'!$F$30+'Calcification Rates'!$G$30)*($A13+(2*'Calcification Rates'!$F$30+'Calcification Rates'!$G$30)))*('Calcification Rates'!$H$30+'Calcification Rates'!$I$30)</f>
        <v>9.0174437051085228</v>
      </c>
      <c r="AO13" s="2">
        <f>((((((((($A13*2)/PI())/2)+'Calcification Rates'!$F$31)^2)*PI())/2))-((((((($A13*2)/PI())/2)^2)*PI())/2)))*'Calcification Rates'!$H$31</f>
        <v>46.843199891927014</v>
      </c>
      <c r="AP13" s="2">
        <f>((((((((($A13*2)/PI())/2)+('Calcification Rates'!$F$31-'Calcification Rates'!$G$31))^2)*PI())/2))-((((((($A13*2)/PI())/2)^2)*PI())/2)))*('Calcification Rates'!$H$31-'Calcification Rates'!$I$31)</f>
        <v>27.777409458557248</v>
      </c>
      <c r="AQ13" s="2">
        <f>((((((((($A13*2)/PI())/2)+('Calcification Rates'!$F$31+'Calcification Rates'!$G$31))^2)*PI())/2))-((((((($A13*2)/PI())/2)^2)*PI())/2)))*('Calcification Rates'!$H$31+'Calcification Rates'!$I$31)</f>
        <v>72.070022169955635</v>
      </c>
      <c r="AR13" s="2">
        <f>(2*'Calcification Rates'!$F$32*'Calcification Rates'!$H$32)+0.1*'Calcification Rates'!$F$32*($A13+(2*'Calcification Rates'!$F$32))*'Calcification Rates'!$H$32</f>
        <v>5.8647572667112566</v>
      </c>
      <c r="AS13" s="2">
        <f>(2*('Calcification Rates'!$F$32-'Calcification Rates'!$G$32)*('Calcification Rates'!$H$32-'Calcification Rates'!$I$32))+(0.1*('Calcification Rates'!$F$32-'Calcification Rates'!$G$32)*($A13+(2*'Calcification Rates'!$F$32-'Calcification Rates'!$G$32)))*('Calcification Rates'!$H$32-'Calcification Rates'!$I$32)</f>
        <v>3.3986022153968403</v>
      </c>
      <c r="AT13" s="2">
        <f>(2*('Calcification Rates'!$F$32+'Calcification Rates'!$G$32)*('Calcification Rates'!$H$32+'Calcification Rates'!$I$32))+(0.1*('Calcification Rates'!$F$32+'Calcification Rates'!$G$32)*($A13+(2*'Calcification Rates'!$F$32+'Calcification Rates'!$G$32)))*('Calcification Rates'!$H$32+'Calcification Rates'!$I$32)</f>
        <v>9.0174437051085228</v>
      </c>
      <c r="AU13" s="2">
        <f>((((((((($A13*2)/PI())/2)+'Calcification Rates'!$F$36)^2)*PI())/2))-((((((($A13*2)/PI())/2)^2)*PI())/2)))*'Calcification Rates'!$H$36</f>
        <v>16.131122265666264</v>
      </c>
      <c r="AV13" s="2">
        <f>((((((((($A13*2)/PI())/2)+('Calcification Rates'!$F$36-'Calcification Rates'!$G$36))^2)*PI())/2))-((((((($A13*2)/PI())/2)^2)*PI())/2)))*('Calcification Rates'!$H$36-'Calcification Rates'!$I$36)</f>
        <v>12.166965773275978</v>
      </c>
      <c r="AW13" s="2">
        <f>((((((((($A13*2)/PI())/2)+('Calcification Rates'!$F$36+'Calcification Rates'!$G$36))^2)*PI())/2))-((((((($A13*2)/PI())/2)^2)*PI())/2)))*('Calcification Rates'!$H$36+'Calcification Rates'!$I$36)</f>
        <v>20.651811755287156</v>
      </c>
      <c r="AX13" s="2">
        <f>$A13*'Calcification Rates'!$F$37*'Calcification Rates'!$H$37</f>
        <v>14.216341018518518</v>
      </c>
      <c r="AY13" s="2">
        <f>$A13*('Calcification Rates'!$F$37-'Calcification Rates'!$G$37)*('Calcification Rates'!$H$37-'Calcification Rates'!$I$37)</f>
        <v>10.94329035188734</v>
      </c>
      <c r="AZ13" s="2">
        <f>$A13*('Calcification Rates'!$F$37+'Calcification Rates'!$G$37)*('Calcification Rates'!$H$37+'Calcification Rates'!$I$37)</f>
        <v>17.840846999807216</v>
      </c>
      <c r="BA13" s="2">
        <f>$A13*'Calcification Rates'!$F$38*'Calcification Rates'!$H$38</f>
        <v>21.15822866666667</v>
      </c>
      <c r="BB13" s="2">
        <f>$A13*('Calcification Rates'!$F$38-'Calcification Rates'!$G$38)*('Calcification Rates'!$H$38-'Calcification Rates'!$I$38)</f>
        <v>16.143889333333334</v>
      </c>
      <c r="BC13" s="2">
        <f>$A13*('Calcification Rates'!$F$38+'Calcification Rates'!$G$38)*('Calcification Rates'!$H$38+'Calcification Rates'!$I$38)</f>
        <v>26.756895000000004</v>
      </c>
      <c r="BD13" s="2">
        <f>(2*'Calcification Rates'!$F$39*'Calcification Rates'!$H$39)+0.1*'Calcification Rates'!$F$39*(AN13+(2*'Calcification Rates'!$F$39))*'Calcification Rates'!$H$39</f>
        <v>5.5169287809811038</v>
      </c>
      <c r="BE13" s="2">
        <f>(2*('Calcification Rates'!$F$39-'Calcification Rates'!$G$39)*('Calcification Rates'!$H$39-'Calcification Rates'!$I$39))+(0.1*('Calcification Rates'!$F$39-'Calcification Rates'!$G$39)*(AN13+(2*'Calcification Rates'!$F$39-'Calcification Rates'!$G$39)))*('Calcification Rates'!$H$39-'Calcification Rates'!$I$39)</f>
        <v>3.1950765405610513</v>
      </c>
      <c r="BF13" s="2">
        <f>(2*('Calcification Rates'!$F$39+'Calcification Rates'!$G$39)*('Calcification Rates'!$H$39+'Calcification Rates'!$I$39))+(0.1*('Calcification Rates'!$F$39+'Calcification Rates'!$G$39)*(AN13+(2*'Calcification Rates'!$F$39+'Calcification Rates'!$G$39)))*('Calcification Rates'!$H$39+'Calcification Rates'!$I$39)</f>
        <v>8.4877374746444723</v>
      </c>
      <c r="BG13" s="2">
        <f>((((((((($A13*2)/PI())/2)+'Calcification Rates'!$F$40)^2)*PI())/2))-((((((($A13*2)/PI())/2)^2)*PI())/2)))*'Calcification Rates'!$H$40</f>
        <v>16.131122265666264</v>
      </c>
      <c r="BH13" s="2">
        <f>((((((((($A13*2)/PI())/2)+('Calcification Rates'!$F$40-'Calcification Rates'!$G$40))^2)*PI())/2))-((((((($A13*2)/PI())/2)^2)*PI())/2)))*('Calcification Rates'!$H$40-'Calcification Rates'!$I$40)</f>
        <v>12.166965773275978</v>
      </c>
      <c r="BI13" s="2">
        <f>((((((((($A13*2)/PI())/2)+('Calcification Rates'!$F$40+'Calcification Rates'!$G$40))^2)*PI())/2))-((((((($A13*2)/PI())/2)^2)*PI())/2)))*('Calcification Rates'!$H$40+'Calcification Rates'!$I$40)</f>
        <v>20.651811755287156</v>
      </c>
      <c r="BJ13" s="2">
        <f>((((((((($A13*2)/PI())/2)+'Calcification Rates'!$F$41)^2)*PI())/2))-((((((($A13*2)/PI())/2)^2)*PI())/2)))*'Calcification Rates'!$H$41</f>
        <v>18.648023102093216</v>
      </c>
      <c r="BK13" s="2">
        <f>((((((((($A13*2)/PI())/2)+('Calcification Rates'!$F$41-'Calcification Rates'!$G$41))^2)*PI())/2))-((((((($A13*2)/PI())/2)^2)*PI())/2)))*('Calcification Rates'!$H$41-'Calcification Rates'!$I$41)</f>
        <v>14.764195498962824</v>
      </c>
      <c r="BL13" s="2">
        <f>((((((((($A13*2)/PI())/2)+('Calcification Rates'!$F$41+'Calcification Rates'!$G$41))^2)*PI())/2))-((((((($A13*2)/PI())/2)^2)*PI())/2)))*('Calcification Rates'!$H$41+'Calcification Rates'!$I$41)</f>
        <v>23.003082639606845</v>
      </c>
      <c r="BM13" s="2">
        <f>((((1-'Calcification Rates'!$J$42)*$A13)*'Calcification Rates'!$F$42*0.1)+('Calcification Rates'!$J$42*$A13*'Calcification Rates'!$F$42))*'Calcification Rates'!$H$42</f>
        <v>4.3153254566289512</v>
      </c>
      <c r="BN13" s="2">
        <f>((((1-'Calcification Rates'!$J$42)*BI13)*(('Calcification Rates'!$F$42-'Calcification Rates'!$G$42)*0.1))+('Calcification Rates'!$J$42*BI13*('Calcification Rates'!$F$42-'Calcification Rates'!$G$42)))*('Calcification Rates'!$H$42-'Calcification Rates'!$I$42)</f>
        <v>6.1083303644121898</v>
      </c>
      <c r="BO13" s="2">
        <f>((((1-'Calcification Rates'!$J$42)*BI13)*(('Calcification Rates'!$F$42+'Calcification Rates'!$G$42)*0.1))+('Calcification Rates'!$J$42*BI13*('Calcification Rates'!$F$42+'Calcification Rates'!$G$42)))*('Calcification Rates'!$H$42+'Calcification Rates'!$I$42)</f>
        <v>10.349261545598322</v>
      </c>
      <c r="BP13" s="2">
        <f>(2*'Calcification Rates'!$F$43*'Calcification Rates'!$H$43)+0.1*'Calcification Rates'!$F$43*($A13+(2*'Calcification Rates'!$F$43))*'Calcification Rates'!$H$43</f>
        <v>5.8647572667112566</v>
      </c>
      <c r="BQ13" s="2">
        <f>(2*('Calcification Rates'!$F$43-'Calcification Rates'!$G$43)*('Calcification Rates'!$H$43-'Calcification Rates'!$I$43))+(0.1*('Calcification Rates'!$F$43-'Calcification Rates'!$G$43)*($A13+(2*'Calcification Rates'!$F$43-'Calcification Rates'!$G$43)))*('Calcification Rates'!$H$43-'Calcification Rates'!$I$43)</f>
        <v>3.3986022153968403</v>
      </c>
      <c r="BR13" s="2">
        <f>(2*('Calcification Rates'!$F$43+'Calcification Rates'!$G$43)*('Calcification Rates'!$H$43+'Calcification Rates'!$I$43))+(0.1*('Calcification Rates'!$F$43+'Calcification Rates'!$G$43)*($A13+(2*'Calcification Rates'!$F$43+'Calcification Rates'!$G$43)))*('Calcification Rates'!$H$43+'Calcification Rates'!$I$43)</f>
        <v>9.0174437051085228</v>
      </c>
      <c r="BS13" s="2">
        <f>$A13*'Calcification Rates'!$F$44*'Calcification Rates'!$H$44</f>
        <v>17.559397777777779</v>
      </c>
      <c r="BT13" s="2">
        <f>$A13*('Calcification Rates'!$F$44-'Calcification Rates'!$G$44)*('Calcification Rates'!$H$44-'Calcification Rates'!$I$44)</f>
        <v>13.066774921178393</v>
      </c>
      <c r="BU13" s="2">
        <f>$A13*('Calcification Rates'!$F$44+'Calcification Rates'!$G$44)*('Calcification Rates'!$H$44+'Calcification Rates'!$I$44)</f>
        <v>22.556771320808707</v>
      </c>
      <c r="BV13" s="2">
        <f>(2*'Calcification Rates'!$F$45*'Calcification Rates'!$H$45)+0.1*'Calcification Rates'!$F$45*($A13+(2*'Calcification Rates'!$F$45))*'Calcification Rates'!$H$45</f>
        <v>5.8647572667112566</v>
      </c>
      <c r="BW13" s="2">
        <f>(2*('Calcification Rates'!$F$45-'Calcification Rates'!$G$45)*('Calcification Rates'!$H$45-'Calcification Rates'!$I$45))+(0.1*('Calcification Rates'!$F$45-'Calcification Rates'!$G$45)*($A13+(2*'Calcification Rates'!$F$45-'Calcification Rates'!$G$45)))*('Calcification Rates'!$H$45-'Calcification Rates'!$I$45)</f>
        <v>3.3986022153968403</v>
      </c>
      <c r="BX13" s="2">
        <f>(2*('Calcification Rates'!$F$45+'Calcification Rates'!$G$45)*('Calcification Rates'!$H$45+'Calcification Rates'!$I$45))+(0.1*('Calcification Rates'!$F$45+'Calcification Rates'!$G$45)*($A13+(2*'Calcification Rates'!$F$45+'Calcification Rates'!$G$45)))*('Calcification Rates'!$H$45+'Calcification Rates'!$I$45)</f>
        <v>9.0174437051085228</v>
      </c>
      <c r="BY13" s="2">
        <f>$A13*'Calcification Rates'!$F$46*'Calcification Rates'!$H$46</f>
        <v>4.4615999999999998</v>
      </c>
      <c r="BZ13" s="2">
        <f>$A13*('Calcification Rates'!$F$46-'Calcification Rates'!$G$46)*('Calcification Rates'!$H$46-'Calcification Rates'!$I$46)</f>
        <v>3.4410750000000001</v>
      </c>
      <c r="CA13" s="2">
        <f>$A13*('Calcification Rates'!$F$46+'Calcification Rates'!$G$46)*('Calcification Rates'!$H$46+'Calcification Rates'!$I$46)</f>
        <v>5.586075000000001</v>
      </c>
      <c r="CB13" s="2">
        <f>(2*'Calcification Rates'!$F$47*'Calcification Rates'!$H$47)+0.1*'Calcification Rates'!$F$47*(BL13+(2*'Calcification Rates'!$F$47))*'Calcification Rates'!$H$47</f>
        <v>7.970631419887253</v>
      </c>
      <c r="CC13" s="2">
        <f>(2*('Calcification Rates'!$F$47-'Calcification Rates'!$G$47)*('Calcification Rates'!$H$47-'Calcification Rates'!$I$47))+(0.1*('Calcification Rates'!$F$47-'Calcification Rates'!$G$47)*(BL13+(2*'Calcification Rates'!$F$47-'Calcification Rates'!$G$47)))*('Calcification Rates'!$H$47-'Calcification Rates'!$I$47)</f>
        <v>4.6308171596234082</v>
      </c>
      <c r="CD13" s="2">
        <f>(2*('Calcification Rates'!$F$47+'Calcification Rates'!$G$47)*('Calcification Rates'!$H$47+'Calcification Rates'!$I$47))+(0.1*('Calcification Rates'!$F$47+'Calcification Rates'!$G$47)*(BL13+(2*'Calcification Rates'!$F$47+'Calcification Rates'!$G$47)))*('Calcification Rates'!$H$47+'Calcification Rates'!$I$47)</f>
        <v>12.224468734035964</v>
      </c>
      <c r="CE13" s="2">
        <f>(2*'Calcification Rates'!$F$48*'Calcification Rates'!$H$48)+0.1*'Calcification Rates'!$F$48*($A13+(2*'Calcification Rates'!$F$48))*'Calcification Rates'!$H$48</f>
        <v>5.8647572667112566</v>
      </c>
      <c r="CF13" s="2">
        <f>(2*('Calcification Rates'!$F$48-'Calcification Rates'!$G$48)*('Calcification Rates'!$H$48-'Calcification Rates'!$I$48))+(0.1*('Calcification Rates'!$F$48-'Calcification Rates'!$G$48)*($A13+(2*'Calcification Rates'!$F$48-'Calcification Rates'!$G$48)))*('Calcification Rates'!$H$48-'Calcification Rates'!$I$48)</f>
        <v>3.3986022153968403</v>
      </c>
      <c r="CG13" s="2">
        <f>(2*('Calcification Rates'!$F$48+'Calcification Rates'!$G$48)*('Calcification Rates'!$H$48+'Calcification Rates'!$I$48))+(0.1*('Calcification Rates'!$F$48+'Calcification Rates'!$G$48)*($A13+(2*'Calcification Rates'!$F$48+'Calcification Rates'!$G$48)))*('Calcification Rates'!$H$48+'Calcification Rates'!$I$48)</f>
        <v>9.0174437051085228</v>
      </c>
      <c r="CH13" s="2">
        <f>((((1-'Calcification Rates'!$J$52)*$A13)*'Calcification Rates'!$F$52*0.1)+('Calcification Rates'!$J$52*$A13*'Calcification Rates'!$F$52))*'Calcification Rates'!$H$52</f>
        <v>24.361355479999997</v>
      </c>
      <c r="CI13" s="2">
        <f>((((1-'Calcification Rates'!$J$52)*$A13)*(('Calcification Rates'!$F$52-'Calcification Rates'!$G$52)*0.1))+('Calcification Rates'!$J$52*$A13*('Calcification Rates'!$F$52-'Calcification Rates'!$G$52)))*('Calcification Rates'!$H$52-'Calcification Rates'!$I$52)</f>
        <v>15.94728594680269</v>
      </c>
      <c r="CJ13" s="2">
        <f>((((1-'Calcification Rates'!$J$52)*$A13)*(('Calcification Rates'!$F$52+'Calcification Rates'!$G$52)*0.1))+('Calcification Rates'!$J$52*$A13*('Calcification Rates'!$F$52+'Calcification Rates'!$G$52)))*('Calcification Rates'!$H$52+'Calcification Rates'!$I$52)</f>
        <v>34.465833066712676</v>
      </c>
      <c r="CK13" s="2">
        <f>((((1-'Calcification Rates'!$J$53)*$A13)*'Calcification Rates'!$F$53*0.1)+('Calcification Rates'!$J$53*$A13*'Calcification Rates'!$F$53))*'Calcification Rates'!$H$53</f>
        <v>29.152908524000011</v>
      </c>
      <c r="CL13" s="2">
        <f>((((1-'Calcification Rates'!$J$53)*$A13)*(('Calcification Rates'!$F$53-'Calcification Rates'!$G$53)*0.1))+('Calcification Rates'!$J$53*$A13*('Calcification Rates'!$F$53-'Calcification Rates'!$G$53)))*('Calcification Rates'!$H$53-'Calcification Rates'!$I$53)</f>
        <v>20.17631449743655</v>
      </c>
      <c r="CM13" s="2">
        <f>((((1-'Calcification Rates'!$J$53)*$A13)*(('Calcification Rates'!$F$53+'Calcification Rates'!$G$53)*0.1))+('Calcification Rates'!$J$53*$A13*('Calcification Rates'!$F$53+'Calcification Rates'!$G$53)))*('Calcification Rates'!$H$53+'Calcification Rates'!$I$53)</f>
        <v>39.771925002812885</v>
      </c>
      <c r="CN13" s="2">
        <f>((((1-'Calcification Rates'!$J$54)*$A13)*'Calcification Rates'!$F$54*0.1)+('Calcification Rates'!$J$54*$A13*'Calcification Rates'!$F$54))*'Calcification Rates'!$H$54</f>
        <v>24.855161383673654</v>
      </c>
      <c r="CO13" s="2">
        <f>((((1-'Calcification Rates'!$J$54)*$A13)*(('Calcification Rates'!$F$54-'Calcification Rates'!$G$54)*0.1))+('Calcification Rates'!$J$54*$A13*('Calcification Rates'!$F$54-'Calcification Rates'!$G$54)))*('Calcification Rates'!$H$54-'Calcification Rates'!$I$54)</f>
        <v>17.77736623302938</v>
      </c>
      <c r="CP13" s="2">
        <f>((((1-'Calcification Rates'!$J$54)*$A13)*(('Calcification Rates'!$F$54+'Calcification Rates'!$G$54)*0.1))+('Calcification Rates'!$J$54*$A13*('Calcification Rates'!$F$54+'Calcification Rates'!$G$54)))*('Calcification Rates'!$H$54+'Calcification Rates'!$I$54)</f>
        <v>33.057947976028487</v>
      </c>
      <c r="CQ13" s="2">
        <f>((((1-'Calcification Rates'!$J$55)*$A13)*'Calcification Rates'!$F$55*0.1)+('Calcification Rates'!$J$55*$A13*'Calcification Rates'!$F$55))*'Calcification Rates'!$H$55</f>
        <v>24.857062249479164</v>
      </c>
      <c r="CR13" s="2">
        <f>((((1-'Calcification Rates'!$J$55)*$A13)*(('Calcification Rates'!$F$55-'Calcification Rates'!$G$55)*0.1))+('Calcification Rates'!$J$55*$A13*('Calcification Rates'!$F$55-'Calcification Rates'!$G$55)))*('Calcification Rates'!$H$55-'Calcification Rates'!$I$55)</f>
        <v>18.163702147583518</v>
      </c>
      <c r="CS13" s="2">
        <f>((((1-'Calcification Rates'!$J$55)*$A13)*(('Calcification Rates'!$F$55+'Calcification Rates'!$G$55)*0.1))+('Calcification Rates'!$J$55*$A13*('Calcification Rates'!$F$55+'Calcification Rates'!$G$55)))*('Calcification Rates'!$H$55+'Calcification Rates'!$I$55)</f>
        <v>32.568306844273046</v>
      </c>
      <c r="CT13" s="2">
        <f>((((1-'Calcification Rates'!$J$56)*$A13)*'Calcification Rates'!$F$56*0.1)+('Calcification Rates'!$J$56*$A13*'Calcification Rates'!$F$56))*'Calcification Rates'!$H$56</f>
        <v>24.009330216666665</v>
      </c>
      <c r="CU13" s="2">
        <f>((((1-'Calcification Rates'!$J$56)*$A13)*(('Calcification Rates'!$F$56-'Calcification Rates'!$G$56)*0.1))+('Calcification Rates'!$J$56*$A13*('Calcification Rates'!$F$56-'Calcification Rates'!$G$56)))*('Calcification Rates'!$H$56-'Calcification Rates'!$I$56)</f>
        <v>17.790780027770634</v>
      </c>
      <c r="CV13" s="2">
        <f>((((1-'Calcification Rates'!$J$56)*$A13)*(('Calcification Rates'!$F$56+'Calcification Rates'!$G$56)*0.1))+('Calcification Rates'!$J$56*$A13*('Calcification Rates'!$F$56+'Calcification Rates'!$G$56)))*('Calcification Rates'!$H$56+'Calcification Rates'!$I$56)</f>
        <v>31.142404610693539</v>
      </c>
      <c r="CW13" s="2">
        <f>((((1-'Calcification Rates'!$J$57)*$A13)*'Calcification Rates'!$F$57*0.1)+('Calcification Rates'!$J$57*$A13*'Calcification Rates'!$F$57))*'Calcification Rates'!$H$57</f>
        <v>24.554996812499997</v>
      </c>
      <c r="CX13" s="2">
        <f>((((1-'Calcification Rates'!$J$57)*$A13)*(('Calcification Rates'!$F$57-'Calcification Rates'!$G$57)*0.1))+('Calcification Rates'!$J$57*$A13*('Calcification Rates'!$F$57-'Calcification Rates'!$G$57)))*('Calcification Rates'!$H$57-'Calcification Rates'!$I$57)</f>
        <v>16.080128102023455</v>
      </c>
      <c r="CY13" s="2">
        <f>((((1-'Calcification Rates'!$J$57)*$A13)*(('Calcification Rates'!$F$57+'Calcification Rates'!$G$57)*0.1))+('Calcification Rates'!$J$57*$A13*('Calcification Rates'!$F$57+'Calcification Rates'!$G$57)))*('Calcification Rates'!$H$57+'Calcification Rates'!$I$57)</f>
        <v>34.554072531527943</v>
      </c>
      <c r="CZ13" s="2">
        <f>((((1-'Calcification Rates'!$J$58)*$A13)*'Calcification Rates'!$F$58*0.1)+('Calcification Rates'!$J$58*$A13*'Calcification Rates'!$F$58))*'Calcification Rates'!$H$58</f>
        <v>24.855161383673654</v>
      </c>
      <c r="DA13" s="2">
        <f>((((1-'Calcification Rates'!$J$58)*$A13)*(('Calcification Rates'!$F$58-'Calcification Rates'!$G$58)*0.1))+('Calcification Rates'!$J$58*$A13*('Calcification Rates'!$F$58-'Calcification Rates'!$G$58)))*('Calcification Rates'!$H$58-'Calcification Rates'!$I$58)</f>
        <v>17.77736623302938</v>
      </c>
      <c r="DB13" s="2">
        <f>((((1-'Calcification Rates'!$J$58)*$A13)*(('Calcification Rates'!$F$58+'Calcification Rates'!$G$58)*0.1))+('Calcification Rates'!$J$58*$A13*('Calcification Rates'!$F$58+'Calcification Rates'!$G$58)))*('Calcification Rates'!$H$58+'Calcification Rates'!$I$58)</f>
        <v>33.057947976028487</v>
      </c>
      <c r="DC13" s="2">
        <f>((((1-'Calcification Rates'!$J$59)*$A13)*'Calcification Rates'!$F$59*0.1)+('Calcification Rates'!$J$59*$A13*'Calcification Rates'!$F$59))*'Calcification Rates'!$H$59</f>
        <v>20.604590159999997</v>
      </c>
      <c r="DD13" s="2">
        <f>((((1-'Calcification Rates'!$J$59)*$A13)*(('Calcification Rates'!$F$59-'Calcification Rates'!$G$59)*0.1))+('Calcification Rates'!$J$59*$A13*('Calcification Rates'!$F$59-'Calcification Rates'!$G$59)))*('Calcification Rates'!$H$59-'Calcification Rates'!$I$59)</f>
        <v>15.984008699999997</v>
      </c>
      <c r="DE13" s="2">
        <f>((((1-'Calcification Rates'!$J$59)*$A13)*(('Calcification Rates'!$F$59+'Calcification Rates'!$G$59)*0.1))+('Calcification Rates'!$J$59*$A13*('Calcification Rates'!$F$59+'Calcification Rates'!$G$59)))*('Calcification Rates'!$H$59+'Calcification Rates'!$I$59)</f>
        <v>25.663311959999994</v>
      </c>
      <c r="DF13" s="2">
        <f>((((1-'Calcification Rates'!$J$60)*$A13)*'Calcification Rates'!$F$60*0.1)+('Calcification Rates'!$J$60*$A13*'Calcification Rates'!$F$60))*'Calcification Rates'!$H$60</f>
        <v>26.768789890243902</v>
      </c>
      <c r="DG13" s="2">
        <f>((((1-'Calcification Rates'!$J$60)*$A13)*(('Calcification Rates'!$F$60-'Calcification Rates'!$G$60)*0.1))+('Calcification Rates'!$J$60*$A13*('Calcification Rates'!$F$60-'Calcification Rates'!$G$60)))*('Calcification Rates'!$H$60-'Calcification Rates'!$I$60)</f>
        <v>20.451672553870342</v>
      </c>
      <c r="DH13" s="2">
        <f>((((1-'Calcification Rates'!$J$60)*$A13)*(('Calcification Rates'!$F$60+'Calcification Rates'!$G$60)*0.1))+('Calcification Rates'!$J$60*$A13*('Calcification Rates'!$F$60+'Calcification Rates'!$G$60)))*('Calcification Rates'!$H$60+'Calcification Rates'!$I$60)</f>
        <v>33.910159014976664</v>
      </c>
      <c r="DI13" s="2">
        <f>((((1-'Calcification Rates'!$J$61)*$A13)*'Calcification Rates'!$F$61*0.1)+('Calcification Rates'!$J$61*$A13*'Calcification Rates'!$F$61))*'Calcification Rates'!$H$61</f>
        <v>24.855161383673654</v>
      </c>
      <c r="DJ13" s="2">
        <f>((((1-'Calcification Rates'!$J$61)*$A13)*(('Calcification Rates'!$F$61-'Calcification Rates'!$G$61)*0.1))+('Calcification Rates'!$J$61*$A13*('Calcification Rates'!$F$61-'Calcification Rates'!$G$61)))*('Calcification Rates'!$H$61-'Calcification Rates'!$I$61)</f>
        <v>17.77736623302938</v>
      </c>
      <c r="DK13" s="2">
        <f>((((1-'Calcification Rates'!$J$61)*$A13)*(('Calcification Rates'!$F$61+'Calcification Rates'!$G$61)*0.1))+('Calcification Rates'!$J$61*$A13*('Calcification Rates'!$F$61+'Calcification Rates'!$G$61)))*('Calcification Rates'!$H$61+'Calcification Rates'!$I$61)</f>
        <v>33.057947976028487</v>
      </c>
      <c r="DL13" s="2">
        <f>(2*'Calcification Rates'!$F$62*'Calcification Rates'!$H$62)+0.1*'Calcification Rates'!$F$62*(CV13+(2*'Calcification Rates'!$F$62))*'Calcification Rates'!$H$62</f>
        <v>9.3986302330196771</v>
      </c>
      <c r="DM13" s="2">
        <f>(2*('Calcification Rates'!$F$62-'Calcification Rates'!$G$62)*('Calcification Rates'!$H$62-'Calcification Rates'!$I$62))+(0.1*('Calcification Rates'!$F$62-'Calcification Rates'!$G$62)*(CV13+(2*'Calcification Rates'!$F$62-'Calcification Rates'!$G$62)))*('Calcification Rates'!$H$62-'Calcification Rates'!$I$62)</f>
        <v>5.4663853607078909</v>
      </c>
      <c r="DN13" s="2">
        <f>(2*('Calcification Rates'!$F$62+'Calcification Rates'!$G$62)*('Calcification Rates'!$H$62+'Calcification Rates'!$I$62))+(0.1*('Calcification Rates'!$F$62+'Calcification Rates'!$G$62)*(CV13+(2*'Calcification Rates'!$F$62+'Calcification Rates'!$G$62)))*('Calcification Rates'!$H$62+'Calcification Rates'!$I$62)</f>
        <v>14.399160858010966</v>
      </c>
      <c r="DO13" s="2">
        <f>((((((((($A13*2)/PI())/2)+'Calcification Rates'!$F$63)^2)*PI())/2))-((((((($A13*2)/PI())/2)^2)*PI())/2)))*'Calcification Rates'!$H$63</f>
        <v>13.041553363100823</v>
      </c>
      <c r="DP13" s="2">
        <f>((((((((($A13*2)/PI())/2)+('Calcification Rates'!$F$63-'Calcification Rates'!$G$63))^2)*PI())/2))-((((((($A13*2)/PI())/2)^2)*PI())/2)))*('Calcification Rates'!$H$63-'Calcification Rates'!$I$63)</f>
        <v>9.4059367905028317</v>
      </c>
      <c r="DQ13" s="2">
        <f>((((((((($A13*2)/PI())/2)+('Calcification Rates'!$F$63+'Calcification Rates'!$G$63))^2)*PI())/2))-((((((($A13*2)/PI())/2)^2)*PI())/2)))*('Calcification Rates'!$H$63+'Calcification Rates'!$I$63)</f>
        <v>17.211393808973799</v>
      </c>
      <c r="DR13" s="2">
        <f>(2*'Calcification Rates'!$F$64*'Calcification Rates'!$H$64)+0.1*'Calcification Rates'!$F$64*($A13+(2*'Calcification Rates'!$F$64))*'Calcification Rates'!$H$64</f>
        <v>5.8647572667112566</v>
      </c>
      <c r="DS13" s="2">
        <f>(2*('Calcification Rates'!$F$64-'Calcification Rates'!$G$64)*('Calcification Rates'!$H$64-'Calcification Rates'!$I$64))+(0.1*('Calcification Rates'!$F$64-'Calcification Rates'!$G$64)*($A13+(2*'Calcification Rates'!$F$64-'Calcification Rates'!$G$64)))*('Calcification Rates'!$H$64-'Calcification Rates'!$I$64)</f>
        <v>3.3986022153968403</v>
      </c>
      <c r="DT13" s="2">
        <f>(2*('Calcification Rates'!$F$64+'Calcification Rates'!$G$64)*('Calcification Rates'!$H$64+'Calcification Rates'!$I$64))+(0.1*('Calcification Rates'!$F$64+'Calcification Rates'!$G$64)*($A13+(2*'Calcification Rates'!$F$64+'Calcification Rates'!$G$64)))*('Calcification Rates'!$H$64+'Calcification Rates'!$I$64)</f>
        <v>9.0174437051085228</v>
      </c>
      <c r="DU13" s="2">
        <f>((((((((($A13*2)/PI())/2)+'Calcification Rates'!$F$65)^2)*PI())/2))-((((((($A13*2)/PI())/2)^2)*PI())/2)))*'Calcification Rates'!$H$65</f>
        <v>13.041553363100823</v>
      </c>
      <c r="DV13" s="2">
        <f>((((((((($A13*2)/PI())/2)+('Calcification Rates'!$F$65-'Calcification Rates'!$G$65))^2)*PI())/2))-((((((($A13*2)/PI())/2)^2)*PI())/2)))*('Calcification Rates'!$H$65-'Calcification Rates'!$I$65)</f>
        <v>9.4059367905028317</v>
      </c>
      <c r="DW13" s="2">
        <f>((((((((($A13*2)/PI())/2)+('Calcification Rates'!$F$65+'Calcification Rates'!$G$65))^2)*PI())/2))-((((((($A13*2)/PI())/2)^2)*PI())/2)))*('Calcification Rates'!$H$65+'Calcification Rates'!$I$65)</f>
        <v>17.211393808973799</v>
      </c>
      <c r="DX13" s="2">
        <f>(2*'Calcification Rates'!$F$66*'Calcification Rates'!$H$66)+0.1*'Calcification Rates'!$F$66*(DH13+(2*'Calcification Rates'!$F$66))*'Calcification Rates'!$H$66</f>
        <v>9.8842173640360294</v>
      </c>
      <c r="DY13" s="2">
        <f>(2*('Calcification Rates'!$F$66-'Calcification Rates'!$G$66)*('Calcification Rates'!$H$66-'Calcification Rates'!$I$66))+(0.1*('Calcification Rates'!$F$66-'Calcification Rates'!$G$66)*(DH13+(2*'Calcification Rates'!$F$66-'Calcification Rates'!$G$66)))*('Calcification Rates'!$H$66-'Calcification Rates'!$I$66)</f>
        <v>5.7505180657225985</v>
      </c>
      <c r="DZ13" s="2">
        <f>(2*('Calcification Rates'!$F$66+'Calcification Rates'!$G$66)*('Calcification Rates'!$H$66+'Calcification Rates'!$I$66))+(0.1*('Calcification Rates'!$F$66+'Calcification Rates'!$G$66)*(DH13+(2*'Calcification Rates'!$F$66+'Calcification Rates'!$G$66)))*('Calcification Rates'!$H$66+'Calcification Rates'!$I$66)</f>
        <v>15.138659028186929</v>
      </c>
      <c r="EA13" s="2">
        <f>((((((((($A13*2)/PI())/2)+'Calcification Rates'!$F$67)^2)*PI())/2))-((((((($A13*2)/PI())/2)^2)*PI())/2)))*'Calcification Rates'!$H$67</f>
        <v>13.041553363100823</v>
      </c>
      <c r="EB13" s="2">
        <f>((((((((($A13*2)/PI())/2)+('Calcification Rates'!$F$67-'Calcification Rates'!$G$67))^2)*PI())/2))-((((((($A13*2)/PI())/2)^2)*PI())/2)))*('Calcification Rates'!$H$67-'Calcification Rates'!$I$67)</f>
        <v>9.4059367905028317</v>
      </c>
      <c r="EC13" s="2">
        <f>((((((((($A13*2)/PI())/2)+('Calcification Rates'!$F$67+'Calcification Rates'!$G$67))^2)*PI())/2))-((((((($A13*2)/PI())/2)^2)*PI())/2)))*('Calcification Rates'!$H$67+'Calcification Rates'!$I$67)</f>
        <v>17.211393808973799</v>
      </c>
      <c r="ED13" s="2">
        <f>((((((((($A13*2)/PI())/2)+'Calcification Rates'!$F$68)^2)*PI())/2))-((((((($A13*2)/PI())/2)^2)*PI())/2)))*'Calcification Rates'!$H$68</f>
        <v>13.041553363100823</v>
      </c>
      <c r="EE13" s="2">
        <f>((((((((($A13*2)/PI())/2)+('Calcification Rates'!$F$68-'Calcification Rates'!$G$68))^2)*PI())/2))-((((((($A13*2)/PI())/2)^2)*PI())/2)))*('Calcification Rates'!$H$68-'Calcification Rates'!$I$68)</f>
        <v>9.4059367905028317</v>
      </c>
      <c r="EF13" s="2">
        <f>((((((((($A13*2)/PI())/2)+('Calcification Rates'!$F$68+'Calcification Rates'!$G$68))^2)*PI())/2))-((((((($A13*2)/PI())/2)^2)*PI())/2)))*('Calcification Rates'!$H$68+'Calcification Rates'!$I$68)</f>
        <v>17.211393808973799</v>
      </c>
      <c r="EG13" s="2">
        <f>((((1-'Calcification Rates'!$J$69)*$A13)*'Calcification Rates'!$F$69*0.1)+('Calcification Rates'!$J$69*$A13*'Calcification Rates'!$F$69))*'Calcification Rates'!$H$69</f>
        <v>3.3761964500000015</v>
      </c>
      <c r="EH13" s="2">
        <f>((((1-'Calcification Rates'!$J$69)*EC13)*(('Calcification Rates'!$F$69-'Calcification Rates'!$G$69)*0.1))+('Calcification Rates'!$J$69*EC13*('Calcification Rates'!$F$69-'Calcification Rates'!$G$69)))*('Calcification Rates'!$H$69-'Calcification Rates'!$I$69)</f>
        <v>3.9036769809509071</v>
      </c>
      <c r="EI13" s="2">
        <f>((((1-'Calcification Rates'!$J$69)*EC13)*(('Calcification Rates'!$F$69+'Calcification Rates'!$G$69)*0.1))+('Calcification Rates'!$J$69*EC13*('Calcification Rates'!$F$69+'Calcification Rates'!$G$69)))*('Calcification Rates'!$H$69+'Calcification Rates'!$I$69)</f>
        <v>6.8082881739259689</v>
      </c>
      <c r="EJ13" s="2">
        <f>(2*'Calcification Rates'!$F$70*'Calcification Rates'!$H$70)+0.1*'Calcification Rates'!$F$70*(DT13+(2*'Calcification Rates'!$F$70))*'Calcification Rates'!$H$70</f>
        <v>5.5169287809811038</v>
      </c>
      <c r="EK13" s="2">
        <f>(2*('Calcification Rates'!$F$70-'Calcification Rates'!$G$70)*('Calcification Rates'!$H$70-'Calcification Rates'!$I$70))+(0.1*('Calcification Rates'!$F$70-'Calcification Rates'!$G$70)*(DT13+(2*'Calcification Rates'!$F$70-'Calcification Rates'!$G$70)))*('Calcification Rates'!$H$70-'Calcification Rates'!$I$70)</f>
        <v>3.1950765405610513</v>
      </c>
      <c r="EL13" s="2">
        <f>(2*('Calcification Rates'!$F$70+'Calcification Rates'!$G$70)*('Calcification Rates'!$H$70+'Calcification Rates'!$I$70))+(0.1*('Calcification Rates'!$F$70+'Calcification Rates'!$G$70)*(DT13+(2*'Calcification Rates'!$F$70+'Calcification Rates'!$G$70)))*('Calcification Rates'!$H$70+'Calcification Rates'!$I$70)</f>
        <v>8.4877374746444723</v>
      </c>
      <c r="EM13" s="2">
        <f>((((1-'Calcification Rates'!$J$71)*$A13)*'Calcification Rates'!$F$71*0.1)+('Calcification Rates'!$J$71*$A13*'Calcification Rates'!$F$71))*'Calcification Rates'!$H$71</f>
        <v>24.855161383673654</v>
      </c>
      <c r="EN13" s="2">
        <f>((((1-'Calcification Rates'!$J$71)*$A13)*(('Calcification Rates'!$F$71-'Calcification Rates'!$G$71)*0.1))+('Calcification Rates'!$J$71*$A13*('Calcification Rates'!$F$71-'Calcification Rates'!$G$71)))*('Calcification Rates'!$H$71-'Calcification Rates'!$I$71)</f>
        <v>17.77736623302938</v>
      </c>
      <c r="EO13" s="2">
        <f>((((1-'Calcification Rates'!$J$71)*$A13)*(('Calcification Rates'!$F$71+'Calcification Rates'!$G$71)*0.1))+('Calcification Rates'!$J$71*$A13*('Calcification Rates'!$F$71+'Calcification Rates'!$G$71)))*('Calcification Rates'!$H$71+'Calcification Rates'!$I$71)</f>
        <v>33.057947976028487</v>
      </c>
      <c r="EP13" s="2">
        <f>(2*'Calcification Rates'!$F$72*'Calcification Rates'!$H$72)+0.1*'Calcification Rates'!$F$72*($A13+(2*'Calcification Rates'!$F$72))*'Calcification Rates'!$H$72</f>
        <v>5.8647572667112566</v>
      </c>
      <c r="EQ13" s="2">
        <f>(2*('Calcification Rates'!$F$72-'Calcification Rates'!$G$72)*('Calcification Rates'!$H$72-'Calcification Rates'!$I$72))+(0.1*('Calcification Rates'!$F$72-'Calcification Rates'!$G$72)*($A13+(2*'Calcification Rates'!$F$72-'Calcification Rates'!$G$72)))*('Calcification Rates'!$H$72-'Calcification Rates'!$I$72)</f>
        <v>3.3986022153968403</v>
      </c>
      <c r="ER13" s="2">
        <f>(2*('Calcification Rates'!$F$72+'Calcification Rates'!$G$72)*('Calcification Rates'!$H$72+'Calcification Rates'!$I$72))+(0.1*('Calcification Rates'!$F$72+'Calcification Rates'!$G$72)*($A13+(2*'Calcification Rates'!$F$72+'Calcification Rates'!$G$72)))*('Calcification Rates'!$H$72+'Calcification Rates'!$I$72)</f>
        <v>9.0174437051085228</v>
      </c>
      <c r="ES13" s="2">
        <f>$A13*'Calcification Rates'!$F$73*'Calcification Rates'!$H$73</f>
        <v>14.850000000000003</v>
      </c>
      <c r="ET13" s="2">
        <f>$A13*('Calcification Rates'!$F$73-'Calcification Rates'!$G$73)*('Calcification Rates'!$H$73-'Calcification Rates'!$I$73)</f>
        <v>10.39709</v>
      </c>
      <c r="EU13" s="2">
        <f>$A13*('Calcification Rates'!$F$73+'Calcification Rates'!$G$73)*('Calcification Rates'!$H$73+'Calcification Rates'!$I$73)</f>
        <v>20.090840000000004</v>
      </c>
      <c r="EV13" s="2">
        <f>(2*'Calcification Rates'!$F$74*'Calcification Rates'!$H$74)+0.1*'Calcification Rates'!$F$74*($A13+(2*'Calcification Rates'!$F$74))*'Calcification Rates'!$H$74</f>
        <v>5.8647572667112566</v>
      </c>
      <c r="EW13" s="2">
        <f>(2*('Calcification Rates'!$F$74-'Calcification Rates'!$G$74)*('Calcification Rates'!$H$74-'Calcification Rates'!$I$74))+(0.1*('Calcification Rates'!$F$74-'Calcification Rates'!$G$74)*($A13+(2*'Calcification Rates'!$F$74-'Calcification Rates'!$G$74)))*('Calcification Rates'!$H$74-'Calcification Rates'!$I$74)</f>
        <v>3.3986022153968403</v>
      </c>
      <c r="EX13" s="2">
        <f>(2*('Calcification Rates'!$F$74+'Calcification Rates'!$G$74)*('Calcification Rates'!$H$74+'Calcification Rates'!$I$74))+(0.1*('Calcification Rates'!$F$74+'Calcification Rates'!$G$74)*($A13+(2*'Calcification Rates'!$F$74+'Calcification Rates'!$G$74)))*('Calcification Rates'!$H$74+'Calcification Rates'!$I$74)</f>
        <v>9.0174437051085228</v>
      </c>
      <c r="EY13" s="2">
        <f>$A13*'Calcification Rates'!$F$75*'Calcification Rates'!$H$75</f>
        <v>9.2743185034013624</v>
      </c>
      <c r="EZ13" s="2">
        <f>$A13*('Calcification Rates'!$F$75-'Calcification Rates'!$G$75)*('Calcification Rates'!$H$75-'Calcification Rates'!$I$75)</f>
        <v>7.1995122254100785</v>
      </c>
      <c r="FA13" s="2">
        <f>$A13*('Calcification Rates'!$F$75+'Calcification Rates'!$G$75)*('Calcification Rates'!$H$75+'Calcification Rates'!$I$75)</f>
        <v>11.59041601756244</v>
      </c>
      <c r="FB13" s="2">
        <f>((((1-'Calcification Rates'!$J$76)*$A13)*'Calcification Rates'!$F$76*0.1)+('Calcification Rates'!$J$76*$A13*'Calcification Rates'!$F$76))*'Calcification Rates'!$H$76</f>
        <v>6.3498599999999996</v>
      </c>
      <c r="FC13" s="2">
        <f>((((1-'Calcification Rates'!$J$76)*$A13)*(('Calcification Rates'!$F$76-'Calcification Rates'!$G$76)*0.1))+('Calcification Rates'!$J$76*$A13*('Calcification Rates'!$F$76-'Calcification Rates'!$G$76)))*('Calcification Rates'!$H$76-'Calcification Rates'!$I$76)</f>
        <v>4.4443375679999999</v>
      </c>
      <c r="FD13" s="2">
        <f>((((1-'Calcification Rates'!$J$76)*$A13)*(('Calcification Rates'!$F$76+'Calcification Rates'!$G$76)*0.1))+('Calcification Rates'!$J$76*$A13*('Calcification Rates'!$F$76+'Calcification Rates'!$G$76)))*('Calcification Rates'!$H$76+'Calcification Rates'!$I$76)</f>
        <v>8.5929127679999997</v>
      </c>
      <c r="FE13" s="113">
        <f>$A13*'Calcification Rates'!$F$77*'Calcification Rates'!$H$77</f>
        <v>19.470000000000002</v>
      </c>
      <c r="FF13" s="113">
        <f>$A13*('Calcification Rates'!$F$77-'Calcification Rates'!$G$77)*('Calcification Rates'!$H$77-'Calcification Rates'!$I$77)</f>
        <v>13.605900000000002</v>
      </c>
      <c r="FG13" s="113">
        <f>$A13*('Calcification Rates'!$F$77+'Calcification Rates'!$G$77)*('Calcification Rates'!$H$77+'Calcification Rates'!$I$77)</f>
        <v>26.378000000000004</v>
      </c>
      <c r="FH13" s="113">
        <f>$A13*'Calcification Rates'!$F$81*'Calcification Rates'!$H$81</f>
        <v>1.958</v>
      </c>
      <c r="FI13" s="113">
        <f>$A13*('Calcification Rates'!$F$81-'Calcification Rates'!$G$81)*('Calcification Rates'!$H$81-'Calcification Rates'!$I$81)</f>
        <v>1.111</v>
      </c>
      <c r="FJ13" s="113">
        <f>$A13*('Calcification Rates'!$F$81+'Calcification Rates'!$G$81)*('Calcification Rates'!$H$81+'Calcification Rates'!$I$81)</f>
        <v>2.8050000000000002</v>
      </c>
      <c r="FK13" s="113">
        <f>$A13*'Calcification Rates'!$F$84*'Calcification Rates'!$H$84</f>
        <v>1.958</v>
      </c>
      <c r="FL13" s="113">
        <f>$A13*('Calcification Rates'!$F$84-'Calcification Rates'!$G$84)*('Calcification Rates'!$H$84-'Calcification Rates'!$I$84)</f>
        <v>1.111</v>
      </c>
      <c r="FM13" s="113">
        <f>$A13*('Calcification Rates'!$F$84+'Calcification Rates'!$G$84)*('Calcification Rates'!$H$84+'Calcification Rates'!$I$84)</f>
        <v>2.8050000000000002</v>
      </c>
    </row>
    <row r="14" spans="1:169" x14ac:dyDescent="0.3">
      <c r="A14" s="1">
        <v>12</v>
      </c>
      <c r="B14" s="2">
        <f>((((1-'Calcification Rates'!$J$11)*A14)*'Calcification Rates'!$F$11*0.1)+('Calcification Rates'!$J$11*A14*'Calcification Rates'!$F$11))*'Calcification Rates'!$H$11</f>
        <v>27.114721509462175</v>
      </c>
      <c r="C14" s="2">
        <f>((((1-'Calcification Rates'!$J$11)*A14)*(('Calcification Rates'!$F$11-'Calcification Rates'!$G$11)*0.1))+('Calcification Rates'!$J$11*A14*('Calcification Rates'!$F$11-'Calcification Rates'!$G$11)))*('Calcification Rates'!$H$11-'Calcification Rates'!$I$11)</f>
        <v>19.393490436032053</v>
      </c>
      <c r="D14" s="2">
        <f>((((1-'Calcification Rates'!$J$11)*A14)*(('Calcification Rates'!$F$11+'Calcification Rates'!$G$11)*0.1))+('Calcification Rates'!$J$11*A14*('Calcification Rates'!$F$11+'Calcification Rates'!$G$11)))*('Calcification Rates'!$H$11+'Calcification Rates'!$I$11)</f>
        <v>36.063215973849267</v>
      </c>
      <c r="E14" s="2">
        <f>((((1-'Calcification Rates'!$J$12)*A14)*'Calcification Rates'!$F$12*0.1)+('Calcification Rates'!$J$12*A14*'Calcification Rates'!$F$12))*'Calcification Rates'!$H$12</f>
        <v>4.7076277708679459</v>
      </c>
      <c r="F14" s="2">
        <f>((((1-'Calcification Rates'!$J$12)*A14)*(('Calcification Rates'!$F$12-'Calcification Rates'!$G$12)*0.1))+('Calcification Rates'!$J$12*A14*('Calcification Rates'!$F$12-'Calcification Rates'!$G$12)))*('Calcification Rates'!$H$12-'Calcification Rates'!$I$12)</f>
        <v>3.5493236739474181</v>
      </c>
      <c r="G14" s="2">
        <f>((((1-'Calcification Rates'!$J$12)*A14)*(('Calcification Rates'!$F$12+'Calcification Rates'!$G$12)*0.1))+('Calcification Rates'!$J$12*A14*('Calcification Rates'!$F$12+'Calcification Rates'!$G$12)))*('Calcification Rates'!$H$12+'Calcification Rates'!$I$12)</f>
        <v>6.0135711103111911</v>
      </c>
      <c r="H14" s="2">
        <f>(2*'Calcification Rates'!$F$13*'Calcification Rates'!$H$13)+0.1*'Calcification Rates'!$F$13*(A14+(2*'Calcification Rates'!$F$13))*'Calcification Rates'!$H$13</f>
        <v>6.0402017101434122</v>
      </c>
      <c r="I14" s="2">
        <f>(2*('Calcification Rates'!$F$13-'Calcification Rates'!$G$13)*('Calcification Rates'!$H$13-'Calcification Rates'!$I$13))+(0.1*('Calcification Rates'!$F$13-'Calcification Rates'!$G$13)*(A14+(2*'Calcification Rates'!$F$13-'Calcification Rates'!$G$13)))*('Calcification Rates'!$H$13-'Calcification Rates'!$I$13)</f>
        <v>3.5012604225611064</v>
      </c>
      <c r="J14" s="2">
        <f>(2*('Calcification Rates'!$F$13+'Calcification Rates'!$G$13)*('Calcification Rates'!$H$13+'Calcification Rates'!$I$13))+(0.1*('Calcification Rates'!$F$13+'Calcification Rates'!$G$13)*(A14+(2*'Calcification Rates'!$F$13+'Calcification Rates'!$G$13)))*('Calcification Rates'!$H$13+'Calcification Rates'!$I$13)</f>
        <v>9.2846271549954</v>
      </c>
      <c r="K14" s="2">
        <f>(2*'Calcification Rates'!$F$14*'Calcification Rates'!$H$14)+0.1*'Calcification Rates'!$F$14*(A14+(2*'Calcification Rates'!$F$14))*'Calcification Rates'!$H$14</f>
        <v>11.73466829661335</v>
      </c>
      <c r="L14" s="2">
        <f>(2*('Calcification Rates'!$F$14-'Calcification Rates'!$G$14)*('Calcification Rates'!$H$14-'Calcification Rates'!$I$14))+(0.1*('Calcification Rates'!$F$14-'Calcification Rates'!$G$14)*(A14+(2*'Calcification Rates'!$F$14-'Calcification Rates'!$G$14)))*('Calcification Rates'!$H$14-'Calcification Rates'!$I$14)</f>
        <v>7.2644595639205001</v>
      </c>
      <c r="M14" s="2">
        <f>(2*('Calcification Rates'!$F$14+'Calcification Rates'!$G$14)*('Calcification Rates'!$H$14+'Calcification Rates'!$I$14))+(0.1*('Calcification Rates'!$F$14+'Calcification Rates'!$G$14)*(A14+(2*'Calcification Rates'!$F$14+'Calcification Rates'!$G$14)))*('Calcification Rates'!$H$14+'Calcification Rates'!$I$14)</f>
        <v>17.344133108319106</v>
      </c>
      <c r="N14" s="2">
        <f>((((((((($A14*2)/PI())/2)+'Calcification Rates'!$F$15)^2)*PI())/2))-((((((($A14*2)/PI())/2)^2)*PI())/2)))*'Calcification Rates'!$H$15</f>
        <v>16.431788266055804</v>
      </c>
      <c r="O14" s="2">
        <f>((((((((($A14*2)/PI())/2)+('Calcification Rates'!$F$15-'Calcification Rates'!$G$15))^2)*PI())/2))-((((((($A14*2)/PI())/2)^2)*PI())/2)))*('Calcification Rates'!$H$15-'Calcification Rates'!$I$15)</f>
        <v>12.366743230768362</v>
      </c>
      <c r="P14" s="2">
        <f>((((((((($A14*2)/PI())/2)+('Calcification Rates'!$F$15+'Calcification Rates'!$G$15))^2)*PI())/2))-((((((($A14*2)/PI())/2)^2)*PI())/2)))*('Calcification Rates'!$H$15+'Calcification Rates'!$I$15)</f>
        <v>21.096623880589192</v>
      </c>
      <c r="Q14" s="2">
        <f>(2*'Calcification Rates'!$F$16*'Calcification Rates'!$H$16)+0.1*'Calcification Rates'!$F$16*(A14+(2*'Calcification Rates'!$F$16))*'Calcification Rates'!$H$16</f>
        <v>11.73466829661335</v>
      </c>
      <c r="R14" s="2">
        <f>(2*('Calcification Rates'!$F$16-'Calcification Rates'!$G$16)*('Calcification Rates'!$H$16-'Calcification Rates'!$I$16))+(0.1*('Calcification Rates'!$F$16-'Calcification Rates'!$G$16)*(A14+(2*'Calcification Rates'!$F$16-'Calcification Rates'!$G$16)))*('Calcification Rates'!$H$16-'Calcification Rates'!$I$16)</f>
        <v>7.2644595639205001</v>
      </c>
      <c r="S14" s="2">
        <f>(2*('Calcification Rates'!$F$16+'Calcification Rates'!$G$16)*('Calcification Rates'!$H$16+'Calcification Rates'!$I$16))+(0.1*('Calcification Rates'!$F$16+'Calcification Rates'!$G$16)*(A14+(2*'Calcification Rates'!$F$16+'Calcification Rates'!$G$16)))*('Calcification Rates'!$H$16+'Calcification Rates'!$I$16)</f>
        <v>17.344133108319106</v>
      </c>
      <c r="T14" s="2">
        <f>$A14*'Calcification Rates'!$F$17*'Calcification Rates'!$H$17</f>
        <v>14.698709935114019</v>
      </c>
      <c r="U14" s="2">
        <f>$A14*('Calcification Rates'!$F$17-'Calcification Rates'!$G$17)*('Calcification Rates'!$H$17-'Calcification Rates'!$I$17)</f>
        <v>11.25426422011185</v>
      </c>
      <c r="V14" s="2">
        <f>$A14*('Calcification Rates'!$F$17+'Calcification Rates'!$G$17)*('Calcification Rates'!$H$17+'Calcification Rates'!$I$17)</f>
        <v>18.555224122243878</v>
      </c>
      <c r="W14" s="2">
        <f>$A14*'Calcification Rates'!$F$22*'Calcification Rates'!$H$22</f>
        <v>2.1360000000000001</v>
      </c>
      <c r="X14" s="2">
        <f>$A14*('Calcification Rates'!$F$22-'Calcification Rates'!$G$22)*('Calcification Rates'!$H$22-'Calcification Rates'!$I$22)</f>
        <v>1.212</v>
      </c>
      <c r="Y14" s="2">
        <f>$A14*('Calcification Rates'!$F$22+'Calcification Rates'!$G$22)*('Calcification Rates'!$H$22+'Calcification Rates'!$I$22)</f>
        <v>3.06</v>
      </c>
      <c r="Z14" s="2">
        <f>((((((((($A14*2)/PI())/2)+'Calcification Rates'!$F$25)^2)*PI())/2))-((((((($A14*2)/PI())/2)^2)*PI())/2)))*'Calcification Rates'!$H$25</f>
        <v>24.585720299942892</v>
      </c>
      <c r="AA14" s="2">
        <f>((((((((($A14*2)/PI())/2)+('Calcification Rates'!$F$25-'Calcification Rates'!$G$25))^2)*PI())/2))-((((((($A14*2)/PI())/2)^2)*PI())/2)))*('Calcification Rates'!$H$25-'Calcification Rates'!$I$25)</f>
        <v>10.207766364543033</v>
      </c>
      <c r="AB14" s="2">
        <f>((((((((($A14*2)/PI())/2)+('Calcification Rates'!$F$25+'Calcification Rates'!$G$25))^2)*PI())/2))-((((((($A14*2)/PI())/2)^2)*PI())/2)))*('Calcification Rates'!$H$25+'Calcification Rates'!$I$25)</f>
        <v>40.609619238647348</v>
      </c>
      <c r="AC14" s="2">
        <f>((((((((($A14*2)/PI())/2)+'Calcification Rates'!$F$26)^2)*PI())/2))-((((((($A14*2)/PI())/2)^2)*PI())/2)))*'Calcification Rates'!$H$26</f>
        <v>24.585720299942892</v>
      </c>
      <c r="AD14" s="2">
        <f>((((((((($A14*2)/PI())/2)+('Calcification Rates'!$F$26-'Calcification Rates'!$G$26))^2)*PI())/2))-((((((($A14*2)/PI())/2)^2)*PI())/2)))*('Calcification Rates'!$H$26-'Calcification Rates'!$I$26)</f>
        <v>10.207766364543033</v>
      </c>
      <c r="AE14" s="2">
        <f>((((((((($A14*2)/PI())/2)+('Calcification Rates'!$F$26+'Calcification Rates'!$G$26))^2)*PI())/2))-((((((($A14*2)/PI())/2)^2)*PI())/2)))*('Calcification Rates'!$H$26+'Calcification Rates'!$I$26)</f>
        <v>40.609619238647348</v>
      </c>
      <c r="AF14" s="2">
        <f>((((((((($A14*2)/PI())/2)+'Calcification Rates'!$F$27)^2)*PI())/2))-((((((($A14*2)/PI())/2)^2)*PI())/2)))*'Calcification Rates'!$H$27</f>
        <v>24.585720299942892</v>
      </c>
      <c r="AG14" s="2">
        <f>((((((((($A14*2)/PI())/2)+('Calcification Rates'!$F$27-'Calcification Rates'!$G$27))^2)*PI())/2))-((((((($A14*2)/PI())/2)^2)*PI())/2)))*('Calcification Rates'!$H$27-'Calcification Rates'!$I$27)</f>
        <v>10.207766364543033</v>
      </c>
      <c r="AH14" s="2">
        <f>((((((((($A14*2)/PI())/2)+('Calcification Rates'!$F$27+'Calcification Rates'!$G$27))^2)*PI())/2))-((((((($A14*2)/PI())/2)^2)*PI())/2)))*('Calcification Rates'!$H$27+'Calcification Rates'!$I$27)</f>
        <v>40.609619238647348</v>
      </c>
      <c r="AI14" s="2">
        <f>$A14*'Calcification Rates'!$F$29*'Calcification Rates'!$H$29</f>
        <v>19.364399999999996</v>
      </c>
      <c r="AJ14" s="2">
        <f>$A14*('Calcification Rates'!$F$29-'Calcification Rates'!$G$29)*('Calcification Rates'!$H$29-'Calcification Rates'!$I$29)</f>
        <v>17.916959999999996</v>
      </c>
      <c r="AK14" s="2">
        <f>$A14*('Calcification Rates'!$F$29+'Calcification Rates'!$G$29)*('Calcification Rates'!$H$29+'Calcification Rates'!$I$29)</f>
        <v>20.811839999999993</v>
      </c>
      <c r="AL14" s="2">
        <f>(2*'Calcification Rates'!$F$30*'Calcification Rates'!$H$30)+0.1*'Calcification Rates'!$F$30*($A14+(2*'Calcification Rates'!$F$30))*'Calcification Rates'!$H$30</f>
        <v>6.0402017101434122</v>
      </c>
      <c r="AM14" s="2">
        <f>(2*('Calcification Rates'!$F$30-'Calcification Rates'!$G$30)*('Calcification Rates'!$H$30-'Calcification Rates'!$I$30))+(0.1*('Calcification Rates'!$F$30-'Calcification Rates'!$G$30)*($A14+(2*'Calcification Rates'!$F$30-'Calcification Rates'!$G$30)))*('Calcification Rates'!$H$30-'Calcification Rates'!$I$30)</f>
        <v>3.5012604225611064</v>
      </c>
      <c r="AN14" s="2">
        <f>(2*('Calcification Rates'!$F$30+'Calcification Rates'!$G$30)*('Calcification Rates'!$H$30+'Calcification Rates'!$I$30))+(0.1*('Calcification Rates'!$F$30+'Calcification Rates'!$G$30)*($A14+(2*'Calcification Rates'!$F$30+'Calcification Rates'!$G$30)))*('Calcification Rates'!$H$30+'Calcification Rates'!$I$30)</f>
        <v>9.2846271549954</v>
      </c>
      <c r="AO14" s="2">
        <f>((((((((($A14*2)/PI())/2)+'Calcification Rates'!$F$31)^2)*PI())/2))-((((((($A14*2)/PI())/2)^2)*PI())/2)))*'Calcification Rates'!$H$31</f>
        <v>50.049985373738792</v>
      </c>
      <c r="AP14" s="2">
        <f>((((((((($A14*2)/PI())/2)+('Calcification Rates'!$F$31-'Calcification Rates'!$G$31))^2)*PI())/2))-((((((($A14*2)/PI())/2)^2)*PI())/2)))*('Calcification Rates'!$H$31-'Calcification Rates'!$I$31)</f>
        <v>29.791087974542339</v>
      </c>
      <c r="AQ14" s="2">
        <f>((((((((($A14*2)/PI())/2)+('Calcification Rates'!$F$31+'Calcification Rates'!$G$31))^2)*PI())/2))-((((((($A14*2)/PI())/2)^2)*PI())/2)))*('Calcification Rates'!$H$31+'Calcification Rates'!$I$31)</f>
        <v>76.743615051157406</v>
      </c>
      <c r="AR14" s="2">
        <f>(2*'Calcification Rates'!$F$32*'Calcification Rates'!$H$32)+0.1*'Calcification Rates'!$F$32*($A14+(2*'Calcification Rates'!$F$32))*'Calcification Rates'!$H$32</f>
        <v>6.0402017101434122</v>
      </c>
      <c r="AS14" s="2">
        <f>(2*('Calcification Rates'!$F$32-'Calcification Rates'!$G$32)*('Calcification Rates'!$H$32-'Calcification Rates'!$I$32))+(0.1*('Calcification Rates'!$F$32-'Calcification Rates'!$G$32)*($A14+(2*'Calcification Rates'!$F$32-'Calcification Rates'!$G$32)))*('Calcification Rates'!$H$32-'Calcification Rates'!$I$32)</f>
        <v>3.5012604225611064</v>
      </c>
      <c r="AT14" s="2">
        <f>(2*('Calcification Rates'!$F$32+'Calcification Rates'!$G$32)*('Calcification Rates'!$H$32+'Calcification Rates'!$I$32))+(0.1*('Calcification Rates'!$F$32+'Calcification Rates'!$G$32)*($A14+(2*'Calcification Rates'!$F$32+'Calcification Rates'!$G$32)))*('Calcification Rates'!$H$32+'Calcification Rates'!$I$32)</f>
        <v>9.2846271549954</v>
      </c>
      <c r="AU14" s="2">
        <f>((((((((($A14*2)/PI())/2)+'Calcification Rates'!$F$36)^2)*PI())/2))-((((((($A14*2)/PI())/2)^2)*PI())/2)))*'Calcification Rates'!$H$36</f>
        <v>17.423516903713402</v>
      </c>
      <c r="AV14" s="2">
        <f>((((((((($A14*2)/PI())/2)+('Calcification Rates'!$F$36-'Calcification Rates'!$G$36))^2)*PI())/2))-((((((($A14*2)/PI())/2)^2)*PI())/2)))*('Calcification Rates'!$H$36-'Calcification Rates'!$I$36)</f>
        <v>13.161810350720279</v>
      </c>
      <c r="AW14" s="2">
        <f>((((((((($A14*2)/PI())/2)+('Calcification Rates'!$F$36+'Calcification Rates'!$G$36))^2)*PI())/2))-((((((($A14*2)/PI())/2)^2)*PI())/2)))*('Calcification Rates'!$H$36+'Calcification Rates'!$I$36)</f>
        <v>22.273706937087812</v>
      </c>
      <c r="AX14" s="2">
        <f>$A14*'Calcification Rates'!$F$37*'Calcification Rates'!$H$37</f>
        <v>15.508735656565657</v>
      </c>
      <c r="AY14" s="2">
        <f>$A14*('Calcification Rates'!$F$37-'Calcification Rates'!$G$37)*('Calcification Rates'!$H$37-'Calcification Rates'!$I$37)</f>
        <v>11.938134929331644</v>
      </c>
      <c r="AZ14" s="2">
        <f>$A14*('Calcification Rates'!$F$37+'Calcification Rates'!$G$37)*('Calcification Rates'!$H$37+'Calcification Rates'!$I$37)</f>
        <v>19.462742181607876</v>
      </c>
      <c r="BA14" s="2">
        <f>$A14*'Calcification Rates'!$F$38*'Calcification Rates'!$H$38</f>
        <v>23.081704000000002</v>
      </c>
      <c r="BB14" s="2">
        <f>$A14*('Calcification Rates'!$F$38-'Calcification Rates'!$G$38)*('Calcification Rates'!$H$38-'Calcification Rates'!$I$38)</f>
        <v>17.611515636363638</v>
      </c>
      <c r="BC14" s="2">
        <f>$A14*('Calcification Rates'!$F$38+'Calcification Rates'!$G$38)*('Calcification Rates'!$H$38+'Calcification Rates'!$I$38)</f>
        <v>29.189340000000005</v>
      </c>
      <c r="BD14" s="2">
        <f>(2*'Calcification Rates'!$F$39*'Calcification Rates'!$H$39)+0.1*'Calcification Rates'!$F$39*(AN14+(2*'Calcification Rates'!$F$39))*'Calcification Rates'!$H$39</f>
        <v>5.5638046326407906</v>
      </c>
      <c r="BE14" s="2">
        <f>(2*('Calcification Rates'!$F$39-'Calcification Rates'!$G$39)*('Calcification Rates'!$H$39-'Calcification Rates'!$I$39))+(0.1*('Calcification Rates'!$F$39-'Calcification Rates'!$G$39)*(AN14+(2*'Calcification Rates'!$F$39-'Calcification Rates'!$G$39)))*('Calcification Rates'!$H$39-'Calcification Rates'!$I$39)</f>
        <v>3.2225051145104011</v>
      </c>
      <c r="BF14" s="2">
        <f>(2*('Calcification Rates'!$F$39+'Calcification Rates'!$G$39)*('Calcification Rates'!$H$39+'Calcification Rates'!$I$39))+(0.1*('Calcification Rates'!$F$39+'Calcification Rates'!$G$39)*(AN14+(2*'Calcification Rates'!$F$39+'Calcification Rates'!$G$39)))*('Calcification Rates'!$H$39+'Calcification Rates'!$I$39)</f>
        <v>8.5591244705379275</v>
      </c>
      <c r="BG14" s="2">
        <f>((((((((($A14*2)/PI())/2)+'Calcification Rates'!$F$40)^2)*PI())/2))-((((((($A14*2)/PI())/2)^2)*PI())/2)))*'Calcification Rates'!$H$40</f>
        <v>17.423516903713402</v>
      </c>
      <c r="BH14" s="2">
        <f>((((((((($A14*2)/PI())/2)+('Calcification Rates'!$F$40-'Calcification Rates'!$G$40))^2)*PI())/2))-((((((($A14*2)/PI())/2)^2)*PI())/2)))*('Calcification Rates'!$H$40-'Calcification Rates'!$I$40)</f>
        <v>13.161810350720279</v>
      </c>
      <c r="BI14" s="2">
        <f>((((((((($A14*2)/PI())/2)+('Calcification Rates'!$F$40+'Calcification Rates'!$G$40))^2)*PI())/2))-((((((($A14*2)/PI())/2)^2)*PI())/2)))*('Calcification Rates'!$H$40+'Calcification Rates'!$I$40)</f>
        <v>22.273706937087812</v>
      </c>
      <c r="BJ14" s="2">
        <f>((((((((($A14*2)/PI())/2)+'Calcification Rates'!$F$41)^2)*PI())/2))-((((((($A14*2)/PI())/2)^2)*PI())/2)))*'Calcification Rates'!$H$41</f>
        <v>20.134874980881094</v>
      </c>
      <c r="BK14" s="2">
        <f>((((((((($A14*2)/PI())/2)+('Calcification Rates'!$F$41-'Calcification Rates'!$G$41))^2)*PI())/2))-((((((($A14*2)/PI())/2)^2)*PI())/2)))*('Calcification Rates'!$H$41-'Calcification Rates'!$I$41)</f>
        <v>15.961467016150708</v>
      </c>
      <c r="BL14" s="2">
        <f>((((((((($A14*2)/PI())/2)+('Calcification Rates'!$F$41+'Calcification Rates'!$G$41))^2)*PI())/2))-((((((($A14*2)/PI())/2)^2)*PI())/2)))*('Calcification Rates'!$H$41+'Calcification Rates'!$I$41)</f>
        <v>24.806911152500351</v>
      </c>
      <c r="BM14" s="2">
        <f>((((1-'Calcification Rates'!$J$42)*$A14)*'Calcification Rates'!$F$42*0.1)+('Calcification Rates'!$J$42*$A14*'Calcification Rates'!$F$42))*'Calcification Rates'!$H$42</f>
        <v>4.7076277708679459</v>
      </c>
      <c r="BN14" s="2">
        <f>((((1-'Calcification Rates'!$J$42)*BI14)*(('Calcification Rates'!$F$42-'Calcification Rates'!$G$42)*0.1))+('Calcification Rates'!$J$42*BI14*('Calcification Rates'!$F$42-'Calcification Rates'!$G$42)))*('Calcification Rates'!$H$42-'Calcification Rates'!$I$42)</f>
        <v>6.5880496115310496</v>
      </c>
      <c r="BO14" s="2">
        <f>((((1-'Calcification Rates'!$J$42)*BI14)*(('Calcification Rates'!$F$42+'Calcification Rates'!$G$42)*0.1))+('Calcification Rates'!$J$42*BI14*('Calcification Rates'!$F$42+'Calcification Rates'!$G$42)))*('Calcification Rates'!$H$42+'Calcification Rates'!$I$42)</f>
        <v>11.162043379700771</v>
      </c>
      <c r="BP14" s="2">
        <f>(2*'Calcification Rates'!$F$43*'Calcification Rates'!$H$43)+0.1*'Calcification Rates'!$F$43*($A14+(2*'Calcification Rates'!$F$43))*'Calcification Rates'!$H$43</f>
        <v>6.0402017101434122</v>
      </c>
      <c r="BQ14" s="2">
        <f>(2*('Calcification Rates'!$F$43-'Calcification Rates'!$G$43)*('Calcification Rates'!$H$43-'Calcification Rates'!$I$43))+(0.1*('Calcification Rates'!$F$43-'Calcification Rates'!$G$43)*($A14+(2*'Calcification Rates'!$F$43-'Calcification Rates'!$G$43)))*('Calcification Rates'!$H$43-'Calcification Rates'!$I$43)</f>
        <v>3.5012604225611064</v>
      </c>
      <c r="BR14" s="2">
        <f>(2*('Calcification Rates'!$F$43+'Calcification Rates'!$G$43)*('Calcification Rates'!$H$43+'Calcification Rates'!$I$43))+(0.1*('Calcification Rates'!$F$43+'Calcification Rates'!$G$43)*($A14+(2*'Calcification Rates'!$F$43+'Calcification Rates'!$G$43)))*('Calcification Rates'!$H$43+'Calcification Rates'!$I$43)</f>
        <v>9.2846271549954</v>
      </c>
      <c r="BS14" s="2">
        <f>$A14*'Calcification Rates'!$F$44*'Calcification Rates'!$H$44</f>
        <v>19.155706666666667</v>
      </c>
      <c r="BT14" s="2">
        <f>$A14*('Calcification Rates'!$F$44-'Calcification Rates'!$G$44)*('Calcification Rates'!$H$44-'Calcification Rates'!$I$44)</f>
        <v>14.25466355037643</v>
      </c>
      <c r="BU14" s="2">
        <f>$A14*('Calcification Rates'!$F$44+'Calcification Rates'!$G$44)*('Calcification Rates'!$H$44+'Calcification Rates'!$I$44)</f>
        <v>24.607386895427684</v>
      </c>
      <c r="BV14" s="2">
        <f>(2*'Calcification Rates'!$F$45*'Calcification Rates'!$H$45)+0.1*'Calcification Rates'!$F$45*($A14+(2*'Calcification Rates'!$F$45))*'Calcification Rates'!$H$45</f>
        <v>6.0402017101434122</v>
      </c>
      <c r="BW14" s="2">
        <f>(2*('Calcification Rates'!$F$45-'Calcification Rates'!$G$45)*('Calcification Rates'!$H$45-'Calcification Rates'!$I$45))+(0.1*('Calcification Rates'!$F$45-'Calcification Rates'!$G$45)*($A14+(2*'Calcification Rates'!$F$45-'Calcification Rates'!$G$45)))*('Calcification Rates'!$H$45-'Calcification Rates'!$I$45)</f>
        <v>3.5012604225611064</v>
      </c>
      <c r="BX14" s="2">
        <f>(2*('Calcification Rates'!$F$45+'Calcification Rates'!$G$45)*('Calcification Rates'!$H$45+'Calcification Rates'!$I$45))+(0.1*('Calcification Rates'!$F$45+'Calcification Rates'!$G$45)*($A14+(2*'Calcification Rates'!$F$45+'Calcification Rates'!$G$45)))*('Calcification Rates'!$H$45+'Calcification Rates'!$I$45)</f>
        <v>9.2846271549954</v>
      </c>
      <c r="BY14" s="2">
        <f>$A14*'Calcification Rates'!$F$46*'Calcification Rates'!$H$46</f>
        <v>4.8671999999999995</v>
      </c>
      <c r="BZ14" s="2">
        <f>$A14*('Calcification Rates'!$F$46-'Calcification Rates'!$G$46)*('Calcification Rates'!$H$46-'Calcification Rates'!$I$46)</f>
        <v>3.7538999999999998</v>
      </c>
      <c r="CA14" s="2">
        <f>$A14*('Calcification Rates'!$F$46+'Calcification Rates'!$G$46)*('Calcification Rates'!$H$46+'Calcification Rates'!$I$46)</f>
        <v>6.0939000000000005</v>
      </c>
      <c r="CB14" s="2">
        <f>(2*'Calcification Rates'!$F$47*'Calcification Rates'!$H$47)+0.1*'Calcification Rates'!$F$47*(BL14+(2*'Calcification Rates'!$F$47))*'Calcification Rates'!$H$47</f>
        <v>8.2871031093789078</v>
      </c>
      <c r="CC14" s="2">
        <f>(2*('Calcification Rates'!$F$47-'Calcification Rates'!$G$47)*('Calcification Rates'!$H$47-'Calcification Rates'!$I$47))+(0.1*('Calcification Rates'!$F$47-'Calcification Rates'!$G$47)*(BL14+(2*'Calcification Rates'!$F$47-'Calcification Rates'!$G$47)))*('Calcification Rates'!$H$47-'Calcification Rates'!$I$47)</f>
        <v>4.8159949607888404</v>
      </c>
      <c r="CD14" s="2">
        <f>(2*('Calcification Rates'!$F$47+'Calcification Rates'!$G$47)*('Calcification Rates'!$H$47+'Calcification Rates'!$I$47))+(0.1*('Calcification Rates'!$F$47+'Calcification Rates'!$G$47)*(BL14+(2*'Calcification Rates'!$F$47+'Calcification Rates'!$G$47)))*('Calcification Rates'!$H$47+'Calcification Rates'!$I$47)</f>
        <v>12.706421859115167</v>
      </c>
      <c r="CE14" s="2">
        <f>(2*'Calcification Rates'!$F$48*'Calcification Rates'!$H$48)+0.1*'Calcification Rates'!$F$48*($A14+(2*'Calcification Rates'!$F$48))*'Calcification Rates'!$H$48</f>
        <v>6.0402017101434122</v>
      </c>
      <c r="CF14" s="2">
        <f>(2*('Calcification Rates'!$F$48-'Calcification Rates'!$G$48)*('Calcification Rates'!$H$48-'Calcification Rates'!$I$48))+(0.1*('Calcification Rates'!$F$48-'Calcification Rates'!$G$48)*($A14+(2*'Calcification Rates'!$F$48-'Calcification Rates'!$G$48)))*('Calcification Rates'!$H$48-'Calcification Rates'!$I$48)</f>
        <v>3.5012604225611064</v>
      </c>
      <c r="CG14" s="2">
        <f>(2*('Calcification Rates'!$F$48+'Calcification Rates'!$G$48)*('Calcification Rates'!$H$48+'Calcification Rates'!$I$48))+(0.1*('Calcification Rates'!$F$48+'Calcification Rates'!$G$48)*($A14+(2*'Calcification Rates'!$F$48+'Calcification Rates'!$G$48)))*('Calcification Rates'!$H$48+'Calcification Rates'!$I$48)</f>
        <v>9.2846271549954</v>
      </c>
      <c r="CH14" s="2">
        <f>((((1-'Calcification Rates'!$J$52)*$A14)*'Calcification Rates'!$F$52*0.1)+('Calcification Rates'!$J$52*$A14*'Calcification Rates'!$F$52))*'Calcification Rates'!$H$52</f>
        <v>26.576024159999999</v>
      </c>
      <c r="CI14" s="2">
        <f>((((1-'Calcification Rates'!$J$52)*$A14)*(('Calcification Rates'!$F$52-'Calcification Rates'!$G$52)*0.1))+('Calcification Rates'!$J$52*$A14*('Calcification Rates'!$F$52-'Calcification Rates'!$G$52)))*('Calcification Rates'!$H$52-'Calcification Rates'!$I$52)</f>
        <v>17.397039214693848</v>
      </c>
      <c r="CJ14" s="2">
        <f>((((1-'Calcification Rates'!$J$52)*$A14)*(('Calcification Rates'!$F$52+'Calcification Rates'!$G$52)*0.1))+('Calcification Rates'!$J$52*$A14*('Calcification Rates'!$F$52+'Calcification Rates'!$G$52)))*('Calcification Rates'!$H$52+'Calcification Rates'!$I$52)</f>
        <v>37.599090618232005</v>
      </c>
      <c r="CK14" s="2">
        <f>((((1-'Calcification Rates'!$J$53)*$A14)*'Calcification Rates'!$F$53*0.1)+('Calcification Rates'!$J$53*$A14*'Calcification Rates'!$F$53))*'Calcification Rates'!$H$53</f>
        <v>31.803172935272741</v>
      </c>
      <c r="CL14" s="2">
        <f>((((1-'Calcification Rates'!$J$53)*$A14)*(('Calcification Rates'!$F$53-'Calcification Rates'!$G$53)*0.1))+('Calcification Rates'!$J$53*$A14*('Calcification Rates'!$F$53-'Calcification Rates'!$G$53)))*('Calcification Rates'!$H$53-'Calcification Rates'!$I$53)</f>
        <v>22.010524906294425</v>
      </c>
      <c r="CM14" s="2">
        <f>((((1-'Calcification Rates'!$J$53)*$A14)*(('Calcification Rates'!$F$53+'Calcification Rates'!$G$53)*0.1))+('Calcification Rates'!$J$53*$A14*('Calcification Rates'!$F$53+'Calcification Rates'!$G$53)))*('Calcification Rates'!$H$53+'Calcification Rates'!$I$53)</f>
        <v>43.387554548523156</v>
      </c>
      <c r="CN14" s="2">
        <f>((((1-'Calcification Rates'!$J$54)*$A14)*'Calcification Rates'!$F$54*0.1)+('Calcification Rates'!$J$54*$A14*'Calcification Rates'!$F$54))*'Calcification Rates'!$H$54</f>
        <v>27.114721509462175</v>
      </c>
      <c r="CO14" s="2">
        <f>((((1-'Calcification Rates'!$J$54)*$A14)*(('Calcification Rates'!$F$54-'Calcification Rates'!$G$54)*0.1))+('Calcification Rates'!$J$54*$A14*('Calcification Rates'!$F$54-'Calcification Rates'!$G$54)))*('Calcification Rates'!$H$54-'Calcification Rates'!$I$54)</f>
        <v>19.393490436032053</v>
      </c>
      <c r="CP14" s="2">
        <f>((((1-'Calcification Rates'!$J$54)*$A14)*(('Calcification Rates'!$F$54+'Calcification Rates'!$G$54)*0.1))+('Calcification Rates'!$J$54*$A14*('Calcification Rates'!$F$54+'Calcification Rates'!$G$54)))*('Calcification Rates'!$H$54+'Calcification Rates'!$I$54)</f>
        <v>36.063215973849267</v>
      </c>
      <c r="CQ14" s="2">
        <f>((((1-'Calcification Rates'!$J$55)*$A14)*'Calcification Rates'!$F$55*0.1)+('Calcification Rates'!$J$55*$A14*'Calcification Rates'!$F$55))*'Calcification Rates'!$H$55</f>
        <v>27.116795181250001</v>
      </c>
      <c r="CR14" s="2">
        <f>((((1-'Calcification Rates'!$J$55)*$A14)*(('Calcification Rates'!$F$55-'Calcification Rates'!$G$55)*0.1))+('Calcification Rates'!$J$55*$A14*('Calcification Rates'!$F$55-'Calcification Rates'!$G$55)))*('Calcification Rates'!$H$55-'Calcification Rates'!$I$55)</f>
        <v>19.814947797363839</v>
      </c>
      <c r="CS14" s="2">
        <f>((((1-'Calcification Rates'!$J$55)*$A14)*(('Calcification Rates'!$F$55+'Calcification Rates'!$G$55)*0.1))+('Calcification Rates'!$J$55*$A14*('Calcification Rates'!$F$55+'Calcification Rates'!$G$55)))*('Calcification Rates'!$H$55+'Calcification Rates'!$I$55)</f>
        <v>35.529062011934236</v>
      </c>
      <c r="CT14" s="2">
        <f>((((1-'Calcification Rates'!$J$56)*$A14)*'Calcification Rates'!$F$56*0.1)+('Calcification Rates'!$J$56*$A14*'Calcification Rates'!$F$56))*'Calcification Rates'!$H$56</f>
        <v>26.1919966</v>
      </c>
      <c r="CU14" s="2">
        <f>((((1-'Calcification Rates'!$J$56)*$A14)*(('Calcification Rates'!$F$56-'Calcification Rates'!$G$56)*0.1))+('Calcification Rates'!$J$56*$A14*('Calcification Rates'!$F$56-'Calcification Rates'!$G$56)))*('Calcification Rates'!$H$56-'Calcification Rates'!$I$56)</f>
        <v>19.408123666658877</v>
      </c>
      <c r="CV14" s="2">
        <f>((((1-'Calcification Rates'!$J$56)*$A14)*(('Calcification Rates'!$F$56+'Calcification Rates'!$G$56)*0.1))+('Calcification Rates'!$J$56*$A14*('Calcification Rates'!$F$56+'Calcification Rates'!$G$56)))*('Calcification Rates'!$H$56+'Calcification Rates'!$I$56)</f>
        <v>33.973532302574775</v>
      </c>
      <c r="CW14" s="2">
        <f>((((1-'Calcification Rates'!$J$57)*$A14)*'Calcification Rates'!$F$57*0.1)+('Calcification Rates'!$J$57*$A14*'Calcification Rates'!$F$57))*'Calcification Rates'!$H$57</f>
        <v>26.787269249999998</v>
      </c>
      <c r="CX14" s="2">
        <f>((((1-'Calcification Rates'!$J$57)*$A14)*(('Calcification Rates'!$F$57-'Calcification Rates'!$G$57)*0.1))+('Calcification Rates'!$J$57*$A14*('Calcification Rates'!$F$57-'Calcification Rates'!$G$57)))*('Calcification Rates'!$H$57-'Calcification Rates'!$I$57)</f>
        <v>17.541957929480134</v>
      </c>
      <c r="CY14" s="2">
        <f>((((1-'Calcification Rates'!$J$57)*$A14)*(('Calcification Rates'!$F$57+'Calcification Rates'!$G$57)*0.1))+('Calcification Rates'!$J$57*$A14*('Calcification Rates'!$F$57+'Calcification Rates'!$G$57)))*('Calcification Rates'!$H$57+'Calcification Rates'!$I$57)</f>
        <v>37.695351852575946</v>
      </c>
      <c r="CZ14" s="2">
        <f>((((1-'Calcification Rates'!$J$58)*$A14)*'Calcification Rates'!$F$58*0.1)+('Calcification Rates'!$J$58*$A14*'Calcification Rates'!$F$58))*'Calcification Rates'!$H$58</f>
        <v>27.114721509462175</v>
      </c>
      <c r="DA14" s="2">
        <f>((((1-'Calcification Rates'!$J$58)*$A14)*(('Calcification Rates'!$F$58-'Calcification Rates'!$G$58)*0.1))+('Calcification Rates'!$J$58*$A14*('Calcification Rates'!$F$58-'Calcification Rates'!$G$58)))*('Calcification Rates'!$H$58-'Calcification Rates'!$I$58)</f>
        <v>19.393490436032053</v>
      </c>
      <c r="DB14" s="2">
        <f>((((1-'Calcification Rates'!$J$58)*$A14)*(('Calcification Rates'!$F$58+'Calcification Rates'!$G$58)*0.1))+('Calcification Rates'!$J$58*$A14*('Calcification Rates'!$F$58+'Calcification Rates'!$G$58)))*('Calcification Rates'!$H$58+'Calcification Rates'!$I$58)</f>
        <v>36.063215973849267</v>
      </c>
      <c r="DC14" s="2">
        <f>((((1-'Calcification Rates'!$J$59)*$A14)*'Calcification Rates'!$F$59*0.1)+('Calcification Rates'!$J$59*$A14*'Calcification Rates'!$F$59))*'Calcification Rates'!$H$59</f>
        <v>22.477734720000001</v>
      </c>
      <c r="DD14" s="2">
        <f>((((1-'Calcification Rates'!$J$59)*$A14)*(('Calcification Rates'!$F$59-'Calcification Rates'!$G$59)*0.1))+('Calcification Rates'!$J$59*$A14*('Calcification Rates'!$F$59-'Calcification Rates'!$G$59)))*('Calcification Rates'!$H$59-'Calcification Rates'!$I$59)</f>
        <v>17.437100399999999</v>
      </c>
      <c r="DE14" s="2">
        <f>((((1-'Calcification Rates'!$J$59)*$A14)*(('Calcification Rates'!$F$59+'Calcification Rates'!$G$59)*0.1))+('Calcification Rates'!$J$59*$A14*('Calcification Rates'!$F$59+'Calcification Rates'!$G$59)))*('Calcification Rates'!$H$59+'Calcification Rates'!$I$59)</f>
        <v>27.996340320000002</v>
      </c>
      <c r="DF14" s="2">
        <f>((((1-'Calcification Rates'!$J$60)*$A14)*'Calcification Rates'!$F$60*0.1)+('Calcification Rates'!$J$60*$A14*'Calcification Rates'!$F$60))*'Calcification Rates'!$H$60</f>
        <v>29.202316243902438</v>
      </c>
      <c r="DG14" s="2">
        <f>((((1-'Calcification Rates'!$J$60)*$A14)*(('Calcification Rates'!$F$60-'Calcification Rates'!$G$60)*0.1))+('Calcification Rates'!$J$60*$A14*('Calcification Rates'!$F$60-'Calcification Rates'!$G$60)))*('Calcification Rates'!$H$60-'Calcification Rates'!$I$60)</f>
        <v>22.310915513313102</v>
      </c>
      <c r="DH14" s="2">
        <f>((((1-'Calcification Rates'!$J$60)*$A14)*(('Calcification Rates'!$F$60+'Calcification Rates'!$G$60)*0.1))+('Calcification Rates'!$J$60*$A14*('Calcification Rates'!$F$60+'Calcification Rates'!$G$60)))*('Calcification Rates'!$H$60+'Calcification Rates'!$I$60)</f>
        <v>36.992900743610917</v>
      </c>
      <c r="DI14" s="2">
        <f>((((1-'Calcification Rates'!$J$61)*$A14)*'Calcification Rates'!$F$61*0.1)+('Calcification Rates'!$J$61*$A14*'Calcification Rates'!$F$61))*'Calcification Rates'!$H$61</f>
        <v>27.114721509462175</v>
      </c>
      <c r="DJ14" s="2">
        <f>((((1-'Calcification Rates'!$J$61)*$A14)*(('Calcification Rates'!$F$61-'Calcification Rates'!$G$61)*0.1))+('Calcification Rates'!$J$61*$A14*('Calcification Rates'!$F$61-'Calcification Rates'!$G$61)))*('Calcification Rates'!$H$61-'Calcification Rates'!$I$61)</f>
        <v>19.393490436032053</v>
      </c>
      <c r="DK14" s="2">
        <f>((((1-'Calcification Rates'!$J$61)*$A14)*(('Calcification Rates'!$F$61+'Calcification Rates'!$G$61)*0.1))+('Calcification Rates'!$J$61*$A14*('Calcification Rates'!$F$61+'Calcification Rates'!$G$61)))*('Calcification Rates'!$H$61+'Calcification Rates'!$I$61)</f>
        <v>36.063215973849267</v>
      </c>
      <c r="DL14" s="2">
        <f>(2*'Calcification Rates'!$F$62*'Calcification Rates'!$H$62)+0.1*'Calcification Rates'!$F$62*(CV14+(2*'Calcification Rates'!$F$62))*'Calcification Rates'!$H$62</f>
        <v>9.8953358552071471</v>
      </c>
      <c r="DM14" s="2">
        <f>(2*('Calcification Rates'!$F$62-'Calcification Rates'!$G$62)*('Calcification Rates'!$H$62-'Calcification Rates'!$I$62))+(0.1*('Calcification Rates'!$F$62-'Calcification Rates'!$G$62)*(CV14+(2*'Calcification Rates'!$F$62-'Calcification Rates'!$G$62)))*('Calcification Rates'!$H$62-'Calcification Rates'!$I$62)</f>
        <v>5.7570238538095255</v>
      </c>
      <c r="DN14" s="2">
        <f>(2*('Calcification Rates'!$F$62+'Calcification Rates'!$G$62)*('Calcification Rates'!$H$62+'Calcification Rates'!$I$62))+(0.1*('Calcification Rates'!$F$62+'Calcification Rates'!$G$62)*(CV14+(2*'Calcification Rates'!$F$62+'Calcification Rates'!$G$62)))*('Calcification Rates'!$H$62+'Calcification Rates'!$I$62)</f>
        <v>15.155591321798065</v>
      </c>
      <c r="DO14" s="2">
        <f>((((((((($A14*2)/PI())/2)+'Calcification Rates'!$F$63)^2)*PI())/2))-((((((($A14*2)/PI())/2)^2)*PI())/2)))*'Calcification Rates'!$H$63</f>
        <v>14.090517648815105</v>
      </c>
      <c r="DP14" s="2">
        <f>((((((((($A14*2)/PI())/2)+('Calcification Rates'!$F$63-'Calcification Rates'!$G$63))^2)*PI())/2))-((((((($A14*2)/PI())/2)^2)*PI())/2)))*('Calcification Rates'!$H$63-'Calcification Rates'!$I$63)</f>
        <v>10.181082790502831</v>
      </c>
      <c r="DQ14" s="2">
        <f>((((((((($A14*2)/PI())/2)+('Calcification Rates'!$F$63+'Calcification Rates'!$G$63))^2)*PI())/2))-((((((($A14*2)/PI())/2)^2)*PI())/2)))*('Calcification Rates'!$H$63+'Calcification Rates'!$I$63)</f>
        <v>18.563303142307127</v>
      </c>
      <c r="DR14" s="2">
        <f>(2*'Calcification Rates'!$F$64*'Calcification Rates'!$H$64)+0.1*'Calcification Rates'!$F$64*($A14+(2*'Calcification Rates'!$F$64))*'Calcification Rates'!$H$64</f>
        <v>6.0402017101434122</v>
      </c>
      <c r="DS14" s="2">
        <f>(2*('Calcification Rates'!$F$64-'Calcification Rates'!$G$64)*('Calcification Rates'!$H$64-'Calcification Rates'!$I$64))+(0.1*('Calcification Rates'!$F$64-'Calcification Rates'!$G$64)*($A14+(2*'Calcification Rates'!$F$64-'Calcification Rates'!$G$64)))*('Calcification Rates'!$H$64-'Calcification Rates'!$I$64)</f>
        <v>3.5012604225611064</v>
      </c>
      <c r="DT14" s="2">
        <f>(2*('Calcification Rates'!$F$64+'Calcification Rates'!$G$64)*('Calcification Rates'!$H$64+'Calcification Rates'!$I$64))+(0.1*('Calcification Rates'!$F$64+'Calcification Rates'!$G$64)*($A14+(2*'Calcification Rates'!$F$64+'Calcification Rates'!$G$64)))*('Calcification Rates'!$H$64+'Calcification Rates'!$I$64)</f>
        <v>9.2846271549954</v>
      </c>
      <c r="DU14" s="2">
        <f>((((((((($A14*2)/PI())/2)+'Calcification Rates'!$F$65)^2)*PI())/2))-((((((($A14*2)/PI())/2)^2)*PI())/2)))*'Calcification Rates'!$H$65</f>
        <v>14.090517648815105</v>
      </c>
      <c r="DV14" s="2">
        <f>((((((((($A14*2)/PI())/2)+('Calcification Rates'!$F$65-'Calcification Rates'!$G$65))^2)*PI())/2))-((((((($A14*2)/PI())/2)^2)*PI())/2)))*('Calcification Rates'!$H$65-'Calcification Rates'!$I$65)</f>
        <v>10.181082790502831</v>
      </c>
      <c r="DW14" s="2">
        <f>((((((((($A14*2)/PI())/2)+('Calcification Rates'!$F$65+'Calcification Rates'!$G$65))^2)*PI())/2))-((((((($A14*2)/PI())/2)^2)*PI())/2)))*('Calcification Rates'!$H$65+'Calcification Rates'!$I$65)</f>
        <v>18.563303142307127</v>
      </c>
      <c r="DX14" s="2">
        <f>(2*'Calcification Rates'!$F$66*'Calcification Rates'!$H$66)+0.1*'Calcification Rates'!$F$66*(DH14+(2*'Calcification Rates'!$F$66))*'Calcification Rates'!$H$66</f>
        <v>10.425067270861348</v>
      </c>
      <c r="DY14" s="2">
        <f>(2*('Calcification Rates'!$F$66-'Calcification Rates'!$G$66)*('Calcification Rates'!$H$66-'Calcification Rates'!$I$66))+(0.1*('Calcification Rates'!$F$66-'Calcification Rates'!$G$66)*(DH14+(2*'Calcification Rates'!$F$66-'Calcification Rates'!$G$66)))*('Calcification Rates'!$H$66-'Calcification Rates'!$I$66)</f>
        <v>6.0669868047346611</v>
      </c>
      <c r="DZ14" s="2">
        <f>(2*('Calcification Rates'!$F$66+'Calcification Rates'!$G$66)*('Calcification Rates'!$H$66+'Calcification Rates'!$I$66))+(0.1*('Calcification Rates'!$F$66+'Calcification Rates'!$G$66)*(DH14+(2*'Calcification Rates'!$F$66+'Calcification Rates'!$G$66)))*('Calcification Rates'!$H$66+'Calcification Rates'!$I$66)</f>
        <v>15.962316598353663</v>
      </c>
      <c r="EA14" s="2">
        <f>((((((((($A14*2)/PI())/2)+'Calcification Rates'!$F$67)^2)*PI())/2))-((((((($A14*2)/PI())/2)^2)*PI())/2)))*'Calcification Rates'!$H$67</f>
        <v>14.090517648815105</v>
      </c>
      <c r="EB14" s="2">
        <f>((((((((($A14*2)/PI())/2)+('Calcification Rates'!$F$67-'Calcification Rates'!$G$67))^2)*PI())/2))-((((((($A14*2)/PI())/2)^2)*PI())/2)))*('Calcification Rates'!$H$67-'Calcification Rates'!$I$67)</f>
        <v>10.181082790502831</v>
      </c>
      <c r="EC14" s="2">
        <f>((((((((($A14*2)/PI())/2)+('Calcification Rates'!$F$67+'Calcification Rates'!$G$67))^2)*PI())/2))-((((((($A14*2)/PI())/2)^2)*PI())/2)))*('Calcification Rates'!$H$67+'Calcification Rates'!$I$67)</f>
        <v>18.563303142307127</v>
      </c>
      <c r="ED14" s="2">
        <f>((((((((($A14*2)/PI())/2)+'Calcification Rates'!$F$68)^2)*PI())/2))-((((((($A14*2)/PI())/2)^2)*PI())/2)))*'Calcification Rates'!$H$68</f>
        <v>14.090517648815105</v>
      </c>
      <c r="EE14" s="2">
        <f>((((((((($A14*2)/PI())/2)+('Calcification Rates'!$F$68-'Calcification Rates'!$G$68))^2)*PI())/2))-((((((($A14*2)/PI())/2)^2)*PI())/2)))*('Calcification Rates'!$H$68-'Calcification Rates'!$I$68)</f>
        <v>10.181082790502831</v>
      </c>
      <c r="EF14" s="2">
        <f>((((((((($A14*2)/PI())/2)+('Calcification Rates'!$F$68+'Calcification Rates'!$G$68))^2)*PI())/2))-((((((($A14*2)/PI())/2)^2)*PI())/2)))*('Calcification Rates'!$H$68+'Calcification Rates'!$I$68)</f>
        <v>18.563303142307127</v>
      </c>
      <c r="EG14" s="2">
        <f>((((1-'Calcification Rates'!$J$69)*$A14)*'Calcification Rates'!$F$69*0.1)+('Calcification Rates'!$J$69*$A14*'Calcification Rates'!$F$69))*'Calcification Rates'!$H$69</f>
        <v>3.6831234000000013</v>
      </c>
      <c r="EH14" s="2">
        <f>((((1-'Calcification Rates'!$J$69)*EC14)*(('Calcification Rates'!$F$69-'Calcification Rates'!$G$69)*0.1))+('Calcification Rates'!$J$69*EC14*('Calcification Rates'!$F$69-'Calcification Rates'!$G$69)))*('Calcification Rates'!$H$69-'Calcification Rates'!$I$69)</f>
        <v>4.2103004539501949</v>
      </c>
      <c r="EI14" s="2">
        <f>((((1-'Calcification Rates'!$J$69)*EC14)*(('Calcification Rates'!$F$69+'Calcification Rates'!$G$69)*0.1))+('Calcification Rates'!$J$69*EC14*('Calcification Rates'!$F$69+'Calcification Rates'!$G$69)))*('Calcification Rates'!$H$69+'Calcification Rates'!$I$69)</f>
        <v>7.343061152135002</v>
      </c>
      <c r="EJ14" s="2">
        <f>(2*'Calcification Rates'!$F$70*'Calcification Rates'!$H$70)+0.1*'Calcification Rates'!$F$70*(DT14+(2*'Calcification Rates'!$F$70))*'Calcification Rates'!$H$70</f>
        <v>5.5638046326407906</v>
      </c>
      <c r="EK14" s="2">
        <f>(2*('Calcification Rates'!$F$70-'Calcification Rates'!$G$70)*('Calcification Rates'!$H$70-'Calcification Rates'!$I$70))+(0.1*('Calcification Rates'!$F$70-'Calcification Rates'!$G$70)*(DT14+(2*'Calcification Rates'!$F$70-'Calcification Rates'!$G$70)))*('Calcification Rates'!$H$70-'Calcification Rates'!$I$70)</f>
        <v>3.2225051145104011</v>
      </c>
      <c r="EL14" s="2">
        <f>(2*('Calcification Rates'!$F$70+'Calcification Rates'!$G$70)*('Calcification Rates'!$H$70+'Calcification Rates'!$I$70))+(0.1*('Calcification Rates'!$F$70+'Calcification Rates'!$G$70)*(DT14+(2*'Calcification Rates'!$F$70+'Calcification Rates'!$G$70)))*('Calcification Rates'!$H$70+'Calcification Rates'!$I$70)</f>
        <v>8.5591244705379275</v>
      </c>
      <c r="EM14" s="2">
        <f>((((1-'Calcification Rates'!$J$71)*$A14)*'Calcification Rates'!$F$71*0.1)+('Calcification Rates'!$J$71*$A14*'Calcification Rates'!$F$71))*'Calcification Rates'!$H$71</f>
        <v>27.114721509462175</v>
      </c>
      <c r="EN14" s="2">
        <f>((((1-'Calcification Rates'!$J$71)*$A14)*(('Calcification Rates'!$F$71-'Calcification Rates'!$G$71)*0.1))+('Calcification Rates'!$J$71*$A14*('Calcification Rates'!$F$71-'Calcification Rates'!$G$71)))*('Calcification Rates'!$H$71-'Calcification Rates'!$I$71)</f>
        <v>19.393490436032053</v>
      </c>
      <c r="EO14" s="2">
        <f>((((1-'Calcification Rates'!$J$71)*$A14)*(('Calcification Rates'!$F$71+'Calcification Rates'!$G$71)*0.1))+('Calcification Rates'!$J$71*$A14*('Calcification Rates'!$F$71+'Calcification Rates'!$G$71)))*('Calcification Rates'!$H$71+'Calcification Rates'!$I$71)</f>
        <v>36.063215973849267</v>
      </c>
      <c r="EP14" s="2">
        <f>(2*'Calcification Rates'!$F$72*'Calcification Rates'!$H$72)+0.1*'Calcification Rates'!$F$72*($A14+(2*'Calcification Rates'!$F$72))*'Calcification Rates'!$H$72</f>
        <v>6.0402017101434122</v>
      </c>
      <c r="EQ14" s="2">
        <f>(2*('Calcification Rates'!$F$72-'Calcification Rates'!$G$72)*('Calcification Rates'!$H$72-'Calcification Rates'!$I$72))+(0.1*('Calcification Rates'!$F$72-'Calcification Rates'!$G$72)*($A14+(2*'Calcification Rates'!$F$72-'Calcification Rates'!$G$72)))*('Calcification Rates'!$H$72-'Calcification Rates'!$I$72)</f>
        <v>3.5012604225611064</v>
      </c>
      <c r="ER14" s="2">
        <f>(2*('Calcification Rates'!$F$72+'Calcification Rates'!$G$72)*('Calcification Rates'!$H$72+'Calcification Rates'!$I$72))+(0.1*('Calcification Rates'!$F$72+'Calcification Rates'!$G$72)*($A14+(2*'Calcification Rates'!$F$72+'Calcification Rates'!$G$72)))*('Calcification Rates'!$H$72+'Calcification Rates'!$I$72)</f>
        <v>9.2846271549954</v>
      </c>
      <c r="ES14" s="2">
        <f>$A14*'Calcification Rates'!$F$73*'Calcification Rates'!$H$73</f>
        <v>16.200000000000003</v>
      </c>
      <c r="ET14" s="2">
        <f>$A14*('Calcification Rates'!$F$73-'Calcification Rates'!$G$73)*('Calcification Rates'!$H$73-'Calcification Rates'!$I$73)</f>
        <v>11.342280000000002</v>
      </c>
      <c r="EU14" s="2">
        <f>$A14*('Calcification Rates'!$F$73+'Calcification Rates'!$G$73)*('Calcification Rates'!$H$73+'Calcification Rates'!$I$73)</f>
        <v>21.917280000000005</v>
      </c>
      <c r="EV14" s="2">
        <f>(2*'Calcification Rates'!$F$74*'Calcification Rates'!$H$74)+0.1*'Calcification Rates'!$F$74*($A14+(2*'Calcification Rates'!$F$74))*'Calcification Rates'!$H$74</f>
        <v>6.0402017101434122</v>
      </c>
      <c r="EW14" s="2">
        <f>(2*('Calcification Rates'!$F$74-'Calcification Rates'!$G$74)*('Calcification Rates'!$H$74-'Calcification Rates'!$I$74))+(0.1*('Calcification Rates'!$F$74-'Calcification Rates'!$G$74)*($A14+(2*'Calcification Rates'!$F$74-'Calcification Rates'!$G$74)))*('Calcification Rates'!$H$74-'Calcification Rates'!$I$74)</f>
        <v>3.5012604225611064</v>
      </c>
      <c r="EX14" s="2">
        <f>(2*('Calcification Rates'!$F$74+'Calcification Rates'!$G$74)*('Calcification Rates'!$H$74+'Calcification Rates'!$I$74))+(0.1*('Calcification Rates'!$F$74+'Calcification Rates'!$G$74)*($A14+(2*'Calcification Rates'!$F$74+'Calcification Rates'!$G$74)))*('Calcification Rates'!$H$74+'Calcification Rates'!$I$74)</f>
        <v>9.2846271549954</v>
      </c>
      <c r="EY14" s="2">
        <f>$A14*'Calcification Rates'!$F$75*'Calcification Rates'!$H$75</f>
        <v>10.11743836734694</v>
      </c>
      <c r="EZ14" s="2">
        <f>$A14*('Calcification Rates'!$F$75-'Calcification Rates'!$G$75)*('Calcification Rates'!$H$75-'Calcification Rates'!$I$75)</f>
        <v>7.8540133368109935</v>
      </c>
      <c r="FA14" s="2">
        <f>$A14*('Calcification Rates'!$F$75+'Calcification Rates'!$G$75)*('Calcification Rates'!$H$75+'Calcification Rates'!$I$75)</f>
        <v>12.644090200977205</v>
      </c>
      <c r="FB14" s="2">
        <f>((((1-'Calcification Rates'!$J$76)*$A14)*'Calcification Rates'!$F$76*0.1)+('Calcification Rates'!$J$76*$A14*'Calcification Rates'!$F$76))*'Calcification Rates'!$H$76</f>
        <v>6.9271200000000013</v>
      </c>
      <c r="FC14" s="2">
        <f>((((1-'Calcification Rates'!$J$76)*$A14)*(('Calcification Rates'!$F$76-'Calcification Rates'!$G$76)*0.1))+('Calcification Rates'!$J$76*$A14*('Calcification Rates'!$F$76-'Calcification Rates'!$G$76)))*('Calcification Rates'!$H$76-'Calcification Rates'!$I$76)</f>
        <v>4.8483682560000005</v>
      </c>
      <c r="FD14" s="2">
        <f>((((1-'Calcification Rates'!$J$76)*$A14)*(('Calcification Rates'!$F$76+'Calcification Rates'!$G$76)*0.1))+('Calcification Rates'!$J$76*$A14*('Calcification Rates'!$F$76+'Calcification Rates'!$G$76)))*('Calcification Rates'!$H$76+'Calcification Rates'!$I$76)</f>
        <v>9.3740866560000011</v>
      </c>
      <c r="FE14" s="113">
        <f>$A14*'Calcification Rates'!$F$77*'Calcification Rates'!$H$77</f>
        <v>21.240000000000002</v>
      </c>
      <c r="FF14" s="113">
        <f>$A14*('Calcification Rates'!$F$77-'Calcification Rates'!$G$77)*('Calcification Rates'!$H$77-'Calcification Rates'!$I$77)</f>
        <v>14.842800000000002</v>
      </c>
      <c r="FG14" s="113">
        <f>$A14*('Calcification Rates'!$F$77+'Calcification Rates'!$G$77)*('Calcification Rates'!$H$77+'Calcification Rates'!$I$77)</f>
        <v>28.776000000000003</v>
      </c>
      <c r="FH14" s="113">
        <f>$A14*'Calcification Rates'!$F$81*'Calcification Rates'!$H$81</f>
        <v>2.1360000000000001</v>
      </c>
      <c r="FI14" s="113">
        <f>$A14*('Calcification Rates'!$F$81-'Calcification Rates'!$G$81)*('Calcification Rates'!$H$81-'Calcification Rates'!$I$81)</f>
        <v>1.212</v>
      </c>
      <c r="FJ14" s="113">
        <f>$A14*('Calcification Rates'!$F$81+'Calcification Rates'!$G$81)*('Calcification Rates'!$H$81+'Calcification Rates'!$I$81)</f>
        <v>3.06</v>
      </c>
      <c r="FK14" s="113">
        <f>$A14*'Calcification Rates'!$F$84*'Calcification Rates'!$H$84</f>
        <v>2.1360000000000001</v>
      </c>
      <c r="FL14" s="113">
        <f>$A14*('Calcification Rates'!$F$84-'Calcification Rates'!$G$84)*('Calcification Rates'!$H$84-'Calcification Rates'!$I$84)</f>
        <v>1.212</v>
      </c>
      <c r="FM14" s="113">
        <f>$A14*('Calcification Rates'!$F$84+'Calcification Rates'!$G$84)*('Calcification Rates'!$H$84+'Calcification Rates'!$I$84)</f>
        <v>3.06</v>
      </c>
    </row>
    <row r="15" spans="1:169" x14ac:dyDescent="0.3">
      <c r="A15" s="1">
        <v>13</v>
      </c>
      <c r="B15" s="2">
        <f>((((1-'Calcification Rates'!$J$11)*A15)*'Calcification Rates'!$F$11*0.1)+('Calcification Rates'!$J$11*A15*'Calcification Rates'!$F$11))*'Calcification Rates'!$H$11</f>
        <v>29.374281635250686</v>
      </c>
      <c r="C15" s="2">
        <f>((((1-'Calcification Rates'!$J$11)*A15)*(('Calcification Rates'!$F$11-'Calcification Rates'!$G$11)*0.1))+('Calcification Rates'!$J$11*A15*('Calcification Rates'!$F$11-'Calcification Rates'!$G$11)))*('Calcification Rates'!$H$11-'Calcification Rates'!$I$11)</f>
        <v>21.009614639034723</v>
      </c>
      <c r="D15" s="2">
        <f>((((1-'Calcification Rates'!$J$11)*A15)*(('Calcification Rates'!$F$11+'Calcification Rates'!$G$11)*0.1))+('Calcification Rates'!$J$11*A15*('Calcification Rates'!$F$11+'Calcification Rates'!$G$11)))*('Calcification Rates'!$H$11+'Calcification Rates'!$I$11)</f>
        <v>39.068483971670034</v>
      </c>
      <c r="E15" s="2">
        <f>((((1-'Calcification Rates'!$J$12)*A15)*'Calcification Rates'!$F$12*0.1)+('Calcification Rates'!$J$12*A15*'Calcification Rates'!$F$12))*'Calcification Rates'!$H$12</f>
        <v>5.0999300851069407</v>
      </c>
      <c r="F15" s="2">
        <f>((((1-'Calcification Rates'!$J$12)*A15)*(('Calcification Rates'!$F$12-'Calcification Rates'!$G$12)*0.1))+('Calcification Rates'!$J$12*A15*('Calcification Rates'!$F$12-'Calcification Rates'!$G$12)))*('Calcification Rates'!$H$12-'Calcification Rates'!$I$12)</f>
        <v>3.8451006467763689</v>
      </c>
      <c r="G15" s="2">
        <f>((((1-'Calcification Rates'!$J$12)*A15)*(('Calcification Rates'!$F$12+'Calcification Rates'!$G$12)*0.1))+('Calcification Rates'!$J$12*A15*('Calcification Rates'!$F$12+'Calcification Rates'!$G$12)))*('Calcification Rates'!$H$12+'Calcification Rates'!$I$12)</f>
        <v>6.5147020361704575</v>
      </c>
      <c r="H15" s="2">
        <f>(2*'Calcification Rates'!$F$13*'Calcification Rates'!$H$13)+0.1*'Calcification Rates'!$F$13*(A15+(2*'Calcification Rates'!$F$13))*'Calcification Rates'!$H$13</f>
        <v>6.2156461535755678</v>
      </c>
      <c r="I15" s="2">
        <f>(2*('Calcification Rates'!$F$13-'Calcification Rates'!$G$13)*('Calcification Rates'!$H$13-'Calcification Rates'!$I$13))+(0.1*('Calcification Rates'!$F$13-'Calcification Rates'!$G$13)*(A15+(2*'Calcification Rates'!$F$13-'Calcification Rates'!$G$13)))*('Calcification Rates'!$H$13-'Calcification Rates'!$I$13)</f>
        <v>3.6039186297253729</v>
      </c>
      <c r="J15" s="2">
        <f>(2*('Calcification Rates'!$F$13+'Calcification Rates'!$G$13)*('Calcification Rates'!$H$13+'Calcification Rates'!$I$13))+(0.1*('Calcification Rates'!$F$13+'Calcification Rates'!$G$13)*(A15+(2*'Calcification Rates'!$F$13+'Calcification Rates'!$G$13)))*('Calcification Rates'!$H$13+'Calcification Rates'!$I$13)</f>
        <v>9.5518106048822773</v>
      </c>
      <c r="K15" s="2">
        <f>(2*'Calcification Rates'!$F$14*'Calcification Rates'!$H$14)+0.1*'Calcification Rates'!$F$14*(A15+(2*'Calcification Rates'!$F$14))*'Calcification Rates'!$H$14</f>
        <v>12.055346844794528</v>
      </c>
      <c r="L15" s="2">
        <f>(2*('Calcification Rates'!$F$14-'Calcification Rates'!$G$14)*('Calcification Rates'!$H$14-'Calcification Rates'!$I$14))+(0.1*('Calcification Rates'!$F$14-'Calcification Rates'!$G$14)*(A15+(2*'Calcification Rates'!$F$14-'Calcification Rates'!$G$14)))*('Calcification Rates'!$H$14-'Calcification Rates'!$I$14)</f>
        <v>7.4658274155190085</v>
      </c>
      <c r="M15" s="2">
        <f>(2*('Calcification Rates'!$F$14+'Calcification Rates'!$G$14)*('Calcification Rates'!$H$14+'Calcification Rates'!$I$14))+(0.1*('Calcification Rates'!$F$14+'Calcification Rates'!$G$14)*(A15+(2*'Calcification Rates'!$F$14+'Calcification Rates'!$G$14)))*('Calcification Rates'!$H$14+'Calcification Rates'!$I$14)</f>
        <v>17.811492396439284</v>
      </c>
      <c r="N15" s="2">
        <f>((((((((($A15*2)/PI())/2)+'Calcification Rates'!$F$15)^2)*PI())/2))-((((((($A15*2)/PI())/2)^2)*PI())/2)))*'Calcification Rates'!$H$15</f>
        <v>17.656680760648637</v>
      </c>
      <c r="O15" s="2">
        <f>((((((((($A15*2)/PI())/2)+('Calcification Rates'!$F$15-'Calcification Rates'!$G$15))^2)*PI())/2))-((((((($A15*2)/PI())/2)^2)*PI())/2)))*('Calcification Rates'!$H$15-'Calcification Rates'!$I$15)</f>
        <v>13.304598582444344</v>
      </c>
      <c r="P15" s="2">
        <f>((((((((($A15*2)/PI())/2)+('Calcification Rates'!$F$15+'Calcification Rates'!$G$15))^2)*PI())/2))-((((((($A15*2)/PI())/2)^2)*PI())/2)))*('Calcification Rates'!$H$15+'Calcification Rates'!$I$15)</f>
        <v>22.642892557442849</v>
      </c>
      <c r="Q15" s="2">
        <f>(2*'Calcification Rates'!$F$16*'Calcification Rates'!$H$16)+0.1*'Calcification Rates'!$F$16*(A15+(2*'Calcification Rates'!$F$16))*'Calcification Rates'!$H$16</f>
        <v>12.055346844794528</v>
      </c>
      <c r="R15" s="2">
        <f>(2*('Calcification Rates'!$F$16-'Calcification Rates'!$G$16)*('Calcification Rates'!$H$16-'Calcification Rates'!$I$16))+(0.1*('Calcification Rates'!$F$16-'Calcification Rates'!$G$16)*(A15+(2*'Calcification Rates'!$F$16-'Calcification Rates'!$G$16)))*('Calcification Rates'!$H$16-'Calcification Rates'!$I$16)</f>
        <v>7.4658274155190085</v>
      </c>
      <c r="S15" s="2">
        <f>(2*('Calcification Rates'!$F$16+'Calcification Rates'!$G$16)*('Calcification Rates'!$H$16+'Calcification Rates'!$I$16))+(0.1*('Calcification Rates'!$F$16+'Calcification Rates'!$G$16)*(A15+(2*'Calcification Rates'!$F$16+'Calcification Rates'!$G$16)))*('Calcification Rates'!$H$16+'Calcification Rates'!$I$16)</f>
        <v>17.811492396439284</v>
      </c>
      <c r="T15" s="2">
        <f>$A15*'Calcification Rates'!$F$17*'Calcification Rates'!$H$17</f>
        <v>15.923602429706854</v>
      </c>
      <c r="U15" s="2">
        <f>$A15*('Calcification Rates'!$F$17-'Calcification Rates'!$G$17)*('Calcification Rates'!$H$17-'Calcification Rates'!$I$17)</f>
        <v>12.192119571787837</v>
      </c>
      <c r="V15" s="2">
        <f>$A15*('Calcification Rates'!$F$17+'Calcification Rates'!$G$17)*('Calcification Rates'!$H$17+'Calcification Rates'!$I$17)</f>
        <v>20.101492799097539</v>
      </c>
      <c r="W15" s="2">
        <f>$A15*'Calcification Rates'!$F$22*'Calcification Rates'!$H$22</f>
        <v>2.3140000000000001</v>
      </c>
      <c r="X15" s="2">
        <f>$A15*('Calcification Rates'!$F$22-'Calcification Rates'!$G$22)*('Calcification Rates'!$H$22-'Calcification Rates'!$I$22)</f>
        <v>1.3129999999999999</v>
      </c>
      <c r="Y15" s="2">
        <f>$A15*('Calcification Rates'!$F$22+'Calcification Rates'!$G$22)*('Calcification Rates'!$H$22+'Calcification Rates'!$I$22)</f>
        <v>3.3149999999999999</v>
      </c>
      <c r="Z15" s="2">
        <f>((((((((($A15*2)/PI())/2)+'Calcification Rates'!$F$25)^2)*PI())/2))-((((((($A15*2)/PI())/2)^2)*PI())/2)))*'Calcification Rates'!$H$25</f>
        <v>26.414530299942893</v>
      </c>
      <c r="AA15" s="2">
        <f>((((((((($A15*2)/PI())/2)+('Calcification Rates'!$F$25-'Calcification Rates'!$G$25))^2)*PI())/2))-((((((($A15*2)/PI())/2)^2)*PI())/2)))*('Calcification Rates'!$H$25-'Calcification Rates'!$I$25)</f>
        <v>11.01549755873681</v>
      </c>
      <c r="AB15" s="2">
        <f>((((((((($A15*2)/PI())/2)+('Calcification Rates'!$F$25+'Calcification Rates'!$G$25))^2)*PI())/2))-((((((($A15*2)/PI())/2)^2)*PI())/2)))*('Calcification Rates'!$H$25+'Calcification Rates'!$I$25)</f>
        <v>43.459508044453571</v>
      </c>
      <c r="AC15" s="2">
        <f>((((((((($A15*2)/PI())/2)+'Calcification Rates'!$F$26)^2)*PI())/2))-((((((($A15*2)/PI())/2)^2)*PI())/2)))*'Calcification Rates'!$H$26</f>
        <v>26.414530299942893</v>
      </c>
      <c r="AD15" s="2">
        <f>((((((((($A15*2)/PI())/2)+('Calcification Rates'!$F$26-'Calcification Rates'!$G$26))^2)*PI())/2))-((((((($A15*2)/PI())/2)^2)*PI())/2)))*('Calcification Rates'!$H$26-'Calcification Rates'!$I$26)</f>
        <v>11.01549755873681</v>
      </c>
      <c r="AE15" s="2">
        <f>((((((((($A15*2)/PI())/2)+('Calcification Rates'!$F$26+'Calcification Rates'!$G$26))^2)*PI())/2))-((((((($A15*2)/PI())/2)^2)*PI())/2)))*('Calcification Rates'!$H$26+'Calcification Rates'!$I$26)</f>
        <v>43.459508044453571</v>
      </c>
      <c r="AF15" s="2">
        <f>((((((((($A15*2)/PI())/2)+'Calcification Rates'!$F$27)^2)*PI())/2))-((((((($A15*2)/PI())/2)^2)*PI())/2)))*'Calcification Rates'!$H$27</f>
        <v>26.414530299942893</v>
      </c>
      <c r="AG15" s="2">
        <f>((((((((($A15*2)/PI())/2)+('Calcification Rates'!$F$27-'Calcification Rates'!$G$27))^2)*PI())/2))-((((((($A15*2)/PI())/2)^2)*PI())/2)))*('Calcification Rates'!$H$27-'Calcification Rates'!$I$27)</f>
        <v>11.01549755873681</v>
      </c>
      <c r="AH15" s="2">
        <f>((((((((($A15*2)/PI())/2)+('Calcification Rates'!$F$27+'Calcification Rates'!$G$27))^2)*PI())/2))-((((((($A15*2)/PI())/2)^2)*PI())/2)))*('Calcification Rates'!$H$27+'Calcification Rates'!$I$27)</f>
        <v>43.459508044453571</v>
      </c>
      <c r="AI15" s="2">
        <f>$A15*'Calcification Rates'!$F$29*'Calcification Rates'!$H$29</f>
        <v>20.978099999999998</v>
      </c>
      <c r="AJ15" s="2">
        <f>$A15*('Calcification Rates'!$F$29-'Calcification Rates'!$G$29)*('Calcification Rates'!$H$29-'Calcification Rates'!$I$29)</f>
        <v>19.410039999999999</v>
      </c>
      <c r="AK15" s="2">
        <f>$A15*('Calcification Rates'!$F$29+'Calcification Rates'!$G$29)*('Calcification Rates'!$H$29+'Calcification Rates'!$I$29)</f>
        <v>22.546159999999993</v>
      </c>
      <c r="AL15" s="2">
        <f>(2*'Calcification Rates'!$F$30*'Calcification Rates'!$H$30)+0.1*'Calcification Rates'!$F$30*($A15+(2*'Calcification Rates'!$F$30))*'Calcification Rates'!$H$30</f>
        <v>6.2156461535755678</v>
      </c>
      <c r="AM15" s="2">
        <f>(2*('Calcification Rates'!$F$30-'Calcification Rates'!$G$30)*('Calcification Rates'!$H$30-'Calcification Rates'!$I$30))+(0.1*('Calcification Rates'!$F$30-'Calcification Rates'!$G$30)*($A15+(2*'Calcification Rates'!$F$30-'Calcification Rates'!$G$30)))*('Calcification Rates'!$H$30-'Calcification Rates'!$I$30)</f>
        <v>3.6039186297253729</v>
      </c>
      <c r="AN15" s="2">
        <f>(2*('Calcification Rates'!$F$30+'Calcification Rates'!$G$30)*('Calcification Rates'!$H$30+'Calcification Rates'!$I$30))+(0.1*('Calcification Rates'!$F$30+'Calcification Rates'!$G$30)*($A15+(2*'Calcification Rates'!$F$30+'Calcification Rates'!$G$30)))*('Calcification Rates'!$H$30+'Calcification Rates'!$I$30)</f>
        <v>9.5518106048822773</v>
      </c>
      <c r="AO15" s="2">
        <f>((((((((($A15*2)/PI())/2)+'Calcification Rates'!$F$31)^2)*PI())/2))-((((((($A15*2)/PI())/2)^2)*PI())/2)))*'Calcification Rates'!$H$31</f>
        <v>53.25677085555057</v>
      </c>
      <c r="AP15" s="2">
        <f>((((((((($A15*2)/PI())/2)+('Calcification Rates'!$F$31-'Calcification Rates'!$G$31))^2)*PI())/2))-((((((($A15*2)/PI())/2)^2)*PI())/2)))*('Calcification Rates'!$H$31-'Calcification Rates'!$I$31)</f>
        <v>31.804766490527431</v>
      </c>
      <c r="AQ15" s="2">
        <f>((((((((($A15*2)/PI())/2)+('Calcification Rates'!$F$31+'Calcification Rates'!$G$31))^2)*PI())/2))-((((((($A15*2)/PI())/2)^2)*PI())/2)))*('Calcification Rates'!$H$31+'Calcification Rates'!$I$31)</f>
        <v>81.417207932359162</v>
      </c>
      <c r="AR15" s="2">
        <f>(2*'Calcification Rates'!$F$32*'Calcification Rates'!$H$32)+0.1*'Calcification Rates'!$F$32*($A15+(2*'Calcification Rates'!$F$32))*'Calcification Rates'!$H$32</f>
        <v>6.2156461535755678</v>
      </c>
      <c r="AS15" s="2">
        <f>(2*('Calcification Rates'!$F$32-'Calcification Rates'!$G$32)*('Calcification Rates'!$H$32-'Calcification Rates'!$I$32))+(0.1*('Calcification Rates'!$F$32-'Calcification Rates'!$G$32)*($A15+(2*'Calcification Rates'!$F$32-'Calcification Rates'!$G$32)))*('Calcification Rates'!$H$32-'Calcification Rates'!$I$32)</f>
        <v>3.6039186297253729</v>
      </c>
      <c r="AT15" s="2">
        <f>(2*('Calcification Rates'!$F$32+'Calcification Rates'!$G$32)*('Calcification Rates'!$H$32+'Calcification Rates'!$I$32))+(0.1*('Calcification Rates'!$F$32+'Calcification Rates'!$G$32)*($A15+(2*'Calcification Rates'!$F$32+'Calcification Rates'!$G$32)))*('Calcification Rates'!$H$32+'Calcification Rates'!$I$32)</f>
        <v>9.5518106048822773</v>
      </c>
      <c r="AU15" s="2">
        <f>((((((((($A15*2)/PI())/2)+'Calcification Rates'!$F$36)^2)*PI())/2))-((((((($A15*2)/PI())/2)^2)*PI())/2)))*'Calcification Rates'!$H$36</f>
        <v>18.71591154176053</v>
      </c>
      <c r="AV15" s="2">
        <f>((((((((($A15*2)/PI())/2)+('Calcification Rates'!$F$36-'Calcification Rates'!$G$36))^2)*PI())/2))-((((((($A15*2)/PI())/2)^2)*PI())/2)))*('Calcification Rates'!$H$36-'Calcification Rates'!$I$36)</f>
        <v>14.156654928164587</v>
      </c>
      <c r="AW15" s="2">
        <f>((((((((($A15*2)/PI())/2)+('Calcification Rates'!$F$36+'Calcification Rates'!$G$36))^2)*PI())/2))-((((((($A15*2)/PI())/2)^2)*PI())/2)))*('Calcification Rates'!$H$36+'Calcification Rates'!$I$36)</f>
        <v>23.895602118888466</v>
      </c>
      <c r="AX15" s="2">
        <f>$A15*'Calcification Rates'!$F$37*'Calcification Rates'!$H$37</f>
        <v>16.801130294612793</v>
      </c>
      <c r="AY15" s="2">
        <f>$A15*('Calcification Rates'!$F$37-'Calcification Rates'!$G$37)*('Calcification Rates'!$H$37-'Calcification Rates'!$I$37)</f>
        <v>12.932979506775949</v>
      </c>
      <c r="AZ15" s="2">
        <f>$A15*('Calcification Rates'!$F$37+'Calcification Rates'!$G$37)*('Calcification Rates'!$H$37+'Calcification Rates'!$I$37)</f>
        <v>21.084637363408529</v>
      </c>
      <c r="BA15" s="2">
        <f>$A15*'Calcification Rates'!$F$38*'Calcification Rates'!$H$38</f>
        <v>25.005179333333334</v>
      </c>
      <c r="BB15" s="2">
        <f>$A15*('Calcification Rates'!$F$38-'Calcification Rates'!$G$38)*('Calcification Rates'!$H$38-'Calcification Rates'!$I$38)</f>
        <v>19.079141939393942</v>
      </c>
      <c r="BC15" s="2">
        <f>$A15*('Calcification Rates'!$F$38+'Calcification Rates'!$G$38)*('Calcification Rates'!$H$38+'Calcification Rates'!$I$38)</f>
        <v>31.621785000000006</v>
      </c>
      <c r="BD15" s="2">
        <f>(2*'Calcification Rates'!$F$39*'Calcification Rates'!$H$39)+0.1*'Calcification Rates'!$F$39*(AN15+(2*'Calcification Rates'!$F$39))*'Calcification Rates'!$H$39</f>
        <v>5.6106804843004765</v>
      </c>
      <c r="BE15" s="2">
        <f>(2*('Calcification Rates'!$F$39-'Calcification Rates'!$G$39)*('Calcification Rates'!$H$39-'Calcification Rates'!$I$39))+(0.1*('Calcification Rates'!$F$39-'Calcification Rates'!$G$39)*(AN15+(2*'Calcification Rates'!$F$39-'Calcification Rates'!$G$39)))*('Calcification Rates'!$H$39-'Calcification Rates'!$I$39)</f>
        <v>3.2499336884597518</v>
      </c>
      <c r="BF15" s="2">
        <f>(2*('Calcification Rates'!$F$39+'Calcification Rates'!$G$39)*('Calcification Rates'!$H$39+'Calcification Rates'!$I$39))+(0.1*('Calcification Rates'!$F$39+'Calcification Rates'!$G$39)*(AN15+(2*'Calcification Rates'!$F$39+'Calcification Rates'!$G$39)))*('Calcification Rates'!$H$39+'Calcification Rates'!$I$39)</f>
        <v>8.6305114664313791</v>
      </c>
      <c r="BG15" s="2">
        <f>((((((((($A15*2)/PI())/2)+'Calcification Rates'!$F$40)^2)*PI())/2))-((((((($A15*2)/PI())/2)^2)*PI())/2)))*'Calcification Rates'!$H$40</f>
        <v>18.71591154176053</v>
      </c>
      <c r="BH15" s="2">
        <f>((((((((($A15*2)/PI())/2)+('Calcification Rates'!$F$40-'Calcification Rates'!$G$40))^2)*PI())/2))-((((((($A15*2)/PI())/2)^2)*PI())/2)))*('Calcification Rates'!$H$40-'Calcification Rates'!$I$40)</f>
        <v>14.156654928164587</v>
      </c>
      <c r="BI15" s="2">
        <f>((((((((($A15*2)/PI())/2)+('Calcification Rates'!$F$40+'Calcification Rates'!$G$40))^2)*PI())/2))-((((((($A15*2)/PI())/2)^2)*PI())/2)))*('Calcification Rates'!$H$40+'Calcification Rates'!$I$40)</f>
        <v>23.895602118888466</v>
      </c>
      <c r="BJ15" s="2">
        <f>((((((((($A15*2)/PI())/2)+'Calcification Rates'!$F$41)^2)*PI())/2))-((((((($A15*2)/PI())/2)^2)*PI())/2)))*'Calcification Rates'!$H$41</f>
        <v>21.621726859668964</v>
      </c>
      <c r="BK15" s="2">
        <f>((((((((($A15*2)/PI())/2)+('Calcification Rates'!$F$41-'Calcification Rates'!$G$41))^2)*PI())/2))-((((((($A15*2)/PI())/2)^2)*PI())/2)))*('Calcification Rates'!$H$41-'Calcification Rates'!$I$41)</f>
        <v>17.158738533338585</v>
      </c>
      <c r="BL15" s="2">
        <f>((((((((($A15*2)/PI())/2)+('Calcification Rates'!$F$41+'Calcification Rates'!$G$41))^2)*PI())/2))-((((((($A15*2)/PI())/2)^2)*PI())/2)))*('Calcification Rates'!$H$41+'Calcification Rates'!$I$41)</f>
        <v>26.610739665393869</v>
      </c>
      <c r="BM15" s="2">
        <f>((((1-'Calcification Rates'!$J$42)*$A15)*'Calcification Rates'!$F$42*0.1)+('Calcification Rates'!$J$42*$A15*'Calcification Rates'!$F$42))*'Calcification Rates'!$H$42</f>
        <v>5.0999300851069407</v>
      </c>
      <c r="BN15" s="2">
        <f>((((1-'Calcification Rates'!$J$42)*BI15)*(('Calcification Rates'!$F$42-'Calcification Rates'!$G$42)*0.1))+('Calcification Rates'!$J$42*BI15*('Calcification Rates'!$F$42-'Calcification Rates'!$G$42)))*('Calcification Rates'!$H$42-'Calcification Rates'!$I$42)</f>
        <v>7.0677688586499077</v>
      </c>
      <c r="BO15" s="2">
        <f>((((1-'Calcification Rates'!$J$42)*BI15)*(('Calcification Rates'!$F$42+'Calcification Rates'!$G$42)*0.1))+('Calcification Rates'!$J$42*BI15*('Calcification Rates'!$F$42+'Calcification Rates'!$G$42)))*('Calcification Rates'!$H$42+'Calcification Rates'!$I$42)</f>
        <v>11.974825213803211</v>
      </c>
      <c r="BP15" s="2">
        <f>(2*'Calcification Rates'!$F$43*'Calcification Rates'!$H$43)+0.1*'Calcification Rates'!$F$43*($A15+(2*'Calcification Rates'!$F$43))*'Calcification Rates'!$H$43</f>
        <v>6.2156461535755678</v>
      </c>
      <c r="BQ15" s="2">
        <f>(2*('Calcification Rates'!$F$43-'Calcification Rates'!$G$43)*('Calcification Rates'!$H$43-'Calcification Rates'!$I$43))+(0.1*('Calcification Rates'!$F$43-'Calcification Rates'!$G$43)*($A15+(2*'Calcification Rates'!$F$43-'Calcification Rates'!$G$43)))*('Calcification Rates'!$H$43-'Calcification Rates'!$I$43)</f>
        <v>3.6039186297253729</v>
      </c>
      <c r="BR15" s="2">
        <f>(2*('Calcification Rates'!$F$43+'Calcification Rates'!$G$43)*('Calcification Rates'!$H$43+'Calcification Rates'!$I$43))+(0.1*('Calcification Rates'!$F$43+'Calcification Rates'!$G$43)*($A15+(2*'Calcification Rates'!$F$43+'Calcification Rates'!$G$43)))*('Calcification Rates'!$H$43+'Calcification Rates'!$I$43)</f>
        <v>9.5518106048822773</v>
      </c>
      <c r="BS15" s="2">
        <f>$A15*'Calcification Rates'!$F$44*'Calcification Rates'!$H$44</f>
        <v>20.752015555555555</v>
      </c>
      <c r="BT15" s="2">
        <f>$A15*('Calcification Rates'!$F$44-'Calcification Rates'!$G$44)*('Calcification Rates'!$H$44-'Calcification Rates'!$I$44)</f>
        <v>15.442552179574466</v>
      </c>
      <c r="BU15" s="2">
        <f>$A15*('Calcification Rates'!$F$44+'Calcification Rates'!$G$44)*('Calcification Rates'!$H$44+'Calcification Rates'!$I$44)</f>
        <v>26.658002470046657</v>
      </c>
      <c r="BV15" s="2">
        <f>(2*'Calcification Rates'!$F$45*'Calcification Rates'!$H$45)+0.1*'Calcification Rates'!$F$45*($A15+(2*'Calcification Rates'!$F$45))*'Calcification Rates'!$H$45</f>
        <v>6.2156461535755678</v>
      </c>
      <c r="BW15" s="2">
        <f>(2*('Calcification Rates'!$F$45-'Calcification Rates'!$G$45)*('Calcification Rates'!$H$45-'Calcification Rates'!$I$45))+(0.1*('Calcification Rates'!$F$45-'Calcification Rates'!$G$45)*($A15+(2*'Calcification Rates'!$F$45-'Calcification Rates'!$G$45)))*('Calcification Rates'!$H$45-'Calcification Rates'!$I$45)</f>
        <v>3.6039186297253729</v>
      </c>
      <c r="BX15" s="2">
        <f>(2*('Calcification Rates'!$F$45+'Calcification Rates'!$G$45)*('Calcification Rates'!$H$45+'Calcification Rates'!$I$45))+(0.1*('Calcification Rates'!$F$45+'Calcification Rates'!$G$45)*($A15+(2*'Calcification Rates'!$F$45+'Calcification Rates'!$G$45)))*('Calcification Rates'!$H$45+'Calcification Rates'!$I$45)</f>
        <v>9.5518106048822773</v>
      </c>
      <c r="BY15" s="2">
        <f>$A15*'Calcification Rates'!$F$46*'Calcification Rates'!$H$46</f>
        <v>5.2728000000000002</v>
      </c>
      <c r="BZ15" s="2">
        <f>$A15*('Calcification Rates'!$F$46-'Calcification Rates'!$G$46)*('Calcification Rates'!$H$46-'Calcification Rates'!$I$46)</f>
        <v>4.0667249999999999</v>
      </c>
      <c r="CA15" s="2">
        <f>$A15*('Calcification Rates'!$F$46+'Calcification Rates'!$G$46)*('Calcification Rates'!$H$46+'Calcification Rates'!$I$46)</f>
        <v>6.6017250000000001</v>
      </c>
      <c r="CB15" s="2">
        <f>(2*'Calcification Rates'!$F$47*'Calcification Rates'!$H$47)+0.1*'Calcification Rates'!$F$47*(BL15+(2*'Calcification Rates'!$F$47))*'Calcification Rates'!$H$47</f>
        <v>8.6035747988705644</v>
      </c>
      <c r="CC15" s="2">
        <f>(2*('Calcification Rates'!$F$47-'Calcification Rates'!$G$47)*('Calcification Rates'!$H$47-'Calcification Rates'!$I$47))+(0.1*('Calcification Rates'!$F$47-'Calcification Rates'!$G$47)*(BL15+(2*'Calcification Rates'!$F$47-'Calcification Rates'!$G$47)))*('Calcification Rates'!$H$47-'Calcification Rates'!$I$47)</f>
        <v>5.0011727619542734</v>
      </c>
      <c r="CD15" s="2">
        <f>(2*('Calcification Rates'!$F$47+'Calcification Rates'!$G$47)*('Calcification Rates'!$H$47+'Calcification Rates'!$I$47))+(0.1*('Calcification Rates'!$F$47+'Calcification Rates'!$G$47)*(BL15+(2*'Calcification Rates'!$F$47+'Calcification Rates'!$G$47)))*('Calcification Rates'!$H$47+'Calcification Rates'!$I$47)</f>
        <v>13.188374984194372</v>
      </c>
      <c r="CE15" s="2">
        <f>(2*'Calcification Rates'!$F$48*'Calcification Rates'!$H$48)+0.1*'Calcification Rates'!$F$48*($A15+(2*'Calcification Rates'!$F$48))*'Calcification Rates'!$H$48</f>
        <v>6.2156461535755678</v>
      </c>
      <c r="CF15" s="2">
        <f>(2*('Calcification Rates'!$F$48-'Calcification Rates'!$G$48)*('Calcification Rates'!$H$48-'Calcification Rates'!$I$48))+(0.1*('Calcification Rates'!$F$48-'Calcification Rates'!$G$48)*($A15+(2*'Calcification Rates'!$F$48-'Calcification Rates'!$G$48)))*('Calcification Rates'!$H$48-'Calcification Rates'!$I$48)</f>
        <v>3.6039186297253729</v>
      </c>
      <c r="CG15" s="2">
        <f>(2*('Calcification Rates'!$F$48+'Calcification Rates'!$G$48)*('Calcification Rates'!$H$48+'Calcification Rates'!$I$48))+(0.1*('Calcification Rates'!$F$48+'Calcification Rates'!$G$48)*($A15+(2*'Calcification Rates'!$F$48+'Calcification Rates'!$G$48)))*('Calcification Rates'!$H$48+'Calcification Rates'!$I$48)</f>
        <v>9.5518106048822773</v>
      </c>
      <c r="CH15" s="2">
        <f>((((1-'Calcification Rates'!$J$52)*$A15)*'Calcification Rates'!$F$52*0.1)+('Calcification Rates'!$J$52*$A15*'Calcification Rates'!$F$52))*'Calcification Rates'!$H$52</f>
        <v>28.790692839999998</v>
      </c>
      <c r="CI15" s="2">
        <f>((((1-'Calcification Rates'!$J$52)*$A15)*(('Calcification Rates'!$F$52-'Calcification Rates'!$G$52)*0.1))+('Calcification Rates'!$J$52*$A15*('Calcification Rates'!$F$52-'Calcification Rates'!$G$52)))*('Calcification Rates'!$H$52-'Calcification Rates'!$I$52)</f>
        <v>18.846792482585002</v>
      </c>
      <c r="CJ15" s="2">
        <f>((((1-'Calcification Rates'!$J$52)*$A15)*(('Calcification Rates'!$F$52+'Calcification Rates'!$G$52)*0.1))+('Calcification Rates'!$J$52*$A15*('Calcification Rates'!$F$52+'Calcification Rates'!$G$52)))*('Calcification Rates'!$H$52+'Calcification Rates'!$I$52)</f>
        <v>40.732348169751354</v>
      </c>
      <c r="CK15" s="2">
        <f>((((1-'Calcification Rates'!$J$53)*$A15)*'Calcification Rates'!$F$53*0.1)+('Calcification Rates'!$J$53*$A15*'Calcification Rates'!$F$53))*'Calcification Rates'!$H$53</f>
        <v>34.453437346545464</v>
      </c>
      <c r="CL15" s="2">
        <f>((((1-'Calcification Rates'!$J$53)*$A15)*(('Calcification Rates'!$F$53-'Calcification Rates'!$G$53)*0.1))+('Calcification Rates'!$J$53*$A15*('Calcification Rates'!$F$53-'Calcification Rates'!$G$53)))*('Calcification Rates'!$H$53-'Calcification Rates'!$I$53)</f>
        <v>23.844735315152292</v>
      </c>
      <c r="CM15" s="2">
        <f>((((1-'Calcification Rates'!$J$53)*$A15)*(('Calcification Rates'!$F$53+'Calcification Rates'!$G$53)*0.1))+('Calcification Rates'!$J$53*$A15*('Calcification Rates'!$F$53+'Calcification Rates'!$G$53)))*('Calcification Rates'!$H$53+'Calcification Rates'!$I$53)</f>
        <v>47.003184094233418</v>
      </c>
      <c r="CN15" s="2">
        <f>((((1-'Calcification Rates'!$J$54)*$A15)*'Calcification Rates'!$F$54*0.1)+('Calcification Rates'!$J$54*$A15*'Calcification Rates'!$F$54))*'Calcification Rates'!$H$54</f>
        <v>29.374281635250686</v>
      </c>
      <c r="CO15" s="2">
        <f>((((1-'Calcification Rates'!$J$54)*$A15)*(('Calcification Rates'!$F$54-'Calcification Rates'!$G$54)*0.1))+('Calcification Rates'!$J$54*$A15*('Calcification Rates'!$F$54-'Calcification Rates'!$G$54)))*('Calcification Rates'!$H$54-'Calcification Rates'!$I$54)</f>
        <v>21.009614639034723</v>
      </c>
      <c r="CP15" s="2">
        <f>((((1-'Calcification Rates'!$J$54)*$A15)*(('Calcification Rates'!$F$54+'Calcification Rates'!$G$54)*0.1))+('Calcification Rates'!$J$54*$A15*('Calcification Rates'!$F$54+'Calcification Rates'!$G$54)))*('Calcification Rates'!$H$54+'Calcification Rates'!$I$54)</f>
        <v>39.068483971670034</v>
      </c>
      <c r="CQ15" s="2">
        <f>((((1-'Calcification Rates'!$J$55)*$A15)*'Calcification Rates'!$F$55*0.1)+('Calcification Rates'!$J$55*$A15*'Calcification Rates'!$F$55))*'Calcification Rates'!$H$55</f>
        <v>29.376528113020836</v>
      </c>
      <c r="CR15" s="2">
        <f>((((1-'Calcification Rates'!$J$55)*$A15)*(('Calcification Rates'!$F$55-'Calcification Rates'!$G$55)*0.1))+('Calcification Rates'!$J$55*$A15*('Calcification Rates'!$F$55-'Calcification Rates'!$G$55)))*('Calcification Rates'!$H$55-'Calcification Rates'!$I$55)</f>
        <v>21.466193447144157</v>
      </c>
      <c r="CS15" s="2">
        <f>((((1-'Calcification Rates'!$J$55)*$A15)*(('Calcification Rates'!$F$55+'Calcification Rates'!$G$55)*0.1))+('Calcification Rates'!$J$55*$A15*('Calcification Rates'!$F$55+'Calcification Rates'!$G$55)))*('Calcification Rates'!$H$55+'Calcification Rates'!$I$55)</f>
        <v>38.489817179595427</v>
      </c>
      <c r="CT15" s="2">
        <f>((((1-'Calcification Rates'!$J$56)*$A15)*'Calcification Rates'!$F$56*0.1)+('Calcification Rates'!$J$56*$A15*'Calcification Rates'!$F$56))*'Calcification Rates'!$H$56</f>
        <v>28.374662983333337</v>
      </c>
      <c r="CU15" s="2">
        <f>((((1-'Calcification Rates'!$J$56)*$A15)*(('Calcification Rates'!$F$56-'Calcification Rates'!$G$56)*0.1))+('Calcification Rates'!$J$56*$A15*('Calcification Rates'!$F$56-'Calcification Rates'!$G$56)))*('Calcification Rates'!$H$56-'Calcification Rates'!$I$56)</f>
        <v>21.025467305547114</v>
      </c>
      <c r="CV15" s="2">
        <f>((((1-'Calcification Rates'!$J$56)*$A15)*(('Calcification Rates'!$F$56+'Calcification Rates'!$G$56)*0.1))+('Calcification Rates'!$J$56*$A15*('Calcification Rates'!$F$56+'Calcification Rates'!$G$56)))*('Calcification Rates'!$H$56+'Calcification Rates'!$I$56)</f>
        <v>36.804659994456003</v>
      </c>
      <c r="CW15" s="2">
        <f>((((1-'Calcification Rates'!$J$57)*$A15)*'Calcification Rates'!$F$57*0.1)+('Calcification Rates'!$J$57*$A15*'Calcification Rates'!$F$57))*'Calcification Rates'!$H$57</f>
        <v>29.019541687499999</v>
      </c>
      <c r="CX15" s="2">
        <f>((((1-'Calcification Rates'!$J$57)*$A15)*(('Calcification Rates'!$F$57-'Calcification Rates'!$G$57)*0.1))+('Calcification Rates'!$J$57*$A15*('Calcification Rates'!$F$57-'Calcification Rates'!$G$57)))*('Calcification Rates'!$H$57-'Calcification Rates'!$I$57)</f>
        <v>19.003787756936813</v>
      </c>
      <c r="CY15" s="2">
        <f>((((1-'Calcification Rates'!$J$57)*$A15)*(('Calcification Rates'!$F$57+'Calcification Rates'!$G$57)*0.1))+('Calcification Rates'!$J$57*$A15*('Calcification Rates'!$F$57+'Calcification Rates'!$G$57)))*('Calcification Rates'!$H$57+'Calcification Rates'!$I$57)</f>
        <v>40.836631173623935</v>
      </c>
      <c r="CZ15" s="2">
        <f>((((1-'Calcification Rates'!$J$58)*$A15)*'Calcification Rates'!$F$58*0.1)+('Calcification Rates'!$J$58*$A15*'Calcification Rates'!$F$58))*'Calcification Rates'!$H$58</f>
        <v>29.374281635250686</v>
      </c>
      <c r="DA15" s="2">
        <f>((((1-'Calcification Rates'!$J$58)*$A15)*(('Calcification Rates'!$F$58-'Calcification Rates'!$G$58)*0.1))+('Calcification Rates'!$J$58*$A15*('Calcification Rates'!$F$58-'Calcification Rates'!$G$58)))*('Calcification Rates'!$H$58-'Calcification Rates'!$I$58)</f>
        <v>21.009614639034723</v>
      </c>
      <c r="DB15" s="2">
        <f>((((1-'Calcification Rates'!$J$58)*$A15)*(('Calcification Rates'!$F$58+'Calcification Rates'!$G$58)*0.1))+('Calcification Rates'!$J$58*$A15*('Calcification Rates'!$F$58+'Calcification Rates'!$G$58)))*('Calcification Rates'!$H$58+'Calcification Rates'!$I$58)</f>
        <v>39.068483971670034</v>
      </c>
      <c r="DC15" s="2">
        <f>((((1-'Calcification Rates'!$J$59)*$A15)*'Calcification Rates'!$F$59*0.1)+('Calcification Rates'!$J$59*$A15*'Calcification Rates'!$F$59))*'Calcification Rates'!$H$59</f>
        <v>24.350879280000001</v>
      </c>
      <c r="DD15" s="2">
        <f>((((1-'Calcification Rates'!$J$59)*$A15)*(('Calcification Rates'!$F$59-'Calcification Rates'!$G$59)*0.1))+('Calcification Rates'!$J$59*$A15*('Calcification Rates'!$F$59-'Calcification Rates'!$G$59)))*('Calcification Rates'!$H$59-'Calcification Rates'!$I$59)</f>
        <v>18.890192099999997</v>
      </c>
      <c r="DE15" s="2">
        <f>((((1-'Calcification Rates'!$J$59)*$A15)*(('Calcification Rates'!$F$59+'Calcification Rates'!$G$59)*0.1))+('Calcification Rates'!$J$59*$A15*('Calcification Rates'!$F$59+'Calcification Rates'!$G$59)))*('Calcification Rates'!$H$59+'Calcification Rates'!$I$59)</f>
        <v>30.329368680000005</v>
      </c>
      <c r="DF15" s="2">
        <f>((((1-'Calcification Rates'!$J$60)*$A15)*'Calcification Rates'!$F$60*0.1)+('Calcification Rates'!$J$60*$A15*'Calcification Rates'!$F$60))*'Calcification Rates'!$H$60</f>
        <v>31.63584259756098</v>
      </c>
      <c r="DG15" s="2">
        <f>((((1-'Calcification Rates'!$J$60)*$A15)*(('Calcification Rates'!$F$60-'Calcification Rates'!$G$60)*0.1))+('Calcification Rates'!$J$60*$A15*('Calcification Rates'!$F$60-'Calcification Rates'!$G$60)))*('Calcification Rates'!$H$60-'Calcification Rates'!$I$60)</f>
        <v>24.170158472755862</v>
      </c>
      <c r="DH15" s="2">
        <f>((((1-'Calcification Rates'!$J$60)*$A15)*(('Calcification Rates'!$F$60+'Calcification Rates'!$G$60)*0.1))+('Calcification Rates'!$J$60*$A15*('Calcification Rates'!$F$60+'Calcification Rates'!$G$60)))*('Calcification Rates'!$H$60+'Calcification Rates'!$I$60)</f>
        <v>40.075642472245157</v>
      </c>
      <c r="DI15" s="2">
        <f>((((1-'Calcification Rates'!$J$61)*$A15)*'Calcification Rates'!$F$61*0.1)+('Calcification Rates'!$J$61*$A15*'Calcification Rates'!$F$61))*'Calcification Rates'!$H$61</f>
        <v>29.374281635250686</v>
      </c>
      <c r="DJ15" s="2">
        <f>((((1-'Calcification Rates'!$J$61)*$A15)*(('Calcification Rates'!$F$61-'Calcification Rates'!$G$61)*0.1))+('Calcification Rates'!$J$61*$A15*('Calcification Rates'!$F$61-'Calcification Rates'!$G$61)))*('Calcification Rates'!$H$61-'Calcification Rates'!$I$61)</f>
        <v>21.009614639034723</v>
      </c>
      <c r="DK15" s="2">
        <f>((((1-'Calcification Rates'!$J$61)*$A15)*(('Calcification Rates'!$F$61+'Calcification Rates'!$G$61)*0.1))+('Calcification Rates'!$J$61*$A15*('Calcification Rates'!$F$61+'Calcification Rates'!$G$61)))*('Calcification Rates'!$H$61+'Calcification Rates'!$I$61)</f>
        <v>39.068483971670034</v>
      </c>
      <c r="DL15" s="2">
        <f>(2*'Calcification Rates'!$F$62*'Calcification Rates'!$H$62)+0.1*'Calcification Rates'!$F$62*(CV15+(2*'Calcification Rates'!$F$62))*'Calcification Rates'!$H$62</f>
        <v>10.392041477394613</v>
      </c>
      <c r="DM15" s="2">
        <f>(2*('Calcification Rates'!$F$62-'Calcification Rates'!$G$62)*('Calcification Rates'!$H$62-'Calcification Rates'!$I$62))+(0.1*('Calcification Rates'!$F$62-'Calcification Rates'!$G$62)*(CV15+(2*'Calcification Rates'!$F$62-'Calcification Rates'!$G$62)))*('Calcification Rates'!$H$62-'Calcification Rates'!$I$62)</f>
        <v>6.0476623469111601</v>
      </c>
      <c r="DN15" s="2">
        <f>(2*('Calcification Rates'!$F$62+'Calcification Rates'!$G$62)*('Calcification Rates'!$H$62+'Calcification Rates'!$I$62))+(0.1*('Calcification Rates'!$F$62+'Calcification Rates'!$G$62)*(CV15+(2*'Calcification Rates'!$F$62+'Calcification Rates'!$G$62)))*('Calcification Rates'!$H$62+'Calcification Rates'!$I$62)</f>
        <v>15.912021785585162</v>
      </c>
      <c r="DO15" s="2">
        <f>((((((((($A15*2)/PI())/2)+'Calcification Rates'!$F$63)^2)*PI())/2))-((((((($A15*2)/PI())/2)^2)*PI())/2)))*'Calcification Rates'!$H$63</f>
        <v>15.139481934529391</v>
      </c>
      <c r="DP15" s="2">
        <f>((((((((($A15*2)/PI())/2)+('Calcification Rates'!$F$63-'Calcification Rates'!$G$63))^2)*PI())/2))-((((((($A15*2)/PI())/2)^2)*PI())/2)))*('Calcification Rates'!$H$63-'Calcification Rates'!$I$63)</f>
        <v>10.956228790502836</v>
      </c>
      <c r="DQ15" s="2">
        <f>((((((((($A15*2)/PI())/2)+('Calcification Rates'!$F$63+'Calcification Rates'!$G$63))^2)*PI())/2))-((((((($A15*2)/PI())/2)^2)*PI())/2)))*('Calcification Rates'!$H$63+'Calcification Rates'!$I$63)</f>
        <v>19.915212475640459</v>
      </c>
      <c r="DR15" s="2">
        <f>(2*'Calcification Rates'!$F$64*'Calcification Rates'!$H$64)+0.1*'Calcification Rates'!$F$64*($A15+(2*'Calcification Rates'!$F$64))*'Calcification Rates'!$H$64</f>
        <v>6.2156461535755678</v>
      </c>
      <c r="DS15" s="2">
        <f>(2*('Calcification Rates'!$F$64-'Calcification Rates'!$G$64)*('Calcification Rates'!$H$64-'Calcification Rates'!$I$64))+(0.1*('Calcification Rates'!$F$64-'Calcification Rates'!$G$64)*($A15+(2*'Calcification Rates'!$F$64-'Calcification Rates'!$G$64)))*('Calcification Rates'!$H$64-'Calcification Rates'!$I$64)</f>
        <v>3.6039186297253729</v>
      </c>
      <c r="DT15" s="2">
        <f>(2*('Calcification Rates'!$F$64+'Calcification Rates'!$G$64)*('Calcification Rates'!$H$64+'Calcification Rates'!$I$64))+(0.1*('Calcification Rates'!$F$64+'Calcification Rates'!$G$64)*($A15+(2*'Calcification Rates'!$F$64+'Calcification Rates'!$G$64)))*('Calcification Rates'!$H$64+'Calcification Rates'!$I$64)</f>
        <v>9.5518106048822773</v>
      </c>
      <c r="DU15" s="2">
        <f>((((((((($A15*2)/PI())/2)+'Calcification Rates'!$F$65)^2)*PI())/2))-((((((($A15*2)/PI())/2)^2)*PI())/2)))*'Calcification Rates'!$H$65</f>
        <v>15.139481934529391</v>
      </c>
      <c r="DV15" s="2">
        <f>((((((((($A15*2)/PI())/2)+('Calcification Rates'!$F$65-'Calcification Rates'!$G$65))^2)*PI())/2))-((((((($A15*2)/PI())/2)^2)*PI())/2)))*('Calcification Rates'!$H$65-'Calcification Rates'!$I$65)</f>
        <v>10.956228790502836</v>
      </c>
      <c r="DW15" s="2">
        <f>((((((((($A15*2)/PI())/2)+('Calcification Rates'!$F$65+'Calcification Rates'!$G$65))^2)*PI())/2))-((((((($A15*2)/PI())/2)^2)*PI())/2)))*('Calcification Rates'!$H$65+'Calcification Rates'!$I$65)</f>
        <v>19.915212475640459</v>
      </c>
      <c r="DX15" s="2">
        <f>(2*'Calcification Rates'!$F$66*'Calcification Rates'!$H$66)+0.1*'Calcification Rates'!$F$66*(DH15+(2*'Calcification Rates'!$F$66))*'Calcification Rates'!$H$66</f>
        <v>10.965917177686666</v>
      </c>
      <c r="DY15" s="2">
        <f>(2*('Calcification Rates'!$F$66-'Calcification Rates'!$G$66)*('Calcification Rates'!$H$66-'Calcification Rates'!$I$66))+(0.1*('Calcification Rates'!$F$66-'Calcification Rates'!$G$66)*(DH15+(2*'Calcification Rates'!$F$66-'Calcification Rates'!$G$66)))*('Calcification Rates'!$H$66-'Calcification Rates'!$I$66)</f>
        <v>6.3834555437467237</v>
      </c>
      <c r="DZ15" s="2">
        <f>(2*('Calcification Rates'!$F$66+'Calcification Rates'!$G$66)*('Calcification Rates'!$H$66+'Calcification Rates'!$I$66))+(0.1*('Calcification Rates'!$F$66+'Calcification Rates'!$G$66)*(DH15+(2*'Calcification Rates'!$F$66+'Calcification Rates'!$G$66)))*('Calcification Rates'!$H$66+'Calcification Rates'!$I$66)</f>
        <v>16.785974168520394</v>
      </c>
      <c r="EA15" s="2">
        <f>((((((((($A15*2)/PI())/2)+'Calcification Rates'!$F$67)^2)*PI())/2))-((((((($A15*2)/PI())/2)^2)*PI())/2)))*'Calcification Rates'!$H$67</f>
        <v>15.139481934529391</v>
      </c>
      <c r="EB15" s="2">
        <f>((((((((($A15*2)/PI())/2)+('Calcification Rates'!$F$67-'Calcification Rates'!$G$67))^2)*PI())/2))-((((((($A15*2)/PI())/2)^2)*PI())/2)))*('Calcification Rates'!$H$67-'Calcification Rates'!$I$67)</f>
        <v>10.956228790502836</v>
      </c>
      <c r="EC15" s="2">
        <f>((((((((($A15*2)/PI())/2)+('Calcification Rates'!$F$67+'Calcification Rates'!$G$67))^2)*PI())/2))-((((((($A15*2)/PI())/2)^2)*PI())/2)))*('Calcification Rates'!$H$67+'Calcification Rates'!$I$67)</f>
        <v>19.915212475640459</v>
      </c>
      <c r="ED15" s="2">
        <f>((((((((($A15*2)/PI())/2)+'Calcification Rates'!$F$68)^2)*PI())/2))-((((((($A15*2)/PI())/2)^2)*PI())/2)))*'Calcification Rates'!$H$68</f>
        <v>15.139481934529391</v>
      </c>
      <c r="EE15" s="2">
        <f>((((((((($A15*2)/PI())/2)+('Calcification Rates'!$F$68-'Calcification Rates'!$G$68))^2)*PI())/2))-((((((($A15*2)/PI())/2)^2)*PI())/2)))*('Calcification Rates'!$H$68-'Calcification Rates'!$I$68)</f>
        <v>10.956228790502836</v>
      </c>
      <c r="EF15" s="2">
        <f>((((((((($A15*2)/PI())/2)+('Calcification Rates'!$F$68+'Calcification Rates'!$G$68))^2)*PI())/2))-((((((($A15*2)/PI())/2)^2)*PI())/2)))*('Calcification Rates'!$H$68+'Calcification Rates'!$I$68)</f>
        <v>19.915212475640459</v>
      </c>
      <c r="EG15" s="2">
        <f>((((1-'Calcification Rates'!$J$69)*$A15)*'Calcification Rates'!$F$69*0.1)+('Calcification Rates'!$J$69*$A15*'Calcification Rates'!$F$69))*'Calcification Rates'!$H$69</f>
        <v>3.9900503500000011</v>
      </c>
      <c r="EH15" s="2">
        <f>((((1-'Calcification Rates'!$J$69)*EC15)*(('Calcification Rates'!$F$69-'Calcification Rates'!$G$69)*0.1))+('Calcification Rates'!$J$69*EC15*('Calcification Rates'!$F$69-'Calcification Rates'!$G$69)))*('Calcification Rates'!$H$69-'Calcification Rates'!$I$69)</f>
        <v>4.5169239269494845</v>
      </c>
      <c r="EI15" s="2">
        <f>((((1-'Calcification Rates'!$J$69)*EC15)*(('Calcification Rates'!$F$69+'Calcification Rates'!$G$69)*0.1))+('Calcification Rates'!$J$69*EC15*('Calcification Rates'!$F$69+'Calcification Rates'!$G$69)))*('Calcification Rates'!$H$69+'Calcification Rates'!$I$69)</f>
        <v>7.8778341303440369</v>
      </c>
      <c r="EJ15" s="2">
        <f>(2*'Calcification Rates'!$F$70*'Calcification Rates'!$H$70)+0.1*'Calcification Rates'!$F$70*(DT15+(2*'Calcification Rates'!$F$70))*'Calcification Rates'!$H$70</f>
        <v>5.6106804843004765</v>
      </c>
      <c r="EK15" s="2">
        <f>(2*('Calcification Rates'!$F$70-'Calcification Rates'!$G$70)*('Calcification Rates'!$H$70-'Calcification Rates'!$I$70))+(0.1*('Calcification Rates'!$F$70-'Calcification Rates'!$G$70)*(DT15+(2*'Calcification Rates'!$F$70-'Calcification Rates'!$G$70)))*('Calcification Rates'!$H$70-'Calcification Rates'!$I$70)</f>
        <v>3.2499336884597518</v>
      </c>
      <c r="EL15" s="2">
        <f>(2*('Calcification Rates'!$F$70+'Calcification Rates'!$G$70)*('Calcification Rates'!$H$70+'Calcification Rates'!$I$70))+(0.1*('Calcification Rates'!$F$70+'Calcification Rates'!$G$70)*(DT15+(2*'Calcification Rates'!$F$70+'Calcification Rates'!$G$70)))*('Calcification Rates'!$H$70+'Calcification Rates'!$I$70)</f>
        <v>8.6305114664313791</v>
      </c>
      <c r="EM15" s="2">
        <f>((((1-'Calcification Rates'!$J$71)*$A15)*'Calcification Rates'!$F$71*0.1)+('Calcification Rates'!$J$71*$A15*'Calcification Rates'!$F$71))*'Calcification Rates'!$H$71</f>
        <v>29.374281635250686</v>
      </c>
      <c r="EN15" s="2">
        <f>((((1-'Calcification Rates'!$J$71)*$A15)*(('Calcification Rates'!$F$71-'Calcification Rates'!$G$71)*0.1))+('Calcification Rates'!$J$71*$A15*('Calcification Rates'!$F$71-'Calcification Rates'!$G$71)))*('Calcification Rates'!$H$71-'Calcification Rates'!$I$71)</f>
        <v>21.009614639034723</v>
      </c>
      <c r="EO15" s="2">
        <f>((((1-'Calcification Rates'!$J$71)*$A15)*(('Calcification Rates'!$F$71+'Calcification Rates'!$G$71)*0.1))+('Calcification Rates'!$J$71*$A15*('Calcification Rates'!$F$71+'Calcification Rates'!$G$71)))*('Calcification Rates'!$H$71+'Calcification Rates'!$I$71)</f>
        <v>39.068483971670034</v>
      </c>
      <c r="EP15" s="2">
        <f>(2*'Calcification Rates'!$F$72*'Calcification Rates'!$H$72)+0.1*'Calcification Rates'!$F$72*($A15+(2*'Calcification Rates'!$F$72))*'Calcification Rates'!$H$72</f>
        <v>6.2156461535755678</v>
      </c>
      <c r="EQ15" s="2">
        <f>(2*('Calcification Rates'!$F$72-'Calcification Rates'!$G$72)*('Calcification Rates'!$H$72-'Calcification Rates'!$I$72))+(0.1*('Calcification Rates'!$F$72-'Calcification Rates'!$G$72)*($A15+(2*'Calcification Rates'!$F$72-'Calcification Rates'!$G$72)))*('Calcification Rates'!$H$72-'Calcification Rates'!$I$72)</f>
        <v>3.6039186297253729</v>
      </c>
      <c r="ER15" s="2">
        <f>(2*('Calcification Rates'!$F$72+'Calcification Rates'!$G$72)*('Calcification Rates'!$H$72+'Calcification Rates'!$I$72))+(0.1*('Calcification Rates'!$F$72+'Calcification Rates'!$G$72)*($A15+(2*'Calcification Rates'!$F$72+'Calcification Rates'!$G$72)))*('Calcification Rates'!$H$72+'Calcification Rates'!$I$72)</f>
        <v>9.5518106048822773</v>
      </c>
      <c r="ES15" s="2">
        <f>$A15*'Calcification Rates'!$F$73*'Calcification Rates'!$H$73</f>
        <v>17.55</v>
      </c>
      <c r="ET15" s="2">
        <f>$A15*('Calcification Rates'!$F$73-'Calcification Rates'!$G$73)*('Calcification Rates'!$H$73-'Calcification Rates'!$I$73)</f>
        <v>12.287470000000003</v>
      </c>
      <c r="EU15" s="2">
        <f>$A15*('Calcification Rates'!$F$73+'Calcification Rates'!$G$73)*('Calcification Rates'!$H$73+'Calcification Rates'!$I$73)</f>
        <v>23.743720000000003</v>
      </c>
      <c r="EV15" s="2">
        <f>(2*'Calcification Rates'!$F$74*'Calcification Rates'!$H$74)+0.1*'Calcification Rates'!$F$74*($A15+(2*'Calcification Rates'!$F$74))*'Calcification Rates'!$H$74</f>
        <v>6.2156461535755678</v>
      </c>
      <c r="EW15" s="2">
        <f>(2*('Calcification Rates'!$F$74-'Calcification Rates'!$G$74)*('Calcification Rates'!$H$74-'Calcification Rates'!$I$74))+(0.1*('Calcification Rates'!$F$74-'Calcification Rates'!$G$74)*($A15+(2*'Calcification Rates'!$F$74-'Calcification Rates'!$G$74)))*('Calcification Rates'!$H$74-'Calcification Rates'!$I$74)</f>
        <v>3.6039186297253729</v>
      </c>
      <c r="EX15" s="2">
        <f>(2*('Calcification Rates'!$F$74+'Calcification Rates'!$G$74)*('Calcification Rates'!$H$74+'Calcification Rates'!$I$74))+(0.1*('Calcification Rates'!$F$74+'Calcification Rates'!$G$74)*($A15+(2*'Calcification Rates'!$F$74+'Calcification Rates'!$G$74)))*('Calcification Rates'!$H$74+'Calcification Rates'!$I$74)</f>
        <v>9.5518106048822773</v>
      </c>
      <c r="EY15" s="2">
        <f>$A15*'Calcification Rates'!$F$75*'Calcification Rates'!$H$75</f>
        <v>10.96055823129252</v>
      </c>
      <c r="EZ15" s="2">
        <f>$A15*('Calcification Rates'!$F$75-'Calcification Rates'!$G$75)*('Calcification Rates'!$H$75-'Calcification Rates'!$I$75)</f>
        <v>8.5085144482119102</v>
      </c>
      <c r="FA15" s="2">
        <f>$A15*('Calcification Rates'!$F$75+'Calcification Rates'!$G$75)*('Calcification Rates'!$H$75+'Calcification Rates'!$I$75)</f>
        <v>13.697764384391974</v>
      </c>
      <c r="FB15" s="2">
        <f>((((1-'Calcification Rates'!$J$76)*$A15)*'Calcification Rates'!$F$76*0.1)+('Calcification Rates'!$J$76*$A15*'Calcification Rates'!$F$76))*'Calcification Rates'!$H$76</f>
        <v>7.5043799999999994</v>
      </c>
      <c r="FC15" s="2">
        <f>((((1-'Calcification Rates'!$J$76)*$A15)*(('Calcification Rates'!$F$76-'Calcification Rates'!$G$76)*0.1))+('Calcification Rates'!$J$76*$A15*('Calcification Rates'!$F$76-'Calcification Rates'!$G$76)))*('Calcification Rates'!$H$76-'Calcification Rates'!$I$76)</f>
        <v>5.2523989440000012</v>
      </c>
      <c r="FD15" s="2">
        <f>((((1-'Calcification Rates'!$J$76)*$A15)*(('Calcification Rates'!$F$76+'Calcification Rates'!$G$76)*0.1))+('Calcification Rates'!$J$76*$A15*('Calcification Rates'!$F$76+'Calcification Rates'!$G$76)))*('Calcification Rates'!$H$76+'Calcification Rates'!$I$76)</f>
        <v>10.155260544000001</v>
      </c>
      <c r="FE15" s="113">
        <f>$A15*'Calcification Rates'!$F$77*'Calcification Rates'!$H$77</f>
        <v>23.01</v>
      </c>
      <c r="FF15" s="113">
        <f>$A15*('Calcification Rates'!$F$77-'Calcification Rates'!$G$77)*('Calcification Rates'!$H$77-'Calcification Rates'!$I$77)</f>
        <v>16.079700000000003</v>
      </c>
      <c r="FG15" s="113">
        <f>$A15*('Calcification Rates'!$F$77+'Calcification Rates'!$G$77)*('Calcification Rates'!$H$77+'Calcification Rates'!$I$77)</f>
        <v>31.174000000000003</v>
      </c>
      <c r="FH15" s="113">
        <f>$A15*'Calcification Rates'!$F$81*'Calcification Rates'!$H$81</f>
        <v>2.3140000000000001</v>
      </c>
      <c r="FI15" s="113">
        <f>$A15*('Calcification Rates'!$F$81-'Calcification Rates'!$G$81)*('Calcification Rates'!$H$81-'Calcification Rates'!$I$81)</f>
        <v>1.3129999999999999</v>
      </c>
      <c r="FJ15" s="113">
        <f>$A15*('Calcification Rates'!$F$81+'Calcification Rates'!$G$81)*('Calcification Rates'!$H$81+'Calcification Rates'!$I$81)</f>
        <v>3.3149999999999999</v>
      </c>
      <c r="FK15" s="113">
        <f>$A15*'Calcification Rates'!$F$84*'Calcification Rates'!$H$84</f>
        <v>2.3140000000000001</v>
      </c>
      <c r="FL15" s="113">
        <f>$A15*('Calcification Rates'!$F$84-'Calcification Rates'!$G$84)*('Calcification Rates'!$H$84-'Calcification Rates'!$I$84)</f>
        <v>1.3129999999999999</v>
      </c>
      <c r="FM15" s="113">
        <f>$A15*('Calcification Rates'!$F$84+'Calcification Rates'!$G$84)*('Calcification Rates'!$H$84+'Calcification Rates'!$I$84)</f>
        <v>3.3149999999999999</v>
      </c>
    </row>
    <row r="16" spans="1:169" x14ac:dyDescent="0.3">
      <c r="A16" s="1">
        <v>14</v>
      </c>
      <c r="B16" s="2">
        <f>((((1-'Calcification Rates'!$J$11)*A16)*'Calcification Rates'!$F$11*0.1)+('Calcification Rates'!$J$11*A16*'Calcification Rates'!$F$11))*'Calcification Rates'!$H$11</f>
        <v>31.6338417610392</v>
      </c>
      <c r="C16" s="2">
        <f>((((1-'Calcification Rates'!$J$11)*A16)*(('Calcification Rates'!$F$11-'Calcification Rates'!$G$11)*0.1))+('Calcification Rates'!$J$11*A16*('Calcification Rates'!$F$11-'Calcification Rates'!$G$11)))*('Calcification Rates'!$H$11-'Calcification Rates'!$I$11)</f>
        <v>22.625738842037393</v>
      </c>
      <c r="D16" s="2">
        <f>((((1-'Calcification Rates'!$J$11)*A16)*(('Calcification Rates'!$F$11+'Calcification Rates'!$G$11)*0.1))+('Calcification Rates'!$J$11*A16*('Calcification Rates'!$F$11+'Calcification Rates'!$G$11)))*('Calcification Rates'!$H$11+'Calcification Rates'!$I$11)</f>
        <v>42.073751969490807</v>
      </c>
      <c r="E16" s="2">
        <f>((((1-'Calcification Rates'!$J$12)*A16)*'Calcification Rates'!$F$12*0.1)+('Calcification Rates'!$J$12*A16*'Calcification Rates'!$F$12))*'Calcification Rates'!$H$12</f>
        <v>5.4922323993459372</v>
      </c>
      <c r="F16" s="2">
        <f>((((1-'Calcification Rates'!$J$12)*A16)*(('Calcification Rates'!$F$12-'Calcification Rates'!$G$12)*0.1))+('Calcification Rates'!$J$12*A16*('Calcification Rates'!$F$12-'Calcification Rates'!$G$12)))*('Calcification Rates'!$H$12-'Calcification Rates'!$I$12)</f>
        <v>4.1408776196053205</v>
      </c>
      <c r="G16" s="2">
        <f>((((1-'Calcification Rates'!$J$12)*A16)*(('Calcification Rates'!$F$12+'Calcification Rates'!$G$12)*0.1))+('Calcification Rates'!$J$12*A16*('Calcification Rates'!$F$12+'Calcification Rates'!$G$12)))*('Calcification Rates'!$H$12+'Calcification Rates'!$I$12)</f>
        <v>7.0158329620297231</v>
      </c>
      <c r="H16" s="2">
        <f>(2*'Calcification Rates'!$F$13*'Calcification Rates'!$H$13)+0.1*'Calcification Rates'!$F$13*(A16+(2*'Calcification Rates'!$F$13))*'Calcification Rates'!$H$13</f>
        <v>6.3910905970077243</v>
      </c>
      <c r="I16" s="2">
        <f>(2*('Calcification Rates'!$F$13-'Calcification Rates'!$G$13)*('Calcification Rates'!$H$13-'Calcification Rates'!$I$13))+(0.1*('Calcification Rates'!$F$13-'Calcification Rates'!$G$13)*(A16+(2*'Calcification Rates'!$F$13-'Calcification Rates'!$G$13)))*('Calcification Rates'!$H$13-'Calcification Rates'!$I$13)</f>
        <v>3.7065768368896395</v>
      </c>
      <c r="J16" s="2">
        <f>(2*('Calcification Rates'!$F$13+'Calcification Rates'!$G$13)*('Calcification Rates'!$H$13+'Calcification Rates'!$I$13))+(0.1*('Calcification Rates'!$F$13+'Calcification Rates'!$G$13)*(A16+(2*'Calcification Rates'!$F$13+'Calcification Rates'!$G$13)))*('Calcification Rates'!$H$13+'Calcification Rates'!$I$13)</f>
        <v>9.8189940547691545</v>
      </c>
      <c r="K16" s="2">
        <f>(2*'Calcification Rates'!$F$14*'Calcification Rates'!$H$14)+0.1*'Calcification Rates'!$F$14*(A16+(2*'Calcification Rates'!$F$14))*'Calcification Rates'!$H$14</f>
        <v>12.376025392975706</v>
      </c>
      <c r="L16" s="2">
        <f>(2*('Calcification Rates'!$F$14-'Calcification Rates'!$G$14)*('Calcification Rates'!$H$14-'Calcification Rates'!$I$14))+(0.1*('Calcification Rates'!$F$14-'Calcification Rates'!$G$14)*(A16+(2*'Calcification Rates'!$F$14-'Calcification Rates'!$G$14)))*('Calcification Rates'!$H$14-'Calcification Rates'!$I$14)</f>
        <v>7.6671952671175188</v>
      </c>
      <c r="M16" s="2">
        <f>(2*('Calcification Rates'!$F$14+'Calcification Rates'!$G$14)*('Calcification Rates'!$H$14+'Calcification Rates'!$I$14))+(0.1*('Calcification Rates'!$F$14+'Calcification Rates'!$G$14)*(A16+(2*'Calcification Rates'!$F$14+'Calcification Rates'!$G$14)))*('Calcification Rates'!$H$14+'Calcification Rates'!$I$14)</f>
        <v>18.278851684559463</v>
      </c>
      <c r="N16" s="2">
        <f>((((((((($A16*2)/PI())/2)+'Calcification Rates'!$F$15)^2)*PI())/2))-((((((($A16*2)/PI())/2)^2)*PI())/2)))*'Calcification Rates'!$H$15</f>
        <v>18.881573255241491</v>
      </c>
      <c r="O16" s="2">
        <f>((((((((($A16*2)/PI())/2)+('Calcification Rates'!$F$15-'Calcification Rates'!$G$15))^2)*PI())/2))-((((((($A16*2)/PI())/2)^2)*PI())/2)))*('Calcification Rates'!$H$15-'Calcification Rates'!$I$15)</f>
        <v>14.24245393412034</v>
      </c>
      <c r="P16" s="2">
        <f>((((((((($A16*2)/PI())/2)+('Calcification Rates'!$F$15+'Calcification Rates'!$G$15))^2)*PI())/2))-((((((($A16*2)/PI())/2)^2)*PI())/2)))*('Calcification Rates'!$H$15+'Calcification Rates'!$I$15)</f>
        <v>24.18916123429651</v>
      </c>
      <c r="Q16" s="2">
        <f>(2*'Calcification Rates'!$F$16*'Calcification Rates'!$H$16)+0.1*'Calcification Rates'!$F$16*(A16+(2*'Calcification Rates'!$F$16))*'Calcification Rates'!$H$16</f>
        <v>12.376025392975706</v>
      </c>
      <c r="R16" s="2">
        <f>(2*('Calcification Rates'!$F$16-'Calcification Rates'!$G$16)*('Calcification Rates'!$H$16-'Calcification Rates'!$I$16))+(0.1*('Calcification Rates'!$F$16-'Calcification Rates'!$G$16)*(A16+(2*'Calcification Rates'!$F$16-'Calcification Rates'!$G$16)))*('Calcification Rates'!$H$16-'Calcification Rates'!$I$16)</f>
        <v>7.6671952671175188</v>
      </c>
      <c r="S16" s="2">
        <f>(2*('Calcification Rates'!$F$16+'Calcification Rates'!$G$16)*('Calcification Rates'!$H$16+'Calcification Rates'!$I$16))+(0.1*('Calcification Rates'!$F$16+'Calcification Rates'!$G$16)*(A16+(2*'Calcification Rates'!$F$16+'Calcification Rates'!$G$16)))*('Calcification Rates'!$H$16+'Calcification Rates'!$I$16)</f>
        <v>18.278851684559463</v>
      </c>
      <c r="T16" s="2">
        <f>$A16*'Calcification Rates'!$F$17*'Calcification Rates'!$H$17</f>
        <v>17.14849492429969</v>
      </c>
      <c r="U16" s="2">
        <f>$A16*('Calcification Rates'!$F$17-'Calcification Rates'!$G$17)*('Calcification Rates'!$H$17-'Calcification Rates'!$I$17)</f>
        <v>13.129974923463823</v>
      </c>
      <c r="V16" s="2">
        <f>$A16*('Calcification Rates'!$F$17+'Calcification Rates'!$G$17)*('Calcification Rates'!$H$17+'Calcification Rates'!$I$17)</f>
        <v>21.647761475951192</v>
      </c>
      <c r="W16" s="2">
        <f>$A16*'Calcification Rates'!$F$22*'Calcification Rates'!$H$22</f>
        <v>2.492</v>
      </c>
      <c r="X16" s="2">
        <f>$A16*('Calcification Rates'!$F$22-'Calcification Rates'!$G$22)*('Calcification Rates'!$H$22-'Calcification Rates'!$I$22)</f>
        <v>1.4139999999999999</v>
      </c>
      <c r="Y16" s="2">
        <f>$A16*('Calcification Rates'!$F$22+'Calcification Rates'!$G$22)*('Calcification Rates'!$H$22+'Calcification Rates'!$I$22)</f>
        <v>3.5700000000000003</v>
      </c>
      <c r="Z16" s="2">
        <f>((((((((($A16*2)/PI())/2)+'Calcification Rates'!$F$25)^2)*PI())/2))-((((((($A16*2)/PI())/2)^2)*PI())/2)))*'Calcification Rates'!$H$25</f>
        <v>28.243340299942886</v>
      </c>
      <c r="AA16" s="2">
        <f>((((((((($A16*2)/PI())/2)+('Calcification Rates'!$F$25-'Calcification Rates'!$G$25))^2)*PI())/2))-((((((($A16*2)/PI())/2)^2)*PI())/2)))*('Calcification Rates'!$H$25-'Calcification Rates'!$I$25)</f>
        <v>11.823228752930623</v>
      </c>
      <c r="AB16" s="2">
        <f>((((((((($A16*2)/PI())/2)+('Calcification Rates'!$F$25+'Calcification Rates'!$G$25))^2)*PI())/2))-((((((($A16*2)/PI())/2)^2)*PI())/2)))*('Calcification Rates'!$H$25+'Calcification Rates'!$I$25)</f>
        <v>46.309396850259809</v>
      </c>
      <c r="AC16" s="2">
        <f>((((((((($A16*2)/PI())/2)+'Calcification Rates'!$F$26)^2)*PI())/2))-((((((($A16*2)/PI())/2)^2)*PI())/2)))*'Calcification Rates'!$H$26</f>
        <v>28.243340299942886</v>
      </c>
      <c r="AD16" s="2">
        <f>((((((((($A16*2)/PI())/2)+('Calcification Rates'!$F$26-'Calcification Rates'!$G$26))^2)*PI())/2))-((((((($A16*2)/PI())/2)^2)*PI())/2)))*('Calcification Rates'!$H$26-'Calcification Rates'!$I$26)</f>
        <v>11.823228752930623</v>
      </c>
      <c r="AE16" s="2">
        <f>((((((((($A16*2)/PI())/2)+('Calcification Rates'!$F$26+'Calcification Rates'!$G$26))^2)*PI())/2))-((((((($A16*2)/PI())/2)^2)*PI())/2)))*('Calcification Rates'!$H$26+'Calcification Rates'!$I$26)</f>
        <v>46.309396850259809</v>
      </c>
      <c r="AF16" s="2">
        <f>((((((((($A16*2)/PI())/2)+'Calcification Rates'!$F$27)^2)*PI())/2))-((((((($A16*2)/PI())/2)^2)*PI())/2)))*'Calcification Rates'!$H$27</f>
        <v>28.243340299942886</v>
      </c>
      <c r="AG16" s="2">
        <f>((((((((($A16*2)/PI())/2)+('Calcification Rates'!$F$27-'Calcification Rates'!$G$27))^2)*PI())/2))-((((((($A16*2)/PI())/2)^2)*PI())/2)))*('Calcification Rates'!$H$27-'Calcification Rates'!$I$27)</f>
        <v>11.823228752930623</v>
      </c>
      <c r="AH16" s="2">
        <f>((((((((($A16*2)/PI())/2)+('Calcification Rates'!$F$27+'Calcification Rates'!$G$27))^2)*PI())/2))-((((((($A16*2)/PI())/2)^2)*PI())/2)))*('Calcification Rates'!$H$27+'Calcification Rates'!$I$27)</f>
        <v>46.309396850259809</v>
      </c>
      <c r="AI16" s="2">
        <f>$A16*'Calcification Rates'!$F$29*'Calcification Rates'!$H$29</f>
        <v>22.591799999999996</v>
      </c>
      <c r="AJ16" s="2">
        <f>$A16*('Calcification Rates'!$F$29-'Calcification Rates'!$G$29)*('Calcification Rates'!$H$29-'Calcification Rates'!$I$29)</f>
        <v>20.903119999999994</v>
      </c>
      <c r="AK16" s="2">
        <f>$A16*('Calcification Rates'!$F$29+'Calcification Rates'!$G$29)*('Calcification Rates'!$H$29+'Calcification Rates'!$I$29)</f>
        <v>24.280479999999994</v>
      </c>
      <c r="AL16" s="2">
        <f>(2*'Calcification Rates'!$F$30*'Calcification Rates'!$H$30)+0.1*'Calcification Rates'!$F$30*($A16+(2*'Calcification Rates'!$F$30))*'Calcification Rates'!$H$30</f>
        <v>6.3910905970077243</v>
      </c>
      <c r="AM16" s="2">
        <f>(2*('Calcification Rates'!$F$30-'Calcification Rates'!$G$30)*('Calcification Rates'!$H$30-'Calcification Rates'!$I$30))+(0.1*('Calcification Rates'!$F$30-'Calcification Rates'!$G$30)*($A16+(2*'Calcification Rates'!$F$30-'Calcification Rates'!$G$30)))*('Calcification Rates'!$H$30-'Calcification Rates'!$I$30)</f>
        <v>3.7065768368896395</v>
      </c>
      <c r="AN16" s="2">
        <f>(2*('Calcification Rates'!$F$30+'Calcification Rates'!$G$30)*('Calcification Rates'!$H$30+'Calcification Rates'!$I$30))+(0.1*('Calcification Rates'!$F$30+'Calcification Rates'!$G$30)*($A16+(2*'Calcification Rates'!$F$30+'Calcification Rates'!$G$30)))*('Calcification Rates'!$H$30+'Calcification Rates'!$I$30)</f>
        <v>9.8189940547691545</v>
      </c>
      <c r="AO16" s="2">
        <f>((((((((($A16*2)/PI())/2)+'Calcification Rates'!$F$31)^2)*PI())/2))-((((((($A16*2)/PI())/2)^2)*PI())/2)))*'Calcification Rates'!$H$31</f>
        <v>56.463556337362363</v>
      </c>
      <c r="AP16" s="2">
        <f>((((((((($A16*2)/PI())/2)+('Calcification Rates'!$F$31-'Calcification Rates'!$G$31))^2)*PI())/2))-((((((($A16*2)/PI())/2)^2)*PI())/2)))*('Calcification Rates'!$H$31-'Calcification Rates'!$I$31)</f>
        <v>33.818445006512555</v>
      </c>
      <c r="AQ16" s="2">
        <f>((((((((($A16*2)/PI())/2)+('Calcification Rates'!$F$31+'Calcification Rates'!$G$31))^2)*PI())/2))-((((((($A16*2)/PI())/2)^2)*PI())/2)))*('Calcification Rates'!$H$31+'Calcification Rates'!$I$31)</f>
        <v>86.090800813560989</v>
      </c>
      <c r="AR16" s="2">
        <f>(2*'Calcification Rates'!$F$32*'Calcification Rates'!$H$32)+0.1*'Calcification Rates'!$F$32*($A16+(2*'Calcification Rates'!$F$32))*'Calcification Rates'!$H$32</f>
        <v>6.3910905970077243</v>
      </c>
      <c r="AS16" s="2">
        <f>(2*('Calcification Rates'!$F$32-'Calcification Rates'!$G$32)*('Calcification Rates'!$H$32-'Calcification Rates'!$I$32))+(0.1*('Calcification Rates'!$F$32-'Calcification Rates'!$G$32)*($A16+(2*'Calcification Rates'!$F$32-'Calcification Rates'!$G$32)))*('Calcification Rates'!$H$32-'Calcification Rates'!$I$32)</f>
        <v>3.7065768368896395</v>
      </c>
      <c r="AT16" s="2">
        <f>(2*('Calcification Rates'!$F$32+'Calcification Rates'!$G$32)*('Calcification Rates'!$H$32+'Calcification Rates'!$I$32))+(0.1*('Calcification Rates'!$F$32+'Calcification Rates'!$G$32)*($A16+(2*'Calcification Rates'!$F$32+'Calcification Rates'!$G$32)))*('Calcification Rates'!$H$32+'Calcification Rates'!$I$32)</f>
        <v>9.8189940547691545</v>
      </c>
      <c r="AU16" s="2">
        <f>((((((((($A16*2)/PI())/2)+'Calcification Rates'!$F$36)^2)*PI())/2))-((((((($A16*2)/PI())/2)^2)*PI())/2)))*'Calcification Rates'!$H$36</f>
        <v>20.008306179807679</v>
      </c>
      <c r="AV16" s="2">
        <f>((((((((($A16*2)/PI())/2)+('Calcification Rates'!$F$36-'Calcification Rates'!$G$36))^2)*PI())/2))-((((((($A16*2)/PI())/2)^2)*PI())/2)))*('Calcification Rates'!$H$36-'Calcification Rates'!$I$36)</f>
        <v>15.151499505608873</v>
      </c>
      <c r="AW16" s="2">
        <f>((((((((($A16*2)/PI())/2)+('Calcification Rates'!$F$36+'Calcification Rates'!$G$36))^2)*PI())/2))-((((((($A16*2)/PI())/2)^2)*PI())/2)))*('Calcification Rates'!$H$36+'Calcification Rates'!$I$36)</f>
        <v>25.517497300689129</v>
      </c>
      <c r="AX16" s="2">
        <f>$A16*'Calcification Rates'!$F$37*'Calcification Rates'!$H$37</f>
        <v>18.093524932659932</v>
      </c>
      <c r="AY16" s="2">
        <f>$A16*('Calcification Rates'!$F$37-'Calcification Rates'!$G$37)*('Calcification Rates'!$H$37-'Calcification Rates'!$I$37)</f>
        <v>13.92782408422025</v>
      </c>
      <c r="AZ16" s="2">
        <f>$A16*('Calcification Rates'!$F$37+'Calcification Rates'!$G$37)*('Calcification Rates'!$H$37+'Calcification Rates'!$I$37)</f>
        <v>22.706532545209186</v>
      </c>
      <c r="BA16" s="2">
        <f>$A16*'Calcification Rates'!$F$38*'Calcification Rates'!$H$38</f>
        <v>26.928654666666674</v>
      </c>
      <c r="BB16" s="2">
        <f>$A16*('Calcification Rates'!$F$38-'Calcification Rates'!$G$38)*('Calcification Rates'!$H$38-'Calcification Rates'!$I$38)</f>
        <v>20.546768242424246</v>
      </c>
      <c r="BC16" s="2">
        <f>$A16*('Calcification Rates'!$F$38+'Calcification Rates'!$G$38)*('Calcification Rates'!$H$38+'Calcification Rates'!$I$38)</f>
        <v>34.054230000000004</v>
      </c>
      <c r="BD16" s="2">
        <f>(2*'Calcification Rates'!$F$39*'Calcification Rates'!$H$39)+0.1*'Calcification Rates'!$F$39*(AN16+(2*'Calcification Rates'!$F$39))*'Calcification Rates'!$H$39</f>
        <v>5.6575563359601633</v>
      </c>
      <c r="BE16" s="2">
        <f>(2*('Calcification Rates'!$F$39-'Calcification Rates'!$G$39)*('Calcification Rates'!$H$39-'Calcification Rates'!$I$39))+(0.1*('Calcification Rates'!$F$39-'Calcification Rates'!$G$39)*(AN16+(2*'Calcification Rates'!$F$39-'Calcification Rates'!$G$39)))*('Calcification Rates'!$H$39-'Calcification Rates'!$I$39)</f>
        <v>3.2773622624091021</v>
      </c>
      <c r="BF16" s="2">
        <f>(2*('Calcification Rates'!$F$39+'Calcification Rates'!$G$39)*('Calcification Rates'!$H$39+'Calcification Rates'!$I$39))+(0.1*('Calcification Rates'!$F$39+'Calcification Rates'!$G$39)*(AN16+(2*'Calcification Rates'!$F$39+'Calcification Rates'!$G$39)))*('Calcification Rates'!$H$39+'Calcification Rates'!$I$39)</f>
        <v>8.7018984623248343</v>
      </c>
      <c r="BG16" s="2">
        <f>((((((((($A16*2)/PI())/2)+'Calcification Rates'!$F$40)^2)*PI())/2))-((((((($A16*2)/PI())/2)^2)*PI())/2)))*'Calcification Rates'!$H$40</f>
        <v>20.008306179807679</v>
      </c>
      <c r="BH16" s="2">
        <f>((((((((($A16*2)/PI())/2)+('Calcification Rates'!$F$40-'Calcification Rates'!$G$40))^2)*PI())/2))-((((((($A16*2)/PI())/2)^2)*PI())/2)))*('Calcification Rates'!$H$40-'Calcification Rates'!$I$40)</f>
        <v>15.151499505608873</v>
      </c>
      <c r="BI16" s="2">
        <f>((((((((($A16*2)/PI())/2)+('Calcification Rates'!$F$40+'Calcification Rates'!$G$40))^2)*PI())/2))-((((((($A16*2)/PI())/2)^2)*PI())/2)))*('Calcification Rates'!$H$40+'Calcification Rates'!$I$40)</f>
        <v>25.517497300689129</v>
      </c>
      <c r="BJ16" s="2">
        <f>((((((((($A16*2)/PI())/2)+'Calcification Rates'!$F$41)^2)*PI())/2))-((((((($A16*2)/PI())/2)^2)*PI())/2)))*'Calcification Rates'!$H$41</f>
        <v>23.10857873845686</v>
      </c>
      <c r="BK16" s="2">
        <f>((((((((($A16*2)/PI())/2)+('Calcification Rates'!$F$41-'Calcification Rates'!$G$41))^2)*PI())/2))-((((((($A16*2)/PI())/2)^2)*PI())/2)))*('Calcification Rates'!$H$41-'Calcification Rates'!$I$41)</f>
        <v>18.356010050526457</v>
      </c>
      <c r="BL16" s="2">
        <f>((((((((($A16*2)/PI())/2)+('Calcification Rates'!$F$41+'Calcification Rates'!$G$41))^2)*PI())/2))-((((((($A16*2)/PI())/2)^2)*PI())/2)))*('Calcification Rates'!$H$41+'Calcification Rates'!$I$41)</f>
        <v>28.414568178287382</v>
      </c>
      <c r="BM16" s="2">
        <f>((((1-'Calcification Rates'!$J$42)*$A16)*'Calcification Rates'!$F$42*0.1)+('Calcification Rates'!$J$42*$A16*'Calcification Rates'!$F$42))*'Calcification Rates'!$H$42</f>
        <v>5.4922323993459372</v>
      </c>
      <c r="BN16" s="2">
        <f>((((1-'Calcification Rates'!$J$42)*BI16)*(('Calcification Rates'!$F$42-'Calcification Rates'!$G$42)*0.1))+('Calcification Rates'!$J$42*BI16*('Calcification Rates'!$F$42-'Calcification Rates'!$G$42)))*('Calcification Rates'!$H$42-'Calcification Rates'!$I$42)</f>
        <v>7.547488105768771</v>
      </c>
      <c r="BO16" s="2">
        <f>((((1-'Calcification Rates'!$J$42)*BI16)*(('Calcification Rates'!$F$42+'Calcification Rates'!$G$42)*0.1))+('Calcification Rates'!$J$42*BI16*('Calcification Rates'!$F$42+'Calcification Rates'!$G$42)))*('Calcification Rates'!$H$42+'Calcification Rates'!$I$42)</f>
        <v>12.787607047905663</v>
      </c>
      <c r="BP16" s="2">
        <f>(2*'Calcification Rates'!$F$43*'Calcification Rates'!$H$43)+0.1*'Calcification Rates'!$F$43*($A16+(2*'Calcification Rates'!$F$43))*'Calcification Rates'!$H$43</f>
        <v>6.3910905970077243</v>
      </c>
      <c r="BQ16" s="2">
        <f>(2*('Calcification Rates'!$F$43-'Calcification Rates'!$G$43)*('Calcification Rates'!$H$43-'Calcification Rates'!$I$43))+(0.1*('Calcification Rates'!$F$43-'Calcification Rates'!$G$43)*($A16+(2*'Calcification Rates'!$F$43-'Calcification Rates'!$G$43)))*('Calcification Rates'!$H$43-'Calcification Rates'!$I$43)</f>
        <v>3.7065768368896395</v>
      </c>
      <c r="BR16" s="2">
        <f>(2*('Calcification Rates'!$F$43+'Calcification Rates'!$G$43)*('Calcification Rates'!$H$43+'Calcification Rates'!$I$43))+(0.1*('Calcification Rates'!$F$43+'Calcification Rates'!$G$43)*($A16+(2*'Calcification Rates'!$F$43+'Calcification Rates'!$G$43)))*('Calcification Rates'!$H$43+'Calcification Rates'!$I$43)</f>
        <v>9.8189940547691545</v>
      </c>
      <c r="BS16" s="2">
        <f>$A16*'Calcification Rates'!$F$44*'Calcification Rates'!$H$44</f>
        <v>22.348324444444447</v>
      </c>
      <c r="BT16" s="2">
        <f>$A16*('Calcification Rates'!$F$44-'Calcification Rates'!$G$44)*('Calcification Rates'!$H$44-'Calcification Rates'!$I$44)</f>
        <v>16.630440808772502</v>
      </c>
      <c r="BU16" s="2">
        <f>$A16*('Calcification Rates'!$F$44+'Calcification Rates'!$G$44)*('Calcification Rates'!$H$44+'Calcification Rates'!$I$44)</f>
        <v>28.708618044665631</v>
      </c>
      <c r="BV16" s="2">
        <f>(2*'Calcification Rates'!$F$45*'Calcification Rates'!$H$45)+0.1*'Calcification Rates'!$F$45*($A16+(2*'Calcification Rates'!$F$45))*'Calcification Rates'!$H$45</f>
        <v>6.3910905970077243</v>
      </c>
      <c r="BW16" s="2">
        <f>(2*('Calcification Rates'!$F$45-'Calcification Rates'!$G$45)*('Calcification Rates'!$H$45-'Calcification Rates'!$I$45))+(0.1*('Calcification Rates'!$F$45-'Calcification Rates'!$G$45)*($A16+(2*'Calcification Rates'!$F$45-'Calcification Rates'!$G$45)))*('Calcification Rates'!$H$45-'Calcification Rates'!$I$45)</f>
        <v>3.7065768368896395</v>
      </c>
      <c r="BX16" s="2">
        <f>(2*('Calcification Rates'!$F$45+'Calcification Rates'!$G$45)*('Calcification Rates'!$H$45+'Calcification Rates'!$I$45))+(0.1*('Calcification Rates'!$F$45+'Calcification Rates'!$G$45)*($A16+(2*'Calcification Rates'!$F$45+'Calcification Rates'!$G$45)))*('Calcification Rates'!$H$45+'Calcification Rates'!$I$45)</f>
        <v>9.8189940547691545</v>
      </c>
      <c r="BY16" s="2">
        <f>$A16*'Calcification Rates'!$F$46*'Calcification Rates'!$H$46</f>
        <v>5.6783999999999999</v>
      </c>
      <c r="BZ16" s="2">
        <f>$A16*('Calcification Rates'!$F$46-'Calcification Rates'!$G$46)*('Calcification Rates'!$H$46-'Calcification Rates'!$I$46)</f>
        <v>4.3795500000000001</v>
      </c>
      <c r="CA16" s="2">
        <f>$A16*('Calcification Rates'!$F$46+'Calcification Rates'!$G$46)*('Calcification Rates'!$H$46+'Calcification Rates'!$I$46)</f>
        <v>7.1095500000000005</v>
      </c>
      <c r="CB16" s="2">
        <f>(2*'Calcification Rates'!$F$47*'Calcification Rates'!$H$47)+0.1*'Calcification Rates'!$F$47*(BL16+(2*'Calcification Rates'!$F$47))*'Calcification Rates'!$H$47</f>
        <v>8.920046488362221</v>
      </c>
      <c r="CC16" s="2">
        <f>(2*('Calcification Rates'!$F$47-'Calcification Rates'!$G$47)*('Calcification Rates'!$H$47-'Calcification Rates'!$I$47))+(0.1*('Calcification Rates'!$F$47-'Calcification Rates'!$G$47)*(BL16+(2*'Calcification Rates'!$F$47-'Calcification Rates'!$G$47)))*('Calcification Rates'!$H$47-'Calcification Rates'!$I$47)</f>
        <v>5.1863505631197064</v>
      </c>
      <c r="CD16" s="2">
        <f>(2*('Calcification Rates'!$F$47+'Calcification Rates'!$G$47)*('Calcification Rates'!$H$47+'Calcification Rates'!$I$47))+(0.1*('Calcification Rates'!$F$47+'Calcification Rates'!$G$47)*(BL16+(2*'Calcification Rates'!$F$47+'Calcification Rates'!$G$47)))*('Calcification Rates'!$H$47+'Calcification Rates'!$I$47)</f>
        <v>13.670328109273576</v>
      </c>
      <c r="CE16" s="2">
        <f>(2*'Calcification Rates'!$F$48*'Calcification Rates'!$H$48)+0.1*'Calcification Rates'!$F$48*($A16+(2*'Calcification Rates'!$F$48))*'Calcification Rates'!$H$48</f>
        <v>6.3910905970077243</v>
      </c>
      <c r="CF16" s="2">
        <f>(2*('Calcification Rates'!$F$48-'Calcification Rates'!$G$48)*('Calcification Rates'!$H$48-'Calcification Rates'!$I$48))+(0.1*('Calcification Rates'!$F$48-'Calcification Rates'!$G$48)*($A16+(2*'Calcification Rates'!$F$48-'Calcification Rates'!$G$48)))*('Calcification Rates'!$H$48-'Calcification Rates'!$I$48)</f>
        <v>3.7065768368896395</v>
      </c>
      <c r="CG16" s="2">
        <f>(2*('Calcification Rates'!$F$48+'Calcification Rates'!$G$48)*('Calcification Rates'!$H$48+'Calcification Rates'!$I$48))+(0.1*('Calcification Rates'!$F$48+'Calcification Rates'!$G$48)*($A16+(2*'Calcification Rates'!$F$48+'Calcification Rates'!$G$48)))*('Calcification Rates'!$H$48+'Calcification Rates'!$I$48)</f>
        <v>9.8189940547691545</v>
      </c>
      <c r="CH16" s="2">
        <f>((((1-'Calcification Rates'!$J$52)*$A16)*'Calcification Rates'!$F$52*0.1)+('Calcification Rates'!$J$52*$A16*'Calcification Rates'!$F$52))*'Calcification Rates'!$H$52</f>
        <v>31.005361520000001</v>
      </c>
      <c r="CI16" s="2">
        <f>((((1-'Calcification Rates'!$J$52)*$A16)*(('Calcification Rates'!$F$52-'Calcification Rates'!$G$52)*0.1))+('Calcification Rates'!$J$52*$A16*('Calcification Rates'!$F$52-'Calcification Rates'!$G$52)))*('Calcification Rates'!$H$52-'Calcification Rates'!$I$52)</f>
        <v>20.296545750476152</v>
      </c>
      <c r="CJ16" s="2">
        <f>((((1-'Calcification Rates'!$J$52)*$A16)*(('Calcification Rates'!$F$52+'Calcification Rates'!$G$52)*0.1))+('Calcification Rates'!$J$52*$A16*('Calcification Rates'!$F$52+'Calcification Rates'!$G$52)))*('Calcification Rates'!$H$52+'Calcification Rates'!$I$52)</f>
        <v>43.865605721270683</v>
      </c>
      <c r="CK16" s="2">
        <f>((((1-'Calcification Rates'!$J$53)*$A16)*'Calcification Rates'!$F$53*0.1)+('Calcification Rates'!$J$53*$A16*'Calcification Rates'!$F$53))*'Calcification Rates'!$H$53</f>
        <v>37.103701757818193</v>
      </c>
      <c r="CL16" s="2">
        <f>((((1-'Calcification Rates'!$J$53)*$A16)*(('Calcification Rates'!$F$53-'Calcification Rates'!$G$53)*0.1))+('Calcification Rates'!$J$53*$A16*('Calcification Rates'!$F$53-'Calcification Rates'!$G$53)))*('Calcification Rates'!$H$53-'Calcification Rates'!$I$53)</f>
        <v>25.678945724010159</v>
      </c>
      <c r="CM16" s="2">
        <f>((((1-'Calcification Rates'!$J$53)*$A16)*(('Calcification Rates'!$F$53+'Calcification Rates'!$G$53)*0.1))+('Calcification Rates'!$J$53*$A16*('Calcification Rates'!$F$53+'Calcification Rates'!$G$53)))*('Calcification Rates'!$H$53+'Calcification Rates'!$I$53)</f>
        <v>50.618813639943674</v>
      </c>
      <c r="CN16" s="2">
        <f>((((1-'Calcification Rates'!$J$54)*$A16)*'Calcification Rates'!$F$54*0.1)+('Calcification Rates'!$J$54*$A16*'Calcification Rates'!$F$54))*'Calcification Rates'!$H$54</f>
        <v>31.6338417610392</v>
      </c>
      <c r="CO16" s="2">
        <f>((((1-'Calcification Rates'!$J$54)*$A16)*(('Calcification Rates'!$F$54-'Calcification Rates'!$G$54)*0.1))+('Calcification Rates'!$J$54*$A16*('Calcification Rates'!$F$54-'Calcification Rates'!$G$54)))*('Calcification Rates'!$H$54-'Calcification Rates'!$I$54)</f>
        <v>22.625738842037393</v>
      </c>
      <c r="CP16" s="2">
        <f>((((1-'Calcification Rates'!$J$54)*$A16)*(('Calcification Rates'!$F$54+'Calcification Rates'!$G$54)*0.1))+('Calcification Rates'!$J$54*$A16*('Calcification Rates'!$F$54+'Calcification Rates'!$G$54)))*('Calcification Rates'!$H$54+'Calcification Rates'!$I$54)</f>
        <v>42.073751969490807</v>
      </c>
      <c r="CQ16" s="2">
        <f>((((1-'Calcification Rates'!$J$55)*$A16)*'Calcification Rates'!$F$55*0.1)+('Calcification Rates'!$J$55*$A16*'Calcification Rates'!$F$55))*'Calcification Rates'!$H$55</f>
        <v>31.636261044791667</v>
      </c>
      <c r="CR16" s="2">
        <f>((((1-'Calcification Rates'!$J$55)*$A16)*(('Calcification Rates'!$F$55-'Calcification Rates'!$G$55)*0.1))+('Calcification Rates'!$J$55*$A16*('Calcification Rates'!$F$55-'Calcification Rates'!$G$55)))*('Calcification Rates'!$H$55-'Calcification Rates'!$I$55)</f>
        <v>23.117439096924482</v>
      </c>
      <c r="CS16" s="2">
        <f>((((1-'Calcification Rates'!$J$55)*$A16)*(('Calcification Rates'!$F$55+'Calcification Rates'!$G$55)*0.1))+('Calcification Rates'!$J$55*$A16*('Calcification Rates'!$F$55+'Calcification Rates'!$G$55)))*('Calcification Rates'!$H$55+'Calcification Rates'!$I$55)</f>
        <v>41.45057234725661</v>
      </c>
      <c r="CT16" s="2">
        <f>((((1-'Calcification Rates'!$J$56)*$A16)*'Calcification Rates'!$F$56*0.1)+('Calcification Rates'!$J$56*$A16*'Calcification Rates'!$F$56))*'Calcification Rates'!$H$56</f>
        <v>30.557329366666664</v>
      </c>
      <c r="CU16" s="2">
        <f>((((1-'Calcification Rates'!$J$56)*$A16)*(('Calcification Rates'!$F$56-'Calcification Rates'!$G$56)*0.1))+('Calcification Rates'!$J$56*$A16*('Calcification Rates'!$F$56-'Calcification Rates'!$G$56)))*('Calcification Rates'!$H$56-'Calcification Rates'!$I$56)</f>
        <v>22.642810944435354</v>
      </c>
      <c r="CV16" s="2">
        <f>((((1-'Calcification Rates'!$J$56)*$A16)*(('Calcification Rates'!$F$56+'Calcification Rates'!$G$56)*0.1))+('Calcification Rates'!$J$56*$A16*('Calcification Rates'!$F$56+'Calcification Rates'!$G$56)))*('Calcification Rates'!$H$56+'Calcification Rates'!$I$56)</f>
        <v>39.635787686337238</v>
      </c>
      <c r="CW16" s="2">
        <f>((((1-'Calcification Rates'!$J$57)*$A16)*'Calcification Rates'!$F$57*0.1)+('Calcification Rates'!$J$57*$A16*'Calcification Rates'!$F$57))*'Calcification Rates'!$H$57</f>
        <v>31.251814124999999</v>
      </c>
      <c r="CX16" s="2">
        <f>((((1-'Calcification Rates'!$J$57)*$A16)*(('Calcification Rates'!$F$57-'Calcification Rates'!$G$57)*0.1))+('Calcification Rates'!$J$57*$A16*('Calcification Rates'!$F$57-'Calcification Rates'!$G$57)))*('Calcification Rates'!$H$57-'Calcification Rates'!$I$57)</f>
        <v>20.465617584393488</v>
      </c>
      <c r="CY16" s="2">
        <f>((((1-'Calcification Rates'!$J$57)*$A16)*(('Calcification Rates'!$F$57+'Calcification Rates'!$G$57)*0.1))+('Calcification Rates'!$J$57*$A16*('Calcification Rates'!$F$57+'Calcification Rates'!$G$57)))*('Calcification Rates'!$H$57+'Calcification Rates'!$I$57)</f>
        <v>43.977910494671931</v>
      </c>
      <c r="CZ16" s="2">
        <f>((((1-'Calcification Rates'!$J$58)*$A16)*'Calcification Rates'!$F$58*0.1)+('Calcification Rates'!$J$58*$A16*'Calcification Rates'!$F$58))*'Calcification Rates'!$H$58</f>
        <v>31.6338417610392</v>
      </c>
      <c r="DA16" s="2">
        <f>((((1-'Calcification Rates'!$J$58)*$A16)*(('Calcification Rates'!$F$58-'Calcification Rates'!$G$58)*0.1))+('Calcification Rates'!$J$58*$A16*('Calcification Rates'!$F$58-'Calcification Rates'!$G$58)))*('Calcification Rates'!$H$58-'Calcification Rates'!$I$58)</f>
        <v>22.625738842037393</v>
      </c>
      <c r="DB16" s="2">
        <f>((((1-'Calcification Rates'!$J$58)*$A16)*(('Calcification Rates'!$F$58+'Calcification Rates'!$G$58)*0.1))+('Calcification Rates'!$J$58*$A16*('Calcification Rates'!$F$58+'Calcification Rates'!$G$58)))*('Calcification Rates'!$H$58+'Calcification Rates'!$I$58)</f>
        <v>42.073751969490807</v>
      </c>
      <c r="DC16" s="2">
        <f>((((1-'Calcification Rates'!$J$59)*$A16)*'Calcification Rates'!$F$59*0.1)+('Calcification Rates'!$J$59*$A16*'Calcification Rates'!$F$59))*'Calcification Rates'!$H$59</f>
        <v>26.224023840000001</v>
      </c>
      <c r="DD16" s="2">
        <f>((((1-'Calcification Rates'!$J$59)*$A16)*(('Calcification Rates'!$F$59-'Calcification Rates'!$G$59)*0.1))+('Calcification Rates'!$J$59*$A16*('Calcification Rates'!$F$59-'Calcification Rates'!$G$59)))*('Calcification Rates'!$H$59-'Calcification Rates'!$I$59)</f>
        <v>20.343283799999998</v>
      </c>
      <c r="DE16" s="2">
        <f>((((1-'Calcification Rates'!$J$59)*$A16)*(('Calcification Rates'!$F$59+'Calcification Rates'!$G$59)*0.1))+('Calcification Rates'!$J$59*$A16*('Calcification Rates'!$F$59+'Calcification Rates'!$G$59)))*('Calcification Rates'!$H$59+'Calcification Rates'!$I$59)</f>
        <v>32.662397040000009</v>
      </c>
      <c r="DF16" s="2">
        <f>((((1-'Calcification Rates'!$J$60)*$A16)*'Calcification Rates'!$F$60*0.1)+('Calcification Rates'!$J$60*$A16*'Calcification Rates'!$F$60))*'Calcification Rates'!$H$60</f>
        <v>34.069368951219516</v>
      </c>
      <c r="DG16" s="2">
        <f>((((1-'Calcification Rates'!$J$60)*$A16)*(('Calcification Rates'!$F$60-'Calcification Rates'!$G$60)*0.1))+('Calcification Rates'!$J$60*$A16*('Calcification Rates'!$F$60-'Calcification Rates'!$G$60)))*('Calcification Rates'!$H$60-'Calcification Rates'!$I$60)</f>
        <v>26.029401432198618</v>
      </c>
      <c r="DH16" s="2">
        <f>((((1-'Calcification Rates'!$J$60)*$A16)*(('Calcification Rates'!$F$60+'Calcification Rates'!$G$60)*0.1))+('Calcification Rates'!$J$60*$A16*('Calcification Rates'!$F$60+'Calcification Rates'!$G$60)))*('Calcification Rates'!$H$60+'Calcification Rates'!$I$60)</f>
        <v>43.158384200879404</v>
      </c>
      <c r="DI16" s="2">
        <f>((((1-'Calcification Rates'!$J$61)*$A16)*'Calcification Rates'!$F$61*0.1)+('Calcification Rates'!$J$61*$A16*'Calcification Rates'!$F$61))*'Calcification Rates'!$H$61</f>
        <v>31.6338417610392</v>
      </c>
      <c r="DJ16" s="2">
        <f>((((1-'Calcification Rates'!$J$61)*$A16)*(('Calcification Rates'!$F$61-'Calcification Rates'!$G$61)*0.1))+('Calcification Rates'!$J$61*$A16*('Calcification Rates'!$F$61-'Calcification Rates'!$G$61)))*('Calcification Rates'!$H$61-'Calcification Rates'!$I$61)</f>
        <v>22.625738842037393</v>
      </c>
      <c r="DK16" s="2">
        <f>((((1-'Calcification Rates'!$J$61)*$A16)*(('Calcification Rates'!$F$61+'Calcification Rates'!$G$61)*0.1))+('Calcification Rates'!$J$61*$A16*('Calcification Rates'!$F$61+'Calcification Rates'!$G$61)))*('Calcification Rates'!$H$61+'Calcification Rates'!$I$61)</f>
        <v>42.073751969490807</v>
      </c>
      <c r="DL16" s="2">
        <f>(2*'Calcification Rates'!$F$62*'Calcification Rates'!$H$62)+0.1*'Calcification Rates'!$F$62*(CV16+(2*'Calcification Rates'!$F$62))*'Calcification Rates'!$H$62</f>
        <v>10.88874709958208</v>
      </c>
      <c r="DM16" s="2">
        <f>(2*('Calcification Rates'!$F$62-'Calcification Rates'!$G$62)*('Calcification Rates'!$H$62-'Calcification Rates'!$I$62))+(0.1*('Calcification Rates'!$F$62-'Calcification Rates'!$G$62)*(CV16+(2*'Calcification Rates'!$F$62-'Calcification Rates'!$G$62)))*('Calcification Rates'!$H$62-'Calcification Rates'!$I$62)</f>
        <v>6.3383008400127956</v>
      </c>
      <c r="DN16" s="2">
        <f>(2*('Calcification Rates'!$F$62+'Calcification Rates'!$G$62)*('Calcification Rates'!$H$62+'Calcification Rates'!$I$62))+(0.1*('Calcification Rates'!$F$62+'Calcification Rates'!$G$62)*(CV16+(2*'Calcification Rates'!$F$62+'Calcification Rates'!$G$62)))*('Calcification Rates'!$H$62+'Calcification Rates'!$I$62)</f>
        <v>16.668452249372265</v>
      </c>
      <c r="DO16" s="2">
        <f>((((((((($A16*2)/PI())/2)+'Calcification Rates'!$F$63)^2)*PI())/2))-((((((($A16*2)/PI())/2)^2)*PI())/2)))*'Calcification Rates'!$H$63</f>
        <v>16.18844622024368</v>
      </c>
      <c r="DP16" s="2">
        <f>((((((((($A16*2)/PI())/2)+('Calcification Rates'!$F$63-'Calcification Rates'!$G$63))^2)*PI())/2))-((((((($A16*2)/PI())/2)^2)*PI())/2)))*('Calcification Rates'!$H$63-'Calcification Rates'!$I$63)</f>
        <v>11.731374790502837</v>
      </c>
      <c r="DQ16" s="2">
        <f>((((((((($A16*2)/PI())/2)+('Calcification Rates'!$F$63+'Calcification Rates'!$G$63))^2)*PI())/2))-((((((($A16*2)/PI())/2)^2)*PI())/2)))*('Calcification Rates'!$H$63+'Calcification Rates'!$I$63)</f>
        <v>21.267121808973801</v>
      </c>
      <c r="DR16" s="2">
        <f>(2*'Calcification Rates'!$F$64*'Calcification Rates'!$H$64)+0.1*'Calcification Rates'!$F$64*($A16+(2*'Calcification Rates'!$F$64))*'Calcification Rates'!$H$64</f>
        <v>6.3910905970077243</v>
      </c>
      <c r="DS16" s="2">
        <f>(2*('Calcification Rates'!$F$64-'Calcification Rates'!$G$64)*('Calcification Rates'!$H$64-'Calcification Rates'!$I$64))+(0.1*('Calcification Rates'!$F$64-'Calcification Rates'!$G$64)*($A16+(2*'Calcification Rates'!$F$64-'Calcification Rates'!$G$64)))*('Calcification Rates'!$H$64-'Calcification Rates'!$I$64)</f>
        <v>3.7065768368896395</v>
      </c>
      <c r="DT16" s="2">
        <f>(2*('Calcification Rates'!$F$64+'Calcification Rates'!$G$64)*('Calcification Rates'!$H$64+'Calcification Rates'!$I$64))+(0.1*('Calcification Rates'!$F$64+'Calcification Rates'!$G$64)*($A16+(2*'Calcification Rates'!$F$64+'Calcification Rates'!$G$64)))*('Calcification Rates'!$H$64+'Calcification Rates'!$I$64)</f>
        <v>9.8189940547691545</v>
      </c>
      <c r="DU16" s="2">
        <f>((((((((($A16*2)/PI())/2)+'Calcification Rates'!$F$65)^2)*PI())/2))-((((((($A16*2)/PI())/2)^2)*PI())/2)))*'Calcification Rates'!$H$65</f>
        <v>16.18844622024368</v>
      </c>
      <c r="DV16" s="2">
        <f>((((((((($A16*2)/PI())/2)+('Calcification Rates'!$F$65-'Calcification Rates'!$G$65))^2)*PI())/2))-((((((($A16*2)/PI())/2)^2)*PI())/2)))*('Calcification Rates'!$H$65-'Calcification Rates'!$I$65)</f>
        <v>11.731374790502837</v>
      </c>
      <c r="DW16" s="2">
        <f>((((((((($A16*2)/PI())/2)+('Calcification Rates'!$F$65+'Calcification Rates'!$G$65))^2)*PI())/2))-((((((($A16*2)/PI())/2)^2)*PI())/2)))*('Calcification Rates'!$H$65+'Calcification Rates'!$I$65)</f>
        <v>21.267121808973801</v>
      </c>
      <c r="DX16" s="2">
        <f>(2*'Calcification Rates'!$F$66*'Calcification Rates'!$H$66)+0.1*'Calcification Rates'!$F$66*(DH16+(2*'Calcification Rates'!$F$66))*'Calcification Rates'!$H$66</f>
        <v>11.506767084511983</v>
      </c>
      <c r="DY16" s="2">
        <f>(2*('Calcification Rates'!$F$66-'Calcification Rates'!$G$66)*('Calcification Rates'!$H$66-'Calcification Rates'!$I$66))+(0.1*('Calcification Rates'!$F$66-'Calcification Rates'!$G$66)*(DH16+(2*'Calcification Rates'!$F$66-'Calcification Rates'!$G$66)))*('Calcification Rates'!$H$66-'Calcification Rates'!$I$66)</f>
        <v>6.6999242827587864</v>
      </c>
      <c r="DZ16" s="2">
        <f>(2*('Calcification Rates'!$F$66+'Calcification Rates'!$G$66)*('Calcification Rates'!$H$66+'Calcification Rates'!$I$66))+(0.1*('Calcification Rates'!$F$66+'Calcification Rates'!$G$66)*(DH16+(2*'Calcification Rates'!$F$66+'Calcification Rates'!$G$66)))*('Calcification Rates'!$H$66+'Calcification Rates'!$I$66)</f>
        <v>17.609631738687128</v>
      </c>
      <c r="EA16" s="2">
        <f>((((((((($A16*2)/PI())/2)+'Calcification Rates'!$F$67)^2)*PI())/2))-((((((($A16*2)/PI())/2)^2)*PI())/2)))*'Calcification Rates'!$H$67</f>
        <v>16.18844622024368</v>
      </c>
      <c r="EB16" s="2">
        <f>((((((((($A16*2)/PI())/2)+('Calcification Rates'!$F$67-'Calcification Rates'!$G$67))^2)*PI())/2))-((((((($A16*2)/PI())/2)^2)*PI())/2)))*('Calcification Rates'!$H$67-'Calcification Rates'!$I$67)</f>
        <v>11.731374790502837</v>
      </c>
      <c r="EC16" s="2">
        <f>((((((((($A16*2)/PI())/2)+('Calcification Rates'!$F$67+'Calcification Rates'!$G$67))^2)*PI())/2))-((((((($A16*2)/PI())/2)^2)*PI())/2)))*('Calcification Rates'!$H$67+'Calcification Rates'!$I$67)</f>
        <v>21.267121808973801</v>
      </c>
      <c r="ED16" s="2">
        <f>((((((((($A16*2)/PI())/2)+'Calcification Rates'!$F$68)^2)*PI())/2))-((((((($A16*2)/PI())/2)^2)*PI())/2)))*'Calcification Rates'!$H$68</f>
        <v>16.18844622024368</v>
      </c>
      <c r="EE16" s="2">
        <f>((((((((($A16*2)/PI())/2)+('Calcification Rates'!$F$68-'Calcification Rates'!$G$68))^2)*PI())/2))-((((((($A16*2)/PI())/2)^2)*PI())/2)))*('Calcification Rates'!$H$68-'Calcification Rates'!$I$68)</f>
        <v>11.731374790502837</v>
      </c>
      <c r="EF16" s="2">
        <f>((((((((($A16*2)/PI())/2)+('Calcification Rates'!$F$68+'Calcification Rates'!$G$68))^2)*PI())/2))-((((((($A16*2)/PI())/2)^2)*PI())/2)))*('Calcification Rates'!$H$68+'Calcification Rates'!$I$68)</f>
        <v>21.267121808973801</v>
      </c>
      <c r="EG16" s="2">
        <f>((((1-'Calcification Rates'!$J$69)*$A16)*'Calcification Rates'!$F$69*0.1)+('Calcification Rates'!$J$69*$A16*'Calcification Rates'!$F$69))*'Calcification Rates'!$H$69</f>
        <v>4.2969773000000009</v>
      </c>
      <c r="EH16" s="2">
        <f>((((1-'Calcification Rates'!$J$69)*EC16)*(('Calcification Rates'!$F$69-'Calcification Rates'!$G$69)*0.1))+('Calcification Rates'!$J$69*EC16*('Calcification Rates'!$F$69-'Calcification Rates'!$G$69)))*('Calcification Rates'!$H$69-'Calcification Rates'!$I$69)</f>
        <v>4.8235473999487759</v>
      </c>
      <c r="EI16" s="2">
        <f>((((1-'Calcification Rates'!$J$69)*EC16)*(('Calcification Rates'!$F$69+'Calcification Rates'!$G$69)*0.1))+('Calcification Rates'!$J$69*EC16*('Calcification Rates'!$F$69+'Calcification Rates'!$G$69)))*('Calcification Rates'!$H$69+'Calcification Rates'!$I$69)</f>
        <v>8.4126071085530771</v>
      </c>
      <c r="EJ16" s="2">
        <f>(2*'Calcification Rates'!$F$70*'Calcification Rates'!$H$70)+0.1*'Calcification Rates'!$F$70*(DT16+(2*'Calcification Rates'!$F$70))*'Calcification Rates'!$H$70</f>
        <v>5.6575563359601633</v>
      </c>
      <c r="EK16" s="2">
        <f>(2*('Calcification Rates'!$F$70-'Calcification Rates'!$G$70)*('Calcification Rates'!$H$70-'Calcification Rates'!$I$70))+(0.1*('Calcification Rates'!$F$70-'Calcification Rates'!$G$70)*(DT16+(2*'Calcification Rates'!$F$70-'Calcification Rates'!$G$70)))*('Calcification Rates'!$H$70-'Calcification Rates'!$I$70)</f>
        <v>3.2773622624091021</v>
      </c>
      <c r="EL16" s="2">
        <f>(2*('Calcification Rates'!$F$70+'Calcification Rates'!$G$70)*('Calcification Rates'!$H$70+'Calcification Rates'!$I$70))+(0.1*('Calcification Rates'!$F$70+'Calcification Rates'!$G$70)*(DT16+(2*'Calcification Rates'!$F$70+'Calcification Rates'!$G$70)))*('Calcification Rates'!$H$70+'Calcification Rates'!$I$70)</f>
        <v>8.7018984623248343</v>
      </c>
      <c r="EM16" s="2">
        <f>((((1-'Calcification Rates'!$J$71)*$A16)*'Calcification Rates'!$F$71*0.1)+('Calcification Rates'!$J$71*$A16*'Calcification Rates'!$F$71))*'Calcification Rates'!$H$71</f>
        <v>31.6338417610392</v>
      </c>
      <c r="EN16" s="2">
        <f>((((1-'Calcification Rates'!$J$71)*$A16)*(('Calcification Rates'!$F$71-'Calcification Rates'!$G$71)*0.1))+('Calcification Rates'!$J$71*$A16*('Calcification Rates'!$F$71-'Calcification Rates'!$G$71)))*('Calcification Rates'!$H$71-'Calcification Rates'!$I$71)</f>
        <v>22.625738842037393</v>
      </c>
      <c r="EO16" s="2">
        <f>((((1-'Calcification Rates'!$J$71)*$A16)*(('Calcification Rates'!$F$71+'Calcification Rates'!$G$71)*0.1))+('Calcification Rates'!$J$71*$A16*('Calcification Rates'!$F$71+'Calcification Rates'!$G$71)))*('Calcification Rates'!$H$71+'Calcification Rates'!$I$71)</f>
        <v>42.073751969490807</v>
      </c>
      <c r="EP16" s="2">
        <f>(2*'Calcification Rates'!$F$72*'Calcification Rates'!$H$72)+0.1*'Calcification Rates'!$F$72*($A16+(2*'Calcification Rates'!$F$72))*'Calcification Rates'!$H$72</f>
        <v>6.3910905970077243</v>
      </c>
      <c r="EQ16" s="2">
        <f>(2*('Calcification Rates'!$F$72-'Calcification Rates'!$G$72)*('Calcification Rates'!$H$72-'Calcification Rates'!$I$72))+(0.1*('Calcification Rates'!$F$72-'Calcification Rates'!$G$72)*($A16+(2*'Calcification Rates'!$F$72-'Calcification Rates'!$G$72)))*('Calcification Rates'!$H$72-'Calcification Rates'!$I$72)</f>
        <v>3.7065768368896395</v>
      </c>
      <c r="ER16" s="2">
        <f>(2*('Calcification Rates'!$F$72+'Calcification Rates'!$G$72)*('Calcification Rates'!$H$72+'Calcification Rates'!$I$72))+(0.1*('Calcification Rates'!$F$72+'Calcification Rates'!$G$72)*($A16+(2*'Calcification Rates'!$F$72+'Calcification Rates'!$G$72)))*('Calcification Rates'!$H$72+'Calcification Rates'!$I$72)</f>
        <v>9.8189940547691545</v>
      </c>
      <c r="ES16" s="2">
        <f>$A16*'Calcification Rates'!$F$73*'Calcification Rates'!$H$73</f>
        <v>18.900000000000002</v>
      </c>
      <c r="ET16" s="2">
        <f>$A16*('Calcification Rates'!$F$73-'Calcification Rates'!$G$73)*('Calcification Rates'!$H$73-'Calcification Rates'!$I$73)</f>
        <v>13.232660000000003</v>
      </c>
      <c r="EU16" s="2">
        <f>$A16*('Calcification Rates'!$F$73+'Calcification Rates'!$G$73)*('Calcification Rates'!$H$73+'Calcification Rates'!$I$73)</f>
        <v>25.570160000000005</v>
      </c>
      <c r="EV16" s="2">
        <f>(2*'Calcification Rates'!$F$74*'Calcification Rates'!$H$74)+0.1*'Calcification Rates'!$F$74*($A16+(2*'Calcification Rates'!$F$74))*'Calcification Rates'!$H$74</f>
        <v>6.3910905970077243</v>
      </c>
      <c r="EW16" s="2">
        <f>(2*('Calcification Rates'!$F$74-'Calcification Rates'!$G$74)*('Calcification Rates'!$H$74-'Calcification Rates'!$I$74))+(0.1*('Calcification Rates'!$F$74-'Calcification Rates'!$G$74)*($A16+(2*'Calcification Rates'!$F$74-'Calcification Rates'!$G$74)))*('Calcification Rates'!$H$74-'Calcification Rates'!$I$74)</f>
        <v>3.7065768368896395</v>
      </c>
      <c r="EX16" s="2">
        <f>(2*('Calcification Rates'!$F$74+'Calcification Rates'!$G$74)*('Calcification Rates'!$H$74+'Calcification Rates'!$I$74))+(0.1*('Calcification Rates'!$F$74+'Calcification Rates'!$G$74)*($A16+(2*'Calcification Rates'!$F$74+'Calcification Rates'!$G$74)))*('Calcification Rates'!$H$74+'Calcification Rates'!$I$74)</f>
        <v>9.8189940547691545</v>
      </c>
      <c r="EY16" s="2">
        <f>$A16*'Calcification Rates'!$F$75*'Calcification Rates'!$H$75</f>
        <v>11.803678095238096</v>
      </c>
      <c r="EZ16" s="2">
        <f>$A16*('Calcification Rates'!$F$75-'Calcification Rates'!$G$75)*('Calcification Rates'!$H$75-'Calcification Rates'!$I$75)</f>
        <v>9.1630155596128269</v>
      </c>
      <c r="FA16" s="2">
        <f>$A16*('Calcification Rates'!$F$75+'Calcification Rates'!$G$75)*('Calcification Rates'!$H$75+'Calcification Rates'!$I$75)</f>
        <v>14.751438567806741</v>
      </c>
      <c r="FB16" s="2">
        <f>((((1-'Calcification Rates'!$J$76)*$A16)*'Calcification Rates'!$F$76*0.1)+('Calcification Rates'!$J$76*$A16*'Calcification Rates'!$F$76))*'Calcification Rates'!$H$76</f>
        <v>8.0816400000000002</v>
      </c>
      <c r="FC16" s="2">
        <f>((((1-'Calcification Rates'!$J$76)*$A16)*(('Calcification Rates'!$F$76-'Calcification Rates'!$G$76)*0.1))+('Calcification Rates'!$J$76*$A16*('Calcification Rates'!$F$76-'Calcification Rates'!$G$76)))*('Calcification Rates'!$H$76-'Calcification Rates'!$I$76)</f>
        <v>5.6564296319999992</v>
      </c>
      <c r="FD16" s="2">
        <f>((((1-'Calcification Rates'!$J$76)*$A16)*(('Calcification Rates'!$F$76+'Calcification Rates'!$G$76)*0.1))+('Calcification Rates'!$J$76*$A16*('Calcification Rates'!$F$76+'Calcification Rates'!$G$76)))*('Calcification Rates'!$H$76+'Calcification Rates'!$I$76)</f>
        <v>10.936434432</v>
      </c>
      <c r="FE16" s="113">
        <f>$A16*'Calcification Rates'!$F$77*'Calcification Rates'!$H$77</f>
        <v>24.780000000000005</v>
      </c>
      <c r="FF16" s="113">
        <f>$A16*('Calcification Rates'!$F$77-'Calcification Rates'!$G$77)*('Calcification Rates'!$H$77-'Calcification Rates'!$I$77)</f>
        <v>17.316600000000001</v>
      </c>
      <c r="FG16" s="113">
        <f>$A16*('Calcification Rates'!$F$77+'Calcification Rates'!$G$77)*('Calcification Rates'!$H$77+'Calcification Rates'!$I$77)</f>
        <v>33.572000000000003</v>
      </c>
      <c r="FH16" s="113">
        <f>$A16*'Calcification Rates'!$F$81*'Calcification Rates'!$H$81</f>
        <v>2.492</v>
      </c>
      <c r="FI16" s="113">
        <f>$A16*('Calcification Rates'!$F$81-'Calcification Rates'!$G$81)*('Calcification Rates'!$H$81-'Calcification Rates'!$I$81)</f>
        <v>1.4139999999999999</v>
      </c>
      <c r="FJ16" s="113">
        <f>$A16*('Calcification Rates'!$F$81+'Calcification Rates'!$G$81)*('Calcification Rates'!$H$81+'Calcification Rates'!$I$81)</f>
        <v>3.5700000000000003</v>
      </c>
      <c r="FK16" s="113">
        <f>$A16*'Calcification Rates'!$F$84*'Calcification Rates'!$H$84</f>
        <v>2.492</v>
      </c>
      <c r="FL16" s="113">
        <f>$A16*('Calcification Rates'!$F$84-'Calcification Rates'!$G$84)*('Calcification Rates'!$H$84-'Calcification Rates'!$I$84)</f>
        <v>1.4139999999999999</v>
      </c>
      <c r="FM16" s="113">
        <f>$A16*('Calcification Rates'!$F$84+'Calcification Rates'!$G$84)*('Calcification Rates'!$H$84+'Calcification Rates'!$I$84)</f>
        <v>3.5700000000000003</v>
      </c>
    </row>
    <row r="17" spans="1:169" x14ac:dyDescent="0.3">
      <c r="A17" s="1">
        <v>15</v>
      </c>
      <c r="B17" s="2">
        <f>((((1-'Calcification Rates'!$J$11)*A17)*'Calcification Rates'!$F$11*0.1)+('Calcification Rates'!$J$11*A17*'Calcification Rates'!$F$11))*'Calcification Rates'!$H$11</f>
        <v>33.893401886827718</v>
      </c>
      <c r="C17" s="2">
        <f>((((1-'Calcification Rates'!$J$11)*A17)*(('Calcification Rates'!$F$11-'Calcification Rates'!$G$11)*0.1))+('Calcification Rates'!$J$11*A17*('Calcification Rates'!$F$11-'Calcification Rates'!$G$11)))*('Calcification Rates'!$H$11-'Calcification Rates'!$I$11)</f>
        <v>24.241863045040063</v>
      </c>
      <c r="D17" s="2">
        <f>((((1-'Calcification Rates'!$J$11)*A17)*(('Calcification Rates'!$F$11+'Calcification Rates'!$G$11)*0.1))+('Calcification Rates'!$J$11*A17*('Calcification Rates'!$F$11+'Calcification Rates'!$G$11)))*('Calcification Rates'!$H$11+'Calcification Rates'!$I$11)</f>
        <v>45.079019967311581</v>
      </c>
      <c r="E17" s="2">
        <f>((((1-'Calcification Rates'!$J$12)*A17)*'Calcification Rates'!$F$12*0.1)+('Calcification Rates'!$J$12*A17*'Calcification Rates'!$F$12))*'Calcification Rates'!$H$12</f>
        <v>5.884534713584932</v>
      </c>
      <c r="F17" s="2">
        <f>((((1-'Calcification Rates'!$J$12)*A17)*(('Calcification Rates'!$F$12-'Calcification Rates'!$G$12)*0.1))+('Calcification Rates'!$J$12*A17*('Calcification Rates'!$F$12-'Calcification Rates'!$G$12)))*('Calcification Rates'!$H$12-'Calcification Rates'!$I$12)</f>
        <v>4.4366545924342722</v>
      </c>
      <c r="G17" s="2">
        <f>((((1-'Calcification Rates'!$J$12)*A17)*(('Calcification Rates'!$F$12+'Calcification Rates'!$G$12)*0.1))+('Calcification Rates'!$J$12*A17*('Calcification Rates'!$F$12+'Calcification Rates'!$G$12)))*('Calcification Rates'!$H$12+'Calcification Rates'!$I$12)</f>
        <v>7.5169638878889886</v>
      </c>
      <c r="H17" s="2">
        <f>(2*'Calcification Rates'!$F$13*'Calcification Rates'!$H$13)+0.1*'Calcification Rates'!$F$13*(A17+(2*'Calcification Rates'!$F$13))*'Calcification Rates'!$H$13</f>
        <v>6.5665350404398808</v>
      </c>
      <c r="I17" s="2">
        <f>(2*('Calcification Rates'!$F$13-'Calcification Rates'!$G$13)*('Calcification Rates'!$H$13-'Calcification Rates'!$I$13))+(0.1*('Calcification Rates'!$F$13-'Calcification Rates'!$G$13)*(A17+(2*'Calcification Rates'!$F$13-'Calcification Rates'!$G$13)))*('Calcification Rates'!$H$13-'Calcification Rates'!$I$13)</f>
        <v>3.8092350440539056</v>
      </c>
      <c r="J17" s="2">
        <f>(2*('Calcification Rates'!$F$13+'Calcification Rates'!$G$13)*('Calcification Rates'!$H$13+'Calcification Rates'!$I$13))+(0.1*('Calcification Rates'!$F$13+'Calcification Rates'!$G$13)*(A17+(2*'Calcification Rates'!$F$13+'Calcification Rates'!$G$13)))*('Calcification Rates'!$H$13+'Calcification Rates'!$I$13)</f>
        <v>10.086177504656032</v>
      </c>
      <c r="K17" s="2">
        <f>(2*'Calcification Rates'!$F$14*'Calcification Rates'!$H$14)+0.1*'Calcification Rates'!$F$14*(A17+(2*'Calcification Rates'!$F$14))*'Calcification Rates'!$H$14</f>
        <v>12.696703941156885</v>
      </c>
      <c r="L17" s="2">
        <f>(2*('Calcification Rates'!$F$14-'Calcification Rates'!$G$14)*('Calcification Rates'!$H$14-'Calcification Rates'!$I$14))+(0.1*('Calcification Rates'!$F$14-'Calcification Rates'!$G$14)*(A17+(2*'Calcification Rates'!$F$14-'Calcification Rates'!$G$14)))*('Calcification Rates'!$H$14-'Calcification Rates'!$I$14)</f>
        <v>7.8685631187160281</v>
      </c>
      <c r="M17" s="2">
        <f>(2*('Calcification Rates'!$F$14+'Calcification Rates'!$G$14)*('Calcification Rates'!$H$14+'Calcification Rates'!$I$14))+(0.1*('Calcification Rates'!$F$14+'Calcification Rates'!$G$14)*(A17+(2*'Calcification Rates'!$F$14+'Calcification Rates'!$G$14)))*('Calcification Rates'!$H$14+'Calcification Rates'!$I$14)</f>
        <v>18.746210972679638</v>
      </c>
      <c r="N17" s="2">
        <f>((((((((($A17*2)/PI())/2)+'Calcification Rates'!$F$15)^2)*PI())/2))-((((((($A17*2)/PI())/2)^2)*PI())/2)))*'Calcification Rates'!$H$15</f>
        <v>20.106465749834328</v>
      </c>
      <c r="O17" s="2">
        <f>((((((((($A17*2)/PI())/2)+('Calcification Rates'!$F$15-'Calcification Rates'!$G$15))^2)*PI())/2))-((((((($A17*2)/PI())/2)^2)*PI())/2)))*('Calcification Rates'!$H$15-'Calcification Rates'!$I$15)</f>
        <v>15.180309285796318</v>
      </c>
      <c r="P17" s="2">
        <f>((((((((($A17*2)/PI())/2)+('Calcification Rates'!$F$15+'Calcification Rates'!$G$15))^2)*PI())/2))-((((((($A17*2)/PI())/2)^2)*PI())/2)))*('Calcification Rates'!$H$15+'Calcification Rates'!$I$15)</f>
        <v>25.735429911150149</v>
      </c>
      <c r="Q17" s="2">
        <f>(2*'Calcification Rates'!$F$16*'Calcification Rates'!$H$16)+0.1*'Calcification Rates'!$F$16*(A17+(2*'Calcification Rates'!$F$16))*'Calcification Rates'!$H$16</f>
        <v>12.696703941156885</v>
      </c>
      <c r="R17" s="2">
        <f>(2*('Calcification Rates'!$F$16-'Calcification Rates'!$G$16)*('Calcification Rates'!$H$16-'Calcification Rates'!$I$16))+(0.1*('Calcification Rates'!$F$16-'Calcification Rates'!$G$16)*(A17+(2*'Calcification Rates'!$F$16-'Calcification Rates'!$G$16)))*('Calcification Rates'!$H$16-'Calcification Rates'!$I$16)</f>
        <v>7.8685631187160281</v>
      </c>
      <c r="S17" s="2">
        <f>(2*('Calcification Rates'!$F$16+'Calcification Rates'!$G$16)*('Calcification Rates'!$H$16+'Calcification Rates'!$I$16))+(0.1*('Calcification Rates'!$F$16+'Calcification Rates'!$G$16)*(A17+(2*'Calcification Rates'!$F$16+'Calcification Rates'!$G$16)))*('Calcification Rates'!$H$16+'Calcification Rates'!$I$16)</f>
        <v>18.746210972679638</v>
      </c>
      <c r="T17" s="2">
        <f>$A17*'Calcification Rates'!$F$17*'Calcification Rates'!$H$17</f>
        <v>18.373387418892523</v>
      </c>
      <c r="U17" s="2">
        <f>$A17*('Calcification Rates'!$F$17-'Calcification Rates'!$G$17)*('Calcification Rates'!$H$17-'Calcification Rates'!$I$17)</f>
        <v>14.06783027513981</v>
      </c>
      <c r="V17" s="2">
        <f>$A17*('Calcification Rates'!$F$17+'Calcification Rates'!$G$17)*('Calcification Rates'!$H$17+'Calcification Rates'!$I$17)</f>
        <v>23.194030152804853</v>
      </c>
      <c r="W17" s="2">
        <f>$A17*'Calcification Rates'!$F$22*'Calcification Rates'!$H$22</f>
        <v>2.67</v>
      </c>
      <c r="X17" s="2">
        <f>$A17*('Calcification Rates'!$F$22-'Calcification Rates'!$G$22)*('Calcification Rates'!$H$22-'Calcification Rates'!$I$22)</f>
        <v>1.5149999999999999</v>
      </c>
      <c r="Y17" s="2">
        <f>$A17*('Calcification Rates'!$F$22+'Calcification Rates'!$G$22)*('Calcification Rates'!$H$22+'Calcification Rates'!$I$22)</f>
        <v>3.8250000000000002</v>
      </c>
      <c r="Z17" s="2">
        <f>((((((((($A17*2)/PI())/2)+'Calcification Rates'!$F$25)^2)*PI())/2))-((((((($A17*2)/PI())/2)^2)*PI())/2)))*'Calcification Rates'!$H$25</f>
        <v>30.07215029994288</v>
      </c>
      <c r="AA17" s="2">
        <f>((((((((($A17*2)/PI())/2)+('Calcification Rates'!$F$25-'Calcification Rates'!$G$25))^2)*PI())/2))-((((((($A17*2)/PI())/2)^2)*PI())/2)))*('Calcification Rates'!$H$25-'Calcification Rates'!$I$25)</f>
        <v>12.630959947124378</v>
      </c>
      <c r="AB17" s="2">
        <f>((((((((($A17*2)/PI())/2)+('Calcification Rates'!$F$25+'Calcification Rates'!$G$25))^2)*PI())/2))-((((((($A17*2)/PI())/2)^2)*PI())/2)))*('Calcification Rates'!$H$25+'Calcification Rates'!$I$25)</f>
        <v>49.159285656066039</v>
      </c>
      <c r="AC17" s="2">
        <f>((((((((($A17*2)/PI())/2)+'Calcification Rates'!$F$26)^2)*PI())/2))-((((((($A17*2)/PI())/2)^2)*PI())/2)))*'Calcification Rates'!$H$26</f>
        <v>30.07215029994288</v>
      </c>
      <c r="AD17" s="2">
        <f>((((((((($A17*2)/PI())/2)+('Calcification Rates'!$F$26-'Calcification Rates'!$G$26))^2)*PI())/2))-((((((($A17*2)/PI())/2)^2)*PI())/2)))*('Calcification Rates'!$H$26-'Calcification Rates'!$I$26)</f>
        <v>12.630959947124378</v>
      </c>
      <c r="AE17" s="2">
        <f>((((((((($A17*2)/PI())/2)+('Calcification Rates'!$F$26+'Calcification Rates'!$G$26))^2)*PI())/2))-((((((($A17*2)/PI())/2)^2)*PI())/2)))*('Calcification Rates'!$H$26+'Calcification Rates'!$I$26)</f>
        <v>49.159285656066039</v>
      </c>
      <c r="AF17" s="2">
        <f>((((((((($A17*2)/PI())/2)+'Calcification Rates'!$F$27)^2)*PI())/2))-((((((($A17*2)/PI())/2)^2)*PI())/2)))*'Calcification Rates'!$H$27</f>
        <v>30.07215029994288</v>
      </c>
      <c r="AG17" s="2">
        <f>((((((((($A17*2)/PI())/2)+('Calcification Rates'!$F$27-'Calcification Rates'!$G$27))^2)*PI())/2))-((((((($A17*2)/PI())/2)^2)*PI())/2)))*('Calcification Rates'!$H$27-'Calcification Rates'!$I$27)</f>
        <v>12.630959947124378</v>
      </c>
      <c r="AH17" s="2">
        <f>((((((((($A17*2)/PI())/2)+('Calcification Rates'!$F$27+'Calcification Rates'!$G$27))^2)*PI())/2))-((((((($A17*2)/PI())/2)^2)*PI())/2)))*('Calcification Rates'!$H$27+'Calcification Rates'!$I$27)</f>
        <v>49.159285656066039</v>
      </c>
      <c r="AI17" s="2">
        <f>$A17*'Calcification Rates'!$F$29*'Calcification Rates'!$H$29</f>
        <v>24.205499999999994</v>
      </c>
      <c r="AJ17" s="2">
        <f>$A17*('Calcification Rates'!$F$29-'Calcification Rates'!$G$29)*('Calcification Rates'!$H$29-'Calcification Rates'!$I$29)</f>
        <v>22.396199999999997</v>
      </c>
      <c r="AK17" s="2">
        <f>$A17*('Calcification Rates'!$F$29+'Calcification Rates'!$G$29)*('Calcification Rates'!$H$29+'Calcification Rates'!$I$29)</f>
        <v>26.014799999999994</v>
      </c>
      <c r="AL17" s="2">
        <f>(2*'Calcification Rates'!$F$30*'Calcification Rates'!$H$30)+0.1*'Calcification Rates'!$F$30*($A17+(2*'Calcification Rates'!$F$30))*'Calcification Rates'!$H$30</f>
        <v>6.5665350404398808</v>
      </c>
      <c r="AM17" s="2">
        <f>(2*('Calcification Rates'!$F$30-'Calcification Rates'!$G$30)*('Calcification Rates'!$H$30-'Calcification Rates'!$I$30))+(0.1*('Calcification Rates'!$F$30-'Calcification Rates'!$G$30)*($A17+(2*'Calcification Rates'!$F$30-'Calcification Rates'!$G$30)))*('Calcification Rates'!$H$30-'Calcification Rates'!$I$30)</f>
        <v>3.8092350440539056</v>
      </c>
      <c r="AN17" s="2">
        <f>(2*('Calcification Rates'!$F$30+'Calcification Rates'!$G$30)*('Calcification Rates'!$H$30+'Calcification Rates'!$I$30))+(0.1*('Calcification Rates'!$F$30+'Calcification Rates'!$G$30)*($A17+(2*'Calcification Rates'!$F$30+'Calcification Rates'!$G$30)))*('Calcification Rates'!$H$30+'Calcification Rates'!$I$30)</f>
        <v>10.086177504656032</v>
      </c>
      <c r="AO17" s="2">
        <f>((((((((($A17*2)/PI())/2)+'Calcification Rates'!$F$31)^2)*PI())/2))-((((((($A17*2)/PI())/2)^2)*PI())/2)))*'Calcification Rates'!$H$31</f>
        <v>59.670341819174133</v>
      </c>
      <c r="AP17" s="2">
        <f>((((((((($A17*2)/PI())/2)+('Calcification Rates'!$F$31-'Calcification Rates'!$G$31))^2)*PI())/2))-((((((($A17*2)/PI())/2)^2)*PI())/2)))*('Calcification Rates'!$H$31-'Calcification Rates'!$I$31)</f>
        <v>35.832123522497653</v>
      </c>
      <c r="AQ17" s="2">
        <f>((((((((($A17*2)/PI())/2)+('Calcification Rates'!$F$31+'Calcification Rates'!$G$31))^2)*PI())/2))-((((((($A17*2)/PI())/2)^2)*PI())/2)))*('Calcification Rates'!$H$31+'Calcification Rates'!$I$31)</f>
        <v>90.764393694762745</v>
      </c>
      <c r="AR17" s="2">
        <f>(2*'Calcification Rates'!$F$32*'Calcification Rates'!$H$32)+0.1*'Calcification Rates'!$F$32*($A17+(2*'Calcification Rates'!$F$32))*'Calcification Rates'!$H$32</f>
        <v>6.5665350404398808</v>
      </c>
      <c r="AS17" s="2">
        <f>(2*('Calcification Rates'!$F$32-'Calcification Rates'!$G$32)*('Calcification Rates'!$H$32-'Calcification Rates'!$I$32))+(0.1*('Calcification Rates'!$F$32-'Calcification Rates'!$G$32)*($A17+(2*'Calcification Rates'!$F$32-'Calcification Rates'!$G$32)))*('Calcification Rates'!$H$32-'Calcification Rates'!$I$32)</f>
        <v>3.8092350440539056</v>
      </c>
      <c r="AT17" s="2">
        <f>(2*('Calcification Rates'!$F$32+'Calcification Rates'!$G$32)*('Calcification Rates'!$H$32+'Calcification Rates'!$I$32))+(0.1*('Calcification Rates'!$F$32+'Calcification Rates'!$G$32)*($A17+(2*'Calcification Rates'!$F$32+'Calcification Rates'!$G$32)))*('Calcification Rates'!$H$32+'Calcification Rates'!$I$32)</f>
        <v>10.086177504656032</v>
      </c>
      <c r="AU17" s="2">
        <f>((((((((($A17*2)/PI())/2)+'Calcification Rates'!$F$36)^2)*PI())/2))-((((((($A17*2)/PI())/2)^2)*PI())/2)))*'Calcification Rates'!$H$36</f>
        <v>21.3007008178548</v>
      </c>
      <c r="AV17" s="2">
        <f>((((((((($A17*2)/PI())/2)+('Calcification Rates'!$F$36-'Calcification Rates'!$G$36))^2)*PI())/2))-((((((($A17*2)/PI())/2)^2)*PI())/2)))*('Calcification Rates'!$H$36-'Calcification Rates'!$I$36)</f>
        <v>16.146344083053169</v>
      </c>
      <c r="AW17" s="2">
        <f>((((((((($A17*2)/PI())/2)+('Calcification Rates'!$F$36+'Calcification Rates'!$G$36))^2)*PI())/2))-((((((($A17*2)/PI())/2)^2)*PI())/2)))*('Calcification Rates'!$H$36+'Calcification Rates'!$I$36)</f>
        <v>27.139392482489768</v>
      </c>
      <c r="AX17" s="2">
        <f>$A17*'Calcification Rates'!$F$37*'Calcification Rates'!$H$37</f>
        <v>19.38591957070707</v>
      </c>
      <c r="AY17" s="2">
        <f>$A17*('Calcification Rates'!$F$37-'Calcification Rates'!$G$37)*('Calcification Rates'!$H$37-'Calcification Rates'!$I$37)</f>
        <v>14.922668661664554</v>
      </c>
      <c r="AZ17" s="2">
        <f>$A17*('Calcification Rates'!$F$37+'Calcification Rates'!$G$37)*('Calcification Rates'!$H$37+'Calcification Rates'!$I$37)</f>
        <v>24.328427727009842</v>
      </c>
      <c r="BA17" s="2">
        <f>$A17*'Calcification Rates'!$F$38*'Calcification Rates'!$H$38</f>
        <v>28.852130000000006</v>
      </c>
      <c r="BB17" s="2">
        <f>$A17*('Calcification Rates'!$F$38-'Calcification Rates'!$G$38)*('Calcification Rates'!$H$38-'Calcification Rates'!$I$38)</f>
        <v>22.014394545454547</v>
      </c>
      <c r="BC17" s="2">
        <f>$A17*('Calcification Rates'!$F$38+'Calcification Rates'!$G$38)*('Calcification Rates'!$H$38+'Calcification Rates'!$I$38)</f>
        <v>36.486675000000005</v>
      </c>
      <c r="BD17" s="2">
        <f>(2*'Calcification Rates'!$F$39*'Calcification Rates'!$H$39)+0.1*'Calcification Rates'!$F$39*(AN17+(2*'Calcification Rates'!$F$39))*'Calcification Rates'!$H$39</f>
        <v>5.7044321876198492</v>
      </c>
      <c r="BE17" s="2">
        <f>(2*('Calcification Rates'!$F$39-'Calcification Rates'!$G$39)*('Calcification Rates'!$H$39-'Calcification Rates'!$I$39))+(0.1*('Calcification Rates'!$F$39-'Calcification Rates'!$G$39)*(AN17+(2*'Calcification Rates'!$F$39-'Calcification Rates'!$G$39)))*('Calcification Rates'!$H$39-'Calcification Rates'!$I$39)</f>
        <v>3.3047908363584524</v>
      </c>
      <c r="BF17" s="2">
        <f>(2*('Calcification Rates'!$F$39+'Calcification Rates'!$G$39)*('Calcification Rates'!$H$39+'Calcification Rates'!$I$39))+(0.1*('Calcification Rates'!$F$39+'Calcification Rates'!$G$39)*(AN17+(2*'Calcification Rates'!$F$39+'Calcification Rates'!$G$39)))*('Calcification Rates'!$H$39+'Calcification Rates'!$I$39)</f>
        <v>8.773285458218286</v>
      </c>
      <c r="BG17" s="2">
        <f>((((((((($A17*2)/PI())/2)+'Calcification Rates'!$F$40)^2)*PI())/2))-((((((($A17*2)/PI())/2)^2)*PI())/2)))*'Calcification Rates'!$H$40</f>
        <v>21.3007008178548</v>
      </c>
      <c r="BH17" s="2">
        <f>((((((((($A17*2)/PI())/2)+('Calcification Rates'!$F$40-'Calcification Rates'!$G$40))^2)*PI())/2))-((((((($A17*2)/PI())/2)^2)*PI())/2)))*('Calcification Rates'!$H$40-'Calcification Rates'!$I$40)</f>
        <v>16.146344083053169</v>
      </c>
      <c r="BI17" s="2">
        <f>((((((((($A17*2)/PI())/2)+('Calcification Rates'!$F$40+'Calcification Rates'!$G$40))^2)*PI())/2))-((((((($A17*2)/PI())/2)^2)*PI())/2)))*('Calcification Rates'!$H$40+'Calcification Rates'!$I$40)</f>
        <v>27.139392482489768</v>
      </c>
      <c r="BJ17" s="2">
        <f>((((((((($A17*2)/PI())/2)+'Calcification Rates'!$F$41)^2)*PI())/2))-((((((($A17*2)/PI())/2)^2)*PI())/2)))*'Calcification Rates'!$H$41</f>
        <v>24.595430617244737</v>
      </c>
      <c r="BK17" s="2">
        <f>((((((((($A17*2)/PI())/2)+('Calcification Rates'!$F$41-'Calcification Rates'!$G$41))^2)*PI())/2))-((((((($A17*2)/PI())/2)^2)*PI())/2)))*('Calcification Rates'!$H$41-'Calcification Rates'!$I$41)</f>
        <v>19.55328156771434</v>
      </c>
      <c r="BL17" s="2">
        <f>((((((((($A17*2)/PI())/2)+('Calcification Rates'!$F$41+'Calcification Rates'!$G$41))^2)*PI())/2))-((((((($A17*2)/PI())/2)^2)*PI())/2)))*('Calcification Rates'!$H$41+'Calcification Rates'!$I$41)</f>
        <v>30.218396691180885</v>
      </c>
      <c r="BM17" s="2">
        <f>((((1-'Calcification Rates'!$J$42)*$A17)*'Calcification Rates'!$F$42*0.1)+('Calcification Rates'!$J$42*$A17*'Calcification Rates'!$F$42))*'Calcification Rates'!$H$42</f>
        <v>5.884534713584932</v>
      </c>
      <c r="BN17" s="2">
        <f>((((1-'Calcification Rates'!$J$42)*BI17)*(('Calcification Rates'!$F$42-'Calcification Rates'!$G$42)*0.1))+('Calcification Rates'!$J$42*BI17*('Calcification Rates'!$F$42-'Calcification Rates'!$G$42)))*('Calcification Rates'!$H$42-'Calcification Rates'!$I$42)</f>
        <v>8.0272073528876255</v>
      </c>
      <c r="BO17" s="2">
        <f>((((1-'Calcification Rates'!$J$42)*BI17)*(('Calcification Rates'!$F$42+'Calcification Rates'!$G$42)*0.1))+('Calcification Rates'!$J$42*BI17*('Calcification Rates'!$F$42+'Calcification Rates'!$G$42)))*('Calcification Rates'!$H$42+'Calcification Rates'!$I$42)</f>
        <v>13.600388882008101</v>
      </c>
      <c r="BP17" s="2">
        <f>(2*'Calcification Rates'!$F$43*'Calcification Rates'!$H$43)+0.1*'Calcification Rates'!$F$43*($A17+(2*'Calcification Rates'!$F$43))*'Calcification Rates'!$H$43</f>
        <v>6.5665350404398808</v>
      </c>
      <c r="BQ17" s="2">
        <f>(2*('Calcification Rates'!$F$43-'Calcification Rates'!$G$43)*('Calcification Rates'!$H$43-'Calcification Rates'!$I$43))+(0.1*('Calcification Rates'!$F$43-'Calcification Rates'!$G$43)*($A17+(2*'Calcification Rates'!$F$43-'Calcification Rates'!$G$43)))*('Calcification Rates'!$H$43-'Calcification Rates'!$I$43)</f>
        <v>3.8092350440539056</v>
      </c>
      <c r="BR17" s="2">
        <f>(2*('Calcification Rates'!$F$43+'Calcification Rates'!$G$43)*('Calcification Rates'!$H$43+'Calcification Rates'!$I$43))+(0.1*('Calcification Rates'!$F$43+'Calcification Rates'!$G$43)*($A17+(2*'Calcification Rates'!$F$43+'Calcification Rates'!$G$43)))*('Calcification Rates'!$H$43+'Calcification Rates'!$I$43)</f>
        <v>10.086177504656032</v>
      </c>
      <c r="BS17" s="2">
        <f>$A17*'Calcification Rates'!$F$44*'Calcification Rates'!$H$44</f>
        <v>23.944633333333336</v>
      </c>
      <c r="BT17" s="2">
        <f>$A17*('Calcification Rates'!$F$44-'Calcification Rates'!$G$44)*('Calcification Rates'!$H$44-'Calcification Rates'!$I$44)</f>
        <v>17.818329437970537</v>
      </c>
      <c r="BU17" s="2">
        <f>$A17*('Calcification Rates'!$F$44+'Calcification Rates'!$G$44)*('Calcification Rates'!$H$44+'Calcification Rates'!$I$44)</f>
        <v>30.759233619284601</v>
      </c>
      <c r="BV17" s="2">
        <f>(2*'Calcification Rates'!$F$45*'Calcification Rates'!$H$45)+0.1*'Calcification Rates'!$F$45*($A17+(2*'Calcification Rates'!$F$45))*'Calcification Rates'!$H$45</f>
        <v>6.5665350404398808</v>
      </c>
      <c r="BW17" s="2">
        <f>(2*('Calcification Rates'!$F$45-'Calcification Rates'!$G$45)*('Calcification Rates'!$H$45-'Calcification Rates'!$I$45))+(0.1*('Calcification Rates'!$F$45-'Calcification Rates'!$G$45)*($A17+(2*'Calcification Rates'!$F$45-'Calcification Rates'!$G$45)))*('Calcification Rates'!$H$45-'Calcification Rates'!$I$45)</f>
        <v>3.8092350440539056</v>
      </c>
      <c r="BX17" s="2">
        <f>(2*('Calcification Rates'!$F$45+'Calcification Rates'!$G$45)*('Calcification Rates'!$H$45+'Calcification Rates'!$I$45))+(0.1*('Calcification Rates'!$F$45+'Calcification Rates'!$G$45)*($A17+(2*'Calcification Rates'!$F$45+'Calcification Rates'!$G$45)))*('Calcification Rates'!$H$45+'Calcification Rates'!$I$45)</f>
        <v>10.086177504656032</v>
      </c>
      <c r="BY17" s="2">
        <f>$A17*'Calcification Rates'!$F$46*'Calcification Rates'!$H$46</f>
        <v>6.0840000000000005</v>
      </c>
      <c r="BZ17" s="2">
        <f>$A17*('Calcification Rates'!$F$46-'Calcification Rates'!$G$46)*('Calcification Rates'!$H$46-'Calcification Rates'!$I$46)</f>
        <v>4.6923750000000002</v>
      </c>
      <c r="CA17" s="2">
        <f>$A17*('Calcification Rates'!$F$46+'Calcification Rates'!$G$46)*('Calcification Rates'!$H$46+'Calcification Rates'!$I$46)</f>
        <v>7.6173750000000018</v>
      </c>
      <c r="CB17" s="2">
        <f>(2*'Calcification Rates'!$F$47*'Calcification Rates'!$H$47)+0.1*'Calcification Rates'!$F$47*(BL17+(2*'Calcification Rates'!$F$47))*'Calcification Rates'!$H$47</f>
        <v>9.2365181778538759</v>
      </c>
      <c r="CC17" s="2">
        <f>(2*('Calcification Rates'!$F$47-'Calcification Rates'!$G$47)*('Calcification Rates'!$H$47-'Calcification Rates'!$I$47))+(0.1*('Calcification Rates'!$F$47-'Calcification Rates'!$G$47)*(BL17+(2*'Calcification Rates'!$F$47-'Calcification Rates'!$G$47)))*('Calcification Rates'!$H$47-'Calcification Rates'!$I$47)</f>
        <v>5.3715283642851377</v>
      </c>
      <c r="CD17" s="2">
        <f>(2*('Calcification Rates'!$F$47+'Calcification Rates'!$G$47)*('Calcification Rates'!$H$47+'Calcification Rates'!$I$47))+(0.1*('Calcification Rates'!$F$47+'Calcification Rates'!$G$47)*(BL17+(2*'Calcification Rates'!$F$47+'Calcification Rates'!$G$47)))*('Calcification Rates'!$H$47+'Calcification Rates'!$I$47)</f>
        <v>14.152281234352778</v>
      </c>
      <c r="CE17" s="2">
        <f>(2*'Calcification Rates'!$F$48*'Calcification Rates'!$H$48)+0.1*'Calcification Rates'!$F$48*($A17+(2*'Calcification Rates'!$F$48))*'Calcification Rates'!$H$48</f>
        <v>6.5665350404398808</v>
      </c>
      <c r="CF17" s="2">
        <f>(2*('Calcification Rates'!$F$48-'Calcification Rates'!$G$48)*('Calcification Rates'!$H$48-'Calcification Rates'!$I$48))+(0.1*('Calcification Rates'!$F$48-'Calcification Rates'!$G$48)*($A17+(2*'Calcification Rates'!$F$48-'Calcification Rates'!$G$48)))*('Calcification Rates'!$H$48-'Calcification Rates'!$I$48)</f>
        <v>3.8092350440539056</v>
      </c>
      <c r="CG17" s="2">
        <f>(2*('Calcification Rates'!$F$48+'Calcification Rates'!$G$48)*('Calcification Rates'!$H$48+'Calcification Rates'!$I$48))+(0.1*('Calcification Rates'!$F$48+'Calcification Rates'!$G$48)*($A17+(2*'Calcification Rates'!$F$48+'Calcification Rates'!$G$48)))*('Calcification Rates'!$H$48+'Calcification Rates'!$I$48)</f>
        <v>10.086177504656032</v>
      </c>
      <c r="CH17" s="2">
        <f>((((1-'Calcification Rates'!$J$52)*$A17)*'Calcification Rates'!$F$52*0.1)+('Calcification Rates'!$J$52*$A17*'Calcification Rates'!$F$52))*'Calcification Rates'!$H$52</f>
        <v>33.220030199999997</v>
      </c>
      <c r="CI17" s="2">
        <f>((((1-'Calcification Rates'!$J$52)*$A17)*(('Calcification Rates'!$F$52-'Calcification Rates'!$G$52)*0.1))+('Calcification Rates'!$J$52*$A17*('Calcification Rates'!$F$52-'Calcification Rates'!$G$52)))*('Calcification Rates'!$H$52-'Calcification Rates'!$I$52)</f>
        <v>21.746299018367306</v>
      </c>
      <c r="CJ17" s="2">
        <f>((((1-'Calcification Rates'!$J$52)*$A17)*(('Calcification Rates'!$F$52+'Calcification Rates'!$G$52)*0.1))+('Calcification Rates'!$J$52*$A17*('Calcification Rates'!$F$52+'Calcification Rates'!$G$52)))*('Calcification Rates'!$H$52+'Calcification Rates'!$I$52)</f>
        <v>46.998863272790011</v>
      </c>
      <c r="CK17" s="2">
        <f>((((1-'Calcification Rates'!$J$53)*$A17)*'Calcification Rates'!$F$53*0.1)+('Calcification Rates'!$J$53*$A17*'Calcification Rates'!$F$53))*'Calcification Rates'!$H$53</f>
        <v>39.753966169090923</v>
      </c>
      <c r="CL17" s="2">
        <f>((((1-'Calcification Rates'!$J$53)*$A17)*(('Calcification Rates'!$F$53-'Calcification Rates'!$G$53)*0.1))+('Calcification Rates'!$J$53*$A17*('Calcification Rates'!$F$53-'Calcification Rates'!$G$53)))*('Calcification Rates'!$H$53-'Calcification Rates'!$I$53)</f>
        <v>27.513156132868026</v>
      </c>
      <c r="CM17" s="2">
        <f>((((1-'Calcification Rates'!$J$53)*$A17)*(('Calcification Rates'!$F$53+'Calcification Rates'!$G$53)*0.1))+('Calcification Rates'!$J$53*$A17*('Calcification Rates'!$F$53+'Calcification Rates'!$G$53)))*('Calcification Rates'!$H$53+'Calcification Rates'!$I$53)</f>
        <v>54.234443185653937</v>
      </c>
      <c r="CN17" s="2">
        <f>((((1-'Calcification Rates'!$J$54)*$A17)*'Calcification Rates'!$F$54*0.1)+('Calcification Rates'!$J$54*$A17*'Calcification Rates'!$F$54))*'Calcification Rates'!$H$54</f>
        <v>33.893401886827718</v>
      </c>
      <c r="CO17" s="2">
        <f>((((1-'Calcification Rates'!$J$54)*$A17)*(('Calcification Rates'!$F$54-'Calcification Rates'!$G$54)*0.1))+('Calcification Rates'!$J$54*$A17*('Calcification Rates'!$F$54-'Calcification Rates'!$G$54)))*('Calcification Rates'!$H$54-'Calcification Rates'!$I$54)</f>
        <v>24.241863045040063</v>
      </c>
      <c r="CP17" s="2">
        <f>((((1-'Calcification Rates'!$J$54)*$A17)*(('Calcification Rates'!$F$54+'Calcification Rates'!$G$54)*0.1))+('Calcification Rates'!$J$54*$A17*('Calcification Rates'!$F$54+'Calcification Rates'!$G$54)))*('Calcification Rates'!$H$54+'Calcification Rates'!$I$54)</f>
        <v>45.079019967311581</v>
      </c>
      <c r="CQ17" s="2">
        <f>((((1-'Calcification Rates'!$J$55)*$A17)*'Calcification Rates'!$F$55*0.1)+('Calcification Rates'!$J$55*$A17*'Calcification Rates'!$F$55))*'Calcification Rates'!$H$55</f>
        <v>33.895993976562501</v>
      </c>
      <c r="CR17" s="2">
        <f>((((1-'Calcification Rates'!$J$55)*$A17)*(('Calcification Rates'!$F$55-'Calcification Rates'!$G$55)*0.1))+('Calcification Rates'!$J$55*$A17*('Calcification Rates'!$F$55-'Calcification Rates'!$G$55)))*('Calcification Rates'!$H$55-'Calcification Rates'!$I$55)</f>
        <v>24.7686847467048</v>
      </c>
      <c r="CS17" s="2">
        <f>((((1-'Calcification Rates'!$J$55)*$A17)*(('Calcification Rates'!$F$55+'Calcification Rates'!$G$55)*0.1))+('Calcification Rates'!$J$55*$A17*('Calcification Rates'!$F$55+'Calcification Rates'!$G$55)))*('Calcification Rates'!$H$55+'Calcification Rates'!$I$55)</f>
        <v>44.411327514917794</v>
      </c>
      <c r="CT17" s="2">
        <f>((((1-'Calcification Rates'!$J$56)*$A17)*'Calcification Rates'!$F$56*0.1)+('Calcification Rates'!$J$56*$A17*'Calcification Rates'!$F$56))*'Calcification Rates'!$H$56</f>
        <v>32.739995749999999</v>
      </c>
      <c r="CU17" s="2">
        <f>((((1-'Calcification Rates'!$J$56)*$A17)*(('Calcification Rates'!$F$56-'Calcification Rates'!$G$56)*0.1))+('Calcification Rates'!$J$56*$A17*('Calcification Rates'!$F$56-'Calcification Rates'!$G$56)))*('Calcification Rates'!$H$56-'Calcification Rates'!$I$56)</f>
        <v>24.260154583323594</v>
      </c>
      <c r="CV17" s="2">
        <f>((((1-'Calcification Rates'!$J$56)*$A17)*(('Calcification Rates'!$F$56+'Calcification Rates'!$G$56)*0.1))+('Calcification Rates'!$J$56*$A17*('Calcification Rates'!$F$56+'Calcification Rates'!$G$56)))*('Calcification Rates'!$H$56+'Calcification Rates'!$I$56)</f>
        <v>42.466915378218467</v>
      </c>
      <c r="CW17" s="2">
        <f>((((1-'Calcification Rates'!$J$57)*$A17)*'Calcification Rates'!$F$57*0.1)+('Calcification Rates'!$J$57*$A17*'Calcification Rates'!$F$57))*'Calcification Rates'!$H$57</f>
        <v>33.484086562499996</v>
      </c>
      <c r="CX17" s="2">
        <f>((((1-'Calcification Rates'!$J$57)*$A17)*(('Calcification Rates'!$F$57-'Calcification Rates'!$G$57)*0.1))+('Calcification Rates'!$J$57*$A17*('Calcification Rates'!$F$57-'Calcification Rates'!$G$57)))*('Calcification Rates'!$H$57-'Calcification Rates'!$I$57)</f>
        <v>21.927447411850164</v>
      </c>
      <c r="CY17" s="2">
        <f>((((1-'Calcification Rates'!$J$57)*$A17)*(('Calcification Rates'!$F$57+'Calcification Rates'!$G$57)*0.1))+('Calcification Rates'!$J$57*$A17*('Calcification Rates'!$F$57+'Calcification Rates'!$G$57)))*('Calcification Rates'!$H$57+'Calcification Rates'!$I$57)</f>
        <v>47.119189815719928</v>
      </c>
      <c r="CZ17" s="2">
        <f>((((1-'Calcification Rates'!$J$58)*$A17)*'Calcification Rates'!$F$58*0.1)+('Calcification Rates'!$J$58*$A17*'Calcification Rates'!$F$58))*'Calcification Rates'!$H$58</f>
        <v>33.893401886827718</v>
      </c>
      <c r="DA17" s="2">
        <f>((((1-'Calcification Rates'!$J$58)*$A17)*(('Calcification Rates'!$F$58-'Calcification Rates'!$G$58)*0.1))+('Calcification Rates'!$J$58*$A17*('Calcification Rates'!$F$58-'Calcification Rates'!$G$58)))*('Calcification Rates'!$H$58-'Calcification Rates'!$I$58)</f>
        <v>24.241863045040063</v>
      </c>
      <c r="DB17" s="2">
        <f>((((1-'Calcification Rates'!$J$58)*$A17)*(('Calcification Rates'!$F$58+'Calcification Rates'!$G$58)*0.1))+('Calcification Rates'!$J$58*$A17*('Calcification Rates'!$F$58+'Calcification Rates'!$G$58)))*('Calcification Rates'!$H$58+'Calcification Rates'!$I$58)</f>
        <v>45.079019967311581</v>
      </c>
      <c r="DC17" s="2">
        <f>((((1-'Calcification Rates'!$J$59)*$A17)*'Calcification Rates'!$F$59*0.1)+('Calcification Rates'!$J$59*$A17*'Calcification Rates'!$F$59))*'Calcification Rates'!$H$59</f>
        <v>28.097168400000001</v>
      </c>
      <c r="DD17" s="2">
        <f>((((1-'Calcification Rates'!$J$59)*$A17)*(('Calcification Rates'!$F$59-'Calcification Rates'!$G$59)*0.1))+('Calcification Rates'!$J$59*$A17*('Calcification Rates'!$F$59-'Calcification Rates'!$G$59)))*('Calcification Rates'!$H$59-'Calcification Rates'!$I$59)</f>
        <v>21.7963755</v>
      </c>
      <c r="DE17" s="2">
        <f>((((1-'Calcification Rates'!$J$59)*$A17)*(('Calcification Rates'!$F$59+'Calcification Rates'!$G$59)*0.1))+('Calcification Rates'!$J$59*$A17*('Calcification Rates'!$F$59+'Calcification Rates'!$G$59)))*('Calcification Rates'!$H$59+'Calcification Rates'!$I$59)</f>
        <v>34.995425400000009</v>
      </c>
      <c r="DF17" s="2">
        <f>((((1-'Calcification Rates'!$J$60)*$A17)*'Calcification Rates'!$F$60*0.1)+('Calcification Rates'!$J$60*$A17*'Calcification Rates'!$F$60))*'Calcification Rates'!$H$60</f>
        <v>36.502895304878052</v>
      </c>
      <c r="DG17" s="2">
        <f>((((1-'Calcification Rates'!$J$60)*$A17)*(('Calcification Rates'!$F$60-'Calcification Rates'!$G$60)*0.1))+('Calcification Rates'!$J$60*$A17*('Calcification Rates'!$F$60-'Calcification Rates'!$G$60)))*('Calcification Rates'!$H$60-'Calcification Rates'!$I$60)</f>
        <v>27.888644391641378</v>
      </c>
      <c r="DH17" s="2">
        <f>((((1-'Calcification Rates'!$J$60)*$A17)*(('Calcification Rates'!$F$60+'Calcification Rates'!$G$60)*0.1))+('Calcification Rates'!$J$60*$A17*('Calcification Rates'!$F$60+'Calcification Rates'!$G$60)))*('Calcification Rates'!$H$60+'Calcification Rates'!$I$60)</f>
        <v>46.241125929513643</v>
      </c>
      <c r="DI17" s="2">
        <f>((((1-'Calcification Rates'!$J$61)*$A17)*'Calcification Rates'!$F$61*0.1)+('Calcification Rates'!$J$61*$A17*'Calcification Rates'!$F$61))*'Calcification Rates'!$H$61</f>
        <v>33.893401886827718</v>
      </c>
      <c r="DJ17" s="2">
        <f>((((1-'Calcification Rates'!$J$61)*$A17)*(('Calcification Rates'!$F$61-'Calcification Rates'!$G$61)*0.1))+('Calcification Rates'!$J$61*$A17*('Calcification Rates'!$F$61-'Calcification Rates'!$G$61)))*('Calcification Rates'!$H$61-'Calcification Rates'!$I$61)</f>
        <v>24.241863045040063</v>
      </c>
      <c r="DK17" s="2">
        <f>((((1-'Calcification Rates'!$J$61)*$A17)*(('Calcification Rates'!$F$61+'Calcification Rates'!$G$61)*0.1))+('Calcification Rates'!$J$61*$A17*('Calcification Rates'!$F$61+'Calcification Rates'!$G$61)))*('Calcification Rates'!$H$61+'Calcification Rates'!$I$61)</f>
        <v>45.079019967311581</v>
      </c>
      <c r="DL17" s="2">
        <f>(2*'Calcification Rates'!$F$62*'Calcification Rates'!$H$62)+0.1*'Calcification Rates'!$F$62*(CV17+(2*'Calcification Rates'!$F$62))*'Calcification Rates'!$H$62</f>
        <v>11.385452721769546</v>
      </c>
      <c r="DM17" s="2">
        <f>(2*('Calcification Rates'!$F$62-'Calcification Rates'!$G$62)*('Calcification Rates'!$H$62-'Calcification Rates'!$I$62))+(0.1*('Calcification Rates'!$F$62-'Calcification Rates'!$G$62)*(CV17+(2*'Calcification Rates'!$F$62-'Calcification Rates'!$G$62)))*('Calcification Rates'!$H$62-'Calcification Rates'!$I$62)</f>
        <v>6.6289393331144293</v>
      </c>
      <c r="DN17" s="2">
        <f>(2*('Calcification Rates'!$F$62+'Calcification Rates'!$G$62)*('Calcification Rates'!$H$62+'Calcification Rates'!$I$62))+(0.1*('Calcification Rates'!$F$62+'Calcification Rates'!$G$62)*(CV17+(2*'Calcification Rates'!$F$62+'Calcification Rates'!$G$62)))*('Calcification Rates'!$H$62+'Calcification Rates'!$I$62)</f>
        <v>17.424882713159363</v>
      </c>
      <c r="DO17" s="2">
        <f>((((((((($A17*2)/PI())/2)+'Calcification Rates'!$F$63)^2)*PI())/2))-((((((($A17*2)/PI())/2)^2)*PI())/2)))*'Calcification Rates'!$H$63</f>
        <v>17.237410505957964</v>
      </c>
      <c r="DP17" s="2">
        <f>((((((((($A17*2)/PI())/2)+('Calcification Rates'!$F$63-'Calcification Rates'!$G$63))^2)*PI())/2))-((((((($A17*2)/PI())/2)^2)*PI())/2)))*('Calcification Rates'!$H$63-'Calcification Rates'!$I$63)</f>
        <v>12.506520790502829</v>
      </c>
      <c r="DQ17" s="2">
        <f>((((((((($A17*2)/PI())/2)+('Calcification Rates'!$F$63+'Calcification Rates'!$G$63))^2)*PI())/2))-((((((($A17*2)/PI())/2)^2)*PI())/2)))*('Calcification Rates'!$H$63+'Calcification Rates'!$I$63)</f>
        <v>22.619031142307126</v>
      </c>
      <c r="DR17" s="2">
        <f>(2*'Calcification Rates'!$F$64*'Calcification Rates'!$H$64)+0.1*'Calcification Rates'!$F$64*($A17+(2*'Calcification Rates'!$F$64))*'Calcification Rates'!$H$64</f>
        <v>6.5665350404398808</v>
      </c>
      <c r="DS17" s="2">
        <f>(2*('Calcification Rates'!$F$64-'Calcification Rates'!$G$64)*('Calcification Rates'!$H$64-'Calcification Rates'!$I$64))+(0.1*('Calcification Rates'!$F$64-'Calcification Rates'!$G$64)*($A17+(2*'Calcification Rates'!$F$64-'Calcification Rates'!$G$64)))*('Calcification Rates'!$H$64-'Calcification Rates'!$I$64)</f>
        <v>3.8092350440539056</v>
      </c>
      <c r="DT17" s="2">
        <f>(2*('Calcification Rates'!$F$64+'Calcification Rates'!$G$64)*('Calcification Rates'!$H$64+'Calcification Rates'!$I$64))+(0.1*('Calcification Rates'!$F$64+'Calcification Rates'!$G$64)*($A17+(2*'Calcification Rates'!$F$64+'Calcification Rates'!$G$64)))*('Calcification Rates'!$H$64+'Calcification Rates'!$I$64)</f>
        <v>10.086177504656032</v>
      </c>
      <c r="DU17" s="2">
        <f>((((((((($A17*2)/PI())/2)+'Calcification Rates'!$F$65)^2)*PI())/2))-((((((($A17*2)/PI())/2)^2)*PI())/2)))*'Calcification Rates'!$H$65</f>
        <v>17.237410505957964</v>
      </c>
      <c r="DV17" s="2">
        <f>((((((((($A17*2)/PI())/2)+('Calcification Rates'!$F$65-'Calcification Rates'!$G$65))^2)*PI())/2))-((((((($A17*2)/PI())/2)^2)*PI())/2)))*('Calcification Rates'!$H$65-'Calcification Rates'!$I$65)</f>
        <v>12.506520790502829</v>
      </c>
      <c r="DW17" s="2">
        <f>((((((((($A17*2)/PI())/2)+('Calcification Rates'!$F$65+'Calcification Rates'!$G$65))^2)*PI())/2))-((((((($A17*2)/PI())/2)^2)*PI())/2)))*('Calcification Rates'!$H$65+'Calcification Rates'!$I$65)</f>
        <v>22.619031142307126</v>
      </c>
      <c r="DX17" s="2">
        <f>(2*'Calcification Rates'!$F$66*'Calcification Rates'!$H$66)+0.1*'Calcification Rates'!$F$66*(DH17+(2*'Calcification Rates'!$F$66))*'Calcification Rates'!$H$66</f>
        <v>12.0476169913373</v>
      </c>
      <c r="DY17" s="2">
        <f>(2*('Calcification Rates'!$F$66-'Calcification Rates'!$G$66)*('Calcification Rates'!$H$66-'Calcification Rates'!$I$66))+(0.1*('Calcification Rates'!$F$66-'Calcification Rates'!$G$66)*(DH17+(2*'Calcification Rates'!$F$66-'Calcification Rates'!$G$66)))*('Calcification Rates'!$H$66-'Calcification Rates'!$I$66)</f>
        <v>7.016393021770849</v>
      </c>
      <c r="DZ17" s="2">
        <f>(2*('Calcification Rates'!$F$66+'Calcification Rates'!$G$66)*('Calcification Rates'!$H$66+'Calcification Rates'!$I$66))+(0.1*('Calcification Rates'!$F$66+'Calcification Rates'!$G$66)*(DH17+(2*'Calcification Rates'!$F$66+'Calcification Rates'!$G$66)))*('Calcification Rates'!$H$66+'Calcification Rates'!$I$66)</f>
        <v>18.433289308853858</v>
      </c>
      <c r="EA17" s="2">
        <f>((((((((($A17*2)/PI())/2)+'Calcification Rates'!$F$67)^2)*PI())/2))-((((((($A17*2)/PI())/2)^2)*PI())/2)))*'Calcification Rates'!$H$67</f>
        <v>17.237410505957964</v>
      </c>
      <c r="EB17" s="2">
        <f>((((((((($A17*2)/PI())/2)+('Calcification Rates'!$F$67-'Calcification Rates'!$G$67))^2)*PI())/2))-((((((($A17*2)/PI())/2)^2)*PI())/2)))*('Calcification Rates'!$H$67-'Calcification Rates'!$I$67)</f>
        <v>12.506520790502829</v>
      </c>
      <c r="EC17" s="2">
        <f>((((((((($A17*2)/PI())/2)+('Calcification Rates'!$F$67+'Calcification Rates'!$G$67))^2)*PI())/2))-((((((($A17*2)/PI())/2)^2)*PI())/2)))*('Calcification Rates'!$H$67+'Calcification Rates'!$I$67)</f>
        <v>22.619031142307126</v>
      </c>
      <c r="ED17" s="2">
        <f>((((((((($A17*2)/PI())/2)+'Calcification Rates'!$F$68)^2)*PI())/2))-((((((($A17*2)/PI())/2)^2)*PI())/2)))*'Calcification Rates'!$H$68</f>
        <v>17.237410505957964</v>
      </c>
      <c r="EE17" s="2">
        <f>((((((((($A17*2)/PI())/2)+('Calcification Rates'!$F$68-'Calcification Rates'!$G$68))^2)*PI())/2))-((((((($A17*2)/PI())/2)^2)*PI())/2)))*('Calcification Rates'!$H$68-'Calcification Rates'!$I$68)</f>
        <v>12.506520790502829</v>
      </c>
      <c r="EF17" s="2">
        <f>((((((((($A17*2)/PI())/2)+('Calcification Rates'!$F$68+'Calcification Rates'!$G$68))^2)*PI())/2))-((((((($A17*2)/PI())/2)^2)*PI())/2)))*('Calcification Rates'!$H$68+'Calcification Rates'!$I$68)</f>
        <v>22.619031142307126</v>
      </c>
      <c r="EG17" s="2">
        <f>((((1-'Calcification Rates'!$J$69)*$A17)*'Calcification Rates'!$F$69*0.1)+('Calcification Rates'!$J$69*$A17*'Calcification Rates'!$F$69))*'Calcification Rates'!$H$69</f>
        <v>4.6039042500000011</v>
      </c>
      <c r="EH17" s="2">
        <f>((((1-'Calcification Rates'!$J$69)*EC17)*(('Calcification Rates'!$F$69-'Calcification Rates'!$G$69)*0.1))+('Calcification Rates'!$J$69*EC17*('Calcification Rates'!$F$69-'Calcification Rates'!$G$69)))*('Calcification Rates'!$H$69-'Calcification Rates'!$I$69)</f>
        <v>5.1301708729480637</v>
      </c>
      <c r="EI17" s="2">
        <f>((((1-'Calcification Rates'!$J$69)*EC17)*(('Calcification Rates'!$F$69+'Calcification Rates'!$G$69)*0.1))+('Calcification Rates'!$J$69*EC17*('Calcification Rates'!$F$69+'Calcification Rates'!$G$69)))*('Calcification Rates'!$H$69+'Calcification Rates'!$I$69)</f>
        <v>8.9473800867621094</v>
      </c>
      <c r="EJ17" s="2">
        <f>(2*'Calcification Rates'!$F$70*'Calcification Rates'!$H$70)+0.1*'Calcification Rates'!$F$70*(DT17+(2*'Calcification Rates'!$F$70))*'Calcification Rates'!$H$70</f>
        <v>5.7044321876198492</v>
      </c>
      <c r="EK17" s="2">
        <f>(2*('Calcification Rates'!$F$70-'Calcification Rates'!$G$70)*('Calcification Rates'!$H$70-'Calcification Rates'!$I$70))+(0.1*('Calcification Rates'!$F$70-'Calcification Rates'!$G$70)*(DT17+(2*'Calcification Rates'!$F$70-'Calcification Rates'!$G$70)))*('Calcification Rates'!$H$70-'Calcification Rates'!$I$70)</f>
        <v>3.3047908363584524</v>
      </c>
      <c r="EL17" s="2">
        <f>(2*('Calcification Rates'!$F$70+'Calcification Rates'!$G$70)*('Calcification Rates'!$H$70+'Calcification Rates'!$I$70))+(0.1*('Calcification Rates'!$F$70+'Calcification Rates'!$G$70)*(DT17+(2*'Calcification Rates'!$F$70+'Calcification Rates'!$G$70)))*('Calcification Rates'!$H$70+'Calcification Rates'!$I$70)</f>
        <v>8.773285458218286</v>
      </c>
      <c r="EM17" s="2">
        <f>((((1-'Calcification Rates'!$J$71)*$A17)*'Calcification Rates'!$F$71*0.1)+('Calcification Rates'!$J$71*$A17*'Calcification Rates'!$F$71))*'Calcification Rates'!$H$71</f>
        <v>33.893401886827718</v>
      </c>
      <c r="EN17" s="2">
        <f>((((1-'Calcification Rates'!$J$71)*$A17)*(('Calcification Rates'!$F$71-'Calcification Rates'!$G$71)*0.1))+('Calcification Rates'!$J$71*$A17*('Calcification Rates'!$F$71-'Calcification Rates'!$G$71)))*('Calcification Rates'!$H$71-'Calcification Rates'!$I$71)</f>
        <v>24.241863045040063</v>
      </c>
      <c r="EO17" s="2">
        <f>((((1-'Calcification Rates'!$J$71)*$A17)*(('Calcification Rates'!$F$71+'Calcification Rates'!$G$71)*0.1))+('Calcification Rates'!$J$71*$A17*('Calcification Rates'!$F$71+'Calcification Rates'!$G$71)))*('Calcification Rates'!$H$71+'Calcification Rates'!$I$71)</f>
        <v>45.079019967311581</v>
      </c>
      <c r="EP17" s="2">
        <f>(2*'Calcification Rates'!$F$72*'Calcification Rates'!$H$72)+0.1*'Calcification Rates'!$F$72*($A17+(2*'Calcification Rates'!$F$72))*'Calcification Rates'!$H$72</f>
        <v>6.5665350404398808</v>
      </c>
      <c r="EQ17" s="2">
        <f>(2*('Calcification Rates'!$F$72-'Calcification Rates'!$G$72)*('Calcification Rates'!$H$72-'Calcification Rates'!$I$72))+(0.1*('Calcification Rates'!$F$72-'Calcification Rates'!$G$72)*($A17+(2*'Calcification Rates'!$F$72-'Calcification Rates'!$G$72)))*('Calcification Rates'!$H$72-'Calcification Rates'!$I$72)</f>
        <v>3.8092350440539056</v>
      </c>
      <c r="ER17" s="2">
        <f>(2*('Calcification Rates'!$F$72+'Calcification Rates'!$G$72)*('Calcification Rates'!$H$72+'Calcification Rates'!$I$72))+(0.1*('Calcification Rates'!$F$72+'Calcification Rates'!$G$72)*($A17+(2*'Calcification Rates'!$F$72+'Calcification Rates'!$G$72)))*('Calcification Rates'!$H$72+'Calcification Rates'!$I$72)</f>
        <v>10.086177504656032</v>
      </c>
      <c r="ES17" s="2">
        <f>$A17*'Calcification Rates'!$F$73*'Calcification Rates'!$H$73</f>
        <v>20.250000000000004</v>
      </c>
      <c r="ET17" s="2">
        <f>$A17*('Calcification Rates'!$F$73-'Calcification Rates'!$G$73)*('Calcification Rates'!$H$73-'Calcification Rates'!$I$73)</f>
        <v>14.177850000000001</v>
      </c>
      <c r="EU17" s="2">
        <f>$A17*('Calcification Rates'!$F$73+'Calcification Rates'!$G$73)*('Calcification Rates'!$H$73+'Calcification Rates'!$I$73)</f>
        <v>27.396600000000003</v>
      </c>
      <c r="EV17" s="2">
        <f>(2*'Calcification Rates'!$F$74*'Calcification Rates'!$H$74)+0.1*'Calcification Rates'!$F$74*($A17+(2*'Calcification Rates'!$F$74))*'Calcification Rates'!$H$74</f>
        <v>6.5665350404398808</v>
      </c>
      <c r="EW17" s="2">
        <f>(2*('Calcification Rates'!$F$74-'Calcification Rates'!$G$74)*('Calcification Rates'!$H$74-'Calcification Rates'!$I$74))+(0.1*('Calcification Rates'!$F$74-'Calcification Rates'!$G$74)*($A17+(2*'Calcification Rates'!$F$74-'Calcification Rates'!$G$74)))*('Calcification Rates'!$H$74-'Calcification Rates'!$I$74)</f>
        <v>3.8092350440539056</v>
      </c>
      <c r="EX17" s="2">
        <f>(2*('Calcification Rates'!$F$74+'Calcification Rates'!$G$74)*('Calcification Rates'!$H$74+'Calcification Rates'!$I$74))+(0.1*('Calcification Rates'!$F$74+'Calcification Rates'!$G$74)*($A17+(2*'Calcification Rates'!$F$74+'Calcification Rates'!$G$74)))*('Calcification Rates'!$H$74+'Calcification Rates'!$I$74)</f>
        <v>10.086177504656032</v>
      </c>
      <c r="EY17" s="2">
        <f>$A17*'Calcification Rates'!$F$75*'Calcification Rates'!$H$75</f>
        <v>12.646797959183676</v>
      </c>
      <c r="EZ17" s="2">
        <f>$A17*('Calcification Rates'!$F$75-'Calcification Rates'!$G$75)*('Calcification Rates'!$H$75-'Calcification Rates'!$I$75)</f>
        <v>9.8175166710137436</v>
      </c>
      <c r="FA17" s="2">
        <f>$A17*('Calcification Rates'!$F$75+'Calcification Rates'!$G$75)*('Calcification Rates'!$H$75+'Calcification Rates'!$I$75)</f>
        <v>15.805112751221509</v>
      </c>
      <c r="FB17" s="2">
        <f>((((1-'Calcification Rates'!$J$76)*$A17)*'Calcification Rates'!$F$76*0.1)+('Calcification Rates'!$J$76*$A17*'Calcification Rates'!$F$76))*'Calcification Rates'!$H$76</f>
        <v>8.6588999999999992</v>
      </c>
      <c r="FC17" s="2">
        <f>((((1-'Calcification Rates'!$J$76)*$A17)*(('Calcification Rates'!$F$76-'Calcification Rates'!$G$76)*0.1))+('Calcification Rates'!$J$76*$A17*('Calcification Rates'!$F$76-'Calcification Rates'!$G$76)))*('Calcification Rates'!$H$76-'Calcification Rates'!$I$76)</f>
        <v>6.0604603199999998</v>
      </c>
      <c r="FD17" s="2">
        <f>((((1-'Calcification Rates'!$J$76)*$A17)*(('Calcification Rates'!$F$76+'Calcification Rates'!$G$76)*0.1))+('Calcification Rates'!$J$76*$A17*('Calcification Rates'!$F$76+'Calcification Rates'!$G$76)))*('Calcification Rates'!$H$76+'Calcification Rates'!$I$76)</f>
        <v>11.71760832</v>
      </c>
      <c r="FE17" s="113">
        <f>$A17*'Calcification Rates'!$F$77*'Calcification Rates'!$H$77</f>
        <v>26.550000000000004</v>
      </c>
      <c r="FF17" s="113">
        <f>$A17*('Calcification Rates'!$F$77-'Calcification Rates'!$G$77)*('Calcification Rates'!$H$77-'Calcification Rates'!$I$77)</f>
        <v>18.553500000000003</v>
      </c>
      <c r="FG17" s="113">
        <f>$A17*('Calcification Rates'!$F$77+'Calcification Rates'!$G$77)*('Calcification Rates'!$H$77+'Calcification Rates'!$I$77)</f>
        <v>35.970000000000006</v>
      </c>
      <c r="FH17" s="113">
        <f>$A17*'Calcification Rates'!$F$81*'Calcification Rates'!$H$81</f>
        <v>2.67</v>
      </c>
      <c r="FI17" s="113">
        <f>$A17*('Calcification Rates'!$F$81-'Calcification Rates'!$G$81)*('Calcification Rates'!$H$81-'Calcification Rates'!$I$81)</f>
        <v>1.5149999999999999</v>
      </c>
      <c r="FJ17" s="113">
        <f>$A17*('Calcification Rates'!$F$81+'Calcification Rates'!$G$81)*('Calcification Rates'!$H$81+'Calcification Rates'!$I$81)</f>
        <v>3.8250000000000002</v>
      </c>
      <c r="FK17" s="113">
        <f>$A17*'Calcification Rates'!$F$84*'Calcification Rates'!$H$84</f>
        <v>2.67</v>
      </c>
      <c r="FL17" s="113">
        <f>$A17*('Calcification Rates'!$F$84-'Calcification Rates'!$G$84)*('Calcification Rates'!$H$84-'Calcification Rates'!$I$84)</f>
        <v>1.5149999999999999</v>
      </c>
      <c r="FM17" s="113">
        <f>$A17*('Calcification Rates'!$F$84+'Calcification Rates'!$G$84)*('Calcification Rates'!$H$84+'Calcification Rates'!$I$84)</f>
        <v>3.8250000000000002</v>
      </c>
    </row>
    <row r="18" spans="1:169" x14ac:dyDescent="0.3">
      <c r="A18" s="1">
        <v>16</v>
      </c>
      <c r="B18" s="2">
        <f>((((1-'Calcification Rates'!$J$11)*A18)*'Calcification Rates'!$F$11*0.1)+('Calcification Rates'!$J$11*A18*'Calcification Rates'!$F$11))*'Calcification Rates'!$H$11</f>
        <v>36.152962012616229</v>
      </c>
      <c r="C18" s="2">
        <f>((((1-'Calcification Rates'!$J$11)*A18)*(('Calcification Rates'!$F$11-'Calcification Rates'!$G$11)*0.1))+('Calcification Rates'!$J$11*A18*('Calcification Rates'!$F$11-'Calcification Rates'!$G$11)))*('Calcification Rates'!$H$11-'Calcification Rates'!$I$11)</f>
        <v>25.857987248042736</v>
      </c>
      <c r="D18" s="2">
        <f>((((1-'Calcification Rates'!$J$11)*A18)*(('Calcification Rates'!$F$11+'Calcification Rates'!$G$11)*0.1))+('Calcification Rates'!$J$11*A18*('Calcification Rates'!$F$11+'Calcification Rates'!$G$11)))*('Calcification Rates'!$H$11+'Calcification Rates'!$I$11)</f>
        <v>48.084287965132354</v>
      </c>
      <c r="E18" s="2">
        <f>((((1-'Calcification Rates'!$J$12)*A18)*'Calcification Rates'!$F$12*0.1)+('Calcification Rates'!$J$12*A18*'Calcification Rates'!$F$12))*'Calcification Rates'!$H$12</f>
        <v>6.2768370278239267</v>
      </c>
      <c r="F18" s="2">
        <f>((((1-'Calcification Rates'!$J$12)*A18)*(('Calcification Rates'!$F$12-'Calcification Rates'!$G$12)*0.1))+('Calcification Rates'!$J$12*A18*('Calcification Rates'!$F$12-'Calcification Rates'!$G$12)))*('Calcification Rates'!$H$12-'Calcification Rates'!$I$12)</f>
        <v>4.732431565263223</v>
      </c>
      <c r="G18" s="2">
        <f>((((1-'Calcification Rates'!$J$12)*A18)*(('Calcification Rates'!$F$12+'Calcification Rates'!$G$12)*0.1))+('Calcification Rates'!$J$12*A18*('Calcification Rates'!$F$12+'Calcification Rates'!$G$12)))*('Calcification Rates'!$H$12+'Calcification Rates'!$I$12)</f>
        <v>8.0180948137482542</v>
      </c>
      <c r="H18" s="2">
        <f>(2*'Calcification Rates'!$F$13*'Calcification Rates'!$H$13)+0.1*'Calcification Rates'!$F$13*(A18+(2*'Calcification Rates'!$F$13))*'Calcification Rates'!$H$13</f>
        <v>6.7419794838720364</v>
      </c>
      <c r="I18" s="2">
        <f>(2*('Calcification Rates'!$F$13-'Calcification Rates'!$G$13)*('Calcification Rates'!$H$13-'Calcification Rates'!$I$13))+(0.1*('Calcification Rates'!$F$13-'Calcification Rates'!$G$13)*(A18+(2*'Calcification Rates'!$F$13-'Calcification Rates'!$G$13)))*('Calcification Rates'!$H$13-'Calcification Rates'!$I$13)</f>
        <v>3.9118932512181717</v>
      </c>
      <c r="J18" s="2">
        <f>(2*('Calcification Rates'!$F$13+'Calcification Rates'!$G$13)*('Calcification Rates'!$H$13+'Calcification Rates'!$I$13))+(0.1*('Calcification Rates'!$F$13+'Calcification Rates'!$G$13)*(A18+(2*'Calcification Rates'!$F$13+'Calcification Rates'!$G$13)))*('Calcification Rates'!$H$13+'Calcification Rates'!$I$13)</f>
        <v>10.353360954542909</v>
      </c>
      <c r="K18" s="2">
        <f>(2*'Calcification Rates'!$F$14*'Calcification Rates'!$H$14)+0.1*'Calcification Rates'!$F$14*(A18+(2*'Calcification Rates'!$F$14))*'Calcification Rates'!$H$14</f>
        <v>13.017382489338065</v>
      </c>
      <c r="L18" s="2">
        <f>(2*('Calcification Rates'!$F$14-'Calcification Rates'!$G$14)*('Calcification Rates'!$H$14-'Calcification Rates'!$I$14))+(0.1*('Calcification Rates'!$F$14-'Calcification Rates'!$G$14)*(A18+(2*'Calcification Rates'!$F$14-'Calcification Rates'!$G$14)))*('Calcification Rates'!$H$14-'Calcification Rates'!$I$14)</f>
        <v>8.0699309703145374</v>
      </c>
      <c r="M18" s="2">
        <f>(2*('Calcification Rates'!$F$14+'Calcification Rates'!$G$14)*('Calcification Rates'!$H$14+'Calcification Rates'!$I$14))+(0.1*('Calcification Rates'!$F$14+'Calcification Rates'!$G$14)*(A18+(2*'Calcification Rates'!$F$14+'Calcification Rates'!$G$14)))*('Calcification Rates'!$H$14+'Calcification Rates'!$I$14)</f>
        <v>19.213570260799816</v>
      </c>
      <c r="N18" s="2">
        <f>((((((((($A18*2)/PI())/2)+'Calcification Rates'!$F$15)^2)*PI())/2))-((((((($A18*2)/PI())/2)^2)*PI())/2)))*'Calcification Rates'!$H$15</f>
        <v>21.331358244427165</v>
      </c>
      <c r="O18" s="2">
        <f>((((((((($A18*2)/PI())/2)+('Calcification Rates'!$F$15-'Calcification Rates'!$G$15))^2)*PI())/2))-((((((($A18*2)/PI())/2)^2)*PI())/2)))*('Calcification Rates'!$H$15-'Calcification Rates'!$I$15)</f>
        <v>16.118164637472315</v>
      </c>
      <c r="P18" s="2">
        <f>((((((((($A18*2)/PI())/2)+('Calcification Rates'!$F$15+'Calcification Rates'!$G$15))^2)*PI())/2))-((((((($A18*2)/PI())/2)^2)*PI())/2)))*('Calcification Rates'!$H$15+'Calcification Rates'!$I$15)</f>
        <v>27.28169858800382</v>
      </c>
      <c r="Q18" s="2">
        <f>(2*'Calcification Rates'!$F$16*'Calcification Rates'!$H$16)+0.1*'Calcification Rates'!$F$16*(A18+(2*'Calcification Rates'!$F$16))*'Calcification Rates'!$H$16</f>
        <v>13.017382489338065</v>
      </c>
      <c r="R18" s="2">
        <f>(2*('Calcification Rates'!$F$16-'Calcification Rates'!$G$16)*('Calcification Rates'!$H$16-'Calcification Rates'!$I$16))+(0.1*('Calcification Rates'!$F$16-'Calcification Rates'!$G$16)*(A18+(2*'Calcification Rates'!$F$16-'Calcification Rates'!$G$16)))*('Calcification Rates'!$H$16-'Calcification Rates'!$I$16)</f>
        <v>8.0699309703145374</v>
      </c>
      <c r="S18" s="2">
        <f>(2*('Calcification Rates'!$F$16+'Calcification Rates'!$G$16)*('Calcification Rates'!$H$16+'Calcification Rates'!$I$16))+(0.1*('Calcification Rates'!$F$16+'Calcification Rates'!$G$16)*(A18+(2*'Calcification Rates'!$F$16+'Calcification Rates'!$G$16)))*('Calcification Rates'!$H$16+'Calcification Rates'!$I$16)</f>
        <v>19.213570260799816</v>
      </c>
      <c r="T18" s="2">
        <f>$A18*'Calcification Rates'!$F$17*'Calcification Rates'!$H$17</f>
        <v>19.59827991348536</v>
      </c>
      <c r="U18" s="2">
        <f>$A18*('Calcification Rates'!$F$17-'Calcification Rates'!$G$17)*('Calcification Rates'!$H$17-'Calcification Rates'!$I$17)</f>
        <v>15.005685626815797</v>
      </c>
      <c r="V18" s="2">
        <f>$A18*('Calcification Rates'!$F$17+'Calcification Rates'!$G$17)*('Calcification Rates'!$H$17+'Calcification Rates'!$I$17)</f>
        <v>24.740298829658506</v>
      </c>
      <c r="W18" s="2">
        <f>$A18*'Calcification Rates'!$F$22*'Calcification Rates'!$H$22</f>
        <v>2.8479999999999999</v>
      </c>
      <c r="X18" s="2">
        <f>$A18*('Calcification Rates'!$F$22-'Calcification Rates'!$G$22)*('Calcification Rates'!$H$22-'Calcification Rates'!$I$22)</f>
        <v>1.6159999999999999</v>
      </c>
      <c r="Y18" s="2">
        <f>$A18*('Calcification Rates'!$F$22+'Calcification Rates'!$G$22)*('Calcification Rates'!$H$22+'Calcification Rates'!$I$22)</f>
        <v>4.08</v>
      </c>
      <c r="Z18" s="2">
        <f>((((((((($A18*2)/PI())/2)+'Calcification Rates'!$F$25)^2)*PI())/2))-((((((($A18*2)/PI())/2)^2)*PI())/2)))*'Calcification Rates'!$H$25</f>
        <v>31.900960299942902</v>
      </c>
      <c r="AA18" s="2">
        <f>((((((((($A18*2)/PI())/2)+('Calcification Rates'!$F$25-'Calcification Rates'!$G$25))^2)*PI())/2))-((((((($A18*2)/PI())/2)^2)*PI())/2)))*('Calcification Rates'!$H$25-'Calcification Rates'!$I$25)</f>
        <v>13.438691141318163</v>
      </c>
      <c r="AB18" s="2">
        <f>((((((((($A18*2)/PI())/2)+('Calcification Rates'!$F$25+'Calcification Rates'!$G$25))^2)*PI())/2))-((((((($A18*2)/PI())/2)^2)*PI())/2)))*('Calcification Rates'!$H$25+'Calcification Rates'!$I$25)</f>
        <v>52.009174461872256</v>
      </c>
      <c r="AC18" s="2">
        <f>((((((((($A18*2)/PI())/2)+'Calcification Rates'!$F$26)^2)*PI())/2))-((((((($A18*2)/PI())/2)^2)*PI())/2)))*'Calcification Rates'!$H$26</f>
        <v>31.900960299942902</v>
      </c>
      <c r="AD18" s="2">
        <f>((((((((($A18*2)/PI())/2)+('Calcification Rates'!$F$26-'Calcification Rates'!$G$26))^2)*PI())/2))-((((((($A18*2)/PI())/2)^2)*PI())/2)))*('Calcification Rates'!$H$26-'Calcification Rates'!$I$26)</f>
        <v>13.438691141318163</v>
      </c>
      <c r="AE18" s="2">
        <f>((((((((($A18*2)/PI())/2)+('Calcification Rates'!$F$26+'Calcification Rates'!$G$26))^2)*PI())/2))-((((((($A18*2)/PI())/2)^2)*PI())/2)))*('Calcification Rates'!$H$26+'Calcification Rates'!$I$26)</f>
        <v>52.009174461872256</v>
      </c>
      <c r="AF18" s="2">
        <f>((((((((($A18*2)/PI())/2)+'Calcification Rates'!$F$27)^2)*PI())/2))-((((((($A18*2)/PI())/2)^2)*PI())/2)))*'Calcification Rates'!$H$27</f>
        <v>31.900960299942902</v>
      </c>
      <c r="AG18" s="2">
        <f>((((((((($A18*2)/PI())/2)+('Calcification Rates'!$F$27-'Calcification Rates'!$G$27))^2)*PI())/2))-((((((($A18*2)/PI())/2)^2)*PI())/2)))*('Calcification Rates'!$H$27-'Calcification Rates'!$I$27)</f>
        <v>13.438691141318163</v>
      </c>
      <c r="AH18" s="2">
        <f>((((((((($A18*2)/PI())/2)+('Calcification Rates'!$F$27+'Calcification Rates'!$G$27))^2)*PI())/2))-((((((($A18*2)/PI())/2)^2)*PI())/2)))*('Calcification Rates'!$H$27+'Calcification Rates'!$I$27)</f>
        <v>52.009174461872256</v>
      </c>
      <c r="AI18" s="2">
        <f>$A18*'Calcification Rates'!$F$29*'Calcification Rates'!$H$29</f>
        <v>25.819199999999995</v>
      </c>
      <c r="AJ18" s="2">
        <f>$A18*('Calcification Rates'!$F$29-'Calcification Rates'!$G$29)*('Calcification Rates'!$H$29-'Calcification Rates'!$I$29)</f>
        <v>23.889279999999996</v>
      </c>
      <c r="AK18" s="2">
        <f>$A18*('Calcification Rates'!$F$29+'Calcification Rates'!$G$29)*('Calcification Rates'!$H$29+'Calcification Rates'!$I$29)</f>
        <v>27.749119999999994</v>
      </c>
      <c r="AL18" s="2">
        <f>(2*'Calcification Rates'!$F$30*'Calcification Rates'!$H$30)+0.1*'Calcification Rates'!$F$30*($A18+(2*'Calcification Rates'!$F$30))*'Calcification Rates'!$H$30</f>
        <v>6.7419794838720364</v>
      </c>
      <c r="AM18" s="2">
        <f>(2*('Calcification Rates'!$F$30-'Calcification Rates'!$G$30)*('Calcification Rates'!$H$30-'Calcification Rates'!$I$30))+(0.1*('Calcification Rates'!$F$30-'Calcification Rates'!$G$30)*($A18+(2*'Calcification Rates'!$F$30-'Calcification Rates'!$G$30)))*('Calcification Rates'!$H$30-'Calcification Rates'!$I$30)</f>
        <v>3.9118932512181717</v>
      </c>
      <c r="AN18" s="2">
        <f>(2*('Calcification Rates'!$F$30+'Calcification Rates'!$G$30)*('Calcification Rates'!$H$30+'Calcification Rates'!$I$30))+(0.1*('Calcification Rates'!$F$30+'Calcification Rates'!$G$30)*($A18+(2*'Calcification Rates'!$F$30+'Calcification Rates'!$G$30)))*('Calcification Rates'!$H$30+'Calcification Rates'!$I$30)</f>
        <v>10.353360954542909</v>
      </c>
      <c r="AO18" s="2">
        <f>((((((((($A18*2)/PI())/2)+'Calcification Rates'!$F$31)^2)*PI())/2))-((((((($A18*2)/PI())/2)^2)*PI())/2)))*'Calcification Rates'!$H$31</f>
        <v>62.877127300985926</v>
      </c>
      <c r="AP18" s="2">
        <f>((((((((($A18*2)/PI())/2)+('Calcification Rates'!$F$31-'Calcification Rates'!$G$31))^2)*PI())/2))-((((((($A18*2)/PI())/2)^2)*PI())/2)))*('Calcification Rates'!$H$31-'Calcification Rates'!$I$31)</f>
        <v>37.845802038482745</v>
      </c>
      <c r="AQ18" s="2">
        <f>((((((((($A18*2)/PI())/2)+('Calcification Rates'!$F$31+'Calcification Rates'!$G$31))^2)*PI())/2))-((((((($A18*2)/PI())/2)^2)*PI())/2)))*('Calcification Rates'!$H$31+'Calcification Rates'!$I$31)</f>
        <v>95.43798657596453</v>
      </c>
      <c r="AR18" s="2">
        <f>(2*'Calcification Rates'!$F$32*'Calcification Rates'!$H$32)+0.1*'Calcification Rates'!$F$32*($A18+(2*'Calcification Rates'!$F$32))*'Calcification Rates'!$H$32</f>
        <v>6.7419794838720364</v>
      </c>
      <c r="AS18" s="2">
        <f>(2*('Calcification Rates'!$F$32-'Calcification Rates'!$G$32)*('Calcification Rates'!$H$32-'Calcification Rates'!$I$32))+(0.1*('Calcification Rates'!$F$32-'Calcification Rates'!$G$32)*($A18+(2*'Calcification Rates'!$F$32-'Calcification Rates'!$G$32)))*('Calcification Rates'!$H$32-'Calcification Rates'!$I$32)</f>
        <v>3.9118932512181717</v>
      </c>
      <c r="AT18" s="2">
        <f>(2*('Calcification Rates'!$F$32+'Calcification Rates'!$G$32)*('Calcification Rates'!$H$32+'Calcification Rates'!$I$32))+(0.1*('Calcification Rates'!$F$32+'Calcification Rates'!$G$32)*($A18+(2*'Calcification Rates'!$F$32+'Calcification Rates'!$G$32)))*('Calcification Rates'!$H$32+'Calcification Rates'!$I$32)</f>
        <v>10.353360954542909</v>
      </c>
      <c r="AU18" s="2">
        <f>((((((((($A18*2)/PI())/2)+'Calcification Rates'!$F$36)^2)*PI())/2))-((((((($A18*2)/PI())/2)^2)*PI())/2)))*'Calcification Rates'!$H$36</f>
        <v>22.593095455901953</v>
      </c>
      <c r="AV18" s="2">
        <f>((((((((($A18*2)/PI())/2)+('Calcification Rates'!$F$36-'Calcification Rates'!$G$36))^2)*PI())/2))-((((((($A18*2)/PI())/2)^2)*PI())/2)))*('Calcification Rates'!$H$36-'Calcification Rates'!$I$36)</f>
        <v>17.141188660497473</v>
      </c>
      <c r="AW18" s="2">
        <f>((((((((($A18*2)/PI())/2)+('Calcification Rates'!$F$36+'Calcification Rates'!$G$36))^2)*PI())/2))-((((((($A18*2)/PI())/2)^2)*PI())/2)))*('Calcification Rates'!$H$36+'Calcification Rates'!$I$36)</f>
        <v>28.761287664290439</v>
      </c>
      <c r="AX18" s="2">
        <f>$A18*'Calcification Rates'!$F$37*'Calcification Rates'!$H$37</f>
        <v>20.678314208754209</v>
      </c>
      <c r="AY18" s="2">
        <f>$A18*('Calcification Rates'!$F$37-'Calcification Rates'!$G$37)*('Calcification Rates'!$H$37-'Calcification Rates'!$I$37)</f>
        <v>15.917513239108859</v>
      </c>
      <c r="AZ18" s="2">
        <f>$A18*('Calcification Rates'!$F$37+'Calcification Rates'!$G$37)*('Calcification Rates'!$H$37+'Calcification Rates'!$I$37)</f>
        <v>25.950322908810499</v>
      </c>
      <c r="BA18" s="2">
        <f>$A18*'Calcification Rates'!$F$38*'Calcification Rates'!$H$38</f>
        <v>30.775605333333338</v>
      </c>
      <c r="BB18" s="2">
        <f>$A18*('Calcification Rates'!$F$38-'Calcification Rates'!$G$38)*('Calcification Rates'!$H$38-'Calcification Rates'!$I$38)</f>
        <v>23.482020848484851</v>
      </c>
      <c r="BC18" s="2">
        <f>$A18*('Calcification Rates'!$F$38+'Calcification Rates'!$G$38)*('Calcification Rates'!$H$38+'Calcification Rates'!$I$38)</f>
        <v>38.919120000000007</v>
      </c>
      <c r="BD18" s="2">
        <f>(2*'Calcification Rates'!$F$39*'Calcification Rates'!$H$39)+0.1*'Calcification Rates'!$F$39*(AN18+(2*'Calcification Rates'!$F$39))*'Calcification Rates'!$H$39</f>
        <v>5.7513080392795359</v>
      </c>
      <c r="BE18" s="2">
        <f>(2*('Calcification Rates'!$F$39-'Calcification Rates'!$G$39)*('Calcification Rates'!$H$39-'Calcification Rates'!$I$39))+(0.1*('Calcification Rates'!$F$39-'Calcification Rates'!$G$39)*(AN18+(2*'Calcification Rates'!$F$39-'Calcification Rates'!$G$39)))*('Calcification Rates'!$H$39-'Calcification Rates'!$I$39)</f>
        <v>3.3322194103078031</v>
      </c>
      <c r="BF18" s="2">
        <f>(2*('Calcification Rates'!$F$39+'Calcification Rates'!$G$39)*('Calcification Rates'!$H$39+'Calcification Rates'!$I$39))+(0.1*('Calcification Rates'!$F$39+'Calcification Rates'!$G$39)*(AN18+(2*'Calcification Rates'!$F$39+'Calcification Rates'!$G$39)))*('Calcification Rates'!$H$39+'Calcification Rates'!$I$39)</f>
        <v>8.8446724541117394</v>
      </c>
      <c r="BG18" s="2">
        <f>((((((((($A18*2)/PI())/2)+'Calcification Rates'!$F$40)^2)*PI())/2))-((((((($A18*2)/PI())/2)^2)*PI())/2)))*'Calcification Rates'!$H$40</f>
        <v>22.593095455901953</v>
      </c>
      <c r="BH18" s="2">
        <f>((((((((($A18*2)/PI())/2)+('Calcification Rates'!$F$40-'Calcification Rates'!$G$40))^2)*PI())/2))-((((((($A18*2)/PI())/2)^2)*PI())/2)))*('Calcification Rates'!$H$40-'Calcification Rates'!$I$40)</f>
        <v>17.141188660497473</v>
      </c>
      <c r="BI18" s="2">
        <f>((((((((($A18*2)/PI())/2)+('Calcification Rates'!$F$40+'Calcification Rates'!$G$40))^2)*PI())/2))-((((((($A18*2)/PI())/2)^2)*PI())/2)))*('Calcification Rates'!$H$40+'Calcification Rates'!$I$40)</f>
        <v>28.761287664290439</v>
      </c>
      <c r="BJ18" s="2">
        <f>((((((((($A18*2)/PI())/2)+'Calcification Rates'!$F$41)^2)*PI())/2))-((((((($A18*2)/PI())/2)^2)*PI())/2)))*'Calcification Rates'!$H$41</f>
        <v>26.082282496032601</v>
      </c>
      <c r="BK18" s="2">
        <f>((((((((($A18*2)/PI())/2)+('Calcification Rates'!$F$41-'Calcification Rates'!$G$41))^2)*PI())/2))-((((((($A18*2)/PI())/2)^2)*PI())/2)))*('Calcification Rates'!$H$41-'Calcification Rates'!$I$41)</f>
        <v>20.750553084902222</v>
      </c>
      <c r="BL18" s="2">
        <f>((((((((($A18*2)/PI())/2)+('Calcification Rates'!$F$41+'Calcification Rates'!$G$41))^2)*PI())/2))-((((((($A18*2)/PI())/2)^2)*PI())/2)))*('Calcification Rates'!$H$41+'Calcification Rates'!$I$41)</f>
        <v>32.02222520407441</v>
      </c>
      <c r="BM18" s="2">
        <f>((((1-'Calcification Rates'!$J$42)*$A18)*'Calcification Rates'!$F$42*0.1)+('Calcification Rates'!$J$42*$A18*'Calcification Rates'!$F$42))*'Calcification Rates'!$H$42</f>
        <v>6.2768370278239267</v>
      </c>
      <c r="BN18" s="2">
        <f>((((1-'Calcification Rates'!$J$42)*BI18)*(('Calcification Rates'!$F$42-'Calcification Rates'!$G$42)*0.1))+('Calcification Rates'!$J$42*BI18*('Calcification Rates'!$F$42-'Calcification Rates'!$G$42)))*('Calcification Rates'!$H$42-'Calcification Rates'!$I$42)</f>
        <v>8.5069266000064907</v>
      </c>
      <c r="BO18" s="2">
        <f>((((1-'Calcification Rates'!$J$42)*BI18)*(('Calcification Rates'!$F$42+'Calcification Rates'!$G$42)*0.1))+('Calcification Rates'!$J$42*BI18*('Calcification Rates'!$F$42+'Calcification Rates'!$G$42)))*('Calcification Rates'!$H$42+'Calcification Rates'!$I$42)</f>
        <v>14.413170716110551</v>
      </c>
      <c r="BP18" s="2">
        <f>(2*'Calcification Rates'!$F$43*'Calcification Rates'!$H$43)+0.1*'Calcification Rates'!$F$43*($A18+(2*'Calcification Rates'!$F$43))*'Calcification Rates'!$H$43</f>
        <v>6.7419794838720364</v>
      </c>
      <c r="BQ18" s="2">
        <f>(2*('Calcification Rates'!$F$43-'Calcification Rates'!$G$43)*('Calcification Rates'!$H$43-'Calcification Rates'!$I$43))+(0.1*('Calcification Rates'!$F$43-'Calcification Rates'!$G$43)*($A18+(2*'Calcification Rates'!$F$43-'Calcification Rates'!$G$43)))*('Calcification Rates'!$H$43-'Calcification Rates'!$I$43)</f>
        <v>3.9118932512181717</v>
      </c>
      <c r="BR18" s="2">
        <f>(2*('Calcification Rates'!$F$43+'Calcification Rates'!$G$43)*('Calcification Rates'!$H$43+'Calcification Rates'!$I$43))+(0.1*('Calcification Rates'!$F$43+'Calcification Rates'!$G$43)*($A18+(2*'Calcification Rates'!$F$43+'Calcification Rates'!$G$43)))*('Calcification Rates'!$H$43+'Calcification Rates'!$I$43)</f>
        <v>10.353360954542909</v>
      </c>
      <c r="BS18" s="2">
        <f>$A18*'Calcification Rates'!$F$44*'Calcification Rates'!$H$44</f>
        <v>25.540942222222224</v>
      </c>
      <c r="BT18" s="2">
        <f>$A18*('Calcification Rates'!$F$44-'Calcification Rates'!$G$44)*('Calcification Rates'!$H$44-'Calcification Rates'!$I$44)</f>
        <v>19.006218067168572</v>
      </c>
      <c r="BU18" s="2">
        <f>$A18*('Calcification Rates'!$F$44+'Calcification Rates'!$G$44)*('Calcification Rates'!$H$44+'Calcification Rates'!$I$44)</f>
        <v>32.809849193903574</v>
      </c>
      <c r="BV18" s="2">
        <f>(2*'Calcification Rates'!$F$45*'Calcification Rates'!$H$45)+0.1*'Calcification Rates'!$F$45*($A18+(2*'Calcification Rates'!$F$45))*'Calcification Rates'!$H$45</f>
        <v>6.7419794838720364</v>
      </c>
      <c r="BW18" s="2">
        <f>(2*('Calcification Rates'!$F$45-'Calcification Rates'!$G$45)*('Calcification Rates'!$H$45-'Calcification Rates'!$I$45))+(0.1*('Calcification Rates'!$F$45-'Calcification Rates'!$G$45)*($A18+(2*'Calcification Rates'!$F$45-'Calcification Rates'!$G$45)))*('Calcification Rates'!$H$45-'Calcification Rates'!$I$45)</f>
        <v>3.9118932512181717</v>
      </c>
      <c r="BX18" s="2">
        <f>(2*('Calcification Rates'!$F$45+'Calcification Rates'!$G$45)*('Calcification Rates'!$H$45+'Calcification Rates'!$I$45))+(0.1*('Calcification Rates'!$F$45+'Calcification Rates'!$G$45)*($A18+(2*'Calcification Rates'!$F$45+'Calcification Rates'!$G$45)))*('Calcification Rates'!$H$45+'Calcification Rates'!$I$45)</f>
        <v>10.353360954542909</v>
      </c>
      <c r="BY18" s="2">
        <f>$A18*'Calcification Rates'!$F$46*'Calcification Rates'!$H$46</f>
        <v>6.4896000000000003</v>
      </c>
      <c r="BZ18" s="2">
        <f>$A18*('Calcification Rates'!$F$46-'Calcification Rates'!$G$46)*('Calcification Rates'!$H$46-'Calcification Rates'!$I$46)</f>
        <v>5.0052000000000003</v>
      </c>
      <c r="CA18" s="2">
        <f>$A18*('Calcification Rates'!$F$46+'Calcification Rates'!$G$46)*('Calcification Rates'!$H$46+'Calcification Rates'!$I$46)</f>
        <v>8.1252000000000013</v>
      </c>
      <c r="CB18" s="2">
        <f>(2*'Calcification Rates'!$F$47*'Calcification Rates'!$H$47)+0.1*'Calcification Rates'!$F$47*(BL18+(2*'Calcification Rates'!$F$47))*'Calcification Rates'!$H$47</f>
        <v>9.5529898673455342</v>
      </c>
      <c r="CC18" s="2">
        <f>(2*('Calcification Rates'!$F$47-'Calcification Rates'!$G$47)*('Calcification Rates'!$H$47-'Calcification Rates'!$I$47))+(0.1*('Calcification Rates'!$F$47-'Calcification Rates'!$G$47)*(BL18+(2*'Calcification Rates'!$F$47-'Calcification Rates'!$G$47)))*('Calcification Rates'!$H$47-'Calcification Rates'!$I$47)</f>
        <v>5.5567061654505716</v>
      </c>
      <c r="CD18" s="2">
        <f>(2*('Calcification Rates'!$F$47+'Calcification Rates'!$G$47)*('Calcification Rates'!$H$47+'Calcification Rates'!$I$47))+(0.1*('Calcification Rates'!$F$47+'Calcification Rates'!$G$47)*(BL18+(2*'Calcification Rates'!$F$47+'Calcification Rates'!$G$47)))*('Calcification Rates'!$H$47+'Calcification Rates'!$I$47)</f>
        <v>14.634234359431984</v>
      </c>
      <c r="CE18" s="2">
        <f>(2*'Calcification Rates'!$F$48*'Calcification Rates'!$H$48)+0.1*'Calcification Rates'!$F$48*($A18+(2*'Calcification Rates'!$F$48))*'Calcification Rates'!$H$48</f>
        <v>6.7419794838720364</v>
      </c>
      <c r="CF18" s="2">
        <f>(2*('Calcification Rates'!$F$48-'Calcification Rates'!$G$48)*('Calcification Rates'!$H$48-'Calcification Rates'!$I$48))+(0.1*('Calcification Rates'!$F$48-'Calcification Rates'!$G$48)*($A18+(2*'Calcification Rates'!$F$48-'Calcification Rates'!$G$48)))*('Calcification Rates'!$H$48-'Calcification Rates'!$I$48)</f>
        <v>3.9118932512181717</v>
      </c>
      <c r="CG18" s="2">
        <f>(2*('Calcification Rates'!$F$48+'Calcification Rates'!$G$48)*('Calcification Rates'!$H$48+'Calcification Rates'!$I$48))+(0.1*('Calcification Rates'!$F$48+'Calcification Rates'!$G$48)*($A18+(2*'Calcification Rates'!$F$48+'Calcification Rates'!$G$48)))*('Calcification Rates'!$H$48+'Calcification Rates'!$I$48)</f>
        <v>10.353360954542909</v>
      </c>
      <c r="CH18" s="2">
        <f>((((1-'Calcification Rates'!$J$52)*$A18)*'Calcification Rates'!$F$52*0.1)+('Calcification Rates'!$J$52*$A18*'Calcification Rates'!$F$52))*'Calcification Rates'!$H$52</f>
        <v>35.434698879999999</v>
      </c>
      <c r="CI18" s="2">
        <f>((((1-'Calcification Rates'!$J$52)*$A18)*(('Calcification Rates'!$F$52-'Calcification Rates'!$G$52)*0.1))+('Calcification Rates'!$J$52*$A18*('Calcification Rates'!$F$52-'Calcification Rates'!$G$52)))*('Calcification Rates'!$H$52-'Calcification Rates'!$I$52)</f>
        <v>23.19605228625846</v>
      </c>
      <c r="CJ18" s="2">
        <f>((((1-'Calcification Rates'!$J$52)*$A18)*(('Calcification Rates'!$F$52+'Calcification Rates'!$G$52)*0.1))+('Calcification Rates'!$J$52*$A18*('Calcification Rates'!$F$52+'Calcification Rates'!$G$52)))*('Calcification Rates'!$H$52+'Calcification Rates'!$I$52)</f>
        <v>50.132120824309347</v>
      </c>
      <c r="CK18" s="2">
        <f>((((1-'Calcification Rates'!$J$53)*$A18)*'Calcification Rates'!$F$53*0.1)+('Calcification Rates'!$J$53*$A18*'Calcification Rates'!$F$53))*'Calcification Rates'!$H$53</f>
        <v>42.404230580363652</v>
      </c>
      <c r="CL18" s="2">
        <f>((((1-'Calcification Rates'!$J$53)*$A18)*(('Calcification Rates'!$F$53-'Calcification Rates'!$G$53)*0.1))+('Calcification Rates'!$J$53*$A18*('Calcification Rates'!$F$53-'Calcification Rates'!$G$53)))*('Calcification Rates'!$H$53-'Calcification Rates'!$I$53)</f>
        <v>29.347366541725894</v>
      </c>
      <c r="CM18" s="2">
        <f>((((1-'Calcification Rates'!$J$53)*$A18)*(('Calcification Rates'!$F$53+'Calcification Rates'!$G$53)*0.1))+('Calcification Rates'!$J$53*$A18*('Calcification Rates'!$F$53+'Calcification Rates'!$G$53)))*('Calcification Rates'!$H$53+'Calcification Rates'!$I$53)</f>
        <v>57.850072731364207</v>
      </c>
      <c r="CN18" s="2">
        <f>((((1-'Calcification Rates'!$J$54)*$A18)*'Calcification Rates'!$F$54*0.1)+('Calcification Rates'!$J$54*$A18*'Calcification Rates'!$F$54))*'Calcification Rates'!$H$54</f>
        <v>36.152962012616229</v>
      </c>
      <c r="CO18" s="2">
        <f>((((1-'Calcification Rates'!$J$54)*$A18)*(('Calcification Rates'!$F$54-'Calcification Rates'!$G$54)*0.1))+('Calcification Rates'!$J$54*$A18*('Calcification Rates'!$F$54-'Calcification Rates'!$G$54)))*('Calcification Rates'!$H$54-'Calcification Rates'!$I$54)</f>
        <v>25.857987248042736</v>
      </c>
      <c r="CP18" s="2">
        <f>((((1-'Calcification Rates'!$J$54)*$A18)*(('Calcification Rates'!$F$54+'Calcification Rates'!$G$54)*0.1))+('Calcification Rates'!$J$54*$A18*('Calcification Rates'!$F$54+'Calcification Rates'!$G$54)))*('Calcification Rates'!$H$54+'Calcification Rates'!$I$54)</f>
        <v>48.084287965132354</v>
      </c>
      <c r="CQ18" s="2">
        <f>((((1-'Calcification Rates'!$J$55)*$A18)*'Calcification Rates'!$F$55*0.1)+('Calcification Rates'!$J$55*$A18*'Calcification Rates'!$F$55))*'Calcification Rates'!$H$55</f>
        <v>36.155726908333335</v>
      </c>
      <c r="CR18" s="2">
        <f>((((1-'Calcification Rates'!$J$55)*$A18)*(('Calcification Rates'!$F$55-'Calcification Rates'!$G$55)*0.1))+('Calcification Rates'!$J$55*$A18*('Calcification Rates'!$F$55-'Calcification Rates'!$G$55)))*('Calcification Rates'!$H$55-'Calcification Rates'!$I$55)</f>
        <v>26.419930396485118</v>
      </c>
      <c r="CS18" s="2">
        <f>((((1-'Calcification Rates'!$J$55)*$A18)*(('Calcification Rates'!$F$55+'Calcification Rates'!$G$55)*0.1))+('Calcification Rates'!$J$55*$A18*('Calcification Rates'!$F$55+'Calcification Rates'!$G$55)))*('Calcification Rates'!$H$55+'Calcification Rates'!$I$55)</f>
        <v>47.372082682578984</v>
      </c>
      <c r="CT18" s="2">
        <f>((((1-'Calcification Rates'!$J$56)*$A18)*'Calcification Rates'!$F$56*0.1)+('Calcification Rates'!$J$56*$A18*'Calcification Rates'!$F$56))*'Calcification Rates'!$H$56</f>
        <v>34.922662133333333</v>
      </c>
      <c r="CU18" s="2">
        <f>((((1-'Calcification Rates'!$J$56)*$A18)*(('Calcification Rates'!$F$56-'Calcification Rates'!$G$56)*0.1))+('Calcification Rates'!$J$56*$A18*('Calcification Rates'!$F$56-'Calcification Rates'!$G$56)))*('Calcification Rates'!$H$56-'Calcification Rates'!$I$56)</f>
        <v>25.877498222211834</v>
      </c>
      <c r="CV18" s="2">
        <f>((((1-'Calcification Rates'!$J$56)*$A18)*(('Calcification Rates'!$F$56+'Calcification Rates'!$G$56)*0.1))+('Calcification Rates'!$J$56*$A18*('Calcification Rates'!$F$56+'Calcification Rates'!$G$56)))*('Calcification Rates'!$H$56+'Calcification Rates'!$I$56)</f>
        <v>45.298043070099688</v>
      </c>
      <c r="CW18" s="2">
        <f>((((1-'Calcification Rates'!$J$57)*$A18)*'Calcification Rates'!$F$57*0.1)+('Calcification Rates'!$J$57*$A18*'Calcification Rates'!$F$57))*'Calcification Rates'!$H$57</f>
        <v>35.716358999999997</v>
      </c>
      <c r="CX18" s="2">
        <f>((((1-'Calcification Rates'!$J$57)*$A18)*(('Calcification Rates'!$F$57-'Calcification Rates'!$G$57)*0.1))+('Calcification Rates'!$J$57*$A18*('Calcification Rates'!$F$57-'Calcification Rates'!$G$57)))*('Calcification Rates'!$H$57-'Calcification Rates'!$I$57)</f>
        <v>23.389277239306846</v>
      </c>
      <c r="CY18" s="2">
        <f>((((1-'Calcification Rates'!$J$57)*$A18)*(('Calcification Rates'!$F$57+'Calcification Rates'!$G$57)*0.1))+('Calcification Rates'!$J$57*$A18*('Calcification Rates'!$F$57+'Calcification Rates'!$G$57)))*('Calcification Rates'!$H$57+'Calcification Rates'!$I$57)</f>
        <v>50.260469136767917</v>
      </c>
      <c r="CZ18" s="2">
        <f>((((1-'Calcification Rates'!$J$58)*$A18)*'Calcification Rates'!$F$58*0.1)+('Calcification Rates'!$J$58*$A18*'Calcification Rates'!$F$58))*'Calcification Rates'!$H$58</f>
        <v>36.152962012616229</v>
      </c>
      <c r="DA18" s="2">
        <f>((((1-'Calcification Rates'!$J$58)*$A18)*(('Calcification Rates'!$F$58-'Calcification Rates'!$G$58)*0.1))+('Calcification Rates'!$J$58*$A18*('Calcification Rates'!$F$58-'Calcification Rates'!$G$58)))*('Calcification Rates'!$H$58-'Calcification Rates'!$I$58)</f>
        <v>25.857987248042736</v>
      </c>
      <c r="DB18" s="2">
        <f>((((1-'Calcification Rates'!$J$58)*$A18)*(('Calcification Rates'!$F$58+'Calcification Rates'!$G$58)*0.1))+('Calcification Rates'!$J$58*$A18*('Calcification Rates'!$F$58+'Calcification Rates'!$G$58)))*('Calcification Rates'!$H$58+'Calcification Rates'!$I$58)</f>
        <v>48.084287965132354</v>
      </c>
      <c r="DC18" s="2">
        <f>((((1-'Calcification Rates'!$J$59)*$A18)*'Calcification Rates'!$F$59*0.1)+('Calcification Rates'!$J$59*$A18*'Calcification Rates'!$F$59))*'Calcification Rates'!$H$59</f>
        <v>29.970312960000001</v>
      </c>
      <c r="DD18" s="2">
        <f>((((1-'Calcification Rates'!$J$59)*$A18)*(('Calcification Rates'!$F$59-'Calcification Rates'!$G$59)*0.1))+('Calcification Rates'!$J$59*$A18*('Calcification Rates'!$F$59-'Calcification Rates'!$G$59)))*('Calcification Rates'!$H$59-'Calcification Rates'!$I$59)</f>
        <v>23.249467199999998</v>
      </c>
      <c r="DE18" s="2">
        <f>((((1-'Calcification Rates'!$J$59)*$A18)*(('Calcification Rates'!$F$59+'Calcification Rates'!$G$59)*0.1))+('Calcification Rates'!$J$59*$A18*('Calcification Rates'!$F$59+'Calcification Rates'!$G$59)))*('Calcification Rates'!$H$59+'Calcification Rates'!$I$59)</f>
        <v>37.328453760000002</v>
      </c>
      <c r="DF18" s="2">
        <f>((((1-'Calcification Rates'!$J$60)*$A18)*'Calcification Rates'!$F$60*0.1)+('Calcification Rates'!$J$60*$A18*'Calcification Rates'!$F$60))*'Calcification Rates'!$H$60</f>
        <v>38.936421658536588</v>
      </c>
      <c r="DG18" s="2">
        <f>((((1-'Calcification Rates'!$J$60)*$A18)*(('Calcification Rates'!$F$60-'Calcification Rates'!$G$60)*0.1))+('Calcification Rates'!$J$60*$A18*('Calcification Rates'!$F$60-'Calcification Rates'!$G$60)))*('Calcification Rates'!$H$60-'Calcification Rates'!$I$60)</f>
        <v>29.747887351084135</v>
      </c>
      <c r="DH18" s="2">
        <f>((((1-'Calcification Rates'!$J$60)*$A18)*(('Calcification Rates'!$F$60+'Calcification Rates'!$G$60)*0.1))+('Calcification Rates'!$J$60*$A18*('Calcification Rates'!$F$60+'Calcification Rates'!$G$60)))*('Calcification Rates'!$H$60+'Calcification Rates'!$I$60)</f>
        <v>49.323867658147883</v>
      </c>
      <c r="DI18" s="2">
        <f>((((1-'Calcification Rates'!$J$61)*$A18)*'Calcification Rates'!$F$61*0.1)+('Calcification Rates'!$J$61*$A18*'Calcification Rates'!$F$61))*'Calcification Rates'!$H$61</f>
        <v>36.152962012616229</v>
      </c>
      <c r="DJ18" s="2">
        <f>((((1-'Calcification Rates'!$J$61)*$A18)*(('Calcification Rates'!$F$61-'Calcification Rates'!$G$61)*0.1))+('Calcification Rates'!$J$61*$A18*('Calcification Rates'!$F$61-'Calcification Rates'!$G$61)))*('Calcification Rates'!$H$61-'Calcification Rates'!$I$61)</f>
        <v>25.857987248042736</v>
      </c>
      <c r="DK18" s="2">
        <f>((((1-'Calcification Rates'!$J$61)*$A18)*(('Calcification Rates'!$F$61+'Calcification Rates'!$G$61)*0.1))+('Calcification Rates'!$J$61*$A18*('Calcification Rates'!$F$61+'Calcification Rates'!$G$61)))*('Calcification Rates'!$H$61+'Calcification Rates'!$I$61)</f>
        <v>48.084287965132354</v>
      </c>
      <c r="DL18" s="2">
        <f>(2*'Calcification Rates'!$F$62*'Calcification Rates'!$H$62)+0.1*'Calcification Rates'!$F$62*(CV18+(2*'Calcification Rates'!$F$62))*'Calcification Rates'!$H$62</f>
        <v>11.882158343957013</v>
      </c>
      <c r="DM18" s="2">
        <f>(2*('Calcification Rates'!$F$62-'Calcification Rates'!$G$62)*('Calcification Rates'!$H$62-'Calcification Rates'!$I$62))+(0.1*('Calcification Rates'!$F$62-'Calcification Rates'!$G$62)*(CV18+(2*'Calcification Rates'!$F$62-'Calcification Rates'!$G$62)))*('Calcification Rates'!$H$62-'Calcification Rates'!$I$62)</f>
        <v>6.919577826216063</v>
      </c>
      <c r="DN18" s="2">
        <f>(2*('Calcification Rates'!$F$62+'Calcification Rates'!$G$62)*('Calcification Rates'!$H$62+'Calcification Rates'!$I$62))+(0.1*('Calcification Rates'!$F$62+'Calcification Rates'!$G$62)*(CV18+(2*'Calcification Rates'!$F$62+'Calcification Rates'!$G$62)))*('Calcification Rates'!$H$62+'Calcification Rates'!$I$62)</f>
        <v>18.18131317694646</v>
      </c>
      <c r="DO18" s="2">
        <f>((((((((($A18*2)/PI())/2)+'Calcification Rates'!$F$63)^2)*PI())/2))-((((((($A18*2)/PI())/2)^2)*PI())/2)))*'Calcification Rates'!$H$63</f>
        <v>18.286374791672255</v>
      </c>
      <c r="DP18" s="2">
        <f>((((((((($A18*2)/PI())/2)+('Calcification Rates'!$F$63-'Calcification Rates'!$G$63))^2)*PI())/2))-((((((($A18*2)/PI())/2)^2)*PI())/2)))*('Calcification Rates'!$H$63-'Calcification Rates'!$I$63)</f>
        <v>13.281666790502838</v>
      </c>
      <c r="DQ18" s="2">
        <f>((((((((($A18*2)/PI())/2)+('Calcification Rates'!$F$63+'Calcification Rates'!$G$63))^2)*PI())/2))-((((((($A18*2)/PI())/2)^2)*PI())/2)))*('Calcification Rates'!$H$63+'Calcification Rates'!$I$63)</f>
        <v>23.970940475640468</v>
      </c>
      <c r="DR18" s="2">
        <f>(2*'Calcification Rates'!$F$64*'Calcification Rates'!$H$64)+0.1*'Calcification Rates'!$F$64*($A18+(2*'Calcification Rates'!$F$64))*'Calcification Rates'!$H$64</f>
        <v>6.7419794838720364</v>
      </c>
      <c r="DS18" s="2">
        <f>(2*('Calcification Rates'!$F$64-'Calcification Rates'!$G$64)*('Calcification Rates'!$H$64-'Calcification Rates'!$I$64))+(0.1*('Calcification Rates'!$F$64-'Calcification Rates'!$G$64)*($A18+(2*'Calcification Rates'!$F$64-'Calcification Rates'!$G$64)))*('Calcification Rates'!$H$64-'Calcification Rates'!$I$64)</f>
        <v>3.9118932512181717</v>
      </c>
      <c r="DT18" s="2">
        <f>(2*('Calcification Rates'!$F$64+'Calcification Rates'!$G$64)*('Calcification Rates'!$H$64+'Calcification Rates'!$I$64))+(0.1*('Calcification Rates'!$F$64+'Calcification Rates'!$G$64)*($A18+(2*'Calcification Rates'!$F$64+'Calcification Rates'!$G$64)))*('Calcification Rates'!$H$64+'Calcification Rates'!$I$64)</f>
        <v>10.353360954542909</v>
      </c>
      <c r="DU18" s="2">
        <f>((((((((($A18*2)/PI())/2)+'Calcification Rates'!$F$65)^2)*PI())/2))-((((((($A18*2)/PI())/2)^2)*PI())/2)))*'Calcification Rates'!$H$65</f>
        <v>18.286374791672255</v>
      </c>
      <c r="DV18" s="2">
        <f>((((((((($A18*2)/PI())/2)+('Calcification Rates'!$F$65-'Calcification Rates'!$G$65))^2)*PI())/2))-((((((($A18*2)/PI())/2)^2)*PI())/2)))*('Calcification Rates'!$H$65-'Calcification Rates'!$I$65)</f>
        <v>13.281666790502838</v>
      </c>
      <c r="DW18" s="2">
        <f>((((((((($A18*2)/PI())/2)+('Calcification Rates'!$F$65+'Calcification Rates'!$G$65))^2)*PI())/2))-((((((($A18*2)/PI())/2)^2)*PI())/2)))*('Calcification Rates'!$H$65+'Calcification Rates'!$I$65)</f>
        <v>23.970940475640468</v>
      </c>
      <c r="DX18" s="2">
        <f>(2*'Calcification Rates'!$F$66*'Calcification Rates'!$H$66)+0.1*'Calcification Rates'!$F$66*(DH18+(2*'Calcification Rates'!$F$66))*'Calcification Rates'!$H$66</f>
        <v>12.588466898162617</v>
      </c>
      <c r="DY18" s="2">
        <f>(2*('Calcification Rates'!$F$66-'Calcification Rates'!$G$66)*('Calcification Rates'!$H$66-'Calcification Rates'!$I$66))+(0.1*('Calcification Rates'!$F$66-'Calcification Rates'!$G$66)*(DH18+(2*'Calcification Rates'!$F$66-'Calcification Rates'!$G$66)))*('Calcification Rates'!$H$66-'Calcification Rates'!$I$66)</f>
        <v>7.3328617607829116</v>
      </c>
      <c r="DZ18" s="2">
        <f>(2*('Calcification Rates'!$F$66+'Calcification Rates'!$G$66)*('Calcification Rates'!$H$66+'Calcification Rates'!$I$66))+(0.1*('Calcification Rates'!$F$66+'Calcification Rates'!$G$66)*(DH18+(2*'Calcification Rates'!$F$66+'Calcification Rates'!$G$66)))*('Calcification Rates'!$H$66+'Calcification Rates'!$I$66)</f>
        <v>19.256946879020589</v>
      </c>
      <c r="EA18" s="2">
        <f>((((((((($A18*2)/PI())/2)+'Calcification Rates'!$F$67)^2)*PI())/2))-((((((($A18*2)/PI())/2)^2)*PI())/2)))*'Calcification Rates'!$H$67</f>
        <v>18.286374791672255</v>
      </c>
      <c r="EB18" s="2">
        <f>((((((((($A18*2)/PI())/2)+('Calcification Rates'!$F$67-'Calcification Rates'!$G$67))^2)*PI())/2))-((((((($A18*2)/PI())/2)^2)*PI())/2)))*('Calcification Rates'!$H$67-'Calcification Rates'!$I$67)</f>
        <v>13.281666790502838</v>
      </c>
      <c r="EC18" s="2">
        <f>((((((((($A18*2)/PI())/2)+('Calcification Rates'!$F$67+'Calcification Rates'!$G$67))^2)*PI())/2))-((((((($A18*2)/PI())/2)^2)*PI())/2)))*('Calcification Rates'!$H$67+'Calcification Rates'!$I$67)</f>
        <v>23.970940475640468</v>
      </c>
      <c r="ED18" s="2">
        <f>((((((((($A18*2)/PI())/2)+'Calcification Rates'!$F$68)^2)*PI())/2))-((((((($A18*2)/PI())/2)^2)*PI())/2)))*'Calcification Rates'!$H$68</f>
        <v>18.286374791672255</v>
      </c>
      <c r="EE18" s="2">
        <f>((((((((($A18*2)/PI())/2)+('Calcification Rates'!$F$68-'Calcification Rates'!$G$68))^2)*PI())/2))-((((((($A18*2)/PI())/2)^2)*PI())/2)))*('Calcification Rates'!$H$68-'Calcification Rates'!$I$68)</f>
        <v>13.281666790502838</v>
      </c>
      <c r="EF18" s="2">
        <f>((((((((($A18*2)/PI())/2)+('Calcification Rates'!$F$68+'Calcification Rates'!$G$68))^2)*PI())/2))-((((((($A18*2)/PI())/2)^2)*PI())/2)))*('Calcification Rates'!$H$68+'Calcification Rates'!$I$68)</f>
        <v>23.970940475640468</v>
      </c>
      <c r="EG18" s="2">
        <f>((((1-'Calcification Rates'!$J$69)*$A18)*'Calcification Rates'!$F$69*0.1)+('Calcification Rates'!$J$69*$A18*'Calcification Rates'!$F$69))*'Calcification Rates'!$H$69</f>
        <v>4.9108312000000014</v>
      </c>
      <c r="EH18" s="2">
        <f>((((1-'Calcification Rates'!$J$69)*EC18)*(('Calcification Rates'!$F$69-'Calcification Rates'!$G$69)*0.1))+('Calcification Rates'!$J$69*EC18*('Calcification Rates'!$F$69-'Calcification Rates'!$G$69)))*('Calcification Rates'!$H$69-'Calcification Rates'!$I$69)</f>
        <v>5.436794345947356</v>
      </c>
      <c r="EI18" s="2">
        <f>((((1-'Calcification Rates'!$J$69)*EC18)*(('Calcification Rates'!$F$69+'Calcification Rates'!$G$69)*0.1))+('Calcification Rates'!$J$69*EC18*('Calcification Rates'!$F$69+'Calcification Rates'!$G$69)))*('Calcification Rates'!$H$69+'Calcification Rates'!$I$69)</f>
        <v>9.482153064971147</v>
      </c>
      <c r="EJ18" s="2">
        <f>(2*'Calcification Rates'!$F$70*'Calcification Rates'!$H$70)+0.1*'Calcification Rates'!$F$70*(DT18+(2*'Calcification Rates'!$F$70))*'Calcification Rates'!$H$70</f>
        <v>5.7513080392795359</v>
      </c>
      <c r="EK18" s="2">
        <f>(2*('Calcification Rates'!$F$70-'Calcification Rates'!$G$70)*('Calcification Rates'!$H$70-'Calcification Rates'!$I$70))+(0.1*('Calcification Rates'!$F$70-'Calcification Rates'!$G$70)*(DT18+(2*'Calcification Rates'!$F$70-'Calcification Rates'!$G$70)))*('Calcification Rates'!$H$70-'Calcification Rates'!$I$70)</f>
        <v>3.3322194103078031</v>
      </c>
      <c r="EL18" s="2">
        <f>(2*('Calcification Rates'!$F$70+'Calcification Rates'!$G$70)*('Calcification Rates'!$H$70+'Calcification Rates'!$I$70))+(0.1*('Calcification Rates'!$F$70+'Calcification Rates'!$G$70)*(DT18+(2*'Calcification Rates'!$F$70+'Calcification Rates'!$G$70)))*('Calcification Rates'!$H$70+'Calcification Rates'!$I$70)</f>
        <v>8.8446724541117394</v>
      </c>
      <c r="EM18" s="2">
        <f>((((1-'Calcification Rates'!$J$71)*$A18)*'Calcification Rates'!$F$71*0.1)+('Calcification Rates'!$J$71*$A18*'Calcification Rates'!$F$71))*'Calcification Rates'!$H$71</f>
        <v>36.152962012616229</v>
      </c>
      <c r="EN18" s="2">
        <f>((((1-'Calcification Rates'!$J$71)*$A18)*(('Calcification Rates'!$F$71-'Calcification Rates'!$G$71)*0.1))+('Calcification Rates'!$J$71*$A18*('Calcification Rates'!$F$71-'Calcification Rates'!$G$71)))*('Calcification Rates'!$H$71-'Calcification Rates'!$I$71)</f>
        <v>25.857987248042736</v>
      </c>
      <c r="EO18" s="2">
        <f>((((1-'Calcification Rates'!$J$71)*$A18)*(('Calcification Rates'!$F$71+'Calcification Rates'!$G$71)*0.1))+('Calcification Rates'!$J$71*$A18*('Calcification Rates'!$F$71+'Calcification Rates'!$G$71)))*('Calcification Rates'!$H$71+'Calcification Rates'!$I$71)</f>
        <v>48.084287965132354</v>
      </c>
      <c r="EP18" s="2">
        <f>(2*'Calcification Rates'!$F$72*'Calcification Rates'!$H$72)+0.1*'Calcification Rates'!$F$72*($A18+(2*'Calcification Rates'!$F$72))*'Calcification Rates'!$H$72</f>
        <v>6.7419794838720364</v>
      </c>
      <c r="EQ18" s="2">
        <f>(2*('Calcification Rates'!$F$72-'Calcification Rates'!$G$72)*('Calcification Rates'!$H$72-'Calcification Rates'!$I$72))+(0.1*('Calcification Rates'!$F$72-'Calcification Rates'!$G$72)*($A18+(2*'Calcification Rates'!$F$72-'Calcification Rates'!$G$72)))*('Calcification Rates'!$H$72-'Calcification Rates'!$I$72)</f>
        <v>3.9118932512181717</v>
      </c>
      <c r="ER18" s="2">
        <f>(2*('Calcification Rates'!$F$72+'Calcification Rates'!$G$72)*('Calcification Rates'!$H$72+'Calcification Rates'!$I$72))+(0.1*('Calcification Rates'!$F$72+'Calcification Rates'!$G$72)*($A18+(2*'Calcification Rates'!$F$72+'Calcification Rates'!$G$72)))*('Calcification Rates'!$H$72+'Calcification Rates'!$I$72)</f>
        <v>10.353360954542909</v>
      </c>
      <c r="ES18" s="2">
        <f>$A18*'Calcification Rates'!$F$73*'Calcification Rates'!$H$73</f>
        <v>21.6</v>
      </c>
      <c r="ET18" s="2">
        <f>$A18*('Calcification Rates'!$F$73-'Calcification Rates'!$G$73)*('Calcification Rates'!$H$73-'Calcification Rates'!$I$73)</f>
        <v>15.123040000000001</v>
      </c>
      <c r="EU18" s="2">
        <f>$A18*('Calcification Rates'!$F$73+'Calcification Rates'!$G$73)*('Calcification Rates'!$H$73+'Calcification Rates'!$I$73)</f>
        <v>29.223040000000005</v>
      </c>
      <c r="EV18" s="2">
        <f>(2*'Calcification Rates'!$F$74*'Calcification Rates'!$H$74)+0.1*'Calcification Rates'!$F$74*($A18+(2*'Calcification Rates'!$F$74))*'Calcification Rates'!$H$74</f>
        <v>6.7419794838720364</v>
      </c>
      <c r="EW18" s="2">
        <f>(2*('Calcification Rates'!$F$74-'Calcification Rates'!$G$74)*('Calcification Rates'!$H$74-'Calcification Rates'!$I$74))+(0.1*('Calcification Rates'!$F$74-'Calcification Rates'!$G$74)*($A18+(2*'Calcification Rates'!$F$74-'Calcification Rates'!$G$74)))*('Calcification Rates'!$H$74-'Calcification Rates'!$I$74)</f>
        <v>3.9118932512181717</v>
      </c>
      <c r="EX18" s="2">
        <f>(2*('Calcification Rates'!$F$74+'Calcification Rates'!$G$74)*('Calcification Rates'!$H$74+'Calcification Rates'!$I$74))+(0.1*('Calcification Rates'!$F$74+'Calcification Rates'!$G$74)*($A18+(2*'Calcification Rates'!$F$74+'Calcification Rates'!$G$74)))*('Calcification Rates'!$H$74+'Calcification Rates'!$I$74)</f>
        <v>10.353360954542909</v>
      </c>
      <c r="EY18" s="2">
        <f>$A18*'Calcification Rates'!$F$75*'Calcification Rates'!$H$75</f>
        <v>13.489917823129254</v>
      </c>
      <c r="EZ18" s="2">
        <f>$A18*('Calcification Rates'!$F$75-'Calcification Rates'!$G$75)*('Calcification Rates'!$H$75-'Calcification Rates'!$I$75)</f>
        <v>10.472017782414659</v>
      </c>
      <c r="FA18" s="2">
        <f>$A18*('Calcification Rates'!$F$75+'Calcification Rates'!$G$75)*('Calcification Rates'!$H$75+'Calcification Rates'!$I$75)</f>
        <v>16.858786934636274</v>
      </c>
      <c r="FB18" s="2">
        <f>((((1-'Calcification Rates'!$J$76)*$A18)*'Calcification Rates'!$F$76*0.1)+('Calcification Rates'!$J$76*$A18*'Calcification Rates'!$F$76))*'Calcification Rates'!$H$76</f>
        <v>9.2361599999999999</v>
      </c>
      <c r="FC18" s="2">
        <f>((((1-'Calcification Rates'!$J$76)*$A18)*(('Calcification Rates'!$F$76-'Calcification Rates'!$G$76)*0.1))+('Calcification Rates'!$J$76*$A18*('Calcification Rates'!$F$76-'Calcification Rates'!$G$76)))*('Calcification Rates'!$H$76-'Calcification Rates'!$I$76)</f>
        <v>6.4644910079999995</v>
      </c>
      <c r="FD18" s="2">
        <f>((((1-'Calcification Rates'!$J$76)*$A18)*(('Calcification Rates'!$F$76+'Calcification Rates'!$G$76)*0.1))+('Calcification Rates'!$J$76*$A18*('Calcification Rates'!$F$76+'Calcification Rates'!$G$76)))*('Calcification Rates'!$H$76+'Calcification Rates'!$I$76)</f>
        <v>12.498782208</v>
      </c>
      <c r="FE18" s="113">
        <f>$A18*'Calcification Rates'!$F$77*'Calcification Rates'!$H$77</f>
        <v>28.320000000000004</v>
      </c>
      <c r="FF18" s="113">
        <f>$A18*('Calcification Rates'!$F$77-'Calcification Rates'!$G$77)*('Calcification Rates'!$H$77-'Calcification Rates'!$I$77)</f>
        <v>19.790400000000002</v>
      </c>
      <c r="FG18" s="113">
        <f>$A18*('Calcification Rates'!$F$77+'Calcification Rates'!$G$77)*('Calcification Rates'!$H$77+'Calcification Rates'!$I$77)</f>
        <v>38.368000000000009</v>
      </c>
      <c r="FH18" s="113">
        <f>$A18*'Calcification Rates'!$F$81*'Calcification Rates'!$H$81</f>
        <v>2.8479999999999999</v>
      </c>
      <c r="FI18" s="113">
        <f>$A18*('Calcification Rates'!$F$81-'Calcification Rates'!$G$81)*('Calcification Rates'!$H$81-'Calcification Rates'!$I$81)</f>
        <v>1.6159999999999999</v>
      </c>
      <c r="FJ18" s="113">
        <f>$A18*('Calcification Rates'!$F$81+'Calcification Rates'!$G$81)*('Calcification Rates'!$H$81+'Calcification Rates'!$I$81)</f>
        <v>4.08</v>
      </c>
      <c r="FK18" s="113">
        <f>$A18*'Calcification Rates'!$F$84*'Calcification Rates'!$H$84</f>
        <v>2.8479999999999999</v>
      </c>
      <c r="FL18" s="113">
        <f>$A18*('Calcification Rates'!$F$84-'Calcification Rates'!$G$84)*('Calcification Rates'!$H$84-'Calcification Rates'!$I$84)</f>
        <v>1.6159999999999999</v>
      </c>
      <c r="FM18" s="113">
        <f>$A18*('Calcification Rates'!$F$84+'Calcification Rates'!$G$84)*('Calcification Rates'!$H$84+'Calcification Rates'!$I$84)</f>
        <v>4.08</v>
      </c>
    </row>
    <row r="19" spans="1:169" x14ac:dyDescent="0.3">
      <c r="A19" s="1">
        <v>17</v>
      </c>
      <c r="B19" s="2">
        <f>((((1-'Calcification Rates'!$J$11)*A19)*'Calcification Rates'!$F$11*0.1)+('Calcification Rates'!$J$11*A19*'Calcification Rates'!$F$11))*'Calcification Rates'!$H$11</f>
        <v>38.412522138404739</v>
      </c>
      <c r="C19" s="2">
        <f>((((1-'Calcification Rates'!$J$11)*A19)*(('Calcification Rates'!$F$11-'Calcification Rates'!$G$11)*0.1))+('Calcification Rates'!$J$11*A19*('Calcification Rates'!$F$11-'Calcification Rates'!$G$11)))*('Calcification Rates'!$H$11-'Calcification Rates'!$I$11)</f>
        <v>27.474111451045403</v>
      </c>
      <c r="D19" s="2">
        <f>((((1-'Calcification Rates'!$J$11)*A19)*(('Calcification Rates'!$F$11+'Calcification Rates'!$G$11)*0.1))+('Calcification Rates'!$J$11*A19*('Calcification Rates'!$F$11+'Calcification Rates'!$G$11)))*('Calcification Rates'!$H$11+'Calcification Rates'!$I$11)</f>
        <v>51.089555962953128</v>
      </c>
      <c r="E19" s="2">
        <f>((((1-'Calcification Rates'!$J$12)*A19)*'Calcification Rates'!$F$12*0.1)+('Calcification Rates'!$J$12*A19*'Calcification Rates'!$F$12))*'Calcification Rates'!$H$12</f>
        <v>6.6691393420629224</v>
      </c>
      <c r="F19" s="2">
        <f>((((1-'Calcification Rates'!$J$12)*A19)*(('Calcification Rates'!$F$12-'Calcification Rates'!$G$12)*0.1))+('Calcification Rates'!$J$12*A19*('Calcification Rates'!$F$12-'Calcification Rates'!$G$12)))*('Calcification Rates'!$H$12-'Calcification Rates'!$I$12)</f>
        <v>5.0282085380921746</v>
      </c>
      <c r="G19" s="2">
        <f>((((1-'Calcification Rates'!$J$12)*A19)*(('Calcification Rates'!$F$12+'Calcification Rates'!$G$12)*0.1))+('Calcification Rates'!$J$12*A19*('Calcification Rates'!$F$12+'Calcification Rates'!$G$12)))*('Calcification Rates'!$H$12+'Calcification Rates'!$I$12)</f>
        <v>8.5192257396075206</v>
      </c>
      <c r="H19" s="2">
        <f>(2*'Calcification Rates'!$F$13*'Calcification Rates'!$H$13)+0.1*'Calcification Rates'!$F$13*(A19+(2*'Calcification Rates'!$F$13))*'Calcification Rates'!$H$13</f>
        <v>6.917423927304192</v>
      </c>
      <c r="I19" s="2">
        <f>(2*('Calcification Rates'!$F$13-'Calcification Rates'!$G$13)*('Calcification Rates'!$H$13-'Calcification Rates'!$I$13))+(0.1*('Calcification Rates'!$F$13-'Calcification Rates'!$G$13)*(A19+(2*'Calcification Rates'!$F$13-'Calcification Rates'!$G$13)))*('Calcification Rates'!$H$13-'Calcification Rates'!$I$13)</f>
        <v>4.0145514583824387</v>
      </c>
      <c r="J19" s="2">
        <f>(2*('Calcification Rates'!$F$13+'Calcification Rates'!$G$13)*('Calcification Rates'!$H$13+'Calcification Rates'!$I$13))+(0.1*('Calcification Rates'!$F$13+'Calcification Rates'!$G$13)*(A19+(2*'Calcification Rates'!$F$13+'Calcification Rates'!$G$13)))*('Calcification Rates'!$H$13+'Calcification Rates'!$I$13)</f>
        <v>10.620544404429786</v>
      </c>
      <c r="K19" s="2">
        <f>(2*'Calcification Rates'!$F$14*'Calcification Rates'!$H$14)+0.1*'Calcification Rates'!$F$14*(A19+(2*'Calcification Rates'!$F$14))*'Calcification Rates'!$H$14</f>
        <v>13.338061037519243</v>
      </c>
      <c r="L19" s="2">
        <f>(2*('Calcification Rates'!$F$14-'Calcification Rates'!$G$14)*('Calcification Rates'!$H$14-'Calcification Rates'!$I$14))+(0.1*('Calcification Rates'!$F$14-'Calcification Rates'!$G$14)*(A19+(2*'Calcification Rates'!$F$14-'Calcification Rates'!$G$14)))*('Calcification Rates'!$H$14-'Calcification Rates'!$I$14)</f>
        <v>8.2712988219130477</v>
      </c>
      <c r="M19" s="2">
        <f>(2*('Calcification Rates'!$F$14+'Calcification Rates'!$G$14)*('Calcification Rates'!$H$14+'Calcification Rates'!$I$14))+(0.1*('Calcification Rates'!$F$14+'Calcification Rates'!$G$14)*(A19+(2*'Calcification Rates'!$F$14+'Calcification Rates'!$G$14)))*('Calcification Rates'!$H$14+'Calcification Rates'!$I$14)</f>
        <v>19.680929548919991</v>
      </c>
      <c r="N19" s="2">
        <f>((((((((($A19*2)/PI())/2)+'Calcification Rates'!$F$15)^2)*PI())/2))-((((((($A19*2)/PI())/2)^2)*PI())/2)))*'Calcification Rates'!$H$15</f>
        <v>22.556250739020001</v>
      </c>
      <c r="O19" s="2">
        <f>((((((((($A19*2)/PI())/2)+('Calcification Rates'!$F$15-'Calcification Rates'!$G$15))^2)*PI())/2))-((((((($A19*2)/PI())/2)^2)*PI())/2)))*('Calcification Rates'!$H$15-'Calcification Rates'!$I$15)</f>
        <v>17.0560199891483</v>
      </c>
      <c r="P19" s="2">
        <f>((((((((($A19*2)/PI())/2)+('Calcification Rates'!$F$15+'Calcification Rates'!$G$15))^2)*PI())/2))-((((((($A19*2)/PI())/2)^2)*PI())/2)))*('Calcification Rates'!$H$15+'Calcification Rates'!$I$15)</f>
        <v>28.827967264857492</v>
      </c>
      <c r="Q19" s="2">
        <f>(2*'Calcification Rates'!$F$16*'Calcification Rates'!$H$16)+0.1*'Calcification Rates'!$F$16*(A19+(2*'Calcification Rates'!$F$16))*'Calcification Rates'!$H$16</f>
        <v>13.338061037519243</v>
      </c>
      <c r="R19" s="2">
        <f>(2*('Calcification Rates'!$F$16-'Calcification Rates'!$G$16)*('Calcification Rates'!$H$16-'Calcification Rates'!$I$16))+(0.1*('Calcification Rates'!$F$16-'Calcification Rates'!$G$16)*(A19+(2*'Calcification Rates'!$F$16-'Calcification Rates'!$G$16)))*('Calcification Rates'!$H$16-'Calcification Rates'!$I$16)</f>
        <v>8.2712988219130477</v>
      </c>
      <c r="S19" s="2">
        <f>(2*('Calcification Rates'!$F$16+'Calcification Rates'!$G$16)*('Calcification Rates'!$H$16+'Calcification Rates'!$I$16))+(0.1*('Calcification Rates'!$F$16+'Calcification Rates'!$G$16)*(A19+(2*'Calcification Rates'!$F$16+'Calcification Rates'!$G$16)))*('Calcification Rates'!$H$16+'Calcification Rates'!$I$16)</f>
        <v>19.680929548919991</v>
      </c>
      <c r="T19" s="2">
        <f>$A19*'Calcification Rates'!$F$17*'Calcification Rates'!$H$17</f>
        <v>20.823172408078193</v>
      </c>
      <c r="U19" s="2">
        <f>$A19*('Calcification Rates'!$F$17-'Calcification Rates'!$G$17)*('Calcification Rates'!$H$17-'Calcification Rates'!$I$17)</f>
        <v>15.943540978491784</v>
      </c>
      <c r="V19" s="2">
        <f>$A19*('Calcification Rates'!$F$17+'Calcification Rates'!$G$17)*('Calcification Rates'!$H$17+'Calcification Rates'!$I$17)</f>
        <v>26.286567506512164</v>
      </c>
      <c r="W19" s="2">
        <f>$A19*'Calcification Rates'!$F$22*'Calcification Rates'!$H$22</f>
        <v>3.0259999999999998</v>
      </c>
      <c r="X19" s="2">
        <f>$A19*('Calcification Rates'!$F$22-'Calcification Rates'!$G$22)*('Calcification Rates'!$H$22-'Calcification Rates'!$I$22)</f>
        <v>1.7169999999999999</v>
      </c>
      <c r="Y19" s="2">
        <f>$A19*('Calcification Rates'!$F$22+'Calcification Rates'!$G$22)*('Calcification Rates'!$H$22+'Calcification Rates'!$I$22)</f>
        <v>4.335</v>
      </c>
      <c r="Z19" s="2">
        <f>((((((((($A19*2)/PI())/2)+'Calcification Rates'!$F$25)^2)*PI())/2))-((((((($A19*2)/PI())/2)^2)*PI())/2)))*'Calcification Rates'!$H$25</f>
        <v>33.729770299942899</v>
      </c>
      <c r="AA19" s="2">
        <f>((((((((($A19*2)/PI())/2)+('Calcification Rates'!$F$25-'Calcification Rates'!$G$25))^2)*PI())/2))-((((((($A19*2)/PI())/2)^2)*PI())/2)))*('Calcification Rates'!$H$25-'Calcification Rates'!$I$25)</f>
        <v>14.246422335511948</v>
      </c>
      <c r="AB19" s="2">
        <f>((((((((($A19*2)/PI())/2)+('Calcification Rates'!$F$25+'Calcification Rates'!$G$25))^2)*PI())/2))-((((((($A19*2)/PI())/2)^2)*PI())/2)))*('Calcification Rates'!$H$25+'Calcification Rates'!$I$25)</f>
        <v>54.859063267678486</v>
      </c>
      <c r="AC19" s="2">
        <f>((((((((($A19*2)/PI())/2)+'Calcification Rates'!$F$26)^2)*PI())/2))-((((((($A19*2)/PI())/2)^2)*PI())/2)))*'Calcification Rates'!$H$26</f>
        <v>33.729770299942899</v>
      </c>
      <c r="AD19" s="2">
        <f>((((((((($A19*2)/PI())/2)+('Calcification Rates'!$F$26-'Calcification Rates'!$G$26))^2)*PI())/2))-((((((($A19*2)/PI())/2)^2)*PI())/2)))*('Calcification Rates'!$H$26-'Calcification Rates'!$I$26)</f>
        <v>14.246422335511948</v>
      </c>
      <c r="AE19" s="2">
        <f>((((((((($A19*2)/PI())/2)+('Calcification Rates'!$F$26+'Calcification Rates'!$G$26))^2)*PI())/2))-((((((($A19*2)/PI())/2)^2)*PI())/2)))*('Calcification Rates'!$H$26+'Calcification Rates'!$I$26)</f>
        <v>54.859063267678486</v>
      </c>
      <c r="AF19" s="2">
        <f>((((((((($A19*2)/PI())/2)+'Calcification Rates'!$F$27)^2)*PI())/2))-((((((($A19*2)/PI())/2)^2)*PI())/2)))*'Calcification Rates'!$H$27</f>
        <v>33.729770299942899</v>
      </c>
      <c r="AG19" s="2">
        <f>((((((((($A19*2)/PI())/2)+('Calcification Rates'!$F$27-'Calcification Rates'!$G$27))^2)*PI())/2))-((((((($A19*2)/PI())/2)^2)*PI())/2)))*('Calcification Rates'!$H$27-'Calcification Rates'!$I$27)</f>
        <v>14.246422335511948</v>
      </c>
      <c r="AH19" s="2">
        <f>((((((((($A19*2)/PI())/2)+('Calcification Rates'!$F$27+'Calcification Rates'!$G$27))^2)*PI())/2))-((((((($A19*2)/PI())/2)^2)*PI())/2)))*('Calcification Rates'!$H$27+'Calcification Rates'!$I$27)</f>
        <v>54.859063267678486</v>
      </c>
      <c r="AI19" s="2">
        <f>$A19*'Calcification Rates'!$F$29*'Calcification Rates'!$H$29</f>
        <v>27.432899999999997</v>
      </c>
      <c r="AJ19" s="2">
        <f>$A19*('Calcification Rates'!$F$29-'Calcification Rates'!$G$29)*('Calcification Rates'!$H$29-'Calcification Rates'!$I$29)</f>
        <v>25.382359999999998</v>
      </c>
      <c r="AK19" s="2">
        <f>$A19*('Calcification Rates'!$F$29+'Calcification Rates'!$G$29)*('Calcification Rates'!$H$29+'Calcification Rates'!$I$29)</f>
        <v>29.483439999999995</v>
      </c>
      <c r="AL19" s="2">
        <f>(2*'Calcification Rates'!$F$30*'Calcification Rates'!$H$30)+0.1*'Calcification Rates'!$F$30*($A19+(2*'Calcification Rates'!$F$30))*'Calcification Rates'!$H$30</f>
        <v>6.917423927304192</v>
      </c>
      <c r="AM19" s="2">
        <f>(2*('Calcification Rates'!$F$30-'Calcification Rates'!$G$30)*('Calcification Rates'!$H$30-'Calcification Rates'!$I$30))+(0.1*('Calcification Rates'!$F$30-'Calcification Rates'!$G$30)*($A19+(2*'Calcification Rates'!$F$30-'Calcification Rates'!$G$30)))*('Calcification Rates'!$H$30-'Calcification Rates'!$I$30)</f>
        <v>4.0145514583824387</v>
      </c>
      <c r="AN19" s="2">
        <f>(2*('Calcification Rates'!$F$30+'Calcification Rates'!$G$30)*('Calcification Rates'!$H$30+'Calcification Rates'!$I$30))+(0.1*('Calcification Rates'!$F$30+'Calcification Rates'!$G$30)*($A19+(2*'Calcification Rates'!$F$30+'Calcification Rates'!$G$30)))*('Calcification Rates'!$H$30+'Calcification Rates'!$I$30)</f>
        <v>10.620544404429786</v>
      </c>
      <c r="AO19" s="2">
        <f>((((((((($A19*2)/PI())/2)+'Calcification Rates'!$F$31)^2)*PI())/2))-((((((($A19*2)/PI())/2)^2)*PI())/2)))*'Calcification Rates'!$H$31</f>
        <v>66.083912782797725</v>
      </c>
      <c r="AP19" s="2">
        <f>((((((((($A19*2)/PI())/2)+('Calcification Rates'!$F$31-'Calcification Rates'!$G$31))^2)*PI())/2))-((((((($A19*2)/PI())/2)^2)*PI())/2)))*('Calcification Rates'!$H$31-'Calcification Rates'!$I$31)</f>
        <v>39.859480554467851</v>
      </c>
      <c r="AQ19" s="2">
        <f>((((((((($A19*2)/PI())/2)+('Calcification Rates'!$F$31+'Calcification Rates'!$G$31))^2)*PI())/2))-((((((($A19*2)/PI())/2)^2)*PI())/2)))*('Calcification Rates'!$H$31+'Calcification Rates'!$I$31)</f>
        <v>100.11157945716631</v>
      </c>
      <c r="AR19" s="2">
        <f>(2*'Calcification Rates'!$F$32*'Calcification Rates'!$H$32)+0.1*'Calcification Rates'!$F$32*($A19+(2*'Calcification Rates'!$F$32))*'Calcification Rates'!$H$32</f>
        <v>6.917423927304192</v>
      </c>
      <c r="AS19" s="2">
        <f>(2*('Calcification Rates'!$F$32-'Calcification Rates'!$G$32)*('Calcification Rates'!$H$32-'Calcification Rates'!$I$32))+(0.1*('Calcification Rates'!$F$32-'Calcification Rates'!$G$32)*($A19+(2*'Calcification Rates'!$F$32-'Calcification Rates'!$G$32)))*('Calcification Rates'!$H$32-'Calcification Rates'!$I$32)</f>
        <v>4.0145514583824387</v>
      </c>
      <c r="AT19" s="2">
        <f>(2*('Calcification Rates'!$F$32+'Calcification Rates'!$G$32)*('Calcification Rates'!$H$32+'Calcification Rates'!$I$32))+(0.1*('Calcification Rates'!$F$32+'Calcification Rates'!$G$32)*($A19+(2*'Calcification Rates'!$F$32+'Calcification Rates'!$G$32)))*('Calcification Rates'!$H$32+'Calcification Rates'!$I$32)</f>
        <v>10.620544404429786</v>
      </c>
      <c r="AU19" s="2">
        <f>((((((((($A19*2)/PI())/2)+'Calcification Rates'!$F$36)^2)*PI())/2))-((((((($A19*2)/PI())/2)^2)*PI())/2)))*'Calcification Rates'!$H$36</f>
        <v>23.885490093949102</v>
      </c>
      <c r="AV19" s="2">
        <f>((((((((($A19*2)/PI())/2)+('Calcification Rates'!$F$36-'Calcification Rates'!$G$36))^2)*PI())/2))-((((((($A19*2)/PI())/2)^2)*PI())/2)))*('Calcification Rates'!$H$36-'Calcification Rates'!$I$36)</f>
        <v>18.136033237941785</v>
      </c>
      <c r="AW19" s="2">
        <f>((((((((($A19*2)/PI())/2)+('Calcification Rates'!$F$36+'Calcification Rates'!$G$36))^2)*PI())/2))-((((((($A19*2)/PI())/2)^2)*PI())/2)))*('Calcification Rates'!$H$36+'Calcification Rates'!$I$36)</f>
        <v>30.383182846091088</v>
      </c>
      <c r="AX19" s="2">
        <f>$A19*'Calcification Rates'!$F$37*'Calcification Rates'!$H$37</f>
        <v>21.970708846801347</v>
      </c>
      <c r="AY19" s="2">
        <f>$A19*('Calcification Rates'!$F$37-'Calcification Rates'!$G$37)*('Calcification Rates'!$H$37-'Calcification Rates'!$I$37)</f>
        <v>16.912357816553161</v>
      </c>
      <c r="AZ19" s="2">
        <f>$A19*('Calcification Rates'!$F$37+'Calcification Rates'!$G$37)*('Calcification Rates'!$H$37+'Calcification Rates'!$I$37)</f>
        <v>27.572218090611152</v>
      </c>
      <c r="BA19" s="2">
        <f>$A19*'Calcification Rates'!$F$38*'Calcification Rates'!$H$38</f>
        <v>32.699080666666667</v>
      </c>
      <c r="BB19" s="2">
        <f>$A19*('Calcification Rates'!$F$38-'Calcification Rates'!$G$38)*('Calcification Rates'!$H$38-'Calcification Rates'!$I$38)</f>
        <v>24.949647151515151</v>
      </c>
      <c r="BC19" s="2">
        <f>$A19*('Calcification Rates'!$F$38+'Calcification Rates'!$G$38)*('Calcification Rates'!$H$38+'Calcification Rates'!$I$38)</f>
        <v>41.351565000000008</v>
      </c>
      <c r="BD19" s="2">
        <f>(2*'Calcification Rates'!$F$39*'Calcification Rates'!$H$39)+0.1*'Calcification Rates'!$F$39*(AN19+(2*'Calcification Rates'!$F$39))*'Calcification Rates'!$H$39</f>
        <v>5.7981838909392227</v>
      </c>
      <c r="BE19" s="2">
        <f>(2*('Calcification Rates'!$F$39-'Calcification Rates'!$G$39)*('Calcification Rates'!$H$39-'Calcification Rates'!$I$39))+(0.1*('Calcification Rates'!$F$39-'Calcification Rates'!$G$39)*(AN19+(2*'Calcification Rates'!$F$39-'Calcification Rates'!$G$39)))*('Calcification Rates'!$H$39-'Calcification Rates'!$I$39)</f>
        <v>3.3596479842571534</v>
      </c>
      <c r="BF19" s="2">
        <f>(2*('Calcification Rates'!$F$39+'Calcification Rates'!$G$39)*('Calcification Rates'!$H$39+'Calcification Rates'!$I$39))+(0.1*('Calcification Rates'!$F$39+'Calcification Rates'!$G$39)*(AN19+(2*'Calcification Rates'!$F$39+'Calcification Rates'!$G$39)))*('Calcification Rates'!$H$39+'Calcification Rates'!$I$39)</f>
        <v>8.9160594500051928</v>
      </c>
      <c r="BG19" s="2">
        <f>((((((((($A19*2)/PI())/2)+'Calcification Rates'!$F$40)^2)*PI())/2))-((((((($A19*2)/PI())/2)^2)*PI())/2)))*'Calcification Rates'!$H$40</f>
        <v>23.885490093949102</v>
      </c>
      <c r="BH19" s="2">
        <f>((((((((($A19*2)/PI())/2)+('Calcification Rates'!$F$40-'Calcification Rates'!$G$40))^2)*PI())/2))-((((((($A19*2)/PI())/2)^2)*PI())/2)))*('Calcification Rates'!$H$40-'Calcification Rates'!$I$40)</f>
        <v>18.136033237941785</v>
      </c>
      <c r="BI19" s="2">
        <f>((((((((($A19*2)/PI())/2)+('Calcification Rates'!$F$40+'Calcification Rates'!$G$40))^2)*PI())/2))-((((((($A19*2)/PI())/2)^2)*PI())/2)))*('Calcification Rates'!$H$40+'Calcification Rates'!$I$40)</f>
        <v>30.383182846091088</v>
      </c>
      <c r="BJ19" s="2">
        <f>((((((((($A19*2)/PI())/2)+'Calcification Rates'!$F$41)^2)*PI())/2))-((((((($A19*2)/PI())/2)^2)*PI())/2)))*'Calcification Rates'!$H$41</f>
        <v>27.5691343748205</v>
      </c>
      <c r="BK19" s="2">
        <f>((((((((($A19*2)/PI())/2)+('Calcification Rates'!$F$41-'Calcification Rates'!$G$41))^2)*PI())/2))-((((((($A19*2)/PI())/2)^2)*PI())/2)))*('Calcification Rates'!$H$41-'Calcification Rates'!$I$41)</f>
        <v>21.947824602090098</v>
      </c>
      <c r="BL19" s="2">
        <f>((((((((($A19*2)/PI())/2)+('Calcification Rates'!$F$41+'Calcification Rates'!$G$41))^2)*PI())/2))-((((((($A19*2)/PI())/2)^2)*PI())/2)))*('Calcification Rates'!$H$41+'Calcification Rates'!$I$41)</f>
        <v>33.826053716967934</v>
      </c>
      <c r="BM19" s="2">
        <f>((((1-'Calcification Rates'!$J$42)*$A19)*'Calcification Rates'!$F$42*0.1)+('Calcification Rates'!$J$42*$A19*'Calcification Rates'!$F$42))*'Calcification Rates'!$H$42</f>
        <v>6.6691393420629224</v>
      </c>
      <c r="BN19" s="2">
        <f>((((1-'Calcification Rates'!$J$42)*BI19)*(('Calcification Rates'!$F$42-'Calcification Rates'!$G$42)*0.1))+('Calcification Rates'!$J$42*BI19*('Calcification Rates'!$F$42-'Calcification Rates'!$G$42)))*('Calcification Rates'!$H$42-'Calcification Rates'!$I$42)</f>
        <v>8.9866458471253505</v>
      </c>
      <c r="BO19" s="2">
        <f>((((1-'Calcification Rates'!$J$42)*BI19)*(('Calcification Rates'!$F$42+'Calcification Rates'!$G$42)*0.1))+('Calcification Rates'!$J$42*BI19*('Calcification Rates'!$F$42+'Calcification Rates'!$G$42)))*('Calcification Rates'!$H$42+'Calcification Rates'!$I$42)</f>
        <v>15.225952550212993</v>
      </c>
      <c r="BP19" s="2">
        <f>(2*'Calcification Rates'!$F$43*'Calcification Rates'!$H$43)+0.1*'Calcification Rates'!$F$43*($A19+(2*'Calcification Rates'!$F$43))*'Calcification Rates'!$H$43</f>
        <v>6.917423927304192</v>
      </c>
      <c r="BQ19" s="2">
        <f>(2*('Calcification Rates'!$F$43-'Calcification Rates'!$G$43)*('Calcification Rates'!$H$43-'Calcification Rates'!$I$43))+(0.1*('Calcification Rates'!$F$43-'Calcification Rates'!$G$43)*($A19+(2*'Calcification Rates'!$F$43-'Calcification Rates'!$G$43)))*('Calcification Rates'!$H$43-'Calcification Rates'!$I$43)</f>
        <v>4.0145514583824387</v>
      </c>
      <c r="BR19" s="2">
        <f>(2*('Calcification Rates'!$F$43+'Calcification Rates'!$G$43)*('Calcification Rates'!$H$43+'Calcification Rates'!$I$43))+(0.1*('Calcification Rates'!$F$43+'Calcification Rates'!$G$43)*($A19+(2*'Calcification Rates'!$F$43+'Calcification Rates'!$G$43)))*('Calcification Rates'!$H$43+'Calcification Rates'!$I$43)</f>
        <v>10.620544404429786</v>
      </c>
      <c r="BS19" s="2">
        <f>$A19*'Calcification Rates'!$F$44*'Calcification Rates'!$H$44</f>
        <v>27.137251111111112</v>
      </c>
      <c r="BT19" s="2">
        <f>$A19*('Calcification Rates'!$F$44-'Calcification Rates'!$G$44)*('Calcification Rates'!$H$44-'Calcification Rates'!$I$44)</f>
        <v>20.19410669636661</v>
      </c>
      <c r="BU19" s="2">
        <f>$A19*('Calcification Rates'!$F$44+'Calcification Rates'!$G$44)*('Calcification Rates'!$H$44+'Calcification Rates'!$I$44)</f>
        <v>34.860464768522547</v>
      </c>
      <c r="BV19" s="2">
        <f>(2*'Calcification Rates'!$F$45*'Calcification Rates'!$H$45)+0.1*'Calcification Rates'!$F$45*($A19+(2*'Calcification Rates'!$F$45))*'Calcification Rates'!$H$45</f>
        <v>6.917423927304192</v>
      </c>
      <c r="BW19" s="2">
        <f>(2*('Calcification Rates'!$F$45-'Calcification Rates'!$G$45)*('Calcification Rates'!$H$45-'Calcification Rates'!$I$45))+(0.1*('Calcification Rates'!$F$45-'Calcification Rates'!$G$45)*($A19+(2*'Calcification Rates'!$F$45-'Calcification Rates'!$G$45)))*('Calcification Rates'!$H$45-'Calcification Rates'!$I$45)</f>
        <v>4.0145514583824387</v>
      </c>
      <c r="BX19" s="2">
        <f>(2*('Calcification Rates'!$F$45+'Calcification Rates'!$G$45)*('Calcification Rates'!$H$45+'Calcification Rates'!$I$45))+(0.1*('Calcification Rates'!$F$45+'Calcification Rates'!$G$45)*($A19+(2*'Calcification Rates'!$F$45+'Calcification Rates'!$G$45)))*('Calcification Rates'!$H$45+'Calcification Rates'!$I$45)</f>
        <v>10.620544404429786</v>
      </c>
      <c r="BY19" s="2">
        <f>$A19*'Calcification Rates'!$F$46*'Calcification Rates'!$H$46</f>
        <v>6.8952</v>
      </c>
      <c r="BZ19" s="2">
        <f>$A19*('Calcification Rates'!$F$46-'Calcification Rates'!$G$46)*('Calcification Rates'!$H$46-'Calcification Rates'!$I$46)</f>
        <v>5.3180249999999996</v>
      </c>
      <c r="CA19" s="2">
        <f>$A19*('Calcification Rates'!$F$46+'Calcification Rates'!$G$46)*('Calcification Rates'!$H$46+'Calcification Rates'!$I$46)</f>
        <v>8.6330249999999999</v>
      </c>
      <c r="CB19" s="2">
        <f>(2*'Calcification Rates'!$F$47*'Calcification Rates'!$H$47)+0.1*'Calcification Rates'!$F$47*(BL19+(2*'Calcification Rates'!$F$47))*'Calcification Rates'!$H$47</f>
        <v>9.8694615568371908</v>
      </c>
      <c r="CC19" s="2">
        <f>(2*('Calcification Rates'!$F$47-'Calcification Rates'!$G$47)*('Calcification Rates'!$H$47-'Calcification Rates'!$I$47))+(0.1*('Calcification Rates'!$F$47-'Calcification Rates'!$G$47)*(BL19+(2*'Calcification Rates'!$F$47-'Calcification Rates'!$G$47)))*('Calcification Rates'!$H$47-'Calcification Rates'!$I$47)</f>
        <v>5.7418839666160055</v>
      </c>
      <c r="CD19" s="2">
        <f>(2*('Calcification Rates'!$F$47+'Calcification Rates'!$G$47)*('Calcification Rates'!$H$47+'Calcification Rates'!$I$47))+(0.1*('Calcification Rates'!$F$47+'Calcification Rates'!$G$47)*(BL19+(2*'Calcification Rates'!$F$47+'Calcification Rates'!$G$47)))*('Calcification Rates'!$H$47+'Calcification Rates'!$I$47)</f>
        <v>15.116187484511192</v>
      </c>
      <c r="CE19" s="2">
        <f>(2*'Calcification Rates'!$F$48*'Calcification Rates'!$H$48)+0.1*'Calcification Rates'!$F$48*($A19+(2*'Calcification Rates'!$F$48))*'Calcification Rates'!$H$48</f>
        <v>6.917423927304192</v>
      </c>
      <c r="CF19" s="2">
        <f>(2*('Calcification Rates'!$F$48-'Calcification Rates'!$G$48)*('Calcification Rates'!$H$48-'Calcification Rates'!$I$48))+(0.1*('Calcification Rates'!$F$48-'Calcification Rates'!$G$48)*($A19+(2*'Calcification Rates'!$F$48-'Calcification Rates'!$G$48)))*('Calcification Rates'!$H$48-'Calcification Rates'!$I$48)</f>
        <v>4.0145514583824387</v>
      </c>
      <c r="CG19" s="2">
        <f>(2*('Calcification Rates'!$F$48+'Calcification Rates'!$G$48)*('Calcification Rates'!$H$48+'Calcification Rates'!$I$48))+(0.1*('Calcification Rates'!$F$48+'Calcification Rates'!$G$48)*($A19+(2*'Calcification Rates'!$F$48+'Calcification Rates'!$G$48)))*('Calcification Rates'!$H$48+'Calcification Rates'!$I$48)</f>
        <v>10.620544404429786</v>
      </c>
      <c r="CH19" s="2">
        <f>((((1-'Calcification Rates'!$J$52)*$A19)*'Calcification Rates'!$F$52*0.1)+('Calcification Rates'!$J$52*$A19*'Calcification Rates'!$F$52))*'Calcification Rates'!$H$52</f>
        <v>37.649367559999995</v>
      </c>
      <c r="CI19" s="2">
        <f>((((1-'Calcification Rates'!$J$52)*$A19)*(('Calcification Rates'!$F$52-'Calcification Rates'!$G$52)*0.1))+('Calcification Rates'!$J$52*$A19*('Calcification Rates'!$F$52-'Calcification Rates'!$G$52)))*('Calcification Rates'!$H$52-'Calcification Rates'!$I$52)</f>
        <v>24.645805554149611</v>
      </c>
      <c r="CJ19" s="2">
        <f>((((1-'Calcification Rates'!$J$52)*$A19)*(('Calcification Rates'!$F$52+'Calcification Rates'!$G$52)*0.1))+('Calcification Rates'!$J$52*$A19*('Calcification Rates'!$F$52+'Calcification Rates'!$G$52)))*('Calcification Rates'!$H$52+'Calcification Rates'!$I$52)</f>
        <v>53.265378375828675</v>
      </c>
      <c r="CK19" s="2">
        <f>((((1-'Calcification Rates'!$J$53)*$A19)*'Calcification Rates'!$F$53*0.1)+('Calcification Rates'!$J$53*$A19*'Calcification Rates'!$F$53))*'Calcification Rates'!$H$53</f>
        <v>45.054494991636382</v>
      </c>
      <c r="CL19" s="2">
        <f>((((1-'Calcification Rates'!$J$53)*$A19)*(('Calcification Rates'!$F$53-'Calcification Rates'!$G$53)*0.1))+('Calcification Rates'!$J$53*$A19*('Calcification Rates'!$F$53-'Calcification Rates'!$G$53)))*('Calcification Rates'!$H$53-'Calcification Rates'!$I$53)</f>
        <v>31.181576950583768</v>
      </c>
      <c r="CM19" s="2">
        <f>((((1-'Calcification Rates'!$J$53)*$A19)*(('Calcification Rates'!$F$53+'Calcification Rates'!$G$53)*0.1))+('Calcification Rates'!$J$53*$A19*('Calcification Rates'!$F$53+'Calcification Rates'!$G$53)))*('Calcification Rates'!$H$53+'Calcification Rates'!$I$53)</f>
        <v>61.46570227707447</v>
      </c>
      <c r="CN19" s="2">
        <f>((((1-'Calcification Rates'!$J$54)*$A19)*'Calcification Rates'!$F$54*0.1)+('Calcification Rates'!$J$54*$A19*'Calcification Rates'!$F$54))*'Calcification Rates'!$H$54</f>
        <v>38.412522138404739</v>
      </c>
      <c r="CO19" s="2">
        <f>((((1-'Calcification Rates'!$J$54)*$A19)*(('Calcification Rates'!$F$54-'Calcification Rates'!$G$54)*0.1))+('Calcification Rates'!$J$54*$A19*('Calcification Rates'!$F$54-'Calcification Rates'!$G$54)))*('Calcification Rates'!$H$54-'Calcification Rates'!$I$54)</f>
        <v>27.474111451045403</v>
      </c>
      <c r="CP19" s="2">
        <f>((((1-'Calcification Rates'!$J$54)*$A19)*(('Calcification Rates'!$F$54+'Calcification Rates'!$G$54)*0.1))+('Calcification Rates'!$J$54*$A19*('Calcification Rates'!$F$54+'Calcification Rates'!$G$54)))*('Calcification Rates'!$H$54+'Calcification Rates'!$I$54)</f>
        <v>51.089555962953128</v>
      </c>
      <c r="CQ19" s="2">
        <f>((((1-'Calcification Rates'!$J$55)*$A19)*'Calcification Rates'!$F$55*0.1)+('Calcification Rates'!$J$55*$A19*'Calcification Rates'!$F$55))*'Calcification Rates'!$H$55</f>
        <v>38.41545984010417</v>
      </c>
      <c r="CR19" s="2">
        <f>((((1-'Calcification Rates'!$J$55)*$A19)*(('Calcification Rates'!$F$55-'Calcification Rates'!$G$55)*0.1))+('Calcification Rates'!$J$55*$A19*('Calcification Rates'!$F$55-'Calcification Rates'!$G$55)))*('Calcification Rates'!$H$55-'Calcification Rates'!$I$55)</f>
        <v>28.071176046265435</v>
      </c>
      <c r="CS19" s="2">
        <f>((((1-'Calcification Rates'!$J$55)*$A19)*(('Calcification Rates'!$F$55+'Calcification Rates'!$G$55)*0.1))+('Calcification Rates'!$J$55*$A19*('Calcification Rates'!$F$55+'Calcification Rates'!$G$55)))*('Calcification Rates'!$H$55+'Calcification Rates'!$I$55)</f>
        <v>50.332837850240168</v>
      </c>
      <c r="CT19" s="2">
        <f>((((1-'Calcification Rates'!$J$56)*$A19)*'Calcification Rates'!$F$56*0.1)+('Calcification Rates'!$J$56*$A19*'Calcification Rates'!$F$56))*'Calcification Rates'!$H$56</f>
        <v>37.105328516666667</v>
      </c>
      <c r="CU19" s="2">
        <f>((((1-'Calcification Rates'!$J$56)*$A19)*(('Calcification Rates'!$F$56-'Calcification Rates'!$G$56)*0.1))+('Calcification Rates'!$J$56*$A19*('Calcification Rates'!$F$56-'Calcification Rates'!$G$56)))*('Calcification Rates'!$H$56-'Calcification Rates'!$I$56)</f>
        <v>27.494841861100067</v>
      </c>
      <c r="CV19" s="2">
        <f>((((1-'Calcification Rates'!$J$56)*$A19)*(('Calcification Rates'!$F$56+'Calcification Rates'!$G$56)*0.1))+('Calcification Rates'!$J$56*$A19*('Calcification Rates'!$F$56+'Calcification Rates'!$G$56)))*('Calcification Rates'!$H$56+'Calcification Rates'!$I$56)</f>
        <v>48.129170761980923</v>
      </c>
      <c r="CW19" s="2">
        <f>((((1-'Calcification Rates'!$J$57)*$A19)*'Calcification Rates'!$F$57*0.1)+('Calcification Rates'!$J$57*$A19*'Calcification Rates'!$F$57))*'Calcification Rates'!$H$57</f>
        <v>37.948631437499991</v>
      </c>
      <c r="CX19" s="2">
        <f>((((1-'Calcification Rates'!$J$57)*$A19)*(('Calcification Rates'!$F$57-'Calcification Rates'!$G$57)*0.1))+('Calcification Rates'!$J$57*$A19*('Calcification Rates'!$F$57-'Calcification Rates'!$G$57)))*('Calcification Rates'!$H$57-'Calcification Rates'!$I$57)</f>
        <v>24.851107066763518</v>
      </c>
      <c r="CY19" s="2">
        <f>((((1-'Calcification Rates'!$J$57)*$A19)*(('Calcification Rates'!$F$57+'Calcification Rates'!$G$57)*0.1))+('Calcification Rates'!$J$57*$A19*('Calcification Rates'!$F$57+'Calcification Rates'!$G$57)))*('Calcification Rates'!$H$57+'Calcification Rates'!$I$57)</f>
        <v>53.401748457815913</v>
      </c>
      <c r="CZ19" s="2">
        <f>((((1-'Calcification Rates'!$J$58)*$A19)*'Calcification Rates'!$F$58*0.1)+('Calcification Rates'!$J$58*$A19*'Calcification Rates'!$F$58))*'Calcification Rates'!$H$58</f>
        <v>38.412522138404739</v>
      </c>
      <c r="DA19" s="2">
        <f>((((1-'Calcification Rates'!$J$58)*$A19)*(('Calcification Rates'!$F$58-'Calcification Rates'!$G$58)*0.1))+('Calcification Rates'!$J$58*$A19*('Calcification Rates'!$F$58-'Calcification Rates'!$G$58)))*('Calcification Rates'!$H$58-'Calcification Rates'!$I$58)</f>
        <v>27.474111451045403</v>
      </c>
      <c r="DB19" s="2">
        <f>((((1-'Calcification Rates'!$J$58)*$A19)*(('Calcification Rates'!$F$58+'Calcification Rates'!$G$58)*0.1))+('Calcification Rates'!$J$58*$A19*('Calcification Rates'!$F$58+'Calcification Rates'!$G$58)))*('Calcification Rates'!$H$58+'Calcification Rates'!$I$58)</f>
        <v>51.089555962953128</v>
      </c>
      <c r="DC19" s="2">
        <f>((((1-'Calcification Rates'!$J$59)*$A19)*'Calcification Rates'!$F$59*0.1)+('Calcification Rates'!$J$59*$A19*'Calcification Rates'!$F$59))*'Calcification Rates'!$H$59</f>
        <v>31.843457520000001</v>
      </c>
      <c r="DD19" s="2">
        <f>((((1-'Calcification Rates'!$J$59)*$A19)*(('Calcification Rates'!$F$59-'Calcification Rates'!$G$59)*0.1))+('Calcification Rates'!$J$59*$A19*('Calcification Rates'!$F$59-'Calcification Rates'!$G$59)))*('Calcification Rates'!$H$59-'Calcification Rates'!$I$59)</f>
        <v>24.702558899999996</v>
      </c>
      <c r="DE19" s="2">
        <f>((((1-'Calcification Rates'!$J$59)*$A19)*(('Calcification Rates'!$F$59+'Calcification Rates'!$G$59)*0.1))+('Calcification Rates'!$J$59*$A19*('Calcification Rates'!$F$59+'Calcification Rates'!$G$59)))*('Calcification Rates'!$H$59+'Calcification Rates'!$I$59)</f>
        <v>39.661482120000002</v>
      </c>
      <c r="DF19" s="2">
        <f>((((1-'Calcification Rates'!$J$60)*$A19)*'Calcification Rates'!$F$60*0.1)+('Calcification Rates'!$J$60*$A19*'Calcification Rates'!$F$60))*'Calcification Rates'!$H$60</f>
        <v>41.369948012195124</v>
      </c>
      <c r="DG19" s="2">
        <f>((((1-'Calcification Rates'!$J$60)*$A19)*(('Calcification Rates'!$F$60-'Calcification Rates'!$G$60)*0.1))+('Calcification Rates'!$J$60*$A19*('Calcification Rates'!$F$60-'Calcification Rates'!$G$60)))*('Calcification Rates'!$H$60-'Calcification Rates'!$I$60)</f>
        <v>31.607130310526895</v>
      </c>
      <c r="DH19" s="2">
        <f>((((1-'Calcification Rates'!$J$60)*$A19)*(('Calcification Rates'!$F$60+'Calcification Rates'!$G$60)*0.1))+('Calcification Rates'!$J$60*$A19*('Calcification Rates'!$F$60+'Calcification Rates'!$G$60)))*('Calcification Rates'!$H$60+'Calcification Rates'!$I$60)</f>
        <v>52.406609386782129</v>
      </c>
      <c r="DI19" s="2">
        <f>((((1-'Calcification Rates'!$J$61)*$A19)*'Calcification Rates'!$F$61*0.1)+('Calcification Rates'!$J$61*$A19*'Calcification Rates'!$F$61))*'Calcification Rates'!$H$61</f>
        <v>38.412522138404739</v>
      </c>
      <c r="DJ19" s="2">
        <f>((((1-'Calcification Rates'!$J$61)*$A19)*(('Calcification Rates'!$F$61-'Calcification Rates'!$G$61)*0.1))+('Calcification Rates'!$J$61*$A19*('Calcification Rates'!$F$61-'Calcification Rates'!$G$61)))*('Calcification Rates'!$H$61-'Calcification Rates'!$I$61)</f>
        <v>27.474111451045403</v>
      </c>
      <c r="DK19" s="2">
        <f>((((1-'Calcification Rates'!$J$61)*$A19)*(('Calcification Rates'!$F$61+'Calcification Rates'!$G$61)*0.1))+('Calcification Rates'!$J$61*$A19*('Calcification Rates'!$F$61+'Calcification Rates'!$G$61)))*('Calcification Rates'!$H$61+'Calcification Rates'!$I$61)</f>
        <v>51.089555962953128</v>
      </c>
      <c r="DL19" s="2">
        <f>(2*'Calcification Rates'!$F$62*'Calcification Rates'!$H$62)+0.1*'Calcification Rates'!$F$62*(CV19+(2*'Calcification Rates'!$F$62))*'Calcification Rates'!$H$62</f>
        <v>12.378863966144481</v>
      </c>
      <c r="DM19" s="2">
        <f>(2*('Calcification Rates'!$F$62-'Calcification Rates'!$G$62)*('Calcification Rates'!$H$62-'Calcification Rates'!$I$62))+(0.1*('Calcification Rates'!$F$62-'Calcification Rates'!$G$62)*(CV19+(2*'Calcification Rates'!$F$62-'Calcification Rates'!$G$62)))*('Calcification Rates'!$H$62-'Calcification Rates'!$I$62)</f>
        <v>7.2102163193176967</v>
      </c>
      <c r="DN19" s="2">
        <f>(2*('Calcification Rates'!$F$62+'Calcification Rates'!$G$62)*('Calcification Rates'!$H$62+'Calcification Rates'!$I$62))+(0.1*('Calcification Rates'!$F$62+'Calcification Rates'!$G$62)*(CV19+(2*'Calcification Rates'!$F$62+'Calcification Rates'!$G$62)))*('Calcification Rates'!$H$62+'Calcification Rates'!$I$62)</f>
        <v>18.937743640733558</v>
      </c>
      <c r="DO19" s="2">
        <f>((((((((($A19*2)/PI())/2)+'Calcification Rates'!$F$63)^2)*PI())/2))-((((((($A19*2)/PI())/2)^2)*PI())/2)))*'Calcification Rates'!$H$63</f>
        <v>19.335339077386553</v>
      </c>
      <c r="DP19" s="2">
        <f>((((((((($A19*2)/PI())/2)+('Calcification Rates'!$F$63-'Calcification Rates'!$G$63))^2)*PI())/2))-((((((($A19*2)/PI())/2)^2)*PI())/2)))*('Calcification Rates'!$H$63-'Calcification Rates'!$I$63)</f>
        <v>14.056812790502837</v>
      </c>
      <c r="DQ19" s="2">
        <f>((((((((($A19*2)/PI())/2)+('Calcification Rates'!$F$63+'Calcification Rates'!$G$63))^2)*PI())/2))-((((((($A19*2)/PI())/2)^2)*PI())/2)))*('Calcification Rates'!$H$63+'Calcification Rates'!$I$63)</f>
        <v>25.32284980897381</v>
      </c>
      <c r="DR19" s="2">
        <f>(2*'Calcification Rates'!$F$64*'Calcification Rates'!$H$64)+0.1*'Calcification Rates'!$F$64*($A19+(2*'Calcification Rates'!$F$64))*'Calcification Rates'!$H$64</f>
        <v>6.917423927304192</v>
      </c>
      <c r="DS19" s="2">
        <f>(2*('Calcification Rates'!$F$64-'Calcification Rates'!$G$64)*('Calcification Rates'!$H$64-'Calcification Rates'!$I$64))+(0.1*('Calcification Rates'!$F$64-'Calcification Rates'!$G$64)*($A19+(2*'Calcification Rates'!$F$64-'Calcification Rates'!$G$64)))*('Calcification Rates'!$H$64-'Calcification Rates'!$I$64)</f>
        <v>4.0145514583824387</v>
      </c>
      <c r="DT19" s="2">
        <f>(2*('Calcification Rates'!$F$64+'Calcification Rates'!$G$64)*('Calcification Rates'!$H$64+'Calcification Rates'!$I$64))+(0.1*('Calcification Rates'!$F$64+'Calcification Rates'!$G$64)*($A19+(2*'Calcification Rates'!$F$64+'Calcification Rates'!$G$64)))*('Calcification Rates'!$H$64+'Calcification Rates'!$I$64)</f>
        <v>10.620544404429786</v>
      </c>
      <c r="DU19" s="2">
        <f>((((((((($A19*2)/PI())/2)+'Calcification Rates'!$F$65)^2)*PI())/2))-((((((($A19*2)/PI())/2)^2)*PI())/2)))*'Calcification Rates'!$H$65</f>
        <v>19.335339077386553</v>
      </c>
      <c r="DV19" s="2">
        <f>((((((((($A19*2)/PI())/2)+('Calcification Rates'!$F$65-'Calcification Rates'!$G$65))^2)*PI())/2))-((((((($A19*2)/PI())/2)^2)*PI())/2)))*('Calcification Rates'!$H$65-'Calcification Rates'!$I$65)</f>
        <v>14.056812790502837</v>
      </c>
      <c r="DW19" s="2">
        <f>((((((((($A19*2)/PI())/2)+('Calcification Rates'!$F$65+'Calcification Rates'!$G$65))^2)*PI())/2))-((((((($A19*2)/PI())/2)^2)*PI())/2)))*('Calcification Rates'!$H$65+'Calcification Rates'!$I$65)</f>
        <v>25.32284980897381</v>
      </c>
      <c r="DX19" s="2">
        <f>(2*'Calcification Rates'!$F$66*'Calcification Rates'!$H$66)+0.1*'Calcification Rates'!$F$66*(DH19+(2*'Calcification Rates'!$F$66))*'Calcification Rates'!$H$66</f>
        <v>13.129316804987933</v>
      </c>
      <c r="DY19" s="2">
        <f>(2*('Calcification Rates'!$F$66-'Calcification Rates'!$G$66)*('Calcification Rates'!$H$66-'Calcification Rates'!$I$66))+(0.1*('Calcification Rates'!$F$66-'Calcification Rates'!$G$66)*(DH19+(2*'Calcification Rates'!$F$66-'Calcification Rates'!$G$66)))*('Calcification Rates'!$H$66-'Calcification Rates'!$I$66)</f>
        <v>7.6493304997949743</v>
      </c>
      <c r="DZ19" s="2">
        <f>(2*('Calcification Rates'!$F$66+'Calcification Rates'!$G$66)*('Calcification Rates'!$H$66+'Calcification Rates'!$I$66))+(0.1*('Calcification Rates'!$F$66+'Calcification Rates'!$G$66)*(DH19+(2*'Calcification Rates'!$F$66+'Calcification Rates'!$G$66)))*('Calcification Rates'!$H$66+'Calcification Rates'!$I$66)</f>
        <v>20.080604449187327</v>
      </c>
      <c r="EA19" s="2">
        <f>((((((((($A19*2)/PI())/2)+'Calcification Rates'!$F$67)^2)*PI())/2))-((((((($A19*2)/PI())/2)^2)*PI())/2)))*'Calcification Rates'!$H$67</f>
        <v>19.335339077386553</v>
      </c>
      <c r="EB19" s="2">
        <f>((((((((($A19*2)/PI())/2)+('Calcification Rates'!$F$67-'Calcification Rates'!$G$67))^2)*PI())/2))-((((((($A19*2)/PI())/2)^2)*PI())/2)))*('Calcification Rates'!$H$67-'Calcification Rates'!$I$67)</f>
        <v>14.056812790502837</v>
      </c>
      <c r="EC19" s="2">
        <f>((((((((($A19*2)/PI())/2)+('Calcification Rates'!$F$67+'Calcification Rates'!$G$67))^2)*PI())/2))-((((((($A19*2)/PI())/2)^2)*PI())/2)))*('Calcification Rates'!$H$67+'Calcification Rates'!$I$67)</f>
        <v>25.32284980897381</v>
      </c>
      <c r="ED19" s="2">
        <f>((((((((($A19*2)/PI())/2)+'Calcification Rates'!$F$68)^2)*PI())/2))-((((((($A19*2)/PI())/2)^2)*PI())/2)))*'Calcification Rates'!$H$68</f>
        <v>19.335339077386553</v>
      </c>
      <c r="EE19" s="2">
        <f>((((((((($A19*2)/PI())/2)+('Calcification Rates'!$F$68-'Calcification Rates'!$G$68))^2)*PI())/2))-((((((($A19*2)/PI())/2)^2)*PI())/2)))*('Calcification Rates'!$H$68-'Calcification Rates'!$I$68)</f>
        <v>14.056812790502837</v>
      </c>
      <c r="EF19" s="2">
        <f>((((((((($A19*2)/PI())/2)+('Calcification Rates'!$F$68+'Calcification Rates'!$G$68))^2)*PI())/2))-((((((($A19*2)/PI())/2)^2)*PI())/2)))*('Calcification Rates'!$H$68+'Calcification Rates'!$I$68)</f>
        <v>25.32284980897381</v>
      </c>
      <c r="EG19" s="2">
        <f>((((1-'Calcification Rates'!$J$69)*$A19)*'Calcification Rates'!$F$69*0.1)+('Calcification Rates'!$J$69*$A19*'Calcification Rates'!$F$69))*'Calcification Rates'!$H$69</f>
        <v>5.2177581500000008</v>
      </c>
      <c r="EH19" s="2">
        <f>((((1-'Calcification Rates'!$J$69)*EC19)*(('Calcification Rates'!$F$69-'Calcification Rates'!$G$69)*0.1))+('Calcification Rates'!$J$69*EC19*('Calcification Rates'!$F$69-'Calcification Rates'!$G$69)))*('Calcification Rates'!$H$69-'Calcification Rates'!$I$69)</f>
        <v>5.7434178189466465</v>
      </c>
      <c r="EI19" s="2">
        <f>((((1-'Calcification Rates'!$J$69)*EC19)*(('Calcification Rates'!$F$69+'Calcification Rates'!$G$69)*0.1))+('Calcification Rates'!$J$69*EC19*('Calcification Rates'!$F$69+'Calcification Rates'!$G$69)))*('Calcification Rates'!$H$69+'Calcification Rates'!$I$69)</f>
        <v>10.016926043180186</v>
      </c>
      <c r="EJ19" s="2">
        <f>(2*'Calcification Rates'!$F$70*'Calcification Rates'!$H$70)+0.1*'Calcification Rates'!$F$70*(DT19+(2*'Calcification Rates'!$F$70))*'Calcification Rates'!$H$70</f>
        <v>5.7981838909392227</v>
      </c>
      <c r="EK19" s="2">
        <f>(2*('Calcification Rates'!$F$70-'Calcification Rates'!$G$70)*('Calcification Rates'!$H$70-'Calcification Rates'!$I$70))+(0.1*('Calcification Rates'!$F$70-'Calcification Rates'!$G$70)*(DT19+(2*'Calcification Rates'!$F$70-'Calcification Rates'!$G$70)))*('Calcification Rates'!$H$70-'Calcification Rates'!$I$70)</f>
        <v>3.3596479842571534</v>
      </c>
      <c r="EL19" s="2">
        <f>(2*('Calcification Rates'!$F$70+'Calcification Rates'!$G$70)*('Calcification Rates'!$H$70+'Calcification Rates'!$I$70))+(0.1*('Calcification Rates'!$F$70+'Calcification Rates'!$G$70)*(DT19+(2*'Calcification Rates'!$F$70+'Calcification Rates'!$G$70)))*('Calcification Rates'!$H$70+'Calcification Rates'!$I$70)</f>
        <v>8.9160594500051928</v>
      </c>
      <c r="EM19" s="2">
        <f>((((1-'Calcification Rates'!$J$71)*$A19)*'Calcification Rates'!$F$71*0.1)+('Calcification Rates'!$J$71*$A19*'Calcification Rates'!$F$71))*'Calcification Rates'!$H$71</f>
        <v>38.412522138404739</v>
      </c>
      <c r="EN19" s="2">
        <f>((((1-'Calcification Rates'!$J$71)*$A19)*(('Calcification Rates'!$F$71-'Calcification Rates'!$G$71)*0.1))+('Calcification Rates'!$J$71*$A19*('Calcification Rates'!$F$71-'Calcification Rates'!$G$71)))*('Calcification Rates'!$H$71-'Calcification Rates'!$I$71)</f>
        <v>27.474111451045403</v>
      </c>
      <c r="EO19" s="2">
        <f>((((1-'Calcification Rates'!$J$71)*$A19)*(('Calcification Rates'!$F$71+'Calcification Rates'!$G$71)*0.1))+('Calcification Rates'!$J$71*$A19*('Calcification Rates'!$F$71+'Calcification Rates'!$G$71)))*('Calcification Rates'!$H$71+'Calcification Rates'!$I$71)</f>
        <v>51.089555962953128</v>
      </c>
      <c r="EP19" s="2">
        <f>(2*'Calcification Rates'!$F$72*'Calcification Rates'!$H$72)+0.1*'Calcification Rates'!$F$72*($A19+(2*'Calcification Rates'!$F$72))*'Calcification Rates'!$H$72</f>
        <v>6.917423927304192</v>
      </c>
      <c r="EQ19" s="2">
        <f>(2*('Calcification Rates'!$F$72-'Calcification Rates'!$G$72)*('Calcification Rates'!$H$72-'Calcification Rates'!$I$72))+(0.1*('Calcification Rates'!$F$72-'Calcification Rates'!$G$72)*($A19+(2*'Calcification Rates'!$F$72-'Calcification Rates'!$G$72)))*('Calcification Rates'!$H$72-'Calcification Rates'!$I$72)</f>
        <v>4.0145514583824387</v>
      </c>
      <c r="ER19" s="2">
        <f>(2*('Calcification Rates'!$F$72+'Calcification Rates'!$G$72)*('Calcification Rates'!$H$72+'Calcification Rates'!$I$72))+(0.1*('Calcification Rates'!$F$72+'Calcification Rates'!$G$72)*($A19+(2*'Calcification Rates'!$F$72+'Calcification Rates'!$G$72)))*('Calcification Rates'!$H$72+'Calcification Rates'!$I$72)</f>
        <v>10.620544404429786</v>
      </c>
      <c r="ES19" s="2">
        <f>$A19*'Calcification Rates'!$F$73*'Calcification Rates'!$H$73</f>
        <v>22.950000000000003</v>
      </c>
      <c r="ET19" s="2">
        <f>$A19*('Calcification Rates'!$F$73-'Calcification Rates'!$G$73)*('Calcification Rates'!$H$73-'Calcification Rates'!$I$73)</f>
        <v>16.068230000000003</v>
      </c>
      <c r="EU19" s="2">
        <f>$A19*('Calcification Rates'!$F$73+'Calcification Rates'!$G$73)*('Calcification Rates'!$H$73+'Calcification Rates'!$I$73)</f>
        <v>31.049480000000003</v>
      </c>
      <c r="EV19" s="2">
        <f>(2*'Calcification Rates'!$F$74*'Calcification Rates'!$H$74)+0.1*'Calcification Rates'!$F$74*($A19+(2*'Calcification Rates'!$F$74))*'Calcification Rates'!$H$74</f>
        <v>6.917423927304192</v>
      </c>
      <c r="EW19" s="2">
        <f>(2*('Calcification Rates'!$F$74-'Calcification Rates'!$G$74)*('Calcification Rates'!$H$74-'Calcification Rates'!$I$74))+(0.1*('Calcification Rates'!$F$74-'Calcification Rates'!$G$74)*($A19+(2*'Calcification Rates'!$F$74-'Calcification Rates'!$G$74)))*('Calcification Rates'!$H$74-'Calcification Rates'!$I$74)</f>
        <v>4.0145514583824387</v>
      </c>
      <c r="EX19" s="2">
        <f>(2*('Calcification Rates'!$F$74+'Calcification Rates'!$G$74)*('Calcification Rates'!$H$74+'Calcification Rates'!$I$74))+(0.1*('Calcification Rates'!$F$74+'Calcification Rates'!$G$74)*($A19+(2*'Calcification Rates'!$F$74+'Calcification Rates'!$G$74)))*('Calcification Rates'!$H$74+'Calcification Rates'!$I$74)</f>
        <v>10.620544404429786</v>
      </c>
      <c r="EY19" s="2">
        <f>$A19*'Calcification Rates'!$F$75*'Calcification Rates'!$H$75</f>
        <v>14.333037687074832</v>
      </c>
      <c r="EZ19" s="2">
        <f>$A19*('Calcification Rates'!$F$75-'Calcification Rates'!$G$75)*('Calcification Rates'!$H$75-'Calcification Rates'!$I$75)</f>
        <v>11.126518893815573</v>
      </c>
      <c r="FA19" s="2">
        <f>$A19*('Calcification Rates'!$F$75+'Calcification Rates'!$G$75)*('Calcification Rates'!$H$75+'Calcification Rates'!$I$75)</f>
        <v>17.912461118051041</v>
      </c>
      <c r="FB19" s="2">
        <f>((((1-'Calcification Rates'!$J$76)*$A19)*'Calcification Rates'!$F$76*0.1)+('Calcification Rates'!$J$76*$A19*'Calcification Rates'!$F$76))*'Calcification Rates'!$H$76</f>
        <v>9.8134200000000007</v>
      </c>
      <c r="FC19" s="2">
        <f>((((1-'Calcification Rates'!$J$76)*$A19)*(('Calcification Rates'!$F$76-'Calcification Rates'!$G$76)*0.1))+('Calcification Rates'!$J$76*$A19*('Calcification Rates'!$F$76-'Calcification Rates'!$G$76)))*('Calcification Rates'!$H$76-'Calcification Rates'!$I$76)</f>
        <v>6.8685216960000002</v>
      </c>
      <c r="FD19" s="2">
        <f>((((1-'Calcification Rates'!$J$76)*$A19)*(('Calcification Rates'!$F$76+'Calcification Rates'!$G$76)*0.1))+('Calcification Rates'!$J$76*$A19*('Calcification Rates'!$F$76+'Calcification Rates'!$G$76)))*('Calcification Rates'!$H$76+'Calcification Rates'!$I$76)</f>
        <v>13.279956095999999</v>
      </c>
      <c r="FE19" s="113">
        <f>$A19*'Calcification Rates'!$F$77*'Calcification Rates'!$H$77</f>
        <v>30.090000000000003</v>
      </c>
      <c r="FF19" s="113">
        <f>$A19*('Calcification Rates'!$F$77-'Calcification Rates'!$G$77)*('Calcification Rates'!$H$77-'Calcification Rates'!$I$77)</f>
        <v>21.027300000000004</v>
      </c>
      <c r="FG19" s="113">
        <f>$A19*('Calcification Rates'!$F$77+'Calcification Rates'!$G$77)*('Calcification Rates'!$H$77+'Calcification Rates'!$I$77)</f>
        <v>40.766000000000012</v>
      </c>
      <c r="FH19" s="113">
        <f>$A19*'Calcification Rates'!$F$81*'Calcification Rates'!$H$81</f>
        <v>3.0259999999999998</v>
      </c>
      <c r="FI19" s="113">
        <f>$A19*('Calcification Rates'!$F$81-'Calcification Rates'!$G$81)*('Calcification Rates'!$H$81-'Calcification Rates'!$I$81)</f>
        <v>1.7169999999999999</v>
      </c>
      <c r="FJ19" s="113">
        <f>$A19*('Calcification Rates'!$F$81+'Calcification Rates'!$G$81)*('Calcification Rates'!$H$81+'Calcification Rates'!$I$81)</f>
        <v>4.335</v>
      </c>
      <c r="FK19" s="113">
        <f>$A19*'Calcification Rates'!$F$84*'Calcification Rates'!$H$84</f>
        <v>3.0259999999999998</v>
      </c>
      <c r="FL19" s="113">
        <f>$A19*('Calcification Rates'!$F$84-'Calcification Rates'!$G$84)*('Calcification Rates'!$H$84-'Calcification Rates'!$I$84)</f>
        <v>1.7169999999999999</v>
      </c>
      <c r="FM19" s="113">
        <f>$A19*('Calcification Rates'!$F$84+'Calcification Rates'!$G$84)*('Calcification Rates'!$H$84+'Calcification Rates'!$I$84)</f>
        <v>4.335</v>
      </c>
    </row>
    <row r="20" spans="1:169" x14ac:dyDescent="0.3">
      <c r="A20" s="1">
        <v>18</v>
      </c>
      <c r="B20" s="2">
        <f>((((1-'Calcification Rates'!$J$11)*A20)*'Calcification Rates'!$F$11*0.1)+('Calcification Rates'!$J$11*A20*'Calcification Rates'!$F$11))*'Calcification Rates'!$H$11</f>
        <v>40.672082264193257</v>
      </c>
      <c r="C20" s="2">
        <f>((((1-'Calcification Rates'!$J$11)*A20)*(('Calcification Rates'!$F$11-'Calcification Rates'!$G$11)*0.1))+('Calcification Rates'!$J$11*A20*('Calcification Rates'!$F$11-'Calcification Rates'!$G$11)))*('Calcification Rates'!$H$11-'Calcification Rates'!$I$11)</f>
        <v>29.090235654048076</v>
      </c>
      <c r="D20" s="2">
        <f>((((1-'Calcification Rates'!$J$11)*A20)*(('Calcification Rates'!$F$11+'Calcification Rates'!$G$11)*0.1))+('Calcification Rates'!$J$11*A20*('Calcification Rates'!$F$11+'Calcification Rates'!$G$11)))*('Calcification Rates'!$H$11+'Calcification Rates'!$I$11)</f>
        <v>54.094823960773894</v>
      </c>
      <c r="E20" s="2">
        <f>((((1-'Calcification Rates'!$J$12)*A20)*'Calcification Rates'!$F$12*0.1)+('Calcification Rates'!$J$12*A20*'Calcification Rates'!$F$12))*'Calcification Rates'!$H$12</f>
        <v>7.061441656301918</v>
      </c>
      <c r="F20" s="2">
        <f>((((1-'Calcification Rates'!$J$12)*A20)*(('Calcification Rates'!$F$12-'Calcification Rates'!$G$12)*0.1))+('Calcification Rates'!$J$12*A20*('Calcification Rates'!$F$12-'Calcification Rates'!$G$12)))*('Calcification Rates'!$H$12-'Calcification Rates'!$I$12)</f>
        <v>5.3239855109211263</v>
      </c>
      <c r="G20" s="2">
        <f>((((1-'Calcification Rates'!$J$12)*A20)*(('Calcification Rates'!$F$12+'Calcification Rates'!$G$12)*0.1))+('Calcification Rates'!$J$12*A20*('Calcification Rates'!$F$12+'Calcification Rates'!$G$12)))*('Calcification Rates'!$H$12+'Calcification Rates'!$I$12)</f>
        <v>9.020356665466787</v>
      </c>
      <c r="H20" s="2">
        <f>(2*'Calcification Rates'!$F$13*'Calcification Rates'!$H$13)+0.1*'Calcification Rates'!$F$13*(A20+(2*'Calcification Rates'!$F$13))*'Calcification Rates'!$H$13</f>
        <v>7.0928683707363485</v>
      </c>
      <c r="I20" s="2">
        <f>(2*('Calcification Rates'!$F$13-'Calcification Rates'!$G$13)*('Calcification Rates'!$H$13-'Calcification Rates'!$I$13))+(0.1*('Calcification Rates'!$F$13-'Calcification Rates'!$G$13)*(A20+(2*'Calcification Rates'!$F$13-'Calcification Rates'!$G$13)))*('Calcification Rates'!$H$13-'Calcification Rates'!$I$13)</f>
        <v>4.1172096655467048</v>
      </c>
      <c r="J20" s="2">
        <f>(2*('Calcification Rates'!$F$13+'Calcification Rates'!$G$13)*('Calcification Rates'!$H$13+'Calcification Rates'!$I$13))+(0.1*('Calcification Rates'!$F$13+'Calcification Rates'!$G$13)*(A20+(2*'Calcification Rates'!$F$13+'Calcification Rates'!$G$13)))*('Calcification Rates'!$H$13+'Calcification Rates'!$I$13)</f>
        <v>10.887727854316664</v>
      </c>
      <c r="K20" s="2">
        <f>(2*'Calcification Rates'!$F$14*'Calcification Rates'!$H$14)+0.1*'Calcification Rates'!$F$14*(A20+(2*'Calcification Rates'!$F$14))*'Calcification Rates'!$H$14</f>
        <v>13.658739585700422</v>
      </c>
      <c r="L20" s="2">
        <f>(2*('Calcification Rates'!$F$14-'Calcification Rates'!$G$14)*('Calcification Rates'!$H$14-'Calcification Rates'!$I$14))+(0.1*('Calcification Rates'!$F$14-'Calcification Rates'!$G$14)*(A20+(2*'Calcification Rates'!$F$14-'Calcification Rates'!$G$14)))*('Calcification Rates'!$H$14-'Calcification Rates'!$I$14)</f>
        <v>8.4726666735115579</v>
      </c>
      <c r="M20" s="2">
        <f>(2*('Calcification Rates'!$F$14+'Calcification Rates'!$G$14)*('Calcification Rates'!$H$14+'Calcification Rates'!$I$14))+(0.1*('Calcification Rates'!$F$14+'Calcification Rates'!$G$14)*(A20+(2*'Calcification Rates'!$F$14+'Calcification Rates'!$G$14)))*('Calcification Rates'!$H$14+'Calcification Rates'!$I$14)</f>
        <v>20.14828883704017</v>
      </c>
      <c r="N20" s="2">
        <f>((((((((($A20*2)/PI())/2)+'Calcification Rates'!$F$15)^2)*PI())/2))-((((((($A20*2)/PI())/2)^2)*PI())/2)))*'Calcification Rates'!$H$15</f>
        <v>23.781143233612841</v>
      </c>
      <c r="O20" s="2">
        <f>((((((((($A20*2)/PI())/2)+('Calcification Rates'!$F$15-'Calcification Rates'!$G$15))^2)*PI())/2))-((((((($A20*2)/PI())/2)^2)*PI())/2)))*('Calcification Rates'!$H$15-'Calcification Rates'!$I$15)</f>
        <v>17.993875340824289</v>
      </c>
      <c r="P20" s="2">
        <f>((((((((($A20*2)/PI())/2)+('Calcification Rates'!$F$15+'Calcification Rates'!$G$15))^2)*PI())/2))-((((((($A20*2)/PI())/2)^2)*PI())/2)))*('Calcification Rates'!$H$15+'Calcification Rates'!$I$15)</f>
        <v>30.374235941711135</v>
      </c>
      <c r="Q20" s="2">
        <f>(2*'Calcification Rates'!$F$16*'Calcification Rates'!$H$16)+0.1*'Calcification Rates'!$F$16*(A20+(2*'Calcification Rates'!$F$16))*'Calcification Rates'!$H$16</f>
        <v>13.658739585700422</v>
      </c>
      <c r="R20" s="2">
        <f>(2*('Calcification Rates'!$F$16-'Calcification Rates'!$G$16)*('Calcification Rates'!$H$16-'Calcification Rates'!$I$16))+(0.1*('Calcification Rates'!$F$16-'Calcification Rates'!$G$16)*(A20+(2*'Calcification Rates'!$F$16-'Calcification Rates'!$G$16)))*('Calcification Rates'!$H$16-'Calcification Rates'!$I$16)</f>
        <v>8.4726666735115579</v>
      </c>
      <c r="S20" s="2">
        <f>(2*('Calcification Rates'!$F$16+'Calcification Rates'!$G$16)*('Calcification Rates'!$H$16+'Calcification Rates'!$I$16))+(0.1*('Calcification Rates'!$F$16+'Calcification Rates'!$G$16)*(A20+(2*'Calcification Rates'!$F$16+'Calcification Rates'!$G$16)))*('Calcification Rates'!$H$16+'Calcification Rates'!$I$16)</f>
        <v>20.14828883704017</v>
      </c>
      <c r="T20" s="2">
        <f>$A20*'Calcification Rates'!$F$17*'Calcification Rates'!$H$17</f>
        <v>22.04806490267103</v>
      </c>
      <c r="U20" s="2">
        <f>$A20*('Calcification Rates'!$F$17-'Calcification Rates'!$G$17)*('Calcification Rates'!$H$17-'Calcification Rates'!$I$17)</f>
        <v>16.881396330167771</v>
      </c>
      <c r="V20" s="2">
        <f>$A20*('Calcification Rates'!$F$17+'Calcification Rates'!$G$17)*('Calcification Rates'!$H$17+'Calcification Rates'!$I$17)</f>
        <v>27.832836183365821</v>
      </c>
      <c r="W20" s="2">
        <f>$A20*'Calcification Rates'!$F$22*'Calcification Rates'!$H$22</f>
        <v>3.2039999999999997</v>
      </c>
      <c r="X20" s="2">
        <f>$A20*('Calcification Rates'!$F$22-'Calcification Rates'!$G$22)*('Calcification Rates'!$H$22-'Calcification Rates'!$I$22)</f>
        <v>1.8179999999999998</v>
      </c>
      <c r="Y20" s="2">
        <f>$A20*('Calcification Rates'!$F$22+'Calcification Rates'!$G$22)*('Calcification Rates'!$H$22+'Calcification Rates'!$I$22)</f>
        <v>4.59</v>
      </c>
      <c r="Z20" s="2">
        <f>((((((((($A20*2)/PI())/2)+'Calcification Rates'!$F$25)^2)*PI())/2))-((((((($A20*2)/PI())/2)^2)*PI())/2)))*'Calcification Rates'!$H$25</f>
        <v>35.558580299942889</v>
      </c>
      <c r="AA20" s="2">
        <f>((((((((($A20*2)/PI())/2)+('Calcification Rates'!$F$25-'Calcification Rates'!$G$25))^2)*PI())/2))-((((((($A20*2)/PI())/2)^2)*PI())/2)))*('Calcification Rates'!$H$25-'Calcification Rates'!$I$25)</f>
        <v>15.054153529705731</v>
      </c>
      <c r="AB20" s="2">
        <f>((((((((($A20*2)/PI())/2)+('Calcification Rates'!$F$25+'Calcification Rates'!$G$25))^2)*PI())/2))-((((((($A20*2)/PI())/2)^2)*PI())/2)))*('Calcification Rates'!$H$25+'Calcification Rates'!$I$25)</f>
        <v>57.708952073484689</v>
      </c>
      <c r="AC20" s="2">
        <f>((((((((($A20*2)/PI())/2)+'Calcification Rates'!$F$26)^2)*PI())/2))-((((((($A20*2)/PI())/2)^2)*PI())/2)))*'Calcification Rates'!$H$26</f>
        <v>35.558580299942889</v>
      </c>
      <c r="AD20" s="2">
        <f>((((((((($A20*2)/PI())/2)+('Calcification Rates'!$F$26-'Calcification Rates'!$G$26))^2)*PI())/2))-((((((($A20*2)/PI())/2)^2)*PI())/2)))*('Calcification Rates'!$H$26-'Calcification Rates'!$I$26)</f>
        <v>15.054153529705731</v>
      </c>
      <c r="AE20" s="2">
        <f>((((((((($A20*2)/PI())/2)+('Calcification Rates'!$F$26+'Calcification Rates'!$G$26))^2)*PI())/2))-((((((($A20*2)/PI())/2)^2)*PI())/2)))*('Calcification Rates'!$H$26+'Calcification Rates'!$I$26)</f>
        <v>57.708952073484689</v>
      </c>
      <c r="AF20" s="2">
        <f>((((((((($A20*2)/PI())/2)+'Calcification Rates'!$F$27)^2)*PI())/2))-((((((($A20*2)/PI())/2)^2)*PI())/2)))*'Calcification Rates'!$H$27</f>
        <v>35.558580299942889</v>
      </c>
      <c r="AG20" s="2">
        <f>((((((((($A20*2)/PI())/2)+('Calcification Rates'!$F$27-'Calcification Rates'!$G$27))^2)*PI())/2))-((((((($A20*2)/PI())/2)^2)*PI())/2)))*('Calcification Rates'!$H$27-'Calcification Rates'!$I$27)</f>
        <v>15.054153529705731</v>
      </c>
      <c r="AH20" s="2">
        <f>((((((((($A20*2)/PI())/2)+('Calcification Rates'!$F$27+'Calcification Rates'!$G$27))^2)*PI())/2))-((((((($A20*2)/PI())/2)^2)*PI())/2)))*('Calcification Rates'!$H$27+'Calcification Rates'!$I$27)</f>
        <v>57.708952073484689</v>
      </c>
      <c r="AI20" s="2">
        <f>$A20*'Calcification Rates'!$F$29*'Calcification Rates'!$H$29</f>
        <v>29.046599999999994</v>
      </c>
      <c r="AJ20" s="2">
        <f>$A20*('Calcification Rates'!$F$29-'Calcification Rates'!$G$29)*('Calcification Rates'!$H$29-'Calcification Rates'!$I$29)</f>
        <v>26.875439999999998</v>
      </c>
      <c r="AK20" s="2">
        <f>$A20*('Calcification Rates'!$F$29+'Calcification Rates'!$G$29)*('Calcification Rates'!$H$29+'Calcification Rates'!$I$29)</f>
        <v>31.217759999999995</v>
      </c>
      <c r="AL20" s="2">
        <f>(2*'Calcification Rates'!$F$30*'Calcification Rates'!$H$30)+0.1*'Calcification Rates'!$F$30*($A20+(2*'Calcification Rates'!$F$30))*'Calcification Rates'!$H$30</f>
        <v>7.0928683707363485</v>
      </c>
      <c r="AM20" s="2">
        <f>(2*('Calcification Rates'!$F$30-'Calcification Rates'!$G$30)*('Calcification Rates'!$H$30-'Calcification Rates'!$I$30))+(0.1*('Calcification Rates'!$F$30-'Calcification Rates'!$G$30)*($A20+(2*'Calcification Rates'!$F$30-'Calcification Rates'!$G$30)))*('Calcification Rates'!$H$30-'Calcification Rates'!$I$30)</f>
        <v>4.1172096655467048</v>
      </c>
      <c r="AN20" s="2">
        <f>(2*('Calcification Rates'!$F$30+'Calcification Rates'!$G$30)*('Calcification Rates'!$H$30+'Calcification Rates'!$I$30))+(0.1*('Calcification Rates'!$F$30+'Calcification Rates'!$G$30)*($A20+(2*'Calcification Rates'!$F$30+'Calcification Rates'!$G$30)))*('Calcification Rates'!$H$30+'Calcification Rates'!$I$30)</f>
        <v>10.887727854316664</v>
      </c>
      <c r="AO20" s="2">
        <f>((((((((($A20*2)/PI())/2)+'Calcification Rates'!$F$31)^2)*PI())/2))-((((((($A20*2)/PI())/2)^2)*PI())/2)))*'Calcification Rates'!$H$31</f>
        <v>69.290698264609489</v>
      </c>
      <c r="AP20" s="2">
        <f>((((((((($A20*2)/PI())/2)+('Calcification Rates'!$F$31-'Calcification Rates'!$G$31))^2)*PI())/2))-((((((($A20*2)/PI())/2)^2)*PI())/2)))*('Calcification Rates'!$H$31-'Calcification Rates'!$I$31)</f>
        <v>41.873159070452935</v>
      </c>
      <c r="AQ20" s="2">
        <f>((((((((($A20*2)/PI())/2)+('Calcification Rates'!$F$31+'Calcification Rates'!$G$31))^2)*PI())/2))-((((((($A20*2)/PI())/2)^2)*PI())/2)))*('Calcification Rates'!$H$31+'Calcification Rates'!$I$31)</f>
        <v>104.78517233836807</v>
      </c>
      <c r="AR20" s="2">
        <f>(2*'Calcification Rates'!$F$32*'Calcification Rates'!$H$32)+0.1*'Calcification Rates'!$F$32*($A20+(2*'Calcification Rates'!$F$32))*'Calcification Rates'!$H$32</f>
        <v>7.0928683707363485</v>
      </c>
      <c r="AS20" s="2">
        <f>(2*('Calcification Rates'!$F$32-'Calcification Rates'!$G$32)*('Calcification Rates'!$H$32-'Calcification Rates'!$I$32))+(0.1*('Calcification Rates'!$F$32-'Calcification Rates'!$G$32)*($A20+(2*'Calcification Rates'!$F$32-'Calcification Rates'!$G$32)))*('Calcification Rates'!$H$32-'Calcification Rates'!$I$32)</f>
        <v>4.1172096655467048</v>
      </c>
      <c r="AT20" s="2">
        <f>(2*('Calcification Rates'!$F$32+'Calcification Rates'!$G$32)*('Calcification Rates'!$H$32+'Calcification Rates'!$I$32))+(0.1*('Calcification Rates'!$F$32+'Calcification Rates'!$G$32)*($A20+(2*'Calcification Rates'!$F$32+'Calcification Rates'!$G$32)))*('Calcification Rates'!$H$32+'Calcification Rates'!$I$32)</f>
        <v>10.887727854316664</v>
      </c>
      <c r="AU20" s="2">
        <f>((((((((($A20*2)/PI())/2)+'Calcification Rates'!$F$36)^2)*PI())/2))-((((((($A20*2)/PI())/2)^2)*PI())/2)))*'Calcification Rates'!$H$36</f>
        <v>25.177884731996233</v>
      </c>
      <c r="AV20" s="2">
        <f>((((((((($A20*2)/PI())/2)+('Calcification Rates'!$F$36-'Calcification Rates'!$G$36))^2)*PI())/2))-((((((($A20*2)/PI())/2)^2)*PI())/2)))*('Calcification Rates'!$H$36-'Calcification Rates'!$I$36)</f>
        <v>19.130877815386089</v>
      </c>
      <c r="AW20" s="2">
        <f>((((((((($A20*2)/PI())/2)+('Calcification Rates'!$F$36+'Calcification Rates'!$G$36))^2)*PI())/2))-((((((($A20*2)/PI())/2)^2)*PI())/2)))*('Calcification Rates'!$H$36+'Calcification Rates'!$I$36)</f>
        <v>32.005078027891741</v>
      </c>
      <c r="AX20" s="2">
        <f>$A20*'Calcification Rates'!$F$37*'Calcification Rates'!$H$37</f>
        <v>23.263103484848482</v>
      </c>
      <c r="AY20" s="2">
        <f>$A20*('Calcification Rates'!$F$37-'Calcification Rates'!$G$37)*('Calcification Rates'!$H$37-'Calcification Rates'!$I$37)</f>
        <v>17.907202393997466</v>
      </c>
      <c r="AZ20" s="2">
        <f>$A20*('Calcification Rates'!$F$37+'Calcification Rates'!$G$37)*('Calcification Rates'!$H$37+'Calcification Rates'!$I$37)</f>
        <v>29.194113272411808</v>
      </c>
      <c r="BA20" s="2">
        <f>$A20*'Calcification Rates'!$F$38*'Calcification Rates'!$H$38</f>
        <v>34.622556000000003</v>
      </c>
      <c r="BB20" s="2">
        <f>$A20*('Calcification Rates'!$F$38-'Calcification Rates'!$G$38)*('Calcification Rates'!$H$38-'Calcification Rates'!$I$38)</f>
        <v>26.417273454545459</v>
      </c>
      <c r="BC20" s="2">
        <f>$A20*('Calcification Rates'!$F$38+'Calcification Rates'!$G$38)*('Calcification Rates'!$H$38+'Calcification Rates'!$I$38)</f>
        <v>43.784010000000009</v>
      </c>
      <c r="BD20" s="2">
        <f>(2*'Calcification Rates'!$F$39*'Calcification Rates'!$H$39)+0.1*'Calcification Rates'!$F$39*(AN20+(2*'Calcification Rates'!$F$39))*'Calcification Rates'!$H$39</f>
        <v>5.8450597425989095</v>
      </c>
      <c r="BE20" s="2">
        <f>(2*('Calcification Rates'!$F$39-'Calcification Rates'!$G$39)*('Calcification Rates'!$H$39-'Calcification Rates'!$I$39))+(0.1*('Calcification Rates'!$F$39-'Calcification Rates'!$G$39)*(AN20+(2*'Calcification Rates'!$F$39-'Calcification Rates'!$G$39)))*('Calcification Rates'!$H$39-'Calcification Rates'!$I$39)</f>
        <v>3.3870765582065037</v>
      </c>
      <c r="BF20" s="2">
        <f>(2*('Calcification Rates'!$F$39+'Calcification Rates'!$G$39)*('Calcification Rates'!$H$39+'Calcification Rates'!$I$39))+(0.1*('Calcification Rates'!$F$39+'Calcification Rates'!$G$39)*(AN20+(2*'Calcification Rates'!$F$39+'Calcification Rates'!$G$39)))*('Calcification Rates'!$H$39+'Calcification Rates'!$I$39)</f>
        <v>8.9874464458986481</v>
      </c>
      <c r="BG20" s="2">
        <f>((((((((($A20*2)/PI())/2)+'Calcification Rates'!$F$40)^2)*PI())/2))-((((((($A20*2)/PI())/2)^2)*PI())/2)))*'Calcification Rates'!$H$40</f>
        <v>25.177884731996233</v>
      </c>
      <c r="BH20" s="2">
        <f>((((((((($A20*2)/PI())/2)+('Calcification Rates'!$F$40-'Calcification Rates'!$G$40))^2)*PI())/2))-((((((($A20*2)/PI())/2)^2)*PI())/2)))*('Calcification Rates'!$H$40-'Calcification Rates'!$I$40)</f>
        <v>19.130877815386089</v>
      </c>
      <c r="BI20" s="2">
        <f>((((((((($A20*2)/PI())/2)+('Calcification Rates'!$F$40+'Calcification Rates'!$G$40))^2)*PI())/2))-((((((($A20*2)/PI())/2)^2)*PI())/2)))*('Calcification Rates'!$H$40+'Calcification Rates'!$I$40)</f>
        <v>32.005078027891741</v>
      </c>
      <c r="BJ20" s="2">
        <f>((((((((($A20*2)/PI())/2)+'Calcification Rates'!$F$41)^2)*PI())/2))-((((((($A20*2)/PI())/2)^2)*PI())/2)))*'Calcification Rates'!$H$41</f>
        <v>29.055986253608367</v>
      </c>
      <c r="BK20" s="2">
        <f>((((((((($A20*2)/PI())/2)+('Calcification Rates'!$F$41-'Calcification Rates'!$G$41))^2)*PI())/2))-((((((($A20*2)/PI())/2)^2)*PI())/2)))*('Calcification Rates'!$H$41-'Calcification Rates'!$I$41)</f>
        <v>23.14509611927798</v>
      </c>
      <c r="BL20" s="2">
        <f>((((((((($A20*2)/PI())/2)+('Calcification Rates'!$F$41+'Calcification Rates'!$G$41))^2)*PI())/2))-((((((($A20*2)/PI())/2)^2)*PI())/2)))*('Calcification Rates'!$H$41+'Calcification Rates'!$I$41)</f>
        <v>35.629882229861423</v>
      </c>
      <c r="BM20" s="2">
        <f>((((1-'Calcification Rates'!$J$42)*$A20)*'Calcification Rates'!$F$42*0.1)+('Calcification Rates'!$J$42*$A20*'Calcification Rates'!$F$42))*'Calcification Rates'!$H$42</f>
        <v>7.061441656301918</v>
      </c>
      <c r="BN20" s="2">
        <f>((((1-'Calcification Rates'!$J$42)*BI20)*(('Calcification Rates'!$F$42-'Calcification Rates'!$G$42)*0.1))+('Calcification Rates'!$J$42*BI20*('Calcification Rates'!$F$42-'Calcification Rates'!$G$42)))*('Calcification Rates'!$H$42-'Calcification Rates'!$I$42)</f>
        <v>9.4663650942442086</v>
      </c>
      <c r="BO20" s="2">
        <f>((((1-'Calcification Rates'!$J$42)*BI20)*(('Calcification Rates'!$F$42+'Calcification Rates'!$G$42)*0.1))+('Calcification Rates'!$J$42*BI20*('Calcification Rates'!$F$42+'Calcification Rates'!$G$42)))*('Calcification Rates'!$H$42+'Calcification Rates'!$I$42)</f>
        <v>16.03873438431544</v>
      </c>
      <c r="BP20" s="2">
        <f>(2*'Calcification Rates'!$F$43*'Calcification Rates'!$H$43)+0.1*'Calcification Rates'!$F$43*($A20+(2*'Calcification Rates'!$F$43))*'Calcification Rates'!$H$43</f>
        <v>7.0928683707363485</v>
      </c>
      <c r="BQ20" s="2">
        <f>(2*('Calcification Rates'!$F$43-'Calcification Rates'!$G$43)*('Calcification Rates'!$H$43-'Calcification Rates'!$I$43))+(0.1*('Calcification Rates'!$F$43-'Calcification Rates'!$G$43)*($A20+(2*'Calcification Rates'!$F$43-'Calcification Rates'!$G$43)))*('Calcification Rates'!$H$43-'Calcification Rates'!$I$43)</f>
        <v>4.1172096655467048</v>
      </c>
      <c r="BR20" s="2">
        <f>(2*('Calcification Rates'!$F$43+'Calcification Rates'!$G$43)*('Calcification Rates'!$H$43+'Calcification Rates'!$I$43))+(0.1*('Calcification Rates'!$F$43+'Calcification Rates'!$G$43)*($A20+(2*'Calcification Rates'!$F$43+'Calcification Rates'!$G$43)))*('Calcification Rates'!$H$43+'Calcification Rates'!$I$43)</f>
        <v>10.887727854316664</v>
      </c>
      <c r="BS20" s="2">
        <f>$A20*'Calcification Rates'!$F$44*'Calcification Rates'!$H$44</f>
        <v>28.733559999999997</v>
      </c>
      <c r="BT20" s="2">
        <f>$A20*('Calcification Rates'!$F$44-'Calcification Rates'!$G$44)*('Calcification Rates'!$H$44-'Calcification Rates'!$I$44)</f>
        <v>21.381995325564645</v>
      </c>
      <c r="BU20" s="2">
        <f>$A20*('Calcification Rates'!$F$44+'Calcification Rates'!$G$44)*('Calcification Rates'!$H$44+'Calcification Rates'!$I$44)</f>
        <v>36.911080343141521</v>
      </c>
      <c r="BV20" s="2">
        <f>(2*'Calcification Rates'!$F$45*'Calcification Rates'!$H$45)+0.1*'Calcification Rates'!$F$45*($A20+(2*'Calcification Rates'!$F$45))*'Calcification Rates'!$H$45</f>
        <v>7.0928683707363485</v>
      </c>
      <c r="BW20" s="2">
        <f>(2*('Calcification Rates'!$F$45-'Calcification Rates'!$G$45)*('Calcification Rates'!$H$45-'Calcification Rates'!$I$45))+(0.1*('Calcification Rates'!$F$45-'Calcification Rates'!$G$45)*($A20+(2*'Calcification Rates'!$F$45-'Calcification Rates'!$G$45)))*('Calcification Rates'!$H$45-'Calcification Rates'!$I$45)</f>
        <v>4.1172096655467048</v>
      </c>
      <c r="BX20" s="2">
        <f>(2*('Calcification Rates'!$F$45+'Calcification Rates'!$G$45)*('Calcification Rates'!$H$45+'Calcification Rates'!$I$45))+(0.1*('Calcification Rates'!$F$45+'Calcification Rates'!$G$45)*($A20+(2*'Calcification Rates'!$F$45+'Calcification Rates'!$G$45)))*('Calcification Rates'!$H$45+'Calcification Rates'!$I$45)</f>
        <v>10.887727854316664</v>
      </c>
      <c r="BY20" s="2">
        <f>$A20*'Calcification Rates'!$F$46*'Calcification Rates'!$H$46</f>
        <v>7.3008000000000006</v>
      </c>
      <c r="BZ20" s="2">
        <f>$A20*('Calcification Rates'!$F$46-'Calcification Rates'!$G$46)*('Calcification Rates'!$H$46-'Calcification Rates'!$I$46)</f>
        <v>5.6308499999999997</v>
      </c>
      <c r="CA20" s="2">
        <f>$A20*('Calcification Rates'!$F$46+'Calcification Rates'!$G$46)*('Calcification Rates'!$H$46+'Calcification Rates'!$I$46)</f>
        <v>9.1408500000000004</v>
      </c>
      <c r="CB20" s="2">
        <f>(2*'Calcification Rates'!$F$47*'Calcification Rates'!$H$47)+0.1*'Calcification Rates'!$F$47*(BL20+(2*'Calcification Rates'!$F$47))*'Calcification Rates'!$H$47</f>
        <v>10.185933246328844</v>
      </c>
      <c r="CC20" s="2">
        <f>(2*('Calcification Rates'!$F$47-'Calcification Rates'!$G$47)*('Calcification Rates'!$H$47-'Calcification Rates'!$I$47))+(0.1*('Calcification Rates'!$F$47-'Calcification Rates'!$G$47)*(BL20+(2*'Calcification Rates'!$F$47-'Calcification Rates'!$G$47)))*('Calcification Rates'!$H$47-'Calcification Rates'!$I$47)</f>
        <v>5.927061767781435</v>
      </c>
      <c r="CD20" s="2">
        <f>(2*('Calcification Rates'!$F$47+'Calcification Rates'!$G$47)*('Calcification Rates'!$H$47+'Calcification Rates'!$I$47))+(0.1*('Calcification Rates'!$F$47+'Calcification Rates'!$G$47)*(BL20+(2*'Calcification Rates'!$F$47+'Calcification Rates'!$G$47)))*('Calcification Rates'!$H$47+'Calcification Rates'!$I$47)</f>
        <v>15.59814060959039</v>
      </c>
      <c r="CE20" s="2">
        <f>(2*'Calcification Rates'!$F$48*'Calcification Rates'!$H$48)+0.1*'Calcification Rates'!$F$48*($A20+(2*'Calcification Rates'!$F$48))*'Calcification Rates'!$H$48</f>
        <v>7.0928683707363485</v>
      </c>
      <c r="CF20" s="2">
        <f>(2*('Calcification Rates'!$F$48-'Calcification Rates'!$G$48)*('Calcification Rates'!$H$48-'Calcification Rates'!$I$48))+(0.1*('Calcification Rates'!$F$48-'Calcification Rates'!$G$48)*($A20+(2*'Calcification Rates'!$F$48-'Calcification Rates'!$G$48)))*('Calcification Rates'!$H$48-'Calcification Rates'!$I$48)</f>
        <v>4.1172096655467048</v>
      </c>
      <c r="CG20" s="2">
        <f>(2*('Calcification Rates'!$F$48+'Calcification Rates'!$G$48)*('Calcification Rates'!$H$48+'Calcification Rates'!$I$48))+(0.1*('Calcification Rates'!$F$48+'Calcification Rates'!$G$48)*($A20+(2*'Calcification Rates'!$F$48+'Calcification Rates'!$G$48)))*('Calcification Rates'!$H$48+'Calcification Rates'!$I$48)</f>
        <v>10.887727854316664</v>
      </c>
      <c r="CH20" s="2">
        <f>((((1-'Calcification Rates'!$J$52)*$A20)*'Calcification Rates'!$F$52*0.1)+('Calcification Rates'!$J$52*$A20*'Calcification Rates'!$F$52))*'Calcification Rates'!$H$52</f>
        <v>39.86403623999999</v>
      </c>
      <c r="CI20" s="2">
        <f>((((1-'Calcification Rates'!$J$52)*$A20)*(('Calcification Rates'!$F$52-'Calcification Rates'!$G$52)*0.1))+('Calcification Rates'!$J$52*$A20*('Calcification Rates'!$F$52-'Calcification Rates'!$G$52)))*('Calcification Rates'!$H$52-'Calcification Rates'!$I$52)</f>
        <v>26.095558822040768</v>
      </c>
      <c r="CJ20" s="2">
        <f>((((1-'Calcification Rates'!$J$52)*$A20)*(('Calcification Rates'!$F$52+'Calcification Rates'!$G$52)*0.1))+('Calcification Rates'!$J$52*$A20*('Calcification Rates'!$F$52+'Calcification Rates'!$G$52)))*('Calcification Rates'!$H$52+'Calcification Rates'!$I$52)</f>
        <v>56.39863592734801</v>
      </c>
      <c r="CK20" s="2">
        <f>((((1-'Calcification Rates'!$J$53)*$A20)*'Calcification Rates'!$F$53*0.1)+('Calcification Rates'!$J$53*$A20*'Calcification Rates'!$F$53))*'Calcification Rates'!$H$53</f>
        <v>47.704759402909104</v>
      </c>
      <c r="CL20" s="2">
        <f>((((1-'Calcification Rates'!$J$53)*$A20)*(('Calcification Rates'!$F$53-'Calcification Rates'!$G$53)*0.1))+('Calcification Rates'!$J$53*$A20*('Calcification Rates'!$F$53-'Calcification Rates'!$G$53)))*('Calcification Rates'!$H$53-'Calcification Rates'!$I$53)</f>
        <v>33.015787359441632</v>
      </c>
      <c r="CM20" s="2">
        <f>((((1-'Calcification Rates'!$J$53)*$A20)*(('Calcification Rates'!$F$53+'Calcification Rates'!$G$53)*0.1))+('Calcification Rates'!$J$53*$A20*('Calcification Rates'!$F$53+'Calcification Rates'!$G$53)))*('Calcification Rates'!$H$53+'Calcification Rates'!$I$53)</f>
        <v>65.081331822784719</v>
      </c>
      <c r="CN20" s="2">
        <f>((((1-'Calcification Rates'!$J$54)*$A20)*'Calcification Rates'!$F$54*0.1)+('Calcification Rates'!$J$54*$A20*'Calcification Rates'!$F$54))*'Calcification Rates'!$H$54</f>
        <v>40.672082264193257</v>
      </c>
      <c r="CO20" s="2">
        <f>((((1-'Calcification Rates'!$J$54)*$A20)*(('Calcification Rates'!$F$54-'Calcification Rates'!$G$54)*0.1))+('Calcification Rates'!$J$54*$A20*('Calcification Rates'!$F$54-'Calcification Rates'!$G$54)))*('Calcification Rates'!$H$54-'Calcification Rates'!$I$54)</f>
        <v>29.090235654048076</v>
      </c>
      <c r="CP20" s="2">
        <f>((((1-'Calcification Rates'!$J$54)*$A20)*(('Calcification Rates'!$F$54+'Calcification Rates'!$G$54)*0.1))+('Calcification Rates'!$J$54*$A20*('Calcification Rates'!$F$54+'Calcification Rates'!$G$54)))*('Calcification Rates'!$H$54+'Calcification Rates'!$I$54)</f>
        <v>54.094823960773894</v>
      </c>
      <c r="CQ20" s="2">
        <f>((((1-'Calcification Rates'!$J$55)*$A20)*'Calcification Rates'!$F$55*0.1)+('Calcification Rates'!$J$55*$A20*'Calcification Rates'!$F$55))*'Calcification Rates'!$H$55</f>
        <v>40.675192771874997</v>
      </c>
      <c r="CR20" s="2">
        <f>((((1-'Calcification Rates'!$J$55)*$A20)*(('Calcification Rates'!$F$55-'Calcification Rates'!$G$55)*0.1))+('Calcification Rates'!$J$55*$A20*('Calcification Rates'!$F$55-'Calcification Rates'!$G$55)))*('Calcification Rates'!$H$55-'Calcification Rates'!$I$55)</f>
        <v>29.722421696045757</v>
      </c>
      <c r="CS20" s="2">
        <f>((((1-'Calcification Rates'!$J$55)*$A20)*(('Calcification Rates'!$F$55+'Calcification Rates'!$G$55)*0.1))+('Calcification Rates'!$J$55*$A20*('Calcification Rates'!$F$55+'Calcification Rates'!$G$55)))*('Calcification Rates'!$H$55+'Calcification Rates'!$I$55)</f>
        <v>53.293593017901351</v>
      </c>
      <c r="CT20" s="2">
        <f>((((1-'Calcification Rates'!$J$56)*$A20)*'Calcification Rates'!$F$56*0.1)+('Calcification Rates'!$J$56*$A20*'Calcification Rates'!$F$56))*'Calcification Rates'!$H$56</f>
        <v>39.287994900000001</v>
      </c>
      <c r="CU20" s="2">
        <f>((((1-'Calcification Rates'!$J$56)*$A20)*(('Calcification Rates'!$F$56-'Calcification Rates'!$G$56)*0.1))+('Calcification Rates'!$J$56*$A20*('Calcification Rates'!$F$56-'Calcification Rates'!$G$56)))*('Calcification Rates'!$H$56-'Calcification Rates'!$I$56)</f>
        <v>29.112185499988307</v>
      </c>
      <c r="CV20" s="2">
        <f>((((1-'Calcification Rates'!$J$56)*$A20)*(('Calcification Rates'!$F$56+'Calcification Rates'!$G$56)*0.1))+('Calcification Rates'!$J$56*$A20*('Calcification Rates'!$F$56+'Calcification Rates'!$G$56)))*('Calcification Rates'!$H$56+'Calcification Rates'!$I$56)</f>
        <v>50.960298453862151</v>
      </c>
      <c r="CW20" s="2">
        <f>((((1-'Calcification Rates'!$J$57)*$A20)*'Calcification Rates'!$F$57*0.1)+('Calcification Rates'!$J$57*$A20*'Calcification Rates'!$F$57))*'Calcification Rates'!$H$57</f>
        <v>40.180903874999998</v>
      </c>
      <c r="CX20" s="2">
        <f>((((1-'Calcification Rates'!$J$57)*$A20)*(('Calcification Rates'!$F$57-'Calcification Rates'!$G$57)*0.1))+('Calcification Rates'!$J$57*$A20*('Calcification Rates'!$F$57-'Calcification Rates'!$G$57)))*('Calcification Rates'!$H$57-'Calcification Rates'!$I$57)</f>
        <v>26.312936894220197</v>
      </c>
      <c r="CY20" s="2">
        <f>((((1-'Calcification Rates'!$J$57)*$A20)*(('Calcification Rates'!$F$57+'Calcification Rates'!$G$57)*0.1))+('Calcification Rates'!$J$57*$A20*('Calcification Rates'!$F$57+'Calcification Rates'!$G$57)))*('Calcification Rates'!$H$57+'Calcification Rates'!$I$57)</f>
        <v>56.543027778863909</v>
      </c>
      <c r="CZ20" s="2">
        <f>((((1-'Calcification Rates'!$J$58)*$A20)*'Calcification Rates'!$F$58*0.1)+('Calcification Rates'!$J$58*$A20*'Calcification Rates'!$F$58))*'Calcification Rates'!$H$58</f>
        <v>40.672082264193257</v>
      </c>
      <c r="DA20" s="2">
        <f>((((1-'Calcification Rates'!$J$58)*$A20)*(('Calcification Rates'!$F$58-'Calcification Rates'!$G$58)*0.1))+('Calcification Rates'!$J$58*$A20*('Calcification Rates'!$F$58-'Calcification Rates'!$G$58)))*('Calcification Rates'!$H$58-'Calcification Rates'!$I$58)</f>
        <v>29.090235654048076</v>
      </c>
      <c r="DB20" s="2">
        <f>((((1-'Calcification Rates'!$J$58)*$A20)*(('Calcification Rates'!$F$58+'Calcification Rates'!$G$58)*0.1))+('Calcification Rates'!$J$58*$A20*('Calcification Rates'!$F$58+'Calcification Rates'!$G$58)))*('Calcification Rates'!$H$58+'Calcification Rates'!$I$58)</f>
        <v>54.094823960773894</v>
      </c>
      <c r="DC20" s="2">
        <f>((((1-'Calcification Rates'!$J$59)*$A20)*'Calcification Rates'!$F$59*0.1)+('Calcification Rates'!$J$59*$A20*'Calcification Rates'!$F$59))*'Calcification Rates'!$H$59</f>
        <v>33.716602080000001</v>
      </c>
      <c r="DD20" s="2">
        <f>((((1-'Calcification Rates'!$J$59)*$A20)*(('Calcification Rates'!$F$59-'Calcification Rates'!$G$59)*0.1))+('Calcification Rates'!$J$59*$A20*('Calcification Rates'!$F$59-'Calcification Rates'!$G$59)))*('Calcification Rates'!$H$59-'Calcification Rates'!$I$59)</f>
        <v>26.155650599999998</v>
      </c>
      <c r="DE20" s="2">
        <f>((((1-'Calcification Rates'!$J$59)*$A20)*(('Calcification Rates'!$F$59+'Calcification Rates'!$G$59)*0.1))+('Calcification Rates'!$J$59*$A20*('Calcification Rates'!$F$59+'Calcification Rates'!$G$59)))*('Calcification Rates'!$H$59+'Calcification Rates'!$I$59)</f>
        <v>41.994510480000002</v>
      </c>
      <c r="DF20" s="2">
        <f>((((1-'Calcification Rates'!$J$60)*$A20)*'Calcification Rates'!$F$60*0.1)+('Calcification Rates'!$J$60*$A20*'Calcification Rates'!$F$60))*'Calcification Rates'!$H$60</f>
        <v>43.80347436585366</v>
      </c>
      <c r="DG20" s="2">
        <f>((((1-'Calcification Rates'!$J$60)*$A20)*(('Calcification Rates'!$F$60-'Calcification Rates'!$G$60)*0.1))+('Calcification Rates'!$J$60*$A20*('Calcification Rates'!$F$60-'Calcification Rates'!$G$60)))*('Calcification Rates'!$H$60-'Calcification Rates'!$I$60)</f>
        <v>33.466373269969651</v>
      </c>
      <c r="DH20" s="2">
        <f>((((1-'Calcification Rates'!$J$60)*$A20)*(('Calcification Rates'!$F$60+'Calcification Rates'!$G$60)*0.1))+('Calcification Rates'!$J$60*$A20*('Calcification Rates'!$F$60+'Calcification Rates'!$G$60)))*('Calcification Rates'!$H$60+'Calcification Rates'!$I$60)</f>
        <v>55.489351115416369</v>
      </c>
      <c r="DI20" s="2">
        <f>((((1-'Calcification Rates'!$J$61)*$A20)*'Calcification Rates'!$F$61*0.1)+('Calcification Rates'!$J$61*$A20*'Calcification Rates'!$F$61))*'Calcification Rates'!$H$61</f>
        <v>40.672082264193257</v>
      </c>
      <c r="DJ20" s="2">
        <f>((((1-'Calcification Rates'!$J$61)*$A20)*(('Calcification Rates'!$F$61-'Calcification Rates'!$G$61)*0.1))+('Calcification Rates'!$J$61*$A20*('Calcification Rates'!$F$61-'Calcification Rates'!$G$61)))*('Calcification Rates'!$H$61-'Calcification Rates'!$I$61)</f>
        <v>29.090235654048076</v>
      </c>
      <c r="DK20" s="2">
        <f>((((1-'Calcification Rates'!$J$61)*$A20)*(('Calcification Rates'!$F$61+'Calcification Rates'!$G$61)*0.1))+('Calcification Rates'!$J$61*$A20*('Calcification Rates'!$F$61+'Calcification Rates'!$G$61)))*('Calcification Rates'!$H$61+'Calcification Rates'!$I$61)</f>
        <v>54.094823960773894</v>
      </c>
      <c r="DL20" s="2">
        <f>(2*'Calcification Rates'!$F$62*'Calcification Rates'!$H$62)+0.1*'Calcification Rates'!$F$62*(CV20+(2*'Calcification Rates'!$F$62))*'Calcification Rates'!$H$62</f>
        <v>12.875569588331947</v>
      </c>
      <c r="DM20" s="2">
        <f>(2*('Calcification Rates'!$F$62-'Calcification Rates'!$G$62)*('Calcification Rates'!$H$62-'Calcification Rates'!$I$62))+(0.1*('Calcification Rates'!$F$62-'Calcification Rates'!$G$62)*(CV20+(2*'Calcification Rates'!$F$62-'Calcification Rates'!$G$62)))*('Calcification Rates'!$H$62-'Calcification Rates'!$I$62)</f>
        <v>7.5008548124193322</v>
      </c>
      <c r="DN20" s="2">
        <f>(2*('Calcification Rates'!$F$62+'Calcification Rates'!$G$62)*('Calcification Rates'!$H$62+'Calcification Rates'!$I$62))+(0.1*('Calcification Rates'!$F$62+'Calcification Rates'!$G$62)*(CV20+(2*'Calcification Rates'!$F$62+'Calcification Rates'!$G$62)))*('Calcification Rates'!$H$62+'Calcification Rates'!$I$62)</f>
        <v>19.694174104520656</v>
      </c>
      <c r="DO20" s="2">
        <f>((((((((($A20*2)/PI())/2)+'Calcification Rates'!$F$63)^2)*PI())/2))-((((((($A20*2)/PI())/2)^2)*PI())/2)))*'Calcification Rates'!$H$63</f>
        <v>20.384303363100827</v>
      </c>
      <c r="DP20" s="2">
        <f>((((((((($A20*2)/PI())/2)+('Calcification Rates'!$F$63-'Calcification Rates'!$G$63))^2)*PI())/2))-((((((($A20*2)/PI())/2)^2)*PI())/2)))*('Calcification Rates'!$H$63-'Calcification Rates'!$I$63)</f>
        <v>14.831958790502838</v>
      </c>
      <c r="DQ20" s="2">
        <f>((((((((($A20*2)/PI())/2)+('Calcification Rates'!$F$63+'Calcification Rates'!$G$63))^2)*PI())/2))-((((((($A20*2)/PI())/2)^2)*PI())/2)))*('Calcification Rates'!$H$63+'Calcification Rates'!$I$63)</f>
        <v>26.674759142307135</v>
      </c>
      <c r="DR20" s="2">
        <f>(2*'Calcification Rates'!$F$64*'Calcification Rates'!$H$64)+0.1*'Calcification Rates'!$F$64*($A20+(2*'Calcification Rates'!$F$64))*'Calcification Rates'!$H$64</f>
        <v>7.0928683707363485</v>
      </c>
      <c r="DS20" s="2">
        <f>(2*('Calcification Rates'!$F$64-'Calcification Rates'!$G$64)*('Calcification Rates'!$H$64-'Calcification Rates'!$I$64))+(0.1*('Calcification Rates'!$F$64-'Calcification Rates'!$G$64)*($A20+(2*'Calcification Rates'!$F$64-'Calcification Rates'!$G$64)))*('Calcification Rates'!$H$64-'Calcification Rates'!$I$64)</f>
        <v>4.1172096655467048</v>
      </c>
      <c r="DT20" s="2">
        <f>(2*('Calcification Rates'!$F$64+'Calcification Rates'!$G$64)*('Calcification Rates'!$H$64+'Calcification Rates'!$I$64))+(0.1*('Calcification Rates'!$F$64+'Calcification Rates'!$G$64)*($A20+(2*'Calcification Rates'!$F$64+'Calcification Rates'!$G$64)))*('Calcification Rates'!$H$64+'Calcification Rates'!$I$64)</f>
        <v>10.887727854316664</v>
      </c>
      <c r="DU20" s="2">
        <f>((((((((($A20*2)/PI())/2)+'Calcification Rates'!$F$65)^2)*PI())/2))-((((((($A20*2)/PI())/2)^2)*PI())/2)))*'Calcification Rates'!$H$65</f>
        <v>20.384303363100827</v>
      </c>
      <c r="DV20" s="2">
        <f>((((((((($A20*2)/PI())/2)+('Calcification Rates'!$F$65-'Calcification Rates'!$G$65))^2)*PI())/2))-((((((($A20*2)/PI())/2)^2)*PI())/2)))*('Calcification Rates'!$H$65-'Calcification Rates'!$I$65)</f>
        <v>14.831958790502838</v>
      </c>
      <c r="DW20" s="2">
        <f>((((((((($A20*2)/PI())/2)+('Calcification Rates'!$F$65+'Calcification Rates'!$G$65))^2)*PI())/2))-((((((($A20*2)/PI())/2)^2)*PI())/2)))*('Calcification Rates'!$H$65+'Calcification Rates'!$I$65)</f>
        <v>26.674759142307135</v>
      </c>
      <c r="DX20" s="2">
        <f>(2*'Calcification Rates'!$F$66*'Calcification Rates'!$H$66)+0.1*'Calcification Rates'!$F$66*(DH20+(2*'Calcification Rates'!$F$66))*'Calcification Rates'!$H$66</f>
        <v>13.670166711813252</v>
      </c>
      <c r="DY20" s="2">
        <f>(2*('Calcification Rates'!$F$66-'Calcification Rates'!$G$66)*('Calcification Rates'!$H$66-'Calcification Rates'!$I$66))+(0.1*('Calcification Rates'!$F$66-'Calcification Rates'!$G$66)*(DH20+(2*'Calcification Rates'!$F$66-'Calcification Rates'!$G$66)))*('Calcification Rates'!$H$66-'Calcification Rates'!$I$66)</f>
        <v>7.9657992388070351</v>
      </c>
      <c r="DZ20" s="2">
        <f>(2*('Calcification Rates'!$F$66+'Calcification Rates'!$G$66)*('Calcification Rates'!$H$66+'Calcification Rates'!$I$66))+(0.1*('Calcification Rates'!$F$66+'Calcification Rates'!$G$66)*(DH20+(2*'Calcification Rates'!$F$66+'Calcification Rates'!$G$66)))*('Calcification Rates'!$H$66+'Calcification Rates'!$I$66)</f>
        <v>20.904262019354057</v>
      </c>
      <c r="EA20" s="2">
        <f>((((((((($A20*2)/PI())/2)+'Calcification Rates'!$F$67)^2)*PI())/2))-((((((($A20*2)/PI())/2)^2)*PI())/2)))*'Calcification Rates'!$H$67</f>
        <v>20.384303363100827</v>
      </c>
      <c r="EB20" s="2">
        <f>((((((((($A20*2)/PI())/2)+('Calcification Rates'!$F$67-'Calcification Rates'!$G$67))^2)*PI())/2))-((((((($A20*2)/PI())/2)^2)*PI())/2)))*('Calcification Rates'!$H$67-'Calcification Rates'!$I$67)</f>
        <v>14.831958790502838</v>
      </c>
      <c r="EC20" s="2">
        <f>((((((((($A20*2)/PI())/2)+('Calcification Rates'!$F$67+'Calcification Rates'!$G$67))^2)*PI())/2))-((((((($A20*2)/PI())/2)^2)*PI())/2)))*('Calcification Rates'!$H$67+'Calcification Rates'!$I$67)</f>
        <v>26.674759142307135</v>
      </c>
      <c r="ED20" s="2">
        <f>((((((((($A20*2)/PI())/2)+'Calcification Rates'!$F$68)^2)*PI())/2))-((((((($A20*2)/PI())/2)^2)*PI())/2)))*'Calcification Rates'!$H$68</f>
        <v>20.384303363100827</v>
      </c>
      <c r="EE20" s="2">
        <f>((((((((($A20*2)/PI())/2)+('Calcification Rates'!$F$68-'Calcification Rates'!$G$68))^2)*PI())/2))-((((((($A20*2)/PI())/2)^2)*PI())/2)))*('Calcification Rates'!$H$68-'Calcification Rates'!$I$68)</f>
        <v>14.831958790502838</v>
      </c>
      <c r="EF20" s="2">
        <f>((((((((($A20*2)/PI())/2)+('Calcification Rates'!$F$68+'Calcification Rates'!$G$68))^2)*PI())/2))-((((((($A20*2)/PI())/2)^2)*PI())/2)))*('Calcification Rates'!$H$68+'Calcification Rates'!$I$68)</f>
        <v>26.674759142307135</v>
      </c>
      <c r="EG20" s="2">
        <f>((((1-'Calcification Rates'!$J$69)*$A20)*'Calcification Rates'!$F$69*0.1)+('Calcification Rates'!$J$69*$A20*'Calcification Rates'!$F$69))*'Calcification Rates'!$H$69</f>
        <v>5.5246851000000019</v>
      </c>
      <c r="EH20" s="2">
        <f>((((1-'Calcification Rates'!$J$69)*EC20)*(('Calcification Rates'!$F$69-'Calcification Rates'!$G$69)*0.1))+('Calcification Rates'!$J$69*EC20*('Calcification Rates'!$F$69-'Calcification Rates'!$G$69)))*('Calcification Rates'!$H$69-'Calcification Rates'!$I$69)</f>
        <v>6.0500412919459361</v>
      </c>
      <c r="EI20" s="2">
        <f>((((1-'Calcification Rates'!$J$69)*EC20)*(('Calcification Rates'!$F$69+'Calcification Rates'!$G$69)*0.1))+('Calcification Rates'!$J$69*EC20*('Calcification Rates'!$F$69+'Calcification Rates'!$G$69)))*('Calcification Rates'!$H$69+'Calcification Rates'!$I$69)</f>
        <v>10.551699021389217</v>
      </c>
      <c r="EJ20" s="2">
        <f>(2*'Calcification Rates'!$F$70*'Calcification Rates'!$H$70)+0.1*'Calcification Rates'!$F$70*(DT20+(2*'Calcification Rates'!$F$70))*'Calcification Rates'!$H$70</f>
        <v>5.8450597425989095</v>
      </c>
      <c r="EK20" s="2">
        <f>(2*('Calcification Rates'!$F$70-'Calcification Rates'!$G$70)*('Calcification Rates'!$H$70-'Calcification Rates'!$I$70))+(0.1*('Calcification Rates'!$F$70-'Calcification Rates'!$G$70)*(DT20+(2*'Calcification Rates'!$F$70-'Calcification Rates'!$G$70)))*('Calcification Rates'!$H$70-'Calcification Rates'!$I$70)</f>
        <v>3.3870765582065037</v>
      </c>
      <c r="EL20" s="2">
        <f>(2*('Calcification Rates'!$F$70+'Calcification Rates'!$G$70)*('Calcification Rates'!$H$70+'Calcification Rates'!$I$70))+(0.1*('Calcification Rates'!$F$70+'Calcification Rates'!$G$70)*(DT20+(2*'Calcification Rates'!$F$70+'Calcification Rates'!$G$70)))*('Calcification Rates'!$H$70+'Calcification Rates'!$I$70)</f>
        <v>8.9874464458986481</v>
      </c>
      <c r="EM20" s="2">
        <f>((((1-'Calcification Rates'!$J$71)*$A20)*'Calcification Rates'!$F$71*0.1)+('Calcification Rates'!$J$71*$A20*'Calcification Rates'!$F$71))*'Calcification Rates'!$H$71</f>
        <v>40.672082264193257</v>
      </c>
      <c r="EN20" s="2">
        <f>((((1-'Calcification Rates'!$J$71)*$A20)*(('Calcification Rates'!$F$71-'Calcification Rates'!$G$71)*0.1))+('Calcification Rates'!$J$71*$A20*('Calcification Rates'!$F$71-'Calcification Rates'!$G$71)))*('Calcification Rates'!$H$71-'Calcification Rates'!$I$71)</f>
        <v>29.090235654048076</v>
      </c>
      <c r="EO20" s="2">
        <f>((((1-'Calcification Rates'!$J$71)*$A20)*(('Calcification Rates'!$F$71+'Calcification Rates'!$G$71)*0.1))+('Calcification Rates'!$J$71*$A20*('Calcification Rates'!$F$71+'Calcification Rates'!$G$71)))*('Calcification Rates'!$H$71+'Calcification Rates'!$I$71)</f>
        <v>54.094823960773894</v>
      </c>
      <c r="EP20" s="2">
        <f>(2*'Calcification Rates'!$F$72*'Calcification Rates'!$H$72)+0.1*'Calcification Rates'!$F$72*($A20+(2*'Calcification Rates'!$F$72))*'Calcification Rates'!$H$72</f>
        <v>7.0928683707363485</v>
      </c>
      <c r="EQ20" s="2">
        <f>(2*('Calcification Rates'!$F$72-'Calcification Rates'!$G$72)*('Calcification Rates'!$H$72-'Calcification Rates'!$I$72))+(0.1*('Calcification Rates'!$F$72-'Calcification Rates'!$G$72)*($A20+(2*'Calcification Rates'!$F$72-'Calcification Rates'!$G$72)))*('Calcification Rates'!$H$72-'Calcification Rates'!$I$72)</f>
        <v>4.1172096655467048</v>
      </c>
      <c r="ER20" s="2">
        <f>(2*('Calcification Rates'!$F$72+'Calcification Rates'!$G$72)*('Calcification Rates'!$H$72+'Calcification Rates'!$I$72))+(0.1*('Calcification Rates'!$F$72+'Calcification Rates'!$G$72)*($A20+(2*'Calcification Rates'!$F$72+'Calcification Rates'!$G$72)))*('Calcification Rates'!$H$72+'Calcification Rates'!$I$72)</f>
        <v>10.887727854316664</v>
      </c>
      <c r="ES20" s="2">
        <f>$A20*'Calcification Rates'!$F$73*'Calcification Rates'!$H$73</f>
        <v>24.300000000000004</v>
      </c>
      <c r="ET20" s="2">
        <f>$A20*('Calcification Rates'!$F$73-'Calcification Rates'!$G$73)*('Calcification Rates'!$H$73-'Calcification Rates'!$I$73)</f>
        <v>17.01342</v>
      </c>
      <c r="EU20" s="2">
        <f>$A20*('Calcification Rates'!$F$73+'Calcification Rates'!$G$73)*('Calcification Rates'!$H$73+'Calcification Rates'!$I$73)</f>
        <v>32.875920000000008</v>
      </c>
      <c r="EV20" s="2">
        <f>(2*'Calcification Rates'!$F$74*'Calcification Rates'!$H$74)+0.1*'Calcification Rates'!$F$74*($A20+(2*'Calcification Rates'!$F$74))*'Calcification Rates'!$H$74</f>
        <v>7.0928683707363485</v>
      </c>
      <c r="EW20" s="2">
        <f>(2*('Calcification Rates'!$F$74-'Calcification Rates'!$G$74)*('Calcification Rates'!$H$74-'Calcification Rates'!$I$74))+(0.1*('Calcification Rates'!$F$74-'Calcification Rates'!$G$74)*($A20+(2*'Calcification Rates'!$F$74-'Calcification Rates'!$G$74)))*('Calcification Rates'!$H$74-'Calcification Rates'!$I$74)</f>
        <v>4.1172096655467048</v>
      </c>
      <c r="EX20" s="2">
        <f>(2*('Calcification Rates'!$F$74+'Calcification Rates'!$G$74)*('Calcification Rates'!$H$74+'Calcification Rates'!$I$74))+(0.1*('Calcification Rates'!$F$74+'Calcification Rates'!$G$74)*($A20+(2*'Calcification Rates'!$F$74+'Calcification Rates'!$G$74)))*('Calcification Rates'!$H$74+'Calcification Rates'!$I$74)</f>
        <v>10.887727854316664</v>
      </c>
      <c r="EY20" s="2">
        <f>$A20*'Calcification Rates'!$F$75*'Calcification Rates'!$H$75</f>
        <v>15.176157551020411</v>
      </c>
      <c r="EZ20" s="2">
        <f>$A20*('Calcification Rates'!$F$75-'Calcification Rates'!$G$75)*('Calcification Rates'!$H$75-'Calcification Rates'!$I$75)</f>
        <v>11.781020005216492</v>
      </c>
      <c r="FA20" s="2">
        <f>$A20*('Calcification Rates'!$F$75+'Calcification Rates'!$G$75)*('Calcification Rates'!$H$75+'Calcification Rates'!$I$75)</f>
        <v>18.966135301465808</v>
      </c>
      <c r="FB20" s="2">
        <f>((((1-'Calcification Rates'!$J$76)*$A20)*'Calcification Rates'!$F$76*0.1)+('Calcification Rates'!$J$76*$A20*'Calcification Rates'!$F$76))*'Calcification Rates'!$H$76</f>
        <v>10.39068</v>
      </c>
      <c r="FC20" s="2">
        <f>((((1-'Calcification Rates'!$J$76)*$A20)*(('Calcification Rates'!$F$76-'Calcification Rates'!$G$76)*0.1))+('Calcification Rates'!$J$76*$A20*('Calcification Rates'!$F$76-'Calcification Rates'!$G$76)))*('Calcification Rates'!$H$76-'Calcification Rates'!$I$76)</f>
        <v>7.2725523839999999</v>
      </c>
      <c r="FD20" s="2">
        <f>((((1-'Calcification Rates'!$J$76)*$A20)*(('Calcification Rates'!$F$76+'Calcification Rates'!$G$76)*0.1))+('Calcification Rates'!$J$76*$A20*('Calcification Rates'!$F$76+'Calcification Rates'!$G$76)))*('Calcification Rates'!$H$76+'Calcification Rates'!$I$76)</f>
        <v>14.061129983999999</v>
      </c>
      <c r="FE20" s="113">
        <f>$A20*'Calcification Rates'!$F$77*'Calcification Rates'!$H$77</f>
        <v>31.860000000000003</v>
      </c>
      <c r="FF20" s="113">
        <f>$A20*('Calcification Rates'!$F$77-'Calcification Rates'!$G$77)*('Calcification Rates'!$H$77-'Calcification Rates'!$I$77)</f>
        <v>22.264200000000002</v>
      </c>
      <c r="FG20" s="113">
        <f>$A20*('Calcification Rates'!$F$77+'Calcification Rates'!$G$77)*('Calcification Rates'!$H$77+'Calcification Rates'!$I$77)</f>
        <v>43.164000000000009</v>
      </c>
      <c r="FH20" s="113">
        <f>$A20*'Calcification Rates'!$F$81*'Calcification Rates'!$H$81</f>
        <v>3.2039999999999997</v>
      </c>
      <c r="FI20" s="113">
        <f>$A20*('Calcification Rates'!$F$81-'Calcification Rates'!$G$81)*('Calcification Rates'!$H$81-'Calcification Rates'!$I$81)</f>
        <v>1.8179999999999998</v>
      </c>
      <c r="FJ20" s="113">
        <f>$A20*('Calcification Rates'!$F$81+'Calcification Rates'!$G$81)*('Calcification Rates'!$H$81+'Calcification Rates'!$I$81)</f>
        <v>4.59</v>
      </c>
      <c r="FK20" s="113">
        <f>$A20*'Calcification Rates'!$F$84*'Calcification Rates'!$H$84</f>
        <v>3.2039999999999997</v>
      </c>
      <c r="FL20" s="113">
        <f>$A20*('Calcification Rates'!$F$84-'Calcification Rates'!$G$84)*('Calcification Rates'!$H$84-'Calcification Rates'!$I$84)</f>
        <v>1.8179999999999998</v>
      </c>
      <c r="FM20" s="113">
        <f>$A20*('Calcification Rates'!$F$84+'Calcification Rates'!$G$84)*('Calcification Rates'!$H$84+'Calcification Rates'!$I$84)</f>
        <v>4.59</v>
      </c>
    </row>
    <row r="21" spans="1:169" x14ac:dyDescent="0.3">
      <c r="A21" s="1">
        <v>19</v>
      </c>
      <c r="B21" s="2">
        <f>((((1-'Calcification Rates'!$J$11)*A21)*'Calcification Rates'!$F$11*0.1)+('Calcification Rates'!$J$11*A21*'Calcification Rates'!$F$11))*'Calcification Rates'!$H$11</f>
        <v>42.931642389981768</v>
      </c>
      <c r="C21" s="2">
        <f>((((1-'Calcification Rates'!$J$11)*A21)*(('Calcification Rates'!$F$11-'Calcification Rates'!$G$11)*0.1))+('Calcification Rates'!$J$11*A21*('Calcification Rates'!$F$11-'Calcification Rates'!$G$11)))*('Calcification Rates'!$H$11-'Calcification Rates'!$I$11)</f>
        <v>30.706359857050749</v>
      </c>
      <c r="D21" s="2">
        <f>((((1-'Calcification Rates'!$J$11)*A21)*(('Calcification Rates'!$F$11+'Calcification Rates'!$G$11)*0.1))+('Calcification Rates'!$J$11*A21*('Calcification Rates'!$F$11+'Calcification Rates'!$G$11)))*('Calcification Rates'!$H$11+'Calcification Rates'!$I$11)</f>
        <v>57.100091958594668</v>
      </c>
      <c r="E21" s="2">
        <f>((((1-'Calcification Rates'!$J$12)*A21)*'Calcification Rates'!$F$12*0.1)+('Calcification Rates'!$J$12*A21*'Calcification Rates'!$F$12))*'Calcification Rates'!$H$12</f>
        <v>7.4537439705409136</v>
      </c>
      <c r="F21" s="2">
        <f>((((1-'Calcification Rates'!$J$12)*A21)*(('Calcification Rates'!$F$12-'Calcification Rates'!$G$12)*0.1))+('Calcification Rates'!$J$12*A21*('Calcification Rates'!$F$12-'Calcification Rates'!$G$12)))*('Calcification Rates'!$H$12-'Calcification Rates'!$I$12)</f>
        <v>5.619762483750077</v>
      </c>
      <c r="G21" s="2">
        <f>((((1-'Calcification Rates'!$J$12)*A21)*(('Calcification Rates'!$F$12+'Calcification Rates'!$G$12)*0.1))+('Calcification Rates'!$J$12*A21*('Calcification Rates'!$F$12+'Calcification Rates'!$G$12)))*('Calcification Rates'!$H$12+'Calcification Rates'!$I$12)</f>
        <v>9.5214875913260517</v>
      </c>
      <c r="H21" s="2">
        <f>(2*'Calcification Rates'!$F$13*'Calcification Rates'!$H$13)+0.1*'Calcification Rates'!$F$13*(A21+(2*'Calcification Rates'!$F$13))*'Calcification Rates'!$H$13</f>
        <v>7.2683128141685041</v>
      </c>
      <c r="I21" s="2">
        <f>(2*('Calcification Rates'!$F$13-'Calcification Rates'!$G$13)*('Calcification Rates'!$H$13-'Calcification Rates'!$I$13))+(0.1*('Calcification Rates'!$F$13-'Calcification Rates'!$G$13)*(A21+(2*'Calcification Rates'!$F$13-'Calcification Rates'!$G$13)))*('Calcification Rates'!$H$13-'Calcification Rates'!$I$13)</f>
        <v>4.2198678727109709</v>
      </c>
      <c r="J21" s="2">
        <f>(2*('Calcification Rates'!$F$13+'Calcification Rates'!$G$13)*('Calcification Rates'!$H$13+'Calcification Rates'!$I$13))+(0.1*('Calcification Rates'!$F$13+'Calcification Rates'!$G$13)*(A21+(2*'Calcification Rates'!$F$13+'Calcification Rates'!$G$13)))*('Calcification Rates'!$H$13+'Calcification Rates'!$I$13)</f>
        <v>11.154911304203541</v>
      </c>
      <c r="K21" s="2">
        <f>(2*'Calcification Rates'!$F$14*'Calcification Rates'!$H$14)+0.1*'Calcification Rates'!$F$14*(A21+(2*'Calcification Rates'!$F$14))*'Calcification Rates'!$H$14</f>
        <v>13.9794181338816</v>
      </c>
      <c r="L21" s="2">
        <f>(2*('Calcification Rates'!$F$14-'Calcification Rates'!$G$14)*('Calcification Rates'!$H$14-'Calcification Rates'!$I$14))+(0.1*('Calcification Rates'!$F$14-'Calcification Rates'!$G$14)*(A21+(2*'Calcification Rates'!$F$14-'Calcification Rates'!$G$14)))*('Calcification Rates'!$H$14-'Calcification Rates'!$I$14)</f>
        <v>8.6740345251100663</v>
      </c>
      <c r="M21" s="2">
        <f>(2*('Calcification Rates'!$F$14+'Calcification Rates'!$G$14)*('Calcification Rates'!$H$14+'Calcification Rates'!$I$14))+(0.1*('Calcification Rates'!$F$14+'Calcification Rates'!$G$14)*(A21+(2*'Calcification Rates'!$F$14+'Calcification Rates'!$G$14)))*('Calcification Rates'!$H$14+'Calcification Rates'!$I$14)</f>
        <v>20.615648125160348</v>
      </c>
      <c r="N21" s="2">
        <f>((((((((($A21*2)/PI())/2)+'Calcification Rates'!$F$15)^2)*PI())/2))-((((((($A21*2)/PI())/2)^2)*PI())/2)))*'Calcification Rates'!$H$15</f>
        <v>25.006035728205667</v>
      </c>
      <c r="O21" s="2">
        <f>((((((((($A21*2)/PI())/2)+('Calcification Rates'!$F$15-'Calcification Rates'!$G$15))^2)*PI())/2))-((((((($A21*2)/PI())/2)^2)*PI())/2)))*('Calcification Rates'!$H$15-'Calcification Rates'!$I$15)</f>
        <v>18.931730692500267</v>
      </c>
      <c r="P21" s="2">
        <f>((((((((($A21*2)/PI())/2)+('Calcification Rates'!$F$15+'Calcification Rates'!$G$15))^2)*PI())/2))-((((((($A21*2)/PI())/2)^2)*PI())/2)))*('Calcification Rates'!$H$15+'Calcification Rates'!$I$15)</f>
        <v>31.920504618564784</v>
      </c>
      <c r="Q21" s="2">
        <f>(2*'Calcification Rates'!$F$16*'Calcification Rates'!$H$16)+0.1*'Calcification Rates'!$F$16*(A21+(2*'Calcification Rates'!$F$16))*'Calcification Rates'!$H$16</f>
        <v>13.9794181338816</v>
      </c>
      <c r="R21" s="2">
        <f>(2*('Calcification Rates'!$F$16-'Calcification Rates'!$G$16)*('Calcification Rates'!$H$16-'Calcification Rates'!$I$16))+(0.1*('Calcification Rates'!$F$16-'Calcification Rates'!$G$16)*(A21+(2*'Calcification Rates'!$F$16-'Calcification Rates'!$G$16)))*('Calcification Rates'!$H$16-'Calcification Rates'!$I$16)</f>
        <v>8.6740345251100663</v>
      </c>
      <c r="S21" s="2">
        <f>(2*('Calcification Rates'!$F$16+'Calcification Rates'!$G$16)*('Calcification Rates'!$H$16+'Calcification Rates'!$I$16))+(0.1*('Calcification Rates'!$F$16+'Calcification Rates'!$G$16)*(A21+(2*'Calcification Rates'!$F$16+'Calcification Rates'!$G$16)))*('Calcification Rates'!$H$16+'Calcification Rates'!$I$16)</f>
        <v>20.615648125160348</v>
      </c>
      <c r="T21" s="2">
        <f>$A21*'Calcification Rates'!$F$17*'Calcification Rates'!$H$17</f>
        <v>23.272957397263866</v>
      </c>
      <c r="U21" s="2">
        <f>$A21*('Calcification Rates'!$F$17-'Calcification Rates'!$G$17)*('Calcification Rates'!$H$17-'Calcification Rates'!$I$17)</f>
        <v>17.81925168184376</v>
      </c>
      <c r="V21" s="2">
        <f>$A21*('Calcification Rates'!$F$17+'Calcification Rates'!$G$17)*('Calcification Rates'!$H$17+'Calcification Rates'!$I$17)</f>
        <v>29.379104860219481</v>
      </c>
      <c r="W21" s="2">
        <f>$A21*'Calcification Rates'!$F$22*'Calcification Rates'!$H$22</f>
        <v>3.3819999999999997</v>
      </c>
      <c r="X21" s="2">
        <f>$A21*('Calcification Rates'!$F$22-'Calcification Rates'!$G$22)*('Calcification Rates'!$H$22-'Calcification Rates'!$I$22)</f>
        <v>1.9189999999999998</v>
      </c>
      <c r="Y21" s="2">
        <f>$A21*('Calcification Rates'!$F$22+'Calcification Rates'!$G$22)*('Calcification Rates'!$H$22+'Calcification Rates'!$I$22)</f>
        <v>4.8449999999999998</v>
      </c>
      <c r="Z21" s="2">
        <f>((((((((($A21*2)/PI())/2)+'Calcification Rates'!$F$25)^2)*PI())/2))-((((((($A21*2)/PI())/2)^2)*PI())/2)))*'Calcification Rates'!$H$25</f>
        <v>37.387390299942872</v>
      </c>
      <c r="AA21" s="2">
        <f>((((((((($A21*2)/PI())/2)+('Calcification Rates'!$F$25-'Calcification Rates'!$G$25))^2)*PI())/2))-((((((($A21*2)/PI())/2)^2)*PI())/2)))*('Calcification Rates'!$H$25-'Calcification Rates'!$I$25)</f>
        <v>15.861884723899488</v>
      </c>
      <c r="AB21" s="2">
        <f>((((((((($A21*2)/PI())/2)+('Calcification Rates'!$F$25+'Calcification Rates'!$G$25))^2)*PI())/2))-((((((($A21*2)/PI())/2)^2)*PI())/2)))*('Calcification Rates'!$H$25+'Calcification Rates'!$I$25)</f>
        <v>60.558840879290905</v>
      </c>
      <c r="AC21" s="2">
        <f>((((((((($A21*2)/PI())/2)+'Calcification Rates'!$F$26)^2)*PI())/2))-((((((($A21*2)/PI())/2)^2)*PI())/2)))*'Calcification Rates'!$H$26</f>
        <v>37.387390299942872</v>
      </c>
      <c r="AD21" s="2">
        <f>((((((((($A21*2)/PI())/2)+('Calcification Rates'!$F$26-'Calcification Rates'!$G$26))^2)*PI())/2))-((((((($A21*2)/PI())/2)^2)*PI())/2)))*('Calcification Rates'!$H$26-'Calcification Rates'!$I$26)</f>
        <v>15.861884723899488</v>
      </c>
      <c r="AE21" s="2">
        <f>((((((((($A21*2)/PI())/2)+('Calcification Rates'!$F$26+'Calcification Rates'!$G$26))^2)*PI())/2))-((((((($A21*2)/PI())/2)^2)*PI())/2)))*('Calcification Rates'!$H$26+'Calcification Rates'!$I$26)</f>
        <v>60.558840879290905</v>
      </c>
      <c r="AF21" s="2">
        <f>((((((((($A21*2)/PI())/2)+'Calcification Rates'!$F$27)^2)*PI())/2))-((((((($A21*2)/PI())/2)^2)*PI())/2)))*'Calcification Rates'!$H$27</f>
        <v>37.387390299942872</v>
      </c>
      <c r="AG21" s="2">
        <f>((((((((($A21*2)/PI())/2)+('Calcification Rates'!$F$27-'Calcification Rates'!$G$27))^2)*PI())/2))-((((((($A21*2)/PI())/2)^2)*PI())/2)))*('Calcification Rates'!$H$27-'Calcification Rates'!$I$27)</f>
        <v>15.861884723899488</v>
      </c>
      <c r="AH21" s="2">
        <f>((((((((($A21*2)/PI())/2)+('Calcification Rates'!$F$27+'Calcification Rates'!$G$27))^2)*PI())/2))-((((((($A21*2)/PI())/2)^2)*PI())/2)))*('Calcification Rates'!$H$27+'Calcification Rates'!$I$27)</f>
        <v>60.558840879290905</v>
      </c>
      <c r="AI21" s="2">
        <f>$A21*'Calcification Rates'!$F$29*'Calcification Rates'!$H$29</f>
        <v>30.660299999999996</v>
      </c>
      <c r="AJ21" s="2">
        <f>$A21*('Calcification Rates'!$F$29-'Calcification Rates'!$G$29)*('Calcification Rates'!$H$29-'Calcification Rates'!$I$29)</f>
        <v>28.368519999999997</v>
      </c>
      <c r="AK21" s="2">
        <f>$A21*('Calcification Rates'!$F$29+'Calcification Rates'!$G$29)*('Calcification Rates'!$H$29+'Calcification Rates'!$I$29)</f>
        <v>32.952079999999995</v>
      </c>
      <c r="AL21" s="2">
        <f>(2*'Calcification Rates'!$F$30*'Calcification Rates'!$H$30)+0.1*'Calcification Rates'!$F$30*($A21+(2*'Calcification Rates'!$F$30))*'Calcification Rates'!$H$30</f>
        <v>7.2683128141685041</v>
      </c>
      <c r="AM21" s="2">
        <f>(2*('Calcification Rates'!$F$30-'Calcification Rates'!$G$30)*('Calcification Rates'!$H$30-'Calcification Rates'!$I$30))+(0.1*('Calcification Rates'!$F$30-'Calcification Rates'!$G$30)*($A21+(2*'Calcification Rates'!$F$30-'Calcification Rates'!$G$30)))*('Calcification Rates'!$H$30-'Calcification Rates'!$I$30)</f>
        <v>4.2198678727109709</v>
      </c>
      <c r="AN21" s="2">
        <f>(2*('Calcification Rates'!$F$30+'Calcification Rates'!$G$30)*('Calcification Rates'!$H$30+'Calcification Rates'!$I$30))+(0.1*('Calcification Rates'!$F$30+'Calcification Rates'!$G$30)*($A21+(2*'Calcification Rates'!$F$30+'Calcification Rates'!$G$30)))*('Calcification Rates'!$H$30+'Calcification Rates'!$I$30)</f>
        <v>11.154911304203541</v>
      </c>
      <c r="AO21" s="2">
        <f>((((((((($A21*2)/PI())/2)+'Calcification Rates'!$F$31)^2)*PI())/2))-((((((($A21*2)/PI())/2)^2)*PI())/2)))*'Calcification Rates'!$H$31</f>
        <v>72.497483746421281</v>
      </c>
      <c r="AP21" s="2">
        <f>((((((((($A21*2)/PI())/2)+('Calcification Rates'!$F$31-'Calcification Rates'!$G$31))^2)*PI())/2))-((((((($A21*2)/PI())/2)^2)*PI())/2)))*('Calcification Rates'!$H$31-'Calcification Rates'!$I$31)</f>
        <v>43.886837586438034</v>
      </c>
      <c r="AQ21" s="2">
        <f>((((((((($A21*2)/PI())/2)+('Calcification Rates'!$F$31+'Calcification Rates'!$G$31))^2)*PI())/2))-((((((($A21*2)/PI())/2)^2)*PI())/2)))*('Calcification Rates'!$H$31+'Calcification Rates'!$I$31)</f>
        <v>109.45876521956983</v>
      </c>
      <c r="AR21" s="2">
        <f>(2*'Calcification Rates'!$F$32*'Calcification Rates'!$H$32)+0.1*'Calcification Rates'!$F$32*($A21+(2*'Calcification Rates'!$F$32))*'Calcification Rates'!$H$32</f>
        <v>7.2683128141685041</v>
      </c>
      <c r="AS21" s="2">
        <f>(2*('Calcification Rates'!$F$32-'Calcification Rates'!$G$32)*('Calcification Rates'!$H$32-'Calcification Rates'!$I$32))+(0.1*('Calcification Rates'!$F$32-'Calcification Rates'!$G$32)*($A21+(2*'Calcification Rates'!$F$32-'Calcification Rates'!$G$32)))*('Calcification Rates'!$H$32-'Calcification Rates'!$I$32)</f>
        <v>4.2198678727109709</v>
      </c>
      <c r="AT21" s="2">
        <f>(2*('Calcification Rates'!$F$32+'Calcification Rates'!$G$32)*('Calcification Rates'!$H$32+'Calcification Rates'!$I$32))+(0.1*('Calcification Rates'!$F$32+'Calcification Rates'!$G$32)*($A21+(2*'Calcification Rates'!$F$32+'Calcification Rates'!$G$32)))*('Calcification Rates'!$H$32+'Calcification Rates'!$I$32)</f>
        <v>11.154911304203541</v>
      </c>
      <c r="AU21" s="2">
        <f>((((((((($A21*2)/PI())/2)+'Calcification Rates'!$F$36)^2)*PI())/2))-((((((($A21*2)/PI())/2)^2)*PI())/2)))*'Calcification Rates'!$H$36</f>
        <v>26.470279370043354</v>
      </c>
      <c r="AV21" s="2">
        <f>((((((((($A21*2)/PI())/2)+('Calcification Rates'!$F$36-'Calcification Rates'!$G$36))^2)*PI())/2))-((((((($A21*2)/PI())/2)^2)*PI())/2)))*('Calcification Rates'!$H$36-'Calcification Rates'!$I$36)</f>
        <v>20.125722392830376</v>
      </c>
      <c r="AW21" s="2">
        <f>((((((((($A21*2)/PI())/2)+('Calcification Rates'!$F$36+'Calcification Rates'!$G$36))^2)*PI())/2))-((((((($A21*2)/PI())/2)^2)*PI())/2)))*('Calcification Rates'!$H$36+'Calcification Rates'!$I$36)</f>
        <v>33.626973209692402</v>
      </c>
      <c r="AX21" s="2">
        <f>$A21*'Calcification Rates'!$F$37*'Calcification Rates'!$H$37</f>
        <v>24.555498122895624</v>
      </c>
      <c r="AY21" s="2">
        <f>$A21*('Calcification Rates'!$F$37-'Calcification Rates'!$G$37)*('Calcification Rates'!$H$37-'Calcification Rates'!$I$37)</f>
        <v>18.90204697144177</v>
      </c>
      <c r="AZ21" s="2">
        <f>$A21*('Calcification Rates'!$F$37+'Calcification Rates'!$G$37)*('Calcification Rates'!$H$37+'Calcification Rates'!$I$37)</f>
        <v>30.816008454212465</v>
      </c>
      <c r="BA21" s="2">
        <f>$A21*'Calcification Rates'!$F$38*'Calcification Rates'!$H$38</f>
        <v>36.546031333333339</v>
      </c>
      <c r="BB21" s="2">
        <f>$A21*('Calcification Rates'!$F$38-'Calcification Rates'!$G$38)*('Calcification Rates'!$H$38-'Calcification Rates'!$I$38)</f>
        <v>27.884899757575763</v>
      </c>
      <c r="BC21" s="2">
        <f>$A21*('Calcification Rates'!$F$38+'Calcification Rates'!$G$38)*('Calcification Rates'!$H$38+'Calcification Rates'!$I$38)</f>
        <v>46.216455000000011</v>
      </c>
      <c r="BD21" s="2">
        <f>(2*'Calcification Rates'!$F$39*'Calcification Rates'!$H$39)+0.1*'Calcification Rates'!$F$39*(AN21+(2*'Calcification Rates'!$F$39))*'Calcification Rates'!$H$39</f>
        <v>5.8919355942585963</v>
      </c>
      <c r="BE21" s="2">
        <f>(2*('Calcification Rates'!$F$39-'Calcification Rates'!$G$39)*('Calcification Rates'!$H$39-'Calcification Rates'!$I$39))+(0.1*('Calcification Rates'!$F$39-'Calcification Rates'!$G$39)*(AN21+(2*'Calcification Rates'!$F$39-'Calcification Rates'!$G$39)))*('Calcification Rates'!$H$39-'Calcification Rates'!$I$39)</f>
        <v>3.4145051321558544</v>
      </c>
      <c r="BF21" s="2">
        <f>(2*('Calcification Rates'!$F$39+'Calcification Rates'!$G$39)*('Calcification Rates'!$H$39+'Calcification Rates'!$I$39))+(0.1*('Calcification Rates'!$F$39+'Calcification Rates'!$G$39)*(AN21+(2*'Calcification Rates'!$F$39+'Calcification Rates'!$G$39)))*('Calcification Rates'!$H$39+'Calcification Rates'!$I$39)</f>
        <v>9.0588334417920997</v>
      </c>
      <c r="BG21" s="2">
        <f>((((((((($A21*2)/PI())/2)+'Calcification Rates'!$F$40)^2)*PI())/2))-((((((($A21*2)/PI())/2)^2)*PI())/2)))*'Calcification Rates'!$H$40</f>
        <v>26.470279370043354</v>
      </c>
      <c r="BH21" s="2">
        <f>((((((((($A21*2)/PI())/2)+('Calcification Rates'!$F$40-'Calcification Rates'!$G$40))^2)*PI())/2))-((((((($A21*2)/PI())/2)^2)*PI())/2)))*('Calcification Rates'!$H$40-'Calcification Rates'!$I$40)</f>
        <v>20.125722392830376</v>
      </c>
      <c r="BI21" s="2">
        <f>((((((((($A21*2)/PI())/2)+('Calcification Rates'!$F$40+'Calcification Rates'!$G$40))^2)*PI())/2))-((((((($A21*2)/PI())/2)^2)*PI())/2)))*('Calcification Rates'!$H$40+'Calcification Rates'!$I$40)</f>
        <v>33.626973209692402</v>
      </c>
      <c r="BJ21" s="2">
        <f>((((((((($A21*2)/PI())/2)+'Calcification Rates'!$F$41)^2)*PI())/2))-((((((($A21*2)/PI())/2)^2)*PI())/2)))*'Calcification Rates'!$H$41</f>
        <v>30.542838132396241</v>
      </c>
      <c r="BK21" s="2">
        <f>((((((((($A21*2)/PI())/2)+('Calcification Rates'!$F$41-'Calcification Rates'!$G$41))^2)*PI())/2))-((((((($A21*2)/PI())/2)^2)*PI())/2)))*('Calcification Rates'!$H$41-'Calcification Rates'!$I$41)</f>
        <v>24.342367636465841</v>
      </c>
      <c r="BL21" s="2">
        <f>((((((((($A21*2)/PI())/2)+('Calcification Rates'!$F$41+'Calcification Rates'!$G$41))^2)*PI())/2))-((((((($A21*2)/PI())/2)^2)*PI())/2)))*('Calcification Rates'!$H$41+'Calcification Rates'!$I$41)</f>
        <v>37.433710742754926</v>
      </c>
      <c r="BM21" s="2">
        <f>((((1-'Calcification Rates'!$J$42)*$A21)*'Calcification Rates'!$F$42*0.1)+('Calcification Rates'!$J$42*$A21*'Calcification Rates'!$F$42))*'Calcification Rates'!$H$42</f>
        <v>7.4537439705409136</v>
      </c>
      <c r="BN21" s="2">
        <f>((((1-'Calcification Rates'!$J$42)*BI21)*(('Calcification Rates'!$F$42-'Calcification Rates'!$G$42)*0.1))+('Calcification Rates'!$J$42*BI21*('Calcification Rates'!$F$42-'Calcification Rates'!$G$42)))*('Calcification Rates'!$H$42-'Calcification Rates'!$I$42)</f>
        <v>9.9460843413630702</v>
      </c>
      <c r="BO21" s="2">
        <f>((((1-'Calcification Rates'!$J$42)*BI21)*(('Calcification Rates'!$F$42+'Calcification Rates'!$G$42)*0.1))+('Calcification Rates'!$J$42*BI21*('Calcification Rates'!$F$42+'Calcification Rates'!$G$42)))*('Calcification Rates'!$H$42+'Calcification Rates'!$I$42)</f>
        <v>16.851516218417885</v>
      </c>
      <c r="BP21" s="2">
        <f>(2*'Calcification Rates'!$F$43*'Calcification Rates'!$H$43)+0.1*'Calcification Rates'!$F$43*($A21+(2*'Calcification Rates'!$F$43))*'Calcification Rates'!$H$43</f>
        <v>7.2683128141685041</v>
      </c>
      <c r="BQ21" s="2">
        <f>(2*('Calcification Rates'!$F$43-'Calcification Rates'!$G$43)*('Calcification Rates'!$H$43-'Calcification Rates'!$I$43))+(0.1*('Calcification Rates'!$F$43-'Calcification Rates'!$G$43)*($A21+(2*'Calcification Rates'!$F$43-'Calcification Rates'!$G$43)))*('Calcification Rates'!$H$43-'Calcification Rates'!$I$43)</f>
        <v>4.2198678727109709</v>
      </c>
      <c r="BR21" s="2">
        <f>(2*('Calcification Rates'!$F$43+'Calcification Rates'!$G$43)*('Calcification Rates'!$H$43+'Calcification Rates'!$I$43))+(0.1*('Calcification Rates'!$F$43+'Calcification Rates'!$G$43)*($A21+(2*'Calcification Rates'!$F$43+'Calcification Rates'!$G$43)))*('Calcification Rates'!$H$43+'Calcification Rates'!$I$43)</f>
        <v>11.154911304203541</v>
      </c>
      <c r="BS21" s="2">
        <f>$A21*'Calcification Rates'!$F$44*'Calcification Rates'!$H$44</f>
        <v>30.329868888888893</v>
      </c>
      <c r="BT21" s="2">
        <f>$A21*('Calcification Rates'!$F$44-'Calcification Rates'!$G$44)*('Calcification Rates'!$H$44-'Calcification Rates'!$I$44)</f>
        <v>22.56988395476268</v>
      </c>
      <c r="BU21" s="2">
        <f>$A21*('Calcification Rates'!$F$44+'Calcification Rates'!$G$44)*('Calcification Rates'!$H$44+'Calcification Rates'!$I$44)</f>
        <v>38.961695917760494</v>
      </c>
      <c r="BV21" s="2">
        <f>(2*'Calcification Rates'!$F$45*'Calcification Rates'!$H$45)+0.1*'Calcification Rates'!$F$45*($A21+(2*'Calcification Rates'!$F$45))*'Calcification Rates'!$H$45</f>
        <v>7.2683128141685041</v>
      </c>
      <c r="BW21" s="2">
        <f>(2*('Calcification Rates'!$F$45-'Calcification Rates'!$G$45)*('Calcification Rates'!$H$45-'Calcification Rates'!$I$45))+(0.1*('Calcification Rates'!$F$45-'Calcification Rates'!$G$45)*($A21+(2*'Calcification Rates'!$F$45-'Calcification Rates'!$G$45)))*('Calcification Rates'!$H$45-'Calcification Rates'!$I$45)</f>
        <v>4.2198678727109709</v>
      </c>
      <c r="BX21" s="2">
        <f>(2*('Calcification Rates'!$F$45+'Calcification Rates'!$G$45)*('Calcification Rates'!$H$45+'Calcification Rates'!$I$45))+(0.1*('Calcification Rates'!$F$45+'Calcification Rates'!$G$45)*($A21+(2*'Calcification Rates'!$F$45+'Calcification Rates'!$G$45)))*('Calcification Rates'!$H$45+'Calcification Rates'!$I$45)</f>
        <v>11.154911304203541</v>
      </c>
      <c r="BY21" s="2">
        <f>$A21*'Calcification Rates'!$F$46*'Calcification Rates'!$H$46</f>
        <v>7.7064000000000004</v>
      </c>
      <c r="BZ21" s="2">
        <f>$A21*('Calcification Rates'!$F$46-'Calcification Rates'!$G$46)*('Calcification Rates'!$H$46-'Calcification Rates'!$I$46)</f>
        <v>5.9436749999999998</v>
      </c>
      <c r="CA21" s="2">
        <f>$A21*('Calcification Rates'!$F$46+'Calcification Rates'!$G$46)*('Calcification Rates'!$H$46+'Calcification Rates'!$I$46)</f>
        <v>9.6486750000000026</v>
      </c>
      <c r="CB21" s="2">
        <f>(2*'Calcification Rates'!$F$47*'Calcification Rates'!$H$47)+0.1*'Calcification Rates'!$F$47*(BL21+(2*'Calcification Rates'!$F$47))*'Calcification Rates'!$H$47</f>
        <v>10.502404935820499</v>
      </c>
      <c r="CC21" s="2">
        <f>(2*('Calcification Rates'!$F$47-'Calcification Rates'!$G$47)*('Calcification Rates'!$H$47-'Calcification Rates'!$I$47))+(0.1*('Calcification Rates'!$F$47-'Calcification Rates'!$G$47)*(BL21+(2*'Calcification Rates'!$F$47-'Calcification Rates'!$G$47)))*('Calcification Rates'!$H$47-'Calcification Rates'!$I$47)</f>
        <v>6.1122395689468672</v>
      </c>
      <c r="CD21" s="2">
        <f>(2*('Calcification Rates'!$F$47+'Calcification Rates'!$G$47)*('Calcification Rates'!$H$47+'Calcification Rates'!$I$47))+(0.1*('Calcification Rates'!$F$47+'Calcification Rates'!$G$47)*(BL21+(2*'Calcification Rates'!$F$47+'Calcification Rates'!$G$47)))*('Calcification Rates'!$H$47+'Calcification Rates'!$I$47)</f>
        <v>16.080093734669589</v>
      </c>
      <c r="CE21" s="2">
        <f>(2*'Calcification Rates'!$F$48*'Calcification Rates'!$H$48)+0.1*'Calcification Rates'!$F$48*($A21+(2*'Calcification Rates'!$F$48))*'Calcification Rates'!$H$48</f>
        <v>7.2683128141685041</v>
      </c>
      <c r="CF21" s="2">
        <f>(2*('Calcification Rates'!$F$48-'Calcification Rates'!$G$48)*('Calcification Rates'!$H$48-'Calcification Rates'!$I$48))+(0.1*('Calcification Rates'!$F$48-'Calcification Rates'!$G$48)*($A21+(2*'Calcification Rates'!$F$48-'Calcification Rates'!$G$48)))*('Calcification Rates'!$H$48-'Calcification Rates'!$I$48)</f>
        <v>4.2198678727109709</v>
      </c>
      <c r="CG21" s="2">
        <f>(2*('Calcification Rates'!$F$48+'Calcification Rates'!$G$48)*('Calcification Rates'!$H$48+'Calcification Rates'!$I$48))+(0.1*('Calcification Rates'!$F$48+'Calcification Rates'!$G$48)*($A21+(2*'Calcification Rates'!$F$48+'Calcification Rates'!$G$48)))*('Calcification Rates'!$H$48+'Calcification Rates'!$I$48)</f>
        <v>11.154911304203541</v>
      </c>
      <c r="CH21" s="2">
        <f>((((1-'Calcification Rates'!$J$52)*$A21)*'Calcification Rates'!$F$52*0.1)+('Calcification Rates'!$J$52*$A21*'Calcification Rates'!$F$52))*'Calcification Rates'!$H$52</f>
        <v>42.078704919999993</v>
      </c>
      <c r="CI21" s="2">
        <f>((((1-'Calcification Rates'!$J$52)*$A21)*(('Calcification Rates'!$F$52-'Calcification Rates'!$G$52)*0.1))+('Calcification Rates'!$J$52*$A21*('Calcification Rates'!$F$52-'Calcification Rates'!$G$52)))*('Calcification Rates'!$H$52-'Calcification Rates'!$I$52)</f>
        <v>27.545312089931919</v>
      </c>
      <c r="CJ21" s="2">
        <f>((((1-'Calcification Rates'!$J$52)*$A21)*(('Calcification Rates'!$F$52+'Calcification Rates'!$G$52)*0.1))+('Calcification Rates'!$J$52*$A21*('Calcification Rates'!$F$52+'Calcification Rates'!$G$52)))*('Calcification Rates'!$H$52+'Calcification Rates'!$I$52)</f>
        <v>59.531893478867346</v>
      </c>
      <c r="CK21" s="2">
        <f>((((1-'Calcification Rates'!$J$53)*$A21)*'Calcification Rates'!$F$53*0.1)+('Calcification Rates'!$J$53*$A21*'Calcification Rates'!$F$53))*'Calcification Rates'!$H$53</f>
        <v>50.355023814181827</v>
      </c>
      <c r="CL21" s="2">
        <f>((((1-'Calcification Rates'!$J$53)*$A21)*(('Calcification Rates'!$F$53-'Calcification Rates'!$G$53)*0.1))+('Calcification Rates'!$J$53*$A21*('Calcification Rates'!$F$53-'Calcification Rates'!$G$53)))*('Calcification Rates'!$H$53-'Calcification Rates'!$I$53)</f>
        <v>34.849997768299502</v>
      </c>
      <c r="CM21" s="2">
        <f>((((1-'Calcification Rates'!$J$53)*$A21)*(('Calcification Rates'!$F$53+'Calcification Rates'!$G$53)*0.1))+('Calcification Rates'!$J$53*$A21*('Calcification Rates'!$F$53+'Calcification Rates'!$G$53)))*('Calcification Rates'!$H$53+'Calcification Rates'!$I$53)</f>
        <v>68.696961368494982</v>
      </c>
      <c r="CN21" s="2">
        <f>((((1-'Calcification Rates'!$J$54)*$A21)*'Calcification Rates'!$F$54*0.1)+('Calcification Rates'!$J$54*$A21*'Calcification Rates'!$F$54))*'Calcification Rates'!$H$54</f>
        <v>42.931642389981768</v>
      </c>
      <c r="CO21" s="2">
        <f>((((1-'Calcification Rates'!$J$54)*$A21)*(('Calcification Rates'!$F$54-'Calcification Rates'!$G$54)*0.1))+('Calcification Rates'!$J$54*$A21*('Calcification Rates'!$F$54-'Calcification Rates'!$G$54)))*('Calcification Rates'!$H$54-'Calcification Rates'!$I$54)</f>
        <v>30.706359857050749</v>
      </c>
      <c r="CP21" s="2">
        <f>((((1-'Calcification Rates'!$J$54)*$A21)*(('Calcification Rates'!$F$54+'Calcification Rates'!$G$54)*0.1))+('Calcification Rates'!$J$54*$A21*('Calcification Rates'!$F$54+'Calcification Rates'!$G$54)))*('Calcification Rates'!$H$54+'Calcification Rates'!$I$54)</f>
        <v>57.100091958594668</v>
      </c>
      <c r="CQ21" s="2">
        <f>((((1-'Calcification Rates'!$J$55)*$A21)*'Calcification Rates'!$F$55*0.1)+('Calcification Rates'!$J$55*$A21*'Calcification Rates'!$F$55))*'Calcification Rates'!$H$55</f>
        <v>42.934925703645831</v>
      </c>
      <c r="CR21" s="2">
        <f>((((1-'Calcification Rates'!$J$55)*$A21)*(('Calcification Rates'!$F$55-'Calcification Rates'!$G$55)*0.1))+('Calcification Rates'!$J$55*$A21*('Calcification Rates'!$F$55-'Calcification Rates'!$G$55)))*('Calcification Rates'!$H$55-'Calcification Rates'!$I$55)</f>
        <v>31.373667345826075</v>
      </c>
      <c r="CS21" s="2">
        <f>((((1-'Calcification Rates'!$J$55)*$A21)*(('Calcification Rates'!$F$55+'Calcification Rates'!$G$55)*0.1))+('Calcification Rates'!$J$55*$A21*('Calcification Rates'!$F$55+'Calcification Rates'!$G$55)))*('Calcification Rates'!$H$55+'Calcification Rates'!$I$55)</f>
        <v>56.254348185562542</v>
      </c>
      <c r="CT21" s="2">
        <f>((((1-'Calcification Rates'!$J$56)*$A21)*'Calcification Rates'!$F$56*0.1)+('Calcification Rates'!$J$56*$A21*'Calcification Rates'!$F$56))*'Calcification Rates'!$H$56</f>
        <v>41.470661283333328</v>
      </c>
      <c r="CU21" s="2">
        <f>((((1-'Calcification Rates'!$J$56)*$A21)*(('Calcification Rates'!$F$56-'Calcification Rates'!$G$56)*0.1))+('Calcification Rates'!$J$56*$A21*('Calcification Rates'!$F$56-'Calcification Rates'!$G$56)))*('Calcification Rates'!$H$56-'Calcification Rates'!$I$56)</f>
        <v>30.729529138876554</v>
      </c>
      <c r="CV21" s="2">
        <f>((((1-'Calcification Rates'!$J$56)*$A21)*(('Calcification Rates'!$F$56+'Calcification Rates'!$G$56)*0.1))+('Calcification Rates'!$J$56*$A21*('Calcification Rates'!$F$56+'Calcification Rates'!$G$56)))*('Calcification Rates'!$H$56+'Calcification Rates'!$I$56)</f>
        <v>53.791426145743387</v>
      </c>
      <c r="CW21" s="2">
        <f>((((1-'Calcification Rates'!$J$57)*$A21)*'Calcification Rates'!$F$57*0.1)+('Calcification Rates'!$J$57*$A21*'Calcification Rates'!$F$57))*'Calcification Rates'!$H$57</f>
        <v>42.413176312499999</v>
      </c>
      <c r="CX21" s="2">
        <f>((((1-'Calcification Rates'!$J$57)*$A21)*(('Calcification Rates'!$F$57-'Calcification Rates'!$G$57)*0.1))+('Calcification Rates'!$J$57*$A21*('Calcification Rates'!$F$57-'Calcification Rates'!$G$57)))*('Calcification Rates'!$H$57-'Calcification Rates'!$I$57)</f>
        <v>27.774766721676876</v>
      </c>
      <c r="CY21" s="2">
        <f>((((1-'Calcification Rates'!$J$57)*$A21)*(('Calcification Rates'!$F$57+'Calcification Rates'!$G$57)*0.1))+('Calcification Rates'!$J$57*$A21*('Calcification Rates'!$F$57+'Calcification Rates'!$G$57)))*('Calcification Rates'!$H$57+'Calcification Rates'!$I$57)</f>
        <v>59.684307099911905</v>
      </c>
      <c r="CZ21" s="2">
        <f>((((1-'Calcification Rates'!$J$58)*$A21)*'Calcification Rates'!$F$58*0.1)+('Calcification Rates'!$J$58*$A21*'Calcification Rates'!$F$58))*'Calcification Rates'!$H$58</f>
        <v>42.931642389981768</v>
      </c>
      <c r="DA21" s="2">
        <f>((((1-'Calcification Rates'!$J$58)*$A21)*(('Calcification Rates'!$F$58-'Calcification Rates'!$G$58)*0.1))+('Calcification Rates'!$J$58*$A21*('Calcification Rates'!$F$58-'Calcification Rates'!$G$58)))*('Calcification Rates'!$H$58-'Calcification Rates'!$I$58)</f>
        <v>30.706359857050749</v>
      </c>
      <c r="DB21" s="2">
        <f>((((1-'Calcification Rates'!$J$58)*$A21)*(('Calcification Rates'!$F$58+'Calcification Rates'!$G$58)*0.1))+('Calcification Rates'!$J$58*$A21*('Calcification Rates'!$F$58+'Calcification Rates'!$G$58)))*('Calcification Rates'!$H$58+'Calcification Rates'!$I$58)</f>
        <v>57.100091958594668</v>
      </c>
      <c r="DC21" s="2">
        <f>((((1-'Calcification Rates'!$J$59)*$A21)*'Calcification Rates'!$F$59*0.1)+('Calcification Rates'!$J$59*$A21*'Calcification Rates'!$F$59))*'Calcification Rates'!$H$59</f>
        <v>35.589746639999994</v>
      </c>
      <c r="DD21" s="2">
        <f>((((1-'Calcification Rates'!$J$59)*$A21)*(('Calcification Rates'!$F$59-'Calcification Rates'!$G$59)*0.1))+('Calcification Rates'!$J$59*$A21*('Calcification Rates'!$F$59-'Calcification Rates'!$G$59)))*('Calcification Rates'!$H$59-'Calcification Rates'!$I$59)</f>
        <v>27.608742299999992</v>
      </c>
      <c r="DE21" s="2">
        <f>((((1-'Calcification Rates'!$J$59)*$A21)*(('Calcification Rates'!$F$59+'Calcification Rates'!$G$59)*0.1))+('Calcification Rates'!$J$59*$A21*('Calcification Rates'!$F$59+'Calcification Rates'!$G$59)))*('Calcification Rates'!$H$59+'Calcification Rates'!$I$59)</f>
        <v>44.327538839999995</v>
      </c>
      <c r="DF21" s="2">
        <f>((((1-'Calcification Rates'!$J$60)*$A21)*'Calcification Rates'!$F$60*0.1)+('Calcification Rates'!$J$60*$A21*'Calcification Rates'!$F$60))*'Calcification Rates'!$H$60</f>
        <v>46.237000719512196</v>
      </c>
      <c r="DG21" s="2">
        <f>((((1-'Calcification Rates'!$J$60)*$A21)*(('Calcification Rates'!$F$60-'Calcification Rates'!$G$60)*0.1))+('Calcification Rates'!$J$60*$A21*('Calcification Rates'!$F$60-'Calcification Rates'!$G$60)))*('Calcification Rates'!$H$60-'Calcification Rates'!$I$60)</f>
        <v>35.325616229412404</v>
      </c>
      <c r="DH21" s="2">
        <f>((((1-'Calcification Rates'!$J$60)*$A21)*(('Calcification Rates'!$F$60+'Calcification Rates'!$G$60)*0.1))+('Calcification Rates'!$J$60*$A21*('Calcification Rates'!$F$60+'Calcification Rates'!$G$60)))*('Calcification Rates'!$H$60+'Calcification Rates'!$I$60)</f>
        <v>58.572092844050609</v>
      </c>
      <c r="DI21" s="2">
        <f>((((1-'Calcification Rates'!$J$61)*$A21)*'Calcification Rates'!$F$61*0.1)+('Calcification Rates'!$J$61*$A21*'Calcification Rates'!$F$61))*'Calcification Rates'!$H$61</f>
        <v>42.931642389981768</v>
      </c>
      <c r="DJ21" s="2">
        <f>((((1-'Calcification Rates'!$J$61)*$A21)*(('Calcification Rates'!$F$61-'Calcification Rates'!$G$61)*0.1))+('Calcification Rates'!$J$61*$A21*('Calcification Rates'!$F$61-'Calcification Rates'!$G$61)))*('Calcification Rates'!$H$61-'Calcification Rates'!$I$61)</f>
        <v>30.706359857050749</v>
      </c>
      <c r="DK21" s="2">
        <f>((((1-'Calcification Rates'!$J$61)*$A21)*(('Calcification Rates'!$F$61+'Calcification Rates'!$G$61)*0.1))+('Calcification Rates'!$J$61*$A21*('Calcification Rates'!$F$61+'Calcification Rates'!$G$61)))*('Calcification Rates'!$H$61+'Calcification Rates'!$I$61)</f>
        <v>57.100091958594668</v>
      </c>
      <c r="DL21" s="2">
        <f>(2*'Calcification Rates'!$F$62*'Calcification Rates'!$H$62)+0.1*'Calcification Rates'!$F$62*(CV21+(2*'Calcification Rates'!$F$62))*'Calcification Rates'!$H$62</f>
        <v>13.372275210519415</v>
      </c>
      <c r="DM21" s="2">
        <f>(2*('Calcification Rates'!$F$62-'Calcification Rates'!$G$62)*('Calcification Rates'!$H$62-'Calcification Rates'!$I$62))+(0.1*('Calcification Rates'!$F$62-'Calcification Rates'!$G$62)*(CV21+(2*'Calcification Rates'!$F$62-'Calcification Rates'!$G$62)))*('Calcification Rates'!$H$62-'Calcification Rates'!$I$62)</f>
        <v>7.7914933055209659</v>
      </c>
      <c r="DN21" s="2">
        <f>(2*('Calcification Rates'!$F$62+'Calcification Rates'!$G$62)*('Calcification Rates'!$H$62+'Calcification Rates'!$I$62))+(0.1*('Calcification Rates'!$F$62+'Calcification Rates'!$G$62)*(CV21+(2*'Calcification Rates'!$F$62+'Calcification Rates'!$G$62)))*('Calcification Rates'!$H$62+'Calcification Rates'!$I$62)</f>
        <v>20.450604568307757</v>
      </c>
      <c r="DO21" s="2">
        <f>((((((((($A21*2)/PI())/2)+'Calcification Rates'!$F$63)^2)*PI())/2))-((((((($A21*2)/PI())/2)^2)*PI())/2)))*'Calcification Rates'!$H$63</f>
        <v>21.433267648815114</v>
      </c>
      <c r="DP21" s="2">
        <f>((((((((($A21*2)/PI())/2)+('Calcification Rates'!$F$63-'Calcification Rates'!$G$63))^2)*PI())/2))-((((((($A21*2)/PI())/2)^2)*PI())/2)))*('Calcification Rates'!$H$63-'Calcification Rates'!$I$63)</f>
        <v>15.607104790502831</v>
      </c>
      <c r="DQ21" s="2">
        <f>((((((((($A21*2)/PI())/2)+('Calcification Rates'!$F$63+'Calcification Rates'!$G$63))^2)*PI())/2))-((((((($A21*2)/PI())/2)^2)*PI())/2)))*('Calcification Rates'!$H$63+'Calcification Rates'!$I$63)</f>
        <v>28.026668475640466</v>
      </c>
      <c r="DR21" s="2">
        <f>(2*'Calcification Rates'!$F$64*'Calcification Rates'!$H$64)+0.1*'Calcification Rates'!$F$64*($A21+(2*'Calcification Rates'!$F$64))*'Calcification Rates'!$H$64</f>
        <v>7.2683128141685041</v>
      </c>
      <c r="DS21" s="2">
        <f>(2*('Calcification Rates'!$F$64-'Calcification Rates'!$G$64)*('Calcification Rates'!$H$64-'Calcification Rates'!$I$64))+(0.1*('Calcification Rates'!$F$64-'Calcification Rates'!$G$64)*($A21+(2*'Calcification Rates'!$F$64-'Calcification Rates'!$G$64)))*('Calcification Rates'!$H$64-'Calcification Rates'!$I$64)</f>
        <v>4.2198678727109709</v>
      </c>
      <c r="DT21" s="2">
        <f>(2*('Calcification Rates'!$F$64+'Calcification Rates'!$G$64)*('Calcification Rates'!$H$64+'Calcification Rates'!$I$64))+(0.1*('Calcification Rates'!$F$64+'Calcification Rates'!$G$64)*($A21+(2*'Calcification Rates'!$F$64+'Calcification Rates'!$G$64)))*('Calcification Rates'!$H$64+'Calcification Rates'!$I$64)</f>
        <v>11.154911304203541</v>
      </c>
      <c r="DU21" s="2">
        <f>((((((((($A21*2)/PI())/2)+'Calcification Rates'!$F$65)^2)*PI())/2))-((((((($A21*2)/PI())/2)^2)*PI())/2)))*'Calcification Rates'!$H$65</f>
        <v>21.433267648815114</v>
      </c>
      <c r="DV21" s="2">
        <f>((((((((($A21*2)/PI())/2)+('Calcification Rates'!$F$65-'Calcification Rates'!$G$65))^2)*PI())/2))-((((((($A21*2)/PI())/2)^2)*PI())/2)))*('Calcification Rates'!$H$65-'Calcification Rates'!$I$65)</f>
        <v>15.607104790502831</v>
      </c>
      <c r="DW21" s="2">
        <f>((((((((($A21*2)/PI())/2)+('Calcification Rates'!$F$65+'Calcification Rates'!$G$65))^2)*PI())/2))-((((((($A21*2)/PI())/2)^2)*PI())/2)))*('Calcification Rates'!$H$65+'Calcification Rates'!$I$65)</f>
        <v>28.026668475640466</v>
      </c>
      <c r="DX21" s="2">
        <f>(2*'Calcification Rates'!$F$66*'Calcification Rates'!$H$66)+0.1*'Calcification Rates'!$F$66*(DH21+(2*'Calcification Rates'!$F$66))*'Calcification Rates'!$H$66</f>
        <v>14.211016618638569</v>
      </c>
      <c r="DY21" s="2">
        <f>(2*('Calcification Rates'!$F$66-'Calcification Rates'!$G$66)*('Calcification Rates'!$H$66-'Calcification Rates'!$I$66))+(0.1*('Calcification Rates'!$F$66-'Calcification Rates'!$G$66)*(DH21+(2*'Calcification Rates'!$F$66-'Calcification Rates'!$G$66)))*('Calcification Rates'!$H$66-'Calcification Rates'!$I$66)</f>
        <v>8.2822679778190977</v>
      </c>
      <c r="DZ21" s="2">
        <f>(2*('Calcification Rates'!$F$66+'Calcification Rates'!$G$66)*('Calcification Rates'!$H$66+'Calcification Rates'!$I$66))+(0.1*('Calcification Rates'!$F$66+'Calcification Rates'!$G$66)*(DH21+(2*'Calcification Rates'!$F$66+'Calcification Rates'!$G$66)))*('Calcification Rates'!$H$66+'Calcification Rates'!$I$66)</f>
        <v>21.727919589520788</v>
      </c>
      <c r="EA21" s="2">
        <f>((((((((($A21*2)/PI())/2)+'Calcification Rates'!$F$67)^2)*PI())/2))-((((((($A21*2)/PI())/2)^2)*PI())/2)))*'Calcification Rates'!$H$67</f>
        <v>21.433267648815114</v>
      </c>
      <c r="EB21" s="2">
        <f>((((((((($A21*2)/PI())/2)+('Calcification Rates'!$F$67-'Calcification Rates'!$G$67))^2)*PI())/2))-((((((($A21*2)/PI())/2)^2)*PI())/2)))*('Calcification Rates'!$H$67-'Calcification Rates'!$I$67)</f>
        <v>15.607104790502831</v>
      </c>
      <c r="EC21" s="2">
        <f>((((((((($A21*2)/PI())/2)+('Calcification Rates'!$F$67+'Calcification Rates'!$G$67))^2)*PI())/2))-((((((($A21*2)/PI())/2)^2)*PI())/2)))*('Calcification Rates'!$H$67+'Calcification Rates'!$I$67)</f>
        <v>28.026668475640466</v>
      </c>
      <c r="ED21" s="2">
        <f>((((((((($A21*2)/PI())/2)+'Calcification Rates'!$F$68)^2)*PI())/2))-((((((($A21*2)/PI())/2)^2)*PI())/2)))*'Calcification Rates'!$H$68</f>
        <v>21.433267648815114</v>
      </c>
      <c r="EE21" s="2">
        <f>((((((((($A21*2)/PI())/2)+('Calcification Rates'!$F$68-'Calcification Rates'!$G$68))^2)*PI())/2))-((((((($A21*2)/PI())/2)^2)*PI())/2)))*('Calcification Rates'!$H$68-'Calcification Rates'!$I$68)</f>
        <v>15.607104790502831</v>
      </c>
      <c r="EF21" s="2">
        <f>((((((((($A21*2)/PI())/2)+('Calcification Rates'!$F$68+'Calcification Rates'!$G$68))^2)*PI())/2))-((((((($A21*2)/PI())/2)^2)*PI())/2)))*('Calcification Rates'!$H$68+'Calcification Rates'!$I$68)</f>
        <v>28.026668475640466</v>
      </c>
      <c r="EG21" s="2">
        <f>((((1-'Calcification Rates'!$J$69)*$A21)*'Calcification Rates'!$F$69*0.1)+('Calcification Rates'!$J$69*$A21*'Calcification Rates'!$F$69))*'Calcification Rates'!$H$69</f>
        <v>5.8316120500000013</v>
      </c>
      <c r="EH21" s="2">
        <f>((((1-'Calcification Rates'!$J$69)*EC21)*(('Calcification Rates'!$F$69-'Calcification Rates'!$G$69)*0.1))+('Calcification Rates'!$J$69*EC21*('Calcification Rates'!$F$69-'Calcification Rates'!$G$69)))*('Calcification Rates'!$H$69-'Calcification Rates'!$I$69)</f>
        <v>6.3566647649452239</v>
      </c>
      <c r="EI21" s="2">
        <f>((((1-'Calcification Rates'!$J$69)*EC21)*(('Calcification Rates'!$F$69+'Calcification Rates'!$G$69)*0.1))+('Calcification Rates'!$J$69*EC21*('Calcification Rates'!$F$69+'Calcification Rates'!$G$69)))*('Calcification Rates'!$H$69+'Calcification Rates'!$I$69)</f>
        <v>11.086471999598251</v>
      </c>
      <c r="EJ21" s="2">
        <f>(2*'Calcification Rates'!$F$70*'Calcification Rates'!$H$70)+0.1*'Calcification Rates'!$F$70*(DT21+(2*'Calcification Rates'!$F$70))*'Calcification Rates'!$H$70</f>
        <v>5.8919355942585963</v>
      </c>
      <c r="EK21" s="2">
        <f>(2*('Calcification Rates'!$F$70-'Calcification Rates'!$G$70)*('Calcification Rates'!$H$70-'Calcification Rates'!$I$70))+(0.1*('Calcification Rates'!$F$70-'Calcification Rates'!$G$70)*(DT21+(2*'Calcification Rates'!$F$70-'Calcification Rates'!$G$70)))*('Calcification Rates'!$H$70-'Calcification Rates'!$I$70)</f>
        <v>3.4145051321558544</v>
      </c>
      <c r="EL21" s="2">
        <f>(2*('Calcification Rates'!$F$70+'Calcification Rates'!$G$70)*('Calcification Rates'!$H$70+'Calcification Rates'!$I$70))+(0.1*('Calcification Rates'!$F$70+'Calcification Rates'!$G$70)*(DT21+(2*'Calcification Rates'!$F$70+'Calcification Rates'!$G$70)))*('Calcification Rates'!$H$70+'Calcification Rates'!$I$70)</f>
        <v>9.0588334417920997</v>
      </c>
      <c r="EM21" s="2">
        <f>((((1-'Calcification Rates'!$J$71)*$A21)*'Calcification Rates'!$F$71*0.1)+('Calcification Rates'!$J$71*$A21*'Calcification Rates'!$F$71))*'Calcification Rates'!$H$71</f>
        <v>42.931642389981768</v>
      </c>
      <c r="EN21" s="2">
        <f>((((1-'Calcification Rates'!$J$71)*$A21)*(('Calcification Rates'!$F$71-'Calcification Rates'!$G$71)*0.1))+('Calcification Rates'!$J$71*$A21*('Calcification Rates'!$F$71-'Calcification Rates'!$G$71)))*('Calcification Rates'!$H$71-'Calcification Rates'!$I$71)</f>
        <v>30.706359857050749</v>
      </c>
      <c r="EO21" s="2">
        <f>((((1-'Calcification Rates'!$J$71)*$A21)*(('Calcification Rates'!$F$71+'Calcification Rates'!$G$71)*0.1))+('Calcification Rates'!$J$71*$A21*('Calcification Rates'!$F$71+'Calcification Rates'!$G$71)))*('Calcification Rates'!$H$71+'Calcification Rates'!$I$71)</f>
        <v>57.100091958594668</v>
      </c>
      <c r="EP21" s="2">
        <f>(2*'Calcification Rates'!$F$72*'Calcification Rates'!$H$72)+0.1*'Calcification Rates'!$F$72*($A21+(2*'Calcification Rates'!$F$72))*'Calcification Rates'!$H$72</f>
        <v>7.2683128141685041</v>
      </c>
      <c r="EQ21" s="2">
        <f>(2*('Calcification Rates'!$F$72-'Calcification Rates'!$G$72)*('Calcification Rates'!$H$72-'Calcification Rates'!$I$72))+(0.1*('Calcification Rates'!$F$72-'Calcification Rates'!$G$72)*($A21+(2*'Calcification Rates'!$F$72-'Calcification Rates'!$G$72)))*('Calcification Rates'!$H$72-'Calcification Rates'!$I$72)</f>
        <v>4.2198678727109709</v>
      </c>
      <c r="ER21" s="2">
        <f>(2*('Calcification Rates'!$F$72+'Calcification Rates'!$G$72)*('Calcification Rates'!$H$72+'Calcification Rates'!$I$72))+(0.1*('Calcification Rates'!$F$72+'Calcification Rates'!$G$72)*($A21+(2*'Calcification Rates'!$F$72+'Calcification Rates'!$G$72)))*('Calcification Rates'!$H$72+'Calcification Rates'!$I$72)</f>
        <v>11.154911304203541</v>
      </c>
      <c r="ES21" s="2">
        <f>$A21*'Calcification Rates'!$F$73*'Calcification Rates'!$H$73</f>
        <v>25.650000000000002</v>
      </c>
      <c r="ET21" s="2">
        <f>$A21*('Calcification Rates'!$F$73-'Calcification Rates'!$G$73)*('Calcification Rates'!$H$73-'Calcification Rates'!$I$73)</f>
        <v>17.95861</v>
      </c>
      <c r="EU21" s="2">
        <f>$A21*('Calcification Rates'!$F$73+'Calcification Rates'!$G$73)*('Calcification Rates'!$H$73+'Calcification Rates'!$I$73)</f>
        <v>34.702360000000006</v>
      </c>
      <c r="EV21" s="2">
        <f>(2*'Calcification Rates'!$F$74*'Calcification Rates'!$H$74)+0.1*'Calcification Rates'!$F$74*($A21+(2*'Calcification Rates'!$F$74))*'Calcification Rates'!$H$74</f>
        <v>7.2683128141685041</v>
      </c>
      <c r="EW21" s="2">
        <f>(2*('Calcification Rates'!$F$74-'Calcification Rates'!$G$74)*('Calcification Rates'!$H$74-'Calcification Rates'!$I$74))+(0.1*('Calcification Rates'!$F$74-'Calcification Rates'!$G$74)*($A21+(2*'Calcification Rates'!$F$74-'Calcification Rates'!$G$74)))*('Calcification Rates'!$H$74-'Calcification Rates'!$I$74)</f>
        <v>4.2198678727109709</v>
      </c>
      <c r="EX21" s="2">
        <f>(2*('Calcification Rates'!$F$74+'Calcification Rates'!$G$74)*('Calcification Rates'!$H$74+'Calcification Rates'!$I$74))+(0.1*('Calcification Rates'!$F$74+'Calcification Rates'!$G$74)*($A21+(2*'Calcification Rates'!$F$74+'Calcification Rates'!$G$74)))*('Calcification Rates'!$H$74+'Calcification Rates'!$I$74)</f>
        <v>11.154911304203541</v>
      </c>
      <c r="EY21" s="2">
        <f>$A21*'Calcification Rates'!$F$75*'Calcification Rates'!$H$75</f>
        <v>16.019277414965988</v>
      </c>
      <c r="EZ21" s="2">
        <f>$A21*('Calcification Rates'!$F$75-'Calcification Rates'!$G$75)*('Calcification Rates'!$H$75-'Calcification Rates'!$I$75)</f>
        <v>12.435521116617407</v>
      </c>
      <c r="FA21" s="2">
        <f>$A21*('Calcification Rates'!$F$75+'Calcification Rates'!$G$75)*('Calcification Rates'!$H$75+'Calcification Rates'!$I$75)</f>
        <v>20.019809484880575</v>
      </c>
      <c r="FB21" s="2">
        <f>((((1-'Calcification Rates'!$J$76)*$A21)*'Calcification Rates'!$F$76*0.1)+('Calcification Rates'!$J$76*$A21*'Calcification Rates'!$F$76))*'Calcification Rates'!$H$76</f>
        <v>10.967939999999999</v>
      </c>
      <c r="FC21" s="2">
        <f>((((1-'Calcification Rates'!$J$76)*$A21)*(('Calcification Rates'!$F$76-'Calcification Rates'!$G$76)*0.1))+('Calcification Rates'!$J$76*$A21*('Calcification Rates'!$F$76-'Calcification Rates'!$G$76)))*('Calcification Rates'!$H$76-'Calcification Rates'!$I$76)</f>
        <v>7.6765830719999997</v>
      </c>
      <c r="FD21" s="2">
        <f>((((1-'Calcification Rates'!$J$76)*$A21)*(('Calcification Rates'!$F$76+'Calcification Rates'!$G$76)*0.1))+('Calcification Rates'!$J$76*$A21*('Calcification Rates'!$F$76+'Calcification Rates'!$G$76)))*('Calcification Rates'!$H$76+'Calcification Rates'!$I$76)</f>
        <v>14.842303871999999</v>
      </c>
      <c r="FE21" s="113">
        <f>$A21*'Calcification Rates'!$F$77*'Calcification Rates'!$H$77</f>
        <v>33.630000000000003</v>
      </c>
      <c r="FF21" s="113">
        <f>$A21*('Calcification Rates'!$F$77-'Calcification Rates'!$G$77)*('Calcification Rates'!$H$77-'Calcification Rates'!$I$77)</f>
        <v>23.501100000000005</v>
      </c>
      <c r="FG21" s="113">
        <f>$A21*('Calcification Rates'!$F$77+'Calcification Rates'!$G$77)*('Calcification Rates'!$H$77+'Calcification Rates'!$I$77)</f>
        <v>45.562000000000012</v>
      </c>
      <c r="FH21" s="113">
        <f>$A21*'Calcification Rates'!$F$81*'Calcification Rates'!$H$81</f>
        <v>3.3819999999999997</v>
      </c>
      <c r="FI21" s="113">
        <f>$A21*('Calcification Rates'!$F$81-'Calcification Rates'!$G$81)*('Calcification Rates'!$H$81-'Calcification Rates'!$I$81)</f>
        <v>1.9189999999999998</v>
      </c>
      <c r="FJ21" s="113">
        <f>$A21*('Calcification Rates'!$F$81+'Calcification Rates'!$G$81)*('Calcification Rates'!$H$81+'Calcification Rates'!$I$81)</f>
        <v>4.8449999999999998</v>
      </c>
      <c r="FK21" s="113">
        <f>$A21*'Calcification Rates'!$F$84*'Calcification Rates'!$H$84</f>
        <v>3.3819999999999997</v>
      </c>
      <c r="FL21" s="113">
        <f>$A21*('Calcification Rates'!$F$84-'Calcification Rates'!$G$84)*('Calcification Rates'!$H$84-'Calcification Rates'!$I$84)</f>
        <v>1.9189999999999998</v>
      </c>
      <c r="FM21" s="113">
        <f>$A21*('Calcification Rates'!$F$84+'Calcification Rates'!$G$84)*('Calcification Rates'!$H$84+'Calcification Rates'!$I$84)</f>
        <v>4.8449999999999998</v>
      </c>
    </row>
    <row r="22" spans="1:169" x14ac:dyDescent="0.3">
      <c r="A22" s="1">
        <v>20</v>
      </c>
      <c r="B22" s="2">
        <f>((((1-'Calcification Rates'!$J$11)*A22)*'Calcification Rates'!$F$11*0.1)+('Calcification Rates'!$J$11*A22*'Calcification Rates'!$F$11))*'Calcification Rates'!$H$11</f>
        <v>45.191202515770286</v>
      </c>
      <c r="C22" s="2">
        <f>((((1-'Calcification Rates'!$J$11)*A22)*(('Calcification Rates'!$F$11-'Calcification Rates'!$G$11)*0.1))+('Calcification Rates'!$J$11*A22*('Calcification Rates'!$F$11-'Calcification Rates'!$G$11)))*('Calcification Rates'!$H$11-'Calcification Rates'!$I$11)</f>
        <v>32.322484060053419</v>
      </c>
      <c r="D22" s="2">
        <f>((((1-'Calcification Rates'!$J$11)*A22)*(('Calcification Rates'!$F$11+'Calcification Rates'!$G$11)*0.1))+('Calcification Rates'!$J$11*A22*('Calcification Rates'!$F$11+'Calcification Rates'!$G$11)))*('Calcification Rates'!$H$11+'Calcification Rates'!$I$11)</f>
        <v>60.105359956415434</v>
      </c>
      <c r="E22" s="2">
        <f>((((1-'Calcification Rates'!$J$12)*A22)*'Calcification Rates'!$F$12*0.1)+('Calcification Rates'!$J$12*A22*'Calcification Rates'!$F$12))*'Calcification Rates'!$H$12</f>
        <v>7.8460462847799102</v>
      </c>
      <c r="F22" s="2">
        <f>((((1-'Calcification Rates'!$J$12)*A22)*(('Calcification Rates'!$F$12-'Calcification Rates'!$G$12)*0.1))+('Calcification Rates'!$J$12*A22*('Calcification Rates'!$F$12-'Calcification Rates'!$G$12)))*('Calcification Rates'!$H$12-'Calcification Rates'!$I$12)</f>
        <v>5.9155394565790296</v>
      </c>
      <c r="G22" s="2">
        <f>((((1-'Calcification Rates'!$J$12)*A22)*(('Calcification Rates'!$F$12+'Calcification Rates'!$G$12)*0.1))+('Calcification Rates'!$J$12*A22*('Calcification Rates'!$F$12+'Calcification Rates'!$G$12)))*('Calcification Rates'!$H$12+'Calcification Rates'!$I$12)</f>
        <v>10.022618517185318</v>
      </c>
      <c r="H22" s="2">
        <f>(2*'Calcification Rates'!$F$13*'Calcification Rates'!$H$13)+0.1*'Calcification Rates'!$F$13*(A22+(2*'Calcification Rates'!$F$13))*'Calcification Rates'!$H$13</f>
        <v>7.4437572576006605</v>
      </c>
      <c r="I22" s="2">
        <f>(2*('Calcification Rates'!$F$13-'Calcification Rates'!$G$13)*('Calcification Rates'!$H$13-'Calcification Rates'!$I$13))+(0.1*('Calcification Rates'!$F$13-'Calcification Rates'!$G$13)*(A22+(2*'Calcification Rates'!$F$13-'Calcification Rates'!$G$13)))*('Calcification Rates'!$H$13-'Calcification Rates'!$I$13)</f>
        <v>4.322526079875237</v>
      </c>
      <c r="J22" s="2">
        <f>(2*('Calcification Rates'!$F$13+'Calcification Rates'!$G$13)*('Calcification Rates'!$H$13+'Calcification Rates'!$I$13))+(0.1*('Calcification Rates'!$F$13+'Calcification Rates'!$G$13)*(A22+(2*'Calcification Rates'!$F$13+'Calcification Rates'!$G$13)))*('Calcification Rates'!$H$13+'Calcification Rates'!$I$13)</f>
        <v>11.422094754090418</v>
      </c>
      <c r="K22" s="2">
        <f>(2*'Calcification Rates'!$F$14*'Calcification Rates'!$H$14)+0.1*'Calcification Rates'!$F$14*(A22+(2*'Calcification Rates'!$F$14))*'Calcification Rates'!$H$14</f>
        <v>14.30009668206278</v>
      </c>
      <c r="L22" s="2">
        <f>(2*('Calcification Rates'!$F$14-'Calcification Rates'!$G$14)*('Calcification Rates'!$H$14-'Calcification Rates'!$I$14))+(0.1*('Calcification Rates'!$F$14-'Calcification Rates'!$G$14)*(A22+(2*'Calcification Rates'!$F$14-'Calcification Rates'!$G$14)))*('Calcification Rates'!$H$14-'Calcification Rates'!$I$14)</f>
        <v>8.8754023767085748</v>
      </c>
      <c r="M22" s="2">
        <f>(2*('Calcification Rates'!$F$14+'Calcification Rates'!$G$14)*('Calcification Rates'!$H$14+'Calcification Rates'!$I$14))+(0.1*('Calcification Rates'!$F$14+'Calcification Rates'!$G$14)*(A22+(2*'Calcification Rates'!$F$14+'Calcification Rates'!$G$14)))*('Calcification Rates'!$H$14+'Calcification Rates'!$I$14)</f>
        <v>21.083007413280527</v>
      </c>
      <c r="N22" s="2">
        <f>((((((((($A22*2)/PI())/2)+'Calcification Rates'!$F$15)^2)*PI())/2))-((((((($A22*2)/PI())/2)^2)*PI())/2)))*'Calcification Rates'!$H$15</f>
        <v>26.230928222798486</v>
      </c>
      <c r="O22" s="2">
        <f>((((((((($A22*2)/PI())/2)+('Calcification Rates'!$F$15-'Calcification Rates'!$G$15))^2)*PI())/2))-((((((($A22*2)/PI())/2)^2)*PI())/2)))*('Calcification Rates'!$H$15-'Calcification Rates'!$I$15)</f>
        <v>19.869586044176252</v>
      </c>
      <c r="P22" s="2">
        <f>((((((((($A22*2)/PI())/2)+('Calcification Rates'!$F$15+'Calcification Rates'!$G$15))^2)*PI())/2))-((((((($A22*2)/PI())/2)^2)*PI())/2)))*('Calcification Rates'!$H$15+'Calcification Rates'!$I$15)</f>
        <v>33.466773295418442</v>
      </c>
      <c r="Q22" s="2">
        <f>(2*'Calcification Rates'!$F$16*'Calcification Rates'!$H$16)+0.1*'Calcification Rates'!$F$16*(A22+(2*'Calcification Rates'!$F$16))*'Calcification Rates'!$H$16</f>
        <v>14.30009668206278</v>
      </c>
      <c r="R22" s="2">
        <f>(2*('Calcification Rates'!$F$16-'Calcification Rates'!$G$16)*('Calcification Rates'!$H$16-'Calcification Rates'!$I$16))+(0.1*('Calcification Rates'!$F$16-'Calcification Rates'!$G$16)*(A22+(2*'Calcification Rates'!$F$16-'Calcification Rates'!$G$16)))*('Calcification Rates'!$H$16-'Calcification Rates'!$I$16)</f>
        <v>8.8754023767085748</v>
      </c>
      <c r="S22" s="2">
        <f>(2*('Calcification Rates'!$F$16+'Calcification Rates'!$G$16)*('Calcification Rates'!$H$16+'Calcification Rates'!$I$16))+(0.1*('Calcification Rates'!$F$16+'Calcification Rates'!$G$16)*(A22+(2*'Calcification Rates'!$F$16+'Calcification Rates'!$G$16)))*('Calcification Rates'!$H$16+'Calcification Rates'!$I$16)</f>
        <v>21.083007413280527</v>
      </c>
      <c r="T22" s="2">
        <f>$A22*'Calcification Rates'!$F$17*'Calcification Rates'!$H$17</f>
        <v>24.497849891856696</v>
      </c>
      <c r="U22" s="2">
        <f>$A22*('Calcification Rates'!$F$17-'Calcification Rates'!$G$17)*('Calcification Rates'!$H$17-'Calcification Rates'!$I$17)</f>
        <v>18.757107033519745</v>
      </c>
      <c r="V22" s="2">
        <f>$A22*('Calcification Rates'!$F$17+'Calcification Rates'!$G$17)*('Calcification Rates'!$H$17+'Calcification Rates'!$I$17)</f>
        <v>30.925373537073135</v>
      </c>
      <c r="W22" s="2">
        <f>$A22*'Calcification Rates'!$F$22*'Calcification Rates'!$H$22</f>
        <v>3.5599999999999996</v>
      </c>
      <c r="X22" s="2">
        <f>$A22*('Calcification Rates'!$F$22-'Calcification Rates'!$G$22)*('Calcification Rates'!$H$22-'Calcification Rates'!$I$22)</f>
        <v>2.02</v>
      </c>
      <c r="Y22" s="2">
        <f>$A22*('Calcification Rates'!$F$22+'Calcification Rates'!$G$22)*('Calcification Rates'!$H$22+'Calcification Rates'!$I$22)</f>
        <v>5.0999999999999996</v>
      </c>
      <c r="Z22" s="2">
        <f>((((((((($A22*2)/PI())/2)+'Calcification Rates'!$F$25)^2)*PI())/2))-((((((($A22*2)/PI())/2)^2)*PI())/2)))*'Calcification Rates'!$H$25</f>
        <v>39.216200299942891</v>
      </c>
      <c r="AA22" s="2">
        <f>((((((((($A22*2)/PI())/2)+('Calcification Rates'!$F$25-'Calcification Rates'!$G$25))^2)*PI())/2))-((((((($A22*2)/PI())/2)^2)*PI())/2)))*('Calcification Rates'!$H$25-'Calcification Rates'!$I$25)</f>
        <v>16.669615918093214</v>
      </c>
      <c r="AB22" s="2">
        <f>((((((((($A22*2)/PI())/2)+('Calcification Rates'!$F$25+'Calcification Rates'!$G$25))^2)*PI())/2))-((((((($A22*2)/PI())/2)^2)*PI())/2)))*('Calcification Rates'!$H$25+'Calcification Rates'!$I$25)</f>
        <v>63.408729685097164</v>
      </c>
      <c r="AC22" s="2">
        <f>((((((((($A22*2)/PI())/2)+'Calcification Rates'!$F$26)^2)*PI())/2))-((((((($A22*2)/PI())/2)^2)*PI())/2)))*'Calcification Rates'!$H$26</f>
        <v>39.216200299942891</v>
      </c>
      <c r="AD22" s="2">
        <f>((((((((($A22*2)/PI())/2)+('Calcification Rates'!$F$26-'Calcification Rates'!$G$26))^2)*PI())/2))-((((((($A22*2)/PI())/2)^2)*PI())/2)))*('Calcification Rates'!$H$26-'Calcification Rates'!$I$26)</f>
        <v>16.669615918093214</v>
      </c>
      <c r="AE22" s="2">
        <f>((((((((($A22*2)/PI())/2)+('Calcification Rates'!$F$26+'Calcification Rates'!$G$26))^2)*PI())/2))-((((((($A22*2)/PI())/2)^2)*PI())/2)))*('Calcification Rates'!$H$26+'Calcification Rates'!$I$26)</f>
        <v>63.408729685097164</v>
      </c>
      <c r="AF22" s="2">
        <f>((((((((($A22*2)/PI())/2)+'Calcification Rates'!$F$27)^2)*PI())/2))-((((((($A22*2)/PI())/2)^2)*PI())/2)))*'Calcification Rates'!$H$27</f>
        <v>39.216200299942891</v>
      </c>
      <c r="AG22" s="2">
        <f>((((((((($A22*2)/PI())/2)+('Calcification Rates'!$F$27-'Calcification Rates'!$G$27))^2)*PI())/2))-((((((($A22*2)/PI())/2)^2)*PI())/2)))*('Calcification Rates'!$H$27-'Calcification Rates'!$I$27)</f>
        <v>16.669615918093214</v>
      </c>
      <c r="AH22" s="2">
        <f>((((((((($A22*2)/PI())/2)+('Calcification Rates'!$F$27+'Calcification Rates'!$G$27))^2)*PI())/2))-((((((($A22*2)/PI())/2)^2)*PI())/2)))*('Calcification Rates'!$H$27+'Calcification Rates'!$I$27)</f>
        <v>63.408729685097164</v>
      </c>
      <c r="AI22" s="2">
        <f>$A22*'Calcification Rates'!$F$29*'Calcification Rates'!$H$29</f>
        <v>32.273999999999994</v>
      </c>
      <c r="AJ22" s="2">
        <f>$A22*('Calcification Rates'!$F$29-'Calcification Rates'!$G$29)*('Calcification Rates'!$H$29-'Calcification Rates'!$I$29)</f>
        <v>29.861599999999999</v>
      </c>
      <c r="AK22" s="2">
        <f>$A22*('Calcification Rates'!$F$29+'Calcification Rates'!$G$29)*('Calcification Rates'!$H$29+'Calcification Rates'!$I$29)</f>
        <v>34.686399999999992</v>
      </c>
      <c r="AL22" s="2">
        <f>(2*'Calcification Rates'!$F$30*'Calcification Rates'!$H$30)+0.1*'Calcification Rates'!$F$30*($A22+(2*'Calcification Rates'!$F$30))*'Calcification Rates'!$H$30</f>
        <v>7.4437572576006605</v>
      </c>
      <c r="AM22" s="2">
        <f>(2*('Calcification Rates'!$F$30-'Calcification Rates'!$G$30)*('Calcification Rates'!$H$30-'Calcification Rates'!$I$30))+(0.1*('Calcification Rates'!$F$30-'Calcification Rates'!$G$30)*($A22+(2*'Calcification Rates'!$F$30-'Calcification Rates'!$G$30)))*('Calcification Rates'!$H$30-'Calcification Rates'!$I$30)</f>
        <v>4.322526079875237</v>
      </c>
      <c r="AN22" s="2">
        <f>(2*('Calcification Rates'!$F$30+'Calcification Rates'!$G$30)*('Calcification Rates'!$H$30+'Calcification Rates'!$I$30))+(0.1*('Calcification Rates'!$F$30+'Calcification Rates'!$G$30)*($A22+(2*'Calcification Rates'!$F$30+'Calcification Rates'!$G$30)))*('Calcification Rates'!$H$30+'Calcification Rates'!$I$30)</f>
        <v>11.422094754090418</v>
      </c>
      <c r="AO22" s="2">
        <f>((((((((($A22*2)/PI())/2)+'Calcification Rates'!$F$31)^2)*PI())/2))-((((((($A22*2)/PI())/2)^2)*PI())/2)))*'Calcification Rates'!$H$31</f>
        <v>75.704269228233102</v>
      </c>
      <c r="AP22" s="2">
        <f>((((((((($A22*2)/PI())/2)+('Calcification Rates'!$F$31-'Calcification Rates'!$G$31))^2)*PI())/2))-((((((($A22*2)/PI())/2)^2)*PI())/2)))*('Calcification Rates'!$H$31-'Calcification Rates'!$I$31)</f>
        <v>45.900516102423097</v>
      </c>
      <c r="AQ22" s="2">
        <f>((((((((($A22*2)/PI())/2)+('Calcification Rates'!$F$31+'Calcification Rates'!$G$31))^2)*PI())/2))-((((((($A22*2)/PI())/2)^2)*PI())/2)))*('Calcification Rates'!$H$31+'Calcification Rates'!$I$31)</f>
        <v>114.13235810077157</v>
      </c>
      <c r="AR22" s="2">
        <f>(2*'Calcification Rates'!$F$32*'Calcification Rates'!$H$32)+0.1*'Calcification Rates'!$F$32*($A22+(2*'Calcification Rates'!$F$32))*'Calcification Rates'!$H$32</f>
        <v>7.4437572576006605</v>
      </c>
      <c r="AS22" s="2">
        <f>(2*('Calcification Rates'!$F$32-'Calcification Rates'!$G$32)*('Calcification Rates'!$H$32-'Calcification Rates'!$I$32))+(0.1*('Calcification Rates'!$F$32-'Calcification Rates'!$G$32)*($A22+(2*'Calcification Rates'!$F$32-'Calcification Rates'!$G$32)))*('Calcification Rates'!$H$32-'Calcification Rates'!$I$32)</f>
        <v>4.322526079875237</v>
      </c>
      <c r="AT22" s="2">
        <f>(2*('Calcification Rates'!$F$32+'Calcification Rates'!$G$32)*('Calcification Rates'!$H$32+'Calcification Rates'!$I$32))+(0.1*('Calcification Rates'!$F$32+'Calcification Rates'!$G$32)*($A22+(2*'Calcification Rates'!$F$32+'Calcification Rates'!$G$32)))*('Calcification Rates'!$H$32+'Calcification Rates'!$I$32)</f>
        <v>11.422094754090418</v>
      </c>
      <c r="AU22" s="2">
        <f>((((((((($A22*2)/PI())/2)+'Calcification Rates'!$F$36)^2)*PI())/2))-((((((($A22*2)/PI())/2)^2)*PI())/2)))*'Calcification Rates'!$H$36</f>
        <v>27.762674008090503</v>
      </c>
      <c r="AV22" s="2">
        <f>((((((((($A22*2)/PI())/2)+('Calcification Rates'!$F$36-'Calcification Rates'!$G$36))^2)*PI())/2))-((((((($A22*2)/PI())/2)^2)*PI())/2)))*('Calcification Rates'!$H$36-'Calcification Rates'!$I$36)</f>
        <v>21.120566970274727</v>
      </c>
      <c r="AW22" s="2">
        <f>((((((((($A22*2)/PI())/2)+('Calcification Rates'!$F$36+'Calcification Rates'!$G$36))^2)*PI())/2))-((((((($A22*2)/PI())/2)^2)*PI())/2)))*('Calcification Rates'!$H$36+'Calcification Rates'!$I$36)</f>
        <v>35.248868391493055</v>
      </c>
      <c r="AX22" s="2">
        <f>$A22*'Calcification Rates'!$F$37*'Calcification Rates'!$H$37</f>
        <v>25.847892760942759</v>
      </c>
      <c r="AY22" s="2">
        <f>$A22*('Calcification Rates'!$F$37-'Calcification Rates'!$G$37)*('Calcification Rates'!$H$37-'Calcification Rates'!$I$37)</f>
        <v>19.896891548886074</v>
      </c>
      <c r="AZ22" s="2">
        <f>$A22*('Calcification Rates'!$F$37+'Calcification Rates'!$G$37)*('Calcification Rates'!$H$37+'Calcification Rates'!$I$37)</f>
        <v>32.437903636013118</v>
      </c>
      <c r="BA22" s="2">
        <f>$A22*'Calcification Rates'!$F$38*'Calcification Rates'!$H$38</f>
        <v>38.469506666666675</v>
      </c>
      <c r="BB22" s="2">
        <f>$A22*('Calcification Rates'!$F$38-'Calcification Rates'!$G$38)*('Calcification Rates'!$H$38-'Calcification Rates'!$I$38)</f>
        <v>29.352526060606063</v>
      </c>
      <c r="BC22" s="2">
        <f>$A22*('Calcification Rates'!$F$38+'Calcification Rates'!$G$38)*('Calcification Rates'!$H$38+'Calcification Rates'!$I$38)</f>
        <v>48.648900000000005</v>
      </c>
      <c r="BD22" s="2">
        <f>(2*'Calcification Rates'!$F$39*'Calcification Rates'!$H$39)+0.1*'Calcification Rates'!$F$39*(AN22+(2*'Calcification Rates'!$F$39))*'Calcification Rates'!$H$39</f>
        <v>5.9388114459182821</v>
      </c>
      <c r="BE22" s="2">
        <f>(2*('Calcification Rates'!$F$39-'Calcification Rates'!$G$39)*('Calcification Rates'!$H$39-'Calcification Rates'!$I$39))+(0.1*('Calcification Rates'!$F$39-'Calcification Rates'!$G$39)*(AN22+(2*'Calcification Rates'!$F$39-'Calcification Rates'!$G$39)))*('Calcification Rates'!$H$39-'Calcification Rates'!$I$39)</f>
        <v>3.4419337061052047</v>
      </c>
      <c r="BF22" s="2">
        <f>(2*('Calcification Rates'!$F$39+'Calcification Rates'!$G$39)*('Calcification Rates'!$H$39+'Calcification Rates'!$I$39))+(0.1*('Calcification Rates'!$F$39+'Calcification Rates'!$G$39)*(AN22+(2*'Calcification Rates'!$F$39+'Calcification Rates'!$G$39)))*('Calcification Rates'!$H$39+'Calcification Rates'!$I$39)</f>
        <v>9.1302204376855549</v>
      </c>
      <c r="BG22" s="2">
        <f>((((((((($A22*2)/PI())/2)+'Calcification Rates'!$F$40)^2)*PI())/2))-((((((($A22*2)/PI())/2)^2)*PI())/2)))*'Calcification Rates'!$H$40</f>
        <v>27.762674008090503</v>
      </c>
      <c r="BH22" s="2">
        <f>((((((((($A22*2)/PI())/2)+('Calcification Rates'!$F$40-'Calcification Rates'!$G$40))^2)*PI())/2))-((((((($A22*2)/PI())/2)^2)*PI())/2)))*('Calcification Rates'!$H$40-'Calcification Rates'!$I$40)</f>
        <v>21.120566970274727</v>
      </c>
      <c r="BI22" s="2">
        <f>((((((((($A22*2)/PI())/2)+('Calcification Rates'!$F$40+'Calcification Rates'!$G$40))^2)*PI())/2))-((((((($A22*2)/PI())/2)^2)*PI())/2)))*('Calcification Rates'!$H$40+'Calcification Rates'!$I$40)</f>
        <v>35.248868391493055</v>
      </c>
      <c r="BJ22" s="2">
        <f>((((((((($A22*2)/PI())/2)+'Calcification Rates'!$F$41)^2)*PI())/2))-((((((($A22*2)/PI())/2)^2)*PI())/2)))*'Calcification Rates'!$H$41</f>
        <v>32.029690011184108</v>
      </c>
      <c r="BK22" s="2">
        <f>((((((((($A22*2)/PI())/2)+('Calcification Rates'!$F$41-'Calcification Rates'!$G$41))^2)*PI())/2))-((((((($A22*2)/PI())/2)^2)*PI())/2)))*('Calcification Rates'!$H$41-'Calcification Rates'!$I$41)</f>
        <v>25.539639153653734</v>
      </c>
      <c r="BL22" s="2">
        <f>((((((((($A22*2)/PI())/2)+('Calcification Rates'!$F$41+'Calcification Rates'!$G$41))^2)*PI())/2))-((((((($A22*2)/PI())/2)^2)*PI())/2)))*('Calcification Rates'!$H$41+'Calcification Rates'!$I$41)</f>
        <v>39.237539255648457</v>
      </c>
      <c r="BM22" s="2">
        <f>((((1-'Calcification Rates'!$J$42)*$A22)*'Calcification Rates'!$F$42*0.1)+('Calcification Rates'!$J$42*$A22*'Calcification Rates'!$F$42))*'Calcification Rates'!$H$42</f>
        <v>7.8460462847799102</v>
      </c>
      <c r="BN22" s="2">
        <f>((((1-'Calcification Rates'!$J$42)*BI22)*(('Calcification Rates'!$F$42-'Calcification Rates'!$G$42)*0.1))+('Calcification Rates'!$J$42*BI22*('Calcification Rates'!$F$42-'Calcification Rates'!$G$42)))*('Calcification Rates'!$H$42-'Calcification Rates'!$I$42)</f>
        <v>10.425803588481928</v>
      </c>
      <c r="BO22" s="2">
        <f>((((1-'Calcification Rates'!$J$42)*BI22)*(('Calcification Rates'!$F$42+'Calcification Rates'!$G$42)*0.1))+('Calcification Rates'!$J$42*BI22*('Calcification Rates'!$F$42+'Calcification Rates'!$G$42)))*('Calcification Rates'!$H$42+'Calcification Rates'!$I$42)</f>
        <v>17.664298052520326</v>
      </c>
      <c r="BP22" s="2">
        <f>(2*'Calcification Rates'!$F$43*'Calcification Rates'!$H$43)+0.1*'Calcification Rates'!$F$43*($A22+(2*'Calcification Rates'!$F$43))*'Calcification Rates'!$H$43</f>
        <v>7.4437572576006605</v>
      </c>
      <c r="BQ22" s="2">
        <f>(2*('Calcification Rates'!$F$43-'Calcification Rates'!$G$43)*('Calcification Rates'!$H$43-'Calcification Rates'!$I$43))+(0.1*('Calcification Rates'!$F$43-'Calcification Rates'!$G$43)*($A22+(2*'Calcification Rates'!$F$43-'Calcification Rates'!$G$43)))*('Calcification Rates'!$H$43-'Calcification Rates'!$I$43)</f>
        <v>4.322526079875237</v>
      </c>
      <c r="BR22" s="2">
        <f>(2*('Calcification Rates'!$F$43+'Calcification Rates'!$G$43)*('Calcification Rates'!$H$43+'Calcification Rates'!$I$43))+(0.1*('Calcification Rates'!$F$43+'Calcification Rates'!$G$43)*($A22+(2*'Calcification Rates'!$F$43+'Calcification Rates'!$G$43)))*('Calcification Rates'!$H$43+'Calcification Rates'!$I$43)</f>
        <v>11.422094754090418</v>
      </c>
      <c r="BS22" s="2">
        <f>$A22*'Calcification Rates'!$F$44*'Calcification Rates'!$H$44</f>
        <v>31.926177777777777</v>
      </c>
      <c r="BT22" s="2">
        <f>$A22*('Calcification Rates'!$F$44-'Calcification Rates'!$G$44)*('Calcification Rates'!$H$44-'Calcification Rates'!$I$44)</f>
        <v>23.757772583960719</v>
      </c>
      <c r="BU22" s="2">
        <f>$A22*('Calcification Rates'!$F$44+'Calcification Rates'!$G$44)*('Calcification Rates'!$H$44+'Calcification Rates'!$I$44)</f>
        <v>41.012311492379467</v>
      </c>
      <c r="BV22" s="2">
        <f>(2*'Calcification Rates'!$F$45*'Calcification Rates'!$H$45)+0.1*'Calcification Rates'!$F$45*($A22+(2*'Calcification Rates'!$F$45))*'Calcification Rates'!$H$45</f>
        <v>7.4437572576006605</v>
      </c>
      <c r="BW22" s="2">
        <f>(2*('Calcification Rates'!$F$45-'Calcification Rates'!$G$45)*('Calcification Rates'!$H$45-'Calcification Rates'!$I$45))+(0.1*('Calcification Rates'!$F$45-'Calcification Rates'!$G$45)*($A22+(2*'Calcification Rates'!$F$45-'Calcification Rates'!$G$45)))*('Calcification Rates'!$H$45-'Calcification Rates'!$I$45)</f>
        <v>4.322526079875237</v>
      </c>
      <c r="BX22" s="2">
        <f>(2*('Calcification Rates'!$F$45+'Calcification Rates'!$G$45)*('Calcification Rates'!$H$45+'Calcification Rates'!$I$45))+(0.1*('Calcification Rates'!$F$45+'Calcification Rates'!$G$45)*($A22+(2*'Calcification Rates'!$F$45+'Calcification Rates'!$G$45)))*('Calcification Rates'!$H$45+'Calcification Rates'!$I$45)</f>
        <v>11.422094754090418</v>
      </c>
      <c r="BY22" s="2">
        <f>$A22*'Calcification Rates'!$F$46*'Calcification Rates'!$H$46</f>
        <v>8.1120000000000019</v>
      </c>
      <c r="BZ22" s="2">
        <f>$A22*('Calcification Rates'!$F$46-'Calcification Rates'!$G$46)*('Calcification Rates'!$H$46-'Calcification Rates'!$I$46)</f>
        <v>6.2565</v>
      </c>
      <c r="CA22" s="2">
        <f>$A22*('Calcification Rates'!$F$46+'Calcification Rates'!$G$46)*('Calcification Rates'!$H$46+'Calcification Rates'!$I$46)</f>
        <v>10.156500000000001</v>
      </c>
      <c r="CB22" s="2">
        <f>(2*'Calcification Rates'!$F$47*'Calcification Rates'!$H$47)+0.1*'Calcification Rates'!$F$47*(BL22+(2*'Calcification Rates'!$F$47))*'Calcification Rates'!$H$47</f>
        <v>10.818876625312157</v>
      </c>
      <c r="CC22" s="2">
        <f>(2*('Calcification Rates'!$F$47-'Calcification Rates'!$G$47)*('Calcification Rates'!$H$47-'Calcification Rates'!$I$47))+(0.1*('Calcification Rates'!$F$47-'Calcification Rates'!$G$47)*(BL22+(2*'Calcification Rates'!$F$47-'Calcification Rates'!$G$47)))*('Calcification Rates'!$H$47-'Calcification Rates'!$I$47)</f>
        <v>6.2974173701123011</v>
      </c>
      <c r="CD22" s="2">
        <f>(2*('Calcification Rates'!$F$47+'Calcification Rates'!$G$47)*('Calcification Rates'!$H$47+'Calcification Rates'!$I$47))+(0.1*('Calcification Rates'!$F$47+'Calcification Rates'!$G$47)*(BL22+(2*'Calcification Rates'!$F$47+'Calcification Rates'!$G$47)))*('Calcification Rates'!$H$47+'Calcification Rates'!$I$47)</f>
        <v>16.562046859748797</v>
      </c>
      <c r="CE22" s="2">
        <f>(2*'Calcification Rates'!$F$48*'Calcification Rates'!$H$48)+0.1*'Calcification Rates'!$F$48*($A22+(2*'Calcification Rates'!$F$48))*'Calcification Rates'!$H$48</f>
        <v>7.4437572576006605</v>
      </c>
      <c r="CF22" s="2">
        <f>(2*('Calcification Rates'!$F$48-'Calcification Rates'!$G$48)*('Calcification Rates'!$H$48-'Calcification Rates'!$I$48))+(0.1*('Calcification Rates'!$F$48-'Calcification Rates'!$G$48)*($A22+(2*'Calcification Rates'!$F$48-'Calcification Rates'!$G$48)))*('Calcification Rates'!$H$48-'Calcification Rates'!$I$48)</f>
        <v>4.322526079875237</v>
      </c>
      <c r="CG22" s="2">
        <f>(2*('Calcification Rates'!$F$48+'Calcification Rates'!$G$48)*('Calcification Rates'!$H$48+'Calcification Rates'!$I$48))+(0.1*('Calcification Rates'!$F$48+'Calcification Rates'!$G$48)*($A22+(2*'Calcification Rates'!$F$48+'Calcification Rates'!$G$48)))*('Calcification Rates'!$H$48+'Calcification Rates'!$I$48)</f>
        <v>11.422094754090418</v>
      </c>
      <c r="CH22" s="2">
        <f>((((1-'Calcification Rates'!$J$52)*$A22)*'Calcification Rates'!$F$52*0.1)+('Calcification Rates'!$J$52*$A22*'Calcification Rates'!$F$52))*'Calcification Rates'!$H$52</f>
        <v>44.293373599999988</v>
      </c>
      <c r="CI22" s="2">
        <f>((((1-'Calcification Rates'!$J$52)*$A22)*(('Calcification Rates'!$F$52-'Calcification Rates'!$G$52)*0.1))+('Calcification Rates'!$J$52*$A22*('Calcification Rates'!$F$52-'Calcification Rates'!$G$52)))*('Calcification Rates'!$H$52-'Calcification Rates'!$I$52)</f>
        <v>28.995065357823076</v>
      </c>
      <c r="CJ22" s="2">
        <f>((((1-'Calcification Rates'!$J$52)*$A22)*(('Calcification Rates'!$F$52+'Calcification Rates'!$G$52)*0.1))+('Calcification Rates'!$J$52*$A22*('Calcification Rates'!$F$52+'Calcification Rates'!$G$52)))*('Calcification Rates'!$H$52+'Calcification Rates'!$I$52)</f>
        <v>62.665151030386681</v>
      </c>
      <c r="CK22" s="2">
        <f>((((1-'Calcification Rates'!$J$53)*$A22)*'Calcification Rates'!$F$53*0.1)+('Calcification Rates'!$J$53*$A22*'Calcification Rates'!$F$53))*'Calcification Rates'!$H$53</f>
        <v>53.005288225454557</v>
      </c>
      <c r="CL22" s="2">
        <f>((((1-'Calcification Rates'!$J$53)*$A22)*(('Calcification Rates'!$F$53-'Calcification Rates'!$G$53)*0.1))+('Calcification Rates'!$J$53*$A22*('Calcification Rates'!$F$53-'Calcification Rates'!$G$53)))*('Calcification Rates'!$H$53-'Calcification Rates'!$I$53)</f>
        <v>36.684208177157366</v>
      </c>
      <c r="CM22" s="2">
        <f>((((1-'Calcification Rates'!$J$53)*$A22)*(('Calcification Rates'!$F$53+'Calcification Rates'!$G$53)*0.1))+('Calcification Rates'!$J$53*$A22*('Calcification Rates'!$F$53+'Calcification Rates'!$G$53)))*('Calcification Rates'!$H$53+'Calcification Rates'!$I$53)</f>
        <v>72.312590914205245</v>
      </c>
      <c r="CN22" s="2">
        <f>((((1-'Calcification Rates'!$J$54)*$A22)*'Calcification Rates'!$F$54*0.1)+('Calcification Rates'!$J$54*$A22*'Calcification Rates'!$F$54))*'Calcification Rates'!$H$54</f>
        <v>45.191202515770286</v>
      </c>
      <c r="CO22" s="2">
        <f>((((1-'Calcification Rates'!$J$54)*$A22)*(('Calcification Rates'!$F$54-'Calcification Rates'!$G$54)*0.1))+('Calcification Rates'!$J$54*$A22*('Calcification Rates'!$F$54-'Calcification Rates'!$G$54)))*('Calcification Rates'!$H$54-'Calcification Rates'!$I$54)</f>
        <v>32.322484060053419</v>
      </c>
      <c r="CP22" s="2">
        <f>((((1-'Calcification Rates'!$J$54)*$A22)*(('Calcification Rates'!$F$54+'Calcification Rates'!$G$54)*0.1))+('Calcification Rates'!$J$54*$A22*('Calcification Rates'!$F$54+'Calcification Rates'!$G$54)))*('Calcification Rates'!$H$54+'Calcification Rates'!$I$54)</f>
        <v>60.105359956415434</v>
      </c>
      <c r="CQ22" s="2">
        <f>((((1-'Calcification Rates'!$J$55)*$A22)*'Calcification Rates'!$F$55*0.1)+('Calcification Rates'!$J$55*$A22*'Calcification Rates'!$F$55))*'Calcification Rates'!$H$55</f>
        <v>45.194658635416666</v>
      </c>
      <c r="CR22" s="2">
        <f>((((1-'Calcification Rates'!$J$55)*$A22)*(('Calcification Rates'!$F$55-'Calcification Rates'!$G$55)*0.1))+('Calcification Rates'!$J$55*$A22*('Calcification Rates'!$F$55-'Calcification Rates'!$G$55)))*('Calcification Rates'!$H$55-'Calcification Rates'!$I$55)</f>
        <v>33.024912995606392</v>
      </c>
      <c r="CS22" s="2">
        <f>((((1-'Calcification Rates'!$J$55)*$A22)*(('Calcification Rates'!$F$55+'Calcification Rates'!$G$55)*0.1))+('Calcification Rates'!$J$55*$A22*('Calcification Rates'!$F$55+'Calcification Rates'!$G$55)))*('Calcification Rates'!$H$55+'Calcification Rates'!$I$55)</f>
        <v>59.215103353223725</v>
      </c>
      <c r="CT22" s="2">
        <f>((((1-'Calcification Rates'!$J$56)*$A22)*'Calcification Rates'!$F$56*0.1)+('Calcification Rates'!$J$56*$A22*'Calcification Rates'!$F$56))*'Calcification Rates'!$H$56</f>
        <v>43.653327666666669</v>
      </c>
      <c r="CU22" s="2">
        <f>((((1-'Calcification Rates'!$J$56)*$A22)*(('Calcification Rates'!$F$56-'Calcification Rates'!$G$56)*0.1))+('Calcification Rates'!$J$56*$A22*('Calcification Rates'!$F$56-'Calcification Rates'!$G$56)))*('Calcification Rates'!$H$56-'Calcification Rates'!$I$56)</f>
        <v>32.346872777764787</v>
      </c>
      <c r="CV22" s="2">
        <f>((((1-'Calcification Rates'!$J$56)*$A22)*(('Calcification Rates'!$F$56+'Calcification Rates'!$G$56)*0.1))+('Calcification Rates'!$J$56*$A22*('Calcification Rates'!$F$56+'Calcification Rates'!$G$56)))*('Calcification Rates'!$H$56+'Calcification Rates'!$I$56)</f>
        <v>56.622553837624615</v>
      </c>
      <c r="CW22" s="2">
        <f>((((1-'Calcification Rates'!$J$57)*$A22)*'Calcification Rates'!$F$57*0.1)+('Calcification Rates'!$J$57*$A22*'Calcification Rates'!$F$57))*'Calcification Rates'!$H$57</f>
        <v>44.64544875</v>
      </c>
      <c r="CX22" s="2">
        <f>((((1-'Calcification Rates'!$J$57)*$A22)*(('Calcification Rates'!$F$57-'Calcification Rates'!$G$57)*0.1))+('Calcification Rates'!$J$57*$A22*('Calcification Rates'!$F$57-'Calcification Rates'!$G$57)))*('Calcification Rates'!$H$57-'Calcification Rates'!$I$57)</f>
        <v>29.236596549133555</v>
      </c>
      <c r="CY22" s="2">
        <f>((((1-'Calcification Rates'!$J$57)*$A22)*(('Calcification Rates'!$F$57+'Calcification Rates'!$G$57)*0.1))+('Calcification Rates'!$J$57*$A22*('Calcification Rates'!$F$57+'Calcification Rates'!$G$57)))*('Calcification Rates'!$H$57+'Calcification Rates'!$I$57)</f>
        <v>62.825586420959901</v>
      </c>
      <c r="CZ22" s="2">
        <f>((((1-'Calcification Rates'!$J$58)*$A22)*'Calcification Rates'!$F$58*0.1)+('Calcification Rates'!$J$58*$A22*'Calcification Rates'!$F$58))*'Calcification Rates'!$H$58</f>
        <v>45.191202515770286</v>
      </c>
      <c r="DA22" s="2">
        <f>((((1-'Calcification Rates'!$J$58)*$A22)*(('Calcification Rates'!$F$58-'Calcification Rates'!$G$58)*0.1))+('Calcification Rates'!$J$58*$A22*('Calcification Rates'!$F$58-'Calcification Rates'!$G$58)))*('Calcification Rates'!$H$58-'Calcification Rates'!$I$58)</f>
        <v>32.322484060053419</v>
      </c>
      <c r="DB22" s="2">
        <f>((((1-'Calcification Rates'!$J$58)*$A22)*(('Calcification Rates'!$F$58+'Calcification Rates'!$G$58)*0.1))+('Calcification Rates'!$J$58*$A22*('Calcification Rates'!$F$58+'Calcification Rates'!$G$58)))*('Calcification Rates'!$H$58+'Calcification Rates'!$I$58)</f>
        <v>60.105359956415434</v>
      </c>
      <c r="DC22" s="2">
        <f>((((1-'Calcification Rates'!$J$59)*$A22)*'Calcification Rates'!$F$59*0.1)+('Calcification Rates'!$J$59*$A22*'Calcification Rates'!$F$59))*'Calcification Rates'!$H$59</f>
        <v>37.462891199999994</v>
      </c>
      <c r="DD22" s="2">
        <f>((((1-'Calcification Rates'!$J$59)*$A22)*(('Calcification Rates'!$F$59-'Calcification Rates'!$G$59)*0.1))+('Calcification Rates'!$J$59*$A22*('Calcification Rates'!$F$59-'Calcification Rates'!$G$59)))*('Calcification Rates'!$H$59-'Calcification Rates'!$I$59)</f>
        <v>29.061833999999994</v>
      </c>
      <c r="DE22" s="2">
        <f>((((1-'Calcification Rates'!$J$59)*$A22)*(('Calcification Rates'!$F$59+'Calcification Rates'!$G$59)*0.1))+('Calcification Rates'!$J$59*$A22*('Calcification Rates'!$F$59+'Calcification Rates'!$G$59)))*('Calcification Rates'!$H$59+'Calcification Rates'!$I$59)</f>
        <v>46.660567199999996</v>
      </c>
      <c r="DF22" s="2">
        <f>((((1-'Calcification Rates'!$J$60)*$A22)*'Calcification Rates'!$F$60*0.1)+('Calcification Rates'!$J$60*$A22*'Calcification Rates'!$F$60))*'Calcification Rates'!$H$60</f>
        <v>48.670527073170732</v>
      </c>
      <c r="DG22" s="2">
        <f>((((1-'Calcification Rates'!$J$60)*$A22)*(('Calcification Rates'!$F$60-'Calcification Rates'!$G$60)*0.1))+('Calcification Rates'!$J$60*$A22*('Calcification Rates'!$F$60-'Calcification Rates'!$G$60)))*('Calcification Rates'!$H$60-'Calcification Rates'!$I$60)</f>
        <v>37.184859188855164</v>
      </c>
      <c r="DH22" s="2">
        <f>((((1-'Calcification Rates'!$J$60)*$A22)*(('Calcification Rates'!$F$60+'Calcification Rates'!$G$60)*0.1))+('Calcification Rates'!$J$60*$A22*('Calcification Rates'!$F$60+'Calcification Rates'!$G$60)))*('Calcification Rates'!$H$60+'Calcification Rates'!$I$60)</f>
        <v>61.654834572684848</v>
      </c>
      <c r="DI22" s="2">
        <f>((((1-'Calcification Rates'!$J$61)*$A22)*'Calcification Rates'!$F$61*0.1)+('Calcification Rates'!$J$61*$A22*'Calcification Rates'!$F$61))*'Calcification Rates'!$H$61</f>
        <v>45.191202515770286</v>
      </c>
      <c r="DJ22" s="2">
        <f>((((1-'Calcification Rates'!$J$61)*$A22)*(('Calcification Rates'!$F$61-'Calcification Rates'!$G$61)*0.1))+('Calcification Rates'!$J$61*$A22*('Calcification Rates'!$F$61-'Calcification Rates'!$G$61)))*('Calcification Rates'!$H$61-'Calcification Rates'!$I$61)</f>
        <v>32.322484060053419</v>
      </c>
      <c r="DK22" s="2">
        <f>((((1-'Calcification Rates'!$J$61)*$A22)*(('Calcification Rates'!$F$61+'Calcification Rates'!$G$61)*0.1))+('Calcification Rates'!$J$61*$A22*('Calcification Rates'!$F$61+'Calcification Rates'!$G$61)))*('Calcification Rates'!$H$61+'Calcification Rates'!$I$61)</f>
        <v>60.105359956415434</v>
      </c>
      <c r="DL22" s="2">
        <f>(2*'Calcification Rates'!$F$62*'Calcification Rates'!$H$62)+0.1*'Calcification Rates'!$F$62*(CV22+(2*'Calcification Rates'!$F$62))*'Calcification Rates'!$H$62</f>
        <v>13.868980832706882</v>
      </c>
      <c r="DM22" s="2">
        <f>(2*('Calcification Rates'!$F$62-'Calcification Rates'!$G$62)*('Calcification Rates'!$H$62-'Calcification Rates'!$I$62))+(0.1*('Calcification Rates'!$F$62-'Calcification Rates'!$G$62)*(CV22+(2*'Calcification Rates'!$F$62-'Calcification Rates'!$G$62)))*('Calcification Rates'!$H$62-'Calcification Rates'!$I$62)</f>
        <v>8.0821317986226013</v>
      </c>
      <c r="DN22" s="2">
        <f>(2*('Calcification Rates'!$F$62+'Calcification Rates'!$G$62)*('Calcification Rates'!$H$62+'Calcification Rates'!$I$62))+(0.1*('Calcification Rates'!$F$62+'Calcification Rates'!$G$62)*(CV22+(2*'Calcification Rates'!$F$62+'Calcification Rates'!$G$62)))*('Calcification Rates'!$H$62+'Calcification Rates'!$I$62)</f>
        <v>21.207035032094858</v>
      </c>
      <c r="DO22" s="2">
        <f>((((((((($A22*2)/PI())/2)+'Calcification Rates'!$F$63)^2)*PI())/2))-((((((($A22*2)/PI())/2)^2)*PI())/2)))*'Calcification Rates'!$H$63</f>
        <v>22.482231934529398</v>
      </c>
      <c r="DP22" s="2">
        <f>((((((((($A22*2)/PI())/2)+('Calcification Rates'!$F$63-'Calcification Rates'!$G$63))^2)*PI())/2))-((((((($A22*2)/PI())/2)^2)*PI())/2)))*('Calcification Rates'!$H$63-'Calcification Rates'!$I$63)</f>
        <v>16.38225079050283</v>
      </c>
      <c r="DQ22" s="2">
        <f>((((((((($A22*2)/PI())/2)+('Calcification Rates'!$F$63+'Calcification Rates'!$G$63))^2)*PI())/2))-((((((($A22*2)/PI())/2)^2)*PI())/2)))*('Calcification Rates'!$H$63+'Calcification Rates'!$I$63)</f>
        <v>29.378577808973791</v>
      </c>
      <c r="DR22" s="2">
        <f>(2*'Calcification Rates'!$F$64*'Calcification Rates'!$H$64)+0.1*'Calcification Rates'!$F$64*($A22+(2*'Calcification Rates'!$F$64))*'Calcification Rates'!$H$64</f>
        <v>7.4437572576006605</v>
      </c>
      <c r="DS22" s="2">
        <f>(2*('Calcification Rates'!$F$64-'Calcification Rates'!$G$64)*('Calcification Rates'!$H$64-'Calcification Rates'!$I$64))+(0.1*('Calcification Rates'!$F$64-'Calcification Rates'!$G$64)*($A22+(2*'Calcification Rates'!$F$64-'Calcification Rates'!$G$64)))*('Calcification Rates'!$H$64-'Calcification Rates'!$I$64)</f>
        <v>4.322526079875237</v>
      </c>
      <c r="DT22" s="2">
        <f>(2*('Calcification Rates'!$F$64+'Calcification Rates'!$G$64)*('Calcification Rates'!$H$64+'Calcification Rates'!$I$64))+(0.1*('Calcification Rates'!$F$64+'Calcification Rates'!$G$64)*($A22+(2*'Calcification Rates'!$F$64+'Calcification Rates'!$G$64)))*('Calcification Rates'!$H$64+'Calcification Rates'!$I$64)</f>
        <v>11.422094754090418</v>
      </c>
      <c r="DU22" s="2">
        <f>((((((((($A22*2)/PI())/2)+'Calcification Rates'!$F$65)^2)*PI())/2))-((((((($A22*2)/PI())/2)^2)*PI())/2)))*'Calcification Rates'!$H$65</f>
        <v>22.482231934529398</v>
      </c>
      <c r="DV22" s="2">
        <f>((((((((($A22*2)/PI())/2)+('Calcification Rates'!$F$65-'Calcification Rates'!$G$65))^2)*PI())/2))-((((((($A22*2)/PI())/2)^2)*PI())/2)))*('Calcification Rates'!$H$65-'Calcification Rates'!$I$65)</f>
        <v>16.38225079050283</v>
      </c>
      <c r="DW22" s="2">
        <f>((((((((($A22*2)/PI())/2)+('Calcification Rates'!$F$65+'Calcification Rates'!$G$65))^2)*PI())/2))-((((((($A22*2)/PI())/2)^2)*PI())/2)))*('Calcification Rates'!$H$65+'Calcification Rates'!$I$65)</f>
        <v>29.378577808973791</v>
      </c>
      <c r="DX22" s="2">
        <f>(2*'Calcification Rates'!$F$66*'Calcification Rates'!$H$66)+0.1*'Calcification Rates'!$F$66*(DH22+(2*'Calcification Rates'!$F$66))*'Calcification Rates'!$H$66</f>
        <v>14.751866525463887</v>
      </c>
      <c r="DY22" s="2">
        <f>(2*('Calcification Rates'!$F$66-'Calcification Rates'!$G$66)*('Calcification Rates'!$H$66-'Calcification Rates'!$I$66))+(0.1*('Calcification Rates'!$F$66-'Calcification Rates'!$G$66)*(DH22+(2*'Calcification Rates'!$F$66-'Calcification Rates'!$G$66)))*('Calcification Rates'!$H$66-'Calcification Rates'!$I$66)</f>
        <v>8.5987367168311604</v>
      </c>
      <c r="DZ22" s="2">
        <f>(2*('Calcification Rates'!$F$66+'Calcification Rates'!$G$66)*('Calcification Rates'!$H$66+'Calcification Rates'!$I$66))+(0.1*('Calcification Rates'!$F$66+'Calcification Rates'!$G$66)*(DH22+(2*'Calcification Rates'!$F$66+'Calcification Rates'!$G$66)))*('Calcification Rates'!$H$66+'Calcification Rates'!$I$66)</f>
        <v>22.551577159687518</v>
      </c>
      <c r="EA22" s="2">
        <f>((((((((($A22*2)/PI())/2)+'Calcification Rates'!$F$67)^2)*PI())/2))-((((((($A22*2)/PI())/2)^2)*PI())/2)))*'Calcification Rates'!$H$67</f>
        <v>22.482231934529398</v>
      </c>
      <c r="EB22" s="2">
        <f>((((((((($A22*2)/PI())/2)+('Calcification Rates'!$F$67-'Calcification Rates'!$G$67))^2)*PI())/2))-((((((($A22*2)/PI())/2)^2)*PI())/2)))*('Calcification Rates'!$H$67-'Calcification Rates'!$I$67)</f>
        <v>16.38225079050283</v>
      </c>
      <c r="EC22" s="2">
        <f>((((((((($A22*2)/PI())/2)+('Calcification Rates'!$F$67+'Calcification Rates'!$G$67))^2)*PI())/2))-((((((($A22*2)/PI())/2)^2)*PI())/2)))*('Calcification Rates'!$H$67+'Calcification Rates'!$I$67)</f>
        <v>29.378577808973791</v>
      </c>
      <c r="ED22" s="2">
        <f>((((((((($A22*2)/PI())/2)+'Calcification Rates'!$F$68)^2)*PI())/2))-((((((($A22*2)/PI())/2)^2)*PI())/2)))*'Calcification Rates'!$H$68</f>
        <v>22.482231934529398</v>
      </c>
      <c r="EE22" s="2">
        <f>((((((((($A22*2)/PI())/2)+('Calcification Rates'!$F$68-'Calcification Rates'!$G$68))^2)*PI())/2))-((((((($A22*2)/PI())/2)^2)*PI())/2)))*('Calcification Rates'!$H$68-'Calcification Rates'!$I$68)</f>
        <v>16.38225079050283</v>
      </c>
      <c r="EF22" s="2">
        <f>((((((((($A22*2)/PI())/2)+('Calcification Rates'!$F$68+'Calcification Rates'!$G$68))^2)*PI())/2))-((((((($A22*2)/PI())/2)^2)*PI())/2)))*('Calcification Rates'!$H$68+'Calcification Rates'!$I$68)</f>
        <v>29.378577808973791</v>
      </c>
      <c r="EG22" s="2">
        <f>((((1-'Calcification Rates'!$J$69)*$A22)*'Calcification Rates'!$F$69*0.1)+('Calcification Rates'!$J$69*$A22*'Calcification Rates'!$F$69))*'Calcification Rates'!$H$69</f>
        <v>6.1385390000000015</v>
      </c>
      <c r="EH22" s="2">
        <f>((((1-'Calcification Rates'!$J$69)*EC22)*(('Calcification Rates'!$F$69-'Calcification Rates'!$G$69)*0.1))+('Calcification Rates'!$J$69*EC22*('Calcification Rates'!$F$69-'Calcification Rates'!$G$69)))*('Calcification Rates'!$H$69-'Calcification Rates'!$I$69)</f>
        <v>6.6632882379445117</v>
      </c>
      <c r="EI22" s="2">
        <f>((((1-'Calcification Rates'!$J$69)*EC22)*(('Calcification Rates'!$F$69+'Calcification Rates'!$G$69)*0.1))+('Calcification Rates'!$J$69*EC22*('Calcification Rates'!$F$69+'Calcification Rates'!$G$69)))*('Calcification Rates'!$H$69+'Calcification Rates'!$I$69)</f>
        <v>11.621244977807285</v>
      </c>
      <c r="EJ22" s="2">
        <f>(2*'Calcification Rates'!$F$70*'Calcification Rates'!$H$70)+0.1*'Calcification Rates'!$F$70*(DT22+(2*'Calcification Rates'!$F$70))*'Calcification Rates'!$H$70</f>
        <v>5.9388114459182821</v>
      </c>
      <c r="EK22" s="2">
        <f>(2*('Calcification Rates'!$F$70-'Calcification Rates'!$G$70)*('Calcification Rates'!$H$70-'Calcification Rates'!$I$70))+(0.1*('Calcification Rates'!$F$70-'Calcification Rates'!$G$70)*(DT22+(2*'Calcification Rates'!$F$70-'Calcification Rates'!$G$70)))*('Calcification Rates'!$H$70-'Calcification Rates'!$I$70)</f>
        <v>3.4419337061052047</v>
      </c>
      <c r="EL22" s="2">
        <f>(2*('Calcification Rates'!$F$70+'Calcification Rates'!$G$70)*('Calcification Rates'!$H$70+'Calcification Rates'!$I$70))+(0.1*('Calcification Rates'!$F$70+'Calcification Rates'!$G$70)*(DT22+(2*'Calcification Rates'!$F$70+'Calcification Rates'!$G$70)))*('Calcification Rates'!$H$70+'Calcification Rates'!$I$70)</f>
        <v>9.1302204376855549</v>
      </c>
      <c r="EM22" s="2">
        <f>((((1-'Calcification Rates'!$J$71)*$A22)*'Calcification Rates'!$F$71*0.1)+('Calcification Rates'!$J$71*$A22*'Calcification Rates'!$F$71))*'Calcification Rates'!$H$71</f>
        <v>45.191202515770286</v>
      </c>
      <c r="EN22" s="2">
        <f>((((1-'Calcification Rates'!$J$71)*$A22)*(('Calcification Rates'!$F$71-'Calcification Rates'!$G$71)*0.1))+('Calcification Rates'!$J$71*$A22*('Calcification Rates'!$F$71-'Calcification Rates'!$G$71)))*('Calcification Rates'!$H$71-'Calcification Rates'!$I$71)</f>
        <v>32.322484060053419</v>
      </c>
      <c r="EO22" s="2">
        <f>((((1-'Calcification Rates'!$J$71)*$A22)*(('Calcification Rates'!$F$71+'Calcification Rates'!$G$71)*0.1))+('Calcification Rates'!$J$71*$A22*('Calcification Rates'!$F$71+'Calcification Rates'!$G$71)))*('Calcification Rates'!$H$71+'Calcification Rates'!$I$71)</f>
        <v>60.105359956415434</v>
      </c>
      <c r="EP22" s="2">
        <f>(2*'Calcification Rates'!$F$72*'Calcification Rates'!$H$72)+0.1*'Calcification Rates'!$F$72*($A22+(2*'Calcification Rates'!$F$72))*'Calcification Rates'!$H$72</f>
        <v>7.4437572576006605</v>
      </c>
      <c r="EQ22" s="2">
        <f>(2*('Calcification Rates'!$F$72-'Calcification Rates'!$G$72)*('Calcification Rates'!$H$72-'Calcification Rates'!$I$72))+(0.1*('Calcification Rates'!$F$72-'Calcification Rates'!$G$72)*($A22+(2*'Calcification Rates'!$F$72-'Calcification Rates'!$G$72)))*('Calcification Rates'!$H$72-'Calcification Rates'!$I$72)</f>
        <v>4.322526079875237</v>
      </c>
      <c r="ER22" s="2">
        <f>(2*('Calcification Rates'!$F$72+'Calcification Rates'!$G$72)*('Calcification Rates'!$H$72+'Calcification Rates'!$I$72))+(0.1*('Calcification Rates'!$F$72+'Calcification Rates'!$G$72)*($A22+(2*'Calcification Rates'!$F$72+'Calcification Rates'!$G$72)))*('Calcification Rates'!$H$72+'Calcification Rates'!$I$72)</f>
        <v>11.422094754090418</v>
      </c>
      <c r="ES22" s="2">
        <f>$A22*'Calcification Rates'!$F$73*'Calcification Rates'!$H$73</f>
        <v>27.000000000000007</v>
      </c>
      <c r="ET22" s="2">
        <f>$A22*('Calcification Rates'!$F$73-'Calcification Rates'!$G$73)*('Calcification Rates'!$H$73-'Calcification Rates'!$I$73)</f>
        <v>18.9038</v>
      </c>
      <c r="EU22" s="2">
        <f>$A22*('Calcification Rates'!$F$73+'Calcification Rates'!$G$73)*('Calcification Rates'!$H$73+'Calcification Rates'!$I$73)</f>
        <v>36.528800000000004</v>
      </c>
      <c r="EV22" s="2">
        <f>(2*'Calcification Rates'!$F$74*'Calcification Rates'!$H$74)+0.1*'Calcification Rates'!$F$74*($A22+(2*'Calcification Rates'!$F$74))*'Calcification Rates'!$H$74</f>
        <v>7.4437572576006605</v>
      </c>
      <c r="EW22" s="2">
        <f>(2*('Calcification Rates'!$F$74-'Calcification Rates'!$G$74)*('Calcification Rates'!$H$74-'Calcification Rates'!$I$74))+(0.1*('Calcification Rates'!$F$74-'Calcification Rates'!$G$74)*($A22+(2*'Calcification Rates'!$F$74-'Calcification Rates'!$G$74)))*('Calcification Rates'!$H$74-'Calcification Rates'!$I$74)</f>
        <v>4.322526079875237</v>
      </c>
      <c r="EX22" s="2">
        <f>(2*('Calcification Rates'!$F$74+'Calcification Rates'!$G$74)*('Calcification Rates'!$H$74+'Calcification Rates'!$I$74))+(0.1*('Calcification Rates'!$F$74+'Calcification Rates'!$G$74)*($A22+(2*'Calcification Rates'!$F$74+'Calcification Rates'!$G$74)))*('Calcification Rates'!$H$74+'Calcification Rates'!$I$74)</f>
        <v>11.422094754090418</v>
      </c>
      <c r="EY22" s="2">
        <f>$A22*'Calcification Rates'!$F$75*'Calcification Rates'!$H$75</f>
        <v>16.862397278911569</v>
      </c>
      <c r="EZ22" s="2">
        <f>$A22*('Calcification Rates'!$F$75-'Calcification Rates'!$G$75)*('Calcification Rates'!$H$75-'Calcification Rates'!$I$75)</f>
        <v>13.090022228018324</v>
      </c>
      <c r="FA22" s="2">
        <f>$A22*('Calcification Rates'!$F$75+'Calcification Rates'!$G$75)*('Calcification Rates'!$H$75+'Calcification Rates'!$I$75)</f>
        <v>21.073483668295346</v>
      </c>
      <c r="FB22" s="2">
        <f>((((1-'Calcification Rates'!$J$76)*$A22)*'Calcification Rates'!$F$76*0.1)+('Calcification Rates'!$J$76*$A22*'Calcification Rates'!$F$76))*'Calcification Rates'!$H$76</f>
        <v>11.545199999999999</v>
      </c>
      <c r="FC22" s="2">
        <f>((((1-'Calcification Rates'!$J$76)*$A22)*(('Calcification Rates'!$F$76-'Calcification Rates'!$G$76)*0.1))+('Calcification Rates'!$J$76*$A22*('Calcification Rates'!$F$76-'Calcification Rates'!$G$76)))*('Calcification Rates'!$H$76-'Calcification Rates'!$I$76)</f>
        <v>8.0806137599999985</v>
      </c>
      <c r="FD22" s="2">
        <f>((((1-'Calcification Rates'!$J$76)*$A22)*(('Calcification Rates'!$F$76+'Calcification Rates'!$G$76)*0.1))+('Calcification Rates'!$J$76*$A22*('Calcification Rates'!$F$76+'Calcification Rates'!$G$76)))*('Calcification Rates'!$H$76+'Calcification Rates'!$I$76)</f>
        <v>15.623477759999998</v>
      </c>
      <c r="FE22" s="113">
        <f>$A22*'Calcification Rates'!$F$77*'Calcification Rates'!$H$77</f>
        <v>35.400000000000006</v>
      </c>
      <c r="FF22" s="113">
        <f>$A22*('Calcification Rates'!$F$77-'Calcification Rates'!$G$77)*('Calcification Rates'!$H$77-'Calcification Rates'!$I$77)</f>
        <v>24.738000000000003</v>
      </c>
      <c r="FG22" s="113">
        <f>$A22*('Calcification Rates'!$F$77+'Calcification Rates'!$G$77)*('Calcification Rates'!$H$77+'Calcification Rates'!$I$77)</f>
        <v>47.960000000000015</v>
      </c>
      <c r="FH22" s="113">
        <f>$A22*'Calcification Rates'!$F$81*'Calcification Rates'!$H$81</f>
        <v>3.5599999999999996</v>
      </c>
      <c r="FI22" s="113">
        <f>$A22*('Calcification Rates'!$F$81-'Calcification Rates'!$G$81)*('Calcification Rates'!$H$81-'Calcification Rates'!$I$81)</f>
        <v>2.02</v>
      </c>
      <c r="FJ22" s="113">
        <f>$A22*('Calcification Rates'!$F$81+'Calcification Rates'!$G$81)*('Calcification Rates'!$H$81+'Calcification Rates'!$I$81)</f>
        <v>5.0999999999999996</v>
      </c>
      <c r="FK22" s="113">
        <f>$A22*'Calcification Rates'!$F$84*'Calcification Rates'!$H$84</f>
        <v>3.5599999999999996</v>
      </c>
      <c r="FL22" s="113">
        <f>$A22*('Calcification Rates'!$F$84-'Calcification Rates'!$G$84)*('Calcification Rates'!$H$84-'Calcification Rates'!$I$84)</f>
        <v>2.02</v>
      </c>
      <c r="FM22" s="113">
        <f>$A22*('Calcification Rates'!$F$84+'Calcification Rates'!$G$84)*('Calcification Rates'!$H$84+'Calcification Rates'!$I$84)</f>
        <v>5.0999999999999996</v>
      </c>
    </row>
    <row r="23" spans="1:169" x14ac:dyDescent="0.3">
      <c r="A23" s="1">
        <v>21</v>
      </c>
      <c r="B23" s="2">
        <f>((((1-'Calcification Rates'!$J$11)*A23)*'Calcification Rates'!$F$11*0.1)+('Calcification Rates'!$J$11*A23*'Calcification Rates'!$F$11))*'Calcification Rates'!$H$11</f>
        <v>47.450762641558804</v>
      </c>
      <c r="C23" s="2">
        <f>((((1-'Calcification Rates'!$J$11)*A23)*(('Calcification Rates'!$F$11-'Calcification Rates'!$G$11)*0.1))+('Calcification Rates'!$J$11*A23*('Calcification Rates'!$F$11-'Calcification Rates'!$G$11)))*('Calcification Rates'!$H$11-'Calcification Rates'!$I$11)</f>
        <v>33.938608263056089</v>
      </c>
      <c r="D23" s="2">
        <f>((((1-'Calcification Rates'!$J$11)*A23)*(('Calcification Rates'!$F$11+'Calcification Rates'!$G$11)*0.1))+('Calcification Rates'!$J$11*A23*('Calcification Rates'!$F$11+'Calcification Rates'!$G$11)))*('Calcification Rates'!$H$11+'Calcification Rates'!$I$11)</f>
        <v>63.110627954236222</v>
      </c>
      <c r="E23" s="2">
        <f>((((1-'Calcification Rates'!$J$12)*A23)*'Calcification Rates'!$F$12*0.1)+('Calcification Rates'!$J$12*A23*'Calcification Rates'!$F$12))*'Calcification Rates'!$H$12</f>
        <v>8.238348599018904</v>
      </c>
      <c r="F23" s="2">
        <f>((((1-'Calcification Rates'!$J$12)*A23)*(('Calcification Rates'!$F$12-'Calcification Rates'!$G$12)*0.1))+('Calcification Rates'!$J$12*A23*('Calcification Rates'!$F$12-'Calcification Rates'!$G$12)))*('Calcification Rates'!$H$12-'Calcification Rates'!$I$12)</f>
        <v>6.2113164294079803</v>
      </c>
      <c r="G23" s="2">
        <f>((((1-'Calcification Rates'!$J$12)*A23)*(('Calcification Rates'!$F$12+'Calcification Rates'!$G$12)*0.1))+('Calcification Rates'!$J$12*A23*('Calcification Rates'!$F$12+'Calcification Rates'!$G$12)))*('Calcification Rates'!$H$12+'Calcification Rates'!$I$12)</f>
        <v>10.523749443044585</v>
      </c>
      <c r="H23" s="2">
        <f>(2*'Calcification Rates'!$F$13*'Calcification Rates'!$H$13)+0.1*'Calcification Rates'!$F$13*(A23+(2*'Calcification Rates'!$F$13))*'Calcification Rates'!$H$13</f>
        <v>7.619201701032817</v>
      </c>
      <c r="I23" s="2">
        <f>(2*('Calcification Rates'!$F$13-'Calcification Rates'!$G$13)*('Calcification Rates'!$H$13-'Calcification Rates'!$I$13))+(0.1*('Calcification Rates'!$F$13-'Calcification Rates'!$G$13)*(A23+(2*'Calcification Rates'!$F$13-'Calcification Rates'!$G$13)))*('Calcification Rates'!$H$13-'Calcification Rates'!$I$13)</f>
        <v>4.4251842870395031</v>
      </c>
      <c r="J23" s="2">
        <f>(2*('Calcification Rates'!$F$13+'Calcification Rates'!$G$13)*('Calcification Rates'!$H$13+'Calcification Rates'!$I$13))+(0.1*('Calcification Rates'!$F$13+'Calcification Rates'!$G$13)*(A23+(2*'Calcification Rates'!$F$13+'Calcification Rates'!$G$13)))*('Calcification Rates'!$H$13+'Calcification Rates'!$I$13)</f>
        <v>11.689278203977295</v>
      </c>
      <c r="K23" s="2">
        <f>(2*'Calcification Rates'!$F$14*'Calcification Rates'!$H$14)+0.1*'Calcification Rates'!$F$14*(A23+(2*'Calcification Rates'!$F$14))*'Calcification Rates'!$H$14</f>
        <v>14.620775230243957</v>
      </c>
      <c r="L23" s="2">
        <f>(2*('Calcification Rates'!$F$14-'Calcification Rates'!$G$14)*('Calcification Rates'!$H$14-'Calcification Rates'!$I$14))+(0.1*('Calcification Rates'!$F$14-'Calcification Rates'!$G$14)*(A23+(2*'Calcification Rates'!$F$14-'Calcification Rates'!$G$14)))*('Calcification Rates'!$H$14-'Calcification Rates'!$I$14)</f>
        <v>9.0767702283070868</v>
      </c>
      <c r="M23" s="2">
        <f>(2*('Calcification Rates'!$F$14+'Calcification Rates'!$G$14)*('Calcification Rates'!$H$14+'Calcification Rates'!$I$14))+(0.1*('Calcification Rates'!$F$14+'Calcification Rates'!$G$14)*(A23+(2*'Calcification Rates'!$F$14+'Calcification Rates'!$G$14)))*('Calcification Rates'!$H$14+'Calcification Rates'!$I$14)</f>
        <v>21.550366701400705</v>
      </c>
      <c r="N23" s="2">
        <f>((((((((($A23*2)/PI())/2)+'Calcification Rates'!$F$15)^2)*PI())/2))-((((((($A23*2)/PI())/2)^2)*PI())/2)))*'Calcification Rates'!$H$15</f>
        <v>27.455820717391322</v>
      </c>
      <c r="O23" s="2">
        <f>((((((((($A23*2)/PI())/2)+('Calcification Rates'!$F$15-'Calcification Rates'!$G$15))^2)*PI())/2))-((((((($A23*2)/PI())/2)^2)*PI())/2)))*('Calcification Rates'!$H$15-'Calcification Rates'!$I$15)</f>
        <v>20.807441395852241</v>
      </c>
      <c r="P23" s="2">
        <f>((((((((($A23*2)/PI())/2)+('Calcification Rates'!$F$15+'Calcification Rates'!$G$15))^2)*PI())/2))-((((((($A23*2)/PI())/2)^2)*PI())/2)))*('Calcification Rates'!$H$15+'Calcification Rates'!$I$15)</f>
        <v>35.013041972272106</v>
      </c>
      <c r="Q23" s="2">
        <f>(2*'Calcification Rates'!$F$16*'Calcification Rates'!$H$16)+0.1*'Calcification Rates'!$F$16*(A23+(2*'Calcification Rates'!$F$16))*'Calcification Rates'!$H$16</f>
        <v>14.620775230243957</v>
      </c>
      <c r="R23" s="2">
        <f>(2*('Calcification Rates'!$F$16-'Calcification Rates'!$G$16)*('Calcification Rates'!$H$16-'Calcification Rates'!$I$16))+(0.1*('Calcification Rates'!$F$16-'Calcification Rates'!$G$16)*(A23+(2*'Calcification Rates'!$F$16-'Calcification Rates'!$G$16)))*('Calcification Rates'!$H$16-'Calcification Rates'!$I$16)</f>
        <v>9.0767702283070868</v>
      </c>
      <c r="S23" s="2">
        <f>(2*('Calcification Rates'!$F$16+'Calcification Rates'!$G$16)*('Calcification Rates'!$H$16+'Calcification Rates'!$I$16))+(0.1*('Calcification Rates'!$F$16+'Calcification Rates'!$G$16)*(A23+(2*'Calcification Rates'!$F$16+'Calcification Rates'!$G$16)))*('Calcification Rates'!$H$16+'Calcification Rates'!$I$16)</f>
        <v>21.550366701400705</v>
      </c>
      <c r="T23" s="2">
        <f>$A23*'Calcification Rates'!$F$17*'Calcification Rates'!$H$17</f>
        <v>25.722742386449532</v>
      </c>
      <c r="U23" s="2">
        <f>$A23*('Calcification Rates'!$F$17-'Calcification Rates'!$G$17)*('Calcification Rates'!$H$17-'Calcification Rates'!$I$17)</f>
        <v>19.694962385195733</v>
      </c>
      <c r="V23" s="2">
        <f>$A23*('Calcification Rates'!$F$17+'Calcification Rates'!$G$17)*('Calcification Rates'!$H$17+'Calcification Rates'!$I$17)</f>
        <v>32.471642213926792</v>
      </c>
      <c r="W23" s="2">
        <f>$A23*'Calcification Rates'!$F$22*'Calcification Rates'!$H$22</f>
        <v>3.738</v>
      </c>
      <c r="X23" s="2">
        <f>$A23*('Calcification Rates'!$F$22-'Calcification Rates'!$G$22)*('Calcification Rates'!$H$22-'Calcification Rates'!$I$22)</f>
        <v>2.121</v>
      </c>
      <c r="Y23" s="2">
        <f>$A23*('Calcification Rates'!$F$22+'Calcification Rates'!$G$22)*('Calcification Rates'!$H$22+'Calcification Rates'!$I$22)</f>
        <v>5.3550000000000004</v>
      </c>
      <c r="Z23" s="2">
        <f>((((((((($A23*2)/PI())/2)+'Calcification Rates'!$F$25)^2)*PI())/2))-((((((($A23*2)/PI())/2)^2)*PI())/2)))*'Calcification Rates'!$H$25</f>
        <v>41.045010299942888</v>
      </c>
      <c r="AA23" s="2">
        <f>((((((((($A23*2)/PI())/2)+('Calcification Rates'!$F$25-'Calcification Rates'!$G$25))^2)*PI())/2))-((((((($A23*2)/PI())/2)^2)*PI())/2)))*('Calcification Rates'!$H$25-'Calcification Rates'!$I$25)</f>
        <v>17.477347112286999</v>
      </c>
      <c r="AB23" s="2">
        <f>((((((((($A23*2)/PI())/2)+('Calcification Rates'!$F$25+'Calcification Rates'!$G$25))^2)*PI())/2))-((((((($A23*2)/PI())/2)^2)*PI())/2)))*('Calcification Rates'!$H$25+'Calcification Rates'!$I$25)</f>
        <v>66.258618490903373</v>
      </c>
      <c r="AC23" s="2">
        <f>((((((((($A23*2)/PI())/2)+'Calcification Rates'!$F$26)^2)*PI())/2))-((((((($A23*2)/PI())/2)^2)*PI())/2)))*'Calcification Rates'!$H$26</f>
        <v>41.045010299942888</v>
      </c>
      <c r="AD23" s="2">
        <f>((((((((($A23*2)/PI())/2)+('Calcification Rates'!$F$26-'Calcification Rates'!$G$26))^2)*PI())/2))-((((((($A23*2)/PI())/2)^2)*PI())/2)))*('Calcification Rates'!$H$26-'Calcification Rates'!$I$26)</f>
        <v>17.477347112286999</v>
      </c>
      <c r="AE23" s="2">
        <f>((((((((($A23*2)/PI())/2)+('Calcification Rates'!$F$26+'Calcification Rates'!$G$26))^2)*PI())/2))-((((((($A23*2)/PI())/2)^2)*PI())/2)))*('Calcification Rates'!$H$26+'Calcification Rates'!$I$26)</f>
        <v>66.258618490903373</v>
      </c>
      <c r="AF23" s="2">
        <f>((((((((($A23*2)/PI())/2)+'Calcification Rates'!$F$27)^2)*PI())/2))-((((((($A23*2)/PI())/2)^2)*PI())/2)))*'Calcification Rates'!$H$27</f>
        <v>41.045010299942888</v>
      </c>
      <c r="AG23" s="2">
        <f>((((((((($A23*2)/PI())/2)+('Calcification Rates'!$F$27-'Calcification Rates'!$G$27))^2)*PI())/2))-((((((($A23*2)/PI())/2)^2)*PI())/2)))*('Calcification Rates'!$H$27-'Calcification Rates'!$I$27)</f>
        <v>17.477347112286999</v>
      </c>
      <c r="AH23" s="2">
        <f>((((((((($A23*2)/PI())/2)+('Calcification Rates'!$F$27+'Calcification Rates'!$G$27))^2)*PI())/2))-((((((($A23*2)/PI())/2)^2)*PI())/2)))*('Calcification Rates'!$H$27+'Calcification Rates'!$I$27)</f>
        <v>66.258618490903373</v>
      </c>
      <c r="AI23" s="2">
        <f>$A23*'Calcification Rates'!$F$29*'Calcification Rates'!$H$29</f>
        <v>33.887699999999995</v>
      </c>
      <c r="AJ23" s="2">
        <f>$A23*('Calcification Rates'!$F$29-'Calcification Rates'!$G$29)*('Calcification Rates'!$H$29-'Calcification Rates'!$I$29)</f>
        <v>31.354679999999995</v>
      </c>
      <c r="AK23" s="2">
        <f>$A23*('Calcification Rates'!$F$29+'Calcification Rates'!$G$29)*('Calcification Rates'!$H$29+'Calcification Rates'!$I$29)</f>
        <v>36.420719999999996</v>
      </c>
      <c r="AL23" s="2">
        <f>(2*'Calcification Rates'!$F$30*'Calcification Rates'!$H$30)+0.1*'Calcification Rates'!$F$30*($A23+(2*'Calcification Rates'!$F$30))*'Calcification Rates'!$H$30</f>
        <v>7.619201701032817</v>
      </c>
      <c r="AM23" s="2">
        <f>(2*('Calcification Rates'!$F$30-'Calcification Rates'!$G$30)*('Calcification Rates'!$H$30-'Calcification Rates'!$I$30))+(0.1*('Calcification Rates'!$F$30-'Calcification Rates'!$G$30)*($A23+(2*'Calcification Rates'!$F$30-'Calcification Rates'!$G$30)))*('Calcification Rates'!$H$30-'Calcification Rates'!$I$30)</f>
        <v>4.4251842870395031</v>
      </c>
      <c r="AN23" s="2">
        <f>(2*('Calcification Rates'!$F$30+'Calcification Rates'!$G$30)*('Calcification Rates'!$H$30+'Calcification Rates'!$I$30))+(0.1*('Calcification Rates'!$F$30+'Calcification Rates'!$G$30)*($A23+(2*'Calcification Rates'!$F$30+'Calcification Rates'!$G$30)))*('Calcification Rates'!$H$30+'Calcification Rates'!$I$30)</f>
        <v>11.689278203977295</v>
      </c>
      <c r="AO23" s="2">
        <f>((((((((($A23*2)/PI())/2)+'Calcification Rates'!$F$31)^2)*PI())/2))-((((((($A23*2)/PI())/2)^2)*PI())/2)))*'Calcification Rates'!$H$31</f>
        <v>78.911054710044894</v>
      </c>
      <c r="AP23" s="2">
        <f>((((((((($A23*2)/PI())/2)+('Calcification Rates'!$F$31-'Calcification Rates'!$G$31))^2)*PI())/2))-((((((($A23*2)/PI())/2)^2)*PI())/2)))*('Calcification Rates'!$H$31-'Calcification Rates'!$I$31)</f>
        <v>47.91419461840821</v>
      </c>
      <c r="AQ23" s="2">
        <f>((((((((($A23*2)/PI())/2)+('Calcification Rates'!$F$31+'Calcification Rates'!$G$31))^2)*PI())/2))-((((((($A23*2)/PI())/2)^2)*PI())/2)))*('Calcification Rates'!$H$31+'Calcification Rates'!$I$31)</f>
        <v>118.80595098197334</v>
      </c>
      <c r="AR23" s="2">
        <f>(2*'Calcification Rates'!$F$32*'Calcification Rates'!$H$32)+0.1*'Calcification Rates'!$F$32*($A23+(2*'Calcification Rates'!$F$32))*'Calcification Rates'!$H$32</f>
        <v>7.619201701032817</v>
      </c>
      <c r="AS23" s="2">
        <f>(2*('Calcification Rates'!$F$32-'Calcification Rates'!$G$32)*('Calcification Rates'!$H$32-'Calcification Rates'!$I$32))+(0.1*('Calcification Rates'!$F$32-'Calcification Rates'!$G$32)*($A23+(2*'Calcification Rates'!$F$32-'Calcification Rates'!$G$32)))*('Calcification Rates'!$H$32-'Calcification Rates'!$I$32)</f>
        <v>4.4251842870395031</v>
      </c>
      <c r="AT23" s="2">
        <f>(2*('Calcification Rates'!$F$32+'Calcification Rates'!$G$32)*('Calcification Rates'!$H$32+'Calcification Rates'!$I$32))+(0.1*('Calcification Rates'!$F$32+'Calcification Rates'!$G$32)*($A23+(2*'Calcification Rates'!$F$32+'Calcification Rates'!$G$32)))*('Calcification Rates'!$H$32+'Calcification Rates'!$I$32)</f>
        <v>11.689278203977295</v>
      </c>
      <c r="AU23" s="2">
        <f>((((((((($A23*2)/PI())/2)+'Calcification Rates'!$F$36)^2)*PI())/2))-((((((($A23*2)/PI())/2)^2)*PI())/2)))*'Calcification Rates'!$H$36</f>
        <v>29.055068646137634</v>
      </c>
      <c r="AV23" s="2">
        <f>((((((((($A23*2)/PI())/2)+('Calcification Rates'!$F$36-'Calcification Rates'!$G$36))^2)*PI())/2))-((((((($A23*2)/PI())/2)^2)*PI())/2)))*('Calcification Rates'!$H$36-'Calcification Rates'!$I$36)</f>
        <v>22.11541154771902</v>
      </c>
      <c r="AW23" s="2">
        <f>((((((((($A23*2)/PI())/2)+('Calcification Rates'!$F$36+'Calcification Rates'!$G$36))^2)*PI())/2))-((((((($A23*2)/PI())/2)^2)*PI())/2)))*('Calcification Rates'!$H$36+'Calcification Rates'!$I$36)</f>
        <v>36.870763573293701</v>
      </c>
      <c r="AX23" s="2">
        <f>$A23*'Calcification Rates'!$F$37*'Calcification Rates'!$H$37</f>
        <v>27.140287398989901</v>
      </c>
      <c r="AY23" s="2">
        <f>$A23*('Calcification Rates'!$F$37-'Calcification Rates'!$G$37)*('Calcification Rates'!$H$37-'Calcification Rates'!$I$37)</f>
        <v>20.891736126330375</v>
      </c>
      <c r="AZ23" s="2">
        <f>$A23*('Calcification Rates'!$F$37+'Calcification Rates'!$G$37)*('Calcification Rates'!$H$37+'Calcification Rates'!$I$37)</f>
        <v>34.059798817813778</v>
      </c>
      <c r="BA23" s="2">
        <f>$A23*'Calcification Rates'!$F$38*'Calcification Rates'!$H$38</f>
        <v>40.392982000000003</v>
      </c>
      <c r="BB23" s="2">
        <f>$A23*('Calcification Rates'!$F$38-'Calcification Rates'!$G$38)*('Calcification Rates'!$H$38-'Calcification Rates'!$I$38)</f>
        <v>30.820152363636364</v>
      </c>
      <c r="BC23" s="2">
        <f>$A23*('Calcification Rates'!$F$38+'Calcification Rates'!$G$38)*('Calcification Rates'!$H$38+'Calcification Rates'!$I$38)</f>
        <v>51.081345000000006</v>
      </c>
      <c r="BD23" s="2">
        <f>(2*'Calcification Rates'!$F$39*'Calcification Rates'!$H$39)+0.1*'Calcification Rates'!$F$39*(AN23+(2*'Calcification Rates'!$F$39))*'Calcification Rates'!$H$39</f>
        <v>5.9856872975779689</v>
      </c>
      <c r="BE23" s="2">
        <f>(2*('Calcification Rates'!$F$39-'Calcification Rates'!$G$39)*('Calcification Rates'!$H$39-'Calcification Rates'!$I$39))+(0.1*('Calcification Rates'!$F$39-'Calcification Rates'!$G$39)*(AN23+(2*'Calcification Rates'!$F$39-'Calcification Rates'!$G$39)))*('Calcification Rates'!$H$39-'Calcification Rates'!$I$39)</f>
        <v>3.4693622800545549</v>
      </c>
      <c r="BF23" s="2">
        <f>(2*('Calcification Rates'!$F$39+'Calcification Rates'!$G$39)*('Calcification Rates'!$H$39+'Calcification Rates'!$I$39))+(0.1*('Calcification Rates'!$F$39+'Calcification Rates'!$G$39)*(AN23+(2*'Calcification Rates'!$F$39+'Calcification Rates'!$G$39)))*('Calcification Rates'!$H$39+'Calcification Rates'!$I$39)</f>
        <v>9.2016074335790066</v>
      </c>
      <c r="BG23" s="2">
        <f>((((((((($A23*2)/PI())/2)+'Calcification Rates'!$F$40)^2)*PI())/2))-((((((($A23*2)/PI())/2)^2)*PI())/2)))*'Calcification Rates'!$H$40</f>
        <v>29.055068646137634</v>
      </c>
      <c r="BH23" s="2">
        <f>((((((((($A23*2)/PI())/2)+('Calcification Rates'!$F$40-'Calcification Rates'!$G$40))^2)*PI())/2))-((((((($A23*2)/PI())/2)^2)*PI())/2)))*('Calcification Rates'!$H$40-'Calcification Rates'!$I$40)</f>
        <v>22.11541154771902</v>
      </c>
      <c r="BI23" s="2">
        <f>((((((((($A23*2)/PI())/2)+('Calcification Rates'!$F$40+'Calcification Rates'!$G$40))^2)*PI())/2))-((((((($A23*2)/PI())/2)^2)*PI())/2)))*('Calcification Rates'!$H$40+'Calcification Rates'!$I$40)</f>
        <v>36.870763573293701</v>
      </c>
      <c r="BJ23" s="2">
        <f>((((((((($A23*2)/PI())/2)+'Calcification Rates'!$F$41)^2)*PI())/2))-((((((($A23*2)/PI())/2)^2)*PI())/2)))*'Calcification Rates'!$H$41</f>
        <v>33.516541889972018</v>
      </c>
      <c r="BK23" s="2">
        <f>((((((((($A23*2)/PI())/2)+('Calcification Rates'!$F$41-'Calcification Rates'!$G$41))^2)*PI())/2))-((((((($A23*2)/PI())/2)^2)*PI())/2)))*('Calcification Rates'!$H$41-'Calcification Rates'!$I$41)</f>
        <v>26.736910670841606</v>
      </c>
      <c r="BL23" s="2">
        <f>((((((((($A23*2)/PI())/2)+('Calcification Rates'!$F$41+'Calcification Rates'!$G$41))^2)*PI())/2))-((((((($A23*2)/PI())/2)^2)*PI())/2)))*('Calcification Rates'!$H$41+'Calcification Rates'!$I$41)</f>
        <v>41.041367768541974</v>
      </c>
      <c r="BM23" s="2">
        <f>((((1-'Calcification Rates'!$J$42)*$A23)*'Calcification Rates'!$F$42*0.1)+('Calcification Rates'!$J$42*$A23*'Calcification Rates'!$F$42))*'Calcification Rates'!$H$42</f>
        <v>8.238348599018904</v>
      </c>
      <c r="BN23" s="2">
        <f>((((1-'Calcification Rates'!$J$42)*BI23)*(('Calcification Rates'!$F$42-'Calcification Rates'!$G$42)*0.1))+('Calcification Rates'!$J$42*BI23*('Calcification Rates'!$F$42-'Calcification Rates'!$G$42)))*('Calcification Rates'!$H$42-'Calcification Rates'!$I$42)</f>
        <v>10.905522835600783</v>
      </c>
      <c r="BO23" s="2">
        <f>((((1-'Calcification Rates'!$J$42)*BI23)*(('Calcification Rates'!$F$42+'Calcification Rates'!$G$42)*0.1))+('Calcification Rates'!$J$42*BI23*('Calcification Rates'!$F$42+'Calcification Rates'!$G$42)))*('Calcification Rates'!$H$42+'Calcification Rates'!$I$42)</f>
        <v>18.477079886622768</v>
      </c>
      <c r="BP23" s="2">
        <f>(2*'Calcification Rates'!$F$43*'Calcification Rates'!$H$43)+0.1*'Calcification Rates'!$F$43*($A23+(2*'Calcification Rates'!$F$43))*'Calcification Rates'!$H$43</f>
        <v>7.619201701032817</v>
      </c>
      <c r="BQ23" s="2">
        <f>(2*('Calcification Rates'!$F$43-'Calcification Rates'!$G$43)*('Calcification Rates'!$H$43-'Calcification Rates'!$I$43))+(0.1*('Calcification Rates'!$F$43-'Calcification Rates'!$G$43)*($A23+(2*'Calcification Rates'!$F$43-'Calcification Rates'!$G$43)))*('Calcification Rates'!$H$43-'Calcification Rates'!$I$43)</f>
        <v>4.4251842870395031</v>
      </c>
      <c r="BR23" s="2">
        <f>(2*('Calcification Rates'!$F$43+'Calcification Rates'!$G$43)*('Calcification Rates'!$H$43+'Calcification Rates'!$I$43))+(0.1*('Calcification Rates'!$F$43+'Calcification Rates'!$G$43)*($A23+(2*'Calcification Rates'!$F$43+'Calcification Rates'!$G$43)))*('Calcification Rates'!$H$43+'Calcification Rates'!$I$43)</f>
        <v>11.689278203977295</v>
      </c>
      <c r="BS23" s="2">
        <f>$A23*'Calcification Rates'!$F$44*'Calcification Rates'!$H$44</f>
        <v>33.522486666666666</v>
      </c>
      <c r="BT23" s="2">
        <f>$A23*('Calcification Rates'!$F$44-'Calcification Rates'!$G$44)*('Calcification Rates'!$H$44-'Calcification Rates'!$I$44)</f>
        <v>24.945661213158754</v>
      </c>
      <c r="BU23" s="2">
        <f>$A23*('Calcification Rates'!$F$44+'Calcification Rates'!$G$44)*('Calcification Rates'!$H$44+'Calcification Rates'!$I$44)</f>
        <v>43.062927066998441</v>
      </c>
      <c r="BV23" s="2">
        <f>(2*'Calcification Rates'!$F$45*'Calcification Rates'!$H$45)+0.1*'Calcification Rates'!$F$45*($A23+(2*'Calcification Rates'!$F$45))*'Calcification Rates'!$H$45</f>
        <v>7.619201701032817</v>
      </c>
      <c r="BW23" s="2">
        <f>(2*('Calcification Rates'!$F$45-'Calcification Rates'!$G$45)*('Calcification Rates'!$H$45-'Calcification Rates'!$I$45))+(0.1*('Calcification Rates'!$F$45-'Calcification Rates'!$G$45)*($A23+(2*'Calcification Rates'!$F$45-'Calcification Rates'!$G$45)))*('Calcification Rates'!$H$45-'Calcification Rates'!$I$45)</f>
        <v>4.4251842870395031</v>
      </c>
      <c r="BX23" s="2">
        <f>(2*('Calcification Rates'!$F$45+'Calcification Rates'!$G$45)*('Calcification Rates'!$H$45+'Calcification Rates'!$I$45))+(0.1*('Calcification Rates'!$F$45+'Calcification Rates'!$G$45)*($A23+(2*'Calcification Rates'!$F$45+'Calcification Rates'!$G$45)))*('Calcification Rates'!$H$45+'Calcification Rates'!$I$45)</f>
        <v>11.689278203977295</v>
      </c>
      <c r="BY23" s="2">
        <f>$A23*'Calcification Rates'!$F$46*'Calcification Rates'!$H$46</f>
        <v>8.5175999999999998</v>
      </c>
      <c r="BZ23" s="2">
        <f>$A23*('Calcification Rates'!$F$46-'Calcification Rates'!$G$46)*('Calcification Rates'!$H$46-'Calcification Rates'!$I$46)</f>
        <v>6.5693250000000001</v>
      </c>
      <c r="CA23" s="2">
        <f>$A23*('Calcification Rates'!$F$46+'Calcification Rates'!$G$46)*('Calcification Rates'!$H$46+'Calcification Rates'!$I$46)</f>
        <v>10.664325000000002</v>
      </c>
      <c r="CB23" s="2">
        <f>(2*'Calcification Rates'!$F$47*'Calcification Rates'!$H$47)+0.1*'Calcification Rates'!$F$47*(BL23+(2*'Calcification Rates'!$F$47))*'Calcification Rates'!$H$47</f>
        <v>11.135348314803814</v>
      </c>
      <c r="CC23" s="2">
        <f>(2*('Calcification Rates'!$F$47-'Calcification Rates'!$G$47)*('Calcification Rates'!$H$47-'Calcification Rates'!$I$47))+(0.1*('Calcification Rates'!$F$47-'Calcification Rates'!$G$47)*(BL23+(2*'Calcification Rates'!$F$47-'Calcification Rates'!$G$47)))*('Calcification Rates'!$H$47-'Calcification Rates'!$I$47)</f>
        <v>6.482595171277735</v>
      </c>
      <c r="CD23" s="2">
        <f>(2*('Calcification Rates'!$F$47+'Calcification Rates'!$G$47)*('Calcification Rates'!$H$47+'Calcification Rates'!$I$47))+(0.1*('Calcification Rates'!$F$47+'Calcification Rates'!$G$47)*(BL23+(2*'Calcification Rates'!$F$47+'Calcification Rates'!$G$47)))*('Calcification Rates'!$H$47+'Calcification Rates'!$I$47)</f>
        <v>17.043999984828005</v>
      </c>
      <c r="CE23" s="2">
        <f>(2*'Calcification Rates'!$F$48*'Calcification Rates'!$H$48)+0.1*'Calcification Rates'!$F$48*($A23+(2*'Calcification Rates'!$F$48))*'Calcification Rates'!$H$48</f>
        <v>7.619201701032817</v>
      </c>
      <c r="CF23" s="2">
        <f>(2*('Calcification Rates'!$F$48-'Calcification Rates'!$G$48)*('Calcification Rates'!$H$48-'Calcification Rates'!$I$48))+(0.1*('Calcification Rates'!$F$48-'Calcification Rates'!$G$48)*($A23+(2*'Calcification Rates'!$F$48-'Calcification Rates'!$G$48)))*('Calcification Rates'!$H$48-'Calcification Rates'!$I$48)</f>
        <v>4.4251842870395031</v>
      </c>
      <c r="CG23" s="2">
        <f>(2*('Calcification Rates'!$F$48+'Calcification Rates'!$G$48)*('Calcification Rates'!$H$48+'Calcification Rates'!$I$48))+(0.1*('Calcification Rates'!$F$48+'Calcification Rates'!$G$48)*($A23+(2*'Calcification Rates'!$F$48+'Calcification Rates'!$G$48)))*('Calcification Rates'!$H$48+'Calcification Rates'!$I$48)</f>
        <v>11.689278203977295</v>
      </c>
      <c r="CH23" s="2">
        <f>((((1-'Calcification Rates'!$J$52)*$A23)*'Calcification Rates'!$F$52*0.1)+('Calcification Rates'!$J$52*$A23*'Calcification Rates'!$F$52))*'Calcification Rates'!$H$52</f>
        <v>46.508042279999998</v>
      </c>
      <c r="CI23" s="2">
        <f>((((1-'Calcification Rates'!$J$52)*$A23)*(('Calcification Rates'!$F$52-'Calcification Rates'!$G$52)*0.1))+('Calcification Rates'!$J$52*$A23*('Calcification Rates'!$F$52-'Calcification Rates'!$G$52)))*('Calcification Rates'!$H$52-'Calcification Rates'!$I$52)</f>
        <v>30.44481862571423</v>
      </c>
      <c r="CJ23" s="2">
        <f>((((1-'Calcification Rates'!$J$52)*$A23)*(('Calcification Rates'!$F$52+'Calcification Rates'!$G$52)*0.1))+('Calcification Rates'!$J$52*$A23*('Calcification Rates'!$F$52+'Calcification Rates'!$G$52)))*('Calcification Rates'!$H$52+'Calcification Rates'!$I$52)</f>
        <v>65.798408581906031</v>
      </c>
      <c r="CK23" s="2">
        <f>((((1-'Calcification Rates'!$J$53)*$A23)*'Calcification Rates'!$F$53*0.1)+('Calcification Rates'!$J$53*$A23*'Calcification Rates'!$F$53))*'Calcification Rates'!$H$53</f>
        <v>55.6555526367273</v>
      </c>
      <c r="CL23" s="2">
        <f>((((1-'Calcification Rates'!$J$53)*$A23)*(('Calcification Rates'!$F$53-'Calcification Rates'!$G$53)*0.1))+('Calcification Rates'!$J$53*$A23*('Calcification Rates'!$F$53-'Calcification Rates'!$G$53)))*('Calcification Rates'!$H$53-'Calcification Rates'!$I$53)</f>
        <v>38.518418586015244</v>
      </c>
      <c r="CM23" s="2">
        <f>((((1-'Calcification Rates'!$J$53)*$A23)*(('Calcification Rates'!$F$53+'Calcification Rates'!$G$53)*0.1))+('Calcification Rates'!$J$53*$A23*('Calcification Rates'!$F$53+'Calcification Rates'!$G$53)))*('Calcification Rates'!$H$53+'Calcification Rates'!$I$53)</f>
        <v>75.928220459915508</v>
      </c>
      <c r="CN23" s="2">
        <f>((((1-'Calcification Rates'!$J$54)*$A23)*'Calcification Rates'!$F$54*0.1)+('Calcification Rates'!$J$54*$A23*'Calcification Rates'!$F$54))*'Calcification Rates'!$H$54</f>
        <v>47.450762641558804</v>
      </c>
      <c r="CO23" s="2">
        <f>((((1-'Calcification Rates'!$J$54)*$A23)*(('Calcification Rates'!$F$54-'Calcification Rates'!$G$54)*0.1))+('Calcification Rates'!$J$54*$A23*('Calcification Rates'!$F$54-'Calcification Rates'!$G$54)))*('Calcification Rates'!$H$54-'Calcification Rates'!$I$54)</f>
        <v>33.938608263056089</v>
      </c>
      <c r="CP23" s="2">
        <f>((((1-'Calcification Rates'!$J$54)*$A23)*(('Calcification Rates'!$F$54+'Calcification Rates'!$G$54)*0.1))+('Calcification Rates'!$J$54*$A23*('Calcification Rates'!$F$54+'Calcification Rates'!$G$54)))*('Calcification Rates'!$H$54+'Calcification Rates'!$I$54)</f>
        <v>63.110627954236222</v>
      </c>
      <c r="CQ23" s="2">
        <f>((((1-'Calcification Rates'!$J$55)*$A23)*'Calcification Rates'!$F$55*0.1)+('Calcification Rates'!$J$55*$A23*'Calcification Rates'!$F$55))*'Calcification Rates'!$H$55</f>
        <v>47.4543915671875</v>
      </c>
      <c r="CR23" s="2">
        <f>((((1-'Calcification Rates'!$J$55)*$A23)*(('Calcification Rates'!$F$55-'Calcification Rates'!$G$55)*0.1))+('Calcification Rates'!$J$55*$A23*('Calcification Rates'!$F$55-'Calcification Rates'!$G$55)))*('Calcification Rates'!$H$55-'Calcification Rates'!$I$55)</f>
        <v>34.676158645386721</v>
      </c>
      <c r="CS23" s="2">
        <f>((((1-'Calcification Rates'!$J$55)*$A23)*(('Calcification Rates'!$F$55+'Calcification Rates'!$G$55)*0.1))+('Calcification Rates'!$J$55*$A23*('Calcification Rates'!$F$55+'Calcification Rates'!$G$55)))*('Calcification Rates'!$H$55+'Calcification Rates'!$I$55)</f>
        <v>62.175858520884908</v>
      </c>
      <c r="CT23" s="2">
        <f>((((1-'Calcification Rates'!$J$56)*$A23)*'Calcification Rates'!$F$56*0.1)+('Calcification Rates'!$J$56*$A23*'Calcification Rates'!$F$56))*'Calcification Rates'!$H$56</f>
        <v>45.835994050000004</v>
      </c>
      <c r="CU23" s="2">
        <f>((((1-'Calcification Rates'!$J$56)*$A23)*(('Calcification Rates'!$F$56-'Calcification Rates'!$G$56)*0.1))+('Calcification Rates'!$J$56*$A23*('Calcification Rates'!$F$56-'Calcification Rates'!$G$56)))*('Calcification Rates'!$H$56-'Calcification Rates'!$I$56)</f>
        <v>33.964216416653031</v>
      </c>
      <c r="CV23" s="2">
        <f>((((1-'Calcification Rates'!$J$56)*$A23)*(('Calcification Rates'!$F$56+'Calcification Rates'!$G$56)*0.1))+('Calcification Rates'!$J$56*$A23*('Calcification Rates'!$F$56+'Calcification Rates'!$G$56)))*('Calcification Rates'!$H$56+'Calcification Rates'!$I$56)</f>
        <v>59.45368152950585</v>
      </c>
      <c r="CW23" s="2">
        <f>((((1-'Calcification Rates'!$J$57)*$A23)*'Calcification Rates'!$F$57*0.1)+('Calcification Rates'!$J$57*$A23*'Calcification Rates'!$F$57))*'Calcification Rates'!$H$57</f>
        <v>46.877721187499994</v>
      </c>
      <c r="CX23" s="2">
        <f>((((1-'Calcification Rates'!$J$57)*$A23)*(('Calcification Rates'!$F$57-'Calcification Rates'!$G$57)*0.1))+('Calcification Rates'!$J$57*$A23*('Calcification Rates'!$F$57-'Calcification Rates'!$G$57)))*('Calcification Rates'!$H$57-'Calcification Rates'!$I$57)</f>
        <v>30.698426376590231</v>
      </c>
      <c r="CY23" s="2">
        <f>((((1-'Calcification Rates'!$J$57)*$A23)*(('Calcification Rates'!$F$57+'Calcification Rates'!$G$57)*0.1))+('Calcification Rates'!$J$57*$A23*('Calcification Rates'!$F$57+'Calcification Rates'!$G$57)))*('Calcification Rates'!$H$57+'Calcification Rates'!$I$57)</f>
        <v>65.966865742007897</v>
      </c>
      <c r="CZ23" s="2">
        <f>((((1-'Calcification Rates'!$J$58)*$A23)*'Calcification Rates'!$F$58*0.1)+('Calcification Rates'!$J$58*$A23*'Calcification Rates'!$F$58))*'Calcification Rates'!$H$58</f>
        <v>47.450762641558804</v>
      </c>
      <c r="DA23" s="2">
        <f>((((1-'Calcification Rates'!$J$58)*$A23)*(('Calcification Rates'!$F$58-'Calcification Rates'!$G$58)*0.1))+('Calcification Rates'!$J$58*$A23*('Calcification Rates'!$F$58-'Calcification Rates'!$G$58)))*('Calcification Rates'!$H$58-'Calcification Rates'!$I$58)</f>
        <v>33.938608263056089</v>
      </c>
      <c r="DB23" s="2">
        <f>((((1-'Calcification Rates'!$J$58)*$A23)*(('Calcification Rates'!$F$58+'Calcification Rates'!$G$58)*0.1))+('Calcification Rates'!$J$58*$A23*('Calcification Rates'!$F$58+'Calcification Rates'!$G$58)))*('Calcification Rates'!$H$58+'Calcification Rates'!$I$58)</f>
        <v>63.110627954236222</v>
      </c>
      <c r="DC23" s="2">
        <f>((((1-'Calcification Rates'!$J$59)*$A23)*'Calcification Rates'!$F$59*0.1)+('Calcification Rates'!$J$59*$A23*'Calcification Rates'!$F$59))*'Calcification Rates'!$H$59</f>
        <v>39.336035760000001</v>
      </c>
      <c r="DD23" s="2">
        <f>((((1-'Calcification Rates'!$J$59)*$A23)*(('Calcification Rates'!$F$59-'Calcification Rates'!$G$59)*0.1))+('Calcification Rates'!$J$59*$A23*('Calcification Rates'!$F$59-'Calcification Rates'!$G$59)))*('Calcification Rates'!$H$59-'Calcification Rates'!$I$59)</f>
        <v>30.514925699999999</v>
      </c>
      <c r="DE23" s="2">
        <f>((((1-'Calcification Rates'!$J$59)*$A23)*(('Calcification Rates'!$F$59+'Calcification Rates'!$G$59)*0.1))+('Calcification Rates'!$J$59*$A23*('Calcification Rates'!$F$59+'Calcification Rates'!$G$59)))*('Calcification Rates'!$H$59+'Calcification Rates'!$I$59)</f>
        <v>48.993595560000003</v>
      </c>
      <c r="DF23" s="2">
        <f>((((1-'Calcification Rates'!$J$60)*$A23)*'Calcification Rates'!$F$60*0.1)+('Calcification Rates'!$J$60*$A23*'Calcification Rates'!$F$60))*'Calcification Rates'!$H$60</f>
        <v>51.104053426829275</v>
      </c>
      <c r="DG23" s="2">
        <f>((((1-'Calcification Rates'!$J$60)*$A23)*(('Calcification Rates'!$F$60-'Calcification Rates'!$G$60)*0.1))+('Calcification Rates'!$J$60*$A23*('Calcification Rates'!$F$60-'Calcification Rates'!$G$60)))*('Calcification Rates'!$H$60-'Calcification Rates'!$I$60)</f>
        <v>39.044102148297924</v>
      </c>
      <c r="DH23" s="2">
        <f>((((1-'Calcification Rates'!$J$60)*$A23)*(('Calcification Rates'!$F$60+'Calcification Rates'!$G$60)*0.1))+('Calcification Rates'!$J$60*$A23*('Calcification Rates'!$F$60+'Calcification Rates'!$G$60)))*('Calcification Rates'!$H$60+'Calcification Rates'!$I$60)</f>
        <v>64.737576301319095</v>
      </c>
      <c r="DI23" s="2">
        <f>((((1-'Calcification Rates'!$J$61)*$A23)*'Calcification Rates'!$F$61*0.1)+('Calcification Rates'!$J$61*$A23*'Calcification Rates'!$F$61))*'Calcification Rates'!$H$61</f>
        <v>47.450762641558804</v>
      </c>
      <c r="DJ23" s="2">
        <f>((((1-'Calcification Rates'!$J$61)*$A23)*(('Calcification Rates'!$F$61-'Calcification Rates'!$G$61)*0.1))+('Calcification Rates'!$J$61*$A23*('Calcification Rates'!$F$61-'Calcification Rates'!$G$61)))*('Calcification Rates'!$H$61-'Calcification Rates'!$I$61)</f>
        <v>33.938608263056089</v>
      </c>
      <c r="DK23" s="2">
        <f>((((1-'Calcification Rates'!$J$61)*$A23)*(('Calcification Rates'!$F$61+'Calcification Rates'!$G$61)*0.1))+('Calcification Rates'!$J$61*$A23*('Calcification Rates'!$F$61+'Calcification Rates'!$G$61)))*('Calcification Rates'!$H$61+'Calcification Rates'!$I$61)</f>
        <v>63.110627954236222</v>
      </c>
      <c r="DL23" s="2">
        <f>(2*'Calcification Rates'!$F$62*'Calcification Rates'!$H$62)+0.1*'Calcification Rates'!$F$62*(CV23+(2*'Calcification Rates'!$F$62))*'Calcification Rates'!$H$62</f>
        <v>14.36568645489435</v>
      </c>
      <c r="DM23" s="2">
        <f>(2*('Calcification Rates'!$F$62-'Calcification Rates'!$G$62)*('Calcification Rates'!$H$62-'Calcification Rates'!$I$62))+(0.1*('Calcification Rates'!$F$62-'Calcification Rates'!$G$62)*(CV23+(2*'Calcification Rates'!$F$62-'Calcification Rates'!$G$62)))*('Calcification Rates'!$H$62-'Calcification Rates'!$I$62)</f>
        <v>8.372770291724235</v>
      </c>
      <c r="DN23" s="2">
        <f>(2*('Calcification Rates'!$F$62+'Calcification Rates'!$G$62)*('Calcification Rates'!$H$62+'Calcification Rates'!$I$62))+(0.1*('Calcification Rates'!$F$62+'Calcification Rates'!$G$62)*(CV23+(2*'Calcification Rates'!$F$62+'Calcification Rates'!$G$62)))*('Calcification Rates'!$H$62+'Calcification Rates'!$I$62)</f>
        <v>21.963465495881955</v>
      </c>
      <c r="DO23" s="2">
        <f>((((((((($A23*2)/PI())/2)+'Calcification Rates'!$F$63)^2)*PI())/2))-((((((($A23*2)/PI())/2)^2)*PI())/2)))*'Calcification Rates'!$H$63</f>
        <v>23.531196220243679</v>
      </c>
      <c r="DP23" s="2">
        <f>((((((((($A23*2)/PI())/2)+('Calcification Rates'!$F$63-'Calcification Rates'!$G$63))^2)*PI())/2))-((((((($A23*2)/PI())/2)^2)*PI())/2)))*('Calcification Rates'!$H$63-'Calcification Rates'!$I$63)</f>
        <v>17.157396790502847</v>
      </c>
      <c r="DQ23" s="2">
        <f>((((((((($A23*2)/PI())/2)+('Calcification Rates'!$F$63+'Calcification Rates'!$G$63))^2)*PI())/2))-((((((($A23*2)/PI())/2)^2)*PI())/2)))*('Calcification Rates'!$H$63+'Calcification Rates'!$I$63)</f>
        <v>30.730487142307133</v>
      </c>
      <c r="DR23" s="2">
        <f>(2*'Calcification Rates'!$F$64*'Calcification Rates'!$H$64)+0.1*'Calcification Rates'!$F$64*($A23+(2*'Calcification Rates'!$F$64))*'Calcification Rates'!$H$64</f>
        <v>7.619201701032817</v>
      </c>
      <c r="DS23" s="2">
        <f>(2*('Calcification Rates'!$F$64-'Calcification Rates'!$G$64)*('Calcification Rates'!$H$64-'Calcification Rates'!$I$64))+(0.1*('Calcification Rates'!$F$64-'Calcification Rates'!$G$64)*($A23+(2*'Calcification Rates'!$F$64-'Calcification Rates'!$G$64)))*('Calcification Rates'!$H$64-'Calcification Rates'!$I$64)</f>
        <v>4.4251842870395031</v>
      </c>
      <c r="DT23" s="2">
        <f>(2*('Calcification Rates'!$F$64+'Calcification Rates'!$G$64)*('Calcification Rates'!$H$64+'Calcification Rates'!$I$64))+(0.1*('Calcification Rates'!$F$64+'Calcification Rates'!$G$64)*($A23+(2*'Calcification Rates'!$F$64+'Calcification Rates'!$G$64)))*('Calcification Rates'!$H$64+'Calcification Rates'!$I$64)</f>
        <v>11.689278203977295</v>
      </c>
      <c r="DU23" s="2">
        <f>((((((((($A23*2)/PI())/2)+'Calcification Rates'!$F$65)^2)*PI())/2))-((((((($A23*2)/PI())/2)^2)*PI())/2)))*'Calcification Rates'!$H$65</f>
        <v>23.531196220243679</v>
      </c>
      <c r="DV23" s="2">
        <f>((((((((($A23*2)/PI())/2)+('Calcification Rates'!$F$65-'Calcification Rates'!$G$65))^2)*PI())/2))-((((((($A23*2)/PI())/2)^2)*PI())/2)))*('Calcification Rates'!$H$65-'Calcification Rates'!$I$65)</f>
        <v>17.157396790502847</v>
      </c>
      <c r="DW23" s="2">
        <f>((((((((($A23*2)/PI())/2)+('Calcification Rates'!$F$65+'Calcification Rates'!$G$65))^2)*PI())/2))-((((((($A23*2)/PI())/2)^2)*PI())/2)))*('Calcification Rates'!$H$65+'Calcification Rates'!$I$65)</f>
        <v>30.730487142307133</v>
      </c>
      <c r="DX23" s="2">
        <f>(2*'Calcification Rates'!$F$66*'Calcification Rates'!$H$66)+0.1*'Calcification Rates'!$F$66*(DH23+(2*'Calcification Rates'!$F$66))*'Calcification Rates'!$H$66</f>
        <v>15.292716432289204</v>
      </c>
      <c r="DY23" s="2">
        <f>(2*('Calcification Rates'!$F$66-'Calcification Rates'!$G$66)*('Calcification Rates'!$H$66-'Calcification Rates'!$I$66))+(0.1*('Calcification Rates'!$F$66-'Calcification Rates'!$G$66)*(DH23+(2*'Calcification Rates'!$F$66-'Calcification Rates'!$G$66)))*('Calcification Rates'!$H$66-'Calcification Rates'!$I$66)</f>
        <v>8.915205455843223</v>
      </c>
      <c r="DZ23" s="2">
        <f>(2*('Calcification Rates'!$F$66+'Calcification Rates'!$G$66)*('Calcification Rates'!$H$66+'Calcification Rates'!$I$66))+(0.1*('Calcification Rates'!$F$66+'Calcification Rates'!$G$66)*(DH23+(2*'Calcification Rates'!$F$66+'Calcification Rates'!$G$66)))*('Calcification Rates'!$H$66+'Calcification Rates'!$I$66)</f>
        <v>23.375234729854249</v>
      </c>
      <c r="EA23" s="2">
        <f>((((((((($A23*2)/PI())/2)+'Calcification Rates'!$F$67)^2)*PI())/2))-((((((($A23*2)/PI())/2)^2)*PI())/2)))*'Calcification Rates'!$H$67</f>
        <v>23.531196220243679</v>
      </c>
      <c r="EB23" s="2">
        <f>((((((((($A23*2)/PI())/2)+('Calcification Rates'!$F$67-'Calcification Rates'!$G$67))^2)*PI())/2))-((((((($A23*2)/PI())/2)^2)*PI())/2)))*('Calcification Rates'!$H$67-'Calcification Rates'!$I$67)</f>
        <v>17.157396790502847</v>
      </c>
      <c r="EC23" s="2">
        <f>((((((((($A23*2)/PI())/2)+('Calcification Rates'!$F$67+'Calcification Rates'!$G$67))^2)*PI())/2))-((((((($A23*2)/PI())/2)^2)*PI())/2)))*('Calcification Rates'!$H$67+'Calcification Rates'!$I$67)</f>
        <v>30.730487142307133</v>
      </c>
      <c r="ED23" s="2">
        <f>((((((((($A23*2)/PI())/2)+'Calcification Rates'!$F$68)^2)*PI())/2))-((((((($A23*2)/PI())/2)^2)*PI())/2)))*'Calcification Rates'!$H$68</f>
        <v>23.531196220243679</v>
      </c>
      <c r="EE23" s="2">
        <f>((((((((($A23*2)/PI())/2)+('Calcification Rates'!$F$68-'Calcification Rates'!$G$68))^2)*PI())/2))-((((((($A23*2)/PI())/2)^2)*PI())/2)))*('Calcification Rates'!$H$68-'Calcification Rates'!$I$68)</f>
        <v>17.157396790502847</v>
      </c>
      <c r="EF23" s="2">
        <f>((((((((($A23*2)/PI())/2)+('Calcification Rates'!$F$68+'Calcification Rates'!$G$68))^2)*PI())/2))-((((((($A23*2)/PI())/2)^2)*PI())/2)))*('Calcification Rates'!$H$68+'Calcification Rates'!$I$68)</f>
        <v>30.730487142307133</v>
      </c>
      <c r="EG23" s="2">
        <f>((((1-'Calcification Rates'!$J$69)*$A23)*'Calcification Rates'!$F$69*0.1)+('Calcification Rates'!$J$69*$A23*'Calcification Rates'!$F$69))*'Calcification Rates'!$H$69</f>
        <v>6.4454659500000018</v>
      </c>
      <c r="EH23" s="2">
        <f>((((1-'Calcification Rates'!$J$69)*EC23)*(('Calcification Rates'!$F$69-'Calcification Rates'!$G$69)*0.1))+('Calcification Rates'!$J$69*EC23*('Calcification Rates'!$F$69-'Calcification Rates'!$G$69)))*('Calcification Rates'!$H$69-'Calcification Rates'!$I$69)</f>
        <v>6.969911710943804</v>
      </c>
      <c r="EI23" s="2">
        <f>((((1-'Calcification Rates'!$J$69)*EC23)*(('Calcification Rates'!$F$69+'Calcification Rates'!$G$69)*0.1))+('Calcification Rates'!$J$69*EC23*('Calcification Rates'!$F$69+'Calcification Rates'!$G$69)))*('Calcification Rates'!$H$69+'Calcification Rates'!$I$69)</f>
        <v>12.156017956016324</v>
      </c>
      <c r="EJ23" s="2">
        <f>(2*'Calcification Rates'!$F$70*'Calcification Rates'!$H$70)+0.1*'Calcification Rates'!$F$70*(DT23+(2*'Calcification Rates'!$F$70))*'Calcification Rates'!$H$70</f>
        <v>5.9856872975779689</v>
      </c>
      <c r="EK23" s="2">
        <f>(2*('Calcification Rates'!$F$70-'Calcification Rates'!$G$70)*('Calcification Rates'!$H$70-'Calcification Rates'!$I$70))+(0.1*('Calcification Rates'!$F$70-'Calcification Rates'!$G$70)*(DT23+(2*'Calcification Rates'!$F$70-'Calcification Rates'!$G$70)))*('Calcification Rates'!$H$70-'Calcification Rates'!$I$70)</f>
        <v>3.4693622800545549</v>
      </c>
      <c r="EL23" s="2">
        <f>(2*('Calcification Rates'!$F$70+'Calcification Rates'!$G$70)*('Calcification Rates'!$H$70+'Calcification Rates'!$I$70))+(0.1*('Calcification Rates'!$F$70+'Calcification Rates'!$G$70)*(DT23+(2*'Calcification Rates'!$F$70+'Calcification Rates'!$G$70)))*('Calcification Rates'!$H$70+'Calcification Rates'!$I$70)</f>
        <v>9.2016074335790066</v>
      </c>
      <c r="EM23" s="2">
        <f>((((1-'Calcification Rates'!$J$71)*$A23)*'Calcification Rates'!$F$71*0.1)+('Calcification Rates'!$J$71*$A23*'Calcification Rates'!$F$71))*'Calcification Rates'!$H$71</f>
        <v>47.450762641558804</v>
      </c>
      <c r="EN23" s="2">
        <f>((((1-'Calcification Rates'!$J$71)*$A23)*(('Calcification Rates'!$F$71-'Calcification Rates'!$G$71)*0.1))+('Calcification Rates'!$J$71*$A23*('Calcification Rates'!$F$71-'Calcification Rates'!$G$71)))*('Calcification Rates'!$H$71-'Calcification Rates'!$I$71)</f>
        <v>33.938608263056089</v>
      </c>
      <c r="EO23" s="2">
        <f>((((1-'Calcification Rates'!$J$71)*$A23)*(('Calcification Rates'!$F$71+'Calcification Rates'!$G$71)*0.1))+('Calcification Rates'!$J$71*$A23*('Calcification Rates'!$F$71+'Calcification Rates'!$G$71)))*('Calcification Rates'!$H$71+'Calcification Rates'!$I$71)</f>
        <v>63.110627954236222</v>
      </c>
      <c r="EP23" s="2">
        <f>(2*'Calcification Rates'!$F$72*'Calcification Rates'!$H$72)+0.1*'Calcification Rates'!$F$72*($A23+(2*'Calcification Rates'!$F$72))*'Calcification Rates'!$H$72</f>
        <v>7.619201701032817</v>
      </c>
      <c r="EQ23" s="2">
        <f>(2*('Calcification Rates'!$F$72-'Calcification Rates'!$G$72)*('Calcification Rates'!$H$72-'Calcification Rates'!$I$72))+(0.1*('Calcification Rates'!$F$72-'Calcification Rates'!$G$72)*($A23+(2*'Calcification Rates'!$F$72-'Calcification Rates'!$G$72)))*('Calcification Rates'!$H$72-'Calcification Rates'!$I$72)</f>
        <v>4.4251842870395031</v>
      </c>
      <c r="ER23" s="2">
        <f>(2*('Calcification Rates'!$F$72+'Calcification Rates'!$G$72)*('Calcification Rates'!$H$72+'Calcification Rates'!$I$72))+(0.1*('Calcification Rates'!$F$72+'Calcification Rates'!$G$72)*($A23+(2*'Calcification Rates'!$F$72+'Calcification Rates'!$G$72)))*('Calcification Rates'!$H$72+'Calcification Rates'!$I$72)</f>
        <v>11.689278203977295</v>
      </c>
      <c r="ES23" s="2">
        <f>$A23*'Calcification Rates'!$F$73*'Calcification Rates'!$H$73</f>
        <v>28.35</v>
      </c>
      <c r="ET23" s="2">
        <f>$A23*('Calcification Rates'!$F$73-'Calcification Rates'!$G$73)*('Calcification Rates'!$H$73-'Calcification Rates'!$I$73)</f>
        <v>19.848990000000004</v>
      </c>
      <c r="EU23" s="2">
        <f>$A23*('Calcification Rates'!$F$73+'Calcification Rates'!$G$73)*('Calcification Rates'!$H$73+'Calcification Rates'!$I$73)</f>
        <v>38.355240000000009</v>
      </c>
      <c r="EV23" s="2">
        <f>(2*'Calcification Rates'!$F$74*'Calcification Rates'!$H$74)+0.1*'Calcification Rates'!$F$74*($A23+(2*'Calcification Rates'!$F$74))*'Calcification Rates'!$H$74</f>
        <v>7.619201701032817</v>
      </c>
      <c r="EW23" s="2">
        <f>(2*('Calcification Rates'!$F$74-'Calcification Rates'!$G$74)*('Calcification Rates'!$H$74-'Calcification Rates'!$I$74))+(0.1*('Calcification Rates'!$F$74-'Calcification Rates'!$G$74)*($A23+(2*'Calcification Rates'!$F$74-'Calcification Rates'!$G$74)))*('Calcification Rates'!$H$74-'Calcification Rates'!$I$74)</f>
        <v>4.4251842870395031</v>
      </c>
      <c r="EX23" s="2">
        <f>(2*('Calcification Rates'!$F$74+'Calcification Rates'!$G$74)*('Calcification Rates'!$H$74+'Calcification Rates'!$I$74))+(0.1*('Calcification Rates'!$F$74+'Calcification Rates'!$G$74)*($A23+(2*'Calcification Rates'!$F$74+'Calcification Rates'!$G$74)))*('Calcification Rates'!$H$74+'Calcification Rates'!$I$74)</f>
        <v>11.689278203977295</v>
      </c>
      <c r="EY23" s="2">
        <f>$A23*'Calcification Rates'!$F$75*'Calcification Rates'!$H$75</f>
        <v>17.705517142857147</v>
      </c>
      <c r="EZ23" s="2">
        <f>$A23*('Calcification Rates'!$F$75-'Calcification Rates'!$G$75)*('Calcification Rates'!$H$75-'Calcification Rates'!$I$75)</f>
        <v>13.74452333941924</v>
      </c>
      <c r="FA23" s="2">
        <f>$A23*('Calcification Rates'!$F$75+'Calcification Rates'!$G$75)*('Calcification Rates'!$H$75+'Calcification Rates'!$I$75)</f>
        <v>22.127157851710109</v>
      </c>
      <c r="FB23" s="2">
        <f>((((1-'Calcification Rates'!$J$76)*$A23)*'Calcification Rates'!$F$76*0.1)+('Calcification Rates'!$J$76*$A23*'Calcification Rates'!$F$76))*'Calcification Rates'!$H$76</f>
        <v>12.12246</v>
      </c>
      <c r="FC23" s="2">
        <f>((((1-'Calcification Rates'!$J$76)*$A23)*(('Calcification Rates'!$F$76-'Calcification Rates'!$G$76)*0.1))+('Calcification Rates'!$J$76*$A23*('Calcification Rates'!$F$76-'Calcification Rates'!$G$76)))*('Calcification Rates'!$H$76-'Calcification Rates'!$I$76)</f>
        <v>8.4846444479999992</v>
      </c>
      <c r="FD23" s="2">
        <f>((((1-'Calcification Rates'!$J$76)*$A23)*(('Calcification Rates'!$F$76+'Calcification Rates'!$G$76)*0.1))+('Calcification Rates'!$J$76*$A23*('Calcification Rates'!$F$76+'Calcification Rates'!$G$76)))*('Calcification Rates'!$H$76+'Calcification Rates'!$I$76)</f>
        <v>16.404651648000002</v>
      </c>
      <c r="FE23" s="113">
        <f>$A23*'Calcification Rates'!$F$77*'Calcification Rates'!$H$77</f>
        <v>37.170000000000009</v>
      </c>
      <c r="FF23" s="113">
        <f>$A23*('Calcification Rates'!$F$77-'Calcification Rates'!$G$77)*('Calcification Rates'!$H$77-'Calcification Rates'!$I$77)</f>
        <v>25.974900000000005</v>
      </c>
      <c r="FG23" s="113">
        <f>$A23*('Calcification Rates'!$F$77+'Calcification Rates'!$G$77)*('Calcification Rates'!$H$77+'Calcification Rates'!$I$77)</f>
        <v>50.358000000000011</v>
      </c>
      <c r="FH23" s="113">
        <f>$A23*'Calcification Rates'!$F$81*'Calcification Rates'!$H$81</f>
        <v>3.738</v>
      </c>
      <c r="FI23" s="113">
        <f>$A23*('Calcification Rates'!$F$81-'Calcification Rates'!$G$81)*('Calcification Rates'!$H$81-'Calcification Rates'!$I$81)</f>
        <v>2.121</v>
      </c>
      <c r="FJ23" s="113">
        <f>$A23*('Calcification Rates'!$F$81+'Calcification Rates'!$G$81)*('Calcification Rates'!$H$81+'Calcification Rates'!$I$81)</f>
        <v>5.3550000000000004</v>
      </c>
      <c r="FK23" s="113">
        <f>$A23*'Calcification Rates'!$F$84*'Calcification Rates'!$H$84</f>
        <v>3.738</v>
      </c>
      <c r="FL23" s="113">
        <f>$A23*('Calcification Rates'!$F$84-'Calcification Rates'!$G$84)*('Calcification Rates'!$H$84-'Calcification Rates'!$I$84)</f>
        <v>2.121</v>
      </c>
      <c r="FM23" s="113">
        <f>$A23*('Calcification Rates'!$F$84+'Calcification Rates'!$G$84)*('Calcification Rates'!$H$84+'Calcification Rates'!$I$84)</f>
        <v>5.3550000000000004</v>
      </c>
    </row>
    <row r="24" spans="1:169" x14ac:dyDescent="0.3">
      <c r="A24" s="1">
        <v>22</v>
      </c>
      <c r="B24" s="2">
        <f>((((1-'Calcification Rates'!$J$11)*A24)*'Calcification Rates'!$F$11*0.1)+('Calcification Rates'!$J$11*A24*'Calcification Rates'!$F$11))*'Calcification Rates'!$H$11</f>
        <v>49.710322767347307</v>
      </c>
      <c r="C24" s="2">
        <f>((((1-'Calcification Rates'!$J$11)*A24)*(('Calcification Rates'!$F$11-'Calcification Rates'!$G$11)*0.1))+('Calcification Rates'!$J$11*A24*('Calcification Rates'!$F$11-'Calcification Rates'!$G$11)))*('Calcification Rates'!$H$11-'Calcification Rates'!$I$11)</f>
        <v>35.554732466058759</v>
      </c>
      <c r="D24" s="2">
        <f>((((1-'Calcification Rates'!$J$11)*A24)*(('Calcification Rates'!$F$11+'Calcification Rates'!$G$11)*0.1))+('Calcification Rates'!$J$11*A24*('Calcification Rates'!$F$11+'Calcification Rates'!$G$11)))*('Calcification Rates'!$H$11+'Calcification Rates'!$I$11)</f>
        <v>66.115895952056974</v>
      </c>
      <c r="E24" s="2">
        <f>((((1-'Calcification Rates'!$J$12)*A24)*'Calcification Rates'!$F$12*0.1)+('Calcification Rates'!$J$12*A24*'Calcification Rates'!$F$12))*'Calcification Rates'!$H$12</f>
        <v>8.6306509132579023</v>
      </c>
      <c r="F24" s="2">
        <f>((((1-'Calcification Rates'!$J$12)*A24)*(('Calcification Rates'!$F$12-'Calcification Rates'!$G$12)*0.1))+('Calcification Rates'!$J$12*A24*('Calcification Rates'!$F$12-'Calcification Rates'!$G$12)))*('Calcification Rates'!$H$12-'Calcification Rates'!$I$12)</f>
        <v>6.5070934022369329</v>
      </c>
      <c r="G24" s="2">
        <f>((((1-'Calcification Rates'!$J$12)*A24)*(('Calcification Rates'!$F$12+'Calcification Rates'!$G$12)*0.1))+('Calcification Rates'!$J$12*A24*('Calcification Rates'!$F$12+'Calcification Rates'!$G$12)))*('Calcification Rates'!$H$12+'Calcification Rates'!$I$12)</f>
        <v>11.024880368903851</v>
      </c>
      <c r="H24" s="2">
        <f>(2*'Calcification Rates'!$F$13*'Calcification Rates'!$H$13)+0.1*'Calcification Rates'!$F$13*(A24+(2*'Calcification Rates'!$F$13))*'Calcification Rates'!$H$13</f>
        <v>7.7946461444649726</v>
      </c>
      <c r="I24" s="2">
        <f>(2*('Calcification Rates'!$F$13-'Calcification Rates'!$G$13)*('Calcification Rates'!$H$13-'Calcification Rates'!$I$13))+(0.1*('Calcification Rates'!$F$13-'Calcification Rates'!$G$13)*(A24+(2*'Calcification Rates'!$F$13-'Calcification Rates'!$G$13)))*('Calcification Rates'!$H$13-'Calcification Rates'!$I$13)</f>
        <v>4.5278424942037701</v>
      </c>
      <c r="J24" s="2">
        <f>(2*('Calcification Rates'!$F$13+'Calcification Rates'!$G$13)*('Calcification Rates'!$H$13+'Calcification Rates'!$I$13))+(0.1*('Calcification Rates'!$F$13+'Calcification Rates'!$G$13)*(A24+(2*'Calcification Rates'!$F$13+'Calcification Rates'!$G$13)))*('Calcification Rates'!$H$13+'Calcification Rates'!$I$13)</f>
        <v>11.956461653864171</v>
      </c>
      <c r="K24" s="2">
        <f>(2*'Calcification Rates'!$F$14*'Calcification Rates'!$H$14)+0.1*'Calcification Rates'!$F$14*(A24+(2*'Calcification Rates'!$F$14))*'Calcification Rates'!$H$14</f>
        <v>14.941453778425139</v>
      </c>
      <c r="L24" s="2">
        <f>(2*('Calcification Rates'!$F$14-'Calcification Rates'!$G$14)*('Calcification Rates'!$H$14-'Calcification Rates'!$I$14))+(0.1*('Calcification Rates'!$F$14-'Calcification Rates'!$G$14)*(A24+(2*'Calcification Rates'!$F$14-'Calcification Rates'!$G$14)))*('Calcification Rates'!$H$14-'Calcification Rates'!$I$14)</f>
        <v>9.2781380799055952</v>
      </c>
      <c r="M24" s="2">
        <f>(2*('Calcification Rates'!$F$14+'Calcification Rates'!$G$14)*('Calcification Rates'!$H$14+'Calcification Rates'!$I$14))+(0.1*('Calcification Rates'!$F$14+'Calcification Rates'!$G$14)*(A24+(2*'Calcification Rates'!$F$14+'Calcification Rates'!$G$14)))*('Calcification Rates'!$H$14+'Calcification Rates'!$I$14)</f>
        <v>22.01772598952088</v>
      </c>
      <c r="N24" s="2">
        <f>((((((((($A24*2)/PI())/2)+'Calcification Rates'!$F$15)^2)*PI())/2))-((((((($A24*2)/PI())/2)^2)*PI())/2)))*'Calcification Rates'!$H$15</f>
        <v>28.680713211984138</v>
      </c>
      <c r="O24" s="2">
        <f>((((((((($A24*2)/PI())/2)+('Calcification Rates'!$F$15-'Calcification Rates'!$G$15))^2)*PI())/2))-((((((($A24*2)/PI())/2)^2)*PI())/2)))*('Calcification Rates'!$H$15-'Calcification Rates'!$I$15)</f>
        <v>21.745296747528226</v>
      </c>
      <c r="P24" s="2">
        <f>((((((((($A24*2)/PI())/2)+('Calcification Rates'!$F$15+'Calcification Rates'!$G$15))^2)*PI())/2))-((((((($A24*2)/PI())/2)^2)*PI())/2)))*('Calcification Rates'!$H$15+'Calcification Rates'!$I$15)</f>
        <v>36.559310649125727</v>
      </c>
      <c r="Q24" s="2">
        <f>(2*'Calcification Rates'!$F$16*'Calcification Rates'!$H$16)+0.1*'Calcification Rates'!$F$16*(A24+(2*'Calcification Rates'!$F$16))*'Calcification Rates'!$H$16</f>
        <v>14.941453778425139</v>
      </c>
      <c r="R24" s="2">
        <f>(2*('Calcification Rates'!$F$16-'Calcification Rates'!$G$16)*('Calcification Rates'!$H$16-'Calcification Rates'!$I$16))+(0.1*('Calcification Rates'!$F$16-'Calcification Rates'!$G$16)*(A24+(2*'Calcification Rates'!$F$16-'Calcification Rates'!$G$16)))*('Calcification Rates'!$H$16-'Calcification Rates'!$I$16)</f>
        <v>9.2781380799055952</v>
      </c>
      <c r="S24" s="2">
        <f>(2*('Calcification Rates'!$F$16+'Calcification Rates'!$G$16)*('Calcification Rates'!$H$16+'Calcification Rates'!$I$16))+(0.1*('Calcification Rates'!$F$16+'Calcification Rates'!$G$16)*(A24+(2*'Calcification Rates'!$F$16+'Calcification Rates'!$G$16)))*('Calcification Rates'!$H$16+'Calcification Rates'!$I$16)</f>
        <v>22.01772598952088</v>
      </c>
      <c r="T24" s="2">
        <f>$A24*'Calcification Rates'!$F$17*'Calcification Rates'!$H$17</f>
        <v>26.947634881042372</v>
      </c>
      <c r="U24" s="2">
        <f>$A24*('Calcification Rates'!$F$17-'Calcification Rates'!$G$17)*('Calcification Rates'!$H$17-'Calcification Rates'!$I$17)</f>
        <v>20.632817736871718</v>
      </c>
      <c r="V24" s="2">
        <f>$A24*('Calcification Rates'!$F$17+'Calcification Rates'!$G$17)*('Calcification Rates'!$H$17+'Calcification Rates'!$I$17)</f>
        <v>34.017910890780449</v>
      </c>
      <c r="W24" s="2">
        <f>$A24*'Calcification Rates'!$F$22*'Calcification Rates'!$H$22</f>
        <v>3.9159999999999999</v>
      </c>
      <c r="X24" s="2">
        <f>$A24*('Calcification Rates'!$F$22-'Calcification Rates'!$G$22)*('Calcification Rates'!$H$22-'Calcification Rates'!$I$22)</f>
        <v>2.222</v>
      </c>
      <c r="Y24" s="2">
        <f>$A24*('Calcification Rates'!$F$22+'Calcification Rates'!$G$22)*('Calcification Rates'!$H$22+'Calcification Rates'!$I$22)</f>
        <v>5.61</v>
      </c>
      <c r="Z24" s="2">
        <f>((((((((($A24*2)/PI())/2)+'Calcification Rates'!$F$25)^2)*PI())/2))-((((((($A24*2)/PI())/2)^2)*PI())/2)))*'Calcification Rates'!$H$25</f>
        <v>42.873820299942878</v>
      </c>
      <c r="AA24" s="2">
        <f>((((((((($A24*2)/PI())/2)+('Calcification Rates'!$F$25-'Calcification Rates'!$G$25))^2)*PI())/2))-((((((($A24*2)/PI())/2)^2)*PI())/2)))*('Calcification Rates'!$H$25-'Calcification Rates'!$I$25)</f>
        <v>18.285078306480784</v>
      </c>
      <c r="AB24" s="2">
        <f>((((((((($A24*2)/PI())/2)+('Calcification Rates'!$F$25+'Calcification Rates'!$G$25))^2)*PI())/2))-((((((($A24*2)/PI())/2)^2)*PI())/2)))*('Calcification Rates'!$H$25+'Calcification Rates'!$I$25)</f>
        <v>69.108507296709575</v>
      </c>
      <c r="AC24" s="2">
        <f>((((((((($A24*2)/PI())/2)+'Calcification Rates'!$F$26)^2)*PI())/2))-((((((($A24*2)/PI())/2)^2)*PI())/2)))*'Calcification Rates'!$H$26</f>
        <v>42.873820299942878</v>
      </c>
      <c r="AD24" s="2">
        <f>((((((((($A24*2)/PI())/2)+('Calcification Rates'!$F$26-'Calcification Rates'!$G$26))^2)*PI())/2))-((((((($A24*2)/PI())/2)^2)*PI())/2)))*('Calcification Rates'!$H$26-'Calcification Rates'!$I$26)</f>
        <v>18.285078306480784</v>
      </c>
      <c r="AE24" s="2">
        <f>((((((((($A24*2)/PI())/2)+('Calcification Rates'!$F$26+'Calcification Rates'!$G$26))^2)*PI())/2))-((((((($A24*2)/PI())/2)^2)*PI())/2)))*('Calcification Rates'!$H$26+'Calcification Rates'!$I$26)</f>
        <v>69.108507296709575</v>
      </c>
      <c r="AF24" s="2">
        <f>((((((((($A24*2)/PI())/2)+'Calcification Rates'!$F$27)^2)*PI())/2))-((((((($A24*2)/PI())/2)^2)*PI())/2)))*'Calcification Rates'!$H$27</f>
        <v>42.873820299942878</v>
      </c>
      <c r="AG24" s="2">
        <f>((((((((($A24*2)/PI())/2)+('Calcification Rates'!$F$27-'Calcification Rates'!$G$27))^2)*PI())/2))-((((((($A24*2)/PI())/2)^2)*PI())/2)))*('Calcification Rates'!$H$27-'Calcification Rates'!$I$27)</f>
        <v>18.285078306480784</v>
      </c>
      <c r="AH24" s="2">
        <f>((((((((($A24*2)/PI())/2)+('Calcification Rates'!$F$27+'Calcification Rates'!$G$27))^2)*PI())/2))-((((((($A24*2)/PI())/2)^2)*PI())/2)))*('Calcification Rates'!$H$27+'Calcification Rates'!$I$27)</f>
        <v>69.108507296709575</v>
      </c>
      <c r="AI24" s="2">
        <f>$A24*'Calcification Rates'!$F$29*'Calcification Rates'!$H$29</f>
        <v>35.501399999999997</v>
      </c>
      <c r="AJ24" s="2">
        <f>$A24*('Calcification Rates'!$F$29-'Calcification Rates'!$G$29)*('Calcification Rates'!$H$29-'Calcification Rates'!$I$29)</f>
        <v>32.847759999999994</v>
      </c>
      <c r="AK24" s="2">
        <f>$A24*('Calcification Rates'!$F$29+'Calcification Rates'!$G$29)*('Calcification Rates'!$H$29+'Calcification Rates'!$I$29)</f>
        <v>38.155039999999993</v>
      </c>
      <c r="AL24" s="2">
        <f>(2*'Calcification Rates'!$F$30*'Calcification Rates'!$H$30)+0.1*'Calcification Rates'!$F$30*($A24+(2*'Calcification Rates'!$F$30))*'Calcification Rates'!$H$30</f>
        <v>7.7946461444649726</v>
      </c>
      <c r="AM24" s="2">
        <f>(2*('Calcification Rates'!$F$30-'Calcification Rates'!$G$30)*('Calcification Rates'!$H$30-'Calcification Rates'!$I$30))+(0.1*('Calcification Rates'!$F$30-'Calcification Rates'!$G$30)*($A24+(2*'Calcification Rates'!$F$30-'Calcification Rates'!$G$30)))*('Calcification Rates'!$H$30-'Calcification Rates'!$I$30)</f>
        <v>4.5278424942037701</v>
      </c>
      <c r="AN24" s="2">
        <f>(2*('Calcification Rates'!$F$30+'Calcification Rates'!$G$30)*('Calcification Rates'!$H$30+'Calcification Rates'!$I$30))+(0.1*('Calcification Rates'!$F$30+'Calcification Rates'!$G$30)*($A24+(2*'Calcification Rates'!$F$30+'Calcification Rates'!$G$30)))*('Calcification Rates'!$H$30+'Calcification Rates'!$I$30)</f>
        <v>11.956461653864171</v>
      </c>
      <c r="AO24" s="2">
        <f>((((((((($A24*2)/PI())/2)+'Calcification Rates'!$F$31)^2)*PI())/2))-((((((($A24*2)/PI())/2)^2)*PI())/2)))*'Calcification Rates'!$H$31</f>
        <v>82.117840191856672</v>
      </c>
      <c r="AP24" s="2">
        <f>((((((((($A24*2)/PI())/2)+('Calcification Rates'!$F$31-'Calcification Rates'!$G$31))^2)*PI())/2))-((((((($A24*2)/PI())/2)^2)*PI())/2)))*('Calcification Rates'!$H$31-'Calcification Rates'!$I$31)</f>
        <v>49.927873134393309</v>
      </c>
      <c r="AQ24" s="2">
        <f>((((((((($A24*2)/PI())/2)+('Calcification Rates'!$F$31+'Calcification Rates'!$G$31))^2)*PI())/2))-((((((($A24*2)/PI())/2)^2)*PI())/2)))*('Calcification Rates'!$H$31+'Calcification Rates'!$I$31)</f>
        <v>123.4795438631751</v>
      </c>
      <c r="AR24" s="2">
        <f>(2*'Calcification Rates'!$F$32*'Calcification Rates'!$H$32)+0.1*'Calcification Rates'!$F$32*($A24+(2*'Calcification Rates'!$F$32))*'Calcification Rates'!$H$32</f>
        <v>7.7946461444649726</v>
      </c>
      <c r="AS24" s="2">
        <f>(2*('Calcification Rates'!$F$32-'Calcification Rates'!$G$32)*('Calcification Rates'!$H$32-'Calcification Rates'!$I$32))+(0.1*('Calcification Rates'!$F$32-'Calcification Rates'!$G$32)*($A24+(2*'Calcification Rates'!$F$32-'Calcification Rates'!$G$32)))*('Calcification Rates'!$H$32-'Calcification Rates'!$I$32)</f>
        <v>4.5278424942037701</v>
      </c>
      <c r="AT24" s="2">
        <f>(2*('Calcification Rates'!$F$32+'Calcification Rates'!$G$32)*('Calcification Rates'!$H$32+'Calcification Rates'!$I$32))+(0.1*('Calcification Rates'!$F$32+'Calcification Rates'!$G$32)*($A24+(2*'Calcification Rates'!$F$32+'Calcification Rates'!$G$32)))*('Calcification Rates'!$H$32+'Calcification Rates'!$I$32)</f>
        <v>11.956461653864171</v>
      </c>
      <c r="AU24" s="2">
        <f>((((((((($A24*2)/PI())/2)+'Calcification Rates'!$F$36)^2)*PI())/2))-((((((($A24*2)/PI())/2)^2)*PI())/2)))*'Calcification Rates'!$H$36</f>
        <v>30.347463284184787</v>
      </c>
      <c r="AV24" s="2">
        <f>((((((((($A24*2)/PI())/2)+('Calcification Rates'!$F$36-'Calcification Rates'!$G$36))^2)*PI())/2))-((((((($A24*2)/PI())/2)^2)*PI())/2)))*('Calcification Rates'!$H$36-'Calcification Rates'!$I$36)</f>
        <v>23.110256125163335</v>
      </c>
      <c r="AW24" s="2">
        <f>((((((((($A24*2)/PI())/2)+('Calcification Rates'!$F$36+'Calcification Rates'!$G$36))^2)*PI())/2))-((((((($A24*2)/PI())/2)^2)*PI())/2)))*('Calcification Rates'!$H$36+'Calcification Rates'!$I$36)</f>
        <v>38.492658755094375</v>
      </c>
      <c r="AX24" s="2">
        <f>$A24*'Calcification Rates'!$F$37*'Calcification Rates'!$H$37</f>
        <v>28.432682037037036</v>
      </c>
      <c r="AY24" s="2">
        <f>$A24*('Calcification Rates'!$F$37-'Calcification Rates'!$G$37)*('Calcification Rates'!$H$37-'Calcification Rates'!$I$37)</f>
        <v>21.88658070377468</v>
      </c>
      <c r="AZ24" s="2">
        <f>$A24*('Calcification Rates'!$F$37+'Calcification Rates'!$G$37)*('Calcification Rates'!$H$37+'Calcification Rates'!$I$37)</f>
        <v>35.681693999614431</v>
      </c>
      <c r="BA24" s="2">
        <f>$A24*'Calcification Rates'!$F$38*'Calcification Rates'!$H$38</f>
        <v>42.316457333333339</v>
      </c>
      <c r="BB24" s="2">
        <f>$A24*('Calcification Rates'!$F$38-'Calcification Rates'!$G$38)*('Calcification Rates'!$H$38-'Calcification Rates'!$I$38)</f>
        <v>32.287778666666668</v>
      </c>
      <c r="BC24" s="2">
        <f>$A24*('Calcification Rates'!$F$38+'Calcification Rates'!$G$38)*('Calcification Rates'!$H$38+'Calcification Rates'!$I$38)</f>
        <v>53.513790000000007</v>
      </c>
      <c r="BD24" s="2">
        <f>(2*'Calcification Rates'!$F$39*'Calcification Rates'!$H$39)+0.1*'Calcification Rates'!$F$39*(AN24+(2*'Calcification Rates'!$F$39))*'Calcification Rates'!$H$39</f>
        <v>6.0325631492376548</v>
      </c>
      <c r="BE24" s="2">
        <f>(2*('Calcification Rates'!$F$39-'Calcification Rates'!$G$39)*('Calcification Rates'!$H$39-'Calcification Rates'!$I$39))+(0.1*('Calcification Rates'!$F$39-'Calcification Rates'!$G$39)*(AN24+(2*'Calcification Rates'!$F$39-'Calcification Rates'!$G$39)))*('Calcification Rates'!$H$39-'Calcification Rates'!$I$39)</f>
        <v>3.4967908540039052</v>
      </c>
      <c r="BF24" s="2">
        <f>(2*('Calcification Rates'!$F$39+'Calcification Rates'!$G$39)*('Calcification Rates'!$H$39+'Calcification Rates'!$I$39))+(0.1*('Calcification Rates'!$F$39+'Calcification Rates'!$G$39)*(AN24+(2*'Calcification Rates'!$F$39+'Calcification Rates'!$G$39)))*('Calcification Rates'!$H$39+'Calcification Rates'!$I$39)</f>
        <v>9.27299442947246</v>
      </c>
      <c r="BG24" s="2">
        <f>((((((((($A24*2)/PI())/2)+'Calcification Rates'!$F$40)^2)*PI())/2))-((((((($A24*2)/PI())/2)^2)*PI())/2)))*'Calcification Rates'!$H$40</f>
        <v>30.347463284184787</v>
      </c>
      <c r="BH24" s="2">
        <f>((((((((($A24*2)/PI())/2)+('Calcification Rates'!$F$40-'Calcification Rates'!$G$40))^2)*PI())/2))-((((((($A24*2)/PI())/2)^2)*PI())/2)))*('Calcification Rates'!$H$40-'Calcification Rates'!$I$40)</f>
        <v>23.110256125163335</v>
      </c>
      <c r="BI24" s="2">
        <f>((((((((($A24*2)/PI())/2)+('Calcification Rates'!$F$40+'Calcification Rates'!$G$40))^2)*PI())/2))-((((((($A24*2)/PI())/2)^2)*PI())/2)))*('Calcification Rates'!$H$40+'Calcification Rates'!$I$40)</f>
        <v>38.492658755094375</v>
      </c>
      <c r="BJ24" s="2">
        <f>((((((((($A24*2)/PI())/2)+'Calcification Rates'!$F$41)^2)*PI())/2))-((((((($A24*2)/PI())/2)^2)*PI())/2)))*'Calcification Rates'!$H$41</f>
        <v>35.003393768759885</v>
      </c>
      <c r="BK24" s="2">
        <f>((((((((($A24*2)/PI())/2)+('Calcification Rates'!$F$41-'Calcification Rates'!$G$41))^2)*PI())/2))-((((((($A24*2)/PI())/2)^2)*PI())/2)))*('Calcification Rates'!$H$41-'Calcification Rates'!$I$41)</f>
        <v>27.934182188029482</v>
      </c>
      <c r="BL24" s="2">
        <f>((((((((($A24*2)/PI())/2)+('Calcification Rates'!$F$41+'Calcification Rates'!$G$41))^2)*PI())/2))-((((((($A24*2)/PI())/2)^2)*PI())/2)))*('Calcification Rates'!$H$41+'Calcification Rates'!$I$41)</f>
        <v>42.845196281435484</v>
      </c>
      <c r="BM24" s="2">
        <f>((((1-'Calcification Rates'!$J$42)*$A24)*'Calcification Rates'!$F$42*0.1)+('Calcification Rates'!$J$42*$A24*'Calcification Rates'!$F$42))*'Calcification Rates'!$H$42</f>
        <v>8.6306509132579023</v>
      </c>
      <c r="BN24" s="2">
        <f>((((1-'Calcification Rates'!$J$42)*BI24)*(('Calcification Rates'!$F$42-'Calcification Rates'!$G$42)*0.1))+('Calcification Rates'!$J$42*BI24*('Calcification Rates'!$F$42-'Calcification Rates'!$G$42)))*('Calcification Rates'!$H$42-'Calcification Rates'!$I$42)</f>
        <v>11.38524208271965</v>
      </c>
      <c r="BO24" s="2">
        <f>((((1-'Calcification Rates'!$J$42)*BI24)*(('Calcification Rates'!$F$42+'Calcification Rates'!$G$42)*0.1))+('Calcification Rates'!$J$42*BI24*('Calcification Rates'!$F$42+'Calcification Rates'!$G$42)))*('Calcification Rates'!$H$42+'Calcification Rates'!$I$42)</f>
        <v>19.289861720725224</v>
      </c>
      <c r="BP24" s="2">
        <f>(2*'Calcification Rates'!$F$43*'Calcification Rates'!$H$43)+0.1*'Calcification Rates'!$F$43*($A24+(2*'Calcification Rates'!$F$43))*'Calcification Rates'!$H$43</f>
        <v>7.7946461444649726</v>
      </c>
      <c r="BQ24" s="2">
        <f>(2*('Calcification Rates'!$F$43-'Calcification Rates'!$G$43)*('Calcification Rates'!$H$43-'Calcification Rates'!$I$43))+(0.1*('Calcification Rates'!$F$43-'Calcification Rates'!$G$43)*($A24+(2*'Calcification Rates'!$F$43-'Calcification Rates'!$G$43)))*('Calcification Rates'!$H$43-'Calcification Rates'!$I$43)</f>
        <v>4.5278424942037701</v>
      </c>
      <c r="BR24" s="2">
        <f>(2*('Calcification Rates'!$F$43+'Calcification Rates'!$G$43)*('Calcification Rates'!$H$43+'Calcification Rates'!$I$43))+(0.1*('Calcification Rates'!$F$43+'Calcification Rates'!$G$43)*($A24+(2*'Calcification Rates'!$F$43+'Calcification Rates'!$G$43)))*('Calcification Rates'!$H$43+'Calcification Rates'!$I$43)</f>
        <v>11.956461653864171</v>
      </c>
      <c r="BS24" s="2">
        <f>$A24*'Calcification Rates'!$F$44*'Calcification Rates'!$H$44</f>
        <v>35.118795555555558</v>
      </c>
      <c r="BT24" s="2">
        <f>$A24*('Calcification Rates'!$F$44-'Calcification Rates'!$G$44)*('Calcification Rates'!$H$44-'Calcification Rates'!$I$44)</f>
        <v>26.133549842356786</v>
      </c>
      <c r="BU24" s="2">
        <f>$A24*('Calcification Rates'!$F$44+'Calcification Rates'!$G$44)*('Calcification Rates'!$H$44+'Calcification Rates'!$I$44)</f>
        <v>45.113542641617414</v>
      </c>
      <c r="BV24" s="2">
        <f>(2*'Calcification Rates'!$F$45*'Calcification Rates'!$H$45)+0.1*'Calcification Rates'!$F$45*($A24+(2*'Calcification Rates'!$F$45))*'Calcification Rates'!$H$45</f>
        <v>7.7946461444649726</v>
      </c>
      <c r="BW24" s="2">
        <f>(2*('Calcification Rates'!$F$45-'Calcification Rates'!$G$45)*('Calcification Rates'!$H$45-'Calcification Rates'!$I$45))+(0.1*('Calcification Rates'!$F$45-'Calcification Rates'!$G$45)*($A24+(2*'Calcification Rates'!$F$45-'Calcification Rates'!$G$45)))*('Calcification Rates'!$H$45-'Calcification Rates'!$I$45)</f>
        <v>4.5278424942037701</v>
      </c>
      <c r="BX24" s="2">
        <f>(2*('Calcification Rates'!$F$45+'Calcification Rates'!$G$45)*('Calcification Rates'!$H$45+'Calcification Rates'!$I$45))+(0.1*('Calcification Rates'!$F$45+'Calcification Rates'!$G$45)*($A24+(2*'Calcification Rates'!$F$45+'Calcification Rates'!$G$45)))*('Calcification Rates'!$H$45+'Calcification Rates'!$I$45)</f>
        <v>11.956461653864171</v>
      </c>
      <c r="BY24" s="2">
        <f>$A24*'Calcification Rates'!$F$46*'Calcification Rates'!$H$46</f>
        <v>8.9231999999999996</v>
      </c>
      <c r="BZ24" s="2">
        <f>$A24*('Calcification Rates'!$F$46-'Calcification Rates'!$G$46)*('Calcification Rates'!$H$46-'Calcification Rates'!$I$46)</f>
        <v>6.8821500000000002</v>
      </c>
      <c r="CA24" s="2">
        <f>$A24*('Calcification Rates'!$F$46+'Calcification Rates'!$G$46)*('Calcification Rates'!$H$46+'Calcification Rates'!$I$46)</f>
        <v>11.172150000000002</v>
      </c>
      <c r="CB24" s="2">
        <f>(2*'Calcification Rates'!$F$47*'Calcification Rates'!$H$47)+0.1*'Calcification Rates'!$F$47*(BL24+(2*'Calcification Rates'!$F$47))*'Calcification Rates'!$H$47</f>
        <v>11.45182000429547</v>
      </c>
      <c r="CC24" s="2">
        <f>(2*('Calcification Rates'!$F$47-'Calcification Rates'!$G$47)*('Calcification Rates'!$H$47-'Calcification Rates'!$I$47))+(0.1*('Calcification Rates'!$F$47-'Calcification Rates'!$G$47)*(BL24+(2*'Calcification Rates'!$F$47-'Calcification Rates'!$G$47)))*('Calcification Rates'!$H$47-'Calcification Rates'!$I$47)</f>
        <v>6.6677729724431671</v>
      </c>
      <c r="CD24" s="2">
        <f>(2*('Calcification Rates'!$F$47+'Calcification Rates'!$G$47)*('Calcification Rates'!$H$47+'Calcification Rates'!$I$47))+(0.1*('Calcification Rates'!$F$47+'Calcification Rates'!$G$47)*(BL24+(2*'Calcification Rates'!$F$47+'Calcification Rates'!$G$47)))*('Calcification Rates'!$H$47+'Calcification Rates'!$I$47)</f>
        <v>17.525953109907206</v>
      </c>
      <c r="CE24" s="2">
        <f>(2*'Calcification Rates'!$F$48*'Calcification Rates'!$H$48)+0.1*'Calcification Rates'!$F$48*($A24+(2*'Calcification Rates'!$F$48))*'Calcification Rates'!$H$48</f>
        <v>7.7946461444649726</v>
      </c>
      <c r="CF24" s="2">
        <f>(2*('Calcification Rates'!$F$48-'Calcification Rates'!$G$48)*('Calcification Rates'!$H$48-'Calcification Rates'!$I$48))+(0.1*('Calcification Rates'!$F$48-'Calcification Rates'!$G$48)*($A24+(2*'Calcification Rates'!$F$48-'Calcification Rates'!$G$48)))*('Calcification Rates'!$H$48-'Calcification Rates'!$I$48)</f>
        <v>4.5278424942037701</v>
      </c>
      <c r="CG24" s="2">
        <f>(2*('Calcification Rates'!$F$48+'Calcification Rates'!$G$48)*('Calcification Rates'!$H$48+'Calcification Rates'!$I$48))+(0.1*('Calcification Rates'!$F$48+'Calcification Rates'!$G$48)*($A24+(2*'Calcification Rates'!$F$48+'Calcification Rates'!$G$48)))*('Calcification Rates'!$H$48+'Calcification Rates'!$I$48)</f>
        <v>11.956461653864171</v>
      </c>
      <c r="CH24" s="2">
        <f>((((1-'Calcification Rates'!$J$52)*$A24)*'Calcification Rates'!$F$52*0.1)+('Calcification Rates'!$J$52*$A24*'Calcification Rates'!$F$52))*'Calcification Rates'!$H$52</f>
        <v>48.722710959999993</v>
      </c>
      <c r="CI24" s="2">
        <f>((((1-'Calcification Rates'!$J$52)*$A24)*(('Calcification Rates'!$F$52-'Calcification Rates'!$G$52)*0.1))+('Calcification Rates'!$J$52*$A24*('Calcification Rates'!$F$52-'Calcification Rates'!$G$52)))*('Calcification Rates'!$H$52-'Calcification Rates'!$I$52)</f>
        <v>31.894571893605381</v>
      </c>
      <c r="CJ24" s="2">
        <f>((((1-'Calcification Rates'!$J$52)*$A24)*(('Calcification Rates'!$F$52+'Calcification Rates'!$G$52)*0.1))+('Calcification Rates'!$J$52*$A24*('Calcification Rates'!$F$52+'Calcification Rates'!$G$52)))*('Calcification Rates'!$H$52+'Calcification Rates'!$I$52)</f>
        <v>68.931666133425352</v>
      </c>
      <c r="CK24" s="2">
        <f>((((1-'Calcification Rates'!$J$53)*$A24)*'Calcification Rates'!$F$53*0.1)+('Calcification Rates'!$J$53*$A24*'Calcification Rates'!$F$53))*'Calcification Rates'!$H$53</f>
        <v>58.305817048000023</v>
      </c>
      <c r="CL24" s="2">
        <f>((((1-'Calcification Rates'!$J$53)*$A24)*(('Calcification Rates'!$F$53-'Calcification Rates'!$G$53)*0.1))+('Calcification Rates'!$J$53*$A24*('Calcification Rates'!$F$53-'Calcification Rates'!$G$53)))*('Calcification Rates'!$H$53-'Calcification Rates'!$I$53)</f>
        <v>40.352628994873101</v>
      </c>
      <c r="CM24" s="2">
        <f>((((1-'Calcification Rates'!$J$53)*$A24)*(('Calcification Rates'!$F$53+'Calcification Rates'!$G$53)*0.1))+('Calcification Rates'!$J$53*$A24*('Calcification Rates'!$F$53+'Calcification Rates'!$G$53)))*('Calcification Rates'!$H$53+'Calcification Rates'!$I$53)</f>
        <v>79.543850005625771</v>
      </c>
      <c r="CN24" s="2">
        <f>((((1-'Calcification Rates'!$J$54)*$A24)*'Calcification Rates'!$F$54*0.1)+('Calcification Rates'!$J$54*$A24*'Calcification Rates'!$F$54))*'Calcification Rates'!$H$54</f>
        <v>49.710322767347307</v>
      </c>
      <c r="CO24" s="2">
        <f>((((1-'Calcification Rates'!$J$54)*$A24)*(('Calcification Rates'!$F$54-'Calcification Rates'!$G$54)*0.1))+('Calcification Rates'!$J$54*$A24*('Calcification Rates'!$F$54-'Calcification Rates'!$G$54)))*('Calcification Rates'!$H$54-'Calcification Rates'!$I$54)</f>
        <v>35.554732466058759</v>
      </c>
      <c r="CP24" s="2">
        <f>((((1-'Calcification Rates'!$J$54)*$A24)*(('Calcification Rates'!$F$54+'Calcification Rates'!$G$54)*0.1))+('Calcification Rates'!$J$54*$A24*('Calcification Rates'!$F$54+'Calcification Rates'!$G$54)))*('Calcification Rates'!$H$54+'Calcification Rates'!$I$54)</f>
        <v>66.115895952056974</v>
      </c>
      <c r="CQ24" s="2">
        <f>((((1-'Calcification Rates'!$J$55)*$A24)*'Calcification Rates'!$F$55*0.1)+('Calcification Rates'!$J$55*$A24*'Calcification Rates'!$F$55))*'Calcification Rates'!$H$55</f>
        <v>49.714124498958327</v>
      </c>
      <c r="CR24" s="2">
        <f>((((1-'Calcification Rates'!$J$55)*$A24)*(('Calcification Rates'!$F$55-'Calcification Rates'!$G$55)*0.1))+('Calcification Rates'!$J$55*$A24*('Calcification Rates'!$F$55-'Calcification Rates'!$G$55)))*('Calcification Rates'!$H$55-'Calcification Rates'!$I$55)</f>
        <v>36.327404295167035</v>
      </c>
      <c r="CS24" s="2">
        <f>((((1-'Calcification Rates'!$J$55)*$A24)*(('Calcification Rates'!$F$55+'Calcification Rates'!$G$55)*0.1))+('Calcification Rates'!$J$55*$A24*('Calcification Rates'!$F$55+'Calcification Rates'!$G$55)))*('Calcification Rates'!$H$55+'Calcification Rates'!$I$55)</f>
        <v>65.136613688546092</v>
      </c>
      <c r="CT24" s="2">
        <f>((((1-'Calcification Rates'!$J$56)*$A24)*'Calcification Rates'!$F$56*0.1)+('Calcification Rates'!$J$56*$A24*'Calcification Rates'!$F$56))*'Calcification Rates'!$H$56</f>
        <v>48.018660433333331</v>
      </c>
      <c r="CU24" s="2">
        <f>((((1-'Calcification Rates'!$J$56)*$A24)*(('Calcification Rates'!$F$56-'Calcification Rates'!$G$56)*0.1))+('Calcification Rates'!$J$56*$A24*('Calcification Rates'!$F$56-'Calcification Rates'!$G$56)))*('Calcification Rates'!$H$56-'Calcification Rates'!$I$56)</f>
        <v>35.581560055541267</v>
      </c>
      <c r="CV24" s="2">
        <f>((((1-'Calcification Rates'!$J$56)*$A24)*(('Calcification Rates'!$F$56+'Calcification Rates'!$G$56)*0.1))+('Calcification Rates'!$J$56*$A24*('Calcification Rates'!$F$56+'Calcification Rates'!$G$56)))*('Calcification Rates'!$H$56+'Calcification Rates'!$I$56)</f>
        <v>62.284809221387079</v>
      </c>
      <c r="CW24" s="2">
        <f>((((1-'Calcification Rates'!$J$57)*$A24)*'Calcification Rates'!$F$57*0.1)+('Calcification Rates'!$J$57*$A24*'Calcification Rates'!$F$57))*'Calcification Rates'!$H$57</f>
        <v>49.109993624999994</v>
      </c>
      <c r="CX24" s="2">
        <f>((((1-'Calcification Rates'!$J$57)*$A24)*(('Calcification Rates'!$F$57-'Calcification Rates'!$G$57)*0.1))+('Calcification Rates'!$J$57*$A24*('Calcification Rates'!$F$57-'Calcification Rates'!$G$57)))*('Calcification Rates'!$H$57-'Calcification Rates'!$I$57)</f>
        <v>32.16025620404691</v>
      </c>
      <c r="CY24" s="2">
        <f>((((1-'Calcification Rates'!$J$57)*$A24)*(('Calcification Rates'!$F$57+'Calcification Rates'!$G$57)*0.1))+('Calcification Rates'!$J$57*$A24*('Calcification Rates'!$F$57+'Calcification Rates'!$G$57)))*('Calcification Rates'!$H$57+'Calcification Rates'!$I$57)</f>
        <v>69.108145063055886</v>
      </c>
      <c r="CZ24" s="2">
        <f>((((1-'Calcification Rates'!$J$58)*$A24)*'Calcification Rates'!$F$58*0.1)+('Calcification Rates'!$J$58*$A24*'Calcification Rates'!$F$58))*'Calcification Rates'!$H$58</f>
        <v>49.710322767347307</v>
      </c>
      <c r="DA24" s="2">
        <f>((((1-'Calcification Rates'!$J$58)*$A24)*(('Calcification Rates'!$F$58-'Calcification Rates'!$G$58)*0.1))+('Calcification Rates'!$J$58*$A24*('Calcification Rates'!$F$58-'Calcification Rates'!$G$58)))*('Calcification Rates'!$H$58-'Calcification Rates'!$I$58)</f>
        <v>35.554732466058759</v>
      </c>
      <c r="DB24" s="2">
        <f>((((1-'Calcification Rates'!$J$58)*$A24)*(('Calcification Rates'!$F$58+'Calcification Rates'!$G$58)*0.1))+('Calcification Rates'!$J$58*$A24*('Calcification Rates'!$F$58+'Calcification Rates'!$G$58)))*('Calcification Rates'!$H$58+'Calcification Rates'!$I$58)</f>
        <v>66.115895952056974</v>
      </c>
      <c r="DC24" s="2">
        <f>((((1-'Calcification Rates'!$J$59)*$A24)*'Calcification Rates'!$F$59*0.1)+('Calcification Rates'!$J$59*$A24*'Calcification Rates'!$F$59))*'Calcification Rates'!$H$59</f>
        <v>41.209180319999994</v>
      </c>
      <c r="DD24" s="2">
        <f>((((1-'Calcification Rates'!$J$59)*$A24)*(('Calcification Rates'!$F$59-'Calcification Rates'!$G$59)*0.1))+('Calcification Rates'!$J$59*$A24*('Calcification Rates'!$F$59-'Calcification Rates'!$G$59)))*('Calcification Rates'!$H$59-'Calcification Rates'!$I$59)</f>
        <v>31.968017399999994</v>
      </c>
      <c r="DE24" s="2">
        <f>((((1-'Calcification Rates'!$J$59)*$A24)*(('Calcification Rates'!$F$59+'Calcification Rates'!$G$59)*0.1))+('Calcification Rates'!$J$59*$A24*('Calcification Rates'!$F$59+'Calcification Rates'!$G$59)))*('Calcification Rates'!$H$59+'Calcification Rates'!$I$59)</f>
        <v>51.326623919999989</v>
      </c>
      <c r="DF24" s="2">
        <f>((((1-'Calcification Rates'!$J$60)*$A24)*'Calcification Rates'!$F$60*0.1)+('Calcification Rates'!$J$60*$A24*'Calcification Rates'!$F$60))*'Calcification Rates'!$H$60</f>
        <v>53.537579780487803</v>
      </c>
      <c r="DG24" s="2">
        <f>((((1-'Calcification Rates'!$J$60)*$A24)*(('Calcification Rates'!$F$60-'Calcification Rates'!$G$60)*0.1))+('Calcification Rates'!$J$60*$A24*('Calcification Rates'!$F$60-'Calcification Rates'!$G$60)))*('Calcification Rates'!$H$60-'Calcification Rates'!$I$60)</f>
        <v>40.903345107740684</v>
      </c>
      <c r="DH24" s="2">
        <f>((((1-'Calcification Rates'!$J$60)*$A24)*(('Calcification Rates'!$F$60+'Calcification Rates'!$G$60)*0.1))+('Calcification Rates'!$J$60*$A24*('Calcification Rates'!$F$60+'Calcification Rates'!$G$60)))*('Calcification Rates'!$H$60+'Calcification Rates'!$I$60)</f>
        <v>67.820318029953327</v>
      </c>
      <c r="DI24" s="2">
        <f>((((1-'Calcification Rates'!$J$61)*$A24)*'Calcification Rates'!$F$61*0.1)+('Calcification Rates'!$J$61*$A24*'Calcification Rates'!$F$61))*'Calcification Rates'!$H$61</f>
        <v>49.710322767347307</v>
      </c>
      <c r="DJ24" s="2">
        <f>((((1-'Calcification Rates'!$J$61)*$A24)*(('Calcification Rates'!$F$61-'Calcification Rates'!$G$61)*0.1))+('Calcification Rates'!$J$61*$A24*('Calcification Rates'!$F$61-'Calcification Rates'!$G$61)))*('Calcification Rates'!$H$61-'Calcification Rates'!$I$61)</f>
        <v>35.554732466058759</v>
      </c>
      <c r="DK24" s="2">
        <f>((((1-'Calcification Rates'!$J$61)*$A24)*(('Calcification Rates'!$F$61+'Calcification Rates'!$G$61)*0.1))+('Calcification Rates'!$J$61*$A24*('Calcification Rates'!$F$61+'Calcification Rates'!$G$61)))*('Calcification Rates'!$H$61+'Calcification Rates'!$I$61)</f>
        <v>66.115895952056974</v>
      </c>
      <c r="DL24" s="2">
        <f>(2*'Calcification Rates'!$F$62*'Calcification Rates'!$H$62)+0.1*'Calcification Rates'!$F$62*(CV24+(2*'Calcification Rates'!$F$62))*'Calcification Rates'!$H$62</f>
        <v>14.862392077081816</v>
      </c>
      <c r="DM24" s="2">
        <f>(2*('Calcification Rates'!$F$62-'Calcification Rates'!$G$62)*('Calcification Rates'!$H$62-'Calcification Rates'!$I$62))+(0.1*('Calcification Rates'!$F$62-'Calcification Rates'!$G$62)*(CV24+(2*'Calcification Rates'!$F$62-'Calcification Rates'!$G$62)))*('Calcification Rates'!$H$62-'Calcification Rates'!$I$62)</f>
        <v>8.6634087848258705</v>
      </c>
      <c r="DN24" s="2">
        <f>(2*('Calcification Rates'!$F$62+'Calcification Rates'!$G$62)*('Calcification Rates'!$H$62+'Calcification Rates'!$I$62))+(0.1*('Calcification Rates'!$F$62+'Calcification Rates'!$G$62)*(CV24+(2*'Calcification Rates'!$F$62+'Calcification Rates'!$G$62)))*('Calcification Rates'!$H$62+'Calcification Rates'!$I$62)</f>
        <v>22.719895959669053</v>
      </c>
      <c r="DO24" s="2">
        <f>((((((((($A24*2)/PI())/2)+'Calcification Rates'!$F$63)^2)*PI())/2))-((((((($A24*2)/PI())/2)^2)*PI())/2)))*'Calcification Rates'!$H$63</f>
        <v>24.580160505957963</v>
      </c>
      <c r="DP24" s="2">
        <f>((((((((($A24*2)/PI())/2)+('Calcification Rates'!$F$63-'Calcification Rates'!$G$63))^2)*PI())/2))-((((((($A24*2)/PI())/2)^2)*PI())/2)))*('Calcification Rates'!$H$63-'Calcification Rates'!$I$63)</f>
        <v>17.932542790502847</v>
      </c>
      <c r="DQ24" s="2">
        <f>((((((((($A24*2)/PI())/2)+('Calcification Rates'!$F$63+'Calcification Rates'!$G$63))^2)*PI())/2))-((((((($A24*2)/PI())/2)^2)*PI())/2)))*('Calcification Rates'!$H$63+'Calcification Rates'!$I$63)</f>
        <v>32.082396475640479</v>
      </c>
      <c r="DR24" s="2">
        <f>(2*'Calcification Rates'!$F$64*'Calcification Rates'!$H$64)+0.1*'Calcification Rates'!$F$64*($A24+(2*'Calcification Rates'!$F$64))*'Calcification Rates'!$H$64</f>
        <v>7.7946461444649726</v>
      </c>
      <c r="DS24" s="2">
        <f>(2*('Calcification Rates'!$F$64-'Calcification Rates'!$G$64)*('Calcification Rates'!$H$64-'Calcification Rates'!$I$64))+(0.1*('Calcification Rates'!$F$64-'Calcification Rates'!$G$64)*($A24+(2*'Calcification Rates'!$F$64-'Calcification Rates'!$G$64)))*('Calcification Rates'!$H$64-'Calcification Rates'!$I$64)</f>
        <v>4.5278424942037701</v>
      </c>
      <c r="DT24" s="2">
        <f>(2*('Calcification Rates'!$F$64+'Calcification Rates'!$G$64)*('Calcification Rates'!$H$64+'Calcification Rates'!$I$64))+(0.1*('Calcification Rates'!$F$64+'Calcification Rates'!$G$64)*($A24+(2*'Calcification Rates'!$F$64+'Calcification Rates'!$G$64)))*('Calcification Rates'!$H$64+'Calcification Rates'!$I$64)</f>
        <v>11.956461653864171</v>
      </c>
      <c r="DU24" s="2">
        <f>((((((((($A24*2)/PI())/2)+'Calcification Rates'!$F$65)^2)*PI())/2))-((((((($A24*2)/PI())/2)^2)*PI())/2)))*'Calcification Rates'!$H$65</f>
        <v>24.580160505957963</v>
      </c>
      <c r="DV24" s="2">
        <f>((((((((($A24*2)/PI())/2)+('Calcification Rates'!$F$65-'Calcification Rates'!$G$65))^2)*PI())/2))-((((((($A24*2)/PI())/2)^2)*PI())/2)))*('Calcification Rates'!$H$65-'Calcification Rates'!$I$65)</f>
        <v>17.932542790502847</v>
      </c>
      <c r="DW24" s="2">
        <f>((((((((($A24*2)/PI())/2)+('Calcification Rates'!$F$65+'Calcification Rates'!$G$65))^2)*PI())/2))-((((((($A24*2)/PI())/2)^2)*PI())/2)))*('Calcification Rates'!$H$65+'Calcification Rates'!$I$65)</f>
        <v>32.082396475640479</v>
      </c>
      <c r="DX24" s="2">
        <f>(2*'Calcification Rates'!$F$66*'Calcification Rates'!$H$66)+0.1*'Calcification Rates'!$F$66*(DH24+(2*'Calcification Rates'!$F$66))*'Calcification Rates'!$H$66</f>
        <v>15.833566339114521</v>
      </c>
      <c r="DY24" s="2">
        <f>(2*('Calcification Rates'!$F$66-'Calcification Rates'!$G$66)*('Calcification Rates'!$H$66-'Calcification Rates'!$I$66))+(0.1*('Calcification Rates'!$F$66-'Calcification Rates'!$G$66)*(DH24+(2*'Calcification Rates'!$F$66-'Calcification Rates'!$G$66)))*('Calcification Rates'!$H$66-'Calcification Rates'!$I$66)</f>
        <v>9.2316741948552856</v>
      </c>
      <c r="DZ24" s="2">
        <f>(2*('Calcification Rates'!$F$66+'Calcification Rates'!$G$66)*('Calcification Rates'!$H$66+'Calcification Rates'!$I$66))+(0.1*('Calcification Rates'!$F$66+'Calcification Rates'!$G$66)*(DH24+(2*'Calcification Rates'!$F$66+'Calcification Rates'!$G$66)))*('Calcification Rates'!$H$66+'Calcification Rates'!$I$66)</f>
        <v>24.198892300020979</v>
      </c>
      <c r="EA24" s="2">
        <f>((((((((($A24*2)/PI())/2)+'Calcification Rates'!$F$67)^2)*PI())/2))-((((((($A24*2)/PI())/2)^2)*PI())/2)))*'Calcification Rates'!$H$67</f>
        <v>24.580160505957963</v>
      </c>
      <c r="EB24" s="2">
        <f>((((((((($A24*2)/PI())/2)+('Calcification Rates'!$F$67-'Calcification Rates'!$G$67))^2)*PI())/2))-((((((($A24*2)/PI())/2)^2)*PI())/2)))*('Calcification Rates'!$H$67-'Calcification Rates'!$I$67)</f>
        <v>17.932542790502847</v>
      </c>
      <c r="EC24" s="2">
        <f>((((((((($A24*2)/PI())/2)+('Calcification Rates'!$F$67+'Calcification Rates'!$G$67))^2)*PI())/2))-((((((($A24*2)/PI())/2)^2)*PI())/2)))*('Calcification Rates'!$H$67+'Calcification Rates'!$I$67)</f>
        <v>32.082396475640479</v>
      </c>
      <c r="ED24" s="2">
        <f>((((((((($A24*2)/PI())/2)+'Calcification Rates'!$F$68)^2)*PI())/2))-((((((($A24*2)/PI())/2)^2)*PI())/2)))*'Calcification Rates'!$H$68</f>
        <v>24.580160505957963</v>
      </c>
      <c r="EE24" s="2">
        <f>((((((((($A24*2)/PI())/2)+('Calcification Rates'!$F$68-'Calcification Rates'!$G$68))^2)*PI())/2))-((((((($A24*2)/PI())/2)^2)*PI())/2)))*('Calcification Rates'!$H$68-'Calcification Rates'!$I$68)</f>
        <v>17.932542790502847</v>
      </c>
      <c r="EF24" s="2">
        <f>((((((((($A24*2)/PI())/2)+('Calcification Rates'!$F$68+'Calcification Rates'!$G$68))^2)*PI())/2))-((((((($A24*2)/PI())/2)^2)*PI())/2)))*('Calcification Rates'!$H$68+'Calcification Rates'!$I$68)</f>
        <v>32.082396475640479</v>
      </c>
      <c r="EG24" s="2">
        <f>((((1-'Calcification Rates'!$J$69)*$A24)*'Calcification Rates'!$F$69*0.1)+('Calcification Rates'!$J$69*$A24*'Calcification Rates'!$F$69))*'Calcification Rates'!$H$69</f>
        <v>6.7523929000000029</v>
      </c>
      <c r="EH24" s="2">
        <f>((((1-'Calcification Rates'!$J$69)*EC24)*(('Calcification Rates'!$F$69-'Calcification Rates'!$G$69)*0.1))+('Calcification Rates'!$J$69*EC24*('Calcification Rates'!$F$69-'Calcification Rates'!$G$69)))*('Calcification Rates'!$H$69-'Calcification Rates'!$I$69)</f>
        <v>7.2765351839430963</v>
      </c>
      <c r="EI24" s="2">
        <f>((((1-'Calcification Rates'!$J$69)*EC24)*(('Calcification Rates'!$F$69+'Calcification Rates'!$G$69)*0.1))+('Calcification Rates'!$J$69*EC24*('Calcification Rates'!$F$69+'Calcification Rates'!$G$69)))*('Calcification Rates'!$H$69+'Calcification Rates'!$I$69)</f>
        <v>12.690790934225364</v>
      </c>
      <c r="EJ24" s="2">
        <f>(2*'Calcification Rates'!$F$70*'Calcification Rates'!$H$70)+0.1*'Calcification Rates'!$F$70*(DT24+(2*'Calcification Rates'!$F$70))*'Calcification Rates'!$H$70</f>
        <v>6.0325631492376548</v>
      </c>
      <c r="EK24" s="2">
        <f>(2*('Calcification Rates'!$F$70-'Calcification Rates'!$G$70)*('Calcification Rates'!$H$70-'Calcification Rates'!$I$70))+(0.1*('Calcification Rates'!$F$70-'Calcification Rates'!$G$70)*(DT24+(2*'Calcification Rates'!$F$70-'Calcification Rates'!$G$70)))*('Calcification Rates'!$H$70-'Calcification Rates'!$I$70)</f>
        <v>3.4967908540039052</v>
      </c>
      <c r="EL24" s="2">
        <f>(2*('Calcification Rates'!$F$70+'Calcification Rates'!$G$70)*('Calcification Rates'!$H$70+'Calcification Rates'!$I$70))+(0.1*('Calcification Rates'!$F$70+'Calcification Rates'!$G$70)*(DT24+(2*'Calcification Rates'!$F$70+'Calcification Rates'!$G$70)))*('Calcification Rates'!$H$70+'Calcification Rates'!$I$70)</f>
        <v>9.27299442947246</v>
      </c>
      <c r="EM24" s="2">
        <f>((((1-'Calcification Rates'!$J$71)*$A24)*'Calcification Rates'!$F$71*0.1)+('Calcification Rates'!$J$71*$A24*'Calcification Rates'!$F$71))*'Calcification Rates'!$H$71</f>
        <v>49.710322767347307</v>
      </c>
      <c r="EN24" s="2">
        <f>((((1-'Calcification Rates'!$J$71)*$A24)*(('Calcification Rates'!$F$71-'Calcification Rates'!$G$71)*0.1))+('Calcification Rates'!$J$71*$A24*('Calcification Rates'!$F$71-'Calcification Rates'!$G$71)))*('Calcification Rates'!$H$71-'Calcification Rates'!$I$71)</f>
        <v>35.554732466058759</v>
      </c>
      <c r="EO24" s="2">
        <f>((((1-'Calcification Rates'!$J$71)*$A24)*(('Calcification Rates'!$F$71+'Calcification Rates'!$G$71)*0.1))+('Calcification Rates'!$J$71*$A24*('Calcification Rates'!$F$71+'Calcification Rates'!$G$71)))*('Calcification Rates'!$H$71+'Calcification Rates'!$I$71)</f>
        <v>66.115895952056974</v>
      </c>
      <c r="EP24" s="2">
        <f>(2*'Calcification Rates'!$F$72*'Calcification Rates'!$H$72)+0.1*'Calcification Rates'!$F$72*($A24+(2*'Calcification Rates'!$F$72))*'Calcification Rates'!$H$72</f>
        <v>7.7946461444649726</v>
      </c>
      <c r="EQ24" s="2">
        <f>(2*('Calcification Rates'!$F$72-'Calcification Rates'!$G$72)*('Calcification Rates'!$H$72-'Calcification Rates'!$I$72))+(0.1*('Calcification Rates'!$F$72-'Calcification Rates'!$G$72)*($A24+(2*'Calcification Rates'!$F$72-'Calcification Rates'!$G$72)))*('Calcification Rates'!$H$72-'Calcification Rates'!$I$72)</f>
        <v>4.5278424942037701</v>
      </c>
      <c r="ER24" s="2">
        <f>(2*('Calcification Rates'!$F$72+'Calcification Rates'!$G$72)*('Calcification Rates'!$H$72+'Calcification Rates'!$I$72))+(0.1*('Calcification Rates'!$F$72+'Calcification Rates'!$G$72)*($A24+(2*'Calcification Rates'!$F$72+'Calcification Rates'!$G$72)))*('Calcification Rates'!$H$72+'Calcification Rates'!$I$72)</f>
        <v>11.956461653864171</v>
      </c>
      <c r="ES24" s="2">
        <f>$A24*'Calcification Rates'!$F$73*'Calcification Rates'!$H$73</f>
        <v>29.700000000000006</v>
      </c>
      <c r="ET24" s="2">
        <f>$A24*('Calcification Rates'!$F$73-'Calcification Rates'!$G$73)*('Calcification Rates'!$H$73-'Calcification Rates'!$I$73)</f>
        <v>20.794180000000001</v>
      </c>
      <c r="EU24" s="2">
        <f>$A24*('Calcification Rates'!$F$73+'Calcification Rates'!$G$73)*('Calcification Rates'!$H$73+'Calcification Rates'!$I$73)</f>
        <v>40.181680000000007</v>
      </c>
      <c r="EV24" s="2">
        <f>(2*'Calcification Rates'!$F$74*'Calcification Rates'!$H$74)+0.1*'Calcification Rates'!$F$74*($A24+(2*'Calcification Rates'!$F$74))*'Calcification Rates'!$H$74</f>
        <v>7.7946461444649726</v>
      </c>
      <c r="EW24" s="2">
        <f>(2*('Calcification Rates'!$F$74-'Calcification Rates'!$G$74)*('Calcification Rates'!$H$74-'Calcification Rates'!$I$74))+(0.1*('Calcification Rates'!$F$74-'Calcification Rates'!$G$74)*($A24+(2*'Calcification Rates'!$F$74-'Calcification Rates'!$G$74)))*('Calcification Rates'!$H$74-'Calcification Rates'!$I$74)</f>
        <v>4.5278424942037701</v>
      </c>
      <c r="EX24" s="2">
        <f>(2*('Calcification Rates'!$F$74+'Calcification Rates'!$G$74)*('Calcification Rates'!$H$74+'Calcification Rates'!$I$74))+(0.1*('Calcification Rates'!$F$74+'Calcification Rates'!$G$74)*($A24+(2*'Calcification Rates'!$F$74+'Calcification Rates'!$G$74)))*('Calcification Rates'!$H$74+'Calcification Rates'!$I$74)</f>
        <v>11.956461653864171</v>
      </c>
      <c r="EY24" s="2">
        <f>$A24*'Calcification Rates'!$F$75*'Calcification Rates'!$H$75</f>
        <v>18.548637006802725</v>
      </c>
      <c r="EZ24" s="2">
        <f>$A24*('Calcification Rates'!$F$75-'Calcification Rates'!$G$75)*('Calcification Rates'!$H$75-'Calcification Rates'!$I$75)</f>
        <v>14.399024450820157</v>
      </c>
      <c r="FA24" s="2">
        <f>$A24*('Calcification Rates'!$F$75+'Calcification Rates'!$G$75)*('Calcification Rates'!$H$75+'Calcification Rates'!$I$75)</f>
        <v>23.18083203512488</v>
      </c>
      <c r="FB24" s="2">
        <f>((((1-'Calcification Rates'!$J$76)*$A24)*'Calcification Rates'!$F$76*0.1)+('Calcification Rates'!$J$76*$A24*'Calcification Rates'!$F$76))*'Calcification Rates'!$H$76</f>
        <v>12.699719999999999</v>
      </c>
      <c r="FC24" s="2">
        <f>((((1-'Calcification Rates'!$J$76)*$A24)*(('Calcification Rates'!$F$76-'Calcification Rates'!$G$76)*0.1))+('Calcification Rates'!$J$76*$A24*('Calcification Rates'!$F$76-'Calcification Rates'!$G$76)))*('Calcification Rates'!$H$76-'Calcification Rates'!$I$76)</f>
        <v>8.8886751359999998</v>
      </c>
      <c r="FD24" s="2">
        <f>((((1-'Calcification Rates'!$J$76)*$A24)*(('Calcification Rates'!$F$76+'Calcification Rates'!$G$76)*0.1))+('Calcification Rates'!$J$76*$A24*('Calcification Rates'!$F$76+'Calcification Rates'!$G$76)))*('Calcification Rates'!$H$76+'Calcification Rates'!$I$76)</f>
        <v>17.185825535999999</v>
      </c>
      <c r="FE24" s="113">
        <f>$A24*'Calcification Rates'!$F$77*'Calcification Rates'!$H$77</f>
        <v>38.940000000000005</v>
      </c>
      <c r="FF24" s="113">
        <f>$A24*('Calcification Rates'!$F$77-'Calcification Rates'!$G$77)*('Calcification Rates'!$H$77-'Calcification Rates'!$I$77)</f>
        <v>27.211800000000004</v>
      </c>
      <c r="FG24" s="113">
        <f>$A24*('Calcification Rates'!$F$77+'Calcification Rates'!$G$77)*('Calcification Rates'!$H$77+'Calcification Rates'!$I$77)</f>
        <v>52.756000000000007</v>
      </c>
      <c r="FH24" s="113">
        <f>$A24*'Calcification Rates'!$F$81*'Calcification Rates'!$H$81</f>
        <v>3.9159999999999999</v>
      </c>
      <c r="FI24" s="113">
        <f>$A24*('Calcification Rates'!$F$81-'Calcification Rates'!$G$81)*('Calcification Rates'!$H$81-'Calcification Rates'!$I$81)</f>
        <v>2.222</v>
      </c>
      <c r="FJ24" s="113">
        <f>$A24*('Calcification Rates'!$F$81+'Calcification Rates'!$G$81)*('Calcification Rates'!$H$81+'Calcification Rates'!$I$81)</f>
        <v>5.61</v>
      </c>
      <c r="FK24" s="113">
        <f>$A24*'Calcification Rates'!$F$84*'Calcification Rates'!$H$84</f>
        <v>3.9159999999999999</v>
      </c>
      <c r="FL24" s="113">
        <f>$A24*('Calcification Rates'!$F$84-'Calcification Rates'!$G$84)*('Calcification Rates'!$H$84-'Calcification Rates'!$I$84)</f>
        <v>2.222</v>
      </c>
      <c r="FM24" s="113">
        <f>$A24*('Calcification Rates'!$F$84+'Calcification Rates'!$G$84)*('Calcification Rates'!$H$84+'Calcification Rates'!$I$84)</f>
        <v>5.61</v>
      </c>
    </row>
    <row r="25" spans="1:169" x14ac:dyDescent="0.3">
      <c r="A25" s="1">
        <v>23</v>
      </c>
      <c r="B25" s="2">
        <f>((((1-'Calcification Rates'!$J$11)*A25)*'Calcification Rates'!$F$11*0.1)+('Calcification Rates'!$J$11*A25*'Calcification Rates'!$F$11))*'Calcification Rates'!$H$11</f>
        <v>51.969882893135825</v>
      </c>
      <c r="C25" s="2">
        <f>((((1-'Calcification Rates'!$J$11)*A25)*(('Calcification Rates'!$F$11-'Calcification Rates'!$G$11)*0.1))+('Calcification Rates'!$J$11*A25*('Calcification Rates'!$F$11-'Calcification Rates'!$G$11)))*('Calcification Rates'!$H$11-'Calcification Rates'!$I$11)</f>
        <v>37.170856669061436</v>
      </c>
      <c r="D25" s="2">
        <f>((((1-'Calcification Rates'!$J$11)*A25)*(('Calcification Rates'!$F$11+'Calcification Rates'!$G$11)*0.1))+('Calcification Rates'!$J$11*A25*('Calcification Rates'!$F$11+'Calcification Rates'!$G$11)))*('Calcification Rates'!$H$11+'Calcification Rates'!$I$11)</f>
        <v>69.121163949877754</v>
      </c>
      <c r="E25" s="2">
        <f>((((1-'Calcification Rates'!$J$12)*A25)*'Calcification Rates'!$F$12*0.1)+('Calcification Rates'!$J$12*A25*'Calcification Rates'!$F$12))*'Calcification Rates'!$H$12</f>
        <v>9.0229532274968953</v>
      </c>
      <c r="F25" s="2">
        <f>((((1-'Calcification Rates'!$J$12)*A25)*(('Calcification Rates'!$F$12-'Calcification Rates'!$G$12)*0.1))+('Calcification Rates'!$J$12*A25*('Calcification Rates'!$F$12-'Calcification Rates'!$G$12)))*('Calcification Rates'!$H$12-'Calcification Rates'!$I$12)</f>
        <v>6.8028703750658837</v>
      </c>
      <c r="G25" s="2">
        <f>((((1-'Calcification Rates'!$J$12)*A25)*(('Calcification Rates'!$F$12+'Calcification Rates'!$G$12)*0.1))+('Calcification Rates'!$J$12*A25*('Calcification Rates'!$F$12+'Calcification Rates'!$G$12)))*('Calcification Rates'!$H$12+'Calcification Rates'!$I$12)</f>
        <v>11.526011294763116</v>
      </c>
      <c r="H25" s="2">
        <f>(2*'Calcification Rates'!$F$13*'Calcification Rates'!$H$13)+0.1*'Calcification Rates'!$F$13*(A25+(2*'Calcification Rates'!$F$13))*'Calcification Rates'!$H$13</f>
        <v>7.9700905878971282</v>
      </c>
      <c r="I25" s="2">
        <f>(2*('Calcification Rates'!$F$13-'Calcification Rates'!$G$13)*('Calcification Rates'!$H$13-'Calcification Rates'!$I$13))+(0.1*('Calcification Rates'!$F$13-'Calcification Rates'!$G$13)*(A25+(2*'Calcification Rates'!$F$13-'Calcification Rates'!$G$13)))*('Calcification Rates'!$H$13-'Calcification Rates'!$I$13)</f>
        <v>4.6305007013680362</v>
      </c>
      <c r="J25" s="2">
        <f>(2*('Calcification Rates'!$F$13+'Calcification Rates'!$G$13)*('Calcification Rates'!$H$13+'Calcification Rates'!$I$13))+(0.1*('Calcification Rates'!$F$13+'Calcification Rates'!$G$13)*(A25+(2*'Calcification Rates'!$F$13+'Calcification Rates'!$G$13)))*('Calcification Rates'!$H$13+'Calcification Rates'!$I$13)</f>
        <v>12.22364510375105</v>
      </c>
      <c r="K25" s="2">
        <f>(2*'Calcification Rates'!$F$14*'Calcification Rates'!$H$14)+0.1*'Calcification Rates'!$F$14*(A25+(2*'Calcification Rates'!$F$14))*'Calcification Rates'!$H$14</f>
        <v>15.262132326606316</v>
      </c>
      <c r="L25" s="2">
        <f>(2*('Calcification Rates'!$F$14-'Calcification Rates'!$G$14)*('Calcification Rates'!$H$14-'Calcification Rates'!$I$14))+(0.1*('Calcification Rates'!$F$14-'Calcification Rates'!$G$14)*(A25+(2*'Calcification Rates'!$F$14-'Calcification Rates'!$G$14)))*('Calcification Rates'!$H$14-'Calcification Rates'!$I$14)</f>
        <v>9.4795059315041037</v>
      </c>
      <c r="M25" s="2">
        <f>(2*('Calcification Rates'!$F$14+'Calcification Rates'!$G$14)*('Calcification Rates'!$H$14+'Calcification Rates'!$I$14))+(0.1*('Calcification Rates'!$F$14+'Calcification Rates'!$G$14)*(A25+(2*'Calcification Rates'!$F$14+'Calcification Rates'!$G$14)))*('Calcification Rates'!$H$14+'Calcification Rates'!$I$14)</f>
        <v>22.485085277641055</v>
      </c>
      <c r="N25" s="2">
        <f>((((((((($A25*2)/PI())/2)+'Calcification Rates'!$F$15)^2)*PI())/2))-((((((($A25*2)/PI())/2)^2)*PI())/2)))*'Calcification Rates'!$H$15</f>
        <v>29.905605706576974</v>
      </c>
      <c r="O25" s="2">
        <f>((((((((($A25*2)/PI())/2)+('Calcification Rates'!$F$15-'Calcification Rates'!$G$15))^2)*PI())/2))-((((((($A25*2)/PI())/2)^2)*PI())/2)))*('Calcification Rates'!$H$15-'Calcification Rates'!$I$15)</f>
        <v>22.683152099204214</v>
      </c>
      <c r="P25" s="2">
        <f>((((((((($A25*2)/PI())/2)+('Calcification Rates'!$F$15+'Calcification Rates'!$G$15))^2)*PI())/2))-((((((($A25*2)/PI())/2)^2)*PI())/2)))*('Calcification Rates'!$H$15+'Calcification Rates'!$I$15)</f>
        <v>38.105579325979384</v>
      </c>
      <c r="Q25" s="2">
        <f>(2*'Calcification Rates'!$F$16*'Calcification Rates'!$H$16)+0.1*'Calcification Rates'!$F$16*(A25+(2*'Calcification Rates'!$F$16))*'Calcification Rates'!$H$16</f>
        <v>15.262132326606316</v>
      </c>
      <c r="R25" s="2">
        <f>(2*('Calcification Rates'!$F$16-'Calcification Rates'!$G$16)*('Calcification Rates'!$H$16-'Calcification Rates'!$I$16))+(0.1*('Calcification Rates'!$F$16-'Calcification Rates'!$G$16)*(A25+(2*'Calcification Rates'!$F$16-'Calcification Rates'!$G$16)))*('Calcification Rates'!$H$16-'Calcification Rates'!$I$16)</f>
        <v>9.4795059315041037</v>
      </c>
      <c r="S25" s="2">
        <f>(2*('Calcification Rates'!$F$16+'Calcification Rates'!$G$16)*('Calcification Rates'!$H$16+'Calcification Rates'!$I$16))+(0.1*('Calcification Rates'!$F$16+'Calcification Rates'!$G$16)*(A25+(2*'Calcification Rates'!$F$16+'Calcification Rates'!$G$16)))*('Calcification Rates'!$H$16+'Calcification Rates'!$I$16)</f>
        <v>22.485085277641055</v>
      </c>
      <c r="T25" s="2">
        <f>$A25*'Calcification Rates'!$F$17*'Calcification Rates'!$H$17</f>
        <v>28.172527375635202</v>
      </c>
      <c r="U25" s="2">
        <f>$A25*('Calcification Rates'!$F$17-'Calcification Rates'!$G$17)*('Calcification Rates'!$H$17-'Calcification Rates'!$I$17)</f>
        <v>21.570673088547707</v>
      </c>
      <c r="V25" s="2">
        <f>$A25*('Calcification Rates'!$F$17+'Calcification Rates'!$G$17)*('Calcification Rates'!$H$17+'Calcification Rates'!$I$17)</f>
        <v>35.564179567634106</v>
      </c>
      <c r="W25" s="2">
        <f>$A25*'Calcification Rates'!$F$22*'Calcification Rates'!$H$22</f>
        <v>4.0939999999999994</v>
      </c>
      <c r="X25" s="2">
        <f>$A25*('Calcification Rates'!$F$22-'Calcification Rates'!$G$22)*('Calcification Rates'!$H$22-'Calcification Rates'!$I$22)</f>
        <v>2.323</v>
      </c>
      <c r="Y25" s="2">
        <f>$A25*('Calcification Rates'!$F$22+'Calcification Rates'!$G$22)*('Calcification Rates'!$H$22+'Calcification Rates'!$I$22)</f>
        <v>5.8650000000000002</v>
      </c>
      <c r="Z25" s="2">
        <f>((((((((($A25*2)/PI())/2)+'Calcification Rates'!$F$25)^2)*PI())/2))-((((((($A25*2)/PI())/2)^2)*PI())/2)))*'Calcification Rates'!$H$25</f>
        <v>44.70263029994296</v>
      </c>
      <c r="AA25" s="2">
        <f>((((((((($A25*2)/PI())/2)+('Calcification Rates'!$F$25-'Calcification Rates'!$G$25))^2)*PI())/2))-((((((($A25*2)/PI())/2)^2)*PI())/2)))*('Calcification Rates'!$H$25-'Calcification Rates'!$I$25)</f>
        <v>19.092809500674541</v>
      </c>
      <c r="AB25" s="2">
        <f>((((((((($A25*2)/PI())/2)+('Calcification Rates'!$F$25+'Calcification Rates'!$G$25))^2)*PI())/2))-((((((($A25*2)/PI())/2)^2)*PI())/2)))*('Calcification Rates'!$H$25+'Calcification Rates'!$I$25)</f>
        <v>71.958396102515835</v>
      </c>
      <c r="AC25" s="2">
        <f>((((((((($A25*2)/PI())/2)+'Calcification Rates'!$F$26)^2)*PI())/2))-((((((($A25*2)/PI())/2)^2)*PI())/2)))*'Calcification Rates'!$H$26</f>
        <v>44.70263029994296</v>
      </c>
      <c r="AD25" s="2">
        <f>((((((((($A25*2)/PI())/2)+('Calcification Rates'!$F$26-'Calcification Rates'!$G$26))^2)*PI())/2))-((((((($A25*2)/PI())/2)^2)*PI())/2)))*('Calcification Rates'!$H$26-'Calcification Rates'!$I$26)</f>
        <v>19.092809500674541</v>
      </c>
      <c r="AE25" s="2">
        <f>((((((((($A25*2)/PI())/2)+('Calcification Rates'!$F$26+'Calcification Rates'!$G$26))^2)*PI())/2))-((((((($A25*2)/PI())/2)^2)*PI())/2)))*('Calcification Rates'!$H$26+'Calcification Rates'!$I$26)</f>
        <v>71.958396102515835</v>
      </c>
      <c r="AF25" s="2">
        <f>((((((((($A25*2)/PI())/2)+'Calcification Rates'!$F$27)^2)*PI())/2))-((((((($A25*2)/PI())/2)^2)*PI())/2)))*'Calcification Rates'!$H$27</f>
        <v>44.70263029994296</v>
      </c>
      <c r="AG25" s="2">
        <f>((((((((($A25*2)/PI())/2)+('Calcification Rates'!$F$27-'Calcification Rates'!$G$27))^2)*PI())/2))-((((((($A25*2)/PI())/2)^2)*PI())/2)))*('Calcification Rates'!$H$27-'Calcification Rates'!$I$27)</f>
        <v>19.092809500674541</v>
      </c>
      <c r="AH25" s="2">
        <f>((((((((($A25*2)/PI())/2)+('Calcification Rates'!$F$27+'Calcification Rates'!$G$27))^2)*PI())/2))-((((((($A25*2)/PI())/2)^2)*PI())/2)))*('Calcification Rates'!$H$27+'Calcification Rates'!$I$27)</f>
        <v>71.958396102515835</v>
      </c>
      <c r="AI25" s="2">
        <f>$A25*'Calcification Rates'!$F$29*'Calcification Rates'!$H$29</f>
        <v>37.115099999999991</v>
      </c>
      <c r="AJ25" s="2">
        <f>$A25*('Calcification Rates'!$F$29-'Calcification Rates'!$G$29)*('Calcification Rates'!$H$29-'Calcification Rates'!$I$29)</f>
        <v>34.340839999999993</v>
      </c>
      <c r="AK25" s="2">
        <f>$A25*('Calcification Rates'!$F$29+'Calcification Rates'!$G$29)*('Calcification Rates'!$H$29+'Calcification Rates'!$I$29)</f>
        <v>39.889359999999996</v>
      </c>
      <c r="AL25" s="2">
        <f>(2*'Calcification Rates'!$F$30*'Calcification Rates'!$H$30)+0.1*'Calcification Rates'!$F$30*($A25+(2*'Calcification Rates'!$F$30))*'Calcification Rates'!$H$30</f>
        <v>7.9700905878971282</v>
      </c>
      <c r="AM25" s="2">
        <f>(2*('Calcification Rates'!$F$30-'Calcification Rates'!$G$30)*('Calcification Rates'!$H$30-'Calcification Rates'!$I$30))+(0.1*('Calcification Rates'!$F$30-'Calcification Rates'!$G$30)*($A25+(2*'Calcification Rates'!$F$30-'Calcification Rates'!$G$30)))*('Calcification Rates'!$H$30-'Calcification Rates'!$I$30)</f>
        <v>4.6305007013680362</v>
      </c>
      <c r="AN25" s="2">
        <f>(2*('Calcification Rates'!$F$30+'Calcification Rates'!$G$30)*('Calcification Rates'!$H$30+'Calcification Rates'!$I$30))+(0.1*('Calcification Rates'!$F$30+'Calcification Rates'!$G$30)*($A25+(2*'Calcification Rates'!$F$30+'Calcification Rates'!$G$30)))*('Calcification Rates'!$H$30+'Calcification Rates'!$I$30)</f>
        <v>12.22364510375105</v>
      </c>
      <c r="AO25" s="2">
        <f>((((((((($A25*2)/PI())/2)+'Calcification Rates'!$F$31)^2)*PI())/2))-((((((($A25*2)/PI())/2)^2)*PI())/2)))*'Calcification Rates'!$H$31</f>
        <v>85.324625673668436</v>
      </c>
      <c r="AP25" s="2">
        <f>((((((((($A25*2)/PI())/2)+('Calcification Rates'!$F$31-'Calcification Rates'!$G$31))^2)*PI())/2))-((((((($A25*2)/PI())/2)^2)*PI())/2)))*('Calcification Rates'!$H$31-'Calcification Rates'!$I$31)</f>
        <v>51.941551650378386</v>
      </c>
      <c r="AQ25" s="2">
        <f>((((((((($A25*2)/PI())/2)+('Calcification Rates'!$F$31+'Calcification Rates'!$G$31))^2)*PI())/2))-((((((($A25*2)/PI())/2)^2)*PI())/2)))*('Calcification Rates'!$H$31+'Calcification Rates'!$I$31)</f>
        <v>128.15313674437687</v>
      </c>
      <c r="AR25" s="2">
        <f>(2*'Calcification Rates'!$F$32*'Calcification Rates'!$H$32)+0.1*'Calcification Rates'!$F$32*($A25+(2*'Calcification Rates'!$F$32))*'Calcification Rates'!$H$32</f>
        <v>7.9700905878971282</v>
      </c>
      <c r="AS25" s="2">
        <f>(2*('Calcification Rates'!$F$32-'Calcification Rates'!$G$32)*('Calcification Rates'!$H$32-'Calcification Rates'!$I$32))+(0.1*('Calcification Rates'!$F$32-'Calcification Rates'!$G$32)*($A25+(2*'Calcification Rates'!$F$32-'Calcification Rates'!$G$32)))*('Calcification Rates'!$H$32-'Calcification Rates'!$I$32)</f>
        <v>4.6305007013680362</v>
      </c>
      <c r="AT25" s="2">
        <f>(2*('Calcification Rates'!$F$32+'Calcification Rates'!$G$32)*('Calcification Rates'!$H$32+'Calcification Rates'!$I$32))+(0.1*('Calcification Rates'!$F$32+'Calcification Rates'!$G$32)*($A25+(2*'Calcification Rates'!$F$32+'Calcification Rates'!$G$32)))*('Calcification Rates'!$H$32+'Calcification Rates'!$I$32)</f>
        <v>12.22364510375105</v>
      </c>
      <c r="AU25" s="2">
        <f>((((((((($A25*2)/PI())/2)+'Calcification Rates'!$F$36)^2)*PI())/2))-((((((($A25*2)/PI())/2)^2)*PI())/2)))*'Calcification Rates'!$H$36</f>
        <v>31.639857922231915</v>
      </c>
      <c r="AV25" s="2">
        <f>((((((((($A25*2)/PI())/2)+('Calcification Rates'!$F$36-'Calcification Rates'!$G$36))^2)*PI())/2))-((((((($A25*2)/PI())/2)^2)*PI())/2)))*('Calcification Rates'!$H$36-'Calcification Rates'!$I$36)</f>
        <v>24.105100702607629</v>
      </c>
      <c r="AW25" s="2">
        <f>((((((((($A25*2)/PI())/2)+('Calcification Rates'!$F$36+'Calcification Rates'!$G$36))^2)*PI())/2))-((((((($A25*2)/PI())/2)^2)*PI())/2)))*('Calcification Rates'!$H$36+'Calcification Rates'!$I$36)</f>
        <v>40.114553936895021</v>
      </c>
      <c r="AX25" s="2">
        <f>$A25*'Calcification Rates'!$F$37*'Calcification Rates'!$H$37</f>
        <v>29.725076675084178</v>
      </c>
      <c r="AY25" s="2">
        <f>$A25*('Calcification Rates'!$F$37-'Calcification Rates'!$G$37)*('Calcification Rates'!$H$37-'Calcification Rates'!$I$37)</f>
        <v>22.881425281218984</v>
      </c>
      <c r="AZ25" s="2">
        <f>$A25*('Calcification Rates'!$F$37+'Calcification Rates'!$G$37)*('Calcification Rates'!$H$37+'Calcification Rates'!$I$37)</f>
        <v>37.303589181415084</v>
      </c>
      <c r="BA25" s="2">
        <f>$A25*'Calcification Rates'!$F$38*'Calcification Rates'!$H$38</f>
        <v>44.239932666666675</v>
      </c>
      <c r="BB25" s="2">
        <f>$A25*('Calcification Rates'!$F$38-'Calcification Rates'!$G$38)*('Calcification Rates'!$H$38-'Calcification Rates'!$I$38)</f>
        <v>33.755404969696976</v>
      </c>
      <c r="BC25" s="2">
        <f>$A25*('Calcification Rates'!$F$38+'Calcification Rates'!$G$38)*('Calcification Rates'!$H$38+'Calcification Rates'!$I$38)</f>
        <v>55.946235000000009</v>
      </c>
      <c r="BD25" s="2">
        <f>(2*'Calcification Rates'!$F$39*'Calcification Rates'!$H$39)+0.1*'Calcification Rates'!$F$39*(AN25+(2*'Calcification Rates'!$F$39))*'Calcification Rates'!$H$39</f>
        <v>6.0794390008973416</v>
      </c>
      <c r="BE25" s="2">
        <f>(2*('Calcification Rates'!$F$39-'Calcification Rates'!$G$39)*('Calcification Rates'!$H$39-'Calcification Rates'!$I$39))+(0.1*('Calcification Rates'!$F$39-'Calcification Rates'!$G$39)*(AN25+(2*'Calcification Rates'!$F$39-'Calcification Rates'!$G$39)))*('Calcification Rates'!$H$39-'Calcification Rates'!$I$39)</f>
        <v>3.5242194279532555</v>
      </c>
      <c r="BF25" s="2">
        <f>(2*('Calcification Rates'!$F$39+'Calcification Rates'!$G$39)*('Calcification Rates'!$H$39+'Calcification Rates'!$I$39))+(0.1*('Calcification Rates'!$F$39+'Calcification Rates'!$G$39)*(AN25+(2*'Calcification Rates'!$F$39+'Calcification Rates'!$G$39)))*('Calcification Rates'!$H$39+'Calcification Rates'!$I$39)</f>
        <v>9.3443814253659134</v>
      </c>
      <c r="BG25" s="2">
        <f>((((((((($A25*2)/PI())/2)+'Calcification Rates'!$F$40)^2)*PI())/2))-((((((($A25*2)/PI())/2)^2)*PI())/2)))*'Calcification Rates'!$H$40</f>
        <v>31.639857922231915</v>
      </c>
      <c r="BH25" s="2">
        <f>((((((((($A25*2)/PI())/2)+('Calcification Rates'!$F$40-'Calcification Rates'!$G$40))^2)*PI())/2))-((((((($A25*2)/PI())/2)^2)*PI())/2)))*('Calcification Rates'!$H$40-'Calcification Rates'!$I$40)</f>
        <v>24.105100702607629</v>
      </c>
      <c r="BI25" s="2">
        <f>((((((((($A25*2)/PI())/2)+('Calcification Rates'!$F$40+'Calcification Rates'!$G$40))^2)*PI())/2))-((((((($A25*2)/PI())/2)^2)*PI())/2)))*('Calcification Rates'!$H$40+'Calcification Rates'!$I$40)</f>
        <v>40.114553936895021</v>
      </c>
      <c r="BJ25" s="2">
        <f>((((((((($A25*2)/PI())/2)+'Calcification Rates'!$F$41)^2)*PI())/2))-((((((($A25*2)/PI())/2)^2)*PI())/2)))*'Calcification Rates'!$H$41</f>
        <v>36.490245647547766</v>
      </c>
      <c r="BK25" s="2">
        <f>((((((((($A25*2)/PI())/2)+('Calcification Rates'!$F$41-'Calcification Rates'!$G$41))^2)*PI())/2))-((((((($A25*2)/PI())/2)^2)*PI())/2)))*('Calcification Rates'!$H$41-'Calcification Rates'!$I$41)</f>
        <v>29.131453705217375</v>
      </c>
      <c r="BL25" s="2">
        <f>((((((((($A25*2)/PI())/2)+('Calcification Rates'!$F$41+'Calcification Rates'!$G$41))^2)*PI())/2))-((((((($A25*2)/PI())/2)^2)*PI())/2)))*('Calcification Rates'!$H$41+'Calcification Rates'!$I$41)</f>
        <v>44.649024794329023</v>
      </c>
      <c r="BM25" s="2">
        <f>((((1-'Calcification Rates'!$J$42)*$A25)*'Calcification Rates'!$F$42*0.1)+('Calcification Rates'!$J$42*$A25*'Calcification Rates'!$F$42))*'Calcification Rates'!$H$42</f>
        <v>9.0229532274968953</v>
      </c>
      <c r="BN25" s="2">
        <f>((((1-'Calcification Rates'!$J$42)*BI25)*(('Calcification Rates'!$F$42-'Calcification Rates'!$G$42)*0.1))+('Calcification Rates'!$J$42*BI25*('Calcification Rates'!$F$42-'Calcification Rates'!$G$42)))*('Calcification Rates'!$H$42-'Calcification Rates'!$I$42)</f>
        <v>11.864961329838506</v>
      </c>
      <c r="BO25" s="2">
        <f>((((1-'Calcification Rates'!$J$42)*BI25)*(('Calcification Rates'!$F$42+'Calcification Rates'!$G$42)*0.1))+('Calcification Rates'!$J$42*BI25*('Calcification Rates'!$F$42+'Calcification Rates'!$G$42)))*('Calcification Rates'!$H$42+'Calcification Rates'!$I$42)</f>
        <v>20.102643554827662</v>
      </c>
      <c r="BP25" s="2">
        <f>(2*'Calcification Rates'!$F$43*'Calcification Rates'!$H$43)+0.1*'Calcification Rates'!$F$43*($A25+(2*'Calcification Rates'!$F$43))*'Calcification Rates'!$H$43</f>
        <v>7.9700905878971282</v>
      </c>
      <c r="BQ25" s="2">
        <f>(2*('Calcification Rates'!$F$43-'Calcification Rates'!$G$43)*('Calcification Rates'!$H$43-'Calcification Rates'!$I$43))+(0.1*('Calcification Rates'!$F$43-'Calcification Rates'!$G$43)*($A25+(2*'Calcification Rates'!$F$43-'Calcification Rates'!$G$43)))*('Calcification Rates'!$H$43-'Calcification Rates'!$I$43)</f>
        <v>4.6305007013680362</v>
      </c>
      <c r="BR25" s="2">
        <f>(2*('Calcification Rates'!$F$43+'Calcification Rates'!$G$43)*('Calcification Rates'!$H$43+'Calcification Rates'!$I$43))+(0.1*('Calcification Rates'!$F$43+'Calcification Rates'!$G$43)*($A25+(2*'Calcification Rates'!$F$43+'Calcification Rates'!$G$43)))*('Calcification Rates'!$H$43+'Calcification Rates'!$I$43)</f>
        <v>12.22364510375105</v>
      </c>
      <c r="BS25" s="2">
        <f>$A25*'Calcification Rates'!$F$44*'Calcification Rates'!$H$44</f>
        <v>36.715104444444449</v>
      </c>
      <c r="BT25" s="2">
        <f>$A25*('Calcification Rates'!$F$44-'Calcification Rates'!$G$44)*('Calcification Rates'!$H$44-'Calcification Rates'!$I$44)</f>
        <v>27.321438471554824</v>
      </c>
      <c r="BU25" s="2">
        <f>$A25*('Calcification Rates'!$F$44+'Calcification Rates'!$G$44)*('Calcification Rates'!$H$44+'Calcification Rates'!$I$44)</f>
        <v>47.164158216236387</v>
      </c>
      <c r="BV25" s="2">
        <f>(2*'Calcification Rates'!$F$45*'Calcification Rates'!$H$45)+0.1*'Calcification Rates'!$F$45*($A25+(2*'Calcification Rates'!$F$45))*'Calcification Rates'!$H$45</f>
        <v>7.9700905878971282</v>
      </c>
      <c r="BW25" s="2">
        <f>(2*('Calcification Rates'!$F$45-'Calcification Rates'!$G$45)*('Calcification Rates'!$H$45-'Calcification Rates'!$I$45))+(0.1*('Calcification Rates'!$F$45-'Calcification Rates'!$G$45)*($A25+(2*'Calcification Rates'!$F$45-'Calcification Rates'!$G$45)))*('Calcification Rates'!$H$45-'Calcification Rates'!$I$45)</f>
        <v>4.6305007013680362</v>
      </c>
      <c r="BX25" s="2">
        <f>(2*('Calcification Rates'!$F$45+'Calcification Rates'!$G$45)*('Calcification Rates'!$H$45+'Calcification Rates'!$I$45))+(0.1*('Calcification Rates'!$F$45+'Calcification Rates'!$G$45)*($A25+(2*'Calcification Rates'!$F$45+'Calcification Rates'!$G$45)))*('Calcification Rates'!$H$45+'Calcification Rates'!$I$45)</f>
        <v>12.22364510375105</v>
      </c>
      <c r="BY25" s="2">
        <f>$A25*'Calcification Rates'!$F$46*'Calcification Rates'!$H$46</f>
        <v>9.3288000000000011</v>
      </c>
      <c r="BZ25" s="2">
        <f>$A25*('Calcification Rates'!$F$46-'Calcification Rates'!$G$46)*('Calcification Rates'!$H$46-'Calcification Rates'!$I$46)</f>
        <v>7.1949750000000003</v>
      </c>
      <c r="CA25" s="2">
        <f>$A25*('Calcification Rates'!$F$46+'Calcification Rates'!$G$46)*('Calcification Rates'!$H$46+'Calcification Rates'!$I$46)</f>
        <v>11.679975000000002</v>
      </c>
      <c r="CB25" s="2">
        <f>(2*'Calcification Rates'!$F$47*'Calcification Rates'!$H$47)+0.1*'Calcification Rates'!$F$47*(BL25+(2*'Calcification Rates'!$F$47))*'Calcification Rates'!$H$47</f>
        <v>11.76829169378713</v>
      </c>
      <c r="CC25" s="2">
        <f>(2*('Calcification Rates'!$F$47-'Calcification Rates'!$G$47)*('Calcification Rates'!$H$47-'Calcification Rates'!$I$47))+(0.1*('Calcification Rates'!$F$47-'Calcification Rates'!$G$47)*(BL25+(2*'Calcification Rates'!$F$47-'Calcification Rates'!$G$47)))*('Calcification Rates'!$H$47-'Calcification Rates'!$I$47)</f>
        <v>6.8529507736086028</v>
      </c>
      <c r="CD25" s="2">
        <f>(2*('Calcification Rates'!$F$47+'Calcification Rates'!$G$47)*('Calcification Rates'!$H$47+'Calcification Rates'!$I$47))+(0.1*('Calcification Rates'!$F$47+'Calcification Rates'!$G$47)*(BL25+(2*'Calcification Rates'!$F$47+'Calcification Rates'!$G$47)))*('Calcification Rates'!$H$47+'Calcification Rates'!$I$47)</f>
        <v>18.007906234986422</v>
      </c>
      <c r="CE25" s="2">
        <f>(2*'Calcification Rates'!$F$48*'Calcification Rates'!$H$48)+0.1*'Calcification Rates'!$F$48*($A25+(2*'Calcification Rates'!$F$48))*'Calcification Rates'!$H$48</f>
        <v>7.9700905878971282</v>
      </c>
      <c r="CF25" s="2">
        <f>(2*('Calcification Rates'!$F$48-'Calcification Rates'!$G$48)*('Calcification Rates'!$H$48-'Calcification Rates'!$I$48))+(0.1*('Calcification Rates'!$F$48-'Calcification Rates'!$G$48)*($A25+(2*'Calcification Rates'!$F$48-'Calcification Rates'!$G$48)))*('Calcification Rates'!$H$48-'Calcification Rates'!$I$48)</f>
        <v>4.6305007013680362</v>
      </c>
      <c r="CG25" s="2">
        <f>(2*('Calcification Rates'!$F$48+'Calcification Rates'!$G$48)*('Calcification Rates'!$H$48+'Calcification Rates'!$I$48))+(0.1*('Calcification Rates'!$F$48+'Calcification Rates'!$G$48)*($A25+(2*'Calcification Rates'!$F$48+'Calcification Rates'!$G$48)))*('Calcification Rates'!$H$48+'Calcification Rates'!$I$48)</f>
        <v>12.22364510375105</v>
      </c>
      <c r="CH25" s="2">
        <f>((((1-'Calcification Rates'!$J$52)*$A25)*'Calcification Rates'!$F$52*0.1)+('Calcification Rates'!$J$52*$A25*'Calcification Rates'!$F$52))*'Calcification Rates'!$H$52</f>
        <v>50.937379639999996</v>
      </c>
      <c r="CI25" s="2">
        <f>((((1-'Calcification Rates'!$J$52)*$A25)*(('Calcification Rates'!$F$52-'Calcification Rates'!$G$52)*0.1))+('Calcification Rates'!$J$52*$A25*('Calcification Rates'!$F$52-'Calcification Rates'!$G$52)))*('Calcification Rates'!$H$52-'Calcification Rates'!$I$52)</f>
        <v>33.344325161496535</v>
      </c>
      <c r="CJ25" s="2">
        <f>((((1-'Calcification Rates'!$J$52)*$A25)*(('Calcification Rates'!$F$52+'Calcification Rates'!$G$52)*0.1))+('Calcification Rates'!$J$52*$A25*('Calcification Rates'!$F$52+'Calcification Rates'!$G$52)))*('Calcification Rates'!$H$52+'Calcification Rates'!$I$52)</f>
        <v>72.064923684944688</v>
      </c>
      <c r="CK25" s="2">
        <f>((((1-'Calcification Rates'!$J$53)*$A25)*'Calcification Rates'!$F$53*0.1)+('Calcification Rates'!$J$53*$A25*'Calcification Rates'!$F$53))*'Calcification Rates'!$H$53</f>
        <v>60.956081459272745</v>
      </c>
      <c r="CL25" s="2">
        <f>((((1-'Calcification Rates'!$J$53)*$A25)*(('Calcification Rates'!$F$53-'Calcification Rates'!$G$53)*0.1))+('Calcification Rates'!$J$53*$A25*('Calcification Rates'!$F$53-'Calcification Rates'!$G$53)))*('Calcification Rates'!$H$53-'Calcification Rates'!$I$53)</f>
        <v>42.186839403730978</v>
      </c>
      <c r="CM25" s="2">
        <f>((((1-'Calcification Rates'!$J$53)*$A25)*(('Calcification Rates'!$F$53+'Calcification Rates'!$G$53)*0.1))+('Calcification Rates'!$J$53*$A25*('Calcification Rates'!$F$53+'Calcification Rates'!$G$53)))*('Calcification Rates'!$H$53+'Calcification Rates'!$I$53)</f>
        <v>83.159479551336048</v>
      </c>
      <c r="CN25" s="2">
        <f>((((1-'Calcification Rates'!$J$54)*$A25)*'Calcification Rates'!$F$54*0.1)+('Calcification Rates'!$J$54*$A25*'Calcification Rates'!$F$54))*'Calcification Rates'!$H$54</f>
        <v>51.969882893135825</v>
      </c>
      <c r="CO25" s="2">
        <f>((((1-'Calcification Rates'!$J$54)*$A25)*(('Calcification Rates'!$F$54-'Calcification Rates'!$G$54)*0.1))+('Calcification Rates'!$J$54*$A25*('Calcification Rates'!$F$54-'Calcification Rates'!$G$54)))*('Calcification Rates'!$H$54-'Calcification Rates'!$I$54)</f>
        <v>37.170856669061436</v>
      </c>
      <c r="CP25" s="2">
        <f>((((1-'Calcification Rates'!$J$54)*$A25)*(('Calcification Rates'!$F$54+'Calcification Rates'!$G$54)*0.1))+('Calcification Rates'!$J$54*$A25*('Calcification Rates'!$F$54+'Calcification Rates'!$G$54)))*('Calcification Rates'!$H$54+'Calcification Rates'!$I$54)</f>
        <v>69.121163949877754</v>
      </c>
      <c r="CQ25" s="2">
        <f>((((1-'Calcification Rates'!$J$55)*$A25)*'Calcification Rates'!$F$55*0.1)+('Calcification Rates'!$J$55*$A25*'Calcification Rates'!$F$55))*'Calcification Rates'!$H$55</f>
        <v>51.973857430729169</v>
      </c>
      <c r="CR25" s="2">
        <f>((((1-'Calcification Rates'!$J$55)*$A25)*(('Calcification Rates'!$F$55-'Calcification Rates'!$G$55)*0.1))+('Calcification Rates'!$J$55*$A25*('Calcification Rates'!$F$55-'Calcification Rates'!$G$55)))*('Calcification Rates'!$H$55-'Calcification Rates'!$I$55)</f>
        <v>37.978649944947357</v>
      </c>
      <c r="CS25" s="2">
        <f>((((1-'Calcification Rates'!$J$55)*$A25)*(('Calcification Rates'!$F$55+'Calcification Rates'!$G$55)*0.1))+('Calcification Rates'!$J$55*$A25*('Calcification Rates'!$F$55+'Calcification Rates'!$G$55)))*('Calcification Rates'!$H$55+'Calcification Rates'!$I$55)</f>
        <v>68.097368856207282</v>
      </c>
      <c r="CT25" s="2">
        <f>((((1-'Calcification Rates'!$J$56)*$A25)*'Calcification Rates'!$F$56*0.1)+('Calcification Rates'!$J$56*$A25*'Calcification Rates'!$F$56))*'Calcification Rates'!$H$56</f>
        <v>50.201326816666665</v>
      </c>
      <c r="CU25" s="2">
        <f>((((1-'Calcification Rates'!$J$56)*$A25)*(('Calcification Rates'!$F$56-'Calcification Rates'!$G$56)*0.1))+('Calcification Rates'!$J$56*$A25*('Calcification Rates'!$F$56-'Calcification Rates'!$G$56)))*('Calcification Rates'!$H$56-'Calcification Rates'!$I$56)</f>
        <v>37.198903694429511</v>
      </c>
      <c r="CV25" s="2">
        <f>((((1-'Calcification Rates'!$J$56)*$A25)*(('Calcification Rates'!$F$56+'Calcification Rates'!$G$56)*0.1))+('Calcification Rates'!$J$56*$A25*('Calcification Rates'!$F$56+'Calcification Rates'!$G$56)))*('Calcification Rates'!$H$56+'Calcification Rates'!$I$56)</f>
        <v>65.115936913268314</v>
      </c>
      <c r="CW25" s="2">
        <f>((((1-'Calcification Rates'!$J$57)*$A25)*'Calcification Rates'!$F$57*0.1)+('Calcification Rates'!$J$57*$A25*'Calcification Rates'!$F$57))*'Calcification Rates'!$H$57</f>
        <v>51.342266062500002</v>
      </c>
      <c r="CX25" s="2">
        <f>((((1-'Calcification Rates'!$J$57)*$A25)*(('Calcification Rates'!$F$57-'Calcification Rates'!$G$57)*0.1))+('Calcification Rates'!$J$57*$A25*('Calcification Rates'!$F$57-'Calcification Rates'!$G$57)))*('Calcification Rates'!$H$57-'Calcification Rates'!$I$57)</f>
        <v>33.622086031503585</v>
      </c>
      <c r="CY25" s="2">
        <f>((((1-'Calcification Rates'!$J$57)*$A25)*(('Calcification Rates'!$F$57+'Calcification Rates'!$G$57)*0.1))+('Calcification Rates'!$J$57*$A25*('Calcification Rates'!$F$57+'Calcification Rates'!$G$57)))*('Calcification Rates'!$H$57+'Calcification Rates'!$I$57)</f>
        <v>72.249424384103875</v>
      </c>
      <c r="CZ25" s="2">
        <f>((((1-'Calcification Rates'!$J$58)*$A25)*'Calcification Rates'!$F$58*0.1)+('Calcification Rates'!$J$58*$A25*'Calcification Rates'!$F$58))*'Calcification Rates'!$H$58</f>
        <v>51.969882893135825</v>
      </c>
      <c r="DA25" s="2">
        <f>((((1-'Calcification Rates'!$J$58)*$A25)*(('Calcification Rates'!$F$58-'Calcification Rates'!$G$58)*0.1))+('Calcification Rates'!$J$58*$A25*('Calcification Rates'!$F$58-'Calcification Rates'!$G$58)))*('Calcification Rates'!$H$58-'Calcification Rates'!$I$58)</f>
        <v>37.170856669061436</v>
      </c>
      <c r="DB25" s="2">
        <f>((((1-'Calcification Rates'!$J$58)*$A25)*(('Calcification Rates'!$F$58+'Calcification Rates'!$G$58)*0.1))+('Calcification Rates'!$J$58*$A25*('Calcification Rates'!$F$58+'Calcification Rates'!$G$58)))*('Calcification Rates'!$H$58+'Calcification Rates'!$I$58)</f>
        <v>69.121163949877754</v>
      </c>
      <c r="DC25" s="2">
        <f>((((1-'Calcification Rates'!$J$59)*$A25)*'Calcification Rates'!$F$59*0.1)+('Calcification Rates'!$J$59*$A25*'Calcification Rates'!$F$59))*'Calcification Rates'!$H$59</f>
        <v>43.082324880000002</v>
      </c>
      <c r="DD25" s="2">
        <f>((((1-'Calcification Rates'!$J$59)*$A25)*(('Calcification Rates'!$F$59-'Calcification Rates'!$G$59)*0.1))+('Calcification Rates'!$J$59*$A25*('Calcification Rates'!$F$59-'Calcification Rates'!$G$59)))*('Calcification Rates'!$H$59-'Calcification Rates'!$I$59)</f>
        <v>33.421109099999995</v>
      </c>
      <c r="DE25" s="2">
        <f>((((1-'Calcification Rates'!$J$59)*$A25)*(('Calcification Rates'!$F$59+'Calcification Rates'!$G$59)*0.1))+('Calcification Rates'!$J$59*$A25*('Calcification Rates'!$F$59+'Calcification Rates'!$G$59)))*('Calcification Rates'!$H$59+'Calcification Rates'!$I$59)</f>
        <v>53.659652280000003</v>
      </c>
      <c r="DF25" s="2">
        <f>((((1-'Calcification Rates'!$J$60)*$A25)*'Calcification Rates'!$F$60*0.1)+('Calcification Rates'!$J$60*$A25*'Calcification Rates'!$F$60))*'Calcification Rates'!$H$60</f>
        <v>55.971106134146346</v>
      </c>
      <c r="DG25" s="2">
        <f>((((1-'Calcification Rates'!$J$60)*$A25)*(('Calcification Rates'!$F$60-'Calcification Rates'!$G$60)*0.1))+('Calcification Rates'!$J$60*$A25*('Calcification Rates'!$F$60-'Calcification Rates'!$G$60)))*('Calcification Rates'!$H$60-'Calcification Rates'!$I$60)</f>
        <v>42.762588067183444</v>
      </c>
      <c r="DH25" s="2">
        <f>((((1-'Calcification Rates'!$J$60)*$A25)*(('Calcification Rates'!$F$60+'Calcification Rates'!$G$60)*0.1))+('Calcification Rates'!$J$60*$A25*('Calcification Rates'!$F$60+'Calcification Rates'!$G$60)))*('Calcification Rates'!$H$60+'Calcification Rates'!$I$60)</f>
        <v>70.903059758587574</v>
      </c>
      <c r="DI25" s="2">
        <f>((((1-'Calcification Rates'!$J$61)*$A25)*'Calcification Rates'!$F$61*0.1)+('Calcification Rates'!$J$61*$A25*'Calcification Rates'!$F$61))*'Calcification Rates'!$H$61</f>
        <v>51.969882893135825</v>
      </c>
      <c r="DJ25" s="2">
        <f>((((1-'Calcification Rates'!$J$61)*$A25)*(('Calcification Rates'!$F$61-'Calcification Rates'!$G$61)*0.1))+('Calcification Rates'!$J$61*$A25*('Calcification Rates'!$F$61-'Calcification Rates'!$G$61)))*('Calcification Rates'!$H$61-'Calcification Rates'!$I$61)</f>
        <v>37.170856669061436</v>
      </c>
      <c r="DK25" s="2">
        <f>((((1-'Calcification Rates'!$J$61)*$A25)*(('Calcification Rates'!$F$61+'Calcification Rates'!$G$61)*0.1))+('Calcification Rates'!$J$61*$A25*('Calcification Rates'!$F$61+'Calcification Rates'!$G$61)))*('Calcification Rates'!$H$61+'Calcification Rates'!$I$61)</f>
        <v>69.121163949877754</v>
      </c>
      <c r="DL25" s="2">
        <f>(2*'Calcification Rates'!$F$62*'Calcification Rates'!$H$62)+0.1*'Calcification Rates'!$F$62*(CV25+(2*'Calcification Rates'!$F$62))*'Calcification Rates'!$H$62</f>
        <v>15.359097699269284</v>
      </c>
      <c r="DM25" s="2">
        <f>(2*('Calcification Rates'!$F$62-'Calcification Rates'!$G$62)*('Calcification Rates'!$H$62-'Calcification Rates'!$I$62))+(0.1*('Calcification Rates'!$F$62-'Calcification Rates'!$G$62)*(CV25+(2*'Calcification Rates'!$F$62-'Calcification Rates'!$G$62)))*('Calcification Rates'!$H$62-'Calcification Rates'!$I$62)</f>
        <v>8.9540472779275042</v>
      </c>
      <c r="DN25" s="2">
        <f>(2*('Calcification Rates'!$F$62+'Calcification Rates'!$G$62)*('Calcification Rates'!$H$62+'Calcification Rates'!$I$62))+(0.1*('Calcification Rates'!$F$62+'Calcification Rates'!$G$62)*(CV25+(2*'Calcification Rates'!$F$62+'Calcification Rates'!$G$62)))*('Calcification Rates'!$H$62+'Calcification Rates'!$I$62)</f>
        <v>23.47632642345615</v>
      </c>
      <c r="DO25" s="2">
        <f>((((((((($A25*2)/PI())/2)+'Calcification Rates'!$F$63)^2)*PI())/2))-((((((($A25*2)/PI())/2)^2)*PI())/2)))*'Calcification Rates'!$H$63</f>
        <v>25.629124791672261</v>
      </c>
      <c r="DP25" s="2">
        <f>((((((((($A25*2)/PI())/2)+('Calcification Rates'!$F$63-'Calcification Rates'!$G$63))^2)*PI())/2))-((((((($A25*2)/PI())/2)^2)*PI())/2)))*('Calcification Rates'!$H$63-'Calcification Rates'!$I$63)</f>
        <v>18.707688790502832</v>
      </c>
      <c r="DQ25" s="2">
        <f>((((((((($A25*2)/PI())/2)+('Calcification Rates'!$F$63+'Calcification Rates'!$G$63))^2)*PI())/2))-((((((($A25*2)/PI())/2)^2)*PI())/2)))*('Calcification Rates'!$H$63+'Calcification Rates'!$I$63)</f>
        <v>33.434305808973804</v>
      </c>
      <c r="DR25" s="2">
        <f>(2*'Calcification Rates'!$F$64*'Calcification Rates'!$H$64)+0.1*'Calcification Rates'!$F$64*($A25+(2*'Calcification Rates'!$F$64))*'Calcification Rates'!$H$64</f>
        <v>7.9700905878971282</v>
      </c>
      <c r="DS25" s="2">
        <f>(2*('Calcification Rates'!$F$64-'Calcification Rates'!$G$64)*('Calcification Rates'!$H$64-'Calcification Rates'!$I$64))+(0.1*('Calcification Rates'!$F$64-'Calcification Rates'!$G$64)*($A25+(2*'Calcification Rates'!$F$64-'Calcification Rates'!$G$64)))*('Calcification Rates'!$H$64-'Calcification Rates'!$I$64)</f>
        <v>4.6305007013680362</v>
      </c>
      <c r="DT25" s="2">
        <f>(2*('Calcification Rates'!$F$64+'Calcification Rates'!$G$64)*('Calcification Rates'!$H$64+'Calcification Rates'!$I$64))+(0.1*('Calcification Rates'!$F$64+'Calcification Rates'!$G$64)*($A25+(2*'Calcification Rates'!$F$64+'Calcification Rates'!$G$64)))*('Calcification Rates'!$H$64+'Calcification Rates'!$I$64)</f>
        <v>12.22364510375105</v>
      </c>
      <c r="DU25" s="2">
        <f>((((((((($A25*2)/PI())/2)+'Calcification Rates'!$F$65)^2)*PI())/2))-((((((($A25*2)/PI())/2)^2)*PI())/2)))*'Calcification Rates'!$H$65</f>
        <v>25.629124791672261</v>
      </c>
      <c r="DV25" s="2">
        <f>((((((((($A25*2)/PI())/2)+('Calcification Rates'!$F$65-'Calcification Rates'!$G$65))^2)*PI())/2))-((((((($A25*2)/PI())/2)^2)*PI())/2)))*('Calcification Rates'!$H$65-'Calcification Rates'!$I$65)</f>
        <v>18.707688790502832</v>
      </c>
      <c r="DW25" s="2">
        <f>((((((((($A25*2)/PI())/2)+('Calcification Rates'!$F$65+'Calcification Rates'!$G$65))^2)*PI())/2))-((((((($A25*2)/PI())/2)^2)*PI())/2)))*('Calcification Rates'!$H$65+'Calcification Rates'!$I$65)</f>
        <v>33.434305808973804</v>
      </c>
      <c r="DX25" s="2">
        <f>(2*'Calcification Rates'!$F$66*'Calcification Rates'!$H$66)+0.1*'Calcification Rates'!$F$66*(DH25+(2*'Calcification Rates'!$F$66))*'Calcification Rates'!$H$66</f>
        <v>16.374416245939841</v>
      </c>
      <c r="DY25" s="2">
        <f>(2*('Calcification Rates'!$F$66-'Calcification Rates'!$G$66)*('Calcification Rates'!$H$66-'Calcification Rates'!$I$66))+(0.1*('Calcification Rates'!$F$66-'Calcification Rates'!$G$66)*(DH25+(2*'Calcification Rates'!$F$66-'Calcification Rates'!$G$66)))*('Calcification Rates'!$H$66-'Calcification Rates'!$I$66)</f>
        <v>9.5481429338673482</v>
      </c>
      <c r="DZ25" s="2">
        <f>(2*('Calcification Rates'!$F$66+'Calcification Rates'!$G$66)*('Calcification Rates'!$H$66+'Calcification Rates'!$I$66))+(0.1*('Calcification Rates'!$F$66+'Calcification Rates'!$G$66)*(DH25+(2*'Calcification Rates'!$F$66+'Calcification Rates'!$G$66)))*('Calcification Rates'!$H$66+'Calcification Rates'!$I$66)</f>
        <v>25.022549870187717</v>
      </c>
      <c r="EA25" s="2">
        <f>((((((((($A25*2)/PI())/2)+'Calcification Rates'!$F$67)^2)*PI())/2))-((((((($A25*2)/PI())/2)^2)*PI())/2)))*'Calcification Rates'!$H$67</f>
        <v>25.629124791672261</v>
      </c>
      <c r="EB25" s="2">
        <f>((((((((($A25*2)/PI())/2)+('Calcification Rates'!$F$67-'Calcification Rates'!$G$67))^2)*PI())/2))-((((((($A25*2)/PI())/2)^2)*PI())/2)))*('Calcification Rates'!$H$67-'Calcification Rates'!$I$67)</f>
        <v>18.707688790502832</v>
      </c>
      <c r="EC25" s="2">
        <f>((((((((($A25*2)/PI())/2)+('Calcification Rates'!$F$67+'Calcification Rates'!$G$67))^2)*PI())/2))-((((((($A25*2)/PI())/2)^2)*PI())/2)))*('Calcification Rates'!$H$67+'Calcification Rates'!$I$67)</f>
        <v>33.434305808973804</v>
      </c>
      <c r="ED25" s="2">
        <f>((((((((($A25*2)/PI())/2)+'Calcification Rates'!$F$68)^2)*PI())/2))-((((((($A25*2)/PI())/2)^2)*PI())/2)))*'Calcification Rates'!$H$68</f>
        <v>25.629124791672261</v>
      </c>
      <c r="EE25" s="2">
        <f>((((((((($A25*2)/PI())/2)+('Calcification Rates'!$F$68-'Calcification Rates'!$G$68))^2)*PI())/2))-((((((($A25*2)/PI())/2)^2)*PI())/2)))*('Calcification Rates'!$H$68-'Calcification Rates'!$I$68)</f>
        <v>18.707688790502832</v>
      </c>
      <c r="EF25" s="2">
        <f>((((((((($A25*2)/PI())/2)+('Calcification Rates'!$F$68+'Calcification Rates'!$G$68))^2)*PI())/2))-((((((($A25*2)/PI())/2)^2)*PI())/2)))*('Calcification Rates'!$H$68+'Calcification Rates'!$I$68)</f>
        <v>33.434305808973804</v>
      </c>
      <c r="EG25" s="2">
        <f>((((1-'Calcification Rates'!$J$69)*$A25)*'Calcification Rates'!$F$69*0.1)+('Calcification Rates'!$J$69*$A25*'Calcification Rates'!$F$69))*'Calcification Rates'!$H$69</f>
        <v>7.0593198500000014</v>
      </c>
      <c r="EH25" s="2">
        <f>((((1-'Calcification Rates'!$J$69)*EC25)*(('Calcification Rates'!$F$69-'Calcification Rates'!$G$69)*0.1))+('Calcification Rates'!$J$69*EC25*('Calcification Rates'!$F$69-'Calcification Rates'!$G$69)))*('Calcification Rates'!$H$69-'Calcification Rates'!$I$69)</f>
        <v>7.5831586569423841</v>
      </c>
      <c r="EI25" s="2">
        <f>((((1-'Calcification Rates'!$J$69)*EC25)*(('Calcification Rates'!$F$69+'Calcification Rates'!$G$69)*0.1))+('Calcification Rates'!$J$69*EC25*('Calcification Rates'!$F$69+'Calcification Rates'!$G$69)))*('Calcification Rates'!$H$69+'Calcification Rates'!$I$69)</f>
        <v>13.225563912434396</v>
      </c>
      <c r="EJ25" s="2">
        <f>(2*'Calcification Rates'!$F$70*'Calcification Rates'!$H$70)+0.1*'Calcification Rates'!$F$70*(DT25+(2*'Calcification Rates'!$F$70))*'Calcification Rates'!$H$70</f>
        <v>6.0794390008973416</v>
      </c>
      <c r="EK25" s="2">
        <f>(2*('Calcification Rates'!$F$70-'Calcification Rates'!$G$70)*('Calcification Rates'!$H$70-'Calcification Rates'!$I$70))+(0.1*('Calcification Rates'!$F$70-'Calcification Rates'!$G$70)*(DT25+(2*'Calcification Rates'!$F$70-'Calcification Rates'!$G$70)))*('Calcification Rates'!$H$70-'Calcification Rates'!$I$70)</f>
        <v>3.5242194279532555</v>
      </c>
      <c r="EL25" s="2">
        <f>(2*('Calcification Rates'!$F$70+'Calcification Rates'!$G$70)*('Calcification Rates'!$H$70+'Calcification Rates'!$I$70))+(0.1*('Calcification Rates'!$F$70+'Calcification Rates'!$G$70)*(DT25+(2*'Calcification Rates'!$F$70+'Calcification Rates'!$G$70)))*('Calcification Rates'!$H$70+'Calcification Rates'!$I$70)</f>
        <v>9.3443814253659134</v>
      </c>
      <c r="EM25" s="2">
        <f>((((1-'Calcification Rates'!$J$71)*$A25)*'Calcification Rates'!$F$71*0.1)+('Calcification Rates'!$J$71*$A25*'Calcification Rates'!$F$71))*'Calcification Rates'!$H$71</f>
        <v>51.969882893135825</v>
      </c>
      <c r="EN25" s="2">
        <f>((((1-'Calcification Rates'!$J$71)*$A25)*(('Calcification Rates'!$F$71-'Calcification Rates'!$G$71)*0.1))+('Calcification Rates'!$J$71*$A25*('Calcification Rates'!$F$71-'Calcification Rates'!$G$71)))*('Calcification Rates'!$H$71-'Calcification Rates'!$I$71)</f>
        <v>37.170856669061436</v>
      </c>
      <c r="EO25" s="2">
        <f>((((1-'Calcification Rates'!$J$71)*$A25)*(('Calcification Rates'!$F$71+'Calcification Rates'!$G$71)*0.1))+('Calcification Rates'!$J$71*$A25*('Calcification Rates'!$F$71+'Calcification Rates'!$G$71)))*('Calcification Rates'!$H$71+'Calcification Rates'!$I$71)</f>
        <v>69.121163949877754</v>
      </c>
      <c r="EP25" s="2">
        <f>(2*'Calcification Rates'!$F$72*'Calcification Rates'!$H$72)+0.1*'Calcification Rates'!$F$72*($A25+(2*'Calcification Rates'!$F$72))*'Calcification Rates'!$H$72</f>
        <v>7.9700905878971282</v>
      </c>
      <c r="EQ25" s="2">
        <f>(2*('Calcification Rates'!$F$72-'Calcification Rates'!$G$72)*('Calcification Rates'!$H$72-'Calcification Rates'!$I$72))+(0.1*('Calcification Rates'!$F$72-'Calcification Rates'!$G$72)*($A25+(2*'Calcification Rates'!$F$72-'Calcification Rates'!$G$72)))*('Calcification Rates'!$H$72-'Calcification Rates'!$I$72)</f>
        <v>4.6305007013680362</v>
      </c>
      <c r="ER25" s="2">
        <f>(2*('Calcification Rates'!$F$72+'Calcification Rates'!$G$72)*('Calcification Rates'!$H$72+'Calcification Rates'!$I$72))+(0.1*('Calcification Rates'!$F$72+'Calcification Rates'!$G$72)*($A25+(2*'Calcification Rates'!$F$72+'Calcification Rates'!$G$72)))*('Calcification Rates'!$H$72+'Calcification Rates'!$I$72)</f>
        <v>12.22364510375105</v>
      </c>
      <c r="ES25" s="2">
        <f>$A25*'Calcification Rates'!$F$73*'Calcification Rates'!$H$73</f>
        <v>31.050000000000004</v>
      </c>
      <c r="ET25" s="2">
        <f>$A25*('Calcification Rates'!$F$73-'Calcification Rates'!$G$73)*('Calcification Rates'!$H$73-'Calcification Rates'!$I$73)</f>
        <v>21.739370000000005</v>
      </c>
      <c r="EU25" s="2">
        <f>$A25*('Calcification Rates'!$F$73+'Calcification Rates'!$G$73)*('Calcification Rates'!$H$73+'Calcification Rates'!$I$73)</f>
        <v>42.008120000000005</v>
      </c>
      <c r="EV25" s="2">
        <f>(2*'Calcification Rates'!$F$74*'Calcification Rates'!$H$74)+0.1*'Calcification Rates'!$F$74*($A25+(2*'Calcification Rates'!$F$74))*'Calcification Rates'!$H$74</f>
        <v>7.9700905878971282</v>
      </c>
      <c r="EW25" s="2">
        <f>(2*('Calcification Rates'!$F$74-'Calcification Rates'!$G$74)*('Calcification Rates'!$H$74-'Calcification Rates'!$I$74))+(0.1*('Calcification Rates'!$F$74-'Calcification Rates'!$G$74)*($A25+(2*'Calcification Rates'!$F$74-'Calcification Rates'!$G$74)))*('Calcification Rates'!$H$74-'Calcification Rates'!$I$74)</f>
        <v>4.6305007013680362</v>
      </c>
      <c r="EX25" s="2">
        <f>(2*('Calcification Rates'!$F$74+'Calcification Rates'!$G$74)*('Calcification Rates'!$H$74+'Calcification Rates'!$I$74))+(0.1*('Calcification Rates'!$F$74+'Calcification Rates'!$G$74)*($A25+(2*'Calcification Rates'!$F$74+'Calcification Rates'!$G$74)))*('Calcification Rates'!$H$74+'Calcification Rates'!$I$74)</f>
        <v>12.22364510375105</v>
      </c>
      <c r="EY25" s="2">
        <f>$A25*'Calcification Rates'!$F$75*'Calcification Rates'!$H$75</f>
        <v>19.391756870748303</v>
      </c>
      <c r="EZ25" s="2">
        <f>$A25*('Calcification Rates'!$F$75-'Calcification Rates'!$G$75)*('Calcification Rates'!$H$75-'Calcification Rates'!$I$75)</f>
        <v>15.053525562221072</v>
      </c>
      <c r="FA25" s="2">
        <f>$A25*('Calcification Rates'!$F$75+'Calcification Rates'!$G$75)*('Calcification Rates'!$H$75+'Calcification Rates'!$I$75)</f>
        <v>24.234506218539646</v>
      </c>
      <c r="FB25" s="2">
        <f>((((1-'Calcification Rates'!$J$76)*$A25)*'Calcification Rates'!$F$76*0.1)+('Calcification Rates'!$J$76*$A25*'Calcification Rates'!$F$76))*'Calcification Rates'!$H$76</f>
        <v>13.276979999999998</v>
      </c>
      <c r="FC25" s="2">
        <f>((((1-'Calcification Rates'!$J$76)*$A25)*(('Calcification Rates'!$F$76-'Calcification Rates'!$G$76)*0.1))+('Calcification Rates'!$J$76*$A25*('Calcification Rates'!$F$76-'Calcification Rates'!$G$76)))*('Calcification Rates'!$H$76-'Calcification Rates'!$I$76)</f>
        <v>9.2927058239999987</v>
      </c>
      <c r="FD25" s="2">
        <f>((((1-'Calcification Rates'!$J$76)*$A25)*(('Calcification Rates'!$F$76+'Calcification Rates'!$G$76)*0.1))+('Calcification Rates'!$J$76*$A25*('Calcification Rates'!$F$76+'Calcification Rates'!$G$76)))*('Calcification Rates'!$H$76+'Calcification Rates'!$I$76)</f>
        <v>17.966999424000004</v>
      </c>
      <c r="FE25" s="113">
        <f>$A25*'Calcification Rates'!$F$77*'Calcification Rates'!$H$77</f>
        <v>40.710000000000008</v>
      </c>
      <c r="FF25" s="113">
        <f>$A25*('Calcification Rates'!$F$77-'Calcification Rates'!$G$77)*('Calcification Rates'!$H$77-'Calcification Rates'!$I$77)</f>
        <v>28.448700000000002</v>
      </c>
      <c r="FG25" s="113">
        <f>$A25*('Calcification Rates'!$F$77+'Calcification Rates'!$G$77)*('Calcification Rates'!$H$77+'Calcification Rates'!$I$77)</f>
        <v>55.154000000000011</v>
      </c>
      <c r="FH25" s="113">
        <f>$A25*'Calcification Rates'!$F$81*'Calcification Rates'!$H$81</f>
        <v>4.0939999999999994</v>
      </c>
      <c r="FI25" s="113">
        <f>$A25*('Calcification Rates'!$F$81-'Calcification Rates'!$G$81)*('Calcification Rates'!$H$81-'Calcification Rates'!$I$81)</f>
        <v>2.323</v>
      </c>
      <c r="FJ25" s="113">
        <f>$A25*('Calcification Rates'!$F$81+'Calcification Rates'!$G$81)*('Calcification Rates'!$H$81+'Calcification Rates'!$I$81)</f>
        <v>5.8650000000000002</v>
      </c>
      <c r="FK25" s="113">
        <f>$A25*'Calcification Rates'!$F$84*'Calcification Rates'!$H$84</f>
        <v>4.0939999999999994</v>
      </c>
      <c r="FL25" s="113">
        <f>$A25*('Calcification Rates'!$F$84-'Calcification Rates'!$G$84)*('Calcification Rates'!$H$84-'Calcification Rates'!$I$84)</f>
        <v>2.323</v>
      </c>
      <c r="FM25" s="113">
        <f>$A25*('Calcification Rates'!$F$84+'Calcification Rates'!$G$84)*('Calcification Rates'!$H$84+'Calcification Rates'!$I$84)</f>
        <v>5.8650000000000002</v>
      </c>
    </row>
    <row r="26" spans="1:169" x14ac:dyDescent="0.3">
      <c r="A26" s="1">
        <v>24</v>
      </c>
      <c r="B26" s="2">
        <f>((((1-'Calcification Rates'!$J$11)*A26)*'Calcification Rates'!$F$11*0.1)+('Calcification Rates'!$J$11*A26*'Calcification Rates'!$F$11))*'Calcification Rates'!$H$11</f>
        <v>54.22944301892435</v>
      </c>
      <c r="C26" s="2">
        <f>((((1-'Calcification Rates'!$J$11)*A26)*(('Calcification Rates'!$F$11-'Calcification Rates'!$G$11)*0.1))+('Calcification Rates'!$J$11*A26*('Calcification Rates'!$F$11-'Calcification Rates'!$G$11)))*('Calcification Rates'!$H$11-'Calcification Rates'!$I$11)</f>
        <v>38.786980872064106</v>
      </c>
      <c r="D26" s="2">
        <f>((((1-'Calcification Rates'!$J$11)*A26)*(('Calcification Rates'!$F$11+'Calcification Rates'!$G$11)*0.1))+('Calcification Rates'!$J$11*A26*('Calcification Rates'!$F$11+'Calcification Rates'!$G$11)))*('Calcification Rates'!$H$11+'Calcification Rates'!$I$11)</f>
        <v>72.126431947698535</v>
      </c>
      <c r="E26" s="2">
        <f>((((1-'Calcification Rates'!$J$12)*A26)*'Calcification Rates'!$F$12*0.1)+('Calcification Rates'!$J$12*A26*'Calcification Rates'!$F$12))*'Calcification Rates'!$H$12</f>
        <v>9.4152555417358919</v>
      </c>
      <c r="F26" s="2">
        <f>((((1-'Calcification Rates'!$J$12)*A26)*(('Calcification Rates'!$F$12-'Calcification Rates'!$G$12)*0.1))+('Calcification Rates'!$J$12*A26*('Calcification Rates'!$F$12-'Calcification Rates'!$G$12)))*('Calcification Rates'!$H$12-'Calcification Rates'!$I$12)</f>
        <v>7.0986473478948362</v>
      </c>
      <c r="G26" s="2">
        <f>((((1-'Calcification Rates'!$J$12)*A26)*(('Calcification Rates'!$F$12+'Calcification Rates'!$G$12)*0.1))+('Calcification Rates'!$J$12*A26*('Calcification Rates'!$F$12+'Calcification Rates'!$G$12)))*('Calcification Rates'!$H$12+'Calcification Rates'!$I$12)</f>
        <v>12.027142220622382</v>
      </c>
      <c r="H26" s="2">
        <f>(2*'Calcification Rates'!$F$13*'Calcification Rates'!$H$13)+0.1*'Calcification Rates'!$F$13*(A26+(2*'Calcification Rates'!$F$13))*'Calcification Rates'!$H$13</f>
        <v>8.1455350313292847</v>
      </c>
      <c r="I26" s="2">
        <f>(2*('Calcification Rates'!$F$13-'Calcification Rates'!$G$13)*('Calcification Rates'!$H$13-'Calcification Rates'!$I$13))+(0.1*('Calcification Rates'!$F$13-'Calcification Rates'!$G$13)*(A26+(2*'Calcification Rates'!$F$13-'Calcification Rates'!$G$13)))*('Calcification Rates'!$H$13-'Calcification Rates'!$I$13)</f>
        <v>4.7331589085323023</v>
      </c>
      <c r="J26" s="2">
        <f>(2*('Calcification Rates'!$F$13+'Calcification Rates'!$G$13)*('Calcification Rates'!$H$13+'Calcification Rates'!$I$13))+(0.1*('Calcification Rates'!$F$13+'Calcification Rates'!$G$13)*(A26+(2*'Calcification Rates'!$F$13+'Calcification Rates'!$G$13)))*('Calcification Rates'!$H$13+'Calcification Rates'!$I$13)</f>
        <v>12.490828553637925</v>
      </c>
      <c r="K26" s="2">
        <f>(2*'Calcification Rates'!$F$14*'Calcification Rates'!$H$14)+0.1*'Calcification Rates'!$F$14*(A26+(2*'Calcification Rates'!$F$14))*'Calcification Rates'!$H$14</f>
        <v>15.582810874787494</v>
      </c>
      <c r="L26" s="2">
        <f>(2*('Calcification Rates'!$F$14-'Calcification Rates'!$G$14)*('Calcification Rates'!$H$14-'Calcification Rates'!$I$14))+(0.1*('Calcification Rates'!$F$14-'Calcification Rates'!$G$14)*(A26+(2*'Calcification Rates'!$F$14-'Calcification Rates'!$G$14)))*('Calcification Rates'!$H$14-'Calcification Rates'!$I$14)</f>
        <v>9.6808737831026139</v>
      </c>
      <c r="M26" s="2">
        <f>(2*('Calcification Rates'!$F$14+'Calcification Rates'!$G$14)*('Calcification Rates'!$H$14+'Calcification Rates'!$I$14))+(0.1*('Calcification Rates'!$F$14+'Calcification Rates'!$G$14)*(A26+(2*'Calcification Rates'!$F$14+'Calcification Rates'!$G$14)))*('Calcification Rates'!$H$14+'Calcification Rates'!$I$14)</f>
        <v>22.952444565761233</v>
      </c>
      <c r="N26" s="2">
        <f>((((((((($A26*2)/PI())/2)+'Calcification Rates'!$F$15)^2)*PI())/2))-((((((($A26*2)/PI())/2)^2)*PI())/2)))*'Calcification Rates'!$H$15</f>
        <v>31.130498201169793</v>
      </c>
      <c r="O26" s="2">
        <f>((((((((($A26*2)/PI())/2)+('Calcification Rates'!$F$15-'Calcification Rates'!$G$15))^2)*PI())/2))-((((((($A26*2)/PI())/2)^2)*PI())/2)))*('Calcification Rates'!$H$15-'Calcification Rates'!$I$15)</f>
        <v>23.621007450880203</v>
      </c>
      <c r="P26" s="2">
        <f>((((((((($A26*2)/PI())/2)+('Calcification Rates'!$F$15+'Calcification Rates'!$G$15))^2)*PI())/2))-((((((($A26*2)/PI())/2)^2)*PI())/2)))*('Calcification Rates'!$H$15+'Calcification Rates'!$I$15)</f>
        <v>39.651848002833027</v>
      </c>
      <c r="Q26" s="2">
        <f>(2*'Calcification Rates'!$F$16*'Calcification Rates'!$H$16)+0.1*'Calcification Rates'!$F$16*(A26+(2*'Calcification Rates'!$F$16))*'Calcification Rates'!$H$16</f>
        <v>15.582810874787494</v>
      </c>
      <c r="R26" s="2">
        <f>(2*('Calcification Rates'!$F$16-'Calcification Rates'!$G$16)*('Calcification Rates'!$H$16-'Calcification Rates'!$I$16))+(0.1*('Calcification Rates'!$F$16-'Calcification Rates'!$G$16)*(A26+(2*'Calcification Rates'!$F$16-'Calcification Rates'!$G$16)))*('Calcification Rates'!$H$16-'Calcification Rates'!$I$16)</f>
        <v>9.6808737831026139</v>
      </c>
      <c r="S26" s="2">
        <f>(2*('Calcification Rates'!$F$16+'Calcification Rates'!$G$16)*('Calcification Rates'!$H$16+'Calcification Rates'!$I$16))+(0.1*('Calcification Rates'!$F$16+'Calcification Rates'!$G$16)*(A26+(2*'Calcification Rates'!$F$16+'Calcification Rates'!$G$16)))*('Calcification Rates'!$H$16+'Calcification Rates'!$I$16)</f>
        <v>22.952444565761233</v>
      </c>
      <c r="T26" s="2">
        <f>$A26*'Calcification Rates'!$F$17*'Calcification Rates'!$H$17</f>
        <v>29.397419870228038</v>
      </c>
      <c r="U26" s="2">
        <f>$A26*('Calcification Rates'!$F$17-'Calcification Rates'!$G$17)*('Calcification Rates'!$H$17-'Calcification Rates'!$I$17)</f>
        <v>22.508528440223699</v>
      </c>
      <c r="V26" s="2">
        <f>$A26*('Calcification Rates'!$F$17+'Calcification Rates'!$G$17)*('Calcification Rates'!$H$17+'Calcification Rates'!$I$17)</f>
        <v>37.110448244487756</v>
      </c>
      <c r="W26" s="2">
        <f>$A26*'Calcification Rates'!$F$22*'Calcification Rates'!$H$22</f>
        <v>4.2720000000000002</v>
      </c>
      <c r="X26" s="2">
        <f>$A26*('Calcification Rates'!$F$22-'Calcification Rates'!$G$22)*('Calcification Rates'!$H$22-'Calcification Rates'!$I$22)</f>
        <v>2.4239999999999999</v>
      </c>
      <c r="Y26" s="2">
        <f>$A26*('Calcification Rates'!$F$22+'Calcification Rates'!$G$22)*('Calcification Rates'!$H$22+'Calcification Rates'!$I$22)</f>
        <v>6.12</v>
      </c>
      <c r="Z26" s="2">
        <f>((((((((($A26*2)/PI())/2)+'Calcification Rates'!$F$25)^2)*PI())/2))-((((((($A26*2)/PI())/2)^2)*PI())/2)))*'Calcification Rates'!$H$25</f>
        <v>46.531440299942922</v>
      </c>
      <c r="AA26" s="2">
        <f>((((((((($A26*2)/PI())/2)+('Calcification Rates'!$F$25-'Calcification Rates'!$G$25))^2)*PI())/2))-((((((($A26*2)/PI())/2)^2)*PI())/2)))*('Calcification Rates'!$H$25-'Calcification Rates'!$I$25)</f>
        <v>19.900540694868326</v>
      </c>
      <c r="AB26" s="2">
        <f>((((((((($A26*2)/PI())/2)+('Calcification Rates'!$F$25+'Calcification Rates'!$G$25))^2)*PI())/2))-((((((($A26*2)/PI())/2)^2)*PI())/2)))*('Calcification Rates'!$H$25+'Calcification Rates'!$I$25)</f>
        <v>74.808284908322008</v>
      </c>
      <c r="AC26" s="2">
        <f>((((((((($A26*2)/PI())/2)+'Calcification Rates'!$F$26)^2)*PI())/2))-((((((($A26*2)/PI())/2)^2)*PI())/2)))*'Calcification Rates'!$H$26</f>
        <v>46.531440299942922</v>
      </c>
      <c r="AD26" s="2">
        <f>((((((((($A26*2)/PI())/2)+('Calcification Rates'!$F$26-'Calcification Rates'!$G$26))^2)*PI())/2))-((((((($A26*2)/PI())/2)^2)*PI())/2)))*('Calcification Rates'!$H$26-'Calcification Rates'!$I$26)</f>
        <v>19.900540694868326</v>
      </c>
      <c r="AE26" s="2">
        <f>((((((((($A26*2)/PI())/2)+('Calcification Rates'!$F$26+'Calcification Rates'!$G$26))^2)*PI())/2))-((((((($A26*2)/PI())/2)^2)*PI())/2)))*('Calcification Rates'!$H$26+'Calcification Rates'!$I$26)</f>
        <v>74.808284908322008</v>
      </c>
      <c r="AF26" s="2">
        <f>((((((((($A26*2)/PI())/2)+'Calcification Rates'!$F$27)^2)*PI())/2))-((((((($A26*2)/PI())/2)^2)*PI())/2)))*'Calcification Rates'!$H$27</f>
        <v>46.531440299942922</v>
      </c>
      <c r="AG26" s="2">
        <f>((((((((($A26*2)/PI())/2)+('Calcification Rates'!$F$27-'Calcification Rates'!$G$27))^2)*PI())/2))-((((((($A26*2)/PI())/2)^2)*PI())/2)))*('Calcification Rates'!$H$27-'Calcification Rates'!$I$27)</f>
        <v>19.900540694868326</v>
      </c>
      <c r="AH26" s="2">
        <f>((((((((($A26*2)/PI())/2)+('Calcification Rates'!$F$27+'Calcification Rates'!$G$27))^2)*PI())/2))-((((((($A26*2)/PI())/2)^2)*PI())/2)))*('Calcification Rates'!$H$27+'Calcification Rates'!$I$27)</f>
        <v>74.808284908322008</v>
      </c>
      <c r="AI26" s="2">
        <f>$A26*'Calcification Rates'!$F$29*'Calcification Rates'!$H$29</f>
        <v>38.728799999999993</v>
      </c>
      <c r="AJ26" s="2">
        <f>$A26*('Calcification Rates'!$F$29-'Calcification Rates'!$G$29)*('Calcification Rates'!$H$29-'Calcification Rates'!$I$29)</f>
        <v>35.833919999999992</v>
      </c>
      <c r="AK26" s="2">
        <f>$A26*('Calcification Rates'!$F$29+'Calcification Rates'!$G$29)*('Calcification Rates'!$H$29+'Calcification Rates'!$I$29)</f>
        <v>41.623679999999986</v>
      </c>
      <c r="AL26" s="2">
        <f>(2*'Calcification Rates'!$F$30*'Calcification Rates'!$H$30)+0.1*'Calcification Rates'!$F$30*($A26+(2*'Calcification Rates'!$F$30))*'Calcification Rates'!$H$30</f>
        <v>8.1455350313292847</v>
      </c>
      <c r="AM26" s="2">
        <f>(2*('Calcification Rates'!$F$30-'Calcification Rates'!$G$30)*('Calcification Rates'!$H$30-'Calcification Rates'!$I$30))+(0.1*('Calcification Rates'!$F$30-'Calcification Rates'!$G$30)*($A26+(2*'Calcification Rates'!$F$30-'Calcification Rates'!$G$30)))*('Calcification Rates'!$H$30-'Calcification Rates'!$I$30)</f>
        <v>4.7331589085323023</v>
      </c>
      <c r="AN26" s="2">
        <f>(2*('Calcification Rates'!$F$30+'Calcification Rates'!$G$30)*('Calcification Rates'!$H$30+'Calcification Rates'!$I$30))+(0.1*('Calcification Rates'!$F$30+'Calcification Rates'!$G$30)*($A26+(2*'Calcification Rates'!$F$30+'Calcification Rates'!$G$30)))*('Calcification Rates'!$H$30+'Calcification Rates'!$I$30)</f>
        <v>12.490828553637925</v>
      </c>
      <c r="AO26" s="2">
        <f>((((((((($A26*2)/PI())/2)+'Calcification Rates'!$F$31)^2)*PI())/2))-((((((($A26*2)/PI())/2)^2)*PI())/2)))*'Calcification Rates'!$H$31</f>
        <v>88.531411155480257</v>
      </c>
      <c r="AP26" s="2">
        <f>((((((((($A26*2)/PI())/2)+('Calcification Rates'!$F$31-'Calcification Rates'!$G$31))^2)*PI())/2))-((((((($A26*2)/PI())/2)^2)*PI())/2)))*('Calcification Rates'!$H$31-'Calcification Rates'!$I$31)</f>
        <v>53.955230166363464</v>
      </c>
      <c r="AQ26" s="2">
        <f>((((((((($A26*2)/PI())/2)+('Calcification Rates'!$F$31+'Calcification Rates'!$G$31))^2)*PI())/2))-((((((($A26*2)/PI())/2)^2)*PI())/2)))*('Calcification Rates'!$H$31+'Calcification Rates'!$I$31)</f>
        <v>132.82672962557865</v>
      </c>
      <c r="AR26" s="2">
        <f>(2*'Calcification Rates'!$F$32*'Calcification Rates'!$H$32)+0.1*'Calcification Rates'!$F$32*($A26+(2*'Calcification Rates'!$F$32))*'Calcification Rates'!$H$32</f>
        <v>8.1455350313292847</v>
      </c>
      <c r="AS26" s="2">
        <f>(2*('Calcification Rates'!$F$32-'Calcification Rates'!$G$32)*('Calcification Rates'!$H$32-'Calcification Rates'!$I$32))+(0.1*('Calcification Rates'!$F$32-'Calcification Rates'!$G$32)*($A26+(2*'Calcification Rates'!$F$32-'Calcification Rates'!$G$32)))*('Calcification Rates'!$H$32-'Calcification Rates'!$I$32)</f>
        <v>4.7331589085323023</v>
      </c>
      <c r="AT26" s="2">
        <f>(2*('Calcification Rates'!$F$32+'Calcification Rates'!$G$32)*('Calcification Rates'!$H$32+'Calcification Rates'!$I$32))+(0.1*('Calcification Rates'!$F$32+'Calcification Rates'!$G$32)*($A26+(2*'Calcification Rates'!$F$32+'Calcification Rates'!$G$32)))*('Calcification Rates'!$H$32+'Calcification Rates'!$I$32)</f>
        <v>12.490828553637925</v>
      </c>
      <c r="AU26" s="2">
        <f>((((((((($A26*2)/PI())/2)+'Calcification Rates'!$F$36)^2)*PI())/2))-((((((($A26*2)/PI())/2)^2)*PI())/2)))*'Calcification Rates'!$H$36</f>
        <v>32.932252560279068</v>
      </c>
      <c r="AV26" s="2">
        <f>((((((((($A26*2)/PI())/2)+('Calcification Rates'!$F$36-'Calcification Rates'!$G$36))^2)*PI())/2))-((((((($A26*2)/PI())/2)^2)*PI())/2)))*('Calcification Rates'!$H$36-'Calcification Rates'!$I$36)</f>
        <v>25.099945280051923</v>
      </c>
      <c r="AW26" s="2">
        <f>((((((((($A26*2)/PI())/2)+('Calcification Rates'!$F$36+'Calcification Rates'!$G$36))^2)*PI())/2))-((((((($A26*2)/PI())/2)^2)*PI())/2)))*('Calcification Rates'!$H$36+'Calcification Rates'!$I$36)</f>
        <v>41.736449118695653</v>
      </c>
      <c r="AX26" s="2">
        <f>$A26*'Calcification Rates'!$F$37*'Calcification Rates'!$H$37</f>
        <v>31.017471313131313</v>
      </c>
      <c r="AY26" s="2">
        <f>$A26*('Calcification Rates'!$F$37-'Calcification Rates'!$G$37)*('Calcification Rates'!$H$37-'Calcification Rates'!$I$37)</f>
        <v>23.876269858663289</v>
      </c>
      <c r="AZ26" s="2">
        <f>$A26*('Calcification Rates'!$F$37+'Calcification Rates'!$G$37)*('Calcification Rates'!$H$37+'Calcification Rates'!$I$37)</f>
        <v>38.925484363215752</v>
      </c>
      <c r="BA26" s="2">
        <f>$A26*'Calcification Rates'!$F$38*'Calcification Rates'!$H$38</f>
        <v>46.163408000000004</v>
      </c>
      <c r="BB26" s="2">
        <f>$A26*('Calcification Rates'!$F$38-'Calcification Rates'!$G$38)*('Calcification Rates'!$H$38-'Calcification Rates'!$I$38)</f>
        <v>35.223031272727276</v>
      </c>
      <c r="BC26" s="2">
        <f>$A26*('Calcification Rates'!$F$38+'Calcification Rates'!$G$38)*('Calcification Rates'!$H$38+'Calcification Rates'!$I$38)</f>
        <v>58.37868000000001</v>
      </c>
      <c r="BD26" s="2">
        <f>(2*'Calcification Rates'!$F$39*'Calcification Rates'!$H$39)+0.1*'Calcification Rates'!$F$39*(AN26+(2*'Calcification Rates'!$F$39))*'Calcification Rates'!$H$39</f>
        <v>6.1263148525570283</v>
      </c>
      <c r="BE26" s="2">
        <f>(2*('Calcification Rates'!$F$39-'Calcification Rates'!$G$39)*('Calcification Rates'!$H$39-'Calcification Rates'!$I$39))+(0.1*('Calcification Rates'!$F$39-'Calcification Rates'!$G$39)*(AN26+(2*'Calcification Rates'!$F$39-'Calcification Rates'!$G$39)))*('Calcification Rates'!$H$39-'Calcification Rates'!$I$39)</f>
        <v>3.5516480019026062</v>
      </c>
      <c r="BF26" s="2">
        <f>(2*('Calcification Rates'!$F$39+'Calcification Rates'!$G$39)*('Calcification Rates'!$H$39+'Calcification Rates'!$I$39))+(0.1*('Calcification Rates'!$F$39+'Calcification Rates'!$G$39)*(AN26+(2*'Calcification Rates'!$F$39+'Calcification Rates'!$G$39)))*('Calcification Rates'!$H$39+'Calcification Rates'!$I$39)</f>
        <v>9.4157684212593669</v>
      </c>
      <c r="BG26" s="2">
        <f>((((((((($A26*2)/PI())/2)+'Calcification Rates'!$F$40)^2)*PI())/2))-((((((($A26*2)/PI())/2)^2)*PI())/2)))*'Calcification Rates'!$H$40</f>
        <v>32.932252560279068</v>
      </c>
      <c r="BH26" s="2">
        <f>((((((((($A26*2)/PI())/2)+('Calcification Rates'!$F$40-'Calcification Rates'!$G$40))^2)*PI())/2))-((((((($A26*2)/PI())/2)^2)*PI())/2)))*('Calcification Rates'!$H$40-'Calcification Rates'!$I$40)</f>
        <v>25.099945280051923</v>
      </c>
      <c r="BI26" s="2">
        <f>((((((((($A26*2)/PI())/2)+('Calcification Rates'!$F$40+'Calcification Rates'!$G$40))^2)*PI())/2))-((((((($A26*2)/PI())/2)^2)*PI())/2)))*('Calcification Rates'!$H$40+'Calcification Rates'!$I$40)</f>
        <v>41.736449118695653</v>
      </c>
      <c r="BJ26" s="2">
        <f>((((((((($A26*2)/PI())/2)+'Calcification Rates'!$F$41)^2)*PI())/2))-((((((($A26*2)/PI())/2)^2)*PI())/2)))*'Calcification Rates'!$H$41</f>
        <v>37.977097526335633</v>
      </c>
      <c r="BK26" s="2">
        <f>((((((((($A26*2)/PI())/2)+('Calcification Rates'!$F$41-'Calcification Rates'!$G$41))^2)*PI())/2))-((((((($A26*2)/PI())/2)^2)*PI())/2)))*('Calcification Rates'!$H$41-'Calcification Rates'!$I$41)</f>
        <v>30.328725222405247</v>
      </c>
      <c r="BL26" s="2">
        <f>((((((((($A26*2)/PI())/2)+('Calcification Rates'!$F$41+'Calcification Rates'!$G$41))^2)*PI())/2))-((((((($A26*2)/PI())/2)^2)*PI())/2)))*('Calcification Rates'!$H$41+'Calcification Rates'!$I$41)</f>
        <v>46.452853307222512</v>
      </c>
      <c r="BM26" s="2">
        <f>((((1-'Calcification Rates'!$J$42)*$A26)*'Calcification Rates'!$F$42*0.1)+('Calcification Rates'!$J$42*$A26*'Calcification Rates'!$F$42))*'Calcification Rates'!$H$42</f>
        <v>9.4152555417358919</v>
      </c>
      <c r="BN26" s="2">
        <f>((((1-'Calcification Rates'!$J$42)*BI26)*(('Calcification Rates'!$F$42-'Calcification Rates'!$G$42)*0.1))+('Calcification Rates'!$J$42*BI26*('Calcification Rates'!$F$42-'Calcification Rates'!$G$42)))*('Calcification Rates'!$H$42-'Calcification Rates'!$I$42)</f>
        <v>12.34468057695736</v>
      </c>
      <c r="BO26" s="2">
        <f>((((1-'Calcification Rates'!$J$42)*BI26)*(('Calcification Rates'!$F$42+'Calcification Rates'!$G$42)*0.1))+('Calcification Rates'!$J$42*BI26*('Calcification Rates'!$F$42+'Calcification Rates'!$G$42)))*('Calcification Rates'!$H$42+'Calcification Rates'!$I$42)</f>
        <v>20.915425388930096</v>
      </c>
      <c r="BP26" s="2">
        <f>(2*'Calcification Rates'!$F$43*'Calcification Rates'!$H$43)+0.1*'Calcification Rates'!$F$43*($A26+(2*'Calcification Rates'!$F$43))*'Calcification Rates'!$H$43</f>
        <v>8.1455350313292847</v>
      </c>
      <c r="BQ26" s="2">
        <f>(2*('Calcification Rates'!$F$43-'Calcification Rates'!$G$43)*('Calcification Rates'!$H$43-'Calcification Rates'!$I$43))+(0.1*('Calcification Rates'!$F$43-'Calcification Rates'!$G$43)*($A26+(2*'Calcification Rates'!$F$43-'Calcification Rates'!$G$43)))*('Calcification Rates'!$H$43-'Calcification Rates'!$I$43)</f>
        <v>4.7331589085323023</v>
      </c>
      <c r="BR26" s="2">
        <f>(2*('Calcification Rates'!$F$43+'Calcification Rates'!$G$43)*('Calcification Rates'!$H$43+'Calcification Rates'!$I$43))+(0.1*('Calcification Rates'!$F$43+'Calcification Rates'!$G$43)*($A26+(2*'Calcification Rates'!$F$43+'Calcification Rates'!$G$43)))*('Calcification Rates'!$H$43+'Calcification Rates'!$I$43)</f>
        <v>12.490828553637925</v>
      </c>
      <c r="BS26" s="2">
        <f>$A26*'Calcification Rates'!$F$44*'Calcification Rates'!$H$44</f>
        <v>38.311413333333334</v>
      </c>
      <c r="BT26" s="2">
        <f>$A26*('Calcification Rates'!$F$44-'Calcification Rates'!$G$44)*('Calcification Rates'!$H$44-'Calcification Rates'!$I$44)</f>
        <v>28.509327100752859</v>
      </c>
      <c r="BU26" s="2">
        <f>$A26*('Calcification Rates'!$F$44+'Calcification Rates'!$G$44)*('Calcification Rates'!$H$44+'Calcification Rates'!$I$44)</f>
        <v>49.214773790855368</v>
      </c>
      <c r="BV26" s="2">
        <f>(2*'Calcification Rates'!$F$45*'Calcification Rates'!$H$45)+0.1*'Calcification Rates'!$F$45*($A26+(2*'Calcification Rates'!$F$45))*'Calcification Rates'!$H$45</f>
        <v>8.1455350313292847</v>
      </c>
      <c r="BW26" s="2">
        <f>(2*('Calcification Rates'!$F$45-'Calcification Rates'!$G$45)*('Calcification Rates'!$H$45-'Calcification Rates'!$I$45))+(0.1*('Calcification Rates'!$F$45-'Calcification Rates'!$G$45)*($A26+(2*'Calcification Rates'!$F$45-'Calcification Rates'!$G$45)))*('Calcification Rates'!$H$45-'Calcification Rates'!$I$45)</f>
        <v>4.7331589085323023</v>
      </c>
      <c r="BX26" s="2">
        <f>(2*('Calcification Rates'!$F$45+'Calcification Rates'!$G$45)*('Calcification Rates'!$H$45+'Calcification Rates'!$I$45))+(0.1*('Calcification Rates'!$F$45+'Calcification Rates'!$G$45)*($A26+(2*'Calcification Rates'!$F$45+'Calcification Rates'!$G$45)))*('Calcification Rates'!$H$45+'Calcification Rates'!$I$45)</f>
        <v>12.490828553637925</v>
      </c>
      <c r="BY26" s="2">
        <f>$A26*'Calcification Rates'!$F$46*'Calcification Rates'!$H$46</f>
        <v>9.7343999999999991</v>
      </c>
      <c r="BZ26" s="2">
        <f>$A26*('Calcification Rates'!$F$46-'Calcification Rates'!$G$46)*('Calcification Rates'!$H$46-'Calcification Rates'!$I$46)</f>
        <v>7.5077999999999996</v>
      </c>
      <c r="CA26" s="2">
        <f>$A26*('Calcification Rates'!$F$46+'Calcification Rates'!$G$46)*('Calcification Rates'!$H$46+'Calcification Rates'!$I$46)</f>
        <v>12.187800000000001</v>
      </c>
      <c r="CB26" s="2">
        <f>(2*'Calcification Rates'!$F$47*'Calcification Rates'!$H$47)+0.1*'Calcification Rates'!$F$47*(BL26+(2*'Calcification Rates'!$F$47))*'Calcification Rates'!$H$47</f>
        <v>12.084763383278782</v>
      </c>
      <c r="CC26" s="2">
        <f>(2*('Calcification Rates'!$F$47-'Calcification Rates'!$G$47)*('Calcification Rates'!$H$47-'Calcification Rates'!$I$47))+(0.1*('Calcification Rates'!$F$47-'Calcification Rates'!$G$47)*(BL26+(2*'Calcification Rates'!$F$47-'Calcification Rates'!$G$47)))*('Calcification Rates'!$H$47-'Calcification Rates'!$I$47)</f>
        <v>7.0381285747740314</v>
      </c>
      <c r="CD26" s="2">
        <f>(2*('Calcification Rates'!$F$47+'Calcification Rates'!$G$47)*('Calcification Rates'!$H$47+'Calcification Rates'!$I$47))+(0.1*('Calcification Rates'!$F$47+'Calcification Rates'!$G$47)*(BL26+(2*'Calcification Rates'!$F$47+'Calcification Rates'!$G$47)))*('Calcification Rates'!$H$47+'Calcification Rates'!$I$47)</f>
        <v>18.489859360065616</v>
      </c>
      <c r="CE26" s="2">
        <f>(2*'Calcification Rates'!$F$48*'Calcification Rates'!$H$48)+0.1*'Calcification Rates'!$F$48*($A26+(2*'Calcification Rates'!$F$48))*'Calcification Rates'!$H$48</f>
        <v>8.1455350313292847</v>
      </c>
      <c r="CF26" s="2">
        <f>(2*('Calcification Rates'!$F$48-'Calcification Rates'!$G$48)*('Calcification Rates'!$H$48-'Calcification Rates'!$I$48))+(0.1*('Calcification Rates'!$F$48-'Calcification Rates'!$G$48)*($A26+(2*'Calcification Rates'!$F$48-'Calcification Rates'!$G$48)))*('Calcification Rates'!$H$48-'Calcification Rates'!$I$48)</f>
        <v>4.7331589085323023</v>
      </c>
      <c r="CG26" s="2">
        <f>(2*('Calcification Rates'!$F$48+'Calcification Rates'!$G$48)*('Calcification Rates'!$H$48+'Calcification Rates'!$I$48))+(0.1*('Calcification Rates'!$F$48+'Calcification Rates'!$G$48)*($A26+(2*'Calcification Rates'!$F$48+'Calcification Rates'!$G$48)))*('Calcification Rates'!$H$48+'Calcification Rates'!$I$48)</f>
        <v>12.490828553637925</v>
      </c>
      <c r="CH26" s="2">
        <f>((((1-'Calcification Rates'!$J$52)*$A26)*'Calcification Rates'!$F$52*0.1)+('Calcification Rates'!$J$52*$A26*'Calcification Rates'!$F$52))*'Calcification Rates'!$H$52</f>
        <v>53.152048319999999</v>
      </c>
      <c r="CI26" s="2">
        <f>((((1-'Calcification Rates'!$J$52)*$A26)*(('Calcification Rates'!$F$52-'Calcification Rates'!$G$52)*0.1))+('Calcification Rates'!$J$52*$A26*('Calcification Rates'!$F$52-'Calcification Rates'!$G$52)))*('Calcification Rates'!$H$52-'Calcification Rates'!$I$52)</f>
        <v>34.794078429387696</v>
      </c>
      <c r="CJ26" s="2">
        <f>((((1-'Calcification Rates'!$J$52)*$A26)*(('Calcification Rates'!$F$52+'Calcification Rates'!$G$52)*0.1))+('Calcification Rates'!$J$52*$A26*('Calcification Rates'!$F$52+'Calcification Rates'!$G$52)))*('Calcification Rates'!$H$52+'Calcification Rates'!$I$52)</f>
        <v>75.198181236464009</v>
      </c>
      <c r="CK26" s="2">
        <f>((((1-'Calcification Rates'!$J$53)*$A26)*'Calcification Rates'!$F$53*0.1)+('Calcification Rates'!$J$53*$A26*'Calcification Rates'!$F$53))*'Calcification Rates'!$H$53</f>
        <v>63.606345870545482</v>
      </c>
      <c r="CL26" s="2">
        <f>((((1-'Calcification Rates'!$J$53)*$A26)*(('Calcification Rates'!$F$53-'Calcification Rates'!$G$53)*0.1))+('Calcification Rates'!$J$53*$A26*('Calcification Rates'!$F$53-'Calcification Rates'!$G$53)))*('Calcification Rates'!$H$53-'Calcification Rates'!$I$53)</f>
        <v>44.021049812588849</v>
      </c>
      <c r="CM26" s="2">
        <f>((((1-'Calcification Rates'!$J$53)*$A26)*(('Calcification Rates'!$F$53+'Calcification Rates'!$G$53)*0.1))+('Calcification Rates'!$J$53*$A26*('Calcification Rates'!$F$53+'Calcification Rates'!$G$53)))*('Calcification Rates'!$H$53+'Calcification Rates'!$I$53)</f>
        <v>86.775109097046311</v>
      </c>
      <c r="CN26" s="2">
        <f>((((1-'Calcification Rates'!$J$54)*$A26)*'Calcification Rates'!$F$54*0.1)+('Calcification Rates'!$J$54*$A26*'Calcification Rates'!$F$54))*'Calcification Rates'!$H$54</f>
        <v>54.22944301892435</v>
      </c>
      <c r="CO26" s="2">
        <f>((((1-'Calcification Rates'!$J$54)*$A26)*(('Calcification Rates'!$F$54-'Calcification Rates'!$G$54)*0.1))+('Calcification Rates'!$J$54*$A26*('Calcification Rates'!$F$54-'Calcification Rates'!$G$54)))*('Calcification Rates'!$H$54-'Calcification Rates'!$I$54)</f>
        <v>38.786980872064106</v>
      </c>
      <c r="CP26" s="2">
        <f>((((1-'Calcification Rates'!$J$54)*$A26)*(('Calcification Rates'!$F$54+'Calcification Rates'!$G$54)*0.1))+('Calcification Rates'!$J$54*$A26*('Calcification Rates'!$F$54+'Calcification Rates'!$G$54)))*('Calcification Rates'!$H$54+'Calcification Rates'!$I$54)</f>
        <v>72.126431947698535</v>
      </c>
      <c r="CQ26" s="2">
        <f>((((1-'Calcification Rates'!$J$55)*$A26)*'Calcification Rates'!$F$55*0.1)+('Calcification Rates'!$J$55*$A26*'Calcification Rates'!$F$55))*'Calcification Rates'!$H$55</f>
        <v>54.233590362500003</v>
      </c>
      <c r="CR26" s="2">
        <f>((((1-'Calcification Rates'!$J$55)*$A26)*(('Calcification Rates'!$F$55-'Calcification Rates'!$G$55)*0.1))+('Calcification Rates'!$J$55*$A26*('Calcification Rates'!$F$55-'Calcification Rates'!$G$55)))*('Calcification Rates'!$H$55-'Calcification Rates'!$I$55)</f>
        <v>39.629895594727678</v>
      </c>
      <c r="CS26" s="2">
        <f>((((1-'Calcification Rates'!$J$55)*$A26)*(('Calcification Rates'!$F$55+'Calcification Rates'!$G$55)*0.1))+('Calcification Rates'!$J$55*$A26*('Calcification Rates'!$F$55+'Calcification Rates'!$G$55)))*('Calcification Rates'!$H$55+'Calcification Rates'!$I$55)</f>
        <v>71.058124023868473</v>
      </c>
      <c r="CT26" s="2">
        <f>((((1-'Calcification Rates'!$J$56)*$A26)*'Calcification Rates'!$F$56*0.1)+('Calcification Rates'!$J$56*$A26*'Calcification Rates'!$F$56))*'Calcification Rates'!$H$56</f>
        <v>52.383993199999999</v>
      </c>
      <c r="CU26" s="2">
        <f>((((1-'Calcification Rates'!$J$56)*$A26)*(('Calcification Rates'!$F$56-'Calcification Rates'!$G$56)*0.1))+('Calcification Rates'!$J$56*$A26*('Calcification Rates'!$F$56-'Calcification Rates'!$G$56)))*('Calcification Rates'!$H$56-'Calcification Rates'!$I$56)</f>
        <v>38.816247333317754</v>
      </c>
      <c r="CV26" s="2">
        <f>((((1-'Calcification Rates'!$J$56)*$A26)*(('Calcification Rates'!$F$56+'Calcification Rates'!$G$56)*0.1))+('Calcification Rates'!$J$56*$A26*('Calcification Rates'!$F$56+'Calcification Rates'!$G$56)))*('Calcification Rates'!$H$56+'Calcification Rates'!$I$56)</f>
        <v>67.947064605149549</v>
      </c>
      <c r="CW26" s="2">
        <f>((((1-'Calcification Rates'!$J$57)*$A26)*'Calcification Rates'!$F$57*0.1)+('Calcification Rates'!$J$57*$A26*'Calcification Rates'!$F$57))*'Calcification Rates'!$H$57</f>
        <v>53.574538499999996</v>
      </c>
      <c r="CX26" s="2">
        <f>((((1-'Calcification Rates'!$J$57)*$A26)*(('Calcification Rates'!$F$57-'Calcification Rates'!$G$57)*0.1))+('Calcification Rates'!$J$57*$A26*('Calcification Rates'!$F$57-'Calcification Rates'!$G$57)))*('Calcification Rates'!$H$57-'Calcification Rates'!$I$57)</f>
        <v>35.083915858960268</v>
      </c>
      <c r="CY26" s="2">
        <f>((((1-'Calcification Rates'!$J$57)*$A26)*(('Calcification Rates'!$F$57+'Calcification Rates'!$G$57)*0.1))+('Calcification Rates'!$J$57*$A26*('Calcification Rates'!$F$57+'Calcification Rates'!$G$57)))*('Calcification Rates'!$H$57+'Calcification Rates'!$I$57)</f>
        <v>75.390703705151893</v>
      </c>
      <c r="CZ26" s="2">
        <f>((((1-'Calcification Rates'!$J$58)*$A26)*'Calcification Rates'!$F$58*0.1)+('Calcification Rates'!$J$58*$A26*'Calcification Rates'!$F$58))*'Calcification Rates'!$H$58</f>
        <v>54.22944301892435</v>
      </c>
      <c r="DA26" s="2">
        <f>((((1-'Calcification Rates'!$J$58)*$A26)*(('Calcification Rates'!$F$58-'Calcification Rates'!$G$58)*0.1))+('Calcification Rates'!$J$58*$A26*('Calcification Rates'!$F$58-'Calcification Rates'!$G$58)))*('Calcification Rates'!$H$58-'Calcification Rates'!$I$58)</f>
        <v>38.786980872064106</v>
      </c>
      <c r="DB26" s="2">
        <f>((((1-'Calcification Rates'!$J$58)*$A26)*(('Calcification Rates'!$F$58+'Calcification Rates'!$G$58)*0.1))+('Calcification Rates'!$J$58*$A26*('Calcification Rates'!$F$58+'Calcification Rates'!$G$58)))*('Calcification Rates'!$H$58+'Calcification Rates'!$I$58)</f>
        <v>72.126431947698535</v>
      </c>
      <c r="DC26" s="2">
        <f>((((1-'Calcification Rates'!$J$59)*$A26)*'Calcification Rates'!$F$59*0.1)+('Calcification Rates'!$J$59*$A26*'Calcification Rates'!$F$59))*'Calcification Rates'!$H$59</f>
        <v>44.955469440000002</v>
      </c>
      <c r="DD26" s="2">
        <f>((((1-'Calcification Rates'!$J$59)*$A26)*(('Calcification Rates'!$F$59-'Calcification Rates'!$G$59)*0.1))+('Calcification Rates'!$J$59*$A26*('Calcification Rates'!$F$59-'Calcification Rates'!$G$59)))*('Calcification Rates'!$H$59-'Calcification Rates'!$I$59)</f>
        <v>34.874200799999997</v>
      </c>
      <c r="DE26" s="2">
        <f>((((1-'Calcification Rates'!$J$59)*$A26)*(('Calcification Rates'!$F$59+'Calcification Rates'!$G$59)*0.1))+('Calcification Rates'!$J$59*$A26*('Calcification Rates'!$F$59+'Calcification Rates'!$G$59)))*('Calcification Rates'!$H$59+'Calcification Rates'!$I$59)</f>
        <v>55.992680640000003</v>
      </c>
      <c r="DF26" s="2">
        <f>((((1-'Calcification Rates'!$J$60)*$A26)*'Calcification Rates'!$F$60*0.1)+('Calcification Rates'!$J$60*$A26*'Calcification Rates'!$F$60))*'Calcification Rates'!$H$60</f>
        <v>58.404632487804875</v>
      </c>
      <c r="DG26" s="2">
        <f>((((1-'Calcification Rates'!$J$60)*$A26)*(('Calcification Rates'!$F$60-'Calcification Rates'!$G$60)*0.1))+('Calcification Rates'!$J$60*$A26*('Calcification Rates'!$F$60-'Calcification Rates'!$G$60)))*('Calcification Rates'!$H$60-'Calcification Rates'!$I$60)</f>
        <v>44.621831026626204</v>
      </c>
      <c r="DH26" s="2">
        <f>((((1-'Calcification Rates'!$J$60)*$A26)*(('Calcification Rates'!$F$60+'Calcification Rates'!$G$60)*0.1))+('Calcification Rates'!$J$60*$A26*('Calcification Rates'!$F$60+'Calcification Rates'!$G$60)))*('Calcification Rates'!$H$60+'Calcification Rates'!$I$60)</f>
        <v>73.985801487221835</v>
      </c>
      <c r="DI26" s="2">
        <f>((((1-'Calcification Rates'!$J$61)*$A26)*'Calcification Rates'!$F$61*0.1)+('Calcification Rates'!$J$61*$A26*'Calcification Rates'!$F$61))*'Calcification Rates'!$H$61</f>
        <v>54.22944301892435</v>
      </c>
      <c r="DJ26" s="2">
        <f>((((1-'Calcification Rates'!$J$61)*$A26)*(('Calcification Rates'!$F$61-'Calcification Rates'!$G$61)*0.1))+('Calcification Rates'!$J$61*$A26*('Calcification Rates'!$F$61-'Calcification Rates'!$G$61)))*('Calcification Rates'!$H$61-'Calcification Rates'!$I$61)</f>
        <v>38.786980872064106</v>
      </c>
      <c r="DK26" s="2">
        <f>((((1-'Calcification Rates'!$J$61)*$A26)*(('Calcification Rates'!$F$61+'Calcification Rates'!$G$61)*0.1))+('Calcification Rates'!$J$61*$A26*('Calcification Rates'!$F$61+'Calcification Rates'!$G$61)))*('Calcification Rates'!$H$61+'Calcification Rates'!$I$61)</f>
        <v>72.126431947698535</v>
      </c>
      <c r="DL26" s="2">
        <f>(2*'Calcification Rates'!$F$62*'Calcification Rates'!$H$62)+0.1*'Calcification Rates'!$F$62*(CV26+(2*'Calcification Rates'!$F$62))*'Calcification Rates'!$H$62</f>
        <v>15.855803321456754</v>
      </c>
      <c r="DM26" s="2">
        <f>(2*('Calcification Rates'!$F$62-'Calcification Rates'!$G$62)*('Calcification Rates'!$H$62-'Calcification Rates'!$I$62))+(0.1*('Calcification Rates'!$F$62-'Calcification Rates'!$G$62)*(CV26+(2*'Calcification Rates'!$F$62-'Calcification Rates'!$G$62)))*('Calcification Rates'!$H$62-'Calcification Rates'!$I$62)</f>
        <v>9.2446857710291397</v>
      </c>
      <c r="DN26" s="2">
        <f>(2*('Calcification Rates'!$F$62+'Calcification Rates'!$G$62)*('Calcification Rates'!$H$62+'Calcification Rates'!$I$62))+(0.1*('Calcification Rates'!$F$62+'Calcification Rates'!$G$62)*(CV26+(2*'Calcification Rates'!$F$62+'Calcification Rates'!$G$62)))*('Calcification Rates'!$H$62+'Calcification Rates'!$I$62)</f>
        <v>24.232756887243255</v>
      </c>
      <c r="DO26" s="2">
        <f>((((((((($A26*2)/PI())/2)+'Calcification Rates'!$F$63)^2)*PI())/2))-((((((($A26*2)/PI())/2)^2)*PI())/2)))*'Calcification Rates'!$H$63</f>
        <v>26.678089077386527</v>
      </c>
      <c r="DP26" s="2">
        <f>((((((((($A26*2)/PI())/2)+('Calcification Rates'!$F$63-'Calcification Rates'!$G$63))^2)*PI())/2))-((((((($A26*2)/PI())/2)^2)*PI())/2)))*('Calcification Rates'!$H$63-'Calcification Rates'!$I$63)</f>
        <v>19.482834790502835</v>
      </c>
      <c r="DQ26" s="2">
        <f>((((((((($A26*2)/PI())/2)+('Calcification Rates'!$F$63+'Calcification Rates'!$G$63))^2)*PI())/2))-((((((($A26*2)/PI())/2)^2)*PI())/2)))*('Calcification Rates'!$H$63+'Calcification Rates'!$I$63)</f>
        <v>34.786215142307128</v>
      </c>
      <c r="DR26" s="2">
        <f>(2*'Calcification Rates'!$F$64*'Calcification Rates'!$H$64)+0.1*'Calcification Rates'!$F$64*($A26+(2*'Calcification Rates'!$F$64))*'Calcification Rates'!$H$64</f>
        <v>8.1455350313292847</v>
      </c>
      <c r="DS26" s="2">
        <f>(2*('Calcification Rates'!$F$64-'Calcification Rates'!$G$64)*('Calcification Rates'!$H$64-'Calcification Rates'!$I$64))+(0.1*('Calcification Rates'!$F$64-'Calcification Rates'!$G$64)*($A26+(2*'Calcification Rates'!$F$64-'Calcification Rates'!$G$64)))*('Calcification Rates'!$H$64-'Calcification Rates'!$I$64)</f>
        <v>4.7331589085323023</v>
      </c>
      <c r="DT26" s="2">
        <f>(2*('Calcification Rates'!$F$64+'Calcification Rates'!$G$64)*('Calcification Rates'!$H$64+'Calcification Rates'!$I$64))+(0.1*('Calcification Rates'!$F$64+'Calcification Rates'!$G$64)*($A26+(2*'Calcification Rates'!$F$64+'Calcification Rates'!$G$64)))*('Calcification Rates'!$H$64+'Calcification Rates'!$I$64)</f>
        <v>12.490828553637925</v>
      </c>
      <c r="DU26" s="2">
        <f>((((((((($A26*2)/PI())/2)+'Calcification Rates'!$F$65)^2)*PI())/2))-((((((($A26*2)/PI())/2)^2)*PI())/2)))*'Calcification Rates'!$H$65</f>
        <v>26.678089077386527</v>
      </c>
      <c r="DV26" s="2">
        <f>((((((((($A26*2)/PI())/2)+('Calcification Rates'!$F$65-'Calcification Rates'!$G$65))^2)*PI())/2))-((((((($A26*2)/PI())/2)^2)*PI())/2)))*('Calcification Rates'!$H$65-'Calcification Rates'!$I$65)</f>
        <v>19.482834790502835</v>
      </c>
      <c r="DW26" s="2">
        <f>((((((((($A26*2)/PI())/2)+('Calcification Rates'!$F$65+'Calcification Rates'!$G$65))^2)*PI())/2))-((((((($A26*2)/PI())/2)^2)*PI())/2)))*('Calcification Rates'!$H$65+'Calcification Rates'!$I$65)</f>
        <v>34.786215142307128</v>
      </c>
      <c r="DX26" s="2">
        <f>(2*'Calcification Rates'!$F$66*'Calcification Rates'!$H$66)+0.1*'Calcification Rates'!$F$66*(DH26+(2*'Calcification Rates'!$F$66))*'Calcification Rates'!$H$66</f>
        <v>16.915266152765156</v>
      </c>
      <c r="DY26" s="2">
        <f>(2*('Calcification Rates'!$F$66-'Calcification Rates'!$G$66)*('Calcification Rates'!$H$66-'Calcification Rates'!$I$66))+(0.1*('Calcification Rates'!$F$66-'Calcification Rates'!$G$66)*(DH26+(2*'Calcification Rates'!$F$66-'Calcification Rates'!$G$66)))*('Calcification Rates'!$H$66-'Calcification Rates'!$I$66)</f>
        <v>9.8646116728794109</v>
      </c>
      <c r="DZ26" s="2">
        <f>(2*('Calcification Rates'!$F$66+'Calcification Rates'!$G$66)*('Calcification Rates'!$H$66+'Calcification Rates'!$I$66))+(0.1*('Calcification Rates'!$F$66+'Calcification Rates'!$G$66)*(DH26+(2*'Calcification Rates'!$F$66+'Calcification Rates'!$G$66)))*('Calcification Rates'!$H$66+'Calcification Rates'!$I$66)</f>
        <v>25.846207440354448</v>
      </c>
      <c r="EA26" s="2">
        <f>((((((((($A26*2)/PI())/2)+'Calcification Rates'!$F$67)^2)*PI())/2))-((((((($A26*2)/PI())/2)^2)*PI())/2)))*'Calcification Rates'!$H$67</f>
        <v>26.678089077386527</v>
      </c>
      <c r="EB26" s="2">
        <f>((((((((($A26*2)/PI())/2)+('Calcification Rates'!$F$67-'Calcification Rates'!$G$67))^2)*PI())/2))-((((((($A26*2)/PI())/2)^2)*PI())/2)))*('Calcification Rates'!$H$67-'Calcification Rates'!$I$67)</f>
        <v>19.482834790502835</v>
      </c>
      <c r="EC26" s="2">
        <f>((((((((($A26*2)/PI())/2)+('Calcification Rates'!$F$67+'Calcification Rates'!$G$67))^2)*PI())/2))-((((((($A26*2)/PI())/2)^2)*PI())/2)))*('Calcification Rates'!$H$67+'Calcification Rates'!$I$67)</f>
        <v>34.786215142307128</v>
      </c>
      <c r="ED26" s="2">
        <f>((((((((($A26*2)/PI())/2)+'Calcification Rates'!$F$68)^2)*PI())/2))-((((((($A26*2)/PI())/2)^2)*PI())/2)))*'Calcification Rates'!$H$68</f>
        <v>26.678089077386527</v>
      </c>
      <c r="EE26" s="2">
        <f>((((((((($A26*2)/PI())/2)+('Calcification Rates'!$F$68-'Calcification Rates'!$G$68))^2)*PI())/2))-((((((($A26*2)/PI())/2)^2)*PI())/2)))*('Calcification Rates'!$H$68-'Calcification Rates'!$I$68)</f>
        <v>19.482834790502835</v>
      </c>
      <c r="EF26" s="2">
        <f>((((((((($A26*2)/PI())/2)+('Calcification Rates'!$F$68+'Calcification Rates'!$G$68))^2)*PI())/2))-((((((($A26*2)/PI())/2)^2)*PI())/2)))*('Calcification Rates'!$H$68+'Calcification Rates'!$I$68)</f>
        <v>34.786215142307128</v>
      </c>
      <c r="EG26" s="2">
        <f>((((1-'Calcification Rates'!$J$69)*$A26)*'Calcification Rates'!$F$69*0.1)+('Calcification Rates'!$J$69*$A26*'Calcification Rates'!$F$69))*'Calcification Rates'!$H$69</f>
        <v>7.3662468000000025</v>
      </c>
      <c r="EH26" s="2">
        <f>((((1-'Calcification Rates'!$J$69)*EC26)*(('Calcification Rates'!$F$69-'Calcification Rates'!$G$69)*0.1))+('Calcification Rates'!$J$69*EC26*('Calcification Rates'!$F$69-'Calcification Rates'!$G$69)))*('Calcification Rates'!$H$69-'Calcification Rates'!$I$69)</f>
        <v>7.8897821299416719</v>
      </c>
      <c r="EI26" s="2">
        <f>((((1-'Calcification Rates'!$J$69)*EC26)*(('Calcification Rates'!$F$69+'Calcification Rates'!$G$69)*0.1))+('Calcification Rates'!$J$69*EC26*('Calcification Rates'!$F$69+'Calcification Rates'!$G$69)))*('Calcification Rates'!$H$69+'Calcification Rates'!$I$69)</f>
        <v>13.760336890643428</v>
      </c>
      <c r="EJ26" s="2">
        <f>(2*'Calcification Rates'!$F$70*'Calcification Rates'!$H$70)+0.1*'Calcification Rates'!$F$70*(DT26+(2*'Calcification Rates'!$F$70))*'Calcification Rates'!$H$70</f>
        <v>6.1263148525570283</v>
      </c>
      <c r="EK26" s="2">
        <f>(2*('Calcification Rates'!$F$70-'Calcification Rates'!$G$70)*('Calcification Rates'!$H$70-'Calcification Rates'!$I$70))+(0.1*('Calcification Rates'!$F$70-'Calcification Rates'!$G$70)*(DT26+(2*'Calcification Rates'!$F$70-'Calcification Rates'!$G$70)))*('Calcification Rates'!$H$70-'Calcification Rates'!$I$70)</f>
        <v>3.5516480019026062</v>
      </c>
      <c r="EL26" s="2">
        <f>(2*('Calcification Rates'!$F$70+'Calcification Rates'!$G$70)*('Calcification Rates'!$H$70+'Calcification Rates'!$I$70))+(0.1*('Calcification Rates'!$F$70+'Calcification Rates'!$G$70)*(DT26+(2*'Calcification Rates'!$F$70+'Calcification Rates'!$G$70)))*('Calcification Rates'!$H$70+'Calcification Rates'!$I$70)</f>
        <v>9.4157684212593669</v>
      </c>
      <c r="EM26" s="2">
        <f>((((1-'Calcification Rates'!$J$71)*$A26)*'Calcification Rates'!$F$71*0.1)+('Calcification Rates'!$J$71*$A26*'Calcification Rates'!$F$71))*'Calcification Rates'!$H$71</f>
        <v>54.22944301892435</v>
      </c>
      <c r="EN26" s="2">
        <f>((((1-'Calcification Rates'!$J$71)*$A26)*(('Calcification Rates'!$F$71-'Calcification Rates'!$G$71)*0.1))+('Calcification Rates'!$J$71*$A26*('Calcification Rates'!$F$71-'Calcification Rates'!$G$71)))*('Calcification Rates'!$H$71-'Calcification Rates'!$I$71)</f>
        <v>38.786980872064106</v>
      </c>
      <c r="EO26" s="2">
        <f>((((1-'Calcification Rates'!$J$71)*$A26)*(('Calcification Rates'!$F$71+'Calcification Rates'!$G$71)*0.1))+('Calcification Rates'!$J$71*$A26*('Calcification Rates'!$F$71+'Calcification Rates'!$G$71)))*('Calcification Rates'!$H$71+'Calcification Rates'!$I$71)</f>
        <v>72.126431947698535</v>
      </c>
      <c r="EP26" s="2">
        <f>(2*'Calcification Rates'!$F$72*'Calcification Rates'!$H$72)+0.1*'Calcification Rates'!$F$72*($A26+(2*'Calcification Rates'!$F$72))*'Calcification Rates'!$H$72</f>
        <v>8.1455350313292847</v>
      </c>
      <c r="EQ26" s="2">
        <f>(2*('Calcification Rates'!$F$72-'Calcification Rates'!$G$72)*('Calcification Rates'!$H$72-'Calcification Rates'!$I$72))+(0.1*('Calcification Rates'!$F$72-'Calcification Rates'!$G$72)*($A26+(2*'Calcification Rates'!$F$72-'Calcification Rates'!$G$72)))*('Calcification Rates'!$H$72-'Calcification Rates'!$I$72)</f>
        <v>4.7331589085323023</v>
      </c>
      <c r="ER26" s="2">
        <f>(2*('Calcification Rates'!$F$72+'Calcification Rates'!$G$72)*('Calcification Rates'!$H$72+'Calcification Rates'!$I$72))+(0.1*('Calcification Rates'!$F$72+'Calcification Rates'!$G$72)*($A26+(2*'Calcification Rates'!$F$72+'Calcification Rates'!$G$72)))*('Calcification Rates'!$H$72+'Calcification Rates'!$I$72)</f>
        <v>12.490828553637925</v>
      </c>
      <c r="ES26" s="2">
        <f>$A26*'Calcification Rates'!$F$73*'Calcification Rates'!$H$73</f>
        <v>32.400000000000006</v>
      </c>
      <c r="ET26" s="2">
        <f>$A26*('Calcification Rates'!$F$73-'Calcification Rates'!$G$73)*('Calcification Rates'!$H$73-'Calcification Rates'!$I$73)</f>
        <v>22.684560000000005</v>
      </c>
      <c r="EU26" s="2">
        <f>$A26*('Calcification Rates'!$F$73+'Calcification Rates'!$G$73)*('Calcification Rates'!$H$73+'Calcification Rates'!$I$73)</f>
        <v>43.83456000000001</v>
      </c>
      <c r="EV26" s="2">
        <f>(2*'Calcification Rates'!$F$74*'Calcification Rates'!$H$74)+0.1*'Calcification Rates'!$F$74*($A26+(2*'Calcification Rates'!$F$74))*'Calcification Rates'!$H$74</f>
        <v>8.1455350313292847</v>
      </c>
      <c r="EW26" s="2">
        <f>(2*('Calcification Rates'!$F$74-'Calcification Rates'!$G$74)*('Calcification Rates'!$H$74-'Calcification Rates'!$I$74))+(0.1*('Calcification Rates'!$F$74-'Calcification Rates'!$G$74)*($A26+(2*'Calcification Rates'!$F$74-'Calcification Rates'!$G$74)))*('Calcification Rates'!$H$74-'Calcification Rates'!$I$74)</f>
        <v>4.7331589085323023</v>
      </c>
      <c r="EX26" s="2">
        <f>(2*('Calcification Rates'!$F$74+'Calcification Rates'!$G$74)*('Calcification Rates'!$H$74+'Calcification Rates'!$I$74))+(0.1*('Calcification Rates'!$F$74+'Calcification Rates'!$G$74)*($A26+(2*'Calcification Rates'!$F$74+'Calcification Rates'!$G$74)))*('Calcification Rates'!$H$74+'Calcification Rates'!$I$74)</f>
        <v>12.490828553637925</v>
      </c>
      <c r="EY26" s="2">
        <f>$A26*'Calcification Rates'!$F$75*'Calcification Rates'!$H$75</f>
        <v>20.234876734693881</v>
      </c>
      <c r="EZ26" s="2">
        <f>$A26*('Calcification Rates'!$F$75-'Calcification Rates'!$G$75)*('Calcification Rates'!$H$75-'Calcification Rates'!$I$75)</f>
        <v>15.708026673621987</v>
      </c>
      <c r="FA26" s="2">
        <f>$A26*('Calcification Rates'!$F$75+'Calcification Rates'!$G$75)*('Calcification Rates'!$H$75+'Calcification Rates'!$I$75)</f>
        <v>25.28818040195441</v>
      </c>
      <c r="FB26" s="2">
        <f>((((1-'Calcification Rates'!$J$76)*$A26)*'Calcification Rates'!$F$76*0.1)+('Calcification Rates'!$J$76*$A26*'Calcification Rates'!$F$76))*'Calcification Rates'!$H$76</f>
        <v>13.854240000000003</v>
      </c>
      <c r="FC26" s="2">
        <f>((((1-'Calcification Rates'!$J$76)*$A26)*(('Calcification Rates'!$F$76-'Calcification Rates'!$G$76)*0.1))+('Calcification Rates'!$J$76*$A26*('Calcification Rates'!$F$76-'Calcification Rates'!$G$76)))*('Calcification Rates'!$H$76-'Calcification Rates'!$I$76)</f>
        <v>9.6967365120000011</v>
      </c>
      <c r="FD26" s="2">
        <f>((((1-'Calcification Rates'!$J$76)*$A26)*(('Calcification Rates'!$F$76+'Calcification Rates'!$G$76)*0.1))+('Calcification Rates'!$J$76*$A26*('Calcification Rates'!$F$76+'Calcification Rates'!$G$76)))*('Calcification Rates'!$H$76+'Calcification Rates'!$I$76)</f>
        <v>18.748173312000002</v>
      </c>
      <c r="FE26" s="113">
        <f>$A26*'Calcification Rates'!$F$77*'Calcification Rates'!$H$77</f>
        <v>42.480000000000004</v>
      </c>
      <c r="FF26" s="113">
        <f>$A26*('Calcification Rates'!$F$77-'Calcification Rates'!$G$77)*('Calcification Rates'!$H$77-'Calcification Rates'!$I$77)</f>
        <v>29.685600000000004</v>
      </c>
      <c r="FG26" s="113">
        <f>$A26*('Calcification Rates'!$F$77+'Calcification Rates'!$G$77)*('Calcification Rates'!$H$77+'Calcification Rates'!$I$77)</f>
        <v>57.552000000000007</v>
      </c>
      <c r="FH26" s="113">
        <f>$A26*'Calcification Rates'!$F$81*'Calcification Rates'!$H$81</f>
        <v>4.2720000000000002</v>
      </c>
      <c r="FI26" s="113">
        <f>$A26*('Calcification Rates'!$F$81-'Calcification Rates'!$G$81)*('Calcification Rates'!$H$81-'Calcification Rates'!$I$81)</f>
        <v>2.4239999999999999</v>
      </c>
      <c r="FJ26" s="113">
        <f>$A26*('Calcification Rates'!$F$81+'Calcification Rates'!$G$81)*('Calcification Rates'!$H$81+'Calcification Rates'!$I$81)</f>
        <v>6.12</v>
      </c>
      <c r="FK26" s="113">
        <f>$A26*'Calcification Rates'!$F$84*'Calcification Rates'!$H$84</f>
        <v>4.2720000000000002</v>
      </c>
      <c r="FL26" s="113">
        <f>$A26*('Calcification Rates'!$F$84-'Calcification Rates'!$G$84)*('Calcification Rates'!$H$84-'Calcification Rates'!$I$84)</f>
        <v>2.4239999999999999</v>
      </c>
      <c r="FM26" s="113">
        <f>$A26*('Calcification Rates'!$F$84+'Calcification Rates'!$G$84)*('Calcification Rates'!$H$84+'Calcification Rates'!$I$84)</f>
        <v>6.12</v>
      </c>
    </row>
    <row r="27" spans="1:169" x14ac:dyDescent="0.3">
      <c r="A27" s="1">
        <v>25</v>
      </c>
      <c r="B27" s="2">
        <f>((((1-'Calcification Rates'!$J$11)*A27)*'Calcification Rates'!$F$11*0.1)+('Calcification Rates'!$J$11*A27*'Calcification Rates'!$F$11))*'Calcification Rates'!$H$11</f>
        <v>56.489003144712854</v>
      </c>
      <c r="C27" s="2">
        <f>((((1-'Calcification Rates'!$J$11)*A27)*(('Calcification Rates'!$F$11-'Calcification Rates'!$G$11)*0.1))+('Calcification Rates'!$J$11*A27*('Calcification Rates'!$F$11-'Calcification Rates'!$G$11)))*('Calcification Rates'!$H$11-'Calcification Rates'!$I$11)</f>
        <v>40.403105075066776</v>
      </c>
      <c r="D27" s="2">
        <f>((((1-'Calcification Rates'!$J$11)*A27)*(('Calcification Rates'!$F$11+'Calcification Rates'!$G$11)*0.1))+('Calcification Rates'!$J$11*A27*('Calcification Rates'!$F$11+'Calcification Rates'!$G$11)))*('Calcification Rates'!$H$11+'Calcification Rates'!$I$11)</f>
        <v>75.131699945519301</v>
      </c>
      <c r="E27" s="2">
        <f>((((1-'Calcification Rates'!$J$12)*A27)*'Calcification Rates'!$F$12*0.1)+('Calcification Rates'!$J$12*A27*'Calcification Rates'!$F$12))*'Calcification Rates'!$H$12</f>
        <v>9.8075578559748866</v>
      </c>
      <c r="F27" s="2">
        <f>((((1-'Calcification Rates'!$J$12)*A27)*(('Calcification Rates'!$F$12-'Calcification Rates'!$G$12)*0.1))+('Calcification Rates'!$J$12*A27*('Calcification Rates'!$F$12-'Calcification Rates'!$G$12)))*('Calcification Rates'!$H$12-'Calcification Rates'!$I$12)</f>
        <v>7.3944243207237861</v>
      </c>
      <c r="G27" s="2">
        <f>((((1-'Calcification Rates'!$J$12)*A27)*(('Calcification Rates'!$F$12+'Calcification Rates'!$G$12)*0.1))+('Calcification Rates'!$J$12*A27*('Calcification Rates'!$F$12+'Calcification Rates'!$G$12)))*('Calcification Rates'!$H$12+'Calcification Rates'!$I$12)</f>
        <v>12.528273146481649</v>
      </c>
      <c r="H27" s="2">
        <f>(2*'Calcification Rates'!$F$13*'Calcification Rates'!$H$13)+0.1*'Calcification Rates'!$F$13*(A27+(2*'Calcification Rates'!$F$13))*'Calcification Rates'!$H$13</f>
        <v>8.3209794747614403</v>
      </c>
      <c r="I27" s="2">
        <f>(2*('Calcification Rates'!$F$13-'Calcification Rates'!$G$13)*('Calcification Rates'!$H$13-'Calcification Rates'!$I$13))+(0.1*('Calcification Rates'!$F$13-'Calcification Rates'!$G$13)*(A27+(2*'Calcification Rates'!$F$13-'Calcification Rates'!$G$13)))*('Calcification Rates'!$H$13-'Calcification Rates'!$I$13)</f>
        <v>4.8358171156965692</v>
      </c>
      <c r="J27" s="2">
        <f>(2*('Calcification Rates'!$F$13+'Calcification Rates'!$G$13)*('Calcification Rates'!$H$13+'Calcification Rates'!$I$13))+(0.1*('Calcification Rates'!$F$13+'Calcification Rates'!$G$13)*(A27+(2*'Calcification Rates'!$F$13+'Calcification Rates'!$G$13)))*('Calcification Rates'!$H$13+'Calcification Rates'!$I$13)</f>
        <v>12.758012003524804</v>
      </c>
      <c r="K27" s="2">
        <f>(2*'Calcification Rates'!$F$14*'Calcification Rates'!$H$14)+0.1*'Calcification Rates'!$F$14*(A27+(2*'Calcification Rates'!$F$14))*'Calcification Rates'!$H$14</f>
        <v>15.903489422968672</v>
      </c>
      <c r="L27" s="2">
        <f>(2*('Calcification Rates'!$F$14-'Calcification Rates'!$G$14)*('Calcification Rates'!$H$14-'Calcification Rates'!$I$14))+(0.1*('Calcification Rates'!$F$14-'Calcification Rates'!$G$14)*(A27+(2*'Calcification Rates'!$F$14-'Calcification Rates'!$G$14)))*('Calcification Rates'!$H$14-'Calcification Rates'!$I$14)</f>
        <v>9.8822416347011242</v>
      </c>
      <c r="M27" s="2">
        <f>(2*('Calcification Rates'!$F$14+'Calcification Rates'!$G$14)*('Calcification Rates'!$H$14+'Calcification Rates'!$I$14))+(0.1*('Calcification Rates'!$F$14+'Calcification Rates'!$G$14)*(A27+(2*'Calcification Rates'!$F$14+'Calcification Rates'!$G$14)))*('Calcification Rates'!$H$14+'Calcification Rates'!$I$14)</f>
        <v>23.419803853881412</v>
      </c>
      <c r="N27" s="2">
        <f>((((((((($A27*2)/PI())/2)+'Calcification Rates'!$F$15)^2)*PI())/2))-((((((($A27*2)/PI())/2)^2)*PI())/2)))*'Calcification Rates'!$H$15</f>
        <v>32.355390695762651</v>
      </c>
      <c r="O27" s="2">
        <f>((((((((($A27*2)/PI())/2)+('Calcification Rates'!$F$15-'Calcification Rates'!$G$15))^2)*PI())/2))-((((((($A27*2)/PI())/2)^2)*PI())/2)))*('Calcification Rates'!$H$15-'Calcification Rates'!$I$15)</f>
        <v>24.558862802556206</v>
      </c>
      <c r="P27" s="2">
        <f>((((((((($A27*2)/PI())/2)+('Calcification Rates'!$F$15+'Calcification Rates'!$G$15))^2)*PI())/2))-((((((($A27*2)/PI())/2)^2)*PI())/2)))*('Calcification Rates'!$H$15+'Calcification Rates'!$I$15)</f>
        <v>41.198116679686684</v>
      </c>
      <c r="Q27" s="2">
        <f>(2*'Calcification Rates'!$F$16*'Calcification Rates'!$H$16)+0.1*'Calcification Rates'!$F$16*(A27+(2*'Calcification Rates'!$F$16))*'Calcification Rates'!$H$16</f>
        <v>15.903489422968672</v>
      </c>
      <c r="R27" s="2">
        <f>(2*('Calcification Rates'!$F$16-'Calcification Rates'!$G$16)*('Calcification Rates'!$H$16-'Calcification Rates'!$I$16))+(0.1*('Calcification Rates'!$F$16-'Calcification Rates'!$G$16)*(A27+(2*'Calcification Rates'!$F$16-'Calcification Rates'!$G$16)))*('Calcification Rates'!$H$16-'Calcification Rates'!$I$16)</f>
        <v>9.8822416347011242</v>
      </c>
      <c r="S27" s="2">
        <f>(2*('Calcification Rates'!$F$16+'Calcification Rates'!$G$16)*('Calcification Rates'!$H$16+'Calcification Rates'!$I$16))+(0.1*('Calcification Rates'!$F$16+'Calcification Rates'!$G$16)*(A27+(2*'Calcification Rates'!$F$16+'Calcification Rates'!$G$16)))*('Calcification Rates'!$H$16+'Calcification Rates'!$I$16)</f>
        <v>23.419803853881412</v>
      </c>
      <c r="T27" s="2">
        <f>$A27*'Calcification Rates'!$F$17*'Calcification Rates'!$H$17</f>
        <v>30.622312364820875</v>
      </c>
      <c r="U27" s="2">
        <f>$A27*('Calcification Rates'!$F$17-'Calcification Rates'!$G$17)*('Calcification Rates'!$H$17-'Calcification Rates'!$I$17)</f>
        <v>23.446383791899684</v>
      </c>
      <c r="V27" s="2">
        <f>$A27*('Calcification Rates'!$F$17+'Calcification Rates'!$G$17)*('Calcification Rates'!$H$17+'Calcification Rates'!$I$17)</f>
        <v>38.65671692134142</v>
      </c>
      <c r="W27" s="2">
        <f>$A27*'Calcification Rates'!$F$22*'Calcification Rates'!$H$22</f>
        <v>4.45</v>
      </c>
      <c r="X27" s="2">
        <f>$A27*('Calcification Rates'!$F$22-'Calcification Rates'!$G$22)*('Calcification Rates'!$H$22-'Calcification Rates'!$I$22)</f>
        <v>2.5249999999999999</v>
      </c>
      <c r="Y27" s="2">
        <f>$A27*('Calcification Rates'!$F$22+'Calcification Rates'!$G$22)*('Calcification Rates'!$H$22+'Calcification Rates'!$I$22)</f>
        <v>6.375</v>
      </c>
      <c r="Z27" s="2">
        <f>((((((((($A27*2)/PI())/2)+'Calcification Rates'!$F$25)^2)*PI())/2))-((((((($A27*2)/PI())/2)^2)*PI())/2)))*'Calcification Rates'!$H$25</f>
        <v>48.360250299942948</v>
      </c>
      <c r="AA27" s="2">
        <f>((((((((($A27*2)/PI())/2)+('Calcification Rates'!$F$25-'Calcification Rates'!$G$25))^2)*PI())/2))-((((((($A27*2)/PI())/2)^2)*PI())/2)))*('Calcification Rates'!$H$25-'Calcification Rates'!$I$25)</f>
        <v>20.708271889062107</v>
      </c>
      <c r="AB27" s="2">
        <f>((((((((($A27*2)/PI())/2)+('Calcification Rates'!$F$25+'Calcification Rates'!$G$25))^2)*PI())/2))-((((((($A27*2)/PI())/2)^2)*PI())/2)))*('Calcification Rates'!$H$25+'Calcification Rates'!$I$25)</f>
        <v>77.658173714128239</v>
      </c>
      <c r="AC27" s="2">
        <f>((((((((($A27*2)/PI())/2)+'Calcification Rates'!$F$26)^2)*PI())/2))-((((((($A27*2)/PI())/2)^2)*PI())/2)))*'Calcification Rates'!$H$26</f>
        <v>48.360250299942948</v>
      </c>
      <c r="AD27" s="2">
        <f>((((((((($A27*2)/PI())/2)+('Calcification Rates'!$F$26-'Calcification Rates'!$G$26))^2)*PI())/2))-((((((($A27*2)/PI())/2)^2)*PI())/2)))*('Calcification Rates'!$H$26-'Calcification Rates'!$I$26)</f>
        <v>20.708271889062107</v>
      </c>
      <c r="AE27" s="2">
        <f>((((((((($A27*2)/PI())/2)+('Calcification Rates'!$F$26+'Calcification Rates'!$G$26))^2)*PI())/2))-((((((($A27*2)/PI())/2)^2)*PI())/2)))*('Calcification Rates'!$H$26+'Calcification Rates'!$I$26)</f>
        <v>77.658173714128239</v>
      </c>
      <c r="AF27" s="2">
        <f>((((((((($A27*2)/PI())/2)+'Calcification Rates'!$F$27)^2)*PI())/2))-((((((($A27*2)/PI())/2)^2)*PI())/2)))*'Calcification Rates'!$H$27</f>
        <v>48.360250299942948</v>
      </c>
      <c r="AG27" s="2">
        <f>((((((((($A27*2)/PI())/2)+('Calcification Rates'!$F$27-'Calcification Rates'!$G$27))^2)*PI())/2))-((((((($A27*2)/PI())/2)^2)*PI())/2)))*('Calcification Rates'!$H$27-'Calcification Rates'!$I$27)</f>
        <v>20.708271889062107</v>
      </c>
      <c r="AH27" s="2">
        <f>((((((((($A27*2)/PI())/2)+('Calcification Rates'!$F$27+'Calcification Rates'!$G$27))^2)*PI())/2))-((((((($A27*2)/PI())/2)^2)*PI())/2)))*('Calcification Rates'!$H$27+'Calcification Rates'!$I$27)</f>
        <v>77.658173714128239</v>
      </c>
      <c r="AI27" s="2">
        <f>$A27*'Calcification Rates'!$F$29*'Calcification Rates'!$H$29</f>
        <v>40.342499999999994</v>
      </c>
      <c r="AJ27" s="2">
        <f>$A27*('Calcification Rates'!$F$29-'Calcification Rates'!$G$29)*('Calcification Rates'!$H$29-'Calcification Rates'!$I$29)</f>
        <v>37.326999999999998</v>
      </c>
      <c r="AK27" s="2">
        <f>$A27*('Calcification Rates'!$F$29+'Calcification Rates'!$G$29)*('Calcification Rates'!$H$29+'Calcification Rates'!$I$29)</f>
        <v>43.35799999999999</v>
      </c>
      <c r="AL27" s="2">
        <f>(2*'Calcification Rates'!$F$30*'Calcification Rates'!$H$30)+0.1*'Calcification Rates'!$F$30*($A27+(2*'Calcification Rates'!$F$30))*'Calcification Rates'!$H$30</f>
        <v>8.3209794747614403</v>
      </c>
      <c r="AM27" s="2">
        <f>(2*('Calcification Rates'!$F$30-'Calcification Rates'!$G$30)*('Calcification Rates'!$H$30-'Calcification Rates'!$I$30))+(0.1*('Calcification Rates'!$F$30-'Calcification Rates'!$G$30)*($A27+(2*'Calcification Rates'!$F$30-'Calcification Rates'!$G$30)))*('Calcification Rates'!$H$30-'Calcification Rates'!$I$30)</f>
        <v>4.8358171156965692</v>
      </c>
      <c r="AN27" s="2">
        <f>(2*('Calcification Rates'!$F$30+'Calcification Rates'!$G$30)*('Calcification Rates'!$H$30+'Calcification Rates'!$I$30))+(0.1*('Calcification Rates'!$F$30+'Calcification Rates'!$G$30)*($A27+(2*'Calcification Rates'!$F$30+'Calcification Rates'!$G$30)))*('Calcification Rates'!$H$30+'Calcification Rates'!$I$30)</f>
        <v>12.758012003524804</v>
      </c>
      <c r="AO27" s="2">
        <f>((((((((($A27*2)/PI())/2)+'Calcification Rates'!$F$31)^2)*PI())/2))-((((((($A27*2)/PI())/2)^2)*PI())/2)))*'Calcification Rates'!$H$31</f>
        <v>91.738196637292035</v>
      </c>
      <c r="AP27" s="2">
        <f>((((((((($A27*2)/PI())/2)+('Calcification Rates'!$F$31-'Calcification Rates'!$G$31))^2)*PI())/2))-((((((($A27*2)/PI())/2)^2)*PI())/2)))*('Calcification Rates'!$H$31-'Calcification Rates'!$I$31)</f>
        <v>55.968908682348577</v>
      </c>
      <c r="AQ27" s="2">
        <f>((((((((($A27*2)/PI())/2)+('Calcification Rates'!$F$31+'Calcification Rates'!$G$31))^2)*PI())/2))-((((((($A27*2)/PI())/2)^2)*PI())/2)))*('Calcification Rates'!$H$31+'Calcification Rates'!$I$31)</f>
        <v>137.50032250678041</v>
      </c>
      <c r="AR27" s="2">
        <f>(2*'Calcification Rates'!$F$32*'Calcification Rates'!$H$32)+0.1*'Calcification Rates'!$F$32*($A27+(2*'Calcification Rates'!$F$32))*'Calcification Rates'!$H$32</f>
        <v>8.3209794747614403</v>
      </c>
      <c r="AS27" s="2">
        <f>(2*('Calcification Rates'!$F$32-'Calcification Rates'!$G$32)*('Calcification Rates'!$H$32-'Calcification Rates'!$I$32))+(0.1*('Calcification Rates'!$F$32-'Calcification Rates'!$G$32)*($A27+(2*'Calcification Rates'!$F$32-'Calcification Rates'!$G$32)))*('Calcification Rates'!$H$32-'Calcification Rates'!$I$32)</f>
        <v>4.8358171156965692</v>
      </c>
      <c r="AT27" s="2">
        <f>(2*('Calcification Rates'!$F$32+'Calcification Rates'!$G$32)*('Calcification Rates'!$H$32+'Calcification Rates'!$I$32))+(0.1*('Calcification Rates'!$F$32+'Calcification Rates'!$G$32)*($A27+(2*'Calcification Rates'!$F$32+'Calcification Rates'!$G$32)))*('Calcification Rates'!$H$32+'Calcification Rates'!$I$32)</f>
        <v>12.758012003524804</v>
      </c>
      <c r="AU27" s="2">
        <f>((((((((($A27*2)/PI())/2)+'Calcification Rates'!$F$36)^2)*PI())/2))-((((((($A27*2)/PI())/2)^2)*PI())/2)))*'Calcification Rates'!$H$36</f>
        <v>34.224647198326196</v>
      </c>
      <c r="AV27" s="2">
        <f>((((((((($A27*2)/PI())/2)+('Calcification Rates'!$F$36-'Calcification Rates'!$G$36))^2)*PI())/2))-((((((($A27*2)/PI())/2)^2)*PI())/2)))*('Calcification Rates'!$H$36-'Calcification Rates'!$I$36)</f>
        <v>26.094789857496238</v>
      </c>
      <c r="AW27" s="2">
        <f>((((((((($A27*2)/PI())/2)+('Calcification Rates'!$F$36+'Calcification Rates'!$G$36))^2)*PI())/2))-((((((($A27*2)/PI())/2)^2)*PI())/2)))*('Calcification Rates'!$H$36+'Calcification Rates'!$I$36)</f>
        <v>43.358344300496327</v>
      </c>
      <c r="AX27" s="2">
        <f>$A27*'Calcification Rates'!$F$37*'Calcification Rates'!$H$37</f>
        <v>32.309865951178452</v>
      </c>
      <c r="AY27" s="2">
        <f>$A27*('Calcification Rates'!$F$37-'Calcification Rates'!$G$37)*('Calcification Rates'!$H$37-'Calcification Rates'!$I$37)</f>
        <v>24.871114436107593</v>
      </c>
      <c r="AZ27" s="2">
        <f>$A27*('Calcification Rates'!$F$37+'Calcification Rates'!$G$37)*('Calcification Rates'!$H$37+'Calcification Rates'!$I$37)</f>
        <v>40.547379545016405</v>
      </c>
      <c r="BA27" s="2">
        <f>$A27*'Calcification Rates'!$F$38*'Calcification Rates'!$H$38</f>
        <v>48.08688333333334</v>
      </c>
      <c r="BB27" s="2">
        <f>$A27*('Calcification Rates'!$F$38-'Calcification Rates'!$G$38)*('Calcification Rates'!$H$38-'Calcification Rates'!$I$38)</f>
        <v>36.690657575757577</v>
      </c>
      <c r="BC27" s="2">
        <f>$A27*('Calcification Rates'!$F$38+'Calcification Rates'!$G$38)*('Calcification Rates'!$H$38+'Calcification Rates'!$I$38)</f>
        <v>60.811125000000011</v>
      </c>
      <c r="BD27" s="2">
        <f>(2*'Calcification Rates'!$F$39*'Calcification Rates'!$H$39)+0.1*'Calcification Rates'!$F$39*(AN27+(2*'Calcification Rates'!$F$39))*'Calcification Rates'!$H$39</f>
        <v>6.1731907042167151</v>
      </c>
      <c r="BE27" s="2">
        <f>(2*('Calcification Rates'!$F$39-'Calcification Rates'!$G$39)*('Calcification Rates'!$H$39-'Calcification Rates'!$I$39))+(0.1*('Calcification Rates'!$F$39-'Calcification Rates'!$G$39)*(AN27+(2*'Calcification Rates'!$F$39-'Calcification Rates'!$G$39)))*('Calcification Rates'!$H$39-'Calcification Rates'!$I$39)</f>
        <v>3.5790765758519569</v>
      </c>
      <c r="BF27" s="2">
        <f>(2*('Calcification Rates'!$F$39+'Calcification Rates'!$G$39)*('Calcification Rates'!$H$39+'Calcification Rates'!$I$39))+(0.1*('Calcification Rates'!$F$39+'Calcification Rates'!$G$39)*(AN27+(2*'Calcification Rates'!$F$39+'Calcification Rates'!$G$39)))*('Calcification Rates'!$H$39+'Calcification Rates'!$I$39)</f>
        <v>9.4871554171528203</v>
      </c>
      <c r="BG27" s="2">
        <f>((((((((($A27*2)/PI())/2)+'Calcification Rates'!$F$40)^2)*PI())/2))-((((((($A27*2)/PI())/2)^2)*PI())/2)))*'Calcification Rates'!$H$40</f>
        <v>34.224647198326196</v>
      </c>
      <c r="BH27" s="2">
        <f>((((((((($A27*2)/PI())/2)+('Calcification Rates'!$F$40-'Calcification Rates'!$G$40))^2)*PI())/2))-((((((($A27*2)/PI())/2)^2)*PI())/2)))*('Calcification Rates'!$H$40-'Calcification Rates'!$I$40)</f>
        <v>26.094789857496238</v>
      </c>
      <c r="BI27" s="2">
        <f>((((((((($A27*2)/PI())/2)+('Calcification Rates'!$F$40+'Calcification Rates'!$G$40))^2)*PI())/2))-((((((($A27*2)/PI())/2)^2)*PI())/2)))*('Calcification Rates'!$H$40+'Calcification Rates'!$I$40)</f>
        <v>43.358344300496327</v>
      </c>
      <c r="BJ27" s="2">
        <f>((((((((($A27*2)/PI())/2)+'Calcification Rates'!$F$41)^2)*PI())/2))-((((((($A27*2)/PI())/2)^2)*PI())/2)))*'Calcification Rates'!$H$41</f>
        <v>39.463949405123543</v>
      </c>
      <c r="BK27" s="2">
        <f>((((((((($A27*2)/PI())/2)+('Calcification Rates'!$F$41-'Calcification Rates'!$G$41))^2)*PI())/2))-((((((($A27*2)/PI())/2)^2)*PI())/2)))*('Calcification Rates'!$H$41-'Calcification Rates'!$I$41)</f>
        <v>31.525996739593097</v>
      </c>
      <c r="BL27" s="2">
        <f>((((((((($A27*2)/PI())/2)+('Calcification Rates'!$F$41+'Calcification Rates'!$G$41))^2)*PI())/2))-((((((($A27*2)/PI())/2)^2)*PI())/2)))*('Calcification Rates'!$H$41+'Calcification Rates'!$I$41)</f>
        <v>48.256681820116043</v>
      </c>
      <c r="BM27" s="2">
        <f>((((1-'Calcification Rates'!$J$42)*$A27)*'Calcification Rates'!$F$42*0.1)+('Calcification Rates'!$J$42*$A27*'Calcification Rates'!$F$42))*'Calcification Rates'!$H$42</f>
        <v>9.8075578559748866</v>
      </c>
      <c r="BN27" s="2">
        <f>((((1-'Calcification Rates'!$J$42)*BI27)*(('Calcification Rates'!$F$42-'Calcification Rates'!$G$42)*0.1))+('Calcification Rates'!$J$42*BI27*('Calcification Rates'!$F$42-'Calcification Rates'!$G$42)))*('Calcification Rates'!$H$42-'Calcification Rates'!$I$42)</f>
        <v>12.824399824076226</v>
      </c>
      <c r="BO27" s="2">
        <f>((((1-'Calcification Rates'!$J$42)*BI27)*(('Calcification Rates'!$F$42+'Calcification Rates'!$G$42)*0.1))+('Calcification Rates'!$J$42*BI27*('Calcification Rates'!$F$42+'Calcification Rates'!$G$42)))*('Calcification Rates'!$H$42+'Calcification Rates'!$I$42)</f>
        <v>21.728207223032552</v>
      </c>
      <c r="BP27" s="2">
        <f>(2*'Calcification Rates'!$F$43*'Calcification Rates'!$H$43)+0.1*'Calcification Rates'!$F$43*($A27+(2*'Calcification Rates'!$F$43))*'Calcification Rates'!$H$43</f>
        <v>8.3209794747614403</v>
      </c>
      <c r="BQ27" s="2">
        <f>(2*('Calcification Rates'!$F$43-'Calcification Rates'!$G$43)*('Calcification Rates'!$H$43-'Calcification Rates'!$I$43))+(0.1*('Calcification Rates'!$F$43-'Calcification Rates'!$G$43)*($A27+(2*'Calcification Rates'!$F$43-'Calcification Rates'!$G$43)))*('Calcification Rates'!$H$43-'Calcification Rates'!$I$43)</f>
        <v>4.8358171156965692</v>
      </c>
      <c r="BR27" s="2">
        <f>(2*('Calcification Rates'!$F$43+'Calcification Rates'!$G$43)*('Calcification Rates'!$H$43+'Calcification Rates'!$I$43))+(0.1*('Calcification Rates'!$F$43+'Calcification Rates'!$G$43)*($A27+(2*'Calcification Rates'!$F$43+'Calcification Rates'!$G$43)))*('Calcification Rates'!$H$43+'Calcification Rates'!$I$43)</f>
        <v>12.758012003524804</v>
      </c>
      <c r="BS27" s="2">
        <f>$A27*'Calcification Rates'!$F$44*'Calcification Rates'!$H$44</f>
        <v>39.907722222222219</v>
      </c>
      <c r="BT27" s="2">
        <f>$A27*('Calcification Rates'!$F$44-'Calcification Rates'!$G$44)*('Calcification Rates'!$H$44-'Calcification Rates'!$I$44)</f>
        <v>29.697215729950894</v>
      </c>
      <c r="BU27" s="2">
        <f>$A27*('Calcification Rates'!$F$44+'Calcification Rates'!$G$44)*('Calcification Rates'!$H$44+'Calcification Rates'!$I$44)</f>
        <v>51.265389365474334</v>
      </c>
      <c r="BV27" s="2">
        <f>(2*'Calcification Rates'!$F$45*'Calcification Rates'!$H$45)+0.1*'Calcification Rates'!$F$45*($A27+(2*'Calcification Rates'!$F$45))*'Calcification Rates'!$H$45</f>
        <v>8.3209794747614403</v>
      </c>
      <c r="BW27" s="2">
        <f>(2*('Calcification Rates'!$F$45-'Calcification Rates'!$G$45)*('Calcification Rates'!$H$45-'Calcification Rates'!$I$45))+(0.1*('Calcification Rates'!$F$45-'Calcification Rates'!$G$45)*($A27+(2*'Calcification Rates'!$F$45-'Calcification Rates'!$G$45)))*('Calcification Rates'!$H$45-'Calcification Rates'!$I$45)</f>
        <v>4.8358171156965692</v>
      </c>
      <c r="BX27" s="2">
        <f>(2*('Calcification Rates'!$F$45+'Calcification Rates'!$G$45)*('Calcification Rates'!$H$45+'Calcification Rates'!$I$45))+(0.1*('Calcification Rates'!$F$45+'Calcification Rates'!$G$45)*($A27+(2*'Calcification Rates'!$F$45+'Calcification Rates'!$G$45)))*('Calcification Rates'!$H$45+'Calcification Rates'!$I$45)</f>
        <v>12.758012003524804</v>
      </c>
      <c r="BY27" s="2">
        <f>$A27*'Calcification Rates'!$F$46*'Calcification Rates'!$H$46</f>
        <v>10.14</v>
      </c>
      <c r="BZ27" s="2">
        <f>$A27*('Calcification Rates'!$F$46-'Calcification Rates'!$G$46)*('Calcification Rates'!$H$46-'Calcification Rates'!$I$46)</f>
        <v>7.8206249999999997</v>
      </c>
      <c r="CA27" s="2">
        <f>$A27*('Calcification Rates'!$F$46+'Calcification Rates'!$G$46)*('Calcification Rates'!$H$46+'Calcification Rates'!$I$46)</f>
        <v>12.695625000000001</v>
      </c>
      <c r="CB27" s="2">
        <f>(2*'Calcification Rates'!$F$47*'Calcification Rates'!$H$47)+0.1*'Calcification Rates'!$F$47*(BL27+(2*'Calcification Rates'!$F$47))*'Calcification Rates'!$H$47</f>
        <v>12.401235072770442</v>
      </c>
      <c r="CC27" s="2">
        <f>(2*('Calcification Rates'!$F$47-'Calcification Rates'!$G$47)*('Calcification Rates'!$H$47-'Calcification Rates'!$I$47))+(0.1*('Calcification Rates'!$F$47-'Calcification Rates'!$G$47)*(BL27+(2*'Calcification Rates'!$F$47-'Calcification Rates'!$G$47)))*('Calcification Rates'!$H$47-'Calcification Rates'!$I$47)</f>
        <v>7.2233063759394671</v>
      </c>
      <c r="CD27" s="2">
        <f>(2*('Calcification Rates'!$F$47+'Calcification Rates'!$G$47)*('Calcification Rates'!$H$47+'Calcification Rates'!$I$47))+(0.1*('Calcification Rates'!$F$47+'Calcification Rates'!$G$47)*(BL27+(2*'Calcification Rates'!$F$47+'Calcification Rates'!$G$47)))*('Calcification Rates'!$H$47+'Calcification Rates'!$I$47)</f>
        <v>18.971812485144824</v>
      </c>
      <c r="CE27" s="2">
        <f>(2*'Calcification Rates'!$F$48*'Calcification Rates'!$H$48)+0.1*'Calcification Rates'!$F$48*($A27+(2*'Calcification Rates'!$F$48))*'Calcification Rates'!$H$48</f>
        <v>8.3209794747614403</v>
      </c>
      <c r="CF27" s="2">
        <f>(2*('Calcification Rates'!$F$48-'Calcification Rates'!$G$48)*('Calcification Rates'!$H$48-'Calcification Rates'!$I$48))+(0.1*('Calcification Rates'!$F$48-'Calcification Rates'!$G$48)*($A27+(2*'Calcification Rates'!$F$48-'Calcification Rates'!$G$48)))*('Calcification Rates'!$H$48-'Calcification Rates'!$I$48)</f>
        <v>4.8358171156965692</v>
      </c>
      <c r="CG27" s="2">
        <f>(2*('Calcification Rates'!$F$48+'Calcification Rates'!$G$48)*('Calcification Rates'!$H$48+'Calcification Rates'!$I$48))+(0.1*('Calcification Rates'!$F$48+'Calcification Rates'!$G$48)*($A27+(2*'Calcification Rates'!$F$48+'Calcification Rates'!$G$48)))*('Calcification Rates'!$H$48+'Calcification Rates'!$I$48)</f>
        <v>12.758012003524804</v>
      </c>
      <c r="CH27" s="2">
        <f>((((1-'Calcification Rates'!$J$52)*$A27)*'Calcification Rates'!$F$52*0.1)+('Calcification Rates'!$J$52*$A27*'Calcification Rates'!$F$52))*'Calcification Rates'!$H$52</f>
        <v>55.366716999999994</v>
      </c>
      <c r="CI27" s="2">
        <f>((((1-'Calcification Rates'!$J$52)*$A27)*(('Calcification Rates'!$F$52-'Calcification Rates'!$G$52)*0.1))+('Calcification Rates'!$J$52*$A27*('Calcification Rates'!$F$52-'Calcification Rates'!$G$52)))*('Calcification Rates'!$H$52-'Calcification Rates'!$I$52)</f>
        <v>36.243831697278843</v>
      </c>
      <c r="CJ27" s="2">
        <f>((((1-'Calcification Rates'!$J$52)*$A27)*(('Calcification Rates'!$F$52+'Calcification Rates'!$G$52)*0.1))+('Calcification Rates'!$J$52*$A27*('Calcification Rates'!$F$52+'Calcification Rates'!$G$52)))*('Calcification Rates'!$H$52+'Calcification Rates'!$I$52)</f>
        <v>78.331438787983359</v>
      </c>
      <c r="CK27" s="2">
        <f>((((1-'Calcification Rates'!$J$53)*$A27)*'Calcification Rates'!$F$53*0.1)+('Calcification Rates'!$J$53*$A27*'Calcification Rates'!$F$53))*'Calcification Rates'!$H$53</f>
        <v>66.256610281818197</v>
      </c>
      <c r="CL27" s="2">
        <f>((((1-'Calcification Rates'!$J$53)*$A27)*(('Calcification Rates'!$F$53-'Calcification Rates'!$G$53)*0.1))+('Calcification Rates'!$J$53*$A27*('Calcification Rates'!$F$53-'Calcification Rates'!$G$53)))*('Calcification Rates'!$H$53-'Calcification Rates'!$I$53)</f>
        <v>45.855260221446713</v>
      </c>
      <c r="CM27" s="2">
        <f>((((1-'Calcification Rates'!$J$53)*$A27)*(('Calcification Rates'!$F$53+'Calcification Rates'!$G$53)*0.1))+('Calcification Rates'!$J$53*$A27*('Calcification Rates'!$F$53+'Calcification Rates'!$G$53)))*('Calcification Rates'!$H$53+'Calcification Rates'!$I$53)</f>
        <v>90.39073864275656</v>
      </c>
      <c r="CN27" s="2">
        <f>((((1-'Calcification Rates'!$J$54)*$A27)*'Calcification Rates'!$F$54*0.1)+('Calcification Rates'!$J$54*$A27*'Calcification Rates'!$F$54))*'Calcification Rates'!$H$54</f>
        <v>56.489003144712854</v>
      </c>
      <c r="CO27" s="2">
        <f>((((1-'Calcification Rates'!$J$54)*$A27)*(('Calcification Rates'!$F$54-'Calcification Rates'!$G$54)*0.1))+('Calcification Rates'!$J$54*$A27*('Calcification Rates'!$F$54-'Calcification Rates'!$G$54)))*('Calcification Rates'!$H$54-'Calcification Rates'!$I$54)</f>
        <v>40.403105075066776</v>
      </c>
      <c r="CP27" s="2">
        <f>((((1-'Calcification Rates'!$J$54)*$A27)*(('Calcification Rates'!$F$54+'Calcification Rates'!$G$54)*0.1))+('Calcification Rates'!$J$54*$A27*('Calcification Rates'!$F$54+'Calcification Rates'!$G$54)))*('Calcification Rates'!$H$54+'Calcification Rates'!$I$54)</f>
        <v>75.131699945519301</v>
      </c>
      <c r="CQ27" s="2">
        <f>((((1-'Calcification Rates'!$J$55)*$A27)*'Calcification Rates'!$F$55*0.1)+('Calcification Rates'!$J$55*$A27*'Calcification Rates'!$F$55))*'Calcification Rates'!$H$55</f>
        <v>56.493323294270837</v>
      </c>
      <c r="CR27" s="2">
        <f>((((1-'Calcification Rates'!$J$55)*$A27)*(('Calcification Rates'!$F$55-'Calcification Rates'!$G$55)*0.1))+('Calcification Rates'!$J$55*$A27*('Calcification Rates'!$F$55-'Calcification Rates'!$G$55)))*('Calcification Rates'!$H$55-'Calcification Rates'!$I$55)</f>
        <v>41.281141244507999</v>
      </c>
      <c r="CS27" s="2">
        <f>((((1-'Calcification Rates'!$J$55)*$A27)*(('Calcification Rates'!$F$55+'Calcification Rates'!$G$55)*0.1))+('Calcification Rates'!$J$55*$A27*('Calcification Rates'!$F$55+'Calcification Rates'!$G$55)))*('Calcification Rates'!$H$55+'Calcification Rates'!$I$55)</f>
        <v>74.018879191529649</v>
      </c>
      <c r="CT27" s="2">
        <f>((((1-'Calcification Rates'!$J$56)*$A27)*'Calcification Rates'!$F$56*0.1)+('Calcification Rates'!$J$56*$A27*'Calcification Rates'!$F$56))*'Calcification Rates'!$H$56</f>
        <v>54.566659583333326</v>
      </c>
      <c r="CU27" s="2">
        <f>((((1-'Calcification Rates'!$J$56)*$A27)*(('Calcification Rates'!$F$56-'Calcification Rates'!$G$56)*0.1))+('Calcification Rates'!$J$56*$A27*('Calcification Rates'!$F$56-'Calcification Rates'!$G$56)))*('Calcification Rates'!$H$56-'Calcification Rates'!$I$56)</f>
        <v>40.433590972205984</v>
      </c>
      <c r="CV27" s="2">
        <f>((((1-'Calcification Rates'!$J$56)*$A27)*(('Calcification Rates'!$F$56+'Calcification Rates'!$G$56)*0.1))+('Calcification Rates'!$J$56*$A27*('Calcification Rates'!$F$56+'Calcification Rates'!$G$56)))*('Calcification Rates'!$H$56+'Calcification Rates'!$I$56)</f>
        <v>70.778192297030785</v>
      </c>
      <c r="CW27" s="2">
        <f>((((1-'Calcification Rates'!$J$57)*$A27)*'Calcification Rates'!$F$57*0.1)+('Calcification Rates'!$J$57*$A27*'Calcification Rates'!$F$57))*'Calcification Rates'!$H$57</f>
        <v>55.806810937499996</v>
      </c>
      <c r="CX27" s="2">
        <f>((((1-'Calcification Rates'!$J$57)*$A27)*(('Calcification Rates'!$F$57-'Calcification Rates'!$G$57)*0.1))+('Calcification Rates'!$J$57*$A27*('Calcification Rates'!$F$57-'Calcification Rates'!$G$57)))*('Calcification Rates'!$H$57-'Calcification Rates'!$I$57)</f>
        <v>36.545745686416943</v>
      </c>
      <c r="CY27" s="2">
        <f>((((1-'Calcification Rates'!$J$57)*$A27)*(('Calcification Rates'!$F$57+'Calcification Rates'!$G$57)*0.1))+('Calcification Rates'!$J$57*$A27*('Calcification Rates'!$F$57+'Calcification Rates'!$G$57)))*('Calcification Rates'!$H$57+'Calcification Rates'!$I$57)</f>
        <v>78.531983026199882</v>
      </c>
      <c r="CZ27" s="2">
        <f>((((1-'Calcification Rates'!$J$58)*$A27)*'Calcification Rates'!$F$58*0.1)+('Calcification Rates'!$J$58*$A27*'Calcification Rates'!$F$58))*'Calcification Rates'!$H$58</f>
        <v>56.489003144712854</v>
      </c>
      <c r="DA27" s="2">
        <f>((((1-'Calcification Rates'!$J$58)*$A27)*(('Calcification Rates'!$F$58-'Calcification Rates'!$G$58)*0.1))+('Calcification Rates'!$J$58*$A27*('Calcification Rates'!$F$58-'Calcification Rates'!$G$58)))*('Calcification Rates'!$H$58-'Calcification Rates'!$I$58)</f>
        <v>40.403105075066776</v>
      </c>
      <c r="DB27" s="2">
        <f>((((1-'Calcification Rates'!$J$58)*$A27)*(('Calcification Rates'!$F$58+'Calcification Rates'!$G$58)*0.1))+('Calcification Rates'!$J$58*$A27*('Calcification Rates'!$F$58+'Calcification Rates'!$G$58)))*('Calcification Rates'!$H$58+'Calcification Rates'!$I$58)</f>
        <v>75.131699945519301</v>
      </c>
      <c r="DC27" s="2">
        <f>((((1-'Calcification Rates'!$J$59)*$A27)*'Calcification Rates'!$F$59*0.1)+('Calcification Rates'!$J$59*$A27*'Calcification Rates'!$F$59))*'Calcification Rates'!$H$59</f>
        <v>46.828613999999995</v>
      </c>
      <c r="DD27" s="2">
        <f>((((1-'Calcification Rates'!$J$59)*$A27)*(('Calcification Rates'!$F$59-'Calcification Rates'!$G$59)*0.1))+('Calcification Rates'!$J$59*$A27*('Calcification Rates'!$F$59-'Calcification Rates'!$G$59)))*('Calcification Rates'!$H$59-'Calcification Rates'!$I$59)</f>
        <v>36.327292499999999</v>
      </c>
      <c r="DE27" s="2">
        <f>((((1-'Calcification Rates'!$J$59)*$A27)*(('Calcification Rates'!$F$59+'Calcification Rates'!$G$59)*0.1))+('Calcification Rates'!$J$59*$A27*('Calcification Rates'!$F$59+'Calcification Rates'!$G$59)))*('Calcification Rates'!$H$59+'Calcification Rates'!$I$59)</f>
        <v>58.325709000000003</v>
      </c>
      <c r="DF27" s="2">
        <f>((((1-'Calcification Rates'!$J$60)*$A27)*'Calcification Rates'!$F$60*0.1)+('Calcification Rates'!$J$60*$A27*'Calcification Rates'!$F$60))*'Calcification Rates'!$H$60</f>
        <v>60.838158841463411</v>
      </c>
      <c r="DG27" s="2">
        <f>((((1-'Calcification Rates'!$J$60)*$A27)*(('Calcification Rates'!$F$60-'Calcification Rates'!$G$60)*0.1))+('Calcification Rates'!$J$60*$A27*('Calcification Rates'!$F$60-'Calcification Rates'!$G$60)))*('Calcification Rates'!$H$60-'Calcification Rates'!$I$60)</f>
        <v>46.481073986068957</v>
      </c>
      <c r="DH27" s="2">
        <f>((((1-'Calcification Rates'!$J$60)*$A27)*(('Calcification Rates'!$F$60+'Calcification Rates'!$G$60)*0.1))+('Calcification Rates'!$J$60*$A27*('Calcification Rates'!$F$60+'Calcification Rates'!$G$60)))*('Calcification Rates'!$H$60+'Calcification Rates'!$I$60)</f>
        <v>77.068543215856053</v>
      </c>
      <c r="DI27" s="2">
        <f>((((1-'Calcification Rates'!$J$61)*$A27)*'Calcification Rates'!$F$61*0.1)+('Calcification Rates'!$J$61*$A27*'Calcification Rates'!$F$61))*'Calcification Rates'!$H$61</f>
        <v>56.489003144712854</v>
      </c>
      <c r="DJ27" s="2">
        <f>((((1-'Calcification Rates'!$J$61)*$A27)*(('Calcification Rates'!$F$61-'Calcification Rates'!$G$61)*0.1))+('Calcification Rates'!$J$61*$A27*('Calcification Rates'!$F$61-'Calcification Rates'!$G$61)))*('Calcification Rates'!$H$61-'Calcification Rates'!$I$61)</f>
        <v>40.403105075066776</v>
      </c>
      <c r="DK27" s="2">
        <f>((((1-'Calcification Rates'!$J$61)*$A27)*(('Calcification Rates'!$F$61+'Calcification Rates'!$G$61)*0.1))+('Calcification Rates'!$J$61*$A27*('Calcification Rates'!$F$61+'Calcification Rates'!$G$61)))*('Calcification Rates'!$H$61+'Calcification Rates'!$I$61)</f>
        <v>75.131699945519301</v>
      </c>
      <c r="DL27" s="2">
        <f>(2*'Calcification Rates'!$F$62*'Calcification Rates'!$H$62)+0.1*'Calcification Rates'!$F$62*(CV27+(2*'Calcification Rates'!$F$62))*'Calcification Rates'!$H$62</f>
        <v>16.352508943644221</v>
      </c>
      <c r="DM27" s="2">
        <f>(2*('Calcification Rates'!$F$62-'Calcification Rates'!$G$62)*('Calcification Rates'!$H$62-'Calcification Rates'!$I$62))+(0.1*('Calcification Rates'!$F$62-'Calcification Rates'!$G$62)*(CV27+(2*'Calcification Rates'!$F$62-'Calcification Rates'!$G$62)))*('Calcification Rates'!$H$62-'Calcification Rates'!$I$62)</f>
        <v>9.5353242641307752</v>
      </c>
      <c r="DN27" s="2">
        <f>(2*('Calcification Rates'!$F$62+'Calcification Rates'!$G$62)*('Calcification Rates'!$H$62+'Calcification Rates'!$I$62))+(0.1*('Calcification Rates'!$F$62+'Calcification Rates'!$G$62)*(CV27+(2*'Calcification Rates'!$F$62+'Calcification Rates'!$G$62)))*('Calcification Rates'!$H$62+'Calcification Rates'!$I$62)</f>
        <v>24.98918735103036</v>
      </c>
      <c r="DO27" s="2">
        <f>((((((((($A27*2)/PI())/2)+'Calcification Rates'!$F$63)^2)*PI())/2))-((((((($A27*2)/PI())/2)^2)*PI())/2)))*'Calcification Rates'!$H$63</f>
        <v>27.727053363100826</v>
      </c>
      <c r="DP27" s="2">
        <f>((((((((($A27*2)/PI())/2)+('Calcification Rates'!$F$63-'Calcification Rates'!$G$63))^2)*PI())/2))-((((((($A27*2)/PI())/2)^2)*PI())/2)))*('Calcification Rates'!$H$63-'Calcification Rates'!$I$63)</f>
        <v>20.257980790502849</v>
      </c>
      <c r="DQ27" s="2">
        <f>((((((((($A27*2)/PI())/2)+('Calcification Rates'!$F$63+'Calcification Rates'!$G$63))^2)*PI())/2))-((((((($A27*2)/PI())/2)^2)*PI())/2)))*('Calcification Rates'!$H$63+'Calcification Rates'!$I$63)</f>
        <v>36.138124475640431</v>
      </c>
      <c r="DR27" s="2">
        <f>(2*'Calcification Rates'!$F$64*'Calcification Rates'!$H$64)+0.1*'Calcification Rates'!$F$64*($A27+(2*'Calcification Rates'!$F$64))*'Calcification Rates'!$H$64</f>
        <v>8.3209794747614403</v>
      </c>
      <c r="DS27" s="2">
        <f>(2*('Calcification Rates'!$F$64-'Calcification Rates'!$G$64)*('Calcification Rates'!$H$64-'Calcification Rates'!$I$64))+(0.1*('Calcification Rates'!$F$64-'Calcification Rates'!$G$64)*($A27+(2*'Calcification Rates'!$F$64-'Calcification Rates'!$G$64)))*('Calcification Rates'!$H$64-'Calcification Rates'!$I$64)</f>
        <v>4.8358171156965692</v>
      </c>
      <c r="DT27" s="2">
        <f>(2*('Calcification Rates'!$F$64+'Calcification Rates'!$G$64)*('Calcification Rates'!$H$64+'Calcification Rates'!$I$64))+(0.1*('Calcification Rates'!$F$64+'Calcification Rates'!$G$64)*($A27+(2*'Calcification Rates'!$F$64+'Calcification Rates'!$G$64)))*('Calcification Rates'!$H$64+'Calcification Rates'!$I$64)</f>
        <v>12.758012003524804</v>
      </c>
      <c r="DU27" s="2">
        <f>((((((((($A27*2)/PI())/2)+'Calcification Rates'!$F$65)^2)*PI())/2))-((((((($A27*2)/PI())/2)^2)*PI())/2)))*'Calcification Rates'!$H$65</f>
        <v>27.727053363100826</v>
      </c>
      <c r="DV27" s="2">
        <f>((((((((($A27*2)/PI())/2)+('Calcification Rates'!$F$65-'Calcification Rates'!$G$65))^2)*PI())/2))-((((((($A27*2)/PI())/2)^2)*PI())/2)))*('Calcification Rates'!$H$65-'Calcification Rates'!$I$65)</f>
        <v>20.257980790502849</v>
      </c>
      <c r="DW27" s="2">
        <f>((((((((($A27*2)/PI())/2)+('Calcification Rates'!$F$65+'Calcification Rates'!$G$65))^2)*PI())/2))-((((((($A27*2)/PI())/2)^2)*PI())/2)))*('Calcification Rates'!$H$65+'Calcification Rates'!$I$65)</f>
        <v>36.138124475640431</v>
      </c>
      <c r="DX27" s="2">
        <f>(2*'Calcification Rates'!$F$66*'Calcification Rates'!$H$66)+0.1*'Calcification Rates'!$F$66*(DH27+(2*'Calcification Rates'!$F$66))*'Calcification Rates'!$H$66</f>
        <v>17.456116059590471</v>
      </c>
      <c r="DY27" s="2">
        <f>(2*('Calcification Rates'!$F$66-'Calcification Rates'!$G$66)*('Calcification Rates'!$H$66-'Calcification Rates'!$I$66))+(0.1*('Calcification Rates'!$F$66-'Calcification Rates'!$G$66)*(DH27+(2*'Calcification Rates'!$F$66-'Calcification Rates'!$G$66)))*('Calcification Rates'!$H$66-'Calcification Rates'!$I$66)</f>
        <v>10.181080411891472</v>
      </c>
      <c r="DZ27" s="2">
        <f>(2*('Calcification Rates'!$F$66+'Calcification Rates'!$G$66)*('Calcification Rates'!$H$66+'Calcification Rates'!$I$66))+(0.1*('Calcification Rates'!$F$66+'Calcification Rates'!$G$66)*(DH27+(2*'Calcification Rates'!$F$66+'Calcification Rates'!$G$66)))*('Calcification Rates'!$H$66+'Calcification Rates'!$I$66)</f>
        <v>26.669865010521178</v>
      </c>
      <c r="EA27" s="2">
        <f>((((((((($A27*2)/PI())/2)+'Calcification Rates'!$F$67)^2)*PI())/2))-((((((($A27*2)/PI())/2)^2)*PI())/2)))*'Calcification Rates'!$H$67</f>
        <v>27.727053363100826</v>
      </c>
      <c r="EB27" s="2">
        <f>((((((((($A27*2)/PI())/2)+('Calcification Rates'!$F$67-'Calcification Rates'!$G$67))^2)*PI())/2))-((((((($A27*2)/PI())/2)^2)*PI())/2)))*('Calcification Rates'!$H$67-'Calcification Rates'!$I$67)</f>
        <v>20.257980790502849</v>
      </c>
      <c r="EC27" s="2">
        <f>((((((((($A27*2)/PI())/2)+('Calcification Rates'!$F$67+'Calcification Rates'!$G$67))^2)*PI())/2))-((((((($A27*2)/PI())/2)^2)*PI())/2)))*('Calcification Rates'!$H$67+'Calcification Rates'!$I$67)</f>
        <v>36.138124475640431</v>
      </c>
      <c r="ED27" s="2">
        <f>((((((((($A27*2)/PI())/2)+'Calcification Rates'!$F$68)^2)*PI())/2))-((((((($A27*2)/PI())/2)^2)*PI())/2)))*'Calcification Rates'!$H$68</f>
        <v>27.727053363100826</v>
      </c>
      <c r="EE27" s="2">
        <f>((((((((($A27*2)/PI())/2)+('Calcification Rates'!$F$68-'Calcification Rates'!$G$68))^2)*PI())/2))-((((((($A27*2)/PI())/2)^2)*PI())/2)))*('Calcification Rates'!$H$68-'Calcification Rates'!$I$68)</f>
        <v>20.257980790502849</v>
      </c>
      <c r="EF27" s="2">
        <f>((((((((($A27*2)/PI())/2)+('Calcification Rates'!$F$68+'Calcification Rates'!$G$68))^2)*PI())/2))-((((((($A27*2)/PI())/2)^2)*PI())/2)))*('Calcification Rates'!$H$68+'Calcification Rates'!$I$68)</f>
        <v>36.138124475640431</v>
      </c>
      <c r="EG27" s="2">
        <f>((((1-'Calcification Rates'!$J$69)*$A27)*'Calcification Rates'!$F$69*0.1)+('Calcification Rates'!$J$69*$A27*'Calcification Rates'!$F$69))*'Calcification Rates'!$H$69</f>
        <v>7.6731737500000019</v>
      </c>
      <c r="EH27" s="2">
        <f>((((1-'Calcification Rates'!$J$69)*EC27)*(('Calcification Rates'!$F$69-'Calcification Rates'!$G$69)*0.1))+('Calcification Rates'!$J$69*EC27*('Calcification Rates'!$F$69-'Calcification Rates'!$G$69)))*('Calcification Rates'!$H$69-'Calcification Rates'!$I$69)</f>
        <v>8.1964056029409562</v>
      </c>
      <c r="EI27" s="2">
        <f>((((1-'Calcification Rates'!$J$69)*EC27)*(('Calcification Rates'!$F$69+'Calcification Rates'!$G$69)*0.1))+('Calcification Rates'!$J$69*EC27*('Calcification Rates'!$F$69+'Calcification Rates'!$G$69)))*('Calcification Rates'!$H$69+'Calcification Rates'!$I$69)</f>
        <v>14.295109868852453</v>
      </c>
      <c r="EJ27" s="2">
        <f>(2*'Calcification Rates'!$F$70*'Calcification Rates'!$H$70)+0.1*'Calcification Rates'!$F$70*(DT27+(2*'Calcification Rates'!$F$70))*'Calcification Rates'!$H$70</f>
        <v>6.1731907042167151</v>
      </c>
      <c r="EK27" s="2">
        <f>(2*('Calcification Rates'!$F$70-'Calcification Rates'!$G$70)*('Calcification Rates'!$H$70-'Calcification Rates'!$I$70))+(0.1*('Calcification Rates'!$F$70-'Calcification Rates'!$G$70)*(DT27+(2*'Calcification Rates'!$F$70-'Calcification Rates'!$G$70)))*('Calcification Rates'!$H$70-'Calcification Rates'!$I$70)</f>
        <v>3.5790765758519569</v>
      </c>
      <c r="EL27" s="2">
        <f>(2*('Calcification Rates'!$F$70+'Calcification Rates'!$G$70)*('Calcification Rates'!$H$70+'Calcification Rates'!$I$70))+(0.1*('Calcification Rates'!$F$70+'Calcification Rates'!$G$70)*(DT27+(2*'Calcification Rates'!$F$70+'Calcification Rates'!$G$70)))*('Calcification Rates'!$H$70+'Calcification Rates'!$I$70)</f>
        <v>9.4871554171528203</v>
      </c>
      <c r="EM27" s="2">
        <f>((((1-'Calcification Rates'!$J$71)*$A27)*'Calcification Rates'!$F$71*0.1)+('Calcification Rates'!$J$71*$A27*'Calcification Rates'!$F$71))*'Calcification Rates'!$H$71</f>
        <v>56.489003144712854</v>
      </c>
      <c r="EN27" s="2">
        <f>((((1-'Calcification Rates'!$J$71)*$A27)*(('Calcification Rates'!$F$71-'Calcification Rates'!$G$71)*0.1))+('Calcification Rates'!$J$71*$A27*('Calcification Rates'!$F$71-'Calcification Rates'!$G$71)))*('Calcification Rates'!$H$71-'Calcification Rates'!$I$71)</f>
        <v>40.403105075066776</v>
      </c>
      <c r="EO27" s="2">
        <f>((((1-'Calcification Rates'!$J$71)*$A27)*(('Calcification Rates'!$F$71+'Calcification Rates'!$G$71)*0.1))+('Calcification Rates'!$J$71*$A27*('Calcification Rates'!$F$71+'Calcification Rates'!$G$71)))*('Calcification Rates'!$H$71+'Calcification Rates'!$I$71)</f>
        <v>75.131699945519301</v>
      </c>
      <c r="EP27" s="2">
        <f>(2*'Calcification Rates'!$F$72*'Calcification Rates'!$H$72)+0.1*'Calcification Rates'!$F$72*($A27+(2*'Calcification Rates'!$F$72))*'Calcification Rates'!$H$72</f>
        <v>8.3209794747614403</v>
      </c>
      <c r="EQ27" s="2">
        <f>(2*('Calcification Rates'!$F$72-'Calcification Rates'!$G$72)*('Calcification Rates'!$H$72-'Calcification Rates'!$I$72))+(0.1*('Calcification Rates'!$F$72-'Calcification Rates'!$G$72)*($A27+(2*'Calcification Rates'!$F$72-'Calcification Rates'!$G$72)))*('Calcification Rates'!$H$72-'Calcification Rates'!$I$72)</f>
        <v>4.8358171156965692</v>
      </c>
      <c r="ER27" s="2">
        <f>(2*('Calcification Rates'!$F$72+'Calcification Rates'!$G$72)*('Calcification Rates'!$H$72+'Calcification Rates'!$I$72))+(0.1*('Calcification Rates'!$F$72+'Calcification Rates'!$G$72)*($A27+(2*'Calcification Rates'!$F$72+'Calcification Rates'!$G$72)))*('Calcification Rates'!$H$72+'Calcification Rates'!$I$72)</f>
        <v>12.758012003524804</v>
      </c>
      <c r="ES27" s="2">
        <f>$A27*'Calcification Rates'!$F$73*'Calcification Rates'!$H$73</f>
        <v>33.750000000000007</v>
      </c>
      <c r="ET27" s="2">
        <f>$A27*('Calcification Rates'!$F$73-'Calcification Rates'!$G$73)*('Calcification Rates'!$H$73-'Calcification Rates'!$I$73)</f>
        <v>23.629750000000001</v>
      </c>
      <c r="EU27" s="2">
        <f>$A27*('Calcification Rates'!$F$73+'Calcification Rates'!$G$73)*('Calcification Rates'!$H$73+'Calcification Rates'!$I$73)</f>
        <v>45.661000000000008</v>
      </c>
      <c r="EV27" s="2">
        <f>(2*'Calcification Rates'!$F$74*'Calcification Rates'!$H$74)+0.1*'Calcification Rates'!$F$74*($A27+(2*'Calcification Rates'!$F$74))*'Calcification Rates'!$H$74</f>
        <v>8.3209794747614403</v>
      </c>
      <c r="EW27" s="2">
        <f>(2*('Calcification Rates'!$F$74-'Calcification Rates'!$G$74)*('Calcification Rates'!$H$74-'Calcification Rates'!$I$74))+(0.1*('Calcification Rates'!$F$74-'Calcification Rates'!$G$74)*($A27+(2*'Calcification Rates'!$F$74-'Calcification Rates'!$G$74)))*('Calcification Rates'!$H$74-'Calcification Rates'!$I$74)</f>
        <v>4.8358171156965692</v>
      </c>
      <c r="EX27" s="2">
        <f>(2*('Calcification Rates'!$F$74+'Calcification Rates'!$G$74)*('Calcification Rates'!$H$74+'Calcification Rates'!$I$74))+(0.1*('Calcification Rates'!$F$74+'Calcification Rates'!$G$74)*($A27+(2*'Calcification Rates'!$F$74+'Calcification Rates'!$G$74)))*('Calcification Rates'!$H$74+'Calcification Rates'!$I$74)</f>
        <v>12.758012003524804</v>
      </c>
      <c r="EY27" s="2">
        <f>$A27*'Calcification Rates'!$F$75*'Calcification Rates'!$H$75</f>
        <v>21.077996598639459</v>
      </c>
      <c r="EZ27" s="2">
        <f>$A27*('Calcification Rates'!$F$75-'Calcification Rates'!$G$75)*('Calcification Rates'!$H$75-'Calcification Rates'!$I$75)</f>
        <v>16.362527785022905</v>
      </c>
      <c r="FA27" s="2">
        <f>$A27*('Calcification Rates'!$F$75+'Calcification Rates'!$G$75)*('Calcification Rates'!$H$75+'Calcification Rates'!$I$75)</f>
        <v>26.34185458536918</v>
      </c>
      <c r="FB27" s="2">
        <f>((((1-'Calcification Rates'!$J$76)*$A27)*'Calcification Rates'!$F$76*0.1)+('Calcification Rates'!$J$76*$A27*'Calcification Rates'!$F$76))*'Calcification Rates'!$H$76</f>
        <v>14.431499999999998</v>
      </c>
      <c r="FC27" s="2">
        <f>((((1-'Calcification Rates'!$J$76)*$A27)*(('Calcification Rates'!$F$76-'Calcification Rates'!$G$76)*0.1))+('Calcification Rates'!$J$76*$A27*('Calcification Rates'!$F$76-'Calcification Rates'!$G$76)))*('Calcification Rates'!$H$76-'Calcification Rates'!$I$76)</f>
        <v>10.1007672</v>
      </c>
      <c r="FD27" s="2">
        <f>((((1-'Calcification Rates'!$J$76)*$A27)*(('Calcification Rates'!$F$76+'Calcification Rates'!$G$76)*0.1))+('Calcification Rates'!$J$76*$A27*('Calcification Rates'!$F$76+'Calcification Rates'!$G$76)))*('Calcification Rates'!$H$76+'Calcification Rates'!$I$76)</f>
        <v>19.5293472</v>
      </c>
      <c r="FE27" s="113">
        <f>$A27*'Calcification Rates'!$F$77*'Calcification Rates'!$H$77</f>
        <v>44.250000000000007</v>
      </c>
      <c r="FF27" s="113">
        <f>$A27*('Calcification Rates'!$F$77-'Calcification Rates'!$G$77)*('Calcification Rates'!$H$77-'Calcification Rates'!$I$77)</f>
        <v>30.922500000000003</v>
      </c>
      <c r="FG27" s="113">
        <f>$A27*('Calcification Rates'!$F$77+'Calcification Rates'!$G$77)*('Calcification Rates'!$H$77+'Calcification Rates'!$I$77)</f>
        <v>59.95000000000001</v>
      </c>
      <c r="FH27" s="113">
        <f>$A27*'Calcification Rates'!$F$81*'Calcification Rates'!$H$81</f>
        <v>4.45</v>
      </c>
      <c r="FI27" s="113">
        <f>$A27*('Calcification Rates'!$F$81-'Calcification Rates'!$G$81)*('Calcification Rates'!$H$81-'Calcification Rates'!$I$81)</f>
        <v>2.5249999999999999</v>
      </c>
      <c r="FJ27" s="113">
        <f>$A27*('Calcification Rates'!$F$81+'Calcification Rates'!$G$81)*('Calcification Rates'!$H$81+'Calcification Rates'!$I$81)</f>
        <v>6.375</v>
      </c>
      <c r="FK27" s="113">
        <f>$A27*'Calcification Rates'!$F$84*'Calcification Rates'!$H$84</f>
        <v>4.45</v>
      </c>
      <c r="FL27" s="113">
        <f>$A27*('Calcification Rates'!$F$84-'Calcification Rates'!$G$84)*('Calcification Rates'!$H$84-'Calcification Rates'!$I$84)</f>
        <v>2.5249999999999999</v>
      </c>
      <c r="FM27" s="113">
        <f>$A27*('Calcification Rates'!$F$84+'Calcification Rates'!$G$84)*('Calcification Rates'!$H$84+'Calcification Rates'!$I$84)</f>
        <v>6.375</v>
      </c>
    </row>
    <row r="28" spans="1:169" x14ac:dyDescent="0.3">
      <c r="A28" s="1">
        <v>26</v>
      </c>
      <c r="B28" s="2">
        <f>((((1-'Calcification Rates'!$J$11)*A28)*'Calcification Rates'!$F$11*0.1)+('Calcification Rates'!$J$11*A28*'Calcification Rates'!$F$11))*'Calcification Rates'!$H$11</f>
        <v>58.748563270501371</v>
      </c>
      <c r="C28" s="2">
        <f>((((1-'Calcification Rates'!$J$11)*A28)*(('Calcification Rates'!$F$11-'Calcification Rates'!$G$11)*0.1))+('Calcification Rates'!$J$11*A28*('Calcification Rates'!$F$11-'Calcification Rates'!$G$11)))*('Calcification Rates'!$H$11-'Calcification Rates'!$I$11)</f>
        <v>42.019229278069446</v>
      </c>
      <c r="D28" s="2">
        <f>((((1-'Calcification Rates'!$J$11)*A28)*(('Calcification Rates'!$F$11+'Calcification Rates'!$G$11)*0.1))+('Calcification Rates'!$J$11*A28*('Calcification Rates'!$F$11+'Calcification Rates'!$G$11)))*('Calcification Rates'!$H$11+'Calcification Rates'!$I$11)</f>
        <v>78.136967943340068</v>
      </c>
      <c r="E28" s="2">
        <f>((((1-'Calcification Rates'!$J$12)*A28)*'Calcification Rates'!$F$12*0.1)+('Calcification Rates'!$J$12*A28*'Calcification Rates'!$F$12))*'Calcification Rates'!$H$12</f>
        <v>10.199860170213881</v>
      </c>
      <c r="F28" s="2">
        <f>((((1-'Calcification Rates'!$J$12)*A28)*(('Calcification Rates'!$F$12-'Calcification Rates'!$G$12)*0.1))+('Calcification Rates'!$J$12*A28*('Calcification Rates'!$F$12-'Calcification Rates'!$G$12)))*('Calcification Rates'!$H$12-'Calcification Rates'!$I$12)</f>
        <v>7.6902012935527377</v>
      </c>
      <c r="G28" s="2">
        <f>((((1-'Calcification Rates'!$J$12)*A28)*(('Calcification Rates'!$F$12+'Calcification Rates'!$G$12)*0.1))+('Calcification Rates'!$J$12*A28*('Calcification Rates'!$F$12+'Calcification Rates'!$G$12)))*('Calcification Rates'!$H$12+'Calcification Rates'!$I$12)</f>
        <v>13.029404072340915</v>
      </c>
      <c r="H28" s="2">
        <f>(2*'Calcification Rates'!$F$13*'Calcification Rates'!$H$13)+0.1*'Calcification Rates'!$F$13*(A28+(2*'Calcification Rates'!$F$13))*'Calcification Rates'!$H$13</f>
        <v>8.4964239181935959</v>
      </c>
      <c r="I28" s="2">
        <f>(2*('Calcification Rates'!$F$13-'Calcification Rates'!$G$13)*('Calcification Rates'!$H$13-'Calcification Rates'!$I$13))+(0.1*('Calcification Rates'!$F$13-'Calcification Rates'!$G$13)*(A28+(2*'Calcification Rates'!$F$13-'Calcification Rates'!$G$13)))*('Calcification Rates'!$H$13-'Calcification Rates'!$I$13)</f>
        <v>4.9384753228608353</v>
      </c>
      <c r="J28" s="2">
        <f>(2*('Calcification Rates'!$F$13+'Calcification Rates'!$G$13)*('Calcification Rates'!$H$13+'Calcification Rates'!$I$13))+(0.1*('Calcification Rates'!$F$13+'Calcification Rates'!$G$13)*(A28+(2*'Calcification Rates'!$F$13+'Calcification Rates'!$G$13)))*('Calcification Rates'!$H$13+'Calcification Rates'!$I$13)</f>
        <v>13.025195453411682</v>
      </c>
      <c r="K28" s="2">
        <f>(2*'Calcification Rates'!$F$14*'Calcification Rates'!$H$14)+0.1*'Calcification Rates'!$F$14*(A28+(2*'Calcification Rates'!$F$14))*'Calcification Rates'!$H$14</f>
        <v>16.22416797114985</v>
      </c>
      <c r="L28" s="2">
        <f>(2*('Calcification Rates'!$F$14-'Calcification Rates'!$G$14)*('Calcification Rates'!$H$14-'Calcification Rates'!$I$14))+(0.1*('Calcification Rates'!$F$14-'Calcification Rates'!$G$14)*(A28+(2*'Calcification Rates'!$F$14-'Calcification Rates'!$G$14)))*('Calcification Rates'!$H$14-'Calcification Rates'!$I$14)</f>
        <v>10.083609486299633</v>
      </c>
      <c r="M28" s="2">
        <f>(2*('Calcification Rates'!$F$14+'Calcification Rates'!$G$14)*('Calcification Rates'!$H$14+'Calcification Rates'!$I$14))+(0.1*('Calcification Rates'!$F$14+'Calcification Rates'!$G$14)*(A28+(2*'Calcification Rates'!$F$14+'Calcification Rates'!$G$14)))*('Calcification Rates'!$H$14+'Calcification Rates'!$I$14)</f>
        <v>23.88716314200159</v>
      </c>
      <c r="N28" s="2">
        <f>((((((((($A28*2)/PI())/2)+'Calcification Rates'!$F$15)^2)*PI())/2))-((((((($A28*2)/PI())/2)^2)*PI())/2)))*'Calcification Rates'!$H$15</f>
        <v>33.580283190355445</v>
      </c>
      <c r="O28" s="2">
        <f>((((((((($A28*2)/PI())/2)+('Calcification Rates'!$F$15-'Calcification Rates'!$G$15))^2)*PI())/2))-((((((($A28*2)/PI())/2)^2)*PI())/2)))*('Calcification Rates'!$H$15-'Calcification Rates'!$I$15)</f>
        <v>25.496718154232177</v>
      </c>
      <c r="P28" s="2">
        <f>((((((((($A28*2)/PI())/2)+('Calcification Rates'!$F$15+'Calcification Rates'!$G$15))^2)*PI())/2))-((((((($A28*2)/PI())/2)^2)*PI())/2)))*('Calcification Rates'!$H$15+'Calcification Rates'!$I$15)</f>
        <v>42.744385356540327</v>
      </c>
      <c r="Q28" s="2">
        <f>(2*'Calcification Rates'!$F$16*'Calcification Rates'!$H$16)+0.1*'Calcification Rates'!$F$16*(A28+(2*'Calcification Rates'!$F$16))*'Calcification Rates'!$H$16</f>
        <v>16.22416797114985</v>
      </c>
      <c r="R28" s="2">
        <f>(2*('Calcification Rates'!$F$16-'Calcification Rates'!$G$16)*('Calcification Rates'!$H$16-'Calcification Rates'!$I$16))+(0.1*('Calcification Rates'!$F$16-'Calcification Rates'!$G$16)*(A28+(2*'Calcification Rates'!$F$16-'Calcification Rates'!$G$16)))*('Calcification Rates'!$H$16-'Calcification Rates'!$I$16)</f>
        <v>10.083609486299633</v>
      </c>
      <c r="S28" s="2">
        <f>(2*('Calcification Rates'!$F$16+'Calcification Rates'!$G$16)*('Calcification Rates'!$H$16+'Calcification Rates'!$I$16))+(0.1*('Calcification Rates'!$F$16+'Calcification Rates'!$G$16)*(A28+(2*'Calcification Rates'!$F$16+'Calcification Rates'!$G$16)))*('Calcification Rates'!$H$16+'Calcification Rates'!$I$16)</f>
        <v>23.88716314200159</v>
      </c>
      <c r="T28" s="2">
        <f>$A28*'Calcification Rates'!$F$17*'Calcification Rates'!$H$17</f>
        <v>31.847204859413708</v>
      </c>
      <c r="U28" s="2">
        <f>$A28*('Calcification Rates'!$F$17-'Calcification Rates'!$G$17)*('Calcification Rates'!$H$17-'Calcification Rates'!$I$17)</f>
        <v>24.384239143575673</v>
      </c>
      <c r="V28" s="2">
        <f>$A28*('Calcification Rates'!$F$17+'Calcification Rates'!$G$17)*('Calcification Rates'!$H$17+'Calcification Rates'!$I$17)</f>
        <v>40.202985598195077</v>
      </c>
      <c r="W28" s="2">
        <f>$A28*'Calcification Rates'!$F$22*'Calcification Rates'!$H$22</f>
        <v>4.6280000000000001</v>
      </c>
      <c r="X28" s="2">
        <f>$A28*('Calcification Rates'!$F$22-'Calcification Rates'!$G$22)*('Calcification Rates'!$H$22-'Calcification Rates'!$I$22)</f>
        <v>2.6259999999999999</v>
      </c>
      <c r="Y28" s="2">
        <f>$A28*('Calcification Rates'!$F$22+'Calcification Rates'!$G$22)*('Calcification Rates'!$H$22+'Calcification Rates'!$I$22)</f>
        <v>6.63</v>
      </c>
      <c r="Z28" s="2">
        <f>((((((((($A28*2)/PI())/2)+'Calcification Rates'!$F$25)^2)*PI())/2))-((((((($A28*2)/PI())/2)^2)*PI())/2)))*'Calcification Rates'!$H$25</f>
        <v>50.189060299942909</v>
      </c>
      <c r="AA28" s="2">
        <f>((((((((($A28*2)/PI())/2)+('Calcification Rates'!$F$25-'Calcification Rates'!$G$25))^2)*PI())/2))-((((((($A28*2)/PI())/2)^2)*PI())/2)))*('Calcification Rates'!$H$25-'Calcification Rates'!$I$25)</f>
        <v>21.516003083255864</v>
      </c>
      <c r="AB28" s="2">
        <f>((((((((($A28*2)/PI())/2)+('Calcification Rates'!$F$25+'Calcification Rates'!$G$25))^2)*PI())/2))-((((((($A28*2)/PI())/2)^2)*PI())/2)))*('Calcification Rates'!$H$25+'Calcification Rates'!$I$25)</f>
        <v>80.508062519934498</v>
      </c>
      <c r="AC28" s="2">
        <f>((((((((($A28*2)/PI())/2)+'Calcification Rates'!$F$26)^2)*PI())/2))-((((((($A28*2)/PI())/2)^2)*PI())/2)))*'Calcification Rates'!$H$26</f>
        <v>50.189060299942909</v>
      </c>
      <c r="AD28" s="2">
        <f>((((((((($A28*2)/PI())/2)+('Calcification Rates'!$F$26-'Calcification Rates'!$G$26))^2)*PI())/2))-((((((($A28*2)/PI())/2)^2)*PI())/2)))*('Calcification Rates'!$H$26-'Calcification Rates'!$I$26)</f>
        <v>21.516003083255864</v>
      </c>
      <c r="AE28" s="2">
        <f>((((((((($A28*2)/PI())/2)+('Calcification Rates'!$F$26+'Calcification Rates'!$G$26))^2)*PI())/2))-((((((($A28*2)/PI())/2)^2)*PI())/2)))*('Calcification Rates'!$H$26+'Calcification Rates'!$I$26)</f>
        <v>80.508062519934498</v>
      </c>
      <c r="AF28" s="2">
        <f>((((((((($A28*2)/PI())/2)+'Calcification Rates'!$F$27)^2)*PI())/2))-((((((($A28*2)/PI())/2)^2)*PI())/2)))*'Calcification Rates'!$H$27</f>
        <v>50.189060299942909</v>
      </c>
      <c r="AG28" s="2">
        <f>((((((((($A28*2)/PI())/2)+('Calcification Rates'!$F$27-'Calcification Rates'!$G$27))^2)*PI())/2))-((((((($A28*2)/PI())/2)^2)*PI())/2)))*('Calcification Rates'!$H$27-'Calcification Rates'!$I$27)</f>
        <v>21.516003083255864</v>
      </c>
      <c r="AH28" s="2">
        <f>((((((((($A28*2)/PI())/2)+('Calcification Rates'!$F$27+'Calcification Rates'!$G$27))^2)*PI())/2))-((((((($A28*2)/PI())/2)^2)*PI())/2)))*('Calcification Rates'!$H$27+'Calcification Rates'!$I$27)</f>
        <v>80.508062519934498</v>
      </c>
      <c r="AI28" s="2">
        <f>$A28*'Calcification Rates'!$F$29*'Calcification Rates'!$H$29</f>
        <v>41.956199999999995</v>
      </c>
      <c r="AJ28" s="2">
        <f>$A28*('Calcification Rates'!$F$29-'Calcification Rates'!$G$29)*('Calcification Rates'!$H$29-'Calcification Rates'!$I$29)</f>
        <v>38.820079999999997</v>
      </c>
      <c r="AK28" s="2">
        <f>$A28*('Calcification Rates'!$F$29+'Calcification Rates'!$G$29)*('Calcification Rates'!$H$29+'Calcification Rates'!$I$29)</f>
        <v>45.092319999999987</v>
      </c>
      <c r="AL28" s="2">
        <f>(2*'Calcification Rates'!$F$30*'Calcification Rates'!$H$30)+0.1*'Calcification Rates'!$F$30*($A28+(2*'Calcification Rates'!$F$30))*'Calcification Rates'!$H$30</f>
        <v>8.4964239181935959</v>
      </c>
      <c r="AM28" s="2">
        <f>(2*('Calcification Rates'!$F$30-'Calcification Rates'!$G$30)*('Calcification Rates'!$H$30-'Calcification Rates'!$I$30))+(0.1*('Calcification Rates'!$F$30-'Calcification Rates'!$G$30)*($A28+(2*'Calcification Rates'!$F$30-'Calcification Rates'!$G$30)))*('Calcification Rates'!$H$30-'Calcification Rates'!$I$30)</f>
        <v>4.9384753228608353</v>
      </c>
      <c r="AN28" s="2">
        <f>(2*('Calcification Rates'!$F$30+'Calcification Rates'!$G$30)*('Calcification Rates'!$H$30+'Calcification Rates'!$I$30))+(0.1*('Calcification Rates'!$F$30+'Calcification Rates'!$G$30)*($A28+(2*'Calcification Rates'!$F$30+'Calcification Rates'!$G$30)))*('Calcification Rates'!$H$30+'Calcification Rates'!$I$30)</f>
        <v>13.025195453411682</v>
      </c>
      <c r="AO28" s="2">
        <f>((((((((($A28*2)/PI())/2)+'Calcification Rates'!$F$31)^2)*PI())/2))-((((((($A28*2)/PI())/2)^2)*PI())/2)))*'Calcification Rates'!$H$31</f>
        <v>94.944982119103798</v>
      </c>
      <c r="AP28" s="2">
        <f>((((((((($A28*2)/PI())/2)+('Calcification Rates'!$F$31-'Calcification Rates'!$G$31))^2)*PI())/2))-((((((($A28*2)/PI())/2)^2)*PI())/2)))*('Calcification Rates'!$H$31-'Calcification Rates'!$I$31)</f>
        <v>57.982587198333668</v>
      </c>
      <c r="AQ28" s="2">
        <f>((((((((($A28*2)/PI())/2)+('Calcification Rates'!$F$31+'Calcification Rates'!$G$31))^2)*PI())/2))-((((((($A28*2)/PI())/2)^2)*PI())/2)))*('Calcification Rates'!$H$31+'Calcification Rates'!$I$31)</f>
        <v>142.17391538798216</v>
      </c>
      <c r="AR28" s="2">
        <f>(2*'Calcification Rates'!$F$32*'Calcification Rates'!$H$32)+0.1*'Calcification Rates'!$F$32*($A28+(2*'Calcification Rates'!$F$32))*'Calcification Rates'!$H$32</f>
        <v>8.4964239181935959</v>
      </c>
      <c r="AS28" s="2">
        <f>(2*('Calcification Rates'!$F$32-'Calcification Rates'!$G$32)*('Calcification Rates'!$H$32-'Calcification Rates'!$I$32))+(0.1*('Calcification Rates'!$F$32-'Calcification Rates'!$G$32)*($A28+(2*'Calcification Rates'!$F$32-'Calcification Rates'!$G$32)))*('Calcification Rates'!$H$32-'Calcification Rates'!$I$32)</f>
        <v>4.9384753228608353</v>
      </c>
      <c r="AT28" s="2">
        <f>(2*('Calcification Rates'!$F$32+'Calcification Rates'!$G$32)*('Calcification Rates'!$H$32+'Calcification Rates'!$I$32))+(0.1*('Calcification Rates'!$F$32+'Calcification Rates'!$G$32)*($A28+(2*'Calcification Rates'!$F$32+'Calcification Rates'!$G$32)))*('Calcification Rates'!$H$32+'Calcification Rates'!$I$32)</f>
        <v>13.025195453411682</v>
      </c>
      <c r="AU28" s="2">
        <f>((((((((($A28*2)/PI())/2)+'Calcification Rates'!$F$36)^2)*PI())/2))-((((((($A28*2)/PI())/2)^2)*PI())/2)))*'Calcification Rates'!$H$36</f>
        <v>35.51704183637333</v>
      </c>
      <c r="AV28" s="2">
        <f>((((((((($A28*2)/PI())/2)+('Calcification Rates'!$F$36-'Calcification Rates'!$G$36))^2)*PI())/2))-((((((($A28*2)/PI())/2)^2)*PI())/2)))*('Calcification Rates'!$H$36-'Calcification Rates'!$I$36)</f>
        <v>27.089634434940532</v>
      </c>
      <c r="AW28" s="2">
        <f>((((((((($A28*2)/PI())/2)+('Calcification Rates'!$F$36+'Calcification Rates'!$G$36))^2)*PI())/2))-((((((($A28*2)/PI())/2)^2)*PI())/2)))*('Calcification Rates'!$H$36+'Calcification Rates'!$I$36)</f>
        <v>44.980239482296952</v>
      </c>
      <c r="AX28" s="2">
        <f>$A28*'Calcification Rates'!$F$37*'Calcification Rates'!$H$37</f>
        <v>33.602260589225587</v>
      </c>
      <c r="AY28" s="2">
        <f>$A28*('Calcification Rates'!$F$37-'Calcification Rates'!$G$37)*('Calcification Rates'!$H$37-'Calcification Rates'!$I$37)</f>
        <v>25.865959013551898</v>
      </c>
      <c r="AZ28" s="2">
        <f>$A28*('Calcification Rates'!$F$37+'Calcification Rates'!$G$37)*('Calcification Rates'!$H$37+'Calcification Rates'!$I$37)</f>
        <v>42.169274726817058</v>
      </c>
      <c r="BA28" s="2">
        <f>$A28*'Calcification Rates'!$F$38*'Calcification Rates'!$H$38</f>
        <v>50.010358666666669</v>
      </c>
      <c r="BB28" s="2">
        <f>$A28*('Calcification Rates'!$F$38-'Calcification Rates'!$G$38)*('Calcification Rates'!$H$38-'Calcification Rates'!$I$38)</f>
        <v>38.158283878787884</v>
      </c>
      <c r="BC28" s="2">
        <f>$A28*('Calcification Rates'!$F$38+'Calcification Rates'!$G$38)*('Calcification Rates'!$H$38+'Calcification Rates'!$I$38)</f>
        <v>63.243570000000012</v>
      </c>
      <c r="BD28" s="2">
        <f>(2*'Calcification Rates'!$F$39*'Calcification Rates'!$H$39)+0.1*'Calcification Rates'!$F$39*(AN28+(2*'Calcification Rates'!$F$39))*'Calcification Rates'!$H$39</f>
        <v>6.2200665558764019</v>
      </c>
      <c r="BE28" s="2">
        <f>(2*('Calcification Rates'!$F$39-'Calcification Rates'!$G$39)*('Calcification Rates'!$H$39-'Calcification Rates'!$I$39))+(0.1*('Calcification Rates'!$F$39-'Calcification Rates'!$G$39)*(AN28+(2*'Calcification Rates'!$F$39-'Calcification Rates'!$G$39)))*('Calcification Rates'!$H$39-'Calcification Rates'!$I$39)</f>
        <v>3.6065051498013068</v>
      </c>
      <c r="BF28" s="2">
        <f>(2*('Calcification Rates'!$F$39+'Calcification Rates'!$G$39)*('Calcification Rates'!$H$39+'Calcification Rates'!$I$39))+(0.1*('Calcification Rates'!$F$39+'Calcification Rates'!$G$39)*(AN28+(2*'Calcification Rates'!$F$39+'Calcification Rates'!$G$39)))*('Calcification Rates'!$H$39+'Calcification Rates'!$I$39)</f>
        <v>9.5585424130462755</v>
      </c>
      <c r="BG28" s="2">
        <f>((((((((($A28*2)/PI())/2)+'Calcification Rates'!$F$40)^2)*PI())/2))-((((((($A28*2)/PI())/2)^2)*PI())/2)))*'Calcification Rates'!$H$40</f>
        <v>35.51704183637333</v>
      </c>
      <c r="BH28" s="2">
        <f>((((((((($A28*2)/PI())/2)+('Calcification Rates'!$F$40-'Calcification Rates'!$G$40))^2)*PI())/2))-((((((($A28*2)/PI())/2)^2)*PI())/2)))*('Calcification Rates'!$H$40-'Calcification Rates'!$I$40)</f>
        <v>27.089634434940532</v>
      </c>
      <c r="BI28" s="2">
        <f>((((((((($A28*2)/PI())/2)+('Calcification Rates'!$F$40+'Calcification Rates'!$G$40))^2)*PI())/2))-((((((($A28*2)/PI())/2)^2)*PI())/2)))*('Calcification Rates'!$H$40+'Calcification Rates'!$I$40)</f>
        <v>44.980239482296952</v>
      </c>
      <c r="BJ28" s="2">
        <f>((((((((($A28*2)/PI())/2)+'Calcification Rates'!$F$41)^2)*PI())/2))-((((((($A28*2)/PI())/2)^2)*PI())/2)))*'Calcification Rates'!$H$41</f>
        <v>40.950801283911389</v>
      </c>
      <c r="BK28" s="2">
        <f>((((((((($A28*2)/PI())/2)+('Calcification Rates'!$F$41-'Calcification Rates'!$G$41))^2)*PI())/2))-((((((($A28*2)/PI())/2)^2)*PI())/2)))*('Calcification Rates'!$H$41-'Calcification Rates'!$I$41)</f>
        <v>32.72326825678099</v>
      </c>
      <c r="BL28" s="2">
        <f>((((((((($A28*2)/PI())/2)+('Calcification Rates'!$F$41+'Calcification Rates'!$G$41))^2)*PI())/2))-((((((($A28*2)/PI())/2)^2)*PI())/2)))*('Calcification Rates'!$H$41+'Calcification Rates'!$I$41)</f>
        <v>50.060510333009539</v>
      </c>
      <c r="BM28" s="2">
        <f>((((1-'Calcification Rates'!$J$42)*$A28)*'Calcification Rates'!$F$42*0.1)+('Calcification Rates'!$J$42*$A28*'Calcification Rates'!$F$42))*'Calcification Rates'!$H$42</f>
        <v>10.199860170213881</v>
      </c>
      <c r="BN28" s="2">
        <f>((((1-'Calcification Rates'!$J$42)*BI28)*(('Calcification Rates'!$F$42-'Calcification Rates'!$G$42)*0.1))+('Calcification Rates'!$J$42*BI28*('Calcification Rates'!$F$42-'Calcification Rates'!$G$42)))*('Calcification Rates'!$H$42-'Calcification Rates'!$I$42)</f>
        <v>13.304119071195075</v>
      </c>
      <c r="BO28" s="2">
        <f>((((1-'Calcification Rates'!$J$42)*BI28)*(('Calcification Rates'!$F$42+'Calcification Rates'!$G$42)*0.1))+('Calcification Rates'!$J$42*BI28*('Calcification Rates'!$F$42+'Calcification Rates'!$G$42)))*('Calcification Rates'!$H$42+'Calcification Rates'!$I$42)</f>
        <v>22.540989057134979</v>
      </c>
      <c r="BP28" s="2">
        <f>(2*'Calcification Rates'!$F$43*'Calcification Rates'!$H$43)+0.1*'Calcification Rates'!$F$43*($A28+(2*'Calcification Rates'!$F$43))*'Calcification Rates'!$H$43</f>
        <v>8.4964239181935959</v>
      </c>
      <c r="BQ28" s="2">
        <f>(2*('Calcification Rates'!$F$43-'Calcification Rates'!$G$43)*('Calcification Rates'!$H$43-'Calcification Rates'!$I$43))+(0.1*('Calcification Rates'!$F$43-'Calcification Rates'!$G$43)*($A28+(2*'Calcification Rates'!$F$43-'Calcification Rates'!$G$43)))*('Calcification Rates'!$H$43-'Calcification Rates'!$I$43)</f>
        <v>4.9384753228608353</v>
      </c>
      <c r="BR28" s="2">
        <f>(2*('Calcification Rates'!$F$43+'Calcification Rates'!$G$43)*('Calcification Rates'!$H$43+'Calcification Rates'!$I$43))+(0.1*('Calcification Rates'!$F$43+'Calcification Rates'!$G$43)*($A28+(2*'Calcification Rates'!$F$43+'Calcification Rates'!$G$43)))*('Calcification Rates'!$H$43+'Calcification Rates'!$I$43)</f>
        <v>13.025195453411682</v>
      </c>
      <c r="BS28" s="2">
        <f>$A28*'Calcification Rates'!$F$44*'Calcification Rates'!$H$44</f>
        <v>41.504031111111111</v>
      </c>
      <c r="BT28" s="2">
        <f>$A28*('Calcification Rates'!$F$44-'Calcification Rates'!$G$44)*('Calcification Rates'!$H$44-'Calcification Rates'!$I$44)</f>
        <v>30.885104359148933</v>
      </c>
      <c r="BU28" s="2">
        <f>$A28*('Calcification Rates'!$F$44+'Calcification Rates'!$G$44)*('Calcification Rates'!$H$44+'Calcification Rates'!$I$44)</f>
        <v>53.316004940093315</v>
      </c>
      <c r="BV28" s="2">
        <f>(2*'Calcification Rates'!$F$45*'Calcification Rates'!$H$45)+0.1*'Calcification Rates'!$F$45*($A28+(2*'Calcification Rates'!$F$45))*'Calcification Rates'!$H$45</f>
        <v>8.4964239181935959</v>
      </c>
      <c r="BW28" s="2">
        <f>(2*('Calcification Rates'!$F$45-'Calcification Rates'!$G$45)*('Calcification Rates'!$H$45-'Calcification Rates'!$I$45))+(0.1*('Calcification Rates'!$F$45-'Calcification Rates'!$G$45)*($A28+(2*'Calcification Rates'!$F$45-'Calcification Rates'!$G$45)))*('Calcification Rates'!$H$45-'Calcification Rates'!$I$45)</f>
        <v>4.9384753228608353</v>
      </c>
      <c r="BX28" s="2">
        <f>(2*('Calcification Rates'!$F$45+'Calcification Rates'!$G$45)*('Calcification Rates'!$H$45+'Calcification Rates'!$I$45))+(0.1*('Calcification Rates'!$F$45+'Calcification Rates'!$G$45)*($A28+(2*'Calcification Rates'!$F$45+'Calcification Rates'!$G$45)))*('Calcification Rates'!$H$45+'Calcification Rates'!$I$45)</f>
        <v>13.025195453411682</v>
      </c>
      <c r="BY28" s="2">
        <f>$A28*'Calcification Rates'!$F$46*'Calcification Rates'!$H$46</f>
        <v>10.5456</v>
      </c>
      <c r="BZ28" s="2">
        <f>$A28*('Calcification Rates'!$F$46-'Calcification Rates'!$G$46)*('Calcification Rates'!$H$46-'Calcification Rates'!$I$46)</f>
        <v>8.1334499999999998</v>
      </c>
      <c r="CA28" s="2">
        <f>$A28*('Calcification Rates'!$F$46+'Calcification Rates'!$G$46)*('Calcification Rates'!$H$46+'Calcification Rates'!$I$46)</f>
        <v>13.20345</v>
      </c>
      <c r="CB28" s="2">
        <f>(2*'Calcification Rates'!$F$47*'Calcification Rates'!$H$47)+0.1*'Calcification Rates'!$F$47*(BL28+(2*'Calcification Rates'!$F$47))*'Calcification Rates'!$H$47</f>
        <v>12.717706762262095</v>
      </c>
      <c r="CC28" s="2">
        <f>(2*('Calcification Rates'!$F$47-'Calcification Rates'!$G$47)*('Calcification Rates'!$H$47-'Calcification Rates'!$I$47))+(0.1*('Calcification Rates'!$F$47-'Calcification Rates'!$G$47)*(BL28+(2*'Calcification Rates'!$F$47-'Calcification Rates'!$G$47)))*('Calcification Rates'!$H$47-'Calcification Rates'!$I$47)</f>
        <v>7.4084841771048975</v>
      </c>
      <c r="CD28" s="2">
        <f>(2*('Calcification Rates'!$F$47+'Calcification Rates'!$G$47)*('Calcification Rates'!$H$47+'Calcification Rates'!$I$47))+(0.1*('Calcification Rates'!$F$47+'Calcification Rates'!$G$47)*(BL28+(2*'Calcification Rates'!$F$47+'Calcification Rates'!$G$47)))*('Calcification Rates'!$H$47+'Calcification Rates'!$I$47)</f>
        <v>19.453765610224025</v>
      </c>
      <c r="CE28" s="2">
        <f>(2*'Calcification Rates'!$F$48*'Calcification Rates'!$H$48)+0.1*'Calcification Rates'!$F$48*($A28+(2*'Calcification Rates'!$F$48))*'Calcification Rates'!$H$48</f>
        <v>8.4964239181935959</v>
      </c>
      <c r="CF28" s="2">
        <f>(2*('Calcification Rates'!$F$48-'Calcification Rates'!$G$48)*('Calcification Rates'!$H$48-'Calcification Rates'!$I$48))+(0.1*('Calcification Rates'!$F$48-'Calcification Rates'!$G$48)*($A28+(2*'Calcification Rates'!$F$48-'Calcification Rates'!$G$48)))*('Calcification Rates'!$H$48-'Calcification Rates'!$I$48)</f>
        <v>4.9384753228608353</v>
      </c>
      <c r="CG28" s="2">
        <f>(2*('Calcification Rates'!$F$48+'Calcification Rates'!$G$48)*('Calcification Rates'!$H$48+'Calcification Rates'!$I$48))+(0.1*('Calcification Rates'!$F$48+'Calcification Rates'!$G$48)*($A28+(2*'Calcification Rates'!$F$48+'Calcification Rates'!$G$48)))*('Calcification Rates'!$H$48+'Calcification Rates'!$I$48)</f>
        <v>13.025195453411682</v>
      </c>
      <c r="CH28" s="2">
        <f>((((1-'Calcification Rates'!$J$52)*$A28)*'Calcification Rates'!$F$52*0.1)+('Calcification Rates'!$J$52*$A28*'Calcification Rates'!$F$52))*'Calcification Rates'!$H$52</f>
        <v>57.581385679999997</v>
      </c>
      <c r="CI28" s="2">
        <f>((((1-'Calcification Rates'!$J$52)*$A28)*(('Calcification Rates'!$F$52-'Calcification Rates'!$G$52)*0.1))+('Calcification Rates'!$J$52*$A28*('Calcification Rates'!$F$52-'Calcification Rates'!$G$52)))*('Calcification Rates'!$H$52-'Calcification Rates'!$I$52)</f>
        <v>37.693584965170004</v>
      </c>
      <c r="CJ28" s="2">
        <f>((((1-'Calcification Rates'!$J$52)*$A28)*(('Calcification Rates'!$F$52+'Calcification Rates'!$G$52)*0.1))+('Calcification Rates'!$J$52*$A28*('Calcification Rates'!$F$52+'Calcification Rates'!$G$52)))*('Calcification Rates'!$H$52+'Calcification Rates'!$I$52)</f>
        <v>81.464696339502709</v>
      </c>
      <c r="CK28" s="2">
        <f>((((1-'Calcification Rates'!$J$53)*$A28)*'Calcification Rates'!$F$53*0.1)+('Calcification Rates'!$J$53*$A28*'Calcification Rates'!$F$53))*'Calcification Rates'!$H$53</f>
        <v>68.906874693090927</v>
      </c>
      <c r="CL28" s="2">
        <f>((((1-'Calcification Rates'!$J$53)*$A28)*(('Calcification Rates'!$F$53-'Calcification Rates'!$G$53)*0.1))+('Calcification Rates'!$J$53*$A28*('Calcification Rates'!$F$53-'Calcification Rates'!$G$53)))*('Calcification Rates'!$H$53-'Calcification Rates'!$I$53)</f>
        <v>47.689470630304584</v>
      </c>
      <c r="CM28" s="2">
        <f>((((1-'Calcification Rates'!$J$53)*$A28)*(('Calcification Rates'!$F$53+'Calcification Rates'!$G$53)*0.1))+('Calcification Rates'!$J$53*$A28*('Calcification Rates'!$F$53+'Calcification Rates'!$G$53)))*('Calcification Rates'!$H$53+'Calcification Rates'!$I$53)</f>
        <v>94.006368188466837</v>
      </c>
      <c r="CN28" s="2">
        <f>((((1-'Calcification Rates'!$J$54)*$A28)*'Calcification Rates'!$F$54*0.1)+('Calcification Rates'!$J$54*$A28*'Calcification Rates'!$F$54))*'Calcification Rates'!$H$54</f>
        <v>58.748563270501371</v>
      </c>
      <c r="CO28" s="2">
        <f>((((1-'Calcification Rates'!$J$54)*$A28)*(('Calcification Rates'!$F$54-'Calcification Rates'!$G$54)*0.1))+('Calcification Rates'!$J$54*$A28*('Calcification Rates'!$F$54-'Calcification Rates'!$G$54)))*('Calcification Rates'!$H$54-'Calcification Rates'!$I$54)</f>
        <v>42.019229278069446</v>
      </c>
      <c r="CP28" s="2">
        <f>((((1-'Calcification Rates'!$J$54)*$A28)*(('Calcification Rates'!$F$54+'Calcification Rates'!$G$54)*0.1))+('Calcification Rates'!$J$54*$A28*('Calcification Rates'!$F$54+'Calcification Rates'!$G$54)))*('Calcification Rates'!$H$54+'Calcification Rates'!$I$54)</f>
        <v>78.136967943340068</v>
      </c>
      <c r="CQ28" s="2">
        <f>((((1-'Calcification Rates'!$J$55)*$A28)*'Calcification Rates'!$F$55*0.1)+('Calcification Rates'!$J$55*$A28*'Calcification Rates'!$F$55))*'Calcification Rates'!$H$55</f>
        <v>58.753056226041672</v>
      </c>
      <c r="CR28" s="2">
        <f>((((1-'Calcification Rates'!$J$55)*$A28)*(('Calcification Rates'!$F$55-'Calcification Rates'!$G$55)*0.1))+('Calcification Rates'!$J$55*$A28*('Calcification Rates'!$F$55-'Calcification Rates'!$G$55)))*('Calcification Rates'!$H$55-'Calcification Rates'!$I$55)</f>
        <v>42.932386894288314</v>
      </c>
      <c r="CS28" s="2">
        <f>((((1-'Calcification Rates'!$J$55)*$A28)*(('Calcification Rates'!$F$55+'Calcification Rates'!$G$55)*0.1))+('Calcification Rates'!$J$55*$A28*('Calcification Rates'!$F$55+'Calcification Rates'!$G$55)))*('Calcification Rates'!$H$55+'Calcification Rates'!$I$55)</f>
        <v>76.979634359190854</v>
      </c>
      <c r="CT28" s="2">
        <f>((((1-'Calcification Rates'!$J$56)*$A28)*'Calcification Rates'!$F$56*0.1)+('Calcification Rates'!$J$56*$A28*'Calcification Rates'!$F$56))*'Calcification Rates'!$H$56</f>
        <v>56.749325966666675</v>
      </c>
      <c r="CU28" s="2">
        <f>((((1-'Calcification Rates'!$J$56)*$A28)*(('Calcification Rates'!$F$56-'Calcification Rates'!$G$56)*0.1))+('Calcification Rates'!$J$56*$A28*('Calcification Rates'!$F$56-'Calcification Rates'!$G$56)))*('Calcification Rates'!$H$56-'Calcification Rates'!$I$56)</f>
        <v>42.050934611094227</v>
      </c>
      <c r="CV28" s="2">
        <f>((((1-'Calcification Rates'!$J$56)*$A28)*(('Calcification Rates'!$F$56+'Calcification Rates'!$G$56)*0.1))+('Calcification Rates'!$J$56*$A28*('Calcification Rates'!$F$56+'Calcification Rates'!$G$56)))*('Calcification Rates'!$H$56+'Calcification Rates'!$I$56)</f>
        <v>73.609319988912006</v>
      </c>
      <c r="CW28" s="2">
        <f>((((1-'Calcification Rates'!$J$57)*$A28)*'Calcification Rates'!$F$57*0.1)+('Calcification Rates'!$J$57*$A28*'Calcification Rates'!$F$57))*'Calcification Rates'!$H$57</f>
        <v>58.039083374999997</v>
      </c>
      <c r="CX28" s="2">
        <f>((((1-'Calcification Rates'!$J$57)*$A28)*(('Calcification Rates'!$F$57-'Calcification Rates'!$G$57)*0.1))+('Calcification Rates'!$J$57*$A28*('Calcification Rates'!$F$57-'Calcification Rates'!$G$57)))*('Calcification Rates'!$H$57-'Calcification Rates'!$I$57)</f>
        <v>38.007575513873626</v>
      </c>
      <c r="CY28" s="2">
        <f>((((1-'Calcification Rates'!$J$57)*$A28)*(('Calcification Rates'!$F$57+'Calcification Rates'!$G$57)*0.1))+('Calcification Rates'!$J$57*$A28*('Calcification Rates'!$F$57+'Calcification Rates'!$G$57)))*('Calcification Rates'!$H$57+'Calcification Rates'!$I$57)</f>
        <v>81.673262347247871</v>
      </c>
      <c r="CZ28" s="2">
        <f>((((1-'Calcification Rates'!$J$58)*$A28)*'Calcification Rates'!$F$58*0.1)+('Calcification Rates'!$J$58*$A28*'Calcification Rates'!$F$58))*'Calcification Rates'!$H$58</f>
        <v>58.748563270501371</v>
      </c>
      <c r="DA28" s="2">
        <f>((((1-'Calcification Rates'!$J$58)*$A28)*(('Calcification Rates'!$F$58-'Calcification Rates'!$G$58)*0.1))+('Calcification Rates'!$J$58*$A28*('Calcification Rates'!$F$58-'Calcification Rates'!$G$58)))*('Calcification Rates'!$H$58-'Calcification Rates'!$I$58)</f>
        <v>42.019229278069446</v>
      </c>
      <c r="DB28" s="2">
        <f>((((1-'Calcification Rates'!$J$58)*$A28)*(('Calcification Rates'!$F$58+'Calcification Rates'!$G$58)*0.1))+('Calcification Rates'!$J$58*$A28*('Calcification Rates'!$F$58+'Calcification Rates'!$G$58)))*('Calcification Rates'!$H$58+'Calcification Rates'!$I$58)</f>
        <v>78.136967943340068</v>
      </c>
      <c r="DC28" s="2">
        <f>((((1-'Calcification Rates'!$J$59)*$A28)*'Calcification Rates'!$F$59*0.1)+('Calcification Rates'!$J$59*$A28*'Calcification Rates'!$F$59))*'Calcification Rates'!$H$59</f>
        <v>48.701758560000002</v>
      </c>
      <c r="DD28" s="2">
        <f>((((1-'Calcification Rates'!$J$59)*$A28)*(('Calcification Rates'!$F$59-'Calcification Rates'!$G$59)*0.1))+('Calcification Rates'!$J$59*$A28*('Calcification Rates'!$F$59-'Calcification Rates'!$G$59)))*('Calcification Rates'!$H$59-'Calcification Rates'!$I$59)</f>
        <v>37.780384199999993</v>
      </c>
      <c r="DE28" s="2">
        <f>((((1-'Calcification Rates'!$J$59)*$A28)*(('Calcification Rates'!$F$59+'Calcification Rates'!$G$59)*0.1))+('Calcification Rates'!$J$59*$A28*('Calcification Rates'!$F$59+'Calcification Rates'!$G$59)))*('Calcification Rates'!$H$59+'Calcification Rates'!$I$59)</f>
        <v>60.658737360000011</v>
      </c>
      <c r="DF28" s="2">
        <f>((((1-'Calcification Rates'!$J$60)*$A28)*'Calcification Rates'!$F$60*0.1)+('Calcification Rates'!$J$60*$A28*'Calcification Rates'!$F$60))*'Calcification Rates'!$H$60</f>
        <v>63.271685195121961</v>
      </c>
      <c r="DG28" s="2">
        <f>((((1-'Calcification Rates'!$J$60)*$A28)*(('Calcification Rates'!$F$60-'Calcification Rates'!$G$60)*0.1))+('Calcification Rates'!$J$60*$A28*('Calcification Rates'!$F$60-'Calcification Rates'!$G$60)))*('Calcification Rates'!$H$60-'Calcification Rates'!$I$60)</f>
        <v>48.340316945511724</v>
      </c>
      <c r="DH28" s="2">
        <f>((((1-'Calcification Rates'!$J$60)*$A28)*(('Calcification Rates'!$F$60+'Calcification Rates'!$G$60)*0.1))+('Calcification Rates'!$J$60*$A28*('Calcification Rates'!$F$60+'Calcification Rates'!$G$60)))*('Calcification Rates'!$H$60+'Calcification Rates'!$I$60)</f>
        <v>80.151284944490314</v>
      </c>
      <c r="DI28" s="2">
        <f>((((1-'Calcification Rates'!$J$61)*$A28)*'Calcification Rates'!$F$61*0.1)+('Calcification Rates'!$J$61*$A28*'Calcification Rates'!$F$61))*'Calcification Rates'!$H$61</f>
        <v>58.748563270501371</v>
      </c>
      <c r="DJ28" s="2">
        <f>((((1-'Calcification Rates'!$J$61)*$A28)*(('Calcification Rates'!$F$61-'Calcification Rates'!$G$61)*0.1))+('Calcification Rates'!$J$61*$A28*('Calcification Rates'!$F$61-'Calcification Rates'!$G$61)))*('Calcification Rates'!$H$61-'Calcification Rates'!$I$61)</f>
        <v>42.019229278069446</v>
      </c>
      <c r="DK28" s="2">
        <f>((((1-'Calcification Rates'!$J$61)*$A28)*(('Calcification Rates'!$F$61+'Calcification Rates'!$G$61)*0.1))+('Calcification Rates'!$J$61*$A28*('Calcification Rates'!$F$61+'Calcification Rates'!$G$61)))*('Calcification Rates'!$H$61+'Calcification Rates'!$I$61)</f>
        <v>78.136967943340068</v>
      </c>
      <c r="DL28" s="2">
        <f>(2*'Calcification Rates'!$F$62*'Calcification Rates'!$H$62)+0.1*'Calcification Rates'!$F$62*(CV28+(2*'Calcification Rates'!$F$62))*'Calcification Rates'!$H$62</f>
        <v>16.849214565831687</v>
      </c>
      <c r="DM28" s="2">
        <f>(2*('Calcification Rates'!$F$62-'Calcification Rates'!$G$62)*('Calcification Rates'!$H$62-'Calcification Rates'!$I$62))+(0.1*('Calcification Rates'!$F$62-'Calcification Rates'!$G$62)*(CV28+(2*'Calcification Rates'!$F$62-'Calcification Rates'!$G$62)))*('Calcification Rates'!$H$62-'Calcification Rates'!$I$62)</f>
        <v>9.8259627572324089</v>
      </c>
      <c r="DN28" s="2">
        <f>(2*('Calcification Rates'!$F$62+'Calcification Rates'!$G$62)*('Calcification Rates'!$H$62+'Calcification Rates'!$I$62))+(0.1*('Calcification Rates'!$F$62+'Calcification Rates'!$G$62)*(CV28+(2*'Calcification Rates'!$F$62+'Calcification Rates'!$G$62)))*('Calcification Rates'!$H$62+'Calcification Rates'!$I$62)</f>
        <v>25.74561781481745</v>
      </c>
      <c r="DO28" s="2">
        <f>((((((((($A28*2)/PI())/2)+'Calcification Rates'!$F$63)^2)*PI())/2))-((((((($A28*2)/PI())/2)^2)*PI())/2)))*'Calcification Rates'!$H$63</f>
        <v>28.776017648815106</v>
      </c>
      <c r="DP28" s="2">
        <f>((((((((($A28*2)/PI())/2)+('Calcification Rates'!$F$63-'Calcification Rates'!$G$63))^2)*PI())/2))-((((((($A28*2)/PI())/2)^2)*PI())/2)))*('Calcification Rates'!$H$63-'Calcification Rates'!$I$63)</f>
        <v>21.033126790502834</v>
      </c>
      <c r="DQ28" s="2">
        <f>((((((((($A28*2)/PI())/2)+('Calcification Rates'!$F$63+'Calcification Rates'!$G$63))^2)*PI())/2))-((((((($A28*2)/PI())/2)^2)*PI())/2)))*('Calcification Rates'!$H$63+'Calcification Rates'!$I$63)</f>
        <v>37.490033808973791</v>
      </c>
      <c r="DR28" s="2">
        <f>(2*'Calcification Rates'!$F$64*'Calcification Rates'!$H$64)+0.1*'Calcification Rates'!$F$64*($A28+(2*'Calcification Rates'!$F$64))*'Calcification Rates'!$H$64</f>
        <v>8.4964239181935959</v>
      </c>
      <c r="DS28" s="2">
        <f>(2*('Calcification Rates'!$F$64-'Calcification Rates'!$G$64)*('Calcification Rates'!$H$64-'Calcification Rates'!$I$64))+(0.1*('Calcification Rates'!$F$64-'Calcification Rates'!$G$64)*($A28+(2*'Calcification Rates'!$F$64-'Calcification Rates'!$G$64)))*('Calcification Rates'!$H$64-'Calcification Rates'!$I$64)</f>
        <v>4.9384753228608353</v>
      </c>
      <c r="DT28" s="2">
        <f>(2*('Calcification Rates'!$F$64+'Calcification Rates'!$G$64)*('Calcification Rates'!$H$64+'Calcification Rates'!$I$64))+(0.1*('Calcification Rates'!$F$64+'Calcification Rates'!$G$64)*($A28+(2*'Calcification Rates'!$F$64+'Calcification Rates'!$G$64)))*('Calcification Rates'!$H$64+'Calcification Rates'!$I$64)</f>
        <v>13.025195453411682</v>
      </c>
      <c r="DU28" s="2">
        <f>((((((((($A28*2)/PI())/2)+'Calcification Rates'!$F$65)^2)*PI())/2))-((((((($A28*2)/PI())/2)^2)*PI())/2)))*'Calcification Rates'!$H$65</f>
        <v>28.776017648815106</v>
      </c>
      <c r="DV28" s="2">
        <f>((((((((($A28*2)/PI())/2)+('Calcification Rates'!$F$65-'Calcification Rates'!$G$65))^2)*PI())/2))-((((((($A28*2)/PI())/2)^2)*PI())/2)))*('Calcification Rates'!$H$65-'Calcification Rates'!$I$65)</f>
        <v>21.033126790502834</v>
      </c>
      <c r="DW28" s="2">
        <f>((((((((($A28*2)/PI())/2)+('Calcification Rates'!$F$65+'Calcification Rates'!$G$65))^2)*PI())/2))-((((((($A28*2)/PI())/2)^2)*PI())/2)))*('Calcification Rates'!$H$65+'Calcification Rates'!$I$65)</f>
        <v>37.490033808973791</v>
      </c>
      <c r="DX28" s="2">
        <f>(2*'Calcification Rates'!$F$66*'Calcification Rates'!$H$66)+0.1*'Calcification Rates'!$F$66*(DH28+(2*'Calcification Rates'!$F$66))*'Calcification Rates'!$H$66</f>
        <v>17.996965966415793</v>
      </c>
      <c r="DY28" s="2">
        <f>(2*('Calcification Rates'!$F$66-'Calcification Rates'!$G$66)*('Calcification Rates'!$H$66-'Calcification Rates'!$I$66))+(0.1*('Calcification Rates'!$F$66-'Calcification Rates'!$G$66)*(DH28+(2*'Calcification Rates'!$F$66-'Calcification Rates'!$G$66)))*('Calcification Rates'!$H$66-'Calcification Rates'!$I$66)</f>
        <v>10.497549150903536</v>
      </c>
      <c r="DZ28" s="2">
        <f>(2*('Calcification Rates'!$F$66+'Calcification Rates'!$G$66)*('Calcification Rates'!$H$66+'Calcification Rates'!$I$66))+(0.1*('Calcification Rates'!$F$66+'Calcification Rates'!$G$66)*(DH28+(2*'Calcification Rates'!$F$66+'Calcification Rates'!$G$66)))*('Calcification Rates'!$H$66+'Calcification Rates'!$I$66)</f>
        <v>27.493522580687916</v>
      </c>
      <c r="EA28" s="2">
        <f>((((((((($A28*2)/PI())/2)+'Calcification Rates'!$F$67)^2)*PI())/2))-((((((($A28*2)/PI())/2)^2)*PI())/2)))*'Calcification Rates'!$H$67</f>
        <v>28.776017648815106</v>
      </c>
      <c r="EB28" s="2">
        <f>((((((((($A28*2)/PI())/2)+('Calcification Rates'!$F$67-'Calcification Rates'!$G$67))^2)*PI())/2))-((((((($A28*2)/PI())/2)^2)*PI())/2)))*('Calcification Rates'!$H$67-'Calcification Rates'!$I$67)</f>
        <v>21.033126790502834</v>
      </c>
      <c r="EC28" s="2">
        <f>((((((((($A28*2)/PI())/2)+('Calcification Rates'!$F$67+'Calcification Rates'!$G$67))^2)*PI())/2))-((((((($A28*2)/PI())/2)^2)*PI())/2)))*('Calcification Rates'!$H$67+'Calcification Rates'!$I$67)</f>
        <v>37.490033808973791</v>
      </c>
      <c r="ED28" s="2">
        <f>((((((((($A28*2)/PI())/2)+'Calcification Rates'!$F$68)^2)*PI())/2))-((((((($A28*2)/PI())/2)^2)*PI())/2)))*'Calcification Rates'!$H$68</f>
        <v>28.776017648815106</v>
      </c>
      <c r="EE28" s="2">
        <f>((((((((($A28*2)/PI())/2)+('Calcification Rates'!$F$68-'Calcification Rates'!$G$68))^2)*PI())/2))-((((((($A28*2)/PI())/2)^2)*PI())/2)))*('Calcification Rates'!$H$68-'Calcification Rates'!$I$68)</f>
        <v>21.033126790502834</v>
      </c>
      <c r="EF28" s="2">
        <f>((((((((($A28*2)/PI())/2)+('Calcification Rates'!$F$68+'Calcification Rates'!$G$68))^2)*PI())/2))-((((((($A28*2)/PI())/2)^2)*PI())/2)))*('Calcification Rates'!$H$68+'Calcification Rates'!$I$68)</f>
        <v>37.490033808973791</v>
      </c>
      <c r="EG28" s="2">
        <f>((((1-'Calcification Rates'!$J$69)*$A28)*'Calcification Rates'!$F$69*0.1)+('Calcification Rates'!$J$69*$A28*'Calcification Rates'!$F$69))*'Calcification Rates'!$H$69</f>
        <v>7.9801007000000022</v>
      </c>
      <c r="EH28" s="2">
        <f>((((1-'Calcification Rates'!$J$69)*EC28)*(('Calcification Rates'!$F$69-'Calcification Rates'!$G$69)*0.1))+('Calcification Rates'!$J$69*EC28*('Calcification Rates'!$F$69-'Calcification Rates'!$G$69)))*('Calcification Rates'!$H$69-'Calcification Rates'!$I$69)</f>
        <v>8.5030290759402494</v>
      </c>
      <c r="EI28" s="2">
        <f>((((1-'Calcification Rates'!$J$69)*EC28)*(('Calcification Rates'!$F$69+'Calcification Rates'!$G$69)*0.1))+('Calcification Rates'!$J$69*EC28*('Calcification Rates'!$F$69+'Calcification Rates'!$G$69)))*('Calcification Rates'!$H$69+'Calcification Rates'!$I$69)</f>
        <v>14.829882847061498</v>
      </c>
      <c r="EJ28" s="2">
        <f>(2*'Calcification Rates'!$F$70*'Calcification Rates'!$H$70)+0.1*'Calcification Rates'!$F$70*(DT28+(2*'Calcification Rates'!$F$70))*'Calcification Rates'!$H$70</f>
        <v>6.2200665558764019</v>
      </c>
      <c r="EK28" s="2">
        <f>(2*('Calcification Rates'!$F$70-'Calcification Rates'!$G$70)*('Calcification Rates'!$H$70-'Calcification Rates'!$I$70))+(0.1*('Calcification Rates'!$F$70-'Calcification Rates'!$G$70)*(DT28+(2*'Calcification Rates'!$F$70-'Calcification Rates'!$G$70)))*('Calcification Rates'!$H$70-'Calcification Rates'!$I$70)</f>
        <v>3.6065051498013068</v>
      </c>
      <c r="EL28" s="2">
        <f>(2*('Calcification Rates'!$F$70+'Calcification Rates'!$G$70)*('Calcification Rates'!$H$70+'Calcification Rates'!$I$70))+(0.1*('Calcification Rates'!$F$70+'Calcification Rates'!$G$70)*(DT28+(2*'Calcification Rates'!$F$70+'Calcification Rates'!$G$70)))*('Calcification Rates'!$H$70+'Calcification Rates'!$I$70)</f>
        <v>9.5585424130462755</v>
      </c>
      <c r="EM28" s="2">
        <f>((((1-'Calcification Rates'!$J$71)*$A28)*'Calcification Rates'!$F$71*0.1)+('Calcification Rates'!$J$71*$A28*'Calcification Rates'!$F$71))*'Calcification Rates'!$H$71</f>
        <v>58.748563270501371</v>
      </c>
      <c r="EN28" s="2">
        <f>((((1-'Calcification Rates'!$J$71)*$A28)*(('Calcification Rates'!$F$71-'Calcification Rates'!$G$71)*0.1))+('Calcification Rates'!$J$71*$A28*('Calcification Rates'!$F$71-'Calcification Rates'!$G$71)))*('Calcification Rates'!$H$71-'Calcification Rates'!$I$71)</f>
        <v>42.019229278069446</v>
      </c>
      <c r="EO28" s="2">
        <f>((((1-'Calcification Rates'!$J$71)*$A28)*(('Calcification Rates'!$F$71+'Calcification Rates'!$G$71)*0.1))+('Calcification Rates'!$J$71*$A28*('Calcification Rates'!$F$71+'Calcification Rates'!$G$71)))*('Calcification Rates'!$H$71+'Calcification Rates'!$I$71)</f>
        <v>78.136967943340068</v>
      </c>
      <c r="EP28" s="2">
        <f>(2*'Calcification Rates'!$F$72*'Calcification Rates'!$H$72)+0.1*'Calcification Rates'!$F$72*($A28+(2*'Calcification Rates'!$F$72))*'Calcification Rates'!$H$72</f>
        <v>8.4964239181935959</v>
      </c>
      <c r="EQ28" s="2">
        <f>(2*('Calcification Rates'!$F$72-'Calcification Rates'!$G$72)*('Calcification Rates'!$H$72-'Calcification Rates'!$I$72))+(0.1*('Calcification Rates'!$F$72-'Calcification Rates'!$G$72)*($A28+(2*'Calcification Rates'!$F$72-'Calcification Rates'!$G$72)))*('Calcification Rates'!$H$72-'Calcification Rates'!$I$72)</f>
        <v>4.9384753228608353</v>
      </c>
      <c r="ER28" s="2">
        <f>(2*('Calcification Rates'!$F$72+'Calcification Rates'!$G$72)*('Calcification Rates'!$H$72+'Calcification Rates'!$I$72))+(0.1*('Calcification Rates'!$F$72+'Calcification Rates'!$G$72)*($A28+(2*'Calcification Rates'!$F$72+'Calcification Rates'!$G$72)))*('Calcification Rates'!$H$72+'Calcification Rates'!$I$72)</f>
        <v>13.025195453411682</v>
      </c>
      <c r="ES28" s="2">
        <f>$A28*'Calcification Rates'!$F$73*'Calcification Rates'!$H$73</f>
        <v>35.1</v>
      </c>
      <c r="ET28" s="2">
        <f>$A28*('Calcification Rates'!$F$73-'Calcification Rates'!$G$73)*('Calcification Rates'!$H$73-'Calcification Rates'!$I$73)</f>
        <v>24.574940000000005</v>
      </c>
      <c r="EU28" s="2">
        <f>$A28*('Calcification Rates'!$F$73+'Calcification Rates'!$G$73)*('Calcification Rates'!$H$73+'Calcification Rates'!$I$73)</f>
        <v>47.487440000000007</v>
      </c>
      <c r="EV28" s="2">
        <f>(2*'Calcification Rates'!$F$74*'Calcification Rates'!$H$74)+0.1*'Calcification Rates'!$F$74*($A28+(2*'Calcification Rates'!$F$74))*'Calcification Rates'!$H$74</f>
        <v>8.4964239181935959</v>
      </c>
      <c r="EW28" s="2">
        <f>(2*('Calcification Rates'!$F$74-'Calcification Rates'!$G$74)*('Calcification Rates'!$H$74-'Calcification Rates'!$I$74))+(0.1*('Calcification Rates'!$F$74-'Calcification Rates'!$G$74)*($A28+(2*'Calcification Rates'!$F$74-'Calcification Rates'!$G$74)))*('Calcification Rates'!$H$74-'Calcification Rates'!$I$74)</f>
        <v>4.9384753228608353</v>
      </c>
      <c r="EX28" s="2">
        <f>(2*('Calcification Rates'!$F$74+'Calcification Rates'!$G$74)*('Calcification Rates'!$H$74+'Calcification Rates'!$I$74))+(0.1*('Calcification Rates'!$F$74+'Calcification Rates'!$G$74)*($A28+(2*'Calcification Rates'!$F$74+'Calcification Rates'!$G$74)))*('Calcification Rates'!$H$74+'Calcification Rates'!$I$74)</f>
        <v>13.025195453411682</v>
      </c>
      <c r="EY28" s="2">
        <f>$A28*'Calcification Rates'!$F$75*'Calcification Rates'!$H$75</f>
        <v>21.92111646258504</v>
      </c>
      <c r="EZ28" s="2">
        <f>$A28*('Calcification Rates'!$F$75-'Calcification Rates'!$G$75)*('Calcification Rates'!$H$75-'Calcification Rates'!$I$75)</f>
        <v>17.01702889642382</v>
      </c>
      <c r="FA28" s="2">
        <f>$A28*('Calcification Rates'!$F$75+'Calcification Rates'!$G$75)*('Calcification Rates'!$H$75+'Calcification Rates'!$I$75)</f>
        <v>27.395528768783947</v>
      </c>
      <c r="FB28" s="2">
        <f>((((1-'Calcification Rates'!$J$76)*$A28)*'Calcification Rates'!$F$76*0.1)+('Calcification Rates'!$J$76*$A28*'Calcification Rates'!$F$76))*'Calcification Rates'!$H$76</f>
        <v>15.008759999999999</v>
      </c>
      <c r="FC28" s="2">
        <f>((((1-'Calcification Rates'!$J$76)*$A28)*(('Calcification Rates'!$F$76-'Calcification Rates'!$G$76)*0.1))+('Calcification Rates'!$J$76*$A28*('Calcification Rates'!$F$76-'Calcification Rates'!$G$76)))*('Calcification Rates'!$H$76-'Calcification Rates'!$I$76)</f>
        <v>10.504797888000002</v>
      </c>
      <c r="FD28" s="2">
        <f>((((1-'Calcification Rates'!$J$76)*$A28)*(('Calcification Rates'!$F$76+'Calcification Rates'!$G$76)*0.1))+('Calcification Rates'!$J$76*$A28*('Calcification Rates'!$F$76+'Calcification Rates'!$G$76)))*('Calcification Rates'!$H$76+'Calcification Rates'!$I$76)</f>
        <v>20.310521088000002</v>
      </c>
      <c r="FE28" s="113">
        <f>$A28*'Calcification Rates'!$F$77*'Calcification Rates'!$H$77</f>
        <v>46.02</v>
      </c>
      <c r="FF28" s="113">
        <f>$A28*('Calcification Rates'!$F$77-'Calcification Rates'!$G$77)*('Calcification Rates'!$H$77-'Calcification Rates'!$I$77)</f>
        <v>32.159400000000005</v>
      </c>
      <c r="FG28" s="113">
        <f>$A28*('Calcification Rates'!$F$77+'Calcification Rates'!$G$77)*('Calcification Rates'!$H$77+'Calcification Rates'!$I$77)</f>
        <v>62.348000000000006</v>
      </c>
      <c r="FH28" s="113">
        <f>$A28*'Calcification Rates'!$F$81*'Calcification Rates'!$H$81</f>
        <v>4.6280000000000001</v>
      </c>
      <c r="FI28" s="113">
        <f>$A28*('Calcification Rates'!$F$81-'Calcification Rates'!$G$81)*('Calcification Rates'!$H$81-'Calcification Rates'!$I$81)</f>
        <v>2.6259999999999999</v>
      </c>
      <c r="FJ28" s="113">
        <f>$A28*('Calcification Rates'!$F$81+'Calcification Rates'!$G$81)*('Calcification Rates'!$H$81+'Calcification Rates'!$I$81)</f>
        <v>6.63</v>
      </c>
      <c r="FK28" s="113">
        <f>$A28*'Calcification Rates'!$F$84*'Calcification Rates'!$H$84</f>
        <v>4.6280000000000001</v>
      </c>
      <c r="FL28" s="113">
        <f>$A28*('Calcification Rates'!$F$84-'Calcification Rates'!$G$84)*('Calcification Rates'!$H$84-'Calcification Rates'!$I$84)</f>
        <v>2.6259999999999999</v>
      </c>
      <c r="FM28" s="113">
        <f>$A28*('Calcification Rates'!$F$84+'Calcification Rates'!$G$84)*('Calcification Rates'!$H$84+'Calcification Rates'!$I$84)</f>
        <v>6.63</v>
      </c>
    </row>
    <row r="29" spans="1:169" x14ac:dyDescent="0.3">
      <c r="A29" s="1">
        <v>27</v>
      </c>
      <c r="B29" s="2">
        <f>((((1-'Calcification Rates'!$J$11)*A29)*'Calcification Rates'!$F$11*0.1)+('Calcification Rates'!$J$11*A29*'Calcification Rates'!$F$11))*'Calcification Rates'!$H$11</f>
        <v>61.008123396289889</v>
      </c>
      <c r="C29" s="2">
        <f>((((1-'Calcification Rates'!$J$11)*A29)*(('Calcification Rates'!$F$11-'Calcification Rates'!$G$11)*0.1))+('Calcification Rates'!$J$11*A29*('Calcification Rates'!$F$11-'Calcification Rates'!$G$11)))*('Calcification Rates'!$H$11-'Calcification Rates'!$I$11)</f>
        <v>43.635353481072116</v>
      </c>
      <c r="D29" s="2">
        <f>((((1-'Calcification Rates'!$J$11)*A29)*(('Calcification Rates'!$F$11+'Calcification Rates'!$G$11)*0.1))+('Calcification Rates'!$J$11*A29*('Calcification Rates'!$F$11+'Calcification Rates'!$G$11)))*('Calcification Rates'!$H$11+'Calcification Rates'!$I$11)</f>
        <v>81.142235941160834</v>
      </c>
      <c r="E29" s="2">
        <f>((((1-'Calcification Rates'!$J$12)*A29)*'Calcification Rates'!$F$12*0.1)+('Calcification Rates'!$J$12*A29*'Calcification Rates'!$F$12))*'Calcification Rates'!$H$12</f>
        <v>10.592162484452876</v>
      </c>
      <c r="F29" s="2">
        <f>((((1-'Calcification Rates'!$J$12)*A29)*(('Calcification Rates'!$F$12-'Calcification Rates'!$G$12)*0.1))+('Calcification Rates'!$J$12*A29*('Calcification Rates'!$F$12-'Calcification Rates'!$G$12)))*('Calcification Rates'!$H$12-'Calcification Rates'!$I$12)</f>
        <v>7.9859782663816894</v>
      </c>
      <c r="G29" s="2">
        <f>((((1-'Calcification Rates'!$J$12)*A29)*(('Calcification Rates'!$F$12+'Calcification Rates'!$G$12)*0.1))+('Calcification Rates'!$J$12*A29*('Calcification Rates'!$F$12+'Calcification Rates'!$G$12)))*('Calcification Rates'!$H$12+'Calcification Rates'!$I$12)</f>
        <v>13.530534998200178</v>
      </c>
      <c r="H29" s="2">
        <f>(2*'Calcification Rates'!$F$13*'Calcification Rates'!$H$13)+0.1*'Calcification Rates'!$F$13*(A29+(2*'Calcification Rates'!$F$13))*'Calcification Rates'!$H$13</f>
        <v>8.6718683616257533</v>
      </c>
      <c r="I29" s="2">
        <f>(2*('Calcification Rates'!$F$13-'Calcification Rates'!$G$13)*('Calcification Rates'!$H$13-'Calcification Rates'!$I$13))+(0.1*('Calcification Rates'!$F$13-'Calcification Rates'!$G$13)*(A29+(2*'Calcification Rates'!$F$13-'Calcification Rates'!$G$13)))*('Calcification Rates'!$H$13-'Calcification Rates'!$I$13)</f>
        <v>5.0411335300251015</v>
      </c>
      <c r="J29" s="2">
        <f>(2*('Calcification Rates'!$F$13+'Calcification Rates'!$G$13)*('Calcification Rates'!$H$13+'Calcification Rates'!$I$13))+(0.1*('Calcification Rates'!$F$13+'Calcification Rates'!$G$13)*(A29+(2*'Calcification Rates'!$F$13+'Calcification Rates'!$G$13)))*('Calcification Rates'!$H$13+'Calcification Rates'!$I$13)</f>
        <v>13.292378903298557</v>
      </c>
      <c r="K29" s="2">
        <f>(2*'Calcification Rates'!$F$14*'Calcification Rates'!$H$14)+0.1*'Calcification Rates'!$F$14*(A29+(2*'Calcification Rates'!$F$14))*'Calcification Rates'!$H$14</f>
        <v>16.544846519331031</v>
      </c>
      <c r="L29" s="2">
        <f>(2*('Calcification Rates'!$F$14-'Calcification Rates'!$G$14)*('Calcification Rates'!$H$14-'Calcification Rates'!$I$14))+(0.1*('Calcification Rates'!$F$14-'Calcification Rates'!$G$14)*(A29+(2*'Calcification Rates'!$F$14-'Calcification Rates'!$G$14)))*('Calcification Rates'!$H$14-'Calcification Rates'!$I$14)</f>
        <v>10.284977337898143</v>
      </c>
      <c r="M29" s="2">
        <f>(2*('Calcification Rates'!$F$14+'Calcification Rates'!$G$14)*('Calcification Rates'!$H$14+'Calcification Rates'!$I$14))+(0.1*('Calcification Rates'!$F$14+'Calcification Rates'!$G$14)*(A29+(2*'Calcification Rates'!$F$14+'Calcification Rates'!$G$14)))*('Calcification Rates'!$H$14+'Calcification Rates'!$I$14)</f>
        <v>24.354522430121762</v>
      </c>
      <c r="N29" s="2">
        <f>((((((((($A29*2)/PI())/2)+'Calcification Rates'!$F$15)^2)*PI())/2))-((((((($A29*2)/PI())/2)^2)*PI())/2)))*'Calcification Rates'!$H$15</f>
        <v>34.805175684948324</v>
      </c>
      <c r="O29" s="2">
        <f>((((((((($A29*2)/PI())/2)+('Calcification Rates'!$F$15-'Calcification Rates'!$G$15))^2)*PI())/2))-((((((($A29*2)/PI())/2)^2)*PI())/2)))*('Calcification Rates'!$H$15-'Calcification Rates'!$I$15)</f>
        <v>26.43457350590818</v>
      </c>
      <c r="P29" s="2">
        <f>((((((((($A29*2)/PI())/2)+('Calcification Rates'!$F$15+'Calcification Rates'!$G$15))^2)*PI())/2))-((((((($A29*2)/PI())/2)^2)*PI())/2)))*('Calcification Rates'!$H$15+'Calcification Rates'!$I$15)</f>
        <v>44.290654033394006</v>
      </c>
      <c r="Q29" s="2">
        <f>(2*'Calcification Rates'!$F$16*'Calcification Rates'!$H$16)+0.1*'Calcification Rates'!$F$16*(A29+(2*'Calcification Rates'!$F$16))*'Calcification Rates'!$H$16</f>
        <v>16.544846519331031</v>
      </c>
      <c r="R29" s="2">
        <f>(2*('Calcification Rates'!$F$16-'Calcification Rates'!$G$16)*('Calcification Rates'!$H$16-'Calcification Rates'!$I$16))+(0.1*('Calcification Rates'!$F$16-'Calcification Rates'!$G$16)*(A29+(2*'Calcification Rates'!$F$16-'Calcification Rates'!$G$16)))*('Calcification Rates'!$H$16-'Calcification Rates'!$I$16)</f>
        <v>10.284977337898143</v>
      </c>
      <c r="S29" s="2">
        <f>(2*('Calcification Rates'!$F$16+'Calcification Rates'!$G$16)*('Calcification Rates'!$H$16+'Calcification Rates'!$I$16))+(0.1*('Calcification Rates'!$F$16+'Calcification Rates'!$G$16)*(A29+(2*'Calcification Rates'!$F$16+'Calcification Rates'!$G$16)))*('Calcification Rates'!$H$16+'Calcification Rates'!$I$16)</f>
        <v>24.354522430121762</v>
      </c>
      <c r="T29" s="2">
        <f>$A29*'Calcification Rates'!$F$17*'Calcification Rates'!$H$17</f>
        <v>33.072097354006544</v>
      </c>
      <c r="U29" s="2">
        <f>$A29*('Calcification Rates'!$F$17-'Calcification Rates'!$G$17)*('Calcification Rates'!$H$17-'Calcification Rates'!$I$17)</f>
        <v>25.322094495251658</v>
      </c>
      <c r="V29" s="2">
        <f>$A29*('Calcification Rates'!$F$17+'Calcification Rates'!$G$17)*('Calcification Rates'!$H$17+'Calcification Rates'!$I$17)</f>
        <v>41.749254275048735</v>
      </c>
      <c r="W29" s="2">
        <f>$A29*'Calcification Rates'!$F$22*'Calcification Rates'!$H$22</f>
        <v>4.806</v>
      </c>
      <c r="X29" s="2">
        <f>$A29*('Calcification Rates'!$F$22-'Calcification Rates'!$G$22)*('Calcification Rates'!$H$22-'Calcification Rates'!$I$22)</f>
        <v>2.7269999999999999</v>
      </c>
      <c r="Y29" s="2">
        <f>$A29*('Calcification Rates'!$F$22+'Calcification Rates'!$G$22)*('Calcification Rates'!$H$22+'Calcification Rates'!$I$22)</f>
        <v>6.8849999999999998</v>
      </c>
      <c r="Z29" s="2">
        <f>((((((((($A29*2)/PI())/2)+'Calcification Rates'!$F$25)^2)*PI())/2))-((((((($A29*2)/PI())/2)^2)*PI())/2)))*'Calcification Rates'!$H$25</f>
        <v>52.017870299942906</v>
      </c>
      <c r="AA29" s="2">
        <f>((((((((($A29*2)/PI())/2)+('Calcification Rates'!$F$25-'Calcification Rates'!$G$25))^2)*PI())/2))-((((((($A29*2)/PI())/2)^2)*PI())/2)))*('Calcification Rates'!$H$25-'Calcification Rates'!$I$25)</f>
        <v>22.323734277449621</v>
      </c>
      <c r="AB29" s="2">
        <f>((((((((($A29*2)/PI())/2)+('Calcification Rates'!$F$25+'Calcification Rates'!$G$25))^2)*PI())/2))-((((((($A29*2)/PI())/2)^2)*PI())/2)))*('Calcification Rates'!$H$25+'Calcification Rates'!$I$25)</f>
        <v>83.357951325740757</v>
      </c>
      <c r="AC29" s="2">
        <f>((((((((($A29*2)/PI())/2)+'Calcification Rates'!$F$26)^2)*PI())/2))-((((((($A29*2)/PI())/2)^2)*PI())/2)))*'Calcification Rates'!$H$26</f>
        <v>52.017870299942906</v>
      </c>
      <c r="AD29" s="2">
        <f>((((((((($A29*2)/PI())/2)+('Calcification Rates'!$F$26-'Calcification Rates'!$G$26))^2)*PI())/2))-((((((($A29*2)/PI())/2)^2)*PI())/2)))*('Calcification Rates'!$H$26-'Calcification Rates'!$I$26)</f>
        <v>22.323734277449621</v>
      </c>
      <c r="AE29" s="2">
        <f>((((((((($A29*2)/PI())/2)+('Calcification Rates'!$F$26+'Calcification Rates'!$G$26))^2)*PI())/2))-((((((($A29*2)/PI())/2)^2)*PI())/2)))*('Calcification Rates'!$H$26+'Calcification Rates'!$I$26)</f>
        <v>83.357951325740757</v>
      </c>
      <c r="AF29" s="2">
        <f>((((((((($A29*2)/PI())/2)+'Calcification Rates'!$F$27)^2)*PI())/2))-((((((($A29*2)/PI())/2)^2)*PI())/2)))*'Calcification Rates'!$H$27</f>
        <v>52.017870299942906</v>
      </c>
      <c r="AG29" s="2">
        <f>((((((((($A29*2)/PI())/2)+('Calcification Rates'!$F$27-'Calcification Rates'!$G$27))^2)*PI())/2))-((((((($A29*2)/PI())/2)^2)*PI())/2)))*('Calcification Rates'!$H$27-'Calcification Rates'!$I$27)</f>
        <v>22.323734277449621</v>
      </c>
      <c r="AH29" s="2">
        <f>((((((((($A29*2)/PI())/2)+('Calcification Rates'!$F$27+'Calcification Rates'!$G$27))^2)*PI())/2))-((((((($A29*2)/PI())/2)^2)*PI())/2)))*('Calcification Rates'!$H$27+'Calcification Rates'!$I$27)</f>
        <v>83.357951325740757</v>
      </c>
      <c r="AI29" s="2">
        <f>$A29*'Calcification Rates'!$F$29*'Calcification Rates'!$H$29</f>
        <v>43.56989999999999</v>
      </c>
      <c r="AJ29" s="2">
        <f>$A29*('Calcification Rates'!$F$29-'Calcification Rates'!$G$29)*('Calcification Rates'!$H$29-'Calcification Rates'!$I$29)</f>
        <v>40.313159999999996</v>
      </c>
      <c r="AK29" s="2">
        <f>$A29*('Calcification Rates'!$F$29+'Calcification Rates'!$G$29)*('Calcification Rates'!$H$29+'Calcification Rates'!$I$29)</f>
        <v>46.82663999999999</v>
      </c>
      <c r="AL29" s="2">
        <f>(2*'Calcification Rates'!$F$30*'Calcification Rates'!$H$30)+0.1*'Calcification Rates'!$F$30*($A29+(2*'Calcification Rates'!$F$30))*'Calcification Rates'!$H$30</f>
        <v>8.6718683616257533</v>
      </c>
      <c r="AM29" s="2">
        <f>(2*('Calcification Rates'!$F$30-'Calcification Rates'!$G$30)*('Calcification Rates'!$H$30-'Calcification Rates'!$I$30))+(0.1*('Calcification Rates'!$F$30-'Calcification Rates'!$G$30)*($A29+(2*'Calcification Rates'!$F$30-'Calcification Rates'!$G$30)))*('Calcification Rates'!$H$30-'Calcification Rates'!$I$30)</f>
        <v>5.0411335300251015</v>
      </c>
      <c r="AN29" s="2">
        <f>(2*('Calcification Rates'!$F$30+'Calcification Rates'!$G$30)*('Calcification Rates'!$H$30+'Calcification Rates'!$I$30))+(0.1*('Calcification Rates'!$F$30+'Calcification Rates'!$G$30)*($A29+(2*'Calcification Rates'!$F$30+'Calcification Rates'!$G$30)))*('Calcification Rates'!$H$30+'Calcification Rates'!$I$30)</f>
        <v>13.292378903298557</v>
      </c>
      <c r="AO29" s="2">
        <f>((((((((($A29*2)/PI())/2)+'Calcification Rates'!$F$31)^2)*PI())/2))-((((((($A29*2)/PI())/2)^2)*PI())/2)))*'Calcification Rates'!$H$31</f>
        <v>98.151767600915605</v>
      </c>
      <c r="AP29" s="2">
        <f>((((((((($A29*2)/PI())/2)+('Calcification Rates'!$F$31-'Calcification Rates'!$G$31))^2)*PI())/2))-((((((($A29*2)/PI())/2)^2)*PI())/2)))*('Calcification Rates'!$H$31-'Calcification Rates'!$I$31)</f>
        <v>59.996265714318767</v>
      </c>
      <c r="AQ29" s="2">
        <f>((((((((($A29*2)/PI())/2)+('Calcification Rates'!$F$31+'Calcification Rates'!$G$31))^2)*PI())/2))-((((((($A29*2)/PI())/2)^2)*PI())/2)))*('Calcification Rates'!$H$31+'Calcification Rates'!$I$31)</f>
        <v>146.84750826918392</v>
      </c>
      <c r="AR29" s="2">
        <f>(2*'Calcification Rates'!$F$32*'Calcification Rates'!$H$32)+0.1*'Calcification Rates'!$F$32*($A29+(2*'Calcification Rates'!$F$32))*'Calcification Rates'!$H$32</f>
        <v>8.6718683616257533</v>
      </c>
      <c r="AS29" s="2">
        <f>(2*('Calcification Rates'!$F$32-'Calcification Rates'!$G$32)*('Calcification Rates'!$H$32-'Calcification Rates'!$I$32))+(0.1*('Calcification Rates'!$F$32-'Calcification Rates'!$G$32)*($A29+(2*'Calcification Rates'!$F$32-'Calcification Rates'!$G$32)))*('Calcification Rates'!$H$32-'Calcification Rates'!$I$32)</f>
        <v>5.0411335300251015</v>
      </c>
      <c r="AT29" s="2">
        <f>(2*('Calcification Rates'!$F$32+'Calcification Rates'!$G$32)*('Calcification Rates'!$H$32+'Calcification Rates'!$I$32))+(0.1*('Calcification Rates'!$F$32+'Calcification Rates'!$G$32)*($A29+(2*'Calcification Rates'!$F$32+'Calcification Rates'!$G$32)))*('Calcification Rates'!$H$32+'Calcification Rates'!$I$32)</f>
        <v>13.292378903298557</v>
      </c>
      <c r="AU29" s="2">
        <f>((((((((($A29*2)/PI())/2)+'Calcification Rates'!$F$36)^2)*PI())/2))-((((((($A29*2)/PI())/2)^2)*PI())/2)))*'Calcification Rates'!$H$36</f>
        <v>36.809436474420458</v>
      </c>
      <c r="AV29" s="2">
        <f>((((((((($A29*2)/PI())/2)+('Calcification Rates'!$F$36-'Calcification Rates'!$G$36))^2)*PI())/2))-((((((($A29*2)/PI())/2)^2)*PI())/2)))*('Calcification Rates'!$H$36-'Calcification Rates'!$I$36)</f>
        <v>28.084479012384847</v>
      </c>
      <c r="AW29" s="2">
        <f>((((((((($A29*2)/PI())/2)+('Calcification Rates'!$F$36+'Calcification Rates'!$G$36))^2)*PI())/2))-((((((($A29*2)/PI())/2)^2)*PI())/2)))*('Calcification Rates'!$H$36+'Calcification Rates'!$I$36)</f>
        <v>46.602134664097669</v>
      </c>
      <c r="AX29" s="2">
        <f>$A29*'Calcification Rates'!$F$37*'Calcification Rates'!$H$37</f>
        <v>34.894655227272729</v>
      </c>
      <c r="AY29" s="2">
        <f>$A29*('Calcification Rates'!$F$37-'Calcification Rates'!$G$37)*('Calcification Rates'!$H$37-'Calcification Rates'!$I$37)</f>
        <v>26.860803590996202</v>
      </c>
      <c r="AZ29" s="2">
        <f>$A29*('Calcification Rates'!$F$37+'Calcification Rates'!$G$37)*('Calcification Rates'!$H$37+'Calcification Rates'!$I$37)</f>
        <v>43.791169908617718</v>
      </c>
      <c r="BA29" s="2">
        <f>$A29*'Calcification Rates'!$F$38*'Calcification Rates'!$H$38</f>
        <v>51.933834000000012</v>
      </c>
      <c r="BB29" s="2">
        <f>$A29*('Calcification Rates'!$F$38-'Calcification Rates'!$G$38)*('Calcification Rates'!$H$38-'Calcification Rates'!$I$38)</f>
        <v>39.625910181818192</v>
      </c>
      <c r="BC29" s="2">
        <f>$A29*('Calcification Rates'!$F$38+'Calcification Rates'!$G$38)*('Calcification Rates'!$H$38+'Calcification Rates'!$I$38)</f>
        <v>65.676015000000007</v>
      </c>
      <c r="BD29" s="2">
        <f>(2*'Calcification Rates'!$F$39*'Calcification Rates'!$H$39)+0.1*'Calcification Rates'!$F$39*(AN29+(2*'Calcification Rates'!$F$39))*'Calcification Rates'!$H$39</f>
        <v>6.2669424075360878</v>
      </c>
      <c r="BE29" s="2">
        <f>(2*('Calcification Rates'!$F$39-'Calcification Rates'!$G$39)*('Calcification Rates'!$H$39-'Calcification Rates'!$I$39))+(0.1*('Calcification Rates'!$F$39-'Calcification Rates'!$G$39)*(AN29+(2*'Calcification Rates'!$F$39-'Calcification Rates'!$G$39)))*('Calcification Rates'!$H$39-'Calcification Rates'!$I$39)</f>
        <v>3.6339337237506575</v>
      </c>
      <c r="BF29" s="2">
        <f>(2*('Calcification Rates'!$F$39+'Calcification Rates'!$G$39)*('Calcification Rates'!$H$39+'Calcification Rates'!$I$39))+(0.1*('Calcification Rates'!$F$39+'Calcification Rates'!$G$39)*(AN29+(2*'Calcification Rates'!$F$39+'Calcification Rates'!$G$39)))*('Calcification Rates'!$H$39+'Calcification Rates'!$I$39)</f>
        <v>9.6299294089397272</v>
      </c>
      <c r="BG29" s="2">
        <f>((((((((($A29*2)/PI())/2)+'Calcification Rates'!$F$40)^2)*PI())/2))-((((((($A29*2)/PI())/2)^2)*PI())/2)))*'Calcification Rates'!$H$40</f>
        <v>36.809436474420458</v>
      </c>
      <c r="BH29" s="2">
        <f>((((((((($A29*2)/PI())/2)+('Calcification Rates'!$F$40-'Calcification Rates'!$G$40))^2)*PI())/2))-((((((($A29*2)/PI())/2)^2)*PI())/2)))*('Calcification Rates'!$H$40-'Calcification Rates'!$I$40)</f>
        <v>28.084479012384847</v>
      </c>
      <c r="BI29" s="2">
        <f>((((((((($A29*2)/PI())/2)+('Calcification Rates'!$F$40+'Calcification Rates'!$G$40))^2)*PI())/2))-((((((($A29*2)/PI())/2)^2)*PI())/2)))*('Calcification Rates'!$H$40+'Calcification Rates'!$I$40)</f>
        <v>46.602134664097669</v>
      </c>
      <c r="BJ29" s="2">
        <f>((((((((($A29*2)/PI())/2)+'Calcification Rates'!$F$41)^2)*PI())/2))-((((((($A29*2)/PI())/2)^2)*PI())/2)))*'Calcification Rates'!$H$41</f>
        <v>42.437653162699299</v>
      </c>
      <c r="BK29" s="2">
        <f>((((((((($A29*2)/PI())/2)+('Calcification Rates'!$F$41-'Calcification Rates'!$G$41))^2)*PI())/2))-((((((($A29*2)/PI())/2)^2)*PI())/2)))*('Calcification Rates'!$H$41-'Calcification Rates'!$I$41)</f>
        <v>33.920539773968862</v>
      </c>
      <c r="BL29" s="2">
        <f>((((((((($A29*2)/PI())/2)+('Calcification Rates'!$F$41+'Calcification Rates'!$G$41))^2)*PI())/2))-((((((($A29*2)/PI())/2)^2)*PI())/2)))*('Calcification Rates'!$H$41+'Calcification Rates'!$I$41)</f>
        <v>51.864338845903028</v>
      </c>
      <c r="BM29" s="2">
        <f>((((1-'Calcification Rates'!$J$42)*$A29)*'Calcification Rates'!$F$42*0.1)+('Calcification Rates'!$J$42*$A29*'Calcification Rates'!$F$42))*'Calcification Rates'!$H$42</f>
        <v>10.592162484452876</v>
      </c>
      <c r="BN29" s="2">
        <f>((((1-'Calcification Rates'!$J$42)*BI29)*(('Calcification Rates'!$F$42-'Calcification Rates'!$G$42)*0.1))+('Calcification Rates'!$J$42*BI29*('Calcification Rates'!$F$42-'Calcification Rates'!$G$42)))*('Calcification Rates'!$H$42-'Calcification Rates'!$I$42)</f>
        <v>13.783838318313952</v>
      </c>
      <c r="BO29" s="2">
        <f>((((1-'Calcification Rates'!$J$42)*BI29)*(('Calcification Rates'!$F$42+'Calcification Rates'!$G$42)*0.1))+('Calcification Rates'!$J$42*BI29*('Calcification Rates'!$F$42+'Calcification Rates'!$G$42)))*('Calcification Rates'!$H$42+'Calcification Rates'!$I$42)</f>
        <v>23.353770891237453</v>
      </c>
      <c r="BP29" s="2">
        <f>(2*'Calcification Rates'!$F$43*'Calcification Rates'!$H$43)+0.1*'Calcification Rates'!$F$43*($A29+(2*'Calcification Rates'!$F$43))*'Calcification Rates'!$H$43</f>
        <v>8.6718683616257533</v>
      </c>
      <c r="BQ29" s="2">
        <f>(2*('Calcification Rates'!$F$43-'Calcification Rates'!$G$43)*('Calcification Rates'!$H$43-'Calcification Rates'!$I$43))+(0.1*('Calcification Rates'!$F$43-'Calcification Rates'!$G$43)*($A29+(2*'Calcification Rates'!$F$43-'Calcification Rates'!$G$43)))*('Calcification Rates'!$H$43-'Calcification Rates'!$I$43)</f>
        <v>5.0411335300251015</v>
      </c>
      <c r="BR29" s="2">
        <f>(2*('Calcification Rates'!$F$43+'Calcification Rates'!$G$43)*('Calcification Rates'!$H$43+'Calcification Rates'!$I$43))+(0.1*('Calcification Rates'!$F$43+'Calcification Rates'!$G$43)*($A29+(2*'Calcification Rates'!$F$43+'Calcification Rates'!$G$43)))*('Calcification Rates'!$H$43+'Calcification Rates'!$I$43)</f>
        <v>13.292378903298557</v>
      </c>
      <c r="BS29" s="2">
        <f>$A29*'Calcification Rates'!$F$44*'Calcification Rates'!$H$44</f>
        <v>43.100340000000003</v>
      </c>
      <c r="BT29" s="2">
        <f>$A29*('Calcification Rates'!$F$44-'Calcification Rates'!$G$44)*('Calcification Rates'!$H$44-'Calcification Rates'!$I$44)</f>
        <v>32.072992988346968</v>
      </c>
      <c r="BU29" s="2">
        <f>$A29*('Calcification Rates'!$F$44+'Calcification Rates'!$G$44)*('Calcification Rates'!$H$44+'Calcification Rates'!$I$44)</f>
        <v>55.366620514712281</v>
      </c>
      <c r="BV29" s="2">
        <f>(2*'Calcification Rates'!$F$45*'Calcification Rates'!$H$45)+0.1*'Calcification Rates'!$F$45*($A29+(2*'Calcification Rates'!$F$45))*'Calcification Rates'!$H$45</f>
        <v>8.6718683616257533</v>
      </c>
      <c r="BW29" s="2">
        <f>(2*('Calcification Rates'!$F$45-'Calcification Rates'!$G$45)*('Calcification Rates'!$H$45-'Calcification Rates'!$I$45))+(0.1*('Calcification Rates'!$F$45-'Calcification Rates'!$G$45)*($A29+(2*'Calcification Rates'!$F$45-'Calcification Rates'!$G$45)))*('Calcification Rates'!$H$45-'Calcification Rates'!$I$45)</f>
        <v>5.0411335300251015</v>
      </c>
      <c r="BX29" s="2">
        <f>(2*('Calcification Rates'!$F$45+'Calcification Rates'!$G$45)*('Calcification Rates'!$H$45+'Calcification Rates'!$I$45))+(0.1*('Calcification Rates'!$F$45+'Calcification Rates'!$G$45)*($A29+(2*'Calcification Rates'!$F$45+'Calcification Rates'!$G$45)))*('Calcification Rates'!$H$45+'Calcification Rates'!$I$45)</f>
        <v>13.292378903298557</v>
      </c>
      <c r="BY29" s="2">
        <f>$A29*'Calcification Rates'!$F$46*'Calcification Rates'!$H$46</f>
        <v>10.951200000000002</v>
      </c>
      <c r="BZ29" s="2">
        <f>$A29*('Calcification Rates'!$F$46-'Calcification Rates'!$G$46)*('Calcification Rates'!$H$46-'Calcification Rates'!$I$46)</f>
        <v>8.446275</v>
      </c>
      <c r="CA29" s="2">
        <f>$A29*('Calcification Rates'!$F$46+'Calcification Rates'!$G$46)*('Calcification Rates'!$H$46+'Calcification Rates'!$I$46)</f>
        <v>13.711275000000002</v>
      </c>
      <c r="CB29" s="2">
        <f>(2*'Calcification Rates'!$F$47*'Calcification Rates'!$H$47)+0.1*'Calcification Rates'!$F$47*(BL29+(2*'Calcification Rates'!$F$47))*'Calcification Rates'!$H$47</f>
        <v>13.034178451753746</v>
      </c>
      <c r="CC29" s="2">
        <f>(2*('Calcification Rates'!$F$47-'Calcification Rates'!$G$47)*('Calcification Rates'!$H$47-'Calcification Rates'!$I$47))+(0.1*('Calcification Rates'!$F$47-'Calcification Rates'!$G$47)*(BL29+(2*'Calcification Rates'!$F$47-'Calcification Rates'!$G$47)))*('Calcification Rates'!$H$47-'Calcification Rates'!$I$47)</f>
        <v>7.5936619782703279</v>
      </c>
      <c r="CD29" s="2">
        <f>(2*('Calcification Rates'!$F$47+'Calcification Rates'!$G$47)*('Calcification Rates'!$H$47+'Calcification Rates'!$I$47))+(0.1*('Calcification Rates'!$F$47+'Calcification Rates'!$G$47)*(BL29+(2*'Calcification Rates'!$F$47+'Calcification Rates'!$G$47)))*('Calcification Rates'!$H$47+'Calcification Rates'!$I$47)</f>
        <v>19.935718735303226</v>
      </c>
      <c r="CE29" s="2">
        <f>(2*'Calcification Rates'!$F$48*'Calcification Rates'!$H$48)+0.1*'Calcification Rates'!$F$48*($A29+(2*'Calcification Rates'!$F$48))*'Calcification Rates'!$H$48</f>
        <v>8.6718683616257533</v>
      </c>
      <c r="CF29" s="2">
        <f>(2*('Calcification Rates'!$F$48-'Calcification Rates'!$G$48)*('Calcification Rates'!$H$48-'Calcification Rates'!$I$48))+(0.1*('Calcification Rates'!$F$48-'Calcification Rates'!$G$48)*($A29+(2*'Calcification Rates'!$F$48-'Calcification Rates'!$G$48)))*('Calcification Rates'!$H$48-'Calcification Rates'!$I$48)</f>
        <v>5.0411335300251015</v>
      </c>
      <c r="CG29" s="2">
        <f>(2*('Calcification Rates'!$F$48+'Calcification Rates'!$G$48)*('Calcification Rates'!$H$48+'Calcification Rates'!$I$48))+(0.1*('Calcification Rates'!$F$48+'Calcification Rates'!$G$48)*($A29+(2*'Calcification Rates'!$F$48+'Calcification Rates'!$G$48)))*('Calcification Rates'!$H$48+'Calcification Rates'!$I$48)</f>
        <v>13.292378903298557</v>
      </c>
      <c r="CH29" s="2">
        <f>((((1-'Calcification Rates'!$J$52)*$A29)*'Calcification Rates'!$F$52*0.1)+('Calcification Rates'!$J$52*$A29*'Calcification Rates'!$F$52))*'Calcification Rates'!$H$52</f>
        <v>59.796054359999992</v>
      </c>
      <c r="CI29" s="2">
        <f>((((1-'Calcification Rates'!$J$52)*$A29)*(('Calcification Rates'!$F$52-'Calcification Rates'!$G$52)*0.1))+('Calcification Rates'!$J$52*$A29*('Calcification Rates'!$F$52-'Calcification Rates'!$G$52)))*('Calcification Rates'!$H$52-'Calcification Rates'!$I$52)</f>
        <v>39.143338233061151</v>
      </c>
      <c r="CJ29" s="2">
        <f>((((1-'Calcification Rates'!$J$52)*$A29)*(('Calcification Rates'!$F$52+'Calcification Rates'!$G$52)*0.1))+('Calcification Rates'!$J$52*$A29*('Calcification Rates'!$F$52+'Calcification Rates'!$G$52)))*('Calcification Rates'!$H$52+'Calcification Rates'!$I$52)</f>
        <v>84.597953891022016</v>
      </c>
      <c r="CK29" s="2">
        <f>((((1-'Calcification Rates'!$J$53)*$A29)*'Calcification Rates'!$F$53*0.1)+('Calcification Rates'!$J$53*$A29*'Calcification Rates'!$F$53))*'Calcification Rates'!$H$53</f>
        <v>71.557139104363657</v>
      </c>
      <c r="CL29" s="2">
        <f>((((1-'Calcification Rates'!$J$53)*$A29)*(('Calcification Rates'!$F$53-'Calcification Rates'!$G$53)*0.1))+('Calcification Rates'!$J$53*$A29*('Calcification Rates'!$F$53-'Calcification Rates'!$G$53)))*('Calcification Rates'!$H$53-'Calcification Rates'!$I$53)</f>
        <v>49.523681039162447</v>
      </c>
      <c r="CM29" s="2">
        <f>((((1-'Calcification Rates'!$J$53)*$A29)*(('Calcification Rates'!$F$53+'Calcification Rates'!$G$53)*0.1))+('Calcification Rates'!$J$53*$A29*('Calcification Rates'!$F$53+'Calcification Rates'!$G$53)))*('Calcification Rates'!$H$53+'Calcification Rates'!$I$53)</f>
        <v>97.621997734177086</v>
      </c>
      <c r="CN29" s="2">
        <f>((((1-'Calcification Rates'!$J$54)*$A29)*'Calcification Rates'!$F$54*0.1)+('Calcification Rates'!$J$54*$A29*'Calcification Rates'!$F$54))*'Calcification Rates'!$H$54</f>
        <v>61.008123396289889</v>
      </c>
      <c r="CO29" s="2">
        <f>((((1-'Calcification Rates'!$J$54)*$A29)*(('Calcification Rates'!$F$54-'Calcification Rates'!$G$54)*0.1))+('Calcification Rates'!$J$54*$A29*('Calcification Rates'!$F$54-'Calcification Rates'!$G$54)))*('Calcification Rates'!$H$54-'Calcification Rates'!$I$54)</f>
        <v>43.635353481072116</v>
      </c>
      <c r="CP29" s="2">
        <f>((((1-'Calcification Rates'!$J$54)*$A29)*(('Calcification Rates'!$F$54+'Calcification Rates'!$G$54)*0.1))+('Calcification Rates'!$J$54*$A29*('Calcification Rates'!$F$54+'Calcification Rates'!$G$54)))*('Calcification Rates'!$H$54+'Calcification Rates'!$I$54)</f>
        <v>81.142235941160834</v>
      </c>
      <c r="CQ29" s="2">
        <f>((((1-'Calcification Rates'!$J$55)*$A29)*'Calcification Rates'!$F$55*0.1)+('Calcification Rates'!$J$55*$A29*'Calcification Rates'!$F$55))*'Calcification Rates'!$H$55</f>
        <v>61.012789157812499</v>
      </c>
      <c r="CR29" s="2">
        <f>((((1-'Calcification Rates'!$J$55)*$A29)*(('Calcification Rates'!$F$55-'Calcification Rates'!$G$55)*0.1))+('Calcification Rates'!$J$55*$A29*('Calcification Rates'!$F$55-'Calcification Rates'!$G$55)))*('Calcification Rates'!$H$55-'Calcification Rates'!$I$55)</f>
        <v>44.583632544068635</v>
      </c>
      <c r="CS29" s="2">
        <f>((((1-'Calcification Rates'!$J$55)*$A29)*(('Calcification Rates'!$F$55+'Calcification Rates'!$G$55)*0.1))+('Calcification Rates'!$J$55*$A29*('Calcification Rates'!$F$55+'Calcification Rates'!$G$55)))*('Calcification Rates'!$H$55+'Calcification Rates'!$I$55)</f>
        <v>79.94038952685203</v>
      </c>
      <c r="CT29" s="2">
        <f>((((1-'Calcification Rates'!$J$56)*$A29)*'Calcification Rates'!$F$56*0.1)+('Calcification Rates'!$J$56*$A29*'Calcification Rates'!$F$56))*'Calcification Rates'!$H$56</f>
        <v>58.931992349999994</v>
      </c>
      <c r="CU29" s="2">
        <f>((((1-'Calcification Rates'!$J$56)*$A29)*(('Calcification Rates'!$F$56-'Calcification Rates'!$G$56)*0.1))+('Calcification Rates'!$J$56*$A29*('Calcification Rates'!$F$56-'Calcification Rates'!$G$56)))*('Calcification Rates'!$H$56-'Calcification Rates'!$I$56)</f>
        <v>43.668278249982464</v>
      </c>
      <c r="CV29" s="2">
        <f>((((1-'Calcification Rates'!$J$56)*$A29)*(('Calcification Rates'!$F$56+'Calcification Rates'!$G$56)*0.1))+('Calcification Rates'!$J$56*$A29*('Calcification Rates'!$F$56+'Calcification Rates'!$G$56)))*('Calcification Rates'!$H$56+'Calcification Rates'!$I$56)</f>
        <v>76.440447680793241</v>
      </c>
      <c r="CW29" s="2">
        <f>((((1-'Calcification Rates'!$J$57)*$A29)*'Calcification Rates'!$F$57*0.1)+('Calcification Rates'!$J$57*$A29*'Calcification Rates'!$F$57))*'Calcification Rates'!$H$57</f>
        <v>60.271355812499991</v>
      </c>
      <c r="CX29" s="2">
        <f>((((1-'Calcification Rates'!$J$57)*$A29)*(('Calcification Rates'!$F$57-'Calcification Rates'!$G$57)*0.1))+('Calcification Rates'!$J$57*$A29*('Calcification Rates'!$F$57-'Calcification Rates'!$G$57)))*('Calcification Rates'!$H$57-'Calcification Rates'!$I$57)</f>
        <v>39.469405341330294</v>
      </c>
      <c r="CY29" s="2">
        <f>((((1-'Calcification Rates'!$J$57)*$A29)*(('Calcification Rates'!$F$57+'Calcification Rates'!$G$57)*0.1))+('Calcification Rates'!$J$57*$A29*('Calcification Rates'!$F$57+'Calcification Rates'!$G$57)))*('Calcification Rates'!$H$57+'Calcification Rates'!$I$57)</f>
        <v>84.814541668295874</v>
      </c>
      <c r="CZ29" s="2">
        <f>((((1-'Calcification Rates'!$J$58)*$A29)*'Calcification Rates'!$F$58*0.1)+('Calcification Rates'!$J$58*$A29*'Calcification Rates'!$F$58))*'Calcification Rates'!$H$58</f>
        <v>61.008123396289889</v>
      </c>
      <c r="DA29" s="2">
        <f>((((1-'Calcification Rates'!$J$58)*$A29)*(('Calcification Rates'!$F$58-'Calcification Rates'!$G$58)*0.1))+('Calcification Rates'!$J$58*$A29*('Calcification Rates'!$F$58-'Calcification Rates'!$G$58)))*('Calcification Rates'!$H$58-'Calcification Rates'!$I$58)</f>
        <v>43.635353481072116</v>
      </c>
      <c r="DB29" s="2">
        <f>((((1-'Calcification Rates'!$J$58)*$A29)*(('Calcification Rates'!$F$58+'Calcification Rates'!$G$58)*0.1))+('Calcification Rates'!$J$58*$A29*('Calcification Rates'!$F$58+'Calcification Rates'!$G$58)))*('Calcification Rates'!$H$58+'Calcification Rates'!$I$58)</f>
        <v>81.142235941160834</v>
      </c>
      <c r="DC29" s="2">
        <f>((((1-'Calcification Rates'!$J$59)*$A29)*'Calcification Rates'!$F$59*0.1)+('Calcification Rates'!$J$59*$A29*'Calcification Rates'!$F$59))*'Calcification Rates'!$H$59</f>
        <v>50.574903120000002</v>
      </c>
      <c r="DD29" s="2">
        <f>((((1-'Calcification Rates'!$J$59)*$A29)*(('Calcification Rates'!$F$59-'Calcification Rates'!$G$59)*0.1))+('Calcification Rates'!$J$59*$A29*('Calcification Rates'!$F$59-'Calcification Rates'!$G$59)))*('Calcification Rates'!$H$59-'Calcification Rates'!$I$59)</f>
        <v>39.233475899999988</v>
      </c>
      <c r="DE29" s="2">
        <f>((((1-'Calcification Rates'!$J$59)*$A29)*(('Calcification Rates'!$F$59+'Calcification Rates'!$G$59)*0.1))+('Calcification Rates'!$J$59*$A29*('Calcification Rates'!$F$59+'Calcification Rates'!$G$59)))*('Calcification Rates'!$H$59+'Calcification Rates'!$I$59)</f>
        <v>62.991765720000004</v>
      </c>
      <c r="DF29" s="2">
        <f>((((1-'Calcification Rates'!$J$60)*$A29)*'Calcification Rates'!$F$60*0.1)+('Calcification Rates'!$J$60*$A29*'Calcification Rates'!$F$60))*'Calcification Rates'!$H$60</f>
        <v>65.705211548780497</v>
      </c>
      <c r="DG29" s="2">
        <f>((((1-'Calcification Rates'!$J$60)*$A29)*(('Calcification Rates'!$F$60-'Calcification Rates'!$G$60)*0.1))+('Calcification Rates'!$J$60*$A29*('Calcification Rates'!$F$60-'Calcification Rates'!$G$60)))*('Calcification Rates'!$H$60-'Calcification Rates'!$I$60)</f>
        <v>50.199559904954477</v>
      </c>
      <c r="DH29" s="2">
        <f>((((1-'Calcification Rates'!$J$60)*$A29)*(('Calcification Rates'!$F$60+'Calcification Rates'!$G$60)*0.1))+('Calcification Rates'!$J$60*$A29*('Calcification Rates'!$F$60+'Calcification Rates'!$G$60)))*('Calcification Rates'!$H$60+'Calcification Rates'!$I$60)</f>
        <v>83.234026673124546</v>
      </c>
      <c r="DI29" s="2">
        <f>((((1-'Calcification Rates'!$J$61)*$A29)*'Calcification Rates'!$F$61*0.1)+('Calcification Rates'!$J$61*$A29*'Calcification Rates'!$F$61))*'Calcification Rates'!$H$61</f>
        <v>61.008123396289889</v>
      </c>
      <c r="DJ29" s="2">
        <f>((((1-'Calcification Rates'!$J$61)*$A29)*(('Calcification Rates'!$F$61-'Calcification Rates'!$G$61)*0.1))+('Calcification Rates'!$J$61*$A29*('Calcification Rates'!$F$61-'Calcification Rates'!$G$61)))*('Calcification Rates'!$H$61-'Calcification Rates'!$I$61)</f>
        <v>43.635353481072116</v>
      </c>
      <c r="DK29" s="2">
        <f>((((1-'Calcification Rates'!$J$61)*$A29)*(('Calcification Rates'!$F$61+'Calcification Rates'!$G$61)*0.1))+('Calcification Rates'!$J$61*$A29*('Calcification Rates'!$F$61+'Calcification Rates'!$G$61)))*('Calcification Rates'!$H$61+'Calcification Rates'!$I$61)</f>
        <v>81.142235941160834</v>
      </c>
      <c r="DL29" s="2">
        <f>(2*'Calcification Rates'!$F$62*'Calcification Rates'!$H$62)+0.1*'Calcification Rates'!$F$62*(CV29+(2*'Calcification Rates'!$F$62))*'Calcification Rates'!$H$62</f>
        <v>17.345920188019154</v>
      </c>
      <c r="DM29" s="2">
        <f>(2*('Calcification Rates'!$F$62-'Calcification Rates'!$G$62)*('Calcification Rates'!$H$62-'Calcification Rates'!$I$62))+(0.1*('Calcification Rates'!$F$62-'Calcification Rates'!$G$62)*(CV29+(2*'Calcification Rates'!$F$62-'Calcification Rates'!$G$62)))*('Calcification Rates'!$H$62-'Calcification Rates'!$I$62)</f>
        <v>10.116601250334043</v>
      </c>
      <c r="DN29" s="2">
        <f>(2*('Calcification Rates'!$F$62+'Calcification Rates'!$G$62)*('Calcification Rates'!$H$62+'Calcification Rates'!$I$62))+(0.1*('Calcification Rates'!$F$62+'Calcification Rates'!$G$62)*(CV29+(2*'Calcification Rates'!$F$62+'Calcification Rates'!$G$62)))*('Calcification Rates'!$H$62+'Calcification Rates'!$I$62)</f>
        <v>26.502048278604555</v>
      </c>
      <c r="DO29" s="2">
        <f>((((((((($A29*2)/PI())/2)+'Calcification Rates'!$F$63)^2)*PI())/2))-((((((($A29*2)/PI())/2)^2)*PI())/2)))*'Calcification Rates'!$H$63</f>
        <v>29.82498193452939</v>
      </c>
      <c r="DP29" s="2">
        <f>((((((((($A29*2)/PI())/2)+('Calcification Rates'!$F$63-'Calcification Rates'!$G$63))^2)*PI())/2))-((((((($A29*2)/PI())/2)^2)*PI())/2)))*('Calcification Rates'!$H$63-'Calcification Rates'!$I$63)</f>
        <v>21.808272790502819</v>
      </c>
      <c r="DQ29" s="2">
        <f>((((((((($A29*2)/PI())/2)+('Calcification Rates'!$F$63+'Calcification Rates'!$G$63))^2)*PI())/2))-((((((($A29*2)/PI())/2)^2)*PI())/2)))*('Calcification Rates'!$H$63+'Calcification Rates'!$I$63)</f>
        <v>38.841943142307116</v>
      </c>
      <c r="DR29" s="2">
        <f>(2*'Calcification Rates'!$F$64*'Calcification Rates'!$H$64)+0.1*'Calcification Rates'!$F$64*($A29+(2*'Calcification Rates'!$F$64))*'Calcification Rates'!$H$64</f>
        <v>8.6718683616257533</v>
      </c>
      <c r="DS29" s="2">
        <f>(2*('Calcification Rates'!$F$64-'Calcification Rates'!$G$64)*('Calcification Rates'!$H$64-'Calcification Rates'!$I$64))+(0.1*('Calcification Rates'!$F$64-'Calcification Rates'!$G$64)*($A29+(2*'Calcification Rates'!$F$64-'Calcification Rates'!$G$64)))*('Calcification Rates'!$H$64-'Calcification Rates'!$I$64)</f>
        <v>5.0411335300251015</v>
      </c>
      <c r="DT29" s="2">
        <f>(2*('Calcification Rates'!$F$64+'Calcification Rates'!$G$64)*('Calcification Rates'!$H$64+'Calcification Rates'!$I$64))+(0.1*('Calcification Rates'!$F$64+'Calcification Rates'!$G$64)*($A29+(2*'Calcification Rates'!$F$64+'Calcification Rates'!$G$64)))*('Calcification Rates'!$H$64+'Calcification Rates'!$I$64)</f>
        <v>13.292378903298557</v>
      </c>
      <c r="DU29" s="2">
        <f>((((((((($A29*2)/PI())/2)+'Calcification Rates'!$F$65)^2)*PI())/2))-((((((($A29*2)/PI())/2)^2)*PI())/2)))*'Calcification Rates'!$H$65</f>
        <v>29.82498193452939</v>
      </c>
      <c r="DV29" s="2">
        <f>((((((((($A29*2)/PI())/2)+('Calcification Rates'!$F$65-'Calcification Rates'!$G$65))^2)*PI())/2))-((((((($A29*2)/PI())/2)^2)*PI())/2)))*('Calcification Rates'!$H$65-'Calcification Rates'!$I$65)</f>
        <v>21.808272790502819</v>
      </c>
      <c r="DW29" s="2">
        <f>((((((((($A29*2)/PI())/2)+('Calcification Rates'!$F$65+'Calcification Rates'!$G$65))^2)*PI())/2))-((((((($A29*2)/PI())/2)^2)*PI())/2)))*('Calcification Rates'!$H$65+'Calcification Rates'!$I$65)</f>
        <v>38.841943142307116</v>
      </c>
      <c r="DX29" s="2">
        <f>(2*'Calcification Rates'!$F$66*'Calcification Rates'!$H$66)+0.1*'Calcification Rates'!$F$66*(DH29+(2*'Calcification Rates'!$F$66))*'Calcification Rates'!$H$66</f>
        <v>18.537815873241108</v>
      </c>
      <c r="DY29" s="2">
        <f>(2*('Calcification Rates'!$F$66-'Calcification Rates'!$G$66)*('Calcification Rates'!$H$66-'Calcification Rates'!$I$66))+(0.1*('Calcification Rates'!$F$66-'Calcification Rates'!$G$66)*(DH29+(2*'Calcification Rates'!$F$66-'Calcification Rates'!$G$66)))*('Calcification Rates'!$H$66-'Calcification Rates'!$I$66)</f>
        <v>10.814017889915597</v>
      </c>
      <c r="DZ29" s="2">
        <f>(2*('Calcification Rates'!$F$66+'Calcification Rates'!$G$66)*('Calcification Rates'!$H$66+'Calcification Rates'!$I$66))+(0.1*('Calcification Rates'!$F$66+'Calcification Rates'!$G$66)*(DH29+(2*'Calcification Rates'!$F$66+'Calcification Rates'!$G$66)))*('Calcification Rates'!$H$66+'Calcification Rates'!$I$66)</f>
        <v>28.317180150854647</v>
      </c>
      <c r="EA29" s="2">
        <f>((((((((($A29*2)/PI())/2)+'Calcification Rates'!$F$67)^2)*PI())/2))-((((((($A29*2)/PI())/2)^2)*PI())/2)))*'Calcification Rates'!$H$67</f>
        <v>29.82498193452939</v>
      </c>
      <c r="EB29" s="2">
        <f>((((((((($A29*2)/PI())/2)+('Calcification Rates'!$F$67-'Calcification Rates'!$G$67))^2)*PI())/2))-((((((($A29*2)/PI())/2)^2)*PI())/2)))*('Calcification Rates'!$H$67-'Calcification Rates'!$I$67)</f>
        <v>21.808272790502819</v>
      </c>
      <c r="EC29" s="2">
        <f>((((((((($A29*2)/PI())/2)+('Calcification Rates'!$F$67+'Calcification Rates'!$G$67))^2)*PI())/2))-((((((($A29*2)/PI())/2)^2)*PI())/2)))*('Calcification Rates'!$H$67+'Calcification Rates'!$I$67)</f>
        <v>38.841943142307116</v>
      </c>
      <c r="ED29" s="2">
        <f>((((((((($A29*2)/PI())/2)+'Calcification Rates'!$F$68)^2)*PI())/2))-((((((($A29*2)/PI())/2)^2)*PI())/2)))*'Calcification Rates'!$H$68</f>
        <v>29.82498193452939</v>
      </c>
      <c r="EE29" s="2">
        <f>((((((((($A29*2)/PI())/2)+('Calcification Rates'!$F$68-'Calcification Rates'!$G$68))^2)*PI())/2))-((((((($A29*2)/PI())/2)^2)*PI())/2)))*('Calcification Rates'!$H$68-'Calcification Rates'!$I$68)</f>
        <v>21.808272790502819</v>
      </c>
      <c r="EF29" s="2">
        <f>((((((((($A29*2)/PI())/2)+('Calcification Rates'!$F$68+'Calcification Rates'!$G$68))^2)*PI())/2))-((((((($A29*2)/PI())/2)^2)*PI())/2)))*('Calcification Rates'!$H$68+'Calcification Rates'!$I$68)</f>
        <v>38.841943142307116</v>
      </c>
      <c r="EG29" s="2">
        <f>((((1-'Calcification Rates'!$J$69)*$A29)*'Calcification Rates'!$F$69*0.1)+('Calcification Rates'!$J$69*$A29*'Calcification Rates'!$F$69))*'Calcification Rates'!$H$69</f>
        <v>8.2870276500000006</v>
      </c>
      <c r="EH29" s="2">
        <f>((((1-'Calcification Rates'!$J$69)*EC29)*(('Calcification Rates'!$F$69-'Calcification Rates'!$G$69)*0.1))+('Calcification Rates'!$J$69*EC29*('Calcification Rates'!$F$69-'Calcification Rates'!$G$69)))*('Calcification Rates'!$H$69-'Calcification Rates'!$I$69)</f>
        <v>8.809652548939539</v>
      </c>
      <c r="EI29" s="2">
        <f>((((1-'Calcification Rates'!$J$69)*EC29)*(('Calcification Rates'!$F$69+'Calcification Rates'!$G$69)*0.1))+('Calcification Rates'!$J$69*EC29*('Calcification Rates'!$F$69+'Calcification Rates'!$G$69)))*('Calcification Rates'!$H$69+'Calcification Rates'!$I$69)</f>
        <v>15.364655825270528</v>
      </c>
      <c r="EJ29" s="2">
        <f>(2*'Calcification Rates'!$F$70*'Calcification Rates'!$H$70)+0.1*'Calcification Rates'!$F$70*(DT29+(2*'Calcification Rates'!$F$70))*'Calcification Rates'!$H$70</f>
        <v>6.2669424075360878</v>
      </c>
      <c r="EK29" s="2">
        <f>(2*('Calcification Rates'!$F$70-'Calcification Rates'!$G$70)*('Calcification Rates'!$H$70-'Calcification Rates'!$I$70))+(0.1*('Calcification Rates'!$F$70-'Calcification Rates'!$G$70)*(DT29+(2*'Calcification Rates'!$F$70-'Calcification Rates'!$G$70)))*('Calcification Rates'!$H$70-'Calcification Rates'!$I$70)</f>
        <v>3.6339337237506575</v>
      </c>
      <c r="EL29" s="2">
        <f>(2*('Calcification Rates'!$F$70+'Calcification Rates'!$G$70)*('Calcification Rates'!$H$70+'Calcification Rates'!$I$70))+(0.1*('Calcification Rates'!$F$70+'Calcification Rates'!$G$70)*(DT29+(2*'Calcification Rates'!$F$70+'Calcification Rates'!$G$70)))*('Calcification Rates'!$H$70+'Calcification Rates'!$I$70)</f>
        <v>9.6299294089397272</v>
      </c>
      <c r="EM29" s="2">
        <f>((((1-'Calcification Rates'!$J$71)*$A29)*'Calcification Rates'!$F$71*0.1)+('Calcification Rates'!$J$71*$A29*'Calcification Rates'!$F$71))*'Calcification Rates'!$H$71</f>
        <v>61.008123396289889</v>
      </c>
      <c r="EN29" s="2">
        <f>((((1-'Calcification Rates'!$J$71)*$A29)*(('Calcification Rates'!$F$71-'Calcification Rates'!$G$71)*0.1))+('Calcification Rates'!$J$71*$A29*('Calcification Rates'!$F$71-'Calcification Rates'!$G$71)))*('Calcification Rates'!$H$71-'Calcification Rates'!$I$71)</f>
        <v>43.635353481072116</v>
      </c>
      <c r="EO29" s="2">
        <f>((((1-'Calcification Rates'!$J$71)*$A29)*(('Calcification Rates'!$F$71+'Calcification Rates'!$G$71)*0.1))+('Calcification Rates'!$J$71*$A29*('Calcification Rates'!$F$71+'Calcification Rates'!$G$71)))*('Calcification Rates'!$H$71+'Calcification Rates'!$I$71)</f>
        <v>81.142235941160834</v>
      </c>
      <c r="EP29" s="2">
        <f>(2*'Calcification Rates'!$F$72*'Calcification Rates'!$H$72)+0.1*'Calcification Rates'!$F$72*($A29+(2*'Calcification Rates'!$F$72))*'Calcification Rates'!$H$72</f>
        <v>8.6718683616257533</v>
      </c>
      <c r="EQ29" s="2">
        <f>(2*('Calcification Rates'!$F$72-'Calcification Rates'!$G$72)*('Calcification Rates'!$H$72-'Calcification Rates'!$I$72))+(0.1*('Calcification Rates'!$F$72-'Calcification Rates'!$G$72)*($A29+(2*'Calcification Rates'!$F$72-'Calcification Rates'!$G$72)))*('Calcification Rates'!$H$72-'Calcification Rates'!$I$72)</f>
        <v>5.0411335300251015</v>
      </c>
      <c r="ER29" s="2">
        <f>(2*('Calcification Rates'!$F$72+'Calcification Rates'!$G$72)*('Calcification Rates'!$H$72+'Calcification Rates'!$I$72))+(0.1*('Calcification Rates'!$F$72+'Calcification Rates'!$G$72)*($A29+(2*'Calcification Rates'!$F$72+'Calcification Rates'!$G$72)))*('Calcification Rates'!$H$72+'Calcification Rates'!$I$72)</f>
        <v>13.292378903298557</v>
      </c>
      <c r="ES29" s="2">
        <f>$A29*'Calcification Rates'!$F$73*'Calcification Rates'!$H$73</f>
        <v>36.450000000000003</v>
      </c>
      <c r="ET29" s="2">
        <f>$A29*('Calcification Rates'!$F$73-'Calcification Rates'!$G$73)*('Calcification Rates'!$H$73-'Calcification Rates'!$I$73)</f>
        <v>25.520130000000002</v>
      </c>
      <c r="EU29" s="2">
        <f>$A29*('Calcification Rates'!$F$73+'Calcification Rates'!$G$73)*('Calcification Rates'!$H$73+'Calcification Rates'!$I$73)</f>
        <v>49.313880000000005</v>
      </c>
      <c r="EV29" s="2">
        <f>(2*'Calcification Rates'!$F$74*'Calcification Rates'!$H$74)+0.1*'Calcification Rates'!$F$74*($A29+(2*'Calcification Rates'!$F$74))*'Calcification Rates'!$H$74</f>
        <v>8.6718683616257533</v>
      </c>
      <c r="EW29" s="2">
        <f>(2*('Calcification Rates'!$F$74-'Calcification Rates'!$G$74)*('Calcification Rates'!$H$74-'Calcification Rates'!$I$74))+(0.1*('Calcification Rates'!$F$74-'Calcification Rates'!$G$74)*($A29+(2*'Calcification Rates'!$F$74-'Calcification Rates'!$G$74)))*('Calcification Rates'!$H$74-'Calcification Rates'!$I$74)</f>
        <v>5.0411335300251015</v>
      </c>
      <c r="EX29" s="2">
        <f>(2*('Calcification Rates'!$F$74+'Calcification Rates'!$G$74)*('Calcification Rates'!$H$74+'Calcification Rates'!$I$74))+(0.1*('Calcification Rates'!$F$74+'Calcification Rates'!$G$74)*($A29+(2*'Calcification Rates'!$F$74+'Calcification Rates'!$G$74)))*('Calcification Rates'!$H$74+'Calcification Rates'!$I$74)</f>
        <v>13.292378903298557</v>
      </c>
      <c r="EY29" s="2">
        <f>$A29*'Calcification Rates'!$F$75*'Calcification Rates'!$H$75</f>
        <v>22.764236326530614</v>
      </c>
      <c r="EZ29" s="2">
        <f>$A29*('Calcification Rates'!$F$75-'Calcification Rates'!$G$75)*('Calcification Rates'!$H$75-'Calcification Rates'!$I$75)</f>
        <v>17.671530007824739</v>
      </c>
      <c r="FA29" s="2">
        <f>$A29*('Calcification Rates'!$F$75+'Calcification Rates'!$G$75)*('Calcification Rates'!$H$75+'Calcification Rates'!$I$75)</f>
        <v>28.449202952198711</v>
      </c>
      <c r="FB29" s="2">
        <f>((((1-'Calcification Rates'!$J$76)*$A29)*'Calcification Rates'!$F$76*0.1)+('Calcification Rates'!$J$76*$A29*'Calcification Rates'!$F$76))*'Calcification Rates'!$H$76</f>
        <v>15.58602</v>
      </c>
      <c r="FC29" s="2">
        <f>((((1-'Calcification Rates'!$J$76)*$A29)*(('Calcification Rates'!$F$76-'Calcification Rates'!$G$76)*0.1))+('Calcification Rates'!$J$76*$A29*('Calcification Rates'!$F$76-'Calcification Rates'!$G$76)))*('Calcification Rates'!$H$76-'Calcification Rates'!$I$76)</f>
        <v>10.908828575999999</v>
      </c>
      <c r="FD29" s="2">
        <f>((((1-'Calcification Rates'!$J$76)*$A29)*(('Calcification Rates'!$F$76+'Calcification Rates'!$G$76)*0.1))+('Calcification Rates'!$J$76*$A29*('Calcification Rates'!$F$76+'Calcification Rates'!$G$76)))*('Calcification Rates'!$H$76+'Calcification Rates'!$I$76)</f>
        <v>21.091694975999999</v>
      </c>
      <c r="FE29" s="113">
        <f>$A29*'Calcification Rates'!$F$77*'Calcification Rates'!$H$77</f>
        <v>47.790000000000006</v>
      </c>
      <c r="FF29" s="113">
        <f>$A29*('Calcification Rates'!$F$77-'Calcification Rates'!$G$77)*('Calcification Rates'!$H$77-'Calcification Rates'!$I$77)</f>
        <v>33.396300000000004</v>
      </c>
      <c r="FG29" s="113">
        <f>$A29*('Calcification Rates'!$F$77+'Calcification Rates'!$G$77)*('Calcification Rates'!$H$77+'Calcification Rates'!$I$77)</f>
        <v>64.746000000000009</v>
      </c>
      <c r="FH29" s="113">
        <f>$A29*'Calcification Rates'!$F$81*'Calcification Rates'!$H$81</f>
        <v>4.806</v>
      </c>
      <c r="FI29" s="113">
        <f>$A29*('Calcification Rates'!$F$81-'Calcification Rates'!$G$81)*('Calcification Rates'!$H$81-'Calcification Rates'!$I$81)</f>
        <v>2.7269999999999999</v>
      </c>
      <c r="FJ29" s="113">
        <f>$A29*('Calcification Rates'!$F$81+'Calcification Rates'!$G$81)*('Calcification Rates'!$H$81+'Calcification Rates'!$I$81)</f>
        <v>6.8849999999999998</v>
      </c>
      <c r="FK29" s="113">
        <f>$A29*'Calcification Rates'!$F$84*'Calcification Rates'!$H$84</f>
        <v>4.806</v>
      </c>
      <c r="FL29" s="113">
        <f>$A29*('Calcification Rates'!$F$84-'Calcification Rates'!$G$84)*('Calcification Rates'!$H$84-'Calcification Rates'!$I$84)</f>
        <v>2.7269999999999999</v>
      </c>
      <c r="FM29" s="113">
        <f>$A29*('Calcification Rates'!$F$84+'Calcification Rates'!$G$84)*('Calcification Rates'!$H$84+'Calcification Rates'!$I$84)</f>
        <v>6.8849999999999998</v>
      </c>
    </row>
    <row r="30" spans="1:169" x14ac:dyDescent="0.3">
      <c r="A30" s="1">
        <v>28</v>
      </c>
      <c r="B30" s="2">
        <f>((((1-'Calcification Rates'!$J$11)*A30)*'Calcification Rates'!$F$11*0.1)+('Calcification Rates'!$J$11*A30*'Calcification Rates'!$F$11))*'Calcification Rates'!$H$11</f>
        <v>63.2676835220784</v>
      </c>
      <c r="C30" s="2">
        <f>((((1-'Calcification Rates'!$J$11)*A30)*(('Calcification Rates'!$F$11-'Calcification Rates'!$G$11)*0.1))+('Calcification Rates'!$J$11*A30*('Calcification Rates'!$F$11-'Calcification Rates'!$G$11)))*('Calcification Rates'!$H$11-'Calcification Rates'!$I$11)</f>
        <v>45.251477684074786</v>
      </c>
      <c r="D30" s="2">
        <f>((((1-'Calcification Rates'!$J$11)*A30)*(('Calcification Rates'!$F$11+'Calcification Rates'!$G$11)*0.1))+('Calcification Rates'!$J$11*A30*('Calcification Rates'!$F$11+'Calcification Rates'!$G$11)))*('Calcification Rates'!$H$11+'Calcification Rates'!$I$11)</f>
        <v>84.147503938981615</v>
      </c>
      <c r="E30" s="2">
        <f>((((1-'Calcification Rates'!$J$12)*A30)*'Calcification Rates'!$F$12*0.1)+('Calcification Rates'!$J$12*A30*'Calcification Rates'!$F$12))*'Calcification Rates'!$H$12</f>
        <v>10.984464798691874</v>
      </c>
      <c r="F30" s="2">
        <f>((((1-'Calcification Rates'!$J$12)*A30)*(('Calcification Rates'!$F$12-'Calcification Rates'!$G$12)*0.1))+('Calcification Rates'!$J$12*A30*('Calcification Rates'!$F$12-'Calcification Rates'!$G$12)))*('Calcification Rates'!$H$12-'Calcification Rates'!$I$12)</f>
        <v>8.2817552392106411</v>
      </c>
      <c r="G30" s="2">
        <f>((((1-'Calcification Rates'!$J$12)*A30)*(('Calcification Rates'!$F$12+'Calcification Rates'!$G$12)*0.1))+('Calcification Rates'!$J$12*A30*('Calcification Rates'!$F$12+'Calcification Rates'!$G$12)))*('Calcification Rates'!$H$12+'Calcification Rates'!$I$12)</f>
        <v>14.031665924059446</v>
      </c>
      <c r="H30" s="2">
        <f>(2*'Calcification Rates'!$F$13*'Calcification Rates'!$H$13)+0.1*'Calcification Rates'!$F$13*(A30+(2*'Calcification Rates'!$F$13))*'Calcification Rates'!$H$13</f>
        <v>8.8473128050579088</v>
      </c>
      <c r="I30" s="2">
        <f>(2*('Calcification Rates'!$F$13-'Calcification Rates'!$G$13)*('Calcification Rates'!$H$13-'Calcification Rates'!$I$13))+(0.1*('Calcification Rates'!$F$13-'Calcification Rates'!$G$13)*(A30+(2*'Calcification Rates'!$F$13-'Calcification Rates'!$G$13)))*('Calcification Rates'!$H$13-'Calcification Rates'!$I$13)</f>
        <v>5.1437917371893676</v>
      </c>
      <c r="J30" s="2">
        <f>(2*('Calcification Rates'!$F$13+'Calcification Rates'!$G$13)*('Calcification Rates'!$H$13+'Calcification Rates'!$I$13))+(0.1*('Calcification Rates'!$F$13+'Calcification Rates'!$G$13)*(A30+(2*'Calcification Rates'!$F$13+'Calcification Rates'!$G$13)))*('Calcification Rates'!$H$13+'Calcification Rates'!$I$13)</f>
        <v>13.559562353185434</v>
      </c>
      <c r="K30" s="2">
        <f>(2*'Calcification Rates'!$F$14*'Calcification Rates'!$H$14)+0.1*'Calcification Rates'!$F$14*(A30+(2*'Calcification Rates'!$F$14))*'Calcification Rates'!$H$14</f>
        <v>16.865525067512209</v>
      </c>
      <c r="L30" s="2">
        <f>(2*('Calcification Rates'!$F$14-'Calcification Rates'!$G$14)*('Calcification Rates'!$H$14-'Calcification Rates'!$I$14))+(0.1*('Calcification Rates'!$F$14-'Calcification Rates'!$G$14)*(A30+(2*'Calcification Rates'!$F$14-'Calcification Rates'!$G$14)))*('Calcification Rates'!$H$14-'Calcification Rates'!$I$14)</f>
        <v>10.486345189496653</v>
      </c>
      <c r="M30" s="2">
        <f>(2*('Calcification Rates'!$F$14+'Calcification Rates'!$G$14)*('Calcification Rates'!$H$14+'Calcification Rates'!$I$14))+(0.1*('Calcification Rates'!$F$14+'Calcification Rates'!$G$14)*(A30+(2*'Calcification Rates'!$F$14+'Calcification Rates'!$G$14)))*('Calcification Rates'!$H$14+'Calcification Rates'!$I$14)</f>
        <v>24.82188171824194</v>
      </c>
      <c r="N30" s="2">
        <f>((((((((($A30*2)/PI())/2)+'Calcification Rates'!$F$15)^2)*PI())/2))-((((((($A30*2)/PI())/2)^2)*PI())/2)))*'Calcification Rates'!$H$15</f>
        <v>36.030068179541161</v>
      </c>
      <c r="O30" s="2">
        <f>((((((((($A30*2)/PI())/2)+('Calcification Rates'!$F$15-'Calcification Rates'!$G$15))^2)*PI())/2))-((((((($A30*2)/PI())/2)^2)*PI())/2)))*('Calcification Rates'!$H$15-'Calcification Rates'!$I$15)</f>
        <v>27.372428857584186</v>
      </c>
      <c r="P30" s="2">
        <f>((((((((($A30*2)/PI())/2)+('Calcification Rates'!$F$15+'Calcification Rates'!$G$15))^2)*PI())/2))-((((((($A30*2)/PI())/2)^2)*PI())/2)))*('Calcification Rates'!$H$15+'Calcification Rates'!$I$15)</f>
        <v>45.836922710247649</v>
      </c>
      <c r="Q30" s="2">
        <f>(2*'Calcification Rates'!$F$16*'Calcification Rates'!$H$16)+0.1*'Calcification Rates'!$F$16*(A30+(2*'Calcification Rates'!$F$16))*'Calcification Rates'!$H$16</f>
        <v>16.865525067512209</v>
      </c>
      <c r="R30" s="2">
        <f>(2*('Calcification Rates'!$F$16-'Calcification Rates'!$G$16)*('Calcification Rates'!$H$16-'Calcification Rates'!$I$16))+(0.1*('Calcification Rates'!$F$16-'Calcification Rates'!$G$16)*(A30+(2*'Calcification Rates'!$F$16-'Calcification Rates'!$G$16)))*('Calcification Rates'!$H$16-'Calcification Rates'!$I$16)</f>
        <v>10.486345189496653</v>
      </c>
      <c r="S30" s="2">
        <f>(2*('Calcification Rates'!$F$16+'Calcification Rates'!$G$16)*('Calcification Rates'!$H$16+'Calcification Rates'!$I$16))+(0.1*('Calcification Rates'!$F$16+'Calcification Rates'!$G$16)*(A30+(2*'Calcification Rates'!$F$16+'Calcification Rates'!$G$16)))*('Calcification Rates'!$H$16+'Calcification Rates'!$I$16)</f>
        <v>24.82188171824194</v>
      </c>
      <c r="T30" s="2">
        <f>$A30*'Calcification Rates'!$F$17*'Calcification Rates'!$H$17</f>
        <v>34.296989848599381</v>
      </c>
      <c r="U30" s="2">
        <f>$A30*('Calcification Rates'!$F$17-'Calcification Rates'!$G$17)*('Calcification Rates'!$H$17-'Calcification Rates'!$I$17)</f>
        <v>26.259949846927647</v>
      </c>
      <c r="V30" s="2">
        <f>$A30*('Calcification Rates'!$F$17+'Calcification Rates'!$G$17)*('Calcification Rates'!$H$17+'Calcification Rates'!$I$17)</f>
        <v>43.295522951902385</v>
      </c>
      <c r="W30" s="2">
        <f>$A30*'Calcification Rates'!$F$22*'Calcification Rates'!$H$22</f>
        <v>4.984</v>
      </c>
      <c r="X30" s="2">
        <f>$A30*('Calcification Rates'!$F$22-'Calcification Rates'!$G$22)*('Calcification Rates'!$H$22-'Calcification Rates'!$I$22)</f>
        <v>2.8279999999999998</v>
      </c>
      <c r="Y30" s="2">
        <f>$A30*('Calcification Rates'!$F$22+'Calcification Rates'!$G$22)*('Calcification Rates'!$H$22+'Calcification Rates'!$I$22)</f>
        <v>7.1400000000000006</v>
      </c>
      <c r="Z30" s="2">
        <f>((((((((($A30*2)/PI())/2)+'Calcification Rates'!$F$25)^2)*PI())/2))-((((((($A30*2)/PI())/2)^2)*PI())/2)))*'Calcification Rates'!$H$25</f>
        <v>53.84668029994296</v>
      </c>
      <c r="AA30" s="2">
        <f>((((((((($A30*2)/PI())/2)+('Calcification Rates'!$F$25-'Calcification Rates'!$G$25))^2)*PI())/2))-((((((($A30*2)/PI())/2)^2)*PI())/2)))*('Calcification Rates'!$H$25-'Calcification Rates'!$I$25)</f>
        <v>23.131465471643434</v>
      </c>
      <c r="AB30" s="2">
        <f>((((((((($A30*2)/PI())/2)+('Calcification Rates'!$F$25+'Calcification Rates'!$G$25))^2)*PI())/2))-((((((($A30*2)/PI())/2)^2)*PI())/2)))*('Calcification Rates'!$H$25+'Calcification Rates'!$I$25)</f>
        <v>86.207840131546959</v>
      </c>
      <c r="AC30" s="2">
        <f>((((((((($A30*2)/PI())/2)+'Calcification Rates'!$F$26)^2)*PI())/2))-((((((($A30*2)/PI())/2)^2)*PI())/2)))*'Calcification Rates'!$H$26</f>
        <v>53.84668029994296</v>
      </c>
      <c r="AD30" s="2">
        <f>((((((((($A30*2)/PI())/2)+('Calcification Rates'!$F$26-'Calcification Rates'!$G$26))^2)*PI())/2))-((((((($A30*2)/PI())/2)^2)*PI())/2)))*('Calcification Rates'!$H$26-'Calcification Rates'!$I$26)</f>
        <v>23.131465471643434</v>
      </c>
      <c r="AE30" s="2">
        <f>((((((((($A30*2)/PI())/2)+('Calcification Rates'!$F$26+'Calcification Rates'!$G$26))^2)*PI())/2))-((((((($A30*2)/PI())/2)^2)*PI())/2)))*('Calcification Rates'!$H$26+'Calcification Rates'!$I$26)</f>
        <v>86.207840131546959</v>
      </c>
      <c r="AF30" s="2">
        <f>((((((((($A30*2)/PI())/2)+'Calcification Rates'!$F$27)^2)*PI())/2))-((((((($A30*2)/PI())/2)^2)*PI())/2)))*'Calcification Rates'!$H$27</f>
        <v>53.84668029994296</v>
      </c>
      <c r="AG30" s="2">
        <f>((((((((($A30*2)/PI())/2)+('Calcification Rates'!$F$27-'Calcification Rates'!$G$27))^2)*PI())/2))-((((((($A30*2)/PI())/2)^2)*PI())/2)))*('Calcification Rates'!$H$27-'Calcification Rates'!$I$27)</f>
        <v>23.131465471643434</v>
      </c>
      <c r="AH30" s="2">
        <f>((((((((($A30*2)/PI())/2)+('Calcification Rates'!$F$27+'Calcification Rates'!$G$27))^2)*PI())/2))-((((((($A30*2)/PI())/2)^2)*PI())/2)))*('Calcification Rates'!$H$27+'Calcification Rates'!$I$27)</f>
        <v>86.207840131546959</v>
      </c>
      <c r="AI30" s="2">
        <f>$A30*'Calcification Rates'!$F$29*'Calcification Rates'!$H$29</f>
        <v>45.183599999999991</v>
      </c>
      <c r="AJ30" s="2">
        <f>$A30*('Calcification Rates'!$F$29-'Calcification Rates'!$G$29)*('Calcification Rates'!$H$29-'Calcification Rates'!$I$29)</f>
        <v>41.806239999999988</v>
      </c>
      <c r="AK30" s="2">
        <f>$A30*('Calcification Rates'!$F$29+'Calcification Rates'!$G$29)*('Calcification Rates'!$H$29+'Calcification Rates'!$I$29)</f>
        <v>48.560959999999987</v>
      </c>
      <c r="AL30" s="2">
        <f>(2*'Calcification Rates'!$F$30*'Calcification Rates'!$H$30)+0.1*'Calcification Rates'!$F$30*($A30+(2*'Calcification Rates'!$F$30))*'Calcification Rates'!$H$30</f>
        <v>8.8473128050579088</v>
      </c>
      <c r="AM30" s="2">
        <f>(2*('Calcification Rates'!$F$30-'Calcification Rates'!$G$30)*('Calcification Rates'!$H$30-'Calcification Rates'!$I$30))+(0.1*('Calcification Rates'!$F$30-'Calcification Rates'!$G$30)*($A30+(2*'Calcification Rates'!$F$30-'Calcification Rates'!$G$30)))*('Calcification Rates'!$H$30-'Calcification Rates'!$I$30)</f>
        <v>5.1437917371893676</v>
      </c>
      <c r="AN30" s="2">
        <f>(2*('Calcification Rates'!$F$30+'Calcification Rates'!$G$30)*('Calcification Rates'!$H$30+'Calcification Rates'!$I$30))+(0.1*('Calcification Rates'!$F$30+'Calcification Rates'!$G$30)*($A30+(2*'Calcification Rates'!$F$30+'Calcification Rates'!$G$30)))*('Calcification Rates'!$H$30+'Calcification Rates'!$I$30)</f>
        <v>13.559562353185434</v>
      </c>
      <c r="AO30" s="2">
        <f>((((((((($A30*2)/PI())/2)+'Calcification Rates'!$F$31)^2)*PI())/2))-((((((($A30*2)/PI())/2)^2)*PI())/2)))*'Calcification Rates'!$H$31</f>
        <v>101.35855308272744</v>
      </c>
      <c r="AP30" s="2">
        <f>((((((((($A30*2)/PI())/2)+('Calcification Rates'!$F$31-'Calcification Rates'!$G$31))^2)*PI())/2))-((((((($A30*2)/PI())/2)^2)*PI())/2)))*('Calcification Rates'!$H$31-'Calcification Rates'!$I$31)</f>
        <v>62.009944230303894</v>
      </c>
      <c r="AQ30" s="2">
        <f>((((((((($A30*2)/PI())/2)+('Calcification Rates'!$F$31+'Calcification Rates'!$G$31))^2)*PI())/2))-((((((($A30*2)/PI())/2)^2)*PI())/2)))*('Calcification Rates'!$H$31+'Calcification Rates'!$I$31)</f>
        <v>151.52110115038579</v>
      </c>
      <c r="AR30" s="2">
        <f>(2*'Calcification Rates'!$F$32*'Calcification Rates'!$H$32)+0.1*'Calcification Rates'!$F$32*($A30+(2*'Calcification Rates'!$F$32))*'Calcification Rates'!$H$32</f>
        <v>8.8473128050579088</v>
      </c>
      <c r="AS30" s="2">
        <f>(2*('Calcification Rates'!$F$32-'Calcification Rates'!$G$32)*('Calcification Rates'!$H$32-'Calcification Rates'!$I$32))+(0.1*('Calcification Rates'!$F$32-'Calcification Rates'!$G$32)*($A30+(2*'Calcification Rates'!$F$32-'Calcification Rates'!$G$32)))*('Calcification Rates'!$H$32-'Calcification Rates'!$I$32)</f>
        <v>5.1437917371893676</v>
      </c>
      <c r="AT30" s="2">
        <f>(2*('Calcification Rates'!$F$32+'Calcification Rates'!$G$32)*('Calcification Rates'!$H$32+'Calcification Rates'!$I$32))+(0.1*('Calcification Rates'!$F$32+'Calcification Rates'!$G$32)*($A30+(2*'Calcification Rates'!$F$32+'Calcification Rates'!$G$32)))*('Calcification Rates'!$H$32+'Calcification Rates'!$I$32)</f>
        <v>13.559562353185434</v>
      </c>
      <c r="AU30" s="2">
        <f>((((((((($A30*2)/PI())/2)+'Calcification Rates'!$F$36)^2)*PI())/2))-((((((($A30*2)/PI())/2)^2)*PI())/2)))*'Calcification Rates'!$H$36</f>
        <v>38.101831112467629</v>
      </c>
      <c r="AV30" s="2">
        <f>((((((((($A30*2)/PI())/2)+('Calcification Rates'!$F$36-'Calcification Rates'!$G$36))^2)*PI())/2))-((((((($A30*2)/PI())/2)^2)*PI())/2)))*('Calcification Rates'!$H$36-'Calcification Rates'!$I$36)</f>
        <v>29.079323589829158</v>
      </c>
      <c r="AW30" s="2">
        <f>((((((((($A30*2)/PI())/2)+('Calcification Rates'!$F$36+'Calcification Rates'!$G$36))^2)*PI())/2))-((((((($A30*2)/PI())/2)^2)*PI())/2)))*('Calcification Rates'!$H$36+'Calcification Rates'!$I$36)</f>
        <v>48.224029845898301</v>
      </c>
      <c r="AX30" s="2">
        <f>$A30*'Calcification Rates'!$F$37*'Calcification Rates'!$H$37</f>
        <v>36.187049865319864</v>
      </c>
      <c r="AY30" s="2">
        <f>$A30*('Calcification Rates'!$F$37-'Calcification Rates'!$G$37)*('Calcification Rates'!$H$37-'Calcification Rates'!$I$37)</f>
        <v>27.855648168440499</v>
      </c>
      <c r="AZ30" s="2">
        <f>$A30*('Calcification Rates'!$F$37+'Calcification Rates'!$G$37)*('Calcification Rates'!$H$37+'Calcification Rates'!$I$37)</f>
        <v>45.413065090418371</v>
      </c>
      <c r="BA30" s="2">
        <f>$A30*'Calcification Rates'!$F$38*'Calcification Rates'!$H$38</f>
        <v>53.857309333333347</v>
      </c>
      <c r="BB30" s="2">
        <f>$A30*('Calcification Rates'!$F$38-'Calcification Rates'!$G$38)*('Calcification Rates'!$H$38-'Calcification Rates'!$I$38)</f>
        <v>41.093536484848492</v>
      </c>
      <c r="BC30" s="2">
        <f>$A30*('Calcification Rates'!$F$38+'Calcification Rates'!$G$38)*('Calcification Rates'!$H$38+'Calcification Rates'!$I$38)</f>
        <v>68.108460000000008</v>
      </c>
      <c r="BD30" s="2">
        <f>(2*'Calcification Rates'!$F$39*'Calcification Rates'!$H$39)+0.1*'Calcification Rates'!$F$39*(AN30+(2*'Calcification Rates'!$F$39))*'Calcification Rates'!$H$39</f>
        <v>6.3138182591957746</v>
      </c>
      <c r="BE30" s="2">
        <f>(2*('Calcification Rates'!$F$39-'Calcification Rates'!$G$39)*('Calcification Rates'!$H$39-'Calcification Rates'!$I$39))+(0.1*('Calcification Rates'!$F$39-'Calcification Rates'!$G$39)*(AN30+(2*'Calcification Rates'!$F$39-'Calcification Rates'!$G$39)))*('Calcification Rates'!$H$39-'Calcification Rates'!$I$39)</f>
        <v>3.6613622977000078</v>
      </c>
      <c r="BF30" s="2">
        <f>(2*('Calcification Rates'!$F$39+'Calcification Rates'!$G$39)*('Calcification Rates'!$H$39+'Calcification Rates'!$I$39))+(0.1*('Calcification Rates'!$F$39+'Calcification Rates'!$G$39)*(AN30+(2*'Calcification Rates'!$F$39+'Calcification Rates'!$G$39)))*('Calcification Rates'!$H$39+'Calcification Rates'!$I$39)</f>
        <v>9.7013164048331806</v>
      </c>
      <c r="BG30" s="2">
        <f>((((((((($A30*2)/PI())/2)+'Calcification Rates'!$F$40)^2)*PI())/2))-((((((($A30*2)/PI())/2)^2)*PI())/2)))*'Calcification Rates'!$H$40</f>
        <v>38.101831112467629</v>
      </c>
      <c r="BH30" s="2">
        <f>((((((((($A30*2)/PI())/2)+('Calcification Rates'!$F$40-'Calcification Rates'!$G$40))^2)*PI())/2))-((((((($A30*2)/PI())/2)^2)*PI())/2)))*('Calcification Rates'!$H$40-'Calcification Rates'!$I$40)</f>
        <v>29.079323589829158</v>
      </c>
      <c r="BI30" s="2">
        <f>((((((((($A30*2)/PI())/2)+('Calcification Rates'!$F$40+'Calcification Rates'!$G$40))^2)*PI())/2))-((((((($A30*2)/PI())/2)^2)*PI())/2)))*('Calcification Rates'!$H$40+'Calcification Rates'!$I$40)</f>
        <v>48.224029845898301</v>
      </c>
      <c r="BJ30" s="2">
        <f>((((((((($A30*2)/PI())/2)+'Calcification Rates'!$F$41)^2)*PI())/2))-((((((($A30*2)/PI())/2)^2)*PI())/2)))*'Calcification Rates'!$H$41</f>
        <v>43.924505041487159</v>
      </c>
      <c r="BK30" s="2">
        <f>((((((((($A30*2)/PI())/2)+('Calcification Rates'!$F$41-'Calcification Rates'!$G$41))^2)*PI())/2))-((((((($A30*2)/PI())/2)^2)*PI())/2)))*('Calcification Rates'!$H$41-'Calcification Rates'!$I$41)</f>
        <v>35.117811291156777</v>
      </c>
      <c r="BL30" s="2">
        <f>((((((((($A30*2)/PI())/2)+('Calcification Rates'!$F$41+'Calcification Rates'!$G$41))^2)*PI())/2))-((((((($A30*2)/PI())/2)^2)*PI())/2)))*('Calcification Rates'!$H$41+'Calcification Rates'!$I$41)</f>
        <v>53.668167358796559</v>
      </c>
      <c r="BM30" s="2">
        <f>((((1-'Calcification Rates'!$J$42)*$A30)*'Calcification Rates'!$F$42*0.1)+('Calcification Rates'!$J$42*$A30*'Calcification Rates'!$F$42))*'Calcification Rates'!$H$42</f>
        <v>10.984464798691874</v>
      </c>
      <c r="BN30" s="2">
        <f>((((1-'Calcification Rates'!$J$42)*BI30)*(('Calcification Rates'!$F$42-'Calcification Rates'!$G$42)*0.1))+('Calcification Rates'!$J$42*BI30*('Calcification Rates'!$F$42-'Calcification Rates'!$G$42)))*('Calcification Rates'!$H$42-'Calcification Rates'!$I$42)</f>
        <v>14.263557565432805</v>
      </c>
      <c r="BO30" s="2">
        <f>((((1-'Calcification Rates'!$J$42)*BI30)*(('Calcification Rates'!$F$42+'Calcification Rates'!$G$42)*0.1))+('Calcification Rates'!$J$42*BI30*('Calcification Rates'!$F$42+'Calcification Rates'!$G$42)))*('Calcification Rates'!$H$42+'Calcification Rates'!$I$42)</f>
        <v>24.166552725339887</v>
      </c>
      <c r="BP30" s="2">
        <f>(2*'Calcification Rates'!$F$43*'Calcification Rates'!$H$43)+0.1*'Calcification Rates'!$F$43*($A30+(2*'Calcification Rates'!$F$43))*'Calcification Rates'!$H$43</f>
        <v>8.8473128050579088</v>
      </c>
      <c r="BQ30" s="2">
        <f>(2*('Calcification Rates'!$F$43-'Calcification Rates'!$G$43)*('Calcification Rates'!$H$43-'Calcification Rates'!$I$43))+(0.1*('Calcification Rates'!$F$43-'Calcification Rates'!$G$43)*($A30+(2*'Calcification Rates'!$F$43-'Calcification Rates'!$G$43)))*('Calcification Rates'!$H$43-'Calcification Rates'!$I$43)</f>
        <v>5.1437917371893676</v>
      </c>
      <c r="BR30" s="2">
        <f>(2*('Calcification Rates'!$F$43+'Calcification Rates'!$G$43)*('Calcification Rates'!$H$43+'Calcification Rates'!$I$43))+(0.1*('Calcification Rates'!$F$43+'Calcification Rates'!$G$43)*($A30+(2*'Calcification Rates'!$F$43+'Calcification Rates'!$G$43)))*('Calcification Rates'!$H$43+'Calcification Rates'!$I$43)</f>
        <v>13.559562353185434</v>
      </c>
      <c r="BS30" s="2">
        <f>$A30*'Calcification Rates'!$F$44*'Calcification Rates'!$H$44</f>
        <v>44.696648888888895</v>
      </c>
      <c r="BT30" s="2">
        <f>$A30*('Calcification Rates'!$F$44-'Calcification Rates'!$G$44)*('Calcification Rates'!$H$44-'Calcification Rates'!$I$44)</f>
        <v>33.260881617545003</v>
      </c>
      <c r="BU30" s="2">
        <f>$A30*('Calcification Rates'!$F$44+'Calcification Rates'!$G$44)*('Calcification Rates'!$H$44+'Calcification Rates'!$I$44)</f>
        <v>57.417236089331261</v>
      </c>
      <c r="BV30" s="2">
        <f>(2*'Calcification Rates'!$F$45*'Calcification Rates'!$H$45)+0.1*'Calcification Rates'!$F$45*($A30+(2*'Calcification Rates'!$F$45))*'Calcification Rates'!$H$45</f>
        <v>8.8473128050579088</v>
      </c>
      <c r="BW30" s="2">
        <f>(2*('Calcification Rates'!$F$45-'Calcification Rates'!$G$45)*('Calcification Rates'!$H$45-'Calcification Rates'!$I$45))+(0.1*('Calcification Rates'!$F$45-'Calcification Rates'!$G$45)*($A30+(2*'Calcification Rates'!$F$45-'Calcification Rates'!$G$45)))*('Calcification Rates'!$H$45-'Calcification Rates'!$I$45)</f>
        <v>5.1437917371893676</v>
      </c>
      <c r="BX30" s="2">
        <f>(2*('Calcification Rates'!$F$45+'Calcification Rates'!$G$45)*('Calcification Rates'!$H$45+'Calcification Rates'!$I$45))+(0.1*('Calcification Rates'!$F$45+'Calcification Rates'!$G$45)*($A30+(2*'Calcification Rates'!$F$45+'Calcification Rates'!$G$45)))*('Calcification Rates'!$H$45+'Calcification Rates'!$I$45)</f>
        <v>13.559562353185434</v>
      </c>
      <c r="BY30" s="2">
        <f>$A30*'Calcification Rates'!$F$46*'Calcification Rates'!$H$46</f>
        <v>11.3568</v>
      </c>
      <c r="BZ30" s="2">
        <f>$A30*('Calcification Rates'!$F$46-'Calcification Rates'!$G$46)*('Calcification Rates'!$H$46-'Calcification Rates'!$I$46)</f>
        <v>8.7591000000000001</v>
      </c>
      <c r="CA30" s="2">
        <f>$A30*('Calcification Rates'!$F$46+'Calcification Rates'!$G$46)*('Calcification Rates'!$H$46+'Calcification Rates'!$I$46)</f>
        <v>14.219100000000001</v>
      </c>
      <c r="CB30" s="2">
        <f>(2*'Calcification Rates'!$F$47*'Calcification Rates'!$H$47)+0.1*'Calcification Rates'!$F$47*(BL30+(2*'Calcification Rates'!$F$47))*'Calcification Rates'!$H$47</f>
        <v>13.350650141245405</v>
      </c>
      <c r="CC30" s="2">
        <f>(2*('Calcification Rates'!$F$47-'Calcification Rates'!$G$47)*('Calcification Rates'!$H$47-'Calcification Rates'!$I$47))+(0.1*('Calcification Rates'!$F$47-'Calcification Rates'!$G$47)*(BL30+(2*'Calcification Rates'!$F$47-'Calcification Rates'!$G$47)))*('Calcification Rates'!$H$47-'Calcification Rates'!$I$47)</f>
        <v>7.7788397794357618</v>
      </c>
      <c r="CD30" s="2">
        <f>(2*('Calcification Rates'!$F$47+'Calcification Rates'!$G$47)*('Calcification Rates'!$H$47+'Calcification Rates'!$I$47))+(0.1*('Calcification Rates'!$F$47+'Calcification Rates'!$G$47)*(BL30+(2*'Calcification Rates'!$F$47+'Calcification Rates'!$G$47)))*('Calcification Rates'!$H$47+'Calcification Rates'!$I$47)</f>
        <v>20.417671860382434</v>
      </c>
      <c r="CE30" s="2">
        <f>(2*'Calcification Rates'!$F$48*'Calcification Rates'!$H$48)+0.1*'Calcification Rates'!$F$48*($A30+(2*'Calcification Rates'!$F$48))*'Calcification Rates'!$H$48</f>
        <v>8.8473128050579088</v>
      </c>
      <c r="CF30" s="2">
        <f>(2*('Calcification Rates'!$F$48-'Calcification Rates'!$G$48)*('Calcification Rates'!$H$48-'Calcification Rates'!$I$48))+(0.1*('Calcification Rates'!$F$48-'Calcification Rates'!$G$48)*($A30+(2*'Calcification Rates'!$F$48-'Calcification Rates'!$G$48)))*('Calcification Rates'!$H$48-'Calcification Rates'!$I$48)</f>
        <v>5.1437917371893676</v>
      </c>
      <c r="CG30" s="2">
        <f>(2*('Calcification Rates'!$F$48+'Calcification Rates'!$G$48)*('Calcification Rates'!$H$48+'Calcification Rates'!$I$48))+(0.1*('Calcification Rates'!$F$48+'Calcification Rates'!$G$48)*($A30+(2*'Calcification Rates'!$F$48+'Calcification Rates'!$G$48)))*('Calcification Rates'!$H$48+'Calcification Rates'!$I$48)</f>
        <v>13.559562353185434</v>
      </c>
      <c r="CH30" s="2">
        <f>((((1-'Calcification Rates'!$J$52)*$A30)*'Calcification Rates'!$F$52*0.1)+('Calcification Rates'!$J$52*$A30*'Calcification Rates'!$F$52))*'Calcification Rates'!$H$52</f>
        <v>62.010723040000002</v>
      </c>
      <c r="CI30" s="2">
        <f>((((1-'Calcification Rates'!$J$52)*$A30)*(('Calcification Rates'!$F$52-'Calcification Rates'!$G$52)*0.1))+('Calcification Rates'!$J$52*$A30*('Calcification Rates'!$F$52-'Calcification Rates'!$G$52)))*('Calcification Rates'!$H$52-'Calcification Rates'!$I$52)</f>
        <v>40.593091500952305</v>
      </c>
      <c r="CJ30" s="2">
        <f>((((1-'Calcification Rates'!$J$52)*$A30)*(('Calcification Rates'!$F$52+'Calcification Rates'!$G$52)*0.1))+('Calcification Rates'!$J$52*$A30*('Calcification Rates'!$F$52+'Calcification Rates'!$G$52)))*('Calcification Rates'!$H$52+'Calcification Rates'!$I$52)</f>
        <v>87.731211442541365</v>
      </c>
      <c r="CK30" s="2">
        <f>((((1-'Calcification Rates'!$J$53)*$A30)*'Calcification Rates'!$F$53*0.1)+('Calcification Rates'!$J$53*$A30*'Calcification Rates'!$F$53))*'Calcification Rates'!$H$53</f>
        <v>74.207403515636386</v>
      </c>
      <c r="CL30" s="2">
        <f>((((1-'Calcification Rates'!$J$53)*$A30)*(('Calcification Rates'!$F$53-'Calcification Rates'!$G$53)*0.1))+('Calcification Rates'!$J$53*$A30*('Calcification Rates'!$F$53-'Calcification Rates'!$G$53)))*('Calcification Rates'!$H$53-'Calcification Rates'!$I$53)</f>
        <v>51.357891448020318</v>
      </c>
      <c r="CM30" s="2">
        <f>((((1-'Calcification Rates'!$J$53)*$A30)*(('Calcification Rates'!$F$53+'Calcification Rates'!$G$53)*0.1))+('Calcification Rates'!$J$53*$A30*('Calcification Rates'!$F$53+'Calcification Rates'!$G$53)))*('Calcification Rates'!$H$53+'Calcification Rates'!$I$53)</f>
        <v>101.23762727988735</v>
      </c>
      <c r="CN30" s="2">
        <f>((((1-'Calcification Rates'!$J$54)*$A30)*'Calcification Rates'!$F$54*0.1)+('Calcification Rates'!$J$54*$A30*'Calcification Rates'!$F$54))*'Calcification Rates'!$H$54</f>
        <v>63.2676835220784</v>
      </c>
      <c r="CO30" s="2">
        <f>((((1-'Calcification Rates'!$J$54)*$A30)*(('Calcification Rates'!$F$54-'Calcification Rates'!$G$54)*0.1))+('Calcification Rates'!$J$54*$A30*('Calcification Rates'!$F$54-'Calcification Rates'!$G$54)))*('Calcification Rates'!$H$54-'Calcification Rates'!$I$54)</f>
        <v>45.251477684074786</v>
      </c>
      <c r="CP30" s="2">
        <f>((((1-'Calcification Rates'!$J$54)*$A30)*(('Calcification Rates'!$F$54+'Calcification Rates'!$G$54)*0.1))+('Calcification Rates'!$J$54*$A30*('Calcification Rates'!$F$54+'Calcification Rates'!$G$54)))*('Calcification Rates'!$H$54+'Calcification Rates'!$I$54)</f>
        <v>84.147503938981615</v>
      </c>
      <c r="CQ30" s="2">
        <f>((((1-'Calcification Rates'!$J$55)*$A30)*'Calcification Rates'!$F$55*0.1)+('Calcification Rates'!$J$55*$A30*'Calcification Rates'!$F$55))*'Calcification Rates'!$H$55</f>
        <v>63.272522089583333</v>
      </c>
      <c r="CR30" s="2">
        <f>((((1-'Calcification Rates'!$J$55)*$A30)*(('Calcification Rates'!$F$55-'Calcification Rates'!$G$55)*0.1))+('Calcification Rates'!$J$55*$A30*('Calcification Rates'!$F$55-'Calcification Rates'!$G$55)))*('Calcification Rates'!$H$55-'Calcification Rates'!$I$55)</f>
        <v>46.234878193848964</v>
      </c>
      <c r="CS30" s="2">
        <f>((((1-'Calcification Rates'!$J$55)*$A30)*(('Calcification Rates'!$F$55+'Calcification Rates'!$G$55)*0.1))+('Calcification Rates'!$J$55*$A30*('Calcification Rates'!$F$55+'Calcification Rates'!$G$55)))*('Calcification Rates'!$H$55+'Calcification Rates'!$I$55)</f>
        <v>82.901144694513221</v>
      </c>
      <c r="CT30" s="2">
        <f>((((1-'Calcification Rates'!$J$56)*$A30)*'Calcification Rates'!$F$56*0.1)+('Calcification Rates'!$J$56*$A30*'Calcification Rates'!$F$56))*'Calcification Rates'!$H$56</f>
        <v>61.114658733333329</v>
      </c>
      <c r="CU30" s="2">
        <f>((((1-'Calcification Rates'!$J$56)*$A30)*(('Calcification Rates'!$F$56-'Calcification Rates'!$G$56)*0.1))+('Calcification Rates'!$J$56*$A30*('Calcification Rates'!$F$56-'Calcification Rates'!$G$56)))*('Calcification Rates'!$H$56-'Calcification Rates'!$I$56)</f>
        <v>45.285621888870708</v>
      </c>
      <c r="CV30" s="2">
        <f>((((1-'Calcification Rates'!$J$56)*$A30)*(('Calcification Rates'!$F$56+'Calcification Rates'!$G$56)*0.1))+('Calcification Rates'!$J$56*$A30*('Calcification Rates'!$F$56+'Calcification Rates'!$G$56)))*('Calcification Rates'!$H$56+'Calcification Rates'!$I$56)</f>
        <v>79.271575372674477</v>
      </c>
      <c r="CW30" s="2">
        <f>((((1-'Calcification Rates'!$J$57)*$A30)*'Calcification Rates'!$F$57*0.1)+('Calcification Rates'!$J$57*$A30*'Calcification Rates'!$F$57))*'Calcification Rates'!$H$57</f>
        <v>62.503628249999998</v>
      </c>
      <c r="CX30" s="2">
        <f>((((1-'Calcification Rates'!$J$57)*$A30)*(('Calcification Rates'!$F$57-'Calcification Rates'!$G$57)*0.1))+('Calcification Rates'!$J$57*$A30*('Calcification Rates'!$F$57-'Calcification Rates'!$G$57)))*('Calcification Rates'!$H$57-'Calcification Rates'!$I$57)</f>
        <v>40.931235168786976</v>
      </c>
      <c r="CY30" s="2">
        <f>((((1-'Calcification Rates'!$J$57)*$A30)*(('Calcification Rates'!$F$57+'Calcification Rates'!$G$57)*0.1))+('Calcification Rates'!$J$57*$A30*('Calcification Rates'!$F$57+'Calcification Rates'!$G$57)))*('Calcification Rates'!$H$57+'Calcification Rates'!$I$57)</f>
        <v>87.955820989343863</v>
      </c>
      <c r="CZ30" s="2">
        <f>((((1-'Calcification Rates'!$J$58)*$A30)*'Calcification Rates'!$F$58*0.1)+('Calcification Rates'!$J$58*$A30*'Calcification Rates'!$F$58))*'Calcification Rates'!$H$58</f>
        <v>63.2676835220784</v>
      </c>
      <c r="DA30" s="2">
        <f>((((1-'Calcification Rates'!$J$58)*$A30)*(('Calcification Rates'!$F$58-'Calcification Rates'!$G$58)*0.1))+('Calcification Rates'!$J$58*$A30*('Calcification Rates'!$F$58-'Calcification Rates'!$G$58)))*('Calcification Rates'!$H$58-'Calcification Rates'!$I$58)</f>
        <v>45.251477684074786</v>
      </c>
      <c r="DB30" s="2">
        <f>((((1-'Calcification Rates'!$J$58)*$A30)*(('Calcification Rates'!$F$58+'Calcification Rates'!$G$58)*0.1))+('Calcification Rates'!$J$58*$A30*('Calcification Rates'!$F$58+'Calcification Rates'!$G$58)))*('Calcification Rates'!$H$58+'Calcification Rates'!$I$58)</f>
        <v>84.147503938981615</v>
      </c>
      <c r="DC30" s="2">
        <f>((((1-'Calcification Rates'!$J$59)*$A30)*'Calcification Rates'!$F$59*0.1)+('Calcification Rates'!$J$59*$A30*'Calcification Rates'!$F$59))*'Calcification Rates'!$H$59</f>
        <v>52.448047680000002</v>
      </c>
      <c r="DD30" s="2">
        <f>((((1-'Calcification Rates'!$J$59)*$A30)*(('Calcification Rates'!$F$59-'Calcification Rates'!$G$59)*0.1))+('Calcification Rates'!$J$59*$A30*('Calcification Rates'!$F$59-'Calcification Rates'!$G$59)))*('Calcification Rates'!$H$59-'Calcification Rates'!$I$59)</f>
        <v>40.686567599999997</v>
      </c>
      <c r="DE30" s="2">
        <f>((((1-'Calcification Rates'!$J$59)*$A30)*(('Calcification Rates'!$F$59+'Calcification Rates'!$G$59)*0.1))+('Calcification Rates'!$J$59*$A30*('Calcification Rates'!$F$59+'Calcification Rates'!$G$59)))*('Calcification Rates'!$H$59+'Calcification Rates'!$I$59)</f>
        <v>65.324794080000018</v>
      </c>
      <c r="DF30" s="2">
        <f>((((1-'Calcification Rates'!$J$60)*$A30)*'Calcification Rates'!$F$60*0.1)+('Calcification Rates'!$J$60*$A30*'Calcification Rates'!$F$60))*'Calcification Rates'!$H$60</f>
        <v>68.138737902439033</v>
      </c>
      <c r="DG30" s="2">
        <f>((((1-'Calcification Rates'!$J$60)*$A30)*(('Calcification Rates'!$F$60-'Calcification Rates'!$G$60)*0.1))+('Calcification Rates'!$J$60*$A30*('Calcification Rates'!$F$60-'Calcification Rates'!$G$60)))*('Calcification Rates'!$H$60-'Calcification Rates'!$I$60)</f>
        <v>52.058802864397236</v>
      </c>
      <c r="DH30" s="2">
        <f>((((1-'Calcification Rates'!$J$60)*$A30)*(('Calcification Rates'!$F$60+'Calcification Rates'!$G$60)*0.1))+('Calcification Rates'!$J$60*$A30*('Calcification Rates'!$F$60+'Calcification Rates'!$G$60)))*('Calcification Rates'!$H$60+'Calcification Rates'!$I$60)</f>
        <v>86.316768401758807</v>
      </c>
      <c r="DI30" s="2">
        <f>((((1-'Calcification Rates'!$J$61)*$A30)*'Calcification Rates'!$F$61*0.1)+('Calcification Rates'!$J$61*$A30*'Calcification Rates'!$F$61))*'Calcification Rates'!$H$61</f>
        <v>63.2676835220784</v>
      </c>
      <c r="DJ30" s="2">
        <f>((((1-'Calcification Rates'!$J$61)*$A30)*(('Calcification Rates'!$F$61-'Calcification Rates'!$G$61)*0.1))+('Calcification Rates'!$J$61*$A30*('Calcification Rates'!$F$61-'Calcification Rates'!$G$61)))*('Calcification Rates'!$H$61-'Calcification Rates'!$I$61)</f>
        <v>45.251477684074786</v>
      </c>
      <c r="DK30" s="2">
        <f>((((1-'Calcification Rates'!$J$61)*$A30)*(('Calcification Rates'!$F$61+'Calcification Rates'!$G$61)*0.1))+('Calcification Rates'!$J$61*$A30*('Calcification Rates'!$F$61+'Calcification Rates'!$G$61)))*('Calcification Rates'!$H$61+'Calcification Rates'!$I$61)</f>
        <v>84.147503938981615</v>
      </c>
      <c r="DL30" s="2">
        <f>(2*'Calcification Rates'!$F$62*'Calcification Rates'!$H$62)+0.1*'Calcification Rates'!$F$62*(CV30+(2*'Calcification Rates'!$F$62))*'Calcification Rates'!$H$62</f>
        <v>17.842625810206624</v>
      </c>
      <c r="DM30" s="2">
        <f>(2*('Calcification Rates'!$F$62-'Calcification Rates'!$G$62)*('Calcification Rates'!$H$62-'Calcification Rates'!$I$62))+(0.1*('Calcification Rates'!$F$62-'Calcification Rates'!$G$62)*(CV30+(2*'Calcification Rates'!$F$62-'Calcification Rates'!$G$62)))*('Calcification Rates'!$H$62-'Calcification Rates'!$I$62)</f>
        <v>10.407239743435676</v>
      </c>
      <c r="DN30" s="2">
        <f>(2*('Calcification Rates'!$F$62+'Calcification Rates'!$G$62)*('Calcification Rates'!$H$62+'Calcification Rates'!$I$62))+(0.1*('Calcification Rates'!$F$62+'Calcification Rates'!$G$62)*(CV30+(2*'Calcification Rates'!$F$62+'Calcification Rates'!$G$62)))*('Calcification Rates'!$H$62+'Calcification Rates'!$I$62)</f>
        <v>27.258478742391652</v>
      </c>
      <c r="DO30" s="2">
        <f>((((((((($A30*2)/PI())/2)+'Calcification Rates'!$F$63)^2)*PI())/2))-((((((($A30*2)/PI())/2)^2)*PI())/2)))*'Calcification Rates'!$H$63</f>
        <v>30.873946220243671</v>
      </c>
      <c r="DP30" s="2">
        <f>((((((((($A30*2)/PI())/2)+('Calcification Rates'!$F$63-'Calcification Rates'!$G$63))^2)*PI())/2))-((((((($A30*2)/PI())/2)^2)*PI())/2)))*('Calcification Rates'!$H$63-'Calcification Rates'!$I$63)</f>
        <v>22.583418790502851</v>
      </c>
      <c r="DQ30" s="2">
        <f>((((((((($A30*2)/PI())/2)+('Calcification Rates'!$F$63+'Calcification Rates'!$G$63))^2)*PI())/2))-((((((($A30*2)/PI())/2)^2)*PI())/2)))*('Calcification Rates'!$H$63+'Calcification Rates'!$I$63)</f>
        <v>40.193852475640476</v>
      </c>
      <c r="DR30" s="2">
        <f>(2*'Calcification Rates'!$F$64*'Calcification Rates'!$H$64)+0.1*'Calcification Rates'!$F$64*($A30+(2*'Calcification Rates'!$F$64))*'Calcification Rates'!$H$64</f>
        <v>8.8473128050579088</v>
      </c>
      <c r="DS30" s="2">
        <f>(2*('Calcification Rates'!$F$64-'Calcification Rates'!$G$64)*('Calcification Rates'!$H$64-'Calcification Rates'!$I$64))+(0.1*('Calcification Rates'!$F$64-'Calcification Rates'!$G$64)*($A30+(2*'Calcification Rates'!$F$64-'Calcification Rates'!$G$64)))*('Calcification Rates'!$H$64-'Calcification Rates'!$I$64)</f>
        <v>5.1437917371893676</v>
      </c>
      <c r="DT30" s="2">
        <f>(2*('Calcification Rates'!$F$64+'Calcification Rates'!$G$64)*('Calcification Rates'!$H$64+'Calcification Rates'!$I$64))+(0.1*('Calcification Rates'!$F$64+'Calcification Rates'!$G$64)*($A30+(2*'Calcification Rates'!$F$64+'Calcification Rates'!$G$64)))*('Calcification Rates'!$H$64+'Calcification Rates'!$I$64)</f>
        <v>13.559562353185434</v>
      </c>
      <c r="DU30" s="2">
        <f>((((((((($A30*2)/PI())/2)+'Calcification Rates'!$F$65)^2)*PI())/2))-((((((($A30*2)/PI())/2)^2)*PI())/2)))*'Calcification Rates'!$H$65</f>
        <v>30.873946220243671</v>
      </c>
      <c r="DV30" s="2">
        <f>((((((((($A30*2)/PI())/2)+('Calcification Rates'!$F$65-'Calcification Rates'!$G$65))^2)*PI())/2))-((((((($A30*2)/PI())/2)^2)*PI())/2)))*('Calcification Rates'!$H$65-'Calcification Rates'!$I$65)</f>
        <v>22.583418790502851</v>
      </c>
      <c r="DW30" s="2">
        <f>((((((((($A30*2)/PI())/2)+('Calcification Rates'!$F$65+'Calcification Rates'!$G$65))^2)*PI())/2))-((((((($A30*2)/PI())/2)^2)*PI())/2)))*('Calcification Rates'!$H$65+'Calcification Rates'!$I$65)</f>
        <v>40.193852475640476</v>
      </c>
      <c r="DX30" s="2">
        <f>(2*'Calcification Rates'!$F$66*'Calcification Rates'!$H$66)+0.1*'Calcification Rates'!$F$66*(DH30+(2*'Calcification Rates'!$F$66))*'Calcification Rates'!$H$66</f>
        <v>19.07866578006643</v>
      </c>
      <c r="DY30" s="2">
        <f>(2*('Calcification Rates'!$F$66-'Calcification Rates'!$G$66)*('Calcification Rates'!$H$66-'Calcification Rates'!$I$66))+(0.1*('Calcification Rates'!$F$66-'Calcification Rates'!$G$66)*(DH30+(2*'Calcification Rates'!$F$66-'Calcification Rates'!$G$66)))*('Calcification Rates'!$H$66-'Calcification Rates'!$I$66)</f>
        <v>11.130486628927661</v>
      </c>
      <c r="DZ30" s="2">
        <f>(2*('Calcification Rates'!$F$66+'Calcification Rates'!$G$66)*('Calcification Rates'!$H$66+'Calcification Rates'!$I$66))+(0.1*('Calcification Rates'!$F$66+'Calcification Rates'!$G$66)*(DH30+(2*'Calcification Rates'!$F$66+'Calcification Rates'!$G$66)))*('Calcification Rates'!$H$66+'Calcification Rates'!$I$66)</f>
        <v>29.140837721021384</v>
      </c>
      <c r="EA30" s="2">
        <f>((((((((($A30*2)/PI())/2)+'Calcification Rates'!$F$67)^2)*PI())/2))-((((((($A30*2)/PI())/2)^2)*PI())/2)))*'Calcification Rates'!$H$67</f>
        <v>30.873946220243671</v>
      </c>
      <c r="EB30" s="2">
        <f>((((((((($A30*2)/PI())/2)+('Calcification Rates'!$F$67-'Calcification Rates'!$G$67))^2)*PI())/2))-((((((($A30*2)/PI())/2)^2)*PI())/2)))*('Calcification Rates'!$H$67-'Calcification Rates'!$I$67)</f>
        <v>22.583418790502851</v>
      </c>
      <c r="EC30" s="2">
        <f>((((((((($A30*2)/PI())/2)+('Calcification Rates'!$F$67+'Calcification Rates'!$G$67))^2)*PI())/2))-((((((($A30*2)/PI())/2)^2)*PI())/2)))*('Calcification Rates'!$H$67+'Calcification Rates'!$I$67)</f>
        <v>40.193852475640476</v>
      </c>
      <c r="ED30" s="2">
        <f>((((((((($A30*2)/PI())/2)+'Calcification Rates'!$F$68)^2)*PI())/2))-((((((($A30*2)/PI())/2)^2)*PI())/2)))*'Calcification Rates'!$H$68</f>
        <v>30.873946220243671</v>
      </c>
      <c r="EE30" s="2">
        <f>((((((((($A30*2)/PI())/2)+('Calcification Rates'!$F$68-'Calcification Rates'!$G$68))^2)*PI())/2))-((((((($A30*2)/PI())/2)^2)*PI())/2)))*('Calcification Rates'!$H$68-'Calcification Rates'!$I$68)</f>
        <v>22.583418790502851</v>
      </c>
      <c r="EF30" s="2">
        <f>((((((((($A30*2)/PI())/2)+('Calcification Rates'!$F$68+'Calcification Rates'!$G$68))^2)*PI())/2))-((((((($A30*2)/PI())/2)^2)*PI())/2)))*('Calcification Rates'!$H$68+'Calcification Rates'!$I$68)</f>
        <v>40.193852475640476</v>
      </c>
      <c r="EG30" s="2">
        <f>((((1-'Calcification Rates'!$J$69)*$A30)*'Calcification Rates'!$F$69*0.1)+('Calcification Rates'!$J$69*$A30*'Calcification Rates'!$F$69))*'Calcification Rates'!$H$69</f>
        <v>8.5939546000000018</v>
      </c>
      <c r="EH30" s="2">
        <f>((((1-'Calcification Rates'!$J$69)*EC30)*(('Calcification Rates'!$F$69-'Calcification Rates'!$G$69)*0.1))+('Calcification Rates'!$J$69*EC30*('Calcification Rates'!$F$69-'Calcification Rates'!$G$69)))*('Calcification Rates'!$H$69-'Calcification Rates'!$I$69)</f>
        <v>9.1162760219388339</v>
      </c>
      <c r="EI30" s="2">
        <f>((((1-'Calcification Rates'!$J$69)*EC30)*(('Calcification Rates'!$F$69+'Calcification Rates'!$G$69)*0.1))+('Calcification Rates'!$J$69*EC30*('Calcification Rates'!$F$69+'Calcification Rates'!$G$69)))*('Calcification Rates'!$H$69+'Calcification Rates'!$I$69)</f>
        <v>15.899428803479578</v>
      </c>
      <c r="EJ30" s="2">
        <f>(2*'Calcification Rates'!$F$70*'Calcification Rates'!$H$70)+0.1*'Calcification Rates'!$F$70*(DT30+(2*'Calcification Rates'!$F$70))*'Calcification Rates'!$H$70</f>
        <v>6.3138182591957746</v>
      </c>
      <c r="EK30" s="2">
        <f>(2*('Calcification Rates'!$F$70-'Calcification Rates'!$G$70)*('Calcification Rates'!$H$70-'Calcification Rates'!$I$70))+(0.1*('Calcification Rates'!$F$70-'Calcification Rates'!$G$70)*(DT30+(2*'Calcification Rates'!$F$70-'Calcification Rates'!$G$70)))*('Calcification Rates'!$H$70-'Calcification Rates'!$I$70)</f>
        <v>3.6613622977000078</v>
      </c>
      <c r="EL30" s="2">
        <f>(2*('Calcification Rates'!$F$70+'Calcification Rates'!$G$70)*('Calcification Rates'!$H$70+'Calcification Rates'!$I$70))+(0.1*('Calcification Rates'!$F$70+'Calcification Rates'!$G$70)*(DT30+(2*'Calcification Rates'!$F$70+'Calcification Rates'!$G$70)))*('Calcification Rates'!$H$70+'Calcification Rates'!$I$70)</f>
        <v>9.7013164048331806</v>
      </c>
      <c r="EM30" s="2">
        <f>((((1-'Calcification Rates'!$J$71)*$A30)*'Calcification Rates'!$F$71*0.1)+('Calcification Rates'!$J$71*$A30*'Calcification Rates'!$F$71))*'Calcification Rates'!$H$71</f>
        <v>63.2676835220784</v>
      </c>
      <c r="EN30" s="2">
        <f>((((1-'Calcification Rates'!$J$71)*$A30)*(('Calcification Rates'!$F$71-'Calcification Rates'!$G$71)*0.1))+('Calcification Rates'!$J$71*$A30*('Calcification Rates'!$F$71-'Calcification Rates'!$G$71)))*('Calcification Rates'!$H$71-'Calcification Rates'!$I$71)</f>
        <v>45.251477684074786</v>
      </c>
      <c r="EO30" s="2">
        <f>((((1-'Calcification Rates'!$J$71)*$A30)*(('Calcification Rates'!$F$71+'Calcification Rates'!$G$71)*0.1))+('Calcification Rates'!$J$71*$A30*('Calcification Rates'!$F$71+'Calcification Rates'!$G$71)))*('Calcification Rates'!$H$71+'Calcification Rates'!$I$71)</f>
        <v>84.147503938981615</v>
      </c>
      <c r="EP30" s="2">
        <f>(2*'Calcification Rates'!$F$72*'Calcification Rates'!$H$72)+0.1*'Calcification Rates'!$F$72*($A30+(2*'Calcification Rates'!$F$72))*'Calcification Rates'!$H$72</f>
        <v>8.8473128050579088</v>
      </c>
      <c r="EQ30" s="2">
        <f>(2*('Calcification Rates'!$F$72-'Calcification Rates'!$G$72)*('Calcification Rates'!$H$72-'Calcification Rates'!$I$72))+(0.1*('Calcification Rates'!$F$72-'Calcification Rates'!$G$72)*($A30+(2*'Calcification Rates'!$F$72-'Calcification Rates'!$G$72)))*('Calcification Rates'!$H$72-'Calcification Rates'!$I$72)</f>
        <v>5.1437917371893676</v>
      </c>
      <c r="ER30" s="2">
        <f>(2*('Calcification Rates'!$F$72+'Calcification Rates'!$G$72)*('Calcification Rates'!$H$72+'Calcification Rates'!$I$72))+(0.1*('Calcification Rates'!$F$72+'Calcification Rates'!$G$72)*($A30+(2*'Calcification Rates'!$F$72+'Calcification Rates'!$G$72)))*('Calcification Rates'!$H$72+'Calcification Rates'!$I$72)</f>
        <v>13.559562353185434</v>
      </c>
      <c r="ES30" s="2">
        <f>$A30*'Calcification Rates'!$F$73*'Calcification Rates'!$H$73</f>
        <v>37.800000000000004</v>
      </c>
      <c r="ET30" s="2">
        <f>$A30*('Calcification Rates'!$F$73-'Calcification Rates'!$G$73)*('Calcification Rates'!$H$73-'Calcification Rates'!$I$73)</f>
        <v>26.465320000000006</v>
      </c>
      <c r="EU30" s="2">
        <f>$A30*('Calcification Rates'!$F$73+'Calcification Rates'!$G$73)*('Calcification Rates'!$H$73+'Calcification Rates'!$I$73)</f>
        <v>51.14032000000001</v>
      </c>
      <c r="EV30" s="2">
        <f>(2*'Calcification Rates'!$F$74*'Calcification Rates'!$H$74)+0.1*'Calcification Rates'!$F$74*($A30+(2*'Calcification Rates'!$F$74))*'Calcification Rates'!$H$74</f>
        <v>8.8473128050579088</v>
      </c>
      <c r="EW30" s="2">
        <f>(2*('Calcification Rates'!$F$74-'Calcification Rates'!$G$74)*('Calcification Rates'!$H$74-'Calcification Rates'!$I$74))+(0.1*('Calcification Rates'!$F$74-'Calcification Rates'!$G$74)*($A30+(2*'Calcification Rates'!$F$74-'Calcification Rates'!$G$74)))*('Calcification Rates'!$H$74-'Calcification Rates'!$I$74)</f>
        <v>5.1437917371893676</v>
      </c>
      <c r="EX30" s="2">
        <f>(2*('Calcification Rates'!$F$74+'Calcification Rates'!$G$74)*('Calcification Rates'!$H$74+'Calcification Rates'!$I$74))+(0.1*('Calcification Rates'!$F$74+'Calcification Rates'!$G$74)*($A30+(2*'Calcification Rates'!$F$74+'Calcification Rates'!$G$74)))*('Calcification Rates'!$H$74+'Calcification Rates'!$I$74)</f>
        <v>13.559562353185434</v>
      </c>
      <c r="EY30" s="2">
        <f>$A30*'Calcification Rates'!$F$75*'Calcification Rates'!$H$75</f>
        <v>23.607356190476192</v>
      </c>
      <c r="EZ30" s="2">
        <f>$A30*('Calcification Rates'!$F$75-'Calcification Rates'!$G$75)*('Calcification Rates'!$H$75-'Calcification Rates'!$I$75)</f>
        <v>18.326031119225654</v>
      </c>
      <c r="FA30" s="2">
        <f>$A30*('Calcification Rates'!$F$75+'Calcification Rates'!$G$75)*('Calcification Rates'!$H$75+'Calcification Rates'!$I$75)</f>
        <v>29.502877135613481</v>
      </c>
      <c r="FB30" s="2">
        <f>((((1-'Calcification Rates'!$J$76)*$A30)*'Calcification Rates'!$F$76*0.1)+('Calcification Rates'!$J$76*$A30*'Calcification Rates'!$F$76))*'Calcification Rates'!$H$76</f>
        <v>16.16328</v>
      </c>
      <c r="FC30" s="2">
        <f>((((1-'Calcification Rates'!$J$76)*$A30)*(('Calcification Rates'!$F$76-'Calcification Rates'!$G$76)*0.1))+('Calcification Rates'!$J$76*$A30*('Calcification Rates'!$F$76-'Calcification Rates'!$G$76)))*('Calcification Rates'!$H$76-'Calcification Rates'!$I$76)</f>
        <v>11.312859263999998</v>
      </c>
      <c r="FD30" s="2">
        <f>((((1-'Calcification Rates'!$J$76)*$A30)*(('Calcification Rates'!$F$76+'Calcification Rates'!$G$76)*0.1))+('Calcification Rates'!$J$76*$A30*('Calcification Rates'!$F$76+'Calcification Rates'!$G$76)))*('Calcification Rates'!$H$76+'Calcification Rates'!$I$76)</f>
        <v>21.872868864000001</v>
      </c>
      <c r="FE30" s="113">
        <f>$A30*'Calcification Rates'!$F$77*'Calcification Rates'!$H$77</f>
        <v>49.560000000000009</v>
      </c>
      <c r="FF30" s="113">
        <f>$A30*('Calcification Rates'!$F$77-'Calcification Rates'!$G$77)*('Calcification Rates'!$H$77-'Calcification Rates'!$I$77)</f>
        <v>34.633200000000002</v>
      </c>
      <c r="FG30" s="113">
        <f>$A30*('Calcification Rates'!$F$77+'Calcification Rates'!$G$77)*('Calcification Rates'!$H$77+'Calcification Rates'!$I$77)</f>
        <v>67.144000000000005</v>
      </c>
      <c r="FH30" s="113">
        <f>$A30*'Calcification Rates'!$F$81*'Calcification Rates'!$H$81</f>
        <v>4.984</v>
      </c>
      <c r="FI30" s="113">
        <f>$A30*('Calcification Rates'!$F$81-'Calcification Rates'!$G$81)*('Calcification Rates'!$H$81-'Calcification Rates'!$I$81)</f>
        <v>2.8279999999999998</v>
      </c>
      <c r="FJ30" s="113">
        <f>$A30*('Calcification Rates'!$F$81+'Calcification Rates'!$G$81)*('Calcification Rates'!$H$81+'Calcification Rates'!$I$81)</f>
        <v>7.1400000000000006</v>
      </c>
      <c r="FK30" s="113">
        <f>$A30*'Calcification Rates'!$F$84*'Calcification Rates'!$H$84</f>
        <v>4.984</v>
      </c>
      <c r="FL30" s="113">
        <f>$A30*('Calcification Rates'!$F$84-'Calcification Rates'!$G$84)*('Calcification Rates'!$H$84-'Calcification Rates'!$I$84)</f>
        <v>2.8279999999999998</v>
      </c>
      <c r="FM30" s="113">
        <f>$A30*('Calcification Rates'!$F$84+'Calcification Rates'!$G$84)*('Calcification Rates'!$H$84+'Calcification Rates'!$I$84)</f>
        <v>7.1400000000000006</v>
      </c>
    </row>
    <row r="31" spans="1:169" x14ac:dyDescent="0.3">
      <c r="A31" s="1">
        <v>29</v>
      </c>
      <c r="B31" s="2">
        <f>((((1-'Calcification Rates'!$J$11)*A31)*'Calcification Rates'!$F$11*0.1)+('Calcification Rates'!$J$11*A31*'Calcification Rates'!$F$11))*'Calcification Rates'!$H$11</f>
        <v>65.527243647866896</v>
      </c>
      <c r="C31" s="2">
        <f>((((1-'Calcification Rates'!$J$11)*A31)*(('Calcification Rates'!$F$11-'Calcification Rates'!$G$11)*0.1))+('Calcification Rates'!$J$11*A31*('Calcification Rates'!$F$11-'Calcification Rates'!$G$11)))*('Calcification Rates'!$H$11-'Calcification Rates'!$I$11)</f>
        <v>46.867601887077456</v>
      </c>
      <c r="D31" s="2">
        <f>((((1-'Calcification Rates'!$J$11)*A31)*(('Calcification Rates'!$F$11+'Calcification Rates'!$G$11)*0.1))+('Calcification Rates'!$J$11*A31*('Calcification Rates'!$F$11+'Calcification Rates'!$G$11)))*('Calcification Rates'!$H$11+'Calcification Rates'!$I$11)</f>
        <v>87.152771936802381</v>
      </c>
      <c r="E31" s="2">
        <f>((((1-'Calcification Rates'!$J$12)*A31)*'Calcification Rates'!$F$12*0.1)+('Calcification Rates'!$J$12*A31*'Calcification Rates'!$F$12))*'Calcification Rates'!$H$12</f>
        <v>11.376767112930869</v>
      </c>
      <c r="F31" s="2">
        <f>((((1-'Calcification Rates'!$J$12)*A31)*(('Calcification Rates'!$F$12-'Calcification Rates'!$G$12)*0.1))+('Calcification Rates'!$J$12*A31*('Calcification Rates'!$F$12-'Calcification Rates'!$G$12)))*('Calcification Rates'!$H$12-'Calcification Rates'!$I$12)</f>
        <v>8.5775322120395909</v>
      </c>
      <c r="G31" s="2">
        <f>((((1-'Calcification Rates'!$J$12)*A31)*(('Calcification Rates'!$F$12+'Calcification Rates'!$G$12)*0.1))+('Calcification Rates'!$J$12*A31*('Calcification Rates'!$F$12+'Calcification Rates'!$G$12)))*('Calcification Rates'!$H$12+'Calcification Rates'!$I$12)</f>
        <v>14.532796849918711</v>
      </c>
      <c r="H31" s="2">
        <f>(2*'Calcification Rates'!$F$13*'Calcification Rates'!$H$13)+0.1*'Calcification Rates'!$F$13*(A31+(2*'Calcification Rates'!$F$13))*'Calcification Rates'!$H$13</f>
        <v>9.0227572484900662</v>
      </c>
      <c r="I31" s="2">
        <f>(2*('Calcification Rates'!$F$13-'Calcification Rates'!$G$13)*('Calcification Rates'!$H$13-'Calcification Rates'!$I$13))+(0.1*('Calcification Rates'!$F$13-'Calcification Rates'!$G$13)*(A31+(2*'Calcification Rates'!$F$13-'Calcification Rates'!$G$13)))*('Calcification Rates'!$H$13-'Calcification Rates'!$I$13)</f>
        <v>5.2464499443536337</v>
      </c>
      <c r="J31" s="2">
        <f>(2*('Calcification Rates'!$F$13+'Calcification Rates'!$G$13)*('Calcification Rates'!$H$13+'Calcification Rates'!$I$13))+(0.1*('Calcification Rates'!$F$13+'Calcification Rates'!$G$13)*(A31+(2*'Calcification Rates'!$F$13+'Calcification Rates'!$G$13)))*('Calcification Rates'!$H$13+'Calcification Rates'!$I$13)</f>
        <v>13.826745803072313</v>
      </c>
      <c r="K31" s="2">
        <f>(2*'Calcification Rates'!$F$14*'Calcification Rates'!$H$14)+0.1*'Calcification Rates'!$F$14*(A31+(2*'Calcification Rates'!$F$14))*'Calcification Rates'!$H$14</f>
        <v>17.186203615693387</v>
      </c>
      <c r="L31" s="2">
        <f>(2*('Calcification Rates'!$F$14-'Calcification Rates'!$G$14)*('Calcification Rates'!$H$14-'Calcification Rates'!$I$14))+(0.1*('Calcification Rates'!$F$14-'Calcification Rates'!$G$14)*(A31+(2*'Calcification Rates'!$F$14-'Calcification Rates'!$G$14)))*('Calcification Rates'!$H$14-'Calcification Rates'!$I$14)</f>
        <v>10.687713041095162</v>
      </c>
      <c r="M31" s="2">
        <f>(2*('Calcification Rates'!$F$14+'Calcification Rates'!$G$14)*('Calcification Rates'!$H$14+'Calcification Rates'!$I$14))+(0.1*('Calcification Rates'!$F$14+'Calcification Rates'!$G$14)*(A31+(2*'Calcification Rates'!$F$14+'Calcification Rates'!$G$14)))*('Calcification Rates'!$H$14+'Calcification Rates'!$I$14)</f>
        <v>25.289241006362118</v>
      </c>
      <c r="N31" s="2">
        <f>((((((((($A31*2)/PI())/2)+'Calcification Rates'!$F$15)^2)*PI())/2))-((((((($A31*2)/PI())/2)^2)*PI())/2)))*'Calcification Rates'!$H$15</f>
        <v>37.254960674133976</v>
      </c>
      <c r="O31" s="2">
        <f>((((((((($A31*2)/PI())/2)+('Calcification Rates'!$F$15-'Calcification Rates'!$G$15))^2)*PI())/2))-((((((($A31*2)/PI())/2)^2)*PI())/2)))*('Calcification Rates'!$H$15-'Calcification Rates'!$I$15)</f>
        <v>28.310284209260171</v>
      </c>
      <c r="P31" s="2">
        <f>((((((((($A31*2)/PI())/2)+('Calcification Rates'!$F$15+'Calcification Rates'!$G$15))^2)*PI())/2))-((((((($A31*2)/PI())/2)^2)*PI())/2)))*('Calcification Rates'!$H$15+'Calcification Rates'!$I$15)</f>
        <v>47.383191387101313</v>
      </c>
      <c r="Q31" s="2">
        <f>(2*'Calcification Rates'!$F$16*'Calcification Rates'!$H$16)+0.1*'Calcification Rates'!$F$16*(A31+(2*'Calcification Rates'!$F$16))*'Calcification Rates'!$H$16</f>
        <v>17.186203615693387</v>
      </c>
      <c r="R31" s="2">
        <f>(2*('Calcification Rates'!$F$16-'Calcification Rates'!$G$16)*('Calcification Rates'!$H$16-'Calcification Rates'!$I$16))+(0.1*('Calcification Rates'!$F$16-'Calcification Rates'!$G$16)*(A31+(2*'Calcification Rates'!$F$16-'Calcification Rates'!$G$16)))*('Calcification Rates'!$H$16-'Calcification Rates'!$I$16)</f>
        <v>10.687713041095162</v>
      </c>
      <c r="S31" s="2">
        <f>(2*('Calcification Rates'!$F$16+'Calcification Rates'!$G$16)*('Calcification Rates'!$H$16+'Calcification Rates'!$I$16))+(0.1*('Calcification Rates'!$F$16+'Calcification Rates'!$G$16)*(A31+(2*'Calcification Rates'!$F$16+'Calcification Rates'!$G$16)))*('Calcification Rates'!$H$16+'Calcification Rates'!$I$16)</f>
        <v>25.289241006362118</v>
      </c>
      <c r="T31" s="2">
        <f>$A31*'Calcification Rates'!$F$17*'Calcification Rates'!$H$17</f>
        <v>35.52188234319221</v>
      </c>
      <c r="U31" s="2">
        <f>$A31*('Calcification Rates'!$F$17-'Calcification Rates'!$G$17)*('Calcification Rates'!$H$17-'Calcification Rates'!$I$17)</f>
        <v>27.197805198603632</v>
      </c>
      <c r="V31" s="2">
        <f>$A31*('Calcification Rates'!$F$17+'Calcification Rates'!$G$17)*('Calcification Rates'!$H$17+'Calcification Rates'!$I$17)</f>
        <v>44.841791628756042</v>
      </c>
      <c r="W31" s="2">
        <f>$A31*'Calcification Rates'!$F$22*'Calcification Rates'!$H$22</f>
        <v>5.1619999999999999</v>
      </c>
      <c r="X31" s="2">
        <f>$A31*('Calcification Rates'!$F$22-'Calcification Rates'!$G$22)*('Calcification Rates'!$H$22-'Calcification Rates'!$I$22)</f>
        <v>2.9289999999999998</v>
      </c>
      <c r="Y31" s="2">
        <f>$A31*('Calcification Rates'!$F$22+'Calcification Rates'!$G$22)*('Calcification Rates'!$H$22+'Calcification Rates'!$I$22)</f>
        <v>7.3950000000000005</v>
      </c>
      <c r="Z31" s="2">
        <f>((((((((($A31*2)/PI())/2)+'Calcification Rates'!$F$25)^2)*PI())/2))-((((((($A31*2)/PI())/2)^2)*PI())/2)))*'Calcification Rates'!$H$25</f>
        <v>55.675490299942979</v>
      </c>
      <c r="AA31" s="2">
        <f>((((((((($A31*2)/PI())/2)+('Calcification Rates'!$F$25-'Calcification Rates'!$G$25))^2)*PI())/2))-((((((($A31*2)/PI())/2)^2)*PI())/2)))*('Calcification Rates'!$H$25-'Calcification Rates'!$I$25)</f>
        <v>23.939196665837191</v>
      </c>
      <c r="AB31" s="2">
        <f>((((((((($A31*2)/PI())/2)+('Calcification Rates'!$F$25+'Calcification Rates'!$G$25))^2)*PI())/2))-((((((($A31*2)/PI())/2)^2)*PI())/2)))*('Calcification Rates'!$H$25+'Calcification Rates'!$I$25)</f>
        <v>89.05772893735319</v>
      </c>
      <c r="AC31" s="2">
        <f>((((((((($A31*2)/PI())/2)+'Calcification Rates'!$F$26)^2)*PI())/2))-((((((($A31*2)/PI())/2)^2)*PI())/2)))*'Calcification Rates'!$H$26</f>
        <v>55.675490299942979</v>
      </c>
      <c r="AD31" s="2">
        <f>((((((((($A31*2)/PI())/2)+('Calcification Rates'!$F$26-'Calcification Rates'!$G$26))^2)*PI())/2))-((((((($A31*2)/PI())/2)^2)*PI())/2)))*('Calcification Rates'!$H$26-'Calcification Rates'!$I$26)</f>
        <v>23.939196665837191</v>
      </c>
      <c r="AE31" s="2">
        <f>((((((((($A31*2)/PI())/2)+('Calcification Rates'!$F$26+'Calcification Rates'!$G$26))^2)*PI())/2))-((((((($A31*2)/PI())/2)^2)*PI())/2)))*('Calcification Rates'!$H$26+'Calcification Rates'!$I$26)</f>
        <v>89.05772893735319</v>
      </c>
      <c r="AF31" s="2">
        <f>((((((((($A31*2)/PI())/2)+'Calcification Rates'!$F$27)^2)*PI())/2))-((((((($A31*2)/PI())/2)^2)*PI())/2)))*'Calcification Rates'!$H$27</f>
        <v>55.675490299942979</v>
      </c>
      <c r="AG31" s="2">
        <f>((((((((($A31*2)/PI())/2)+('Calcification Rates'!$F$27-'Calcification Rates'!$G$27))^2)*PI())/2))-((((((($A31*2)/PI())/2)^2)*PI())/2)))*('Calcification Rates'!$H$27-'Calcification Rates'!$I$27)</f>
        <v>23.939196665837191</v>
      </c>
      <c r="AH31" s="2">
        <f>((((((((($A31*2)/PI())/2)+('Calcification Rates'!$F$27+'Calcification Rates'!$G$27))^2)*PI())/2))-((((((($A31*2)/PI())/2)^2)*PI())/2)))*('Calcification Rates'!$H$27+'Calcification Rates'!$I$27)</f>
        <v>89.05772893735319</v>
      </c>
      <c r="AI31" s="2">
        <f>$A31*'Calcification Rates'!$F$29*'Calcification Rates'!$H$29</f>
        <v>46.797299999999993</v>
      </c>
      <c r="AJ31" s="2">
        <f>$A31*('Calcification Rates'!$F$29-'Calcification Rates'!$G$29)*('Calcification Rates'!$H$29-'Calcification Rates'!$I$29)</f>
        <v>43.299319999999994</v>
      </c>
      <c r="AK31" s="2">
        <f>$A31*('Calcification Rates'!$F$29+'Calcification Rates'!$G$29)*('Calcification Rates'!$H$29+'Calcification Rates'!$I$29)</f>
        <v>50.295279999999991</v>
      </c>
      <c r="AL31" s="2">
        <f>(2*'Calcification Rates'!$F$30*'Calcification Rates'!$H$30)+0.1*'Calcification Rates'!$F$30*($A31+(2*'Calcification Rates'!$F$30))*'Calcification Rates'!$H$30</f>
        <v>9.0227572484900662</v>
      </c>
      <c r="AM31" s="2">
        <f>(2*('Calcification Rates'!$F$30-'Calcification Rates'!$G$30)*('Calcification Rates'!$H$30-'Calcification Rates'!$I$30))+(0.1*('Calcification Rates'!$F$30-'Calcification Rates'!$G$30)*($A31+(2*'Calcification Rates'!$F$30-'Calcification Rates'!$G$30)))*('Calcification Rates'!$H$30-'Calcification Rates'!$I$30)</f>
        <v>5.2464499443536337</v>
      </c>
      <c r="AN31" s="2">
        <f>(2*('Calcification Rates'!$F$30+'Calcification Rates'!$G$30)*('Calcification Rates'!$H$30+'Calcification Rates'!$I$30))+(0.1*('Calcification Rates'!$F$30+'Calcification Rates'!$G$30)*($A31+(2*'Calcification Rates'!$F$30+'Calcification Rates'!$G$30)))*('Calcification Rates'!$H$30+'Calcification Rates'!$I$30)</f>
        <v>13.826745803072313</v>
      </c>
      <c r="AO31" s="2">
        <f>((((((((($A31*2)/PI())/2)+'Calcification Rates'!$F$31)^2)*PI())/2))-((((((($A31*2)/PI())/2)^2)*PI())/2)))*'Calcification Rates'!$H$31</f>
        <v>104.56533856453922</v>
      </c>
      <c r="AP31" s="2">
        <f>((((((((($A31*2)/PI())/2)+('Calcification Rates'!$F$31-'Calcification Rates'!$G$31))^2)*PI())/2))-((((((($A31*2)/PI())/2)^2)*PI())/2)))*('Calcification Rates'!$H$31-'Calcification Rates'!$I$31)</f>
        <v>64.023622746288979</v>
      </c>
      <c r="AQ31" s="2">
        <f>((((((((($A31*2)/PI())/2)+('Calcification Rates'!$F$31+'Calcification Rates'!$G$31))^2)*PI())/2))-((((((($A31*2)/PI())/2)^2)*PI())/2)))*('Calcification Rates'!$H$31+'Calcification Rates'!$I$31)</f>
        <v>156.19469403158755</v>
      </c>
      <c r="AR31" s="2">
        <f>(2*'Calcification Rates'!$F$32*'Calcification Rates'!$H$32)+0.1*'Calcification Rates'!$F$32*($A31+(2*'Calcification Rates'!$F$32))*'Calcification Rates'!$H$32</f>
        <v>9.0227572484900662</v>
      </c>
      <c r="AS31" s="2">
        <f>(2*('Calcification Rates'!$F$32-'Calcification Rates'!$G$32)*('Calcification Rates'!$H$32-'Calcification Rates'!$I$32))+(0.1*('Calcification Rates'!$F$32-'Calcification Rates'!$G$32)*($A31+(2*'Calcification Rates'!$F$32-'Calcification Rates'!$G$32)))*('Calcification Rates'!$H$32-'Calcification Rates'!$I$32)</f>
        <v>5.2464499443536337</v>
      </c>
      <c r="AT31" s="2">
        <f>(2*('Calcification Rates'!$F$32+'Calcification Rates'!$G$32)*('Calcification Rates'!$H$32+'Calcification Rates'!$I$32))+(0.1*('Calcification Rates'!$F$32+'Calcification Rates'!$G$32)*($A31+(2*'Calcification Rates'!$F$32+'Calcification Rates'!$G$32)))*('Calcification Rates'!$H$32+'Calcification Rates'!$I$32)</f>
        <v>13.826745803072313</v>
      </c>
      <c r="AU31" s="2">
        <f>((((((((($A31*2)/PI())/2)+'Calcification Rates'!$F$36)^2)*PI())/2))-((((((($A31*2)/PI())/2)^2)*PI())/2)))*'Calcification Rates'!$H$36</f>
        <v>39.394225750514742</v>
      </c>
      <c r="AV31" s="2">
        <f>((((((((($A31*2)/PI())/2)+('Calcification Rates'!$F$36-'Calcification Rates'!$G$36))^2)*PI())/2))-((((((($A31*2)/PI())/2)^2)*PI())/2)))*('Calcification Rates'!$H$36-'Calcification Rates'!$I$36)</f>
        <v>30.074168167273491</v>
      </c>
      <c r="AW31" s="2">
        <f>((((((((($A31*2)/PI())/2)+('Calcification Rates'!$F$36+'Calcification Rates'!$G$36))^2)*PI())/2))-((((((($A31*2)/PI())/2)^2)*PI())/2)))*('Calcification Rates'!$H$36+'Calcification Rates'!$I$36)</f>
        <v>49.845925027698989</v>
      </c>
      <c r="AX31" s="2">
        <f>$A31*'Calcification Rates'!$F$37*'Calcification Rates'!$H$37</f>
        <v>37.479444503367006</v>
      </c>
      <c r="AY31" s="2">
        <f>$A31*('Calcification Rates'!$F$37-'Calcification Rates'!$G$37)*('Calcification Rates'!$H$37-'Calcification Rates'!$I$37)</f>
        <v>28.850492745884804</v>
      </c>
      <c r="AZ31" s="2">
        <f>$A31*('Calcification Rates'!$F$37+'Calcification Rates'!$G$37)*('Calcification Rates'!$H$37+'Calcification Rates'!$I$37)</f>
        <v>47.034960272219024</v>
      </c>
      <c r="BA31" s="2">
        <f>$A31*'Calcification Rates'!$F$38*'Calcification Rates'!$H$38</f>
        <v>55.780784666666676</v>
      </c>
      <c r="BB31" s="2">
        <f>$A31*('Calcification Rates'!$F$38-'Calcification Rates'!$G$38)*('Calcification Rates'!$H$38-'Calcification Rates'!$I$38)</f>
        <v>42.561162787878793</v>
      </c>
      <c r="BC31" s="2">
        <f>$A31*('Calcification Rates'!$F$38+'Calcification Rates'!$G$38)*('Calcification Rates'!$H$38+'Calcification Rates'!$I$38)</f>
        <v>70.540905000000009</v>
      </c>
      <c r="BD31" s="2">
        <f>(2*'Calcification Rates'!$F$39*'Calcification Rates'!$H$39)+0.1*'Calcification Rates'!$F$39*(AN31+(2*'Calcification Rates'!$F$39))*'Calcification Rates'!$H$39</f>
        <v>6.3606941108554604</v>
      </c>
      <c r="BE31" s="2">
        <f>(2*('Calcification Rates'!$F$39-'Calcification Rates'!$G$39)*('Calcification Rates'!$H$39-'Calcification Rates'!$I$39))+(0.1*('Calcification Rates'!$F$39-'Calcification Rates'!$G$39)*(AN31+(2*'Calcification Rates'!$F$39-'Calcification Rates'!$G$39)))*('Calcification Rates'!$H$39-'Calcification Rates'!$I$39)</f>
        <v>3.688790871649358</v>
      </c>
      <c r="BF31" s="2">
        <f>(2*('Calcification Rates'!$F$39+'Calcification Rates'!$G$39)*('Calcification Rates'!$H$39+'Calcification Rates'!$I$39))+(0.1*('Calcification Rates'!$F$39+'Calcification Rates'!$G$39)*(AN31+(2*'Calcification Rates'!$F$39+'Calcification Rates'!$G$39)))*('Calcification Rates'!$H$39+'Calcification Rates'!$I$39)</f>
        <v>9.772703400726634</v>
      </c>
      <c r="BG31" s="2">
        <f>((((((((($A31*2)/PI())/2)+'Calcification Rates'!$F$40)^2)*PI())/2))-((((((($A31*2)/PI())/2)^2)*PI())/2)))*'Calcification Rates'!$H$40</f>
        <v>39.394225750514742</v>
      </c>
      <c r="BH31" s="2">
        <f>((((((((($A31*2)/PI())/2)+('Calcification Rates'!$F$40-'Calcification Rates'!$G$40))^2)*PI())/2))-((((((($A31*2)/PI())/2)^2)*PI())/2)))*('Calcification Rates'!$H$40-'Calcification Rates'!$I$40)</f>
        <v>30.074168167273491</v>
      </c>
      <c r="BI31" s="2">
        <f>((((((((($A31*2)/PI())/2)+('Calcification Rates'!$F$40+'Calcification Rates'!$G$40))^2)*PI())/2))-((((((($A31*2)/PI())/2)^2)*PI())/2)))*('Calcification Rates'!$H$40+'Calcification Rates'!$I$40)</f>
        <v>49.845925027698989</v>
      </c>
      <c r="BJ31" s="2">
        <f>((((((((($A31*2)/PI())/2)+'Calcification Rates'!$F$41)^2)*PI())/2))-((((((($A31*2)/PI())/2)^2)*PI())/2)))*'Calcification Rates'!$H$41</f>
        <v>45.411356920275047</v>
      </c>
      <c r="BK31" s="2">
        <f>((((((((($A31*2)/PI())/2)+('Calcification Rates'!$F$41-'Calcification Rates'!$G$41))^2)*PI())/2))-((((((($A31*2)/PI())/2)^2)*PI())/2)))*('Calcification Rates'!$H$41-'Calcification Rates'!$I$41)</f>
        <v>36.315082808344627</v>
      </c>
      <c r="BL31" s="2">
        <f>((((((((($A31*2)/PI())/2)+('Calcification Rates'!$F$41+'Calcification Rates'!$G$41))^2)*PI())/2))-((((((($A31*2)/PI())/2)^2)*PI())/2)))*('Calcification Rates'!$H$41+'Calcification Rates'!$I$41)</f>
        <v>55.471995871690119</v>
      </c>
      <c r="BM31" s="2">
        <f>((((1-'Calcification Rates'!$J$42)*$A31)*'Calcification Rates'!$F$42*0.1)+('Calcification Rates'!$J$42*$A31*'Calcification Rates'!$F$42))*'Calcification Rates'!$H$42</f>
        <v>11.376767112930869</v>
      </c>
      <c r="BN31" s="2">
        <f>((((1-'Calcification Rates'!$J$42)*BI31)*(('Calcification Rates'!$F$42-'Calcification Rates'!$G$42)*0.1))+('Calcification Rates'!$J$42*BI31*('Calcification Rates'!$F$42-'Calcification Rates'!$G$42)))*('Calcification Rates'!$H$42-'Calcification Rates'!$I$42)</f>
        <v>14.743276812551676</v>
      </c>
      <c r="BO31" s="2">
        <f>((((1-'Calcification Rates'!$J$42)*BI31)*(('Calcification Rates'!$F$42+'Calcification Rates'!$G$42)*0.1))+('Calcification Rates'!$J$42*BI31*('Calcification Rates'!$F$42+'Calcification Rates'!$G$42)))*('Calcification Rates'!$H$42+'Calcification Rates'!$I$42)</f>
        <v>24.97933455944235</v>
      </c>
      <c r="BP31" s="2">
        <f>(2*'Calcification Rates'!$F$43*'Calcification Rates'!$H$43)+0.1*'Calcification Rates'!$F$43*($A31+(2*'Calcification Rates'!$F$43))*'Calcification Rates'!$H$43</f>
        <v>9.0227572484900662</v>
      </c>
      <c r="BQ31" s="2">
        <f>(2*('Calcification Rates'!$F$43-'Calcification Rates'!$G$43)*('Calcification Rates'!$H$43-'Calcification Rates'!$I$43))+(0.1*('Calcification Rates'!$F$43-'Calcification Rates'!$G$43)*($A31+(2*'Calcification Rates'!$F$43-'Calcification Rates'!$G$43)))*('Calcification Rates'!$H$43-'Calcification Rates'!$I$43)</f>
        <v>5.2464499443536337</v>
      </c>
      <c r="BR31" s="2">
        <f>(2*('Calcification Rates'!$F$43+'Calcification Rates'!$G$43)*('Calcification Rates'!$H$43+'Calcification Rates'!$I$43))+(0.1*('Calcification Rates'!$F$43+'Calcification Rates'!$G$43)*($A31+(2*'Calcification Rates'!$F$43+'Calcification Rates'!$G$43)))*('Calcification Rates'!$H$43+'Calcification Rates'!$I$43)</f>
        <v>13.826745803072313</v>
      </c>
      <c r="BS31" s="2">
        <f>$A31*'Calcification Rates'!$F$44*'Calcification Rates'!$H$44</f>
        <v>46.292957777777787</v>
      </c>
      <c r="BT31" s="2">
        <f>$A31*('Calcification Rates'!$F$44-'Calcification Rates'!$G$44)*('Calcification Rates'!$H$44-'Calcification Rates'!$I$44)</f>
        <v>34.448770246743038</v>
      </c>
      <c r="BU31" s="2">
        <f>$A31*('Calcification Rates'!$F$44+'Calcification Rates'!$G$44)*('Calcification Rates'!$H$44+'Calcification Rates'!$I$44)</f>
        <v>59.467851663950228</v>
      </c>
      <c r="BV31" s="2">
        <f>(2*'Calcification Rates'!$F$45*'Calcification Rates'!$H$45)+0.1*'Calcification Rates'!$F$45*($A31+(2*'Calcification Rates'!$F$45))*'Calcification Rates'!$H$45</f>
        <v>9.0227572484900662</v>
      </c>
      <c r="BW31" s="2">
        <f>(2*('Calcification Rates'!$F$45-'Calcification Rates'!$G$45)*('Calcification Rates'!$H$45-'Calcification Rates'!$I$45))+(0.1*('Calcification Rates'!$F$45-'Calcification Rates'!$G$45)*($A31+(2*'Calcification Rates'!$F$45-'Calcification Rates'!$G$45)))*('Calcification Rates'!$H$45-'Calcification Rates'!$I$45)</f>
        <v>5.2464499443536337</v>
      </c>
      <c r="BX31" s="2">
        <f>(2*('Calcification Rates'!$F$45+'Calcification Rates'!$G$45)*('Calcification Rates'!$H$45+'Calcification Rates'!$I$45))+(0.1*('Calcification Rates'!$F$45+'Calcification Rates'!$G$45)*($A31+(2*'Calcification Rates'!$F$45+'Calcification Rates'!$G$45)))*('Calcification Rates'!$H$45+'Calcification Rates'!$I$45)</f>
        <v>13.826745803072313</v>
      </c>
      <c r="BY31" s="2">
        <f>$A31*'Calcification Rates'!$F$46*'Calcification Rates'!$H$46</f>
        <v>11.762400000000001</v>
      </c>
      <c r="BZ31" s="2">
        <f>$A31*('Calcification Rates'!$F$46-'Calcification Rates'!$G$46)*('Calcification Rates'!$H$46-'Calcification Rates'!$I$46)</f>
        <v>9.0719250000000002</v>
      </c>
      <c r="CA31" s="2">
        <f>$A31*('Calcification Rates'!$F$46+'Calcification Rates'!$G$46)*('Calcification Rates'!$H$46+'Calcification Rates'!$I$46)</f>
        <v>14.726925000000001</v>
      </c>
      <c r="CB31" s="2">
        <f>(2*'Calcification Rates'!$F$47*'Calcification Rates'!$H$47)+0.1*'Calcification Rates'!$F$47*(BL31+(2*'Calcification Rates'!$F$47))*'Calcification Rates'!$H$47</f>
        <v>13.66712183073707</v>
      </c>
      <c r="CC31" s="2">
        <f>(2*('Calcification Rates'!$F$47-'Calcification Rates'!$G$47)*('Calcification Rates'!$H$47-'Calcification Rates'!$I$47))+(0.1*('Calcification Rates'!$F$47-'Calcification Rates'!$G$47)*(BL31+(2*'Calcification Rates'!$F$47-'Calcification Rates'!$G$47)))*('Calcification Rates'!$H$47-'Calcification Rates'!$I$47)</f>
        <v>7.9640175806011992</v>
      </c>
      <c r="CD31" s="2">
        <f>(2*('Calcification Rates'!$F$47+'Calcification Rates'!$G$47)*('Calcification Rates'!$H$47+'Calcification Rates'!$I$47))+(0.1*('Calcification Rates'!$F$47+'Calcification Rates'!$G$47)*(BL31+(2*'Calcification Rates'!$F$47+'Calcification Rates'!$G$47)))*('Calcification Rates'!$H$47+'Calcification Rates'!$I$47)</f>
        <v>20.899624985461649</v>
      </c>
      <c r="CE31" s="2">
        <f>(2*'Calcification Rates'!$F$48*'Calcification Rates'!$H$48)+0.1*'Calcification Rates'!$F$48*($A31+(2*'Calcification Rates'!$F$48))*'Calcification Rates'!$H$48</f>
        <v>9.0227572484900662</v>
      </c>
      <c r="CF31" s="2">
        <f>(2*('Calcification Rates'!$F$48-'Calcification Rates'!$G$48)*('Calcification Rates'!$H$48-'Calcification Rates'!$I$48))+(0.1*('Calcification Rates'!$F$48-'Calcification Rates'!$G$48)*($A31+(2*'Calcification Rates'!$F$48-'Calcification Rates'!$G$48)))*('Calcification Rates'!$H$48-'Calcification Rates'!$I$48)</f>
        <v>5.2464499443536337</v>
      </c>
      <c r="CG31" s="2">
        <f>(2*('Calcification Rates'!$F$48+'Calcification Rates'!$G$48)*('Calcification Rates'!$H$48+'Calcification Rates'!$I$48))+(0.1*('Calcification Rates'!$F$48+'Calcification Rates'!$G$48)*($A31+(2*'Calcification Rates'!$F$48+'Calcification Rates'!$G$48)))*('Calcification Rates'!$H$48+'Calcification Rates'!$I$48)</f>
        <v>13.826745803072313</v>
      </c>
      <c r="CH31" s="2">
        <f>((((1-'Calcification Rates'!$J$52)*$A31)*'Calcification Rates'!$F$52*0.1)+('Calcification Rates'!$J$52*$A31*'Calcification Rates'!$F$52))*'Calcification Rates'!$H$52</f>
        <v>64.22539171999999</v>
      </c>
      <c r="CI31" s="2">
        <f>((((1-'Calcification Rates'!$J$52)*$A31)*(('Calcification Rates'!$F$52-'Calcification Rates'!$G$52)*0.1))+('Calcification Rates'!$J$52*$A31*('Calcification Rates'!$F$52-'Calcification Rates'!$G$52)))*('Calcification Rates'!$H$52-'Calcification Rates'!$I$52)</f>
        <v>42.042844768843459</v>
      </c>
      <c r="CJ31" s="2">
        <f>((((1-'Calcification Rates'!$J$52)*$A31)*(('Calcification Rates'!$F$52+'Calcification Rates'!$G$52)*0.1))+('Calcification Rates'!$J$52*$A31*('Calcification Rates'!$F$52+'Calcification Rates'!$G$52)))*('Calcification Rates'!$H$52+'Calcification Rates'!$I$52)</f>
        <v>90.864468994060687</v>
      </c>
      <c r="CK31" s="2">
        <f>((((1-'Calcification Rates'!$J$53)*$A31)*'Calcification Rates'!$F$53*0.1)+('Calcification Rates'!$J$53*$A31*'Calcification Rates'!$F$53))*'Calcification Rates'!$H$53</f>
        <v>76.857667926909116</v>
      </c>
      <c r="CL31" s="2">
        <f>((((1-'Calcification Rates'!$J$53)*$A31)*(('Calcification Rates'!$F$53-'Calcification Rates'!$G$53)*0.1))+('Calcification Rates'!$J$53*$A31*('Calcification Rates'!$F$53-'Calcification Rates'!$G$53)))*('Calcification Rates'!$H$53-'Calcification Rates'!$I$53)</f>
        <v>53.192101856878182</v>
      </c>
      <c r="CM31" s="2">
        <f>((((1-'Calcification Rates'!$J$53)*$A31)*(('Calcification Rates'!$F$53+'Calcification Rates'!$G$53)*0.1))+('Calcification Rates'!$J$53*$A31*('Calcification Rates'!$F$53+'Calcification Rates'!$G$53)))*('Calcification Rates'!$H$53+'Calcification Rates'!$I$53)</f>
        <v>104.85325682559761</v>
      </c>
      <c r="CN31" s="2">
        <f>((((1-'Calcification Rates'!$J$54)*$A31)*'Calcification Rates'!$F$54*0.1)+('Calcification Rates'!$J$54*$A31*'Calcification Rates'!$F$54))*'Calcification Rates'!$H$54</f>
        <v>65.527243647866896</v>
      </c>
      <c r="CO31" s="2">
        <f>((((1-'Calcification Rates'!$J$54)*$A31)*(('Calcification Rates'!$F$54-'Calcification Rates'!$G$54)*0.1))+('Calcification Rates'!$J$54*$A31*('Calcification Rates'!$F$54-'Calcification Rates'!$G$54)))*('Calcification Rates'!$H$54-'Calcification Rates'!$I$54)</f>
        <v>46.867601887077456</v>
      </c>
      <c r="CP31" s="2">
        <f>((((1-'Calcification Rates'!$J$54)*$A31)*(('Calcification Rates'!$F$54+'Calcification Rates'!$G$54)*0.1))+('Calcification Rates'!$J$54*$A31*('Calcification Rates'!$F$54+'Calcification Rates'!$G$54)))*('Calcification Rates'!$H$54+'Calcification Rates'!$I$54)</f>
        <v>87.152771936802381</v>
      </c>
      <c r="CQ31" s="2">
        <f>((((1-'Calcification Rates'!$J$55)*$A31)*'Calcification Rates'!$F$55*0.1)+('Calcification Rates'!$J$55*$A31*'Calcification Rates'!$F$55))*'Calcification Rates'!$H$55</f>
        <v>65.53225502135416</v>
      </c>
      <c r="CR31" s="2">
        <f>((((1-'Calcification Rates'!$J$55)*$A31)*(('Calcification Rates'!$F$55-'Calcification Rates'!$G$55)*0.1))+('Calcification Rates'!$J$55*$A31*('Calcification Rates'!$F$55-'Calcification Rates'!$G$55)))*('Calcification Rates'!$H$55-'Calcification Rates'!$I$55)</f>
        <v>47.886123843629278</v>
      </c>
      <c r="CS31" s="2">
        <f>((((1-'Calcification Rates'!$J$55)*$A31)*(('Calcification Rates'!$F$55+'Calcification Rates'!$G$55)*0.1))+('Calcification Rates'!$J$55*$A31*('Calcification Rates'!$F$55+'Calcification Rates'!$G$55)))*('Calcification Rates'!$H$55+'Calcification Rates'!$I$55)</f>
        <v>85.861899862174397</v>
      </c>
      <c r="CT31" s="2">
        <f>((((1-'Calcification Rates'!$J$56)*$A31)*'Calcification Rates'!$F$56*0.1)+('Calcification Rates'!$J$56*$A31*'Calcification Rates'!$F$56))*'Calcification Rates'!$H$56</f>
        <v>63.297325116666656</v>
      </c>
      <c r="CU31" s="2">
        <f>((((1-'Calcification Rates'!$J$56)*$A31)*(('Calcification Rates'!$F$56-'Calcification Rates'!$G$56)*0.1))+('Calcification Rates'!$J$56*$A31*('Calcification Rates'!$F$56-'Calcification Rates'!$G$56)))*('Calcification Rates'!$H$56-'Calcification Rates'!$I$56)</f>
        <v>46.902965527758944</v>
      </c>
      <c r="CV31" s="2">
        <f>((((1-'Calcification Rates'!$J$56)*$A31)*(('Calcification Rates'!$F$56+'Calcification Rates'!$G$56)*0.1))+('Calcification Rates'!$J$56*$A31*('Calcification Rates'!$F$56+'Calcification Rates'!$G$56)))*('Calcification Rates'!$H$56+'Calcification Rates'!$I$56)</f>
        <v>82.102703064555683</v>
      </c>
      <c r="CW31" s="2">
        <f>((((1-'Calcification Rates'!$J$57)*$A31)*'Calcification Rates'!$F$57*0.1)+('Calcification Rates'!$J$57*$A31*'Calcification Rates'!$F$57))*'Calcification Rates'!$H$57</f>
        <v>64.735900687499992</v>
      </c>
      <c r="CX31" s="2">
        <f>((((1-'Calcification Rates'!$J$57)*$A31)*(('Calcification Rates'!$F$57-'Calcification Rates'!$G$57)*0.1))+('Calcification Rates'!$J$57*$A31*('Calcification Rates'!$F$57-'Calcification Rates'!$G$57)))*('Calcification Rates'!$H$57-'Calcification Rates'!$I$57)</f>
        <v>42.393064996243652</v>
      </c>
      <c r="CY31" s="2">
        <f>((((1-'Calcification Rates'!$J$57)*$A31)*(('Calcification Rates'!$F$57+'Calcification Rates'!$G$57)*0.1))+('Calcification Rates'!$J$57*$A31*('Calcification Rates'!$F$57+'Calcification Rates'!$G$57)))*('Calcification Rates'!$H$57+'Calcification Rates'!$I$57)</f>
        <v>91.097100310391838</v>
      </c>
      <c r="CZ31" s="2">
        <f>((((1-'Calcification Rates'!$J$58)*$A31)*'Calcification Rates'!$F$58*0.1)+('Calcification Rates'!$J$58*$A31*'Calcification Rates'!$F$58))*'Calcification Rates'!$H$58</f>
        <v>65.527243647866896</v>
      </c>
      <c r="DA31" s="2">
        <f>((((1-'Calcification Rates'!$J$58)*$A31)*(('Calcification Rates'!$F$58-'Calcification Rates'!$G$58)*0.1))+('Calcification Rates'!$J$58*$A31*('Calcification Rates'!$F$58-'Calcification Rates'!$G$58)))*('Calcification Rates'!$H$58-'Calcification Rates'!$I$58)</f>
        <v>46.867601887077456</v>
      </c>
      <c r="DB31" s="2">
        <f>((((1-'Calcification Rates'!$J$58)*$A31)*(('Calcification Rates'!$F$58+'Calcification Rates'!$G$58)*0.1))+('Calcification Rates'!$J$58*$A31*('Calcification Rates'!$F$58+'Calcification Rates'!$G$58)))*('Calcification Rates'!$H$58+'Calcification Rates'!$I$58)</f>
        <v>87.152771936802381</v>
      </c>
      <c r="DC31" s="2">
        <f>((((1-'Calcification Rates'!$J$59)*$A31)*'Calcification Rates'!$F$59*0.1)+('Calcification Rates'!$J$59*$A31*'Calcification Rates'!$F$59))*'Calcification Rates'!$H$59</f>
        <v>54.321192240000002</v>
      </c>
      <c r="DD31" s="2">
        <f>((((1-'Calcification Rates'!$J$59)*$A31)*(('Calcification Rates'!$F$59-'Calcification Rates'!$G$59)*0.1))+('Calcification Rates'!$J$59*$A31*('Calcification Rates'!$F$59-'Calcification Rates'!$G$59)))*('Calcification Rates'!$H$59-'Calcification Rates'!$I$59)</f>
        <v>42.139659299999991</v>
      </c>
      <c r="DE31" s="2">
        <f>((((1-'Calcification Rates'!$J$59)*$A31)*(('Calcification Rates'!$F$59+'Calcification Rates'!$G$59)*0.1))+('Calcification Rates'!$J$59*$A31*('Calcification Rates'!$F$59+'Calcification Rates'!$G$59)))*('Calcification Rates'!$H$59+'Calcification Rates'!$I$59)</f>
        <v>67.657822440000004</v>
      </c>
      <c r="DF31" s="2">
        <f>((((1-'Calcification Rates'!$J$60)*$A31)*'Calcification Rates'!$F$60*0.1)+('Calcification Rates'!$J$60*$A31*'Calcification Rates'!$F$60))*'Calcification Rates'!$H$60</f>
        <v>70.572264256097554</v>
      </c>
      <c r="DG31" s="2">
        <f>((((1-'Calcification Rates'!$J$60)*$A31)*(('Calcification Rates'!$F$60-'Calcification Rates'!$G$60)*0.1))+('Calcification Rates'!$J$60*$A31*('Calcification Rates'!$F$60-'Calcification Rates'!$G$60)))*('Calcification Rates'!$H$60-'Calcification Rates'!$I$60)</f>
        <v>53.918045823839982</v>
      </c>
      <c r="DH31" s="2">
        <f>((((1-'Calcification Rates'!$J$60)*$A31)*(('Calcification Rates'!$F$60+'Calcification Rates'!$G$60)*0.1))+('Calcification Rates'!$J$60*$A31*('Calcification Rates'!$F$60+'Calcification Rates'!$G$60)))*('Calcification Rates'!$H$60+'Calcification Rates'!$I$60)</f>
        <v>89.399510130393026</v>
      </c>
      <c r="DI31" s="2">
        <f>((((1-'Calcification Rates'!$J$61)*$A31)*'Calcification Rates'!$F$61*0.1)+('Calcification Rates'!$J$61*$A31*'Calcification Rates'!$F$61))*'Calcification Rates'!$H$61</f>
        <v>65.527243647866896</v>
      </c>
      <c r="DJ31" s="2">
        <f>((((1-'Calcification Rates'!$J$61)*$A31)*(('Calcification Rates'!$F$61-'Calcification Rates'!$G$61)*0.1))+('Calcification Rates'!$J$61*$A31*('Calcification Rates'!$F$61-'Calcification Rates'!$G$61)))*('Calcification Rates'!$H$61-'Calcification Rates'!$I$61)</f>
        <v>46.867601887077456</v>
      </c>
      <c r="DK31" s="2">
        <f>((((1-'Calcification Rates'!$J$61)*$A31)*(('Calcification Rates'!$F$61+'Calcification Rates'!$G$61)*0.1))+('Calcification Rates'!$J$61*$A31*('Calcification Rates'!$F$61+'Calcification Rates'!$G$61)))*('Calcification Rates'!$H$61+'Calcification Rates'!$I$61)</f>
        <v>87.152771936802381</v>
      </c>
      <c r="DL31" s="2">
        <f>(2*'Calcification Rates'!$F$62*'Calcification Rates'!$H$62)+0.1*'Calcification Rates'!$F$62*(CV31+(2*'Calcification Rates'!$F$62))*'Calcification Rates'!$H$62</f>
        <v>18.339331432394083</v>
      </c>
      <c r="DM31" s="2">
        <f>(2*('Calcification Rates'!$F$62-'Calcification Rates'!$G$62)*('Calcification Rates'!$H$62-'Calcification Rates'!$I$62))+(0.1*('Calcification Rates'!$F$62-'Calcification Rates'!$G$62)*(CV31+(2*'Calcification Rates'!$F$62-'Calcification Rates'!$G$62)))*('Calcification Rates'!$H$62-'Calcification Rates'!$I$62)</f>
        <v>10.69787823653731</v>
      </c>
      <c r="DN31" s="2">
        <f>(2*('Calcification Rates'!$F$62+'Calcification Rates'!$G$62)*('Calcification Rates'!$H$62+'Calcification Rates'!$I$62))+(0.1*('Calcification Rates'!$F$62+'Calcification Rates'!$G$62)*(CV31+(2*'Calcification Rates'!$F$62+'Calcification Rates'!$G$62)))*('Calcification Rates'!$H$62+'Calcification Rates'!$I$62)</f>
        <v>28.014909206178743</v>
      </c>
      <c r="DO31" s="2">
        <f>((((((((($A31*2)/PI())/2)+'Calcification Rates'!$F$63)^2)*PI())/2))-((((((($A31*2)/PI())/2)^2)*PI())/2)))*'Calcification Rates'!$H$63</f>
        <v>31.922910505957969</v>
      </c>
      <c r="DP31" s="2">
        <f>((((((((($A31*2)/PI())/2)+('Calcification Rates'!$F$63-'Calcification Rates'!$G$63))^2)*PI())/2))-((((((($A31*2)/PI())/2)^2)*PI())/2)))*('Calcification Rates'!$H$63-'Calcification Rates'!$I$63)</f>
        <v>23.358564790502868</v>
      </c>
      <c r="DQ31" s="2">
        <f>((((((((($A31*2)/PI())/2)+('Calcification Rates'!$F$63+'Calcification Rates'!$G$63))^2)*PI())/2))-((((((($A31*2)/PI())/2)^2)*PI())/2)))*('Calcification Rates'!$H$63+'Calcification Rates'!$I$63)</f>
        <v>41.545761808973822</v>
      </c>
      <c r="DR31" s="2">
        <f>(2*'Calcification Rates'!$F$64*'Calcification Rates'!$H$64)+0.1*'Calcification Rates'!$F$64*($A31+(2*'Calcification Rates'!$F$64))*'Calcification Rates'!$H$64</f>
        <v>9.0227572484900662</v>
      </c>
      <c r="DS31" s="2">
        <f>(2*('Calcification Rates'!$F$64-'Calcification Rates'!$G$64)*('Calcification Rates'!$H$64-'Calcification Rates'!$I$64))+(0.1*('Calcification Rates'!$F$64-'Calcification Rates'!$G$64)*($A31+(2*'Calcification Rates'!$F$64-'Calcification Rates'!$G$64)))*('Calcification Rates'!$H$64-'Calcification Rates'!$I$64)</f>
        <v>5.2464499443536337</v>
      </c>
      <c r="DT31" s="2">
        <f>(2*('Calcification Rates'!$F$64+'Calcification Rates'!$G$64)*('Calcification Rates'!$H$64+'Calcification Rates'!$I$64))+(0.1*('Calcification Rates'!$F$64+'Calcification Rates'!$G$64)*($A31+(2*'Calcification Rates'!$F$64+'Calcification Rates'!$G$64)))*('Calcification Rates'!$H$64+'Calcification Rates'!$I$64)</f>
        <v>13.826745803072313</v>
      </c>
      <c r="DU31" s="2">
        <f>((((((((($A31*2)/PI())/2)+'Calcification Rates'!$F$65)^2)*PI())/2))-((((((($A31*2)/PI())/2)^2)*PI())/2)))*'Calcification Rates'!$H$65</f>
        <v>31.922910505957969</v>
      </c>
      <c r="DV31" s="2">
        <f>((((((((($A31*2)/PI())/2)+('Calcification Rates'!$F$65-'Calcification Rates'!$G$65))^2)*PI())/2))-((((((($A31*2)/PI())/2)^2)*PI())/2)))*('Calcification Rates'!$H$65-'Calcification Rates'!$I$65)</f>
        <v>23.358564790502868</v>
      </c>
      <c r="DW31" s="2">
        <f>((((((((($A31*2)/PI())/2)+('Calcification Rates'!$F$65+'Calcification Rates'!$G$65))^2)*PI())/2))-((((((($A31*2)/PI())/2)^2)*PI())/2)))*('Calcification Rates'!$H$65+'Calcification Rates'!$I$65)</f>
        <v>41.545761808973822</v>
      </c>
      <c r="DX31" s="2">
        <f>(2*'Calcification Rates'!$F$66*'Calcification Rates'!$H$66)+0.1*'Calcification Rates'!$F$66*(DH31+(2*'Calcification Rates'!$F$66))*'Calcification Rates'!$H$66</f>
        <v>19.619515686891738</v>
      </c>
      <c r="DY31" s="2">
        <f>(2*('Calcification Rates'!$F$66-'Calcification Rates'!$G$66)*('Calcification Rates'!$H$66-'Calcification Rates'!$I$66))+(0.1*('Calcification Rates'!$F$66-'Calcification Rates'!$G$66)*(DH31+(2*'Calcification Rates'!$F$66-'Calcification Rates'!$G$66)))*('Calcification Rates'!$H$66-'Calcification Rates'!$I$66)</f>
        <v>11.446955367939722</v>
      </c>
      <c r="DZ31" s="2">
        <f>(2*('Calcification Rates'!$F$66+'Calcification Rates'!$G$66)*('Calcification Rates'!$H$66+'Calcification Rates'!$I$66))+(0.1*('Calcification Rates'!$F$66+'Calcification Rates'!$G$66)*(DH31+(2*'Calcification Rates'!$F$66+'Calcification Rates'!$G$66)))*('Calcification Rates'!$H$66+'Calcification Rates'!$I$66)</f>
        <v>29.964495291188108</v>
      </c>
      <c r="EA31" s="2">
        <f>((((((((($A31*2)/PI())/2)+'Calcification Rates'!$F$67)^2)*PI())/2))-((((((($A31*2)/PI())/2)^2)*PI())/2)))*'Calcification Rates'!$H$67</f>
        <v>31.922910505957969</v>
      </c>
      <c r="EB31" s="2">
        <f>((((((((($A31*2)/PI())/2)+('Calcification Rates'!$F$67-'Calcification Rates'!$G$67))^2)*PI())/2))-((((((($A31*2)/PI())/2)^2)*PI())/2)))*('Calcification Rates'!$H$67-'Calcification Rates'!$I$67)</f>
        <v>23.358564790502868</v>
      </c>
      <c r="EC31" s="2">
        <f>((((((((($A31*2)/PI())/2)+('Calcification Rates'!$F$67+'Calcification Rates'!$G$67))^2)*PI())/2))-((((((($A31*2)/PI())/2)^2)*PI())/2)))*('Calcification Rates'!$H$67+'Calcification Rates'!$I$67)</f>
        <v>41.545761808973822</v>
      </c>
      <c r="ED31" s="2">
        <f>((((((((($A31*2)/PI())/2)+'Calcification Rates'!$F$68)^2)*PI())/2))-((((((($A31*2)/PI())/2)^2)*PI())/2)))*'Calcification Rates'!$H$68</f>
        <v>31.922910505957969</v>
      </c>
      <c r="EE31" s="2">
        <f>((((((((($A31*2)/PI())/2)+('Calcification Rates'!$F$68-'Calcification Rates'!$G$68))^2)*PI())/2))-((((((($A31*2)/PI())/2)^2)*PI())/2)))*('Calcification Rates'!$H$68-'Calcification Rates'!$I$68)</f>
        <v>23.358564790502868</v>
      </c>
      <c r="EF31" s="2">
        <f>((((((((($A31*2)/PI())/2)+('Calcification Rates'!$F$68+'Calcification Rates'!$G$68))^2)*PI())/2))-((((((($A31*2)/PI())/2)^2)*PI())/2)))*('Calcification Rates'!$H$68+'Calcification Rates'!$I$68)</f>
        <v>41.545761808973822</v>
      </c>
      <c r="EG31" s="2">
        <f>((((1-'Calcification Rates'!$J$69)*$A31)*'Calcification Rates'!$F$69*0.1)+('Calcification Rates'!$J$69*$A31*'Calcification Rates'!$F$69))*'Calcification Rates'!$H$69</f>
        <v>8.9008815500000029</v>
      </c>
      <c r="EH31" s="2">
        <f>((((1-'Calcification Rates'!$J$69)*EC31)*(('Calcification Rates'!$F$69-'Calcification Rates'!$G$69)*0.1))+('Calcification Rates'!$J$69*EC31*('Calcification Rates'!$F$69-'Calcification Rates'!$G$69)))*('Calcification Rates'!$H$69-'Calcification Rates'!$I$69)</f>
        <v>9.4228994949381253</v>
      </c>
      <c r="EI31" s="2">
        <f>((((1-'Calcification Rates'!$J$69)*EC31)*(('Calcification Rates'!$F$69+'Calcification Rates'!$G$69)*0.1))+('Calcification Rates'!$J$69*EC31*('Calcification Rates'!$F$69+'Calcification Rates'!$G$69)))*('Calcification Rates'!$H$69+'Calcification Rates'!$I$69)</f>
        <v>16.434201781688618</v>
      </c>
      <c r="EJ31" s="2">
        <f>(2*'Calcification Rates'!$F$70*'Calcification Rates'!$H$70)+0.1*'Calcification Rates'!$F$70*(DT31+(2*'Calcification Rates'!$F$70))*'Calcification Rates'!$H$70</f>
        <v>6.3606941108554604</v>
      </c>
      <c r="EK31" s="2">
        <f>(2*('Calcification Rates'!$F$70-'Calcification Rates'!$G$70)*('Calcification Rates'!$H$70-'Calcification Rates'!$I$70))+(0.1*('Calcification Rates'!$F$70-'Calcification Rates'!$G$70)*(DT31+(2*'Calcification Rates'!$F$70-'Calcification Rates'!$G$70)))*('Calcification Rates'!$H$70-'Calcification Rates'!$I$70)</f>
        <v>3.688790871649358</v>
      </c>
      <c r="EL31" s="2">
        <f>(2*('Calcification Rates'!$F$70+'Calcification Rates'!$G$70)*('Calcification Rates'!$H$70+'Calcification Rates'!$I$70))+(0.1*('Calcification Rates'!$F$70+'Calcification Rates'!$G$70)*(DT31+(2*'Calcification Rates'!$F$70+'Calcification Rates'!$G$70)))*('Calcification Rates'!$H$70+'Calcification Rates'!$I$70)</f>
        <v>9.772703400726634</v>
      </c>
      <c r="EM31" s="2">
        <f>((((1-'Calcification Rates'!$J$71)*$A31)*'Calcification Rates'!$F$71*0.1)+('Calcification Rates'!$J$71*$A31*'Calcification Rates'!$F$71))*'Calcification Rates'!$H$71</f>
        <v>65.527243647866896</v>
      </c>
      <c r="EN31" s="2">
        <f>((((1-'Calcification Rates'!$J$71)*$A31)*(('Calcification Rates'!$F$71-'Calcification Rates'!$G$71)*0.1))+('Calcification Rates'!$J$71*$A31*('Calcification Rates'!$F$71-'Calcification Rates'!$G$71)))*('Calcification Rates'!$H$71-'Calcification Rates'!$I$71)</f>
        <v>46.867601887077456</v>
      </c>
      <c r="EO31" s="2">
        <f>((((1-'Calcification Rates'!$J$71)*$A31)*(('Calcification Rates'!$F$71+'Calcification Rates'!$G$71)*0.1))+('Calcification Rates'!$J$71*$A31*('Calcification Rates'!$F$71+'Calcification Rates'!$G$71)))*('Calcification Rates'!$H$71+'Calcification Rates'!$I$71)</f>
        <v>87.152771936802381</v>
      </c>
      <c r="EP31" s="2">
        <f>(2*'Calcification Rates'!$F$72*'Calcification Rates'!$H$72)+0.1*'Calcification Rates'!$F$72*($A31+(2*'Calcification Rates'!$F$72))*'Calcification Rates'!$H$72</f>
        <v>9.0227572484900662</v>
      </c>
      <c r="EQ31" s="2">
        <f>(2*('Calcification Rates'!$F$72-'Calcification Rates'!$G$72)*('Calcification Rates'!$H$72-'Calcification Rates'!$I$72))+(0.1*('Calcification Rates'!$F$72-'Calcification Rates'!$G$72)*($A31+(2*'Calcification Rates'!$F$72-'Calcification Rates'!$G$72)))*('Calcification Rates'!$H$72-'Calcification Rates'!$I$72)</f>
        <v>5.2464499443536337</v>
      </c>
      <c r="ER31" s="2">
        <f>(2*('Calcification Rates'!$F$72+'Calcification Rates'!$G$72)*('Calcification Rates'!$H$72+'Calcification Rates'!$I$72))+(0.1*('Calcification Rates'!$F$72+'Calcification Rates'!$G$72)*($A31+(2*'Calcification Rates'!$F$72+'Calcification Rates'!$G$72)))*('Calcification Rates'!$H$72+'Calcification Rates'!$I$72)</f>
        <v>13.826745803072313</v>
      </c>
      <c r="ES31" s="2">
        <f>$A31*'Calcification Rates'!$F$73*'Calcification Rates'!$H$73</f>
        <v>39.150000000000006</v>
      </c>
      <c r="ET31" s="2">
        <f>$A31*('Calcification Rates'!$F$73-'Calcification Rates'!$G$73)*('Calcification Rates'!$H$73-'Calcification Rates'!$I$73)</f>
        <v>27.410510000000002</v>
      </c>
      <c r="EU31" s="2">
        <f>$A31*('Calcification Rates'!$F$73+'Calcification Rates'!$G$73)*('Calcification Rates'!$H$73+'Calcification Rates'!$I$73)</f>
        <v>52.966760000000008</v>
      </c>
      <c r="EV31" s="2">
        <f>(2*'Calcification Rates'!$F$74*'Calcification Rates'!$H$74)+0.1*'Calcification Rates'!$F$74*($A31+(2*'Calcification Rates'!$F$74))*'Calcification Rates'!$H$74</f>
        <v>9.0227572484900662</v>
      </c>
      <c r="EW31" s="2">
        <f>(2*('Calcification Rates'!$F$74-'Calcification Rates'!$G$74)*('Calcification Rates'!$H$74-'Calcification Rates'!$I$74))+(0.1*('Calcification Rates'!$F$74-'Calcification Rates'!$G$74)*($A31+(2*'Calcification Rates'!$F$74-'Calcification Rates'!$G$74)))*('Calcification Rates'!$H$74-'Calcification Rates'!$I$74)</f>
        <v>5.2464499443536337</v>
      </c>
      <c r="EX31" s="2">
        <f>(2*('Calcification Rates'!$F$74+'Calcification Rates'!$G$74)*('Calcification Rates'!$H$74+'Calcification Rates'!$I$74))+(0.1*('Calcification Rates'!$F$74+'Calcification Rates'!$G$74)*($A31+(2*'Calcification Rates'!$F$74+'Calcification Rates'!$G$74)))*('Calcification Rates'!$H$74+'Calcification Rates'!$I$74)</f>
        <v>13.826745803072313</v>
      </c>
      <c r="EY31" s="2">
        <f>$A31*'Calcification Rates'!$F$75*'Calcification Rates'!$H$75</f>
        <v>24.450476054421774</v>
      </c>
      <c r="EZ31" s="2">
        <f>$A31*('Calcification Rates'!$F$75-'Calcification Rates'!$G$75)*('Calcification Rates'!$H$75-'Calcification Rates'!$I$75)</f>
        <v>18.980532230626569</v>
      </c>
      <c r="FA31" s="2">
        <f>$A31*('Calcification Rates'!$F$75+'Calcification Rates'!$G$75)*('Calcification Rates'!$H$75+'Calcification Rates'!$I$75)</f>
        <v>30.556551319028248</v>
      </c>
      <c r="FB31" s="2">
        <f>((((1-'Calcification Rates'!$J$76)*$A31)*'Calcification Rates'!$F$76*0.1)+('Calcification Rates'!$J$76*$A31*'Calcification Rates'!$F$76))*'Calcification Rates'!$H$76</f>
        <v>16.740539999999999</v>
      </c>
      <c r="FC31" s="2">
        <f>((((1-'Calcification Rates'!$J$76)*$A31)*(('Calcification Rates'!$F$76-'Calcification Rates'!$G$76)*0.1))+('Calcification Rates'!$J$76*$A31*('Calcification Rates'!$F$76-'Calcification Rates'!$G$76)))*('Calcification Rates'!$H$76-'Calcification Rates'!$I$76)</f>
        <v>11.716889951999999</v>
      </c>
      <c r="FD31" s="2">
        <f>((((1-'Calcification Rates'!$J$76)*$A31)*(('Calcification Rates'!$F$76+'Calcification Rates'!$G$76)*0.1))+('Calcification Rates'!$J$76*$A31*('Calcification Rates'!$F$76+'Calcification Rates'!$G$76)))*('Calcification Rates'!$H$76+'Calcification Rates'!$I$76)</f>
        <v>22.654042751999999</v>
      </c>
      <c r="FE31" s="113">
        <f>$A31*'Calcification Rates'!$F$77*'Calcification Rates'!$H$77</f>
        <v>51.330000000000013</v>
      </c>
      <c r="FF31" s="113">
        <f>$A31*('Calcification Rates'!$F$77-'Calcification Rates'!$G$77)*('Calcification Rates'!$H$77-'Calcification Rates'!$I$77)</f>
        <v>35.870100000000008</v>
      </c>
      <c r="FG31" s="113">
        <f>$A31*('Calcification Rates'!$F$77+'Calcification Rates'!$G$77)*('Calcification Rates'!$H$77+'Calcification Rates'!$I$77)</f>
        <v>69.542000000000016</v>
      </c>
      <c r="FH31" s="113">
        <f>$A31*'Calcification Rates'!$F$81*'Calcification Rates'!$H$81</f>
        <v>5.1619999999999999</v>
      </c>
      <c r="FI31" s="113">
        <f>$A31*('Calcification Rates'!$F$81-'Calcification Rates'!$G$81)*('Calcification Rates'!$H$81-'Calcification Rates'!$I$81)</f>
        <v>2.9289999999999998</v>
      </c>
      <c r="FJ31" s="113">
        <f>$A31*('Calcification Rates'!$F$81+'Calcification Rates'!$G$81)*('Calcification Rates'!$H$81+'Calcification Rates'!$I$81)</f>
        <v>7.3950000000000005</v>
      </c>
      <c r="FK31" s="113">
        <f>$A31*'Calcification Rates'!$F$84*'Calcification Rates'!$H$84</f>
        <v>5.1619999999999999</v>
      </c>
      <c r="FL31" s="113">
        <f>$A31*('Calcification Rates'!$F$84-'Calcification Rates'!$G$84)*('Calcification Rates'!$H$84-'Calcification Rates'!$I$84)</f>
        <v>2.9289999999999998</v>
      </c>
      <c r="FM31" s="113">
        <f>$A31*('Calcification Rates'!$F$84+'Calcification Rates'!$G$84)*('Calcification Rates'!$H$84+'Calcification Rates'!$I$84)</f>
        <v>7.3950000000000005</v>
      </c>
    </row>
    <row r="32" spans="1:169" x14ac:dyDescent="0.3">
      <c r="A32" s="1">
        <v>30</v>
      </c>
      <c r="B32" s="2">
        <f>((((1-'Calcification Rates'!$J$11)*A32)*'Calcification Rates'!$F$11*0.1)+('Calcification Rates'!$J$11*A32*'Calcification Rates'!$F$11))*'Calcification Rates'!$H$11</f>
        <v>67.786803773655436</v>
      </c>
      <c r="C32" s="2">
        <f>((((1-'Calcification Rates'!$J$11)*A32)*(('Calcification Rates'!$F$11-'Calcification Rates'!$G$11)*0.1))+('Calcification Rates'!$J$11*A32*('Calcification Rates'!$F$11-'Calcification Rates'!$G$11)))*('Calcification Rates'!$H$11-'Calcification Rates'!$I$11)</f>
        <v>48.483726090080125</v>
      </c>
      <c r="D32" s="2">
        <f>((((1-'Calcification Rates'!$J$11)*A32)*(('Calcification Rates'!$F$11+'Calcification Rates'!$G$11)*0.1))+('Calcification Rates'!$J$11*A32*('Calcification Rates'!$F$11+'Calcification Rates'!$G$11)))*('Calcification Rates'!$H$11+'Calcification Rates'!$I$11)</f>
        <v>90.158039934623162</v>
      </c>
      <c r="E32" s="2">
        <f>((((1-'Calcification Rates'!$J$12)*A32)*'Calcification Rates'!$F$12*0.1)+('Calcification Rates'!$J$12*A32*'Calcification Rates'!$F$12))*'Calcification Rates'!$H$12</f>
        <v>11.769069427169864</v>
      </c>
      <c r="F32" s="2">
        <f>((((1-'Calcification Rates'!$J$12)*A32)*(('Calcification Rates'!$F$12-'Calcification Rates'!$G$12)*0.1))+('Calcification Rates'!$J$12*A32*('Calcification Rates'!$F$12-'Calcification Rates'!$G$12)))*('Calcification Rates'!$H$12-'Calcification Rates'!$I$12)</f>
        <v>8.8733091848685444</v>
      </c>
      <c r="G32" s="2">
        <f>((((1-'Calcification Rates'!$J$12)*A32)*(('Calcification Rates'!$F$12+'Calcification Rates'!$G$12)*0.1))+('Calcification Rates'!$J$12*A32*('Calcification Rates'!$F$12+'Calcification Rates'!$G$12)))*('Calcification Rates'!$H$12+'Calcification Rates'!$I$12)</f>
        <v>15.033927775777977</v>
      </c>
      <c r="H32" s="2">
        <f>(2*'Calcification Rates'!$F$13*'Calcification Rates'!$H$13)+0.1*'Calcification Rates'!$F$13*(A32+(2*'Calcification Rates'!$F$13))*'Calcification Rates'!$H$13</f>
        <v>9.1982016919222218</v>
      </c>
      <c r="I32" s="2">
        <f>(2*('Calcification Rates'!$F$13-'Calcification Rates'!$G$13)*('Calcification Rates'!$H$13-'Calcification Rates'!$I$13))+(0.1*('Calcification Rates'!$F$13-'Calcification Rates'!$G$13)*(A32+(2*'Calcification Rates'!$F$13-'Calcification Rates'!$G$13)))*('Calcification Rates'!$H$13-'Calcification Rates'!$I$13)</f>
        <v>5.3491081515178998</v>
      </c>
      <c r="J32" s="2">
        <f>(2*('Calcification Rates'!$F$13+'Calcification Rates'!$G$13)*('Calcification Rates'!$H$13+'Calcification Rates'!$I$13))+(0.1*('Calcification Rates'!$F$13+'Calcification Rates'!$G$13)*(A32+(2*'Calcification Rates'!$F$13+'Calcification Rates'!$G$13)))*('Calcification Rates'!$H$13+'Calcification Rates'!$I$13)</f>
        <v>14.093929252959189</v>
      </c>
      <c r="K32" s="2">
        <f>(2*'Calcification Rates'!$F$14*'Calcification Rates'!$H$14)+0.1*'Calcification Rates'!$F$14*(A32+(2*'Calcification Rates'!$F$14))*'Calcification Rates'!$H$14</f>
        <v>17.506882163874565</v>
      </c>
      <c r="L32" s="2">
        <f>(2*('Calcification Rates'!$F$14-'Calcification Rates'!$G$14)*('Calcification Rates'!$H$14-'Calcification Rates'!$I$14))+(0.1*('Calcification Rates'!$F$14-'Calcification Rates'!$G$14)*(A32+(2*'Calcification Rates'!$F$14-'Calcification Rates'!$G$14)))*('Calcification Rates'!$H$14-'Calcification Rates'!$I$14)</f>
        <v>10.889080892693672</v>
      </c>
      <c r="M32" s="2">
        <f>(2*('Calcification Rates'!$F$14+'Calcification Rates'!$G$14)*('Calcification Rates'!$H$14+'Calcification Rates'!$I$14))+(0.1*('Calcification Rates'!$F$14+'Calcification Rates'!$G$14)*(A32+(2*'Calcification Rates'!$F$14+'Calcification Rates'!$G$14)))*('Calcification Rates'!$H$14+'Calcification Rates'!$I$14)</f>
        <v>25.756600294482297</v>
      </c>
      <c r="N32" s="2">
        <f>((((((((($A32*2)/PI())/2)+'Calcification Rates'!$F$15)^2)*PI())/2))-((((((($A32*2)/PI())/2)^2)*PI())/2)))*'Calcification Rates'!$H$15</f>
        <v>38.479853168726834</v>
      </c>
      <c r="O32" s="2">
        <f>((((((((($A32*2)/PI())/2)+('Calcification Rates'!$F$15-'Calcification Rates'!$G$15))^2)*PI())/2))-((((((($A32*2)/PI())/2)^2)*PI())/2)))*('Calcification Rates'!$H$15-'Calcification Rates'!$I$15)</f>
        <v>29.248139560936124</v>
      </c>
      <c r="P32" s="2">
        <f>((((((((($A32*2)/PI())/2)+('Calcification Rates'!$F$15+'Calcification Rates'!$G$15))^2)*PI())/2))-((((((($A32*2)/PI())/2)^2)*PI())/2)))*('Calcification Rates'!$H$15+'Calcification Rates'!$I$15)</f>
        <v>48.92946006395497</v>
      </c>
      <c r="Q32" s="2">
        <f>(2*'Calcification Rates'!$F$16*'Calcification Rates'!$H$16)+0.1*'Calcification Rates'!$F$16*(A32+(2*'Calcification Rates'!$F$16))*'Calcification Rates'!$H$16</f>
        <v>17.506882163874565</v>
      </c>
      <c r="R32" s="2">
        <f>(2*('Calcification Rates'!$F$16-'Calcification Rates'!$G$16)*('Calcification Rates'!$H$16-'Calcification Rates'!$I$16))+(0.1*('Calcification Rates'!$F$16-'Calcification Rates'!$G$16)*(A32+(2*'Calcification Rates'!$F$16-'Calcification Rates'!$G$16)))*('Calcification Rates'!$H$16-'Calcification Rates'!$I$16)</f>
        <v>10.889080892693672</v>
      </c>
      <c r="S32" s="2">
        <f>(2*('Calcification Rates'!$F$16+'Calcification Rates'!$G$16)*('Calcification Rates'!$H$16+'Calcification Rates'!$I$16))+(0.1*('Calcification Rates'!$F$16+'Calcification Rates'!$G$16)*(A32+(2*'Calcification Rates'!$F$16+'Calcification Rates'!$G$16)))*('Calcification Rates'!$H$16+'Calcification Rates'!$I$16)</f>
        <v>25.756600294482297</v>
      </c>
      <c r="T32" s="2">
        <f>$A32*'Calcification Rates'!$F$17*'Calcification Rates'!$H$17</f>
        <v>36.746774837785047</v>
      </c>
      <c r="U32" s="2">
        <f>$A32*('Calcification Rates'!$F$17-'Calcification Rates'!$G$17)*('Calcification Rates'!$H$17-'Calcification Rates'!$I$17)</f>
        <v>28.135660550279621</v>
      </c>
      <c r="V32" s="2">
        <f>$A32*('Calcification Rates'!$F$17+'Calcification Rates'!$G$17)*('Calcification Rates'!$H$17+'Calcification Rates'!$I$17)</f>
        <v>46.388060305609706</v>
      </c>
      <c r="W32" s="2">
        <f>$A32*'Calcification Rates'!$F$22*'Calcification Rates'!$H$22</f>
        <v>5.34</v>
      </c>
      <c r="X32" s="2">
        <f>$A32*('Calcification Rates'!$F$22-'Calcification Rates'!$G$22)*('Calcification Rates'!$H$22-'Calcification Rates'!$I$22)</f>
        <v>3.03</v>
      </c>
      <c r="Y32" s="2">
        <f>$A32*('Calcification Rates'!$F$22+'Calcification Rates'!$G$22)*('Calcification Rates'!$H$22+'Calcification Rates'!$I$22)</f>
        <v>7.65</v>
      </c>
      <c r="Z32" s="2">
        <f>((((((((($A32*2)/PI())/2)+'Calcification Rates'!$F$25)^2)*PI())/2))-((((((($A32*2)/PI())/2)^2)*PI())/2)))*'Calcification Rates'!$H$25</f>
        <v>57.504300299942891</v>
      </c>
      <c r="AA32" s="2">
        <f>((((((((($A32*2)/PI())/2)+('Calcification Rates'!$F$25-'Calcification Rates'!$G$25))^2)*PI())/2))-((((((($A32*2)/PI())/2)^2)*PI())/2)))*('Calcification Rates'!$H$25-'Calcification Rates'!$I$25)</f>
        <v>24.746927860030944</v>
      </c>
      <c r="AB32" s="2">
        <f>((((((((($A32*2)/PI())/2)+('Calcification Rates'!$F$25+'Calcification Rates'!$G$25))^2)*PI())/2))-((((((($A32*2)/PI())/2)^2)*PI())/2)))*('Calcification Rates'!$H$25+'Calcification Rates'!$I$25)</f>
        <v>91.907617743159435</v>
      </c>
      <c r="AC32" s="2">
        <f>((((((((($A32*2)/PI())/2)+'Calcification Rates'!$F$26)^2)*PI())/2))-((((((($A32*2)/PI())/2)^2)*PI())/2)))*'Calcification Rates'!$H$26</f>
        <v>57.504300299942891</v>
      </c>
      <c r="AD32" s="2">
        <f>((((((((($A32*2)/PI())/2)+('Calcification Rates'!$F$26-'Calcification Rates'!$G$26))^2)*PI())/2))-((((((($A32*2)/PI())/2)^2)*PI())/2)))*('Calcification Rates'!$H$26-'Calcification Rates'!$I$26)</f>
        <v>24.746927860030944</v>
      </c>
      <c r="AE32" s="2">
        <f>((((((((($A32*2)/PI())/2)+('Calcification Rates'!$F$26+'Calcification Rates'!$G$26))^2)*PI())/2))-((((((($A32*2)/PI())/2)^2)*PI())/2)))*('Calcification Rates'!$H$26+'Calcification Rates'!$I$26)</f>
        <v>91.907617743159435</v>
      </c>
      <c r="AF32" s="2">
        <f>((((((((($A32*2)/PI())/2)+'Calcification Rates'!$F$27)^2)*PI())/2))-((((((($A32*2)/PI())/2)^2)*PI())/2)))*'Calcification Rates'!$H$27</f>
        <v>57.504300299942891</v>
      </c>
      <c r="AG32" s="2">
        <f>((((((((($A32*2)/PI())/2)+('Calcification Rates'!$F$27-'Calcification Rates'!$G$27))^2)*PI())/2))-((((((($A32*2)/PI())/2)^2)*PI())/2)))*('Calcification Rates'!$H$27-'Calcification Rates'!$I$27)</f>
        <v>24.746927860030944</v>
      </c>
      <c r="AH32" s="2">
        <f>((((((((($A32*2)/PI())/2)+('Calcification Rates'!$F$27+'Calcification Rates'!$G$27))^2)*PI())/2))-((((((($A32*2)/PI())/2)^2)*PI())/2)))*('Calcification Rates'!$H$27+'Calcification Rates'!$I$27)</f>
        <v>91.907617743159435</v>
      </c>
      <c r="AI32" s="2">
        <f>$A32*'Calcification Rates'!$F$29*'Calcification Rates'!$H$29</f>
        <v>48.410999999999987</v>
      </c>
      <c r="AJ32" s="2">
        <f>$A32*('Calcification Rates'!$F$29-'Calcification Rates'!$G$29)*('Calcification Rates'!$H$29-'Calcification Rates'!$I$29)</f>
        <v>44.792399999999994</v>
      </c>
      <c r="AK32" s="2">
        <f>$A32*('Calcification Rates'!$F$29+'Calcification Rates'!$G$29)*('Calcification Rates'!$H$29+'Calcification Rates'!$I$29)</f>
        <v>52.029599999999988</v>
      </c>
      <c r="AL32" s="2">
        <f>(2*'Calcification Rates'!$F$30*'Calcification Rates'!$H$30)+0.1*'Calcification Rates'!$F$30*($A32+(2*'Calcification Rates'!$F$30))*'Calcification Rates'!$H$30</f>
        <v>9.1982016919222218</v>
      </c>
      <c r="AM32" s="2">
        <f>(2*('Calcification Rates'!$F$30-'Calcification Rates'!$G$30)*('Calcification Rates'!$H$30-'Calcification Rates'!$I$30))+(0.1*('Calcification Rates'!$F$30-'Calcification Rates'!$G$30)*($A32+(2*'Calcification Rates'!$F$30-'Calcification Rates'!$G$30)))*('Calcification Rates'!$H$30-'Calcification Rates'!$I$30)</f>
        <v>5.3491081515178998</v>
      </c>
      <c r="AN32" s="2">
        <f>(2*('Calcification Rates'!$F$30+'Calcification Rates'!$G$30)*('Calcification Rates'!$H$30+'Calcification Rates'!$I$30))+(0.1*('Calcification Rates'!$F$30+'Calcification Rates'!$G$30)*($A32+(2*'Calcification Rates'!$F$30+'Calcification Rates'!$G$30)))*('Calcification Rates'!$H$30+'Calcification Rates'!$I$30)</f>
        <v>14.093929252959189</v>
      </c>
      <c r="AO32" s="2">
        <f>((((((((($A32*2)/PI())/2)+'Calcification Rates'!$F$31)^2)*PI())/2))-((((((($A32*2)/PI())/2)^2)*PI())/2)))*'Calcification Rates'!$H$31</f>
        <v>107.77212404635097</v>
      </c>
      <c r="AP32" s="2">
        <f>((((((((($A32*2)/PI())/2)+('Calcification Rates'!$F$31-'Calcification Rates'!$G$31))^2)*PI())/2))-((((((($A32*2)/PI())/2)^2)*PI())/2)))*('Calcification Rates'!$H$31-'Calcification Rates'!$I$31)</f>
        <v>66.037301262274084</v>
      </c>
      <c r="AQ32" s="2">
        <f>((((((((($A32*2)/PI())/2)+('Calcification Rates'!$F$31+'Calcification Rates'!$G$31))^2)*PI())/2))-((((((($A32*2)/PI())/2)^2)*PI())/2)))*('Calcification Rates'!$H$31+'Calcification Rates'!$I$31)</f>
        <v>160.86828691278924</v>
      </c>
      <c r="AR32" s="2">
        <f>(2*'Calcification Rates'!$F$32*'Calcification Rates'!$H$32)+0.1*'Calcification Rates'!$F$32*($A32+(2*'Calcification Rates'!$F$32))*'Calcification Rates'!$H$32</f>
        <v>9.1982016919222218</v>
      </c>
      <c r="AS32" s="2">
        <f>(2*('Calcification Rates'!$F$32-'Calcification Rates'!$G$32)*('Calcification Rates'!$H$32-'Calcification Rates'!$I$32))+(0.1*('Calcification Rates'!$F$32-'Calcification Rates'!$G$32)*($A32+(2*'Calcification Rates'!$F$32-'Calcification Rates'!$G$32)))*('Calcification Rates'!$H$32-'Calcification Rates'!$I$32)</f>
        <v>5.3491081515178998</v>
      </c>
      <c r="AT32" s="2">
        <f>(2*('Calcification Rates'!$F$32+'Calcification Rates'!$G$32)*('Calcification Rates'!$H$32+'Calcification Rates'!$I$32))+(0.1*('Calcification Rates'!$F$32+'Calcification Rates'!$G$32)*($A32+(2*'Calcification Rates'!$F$32+'Calcification Rates'!$G$32)))*('Calcification Rates'!$H$32+'Calcification Rates'!$I$32)</f>
        <v>14.093929252959189</v>
      </c>
      <c r="AU32" s="2">
        <f>((((((((($A32*2)/PI())/2)+'Calcification Rates'!$F$36)^2)*PI())/2))-((((((($A32*2)/PI())/2)^2)*PI())/2)))*'Calcification Rates'!$H$36</f>
        <v>40.686620388561856</v>
      </c>
      <c r="AV32" s="2">
        <f>((((((((($A32*2)/PI())/2)+('Calcification Rates'!$F$36-'Calcification Rates'!$G$36))^2)*PI())/2))-((((((($A32*2)/PI())/2)^2)*PI())/2)))*('Calcification Rates'!$H$36-'Calcification Rates'!$I$36)</f>
        <v>31.06901274471775</v>
      </c>
      <c r="AW32" s="2">
        <f>((((((((($A32*2)/PI())/2)+('Calcification Rates'!$F$36+'Calcification Rates'!$G$36))^2)*PI())/2))-((((((($A32*2)/PI())/2)^2)*PI())/2)))*('Calcification Rates'!$H$36+'Calcification Rates'!$I$36)</f>
        <v>51.4678202094996</v>
      </c>
      <c r="AX32" s="2">
        <f>$A32*'Calcification Rates'!$F$37*'Calcification Rates'!$H$37</f>
        <v>38.771839141414141</v>
      </c>
      <c r="AY32" s="2">
        <f>$A32*('Calcification Rates'!$F$37-'Calcification Rates'!$G$37)*('Calcification Rates'!$H$37-'Calcification Rates'!$I$37)</f>
        <v>29.845337323329108</v>
      </c>
      <c r="AZ32" s="2">
        <f>$A32*('Calcification Rates'!$F$37+'Calcification Rates'!$G$37)*('Calcification Rates'!$H$37+'Calcification Rates'!$I$37)</f>
        <v>48.656855454019684</v>
      </c>
      <c r="BA32" s="2">
        <f>$A32*'Calcification Rates'!$F$38*'Calcification Rates'!$H$38</f>
        <v>57.704260000000012</v>
      </c>
      <c r="BB32" s="2">
        <f>$A32*('Calcification Rates'!$F$38-'Calcification Rates'!$G$38)*('Calcification Rates'!$H$38-'Calcification Rates'!$I$38)</f>
        <v>44.028789090909093</v>
      </c>
      <c r="BC32" s="2">
        <f>$A32*('Calcification Rates'!$F$38+'Calcification Rates'!$G$38)*('Calcification Rates'!$H$38+'Calcification Rates'!$I$38)</f>
        <v>72.973350000000011</v>
      </c>
      <c r="BD32" s="2">
        <f>(2*'Calcification Rates'!$F$39*'Calcification Rates'!$H$39)+0.1*'Calcification Rates'!$F$39*(AN32+(2*'Calcification Rates'!$F$39))*'Calcification Rates'!$H$39</f>
        <v>6.4075699625151472</v>
      </c>
      <c r="BE32" s="2">
        <f>(2*('Calcification Rates'!$F$39-'Calcification Rates'!$G$39)*('Calcification Rates'!$H$39-'Calcification Rates'!$I$39))+(0.1*('Calcification Rates'!$F$39-'Calcification Rates'!$G$39)*(AN32+(2*'Calcification Rates'!$F$39-'Calcification Rates'!$G$39)))*('Calcification Rates'!$H$39-'Calcification Rates'!$I$39)</f>
        <v>3.7162194455987088</v>
      </c>
      <c r="BF32" s="2">
        <f>(2*('Calcification Rates'!$F$39+'Calcification Rates'!$G$39)*('Calcification Rates'!$H$39+'Calcification Rates'!$I$39))+(0.1*('Calcification Rates'!$F$39+'Calcification Rates'!$G$39)*(AN32+(2*'Calcification Rates'!$F$39+'Calcification Rates'!$G$39)))*('Calcification Rates'!$H$39+'Calcification Rates'!$I$39)</f>
        <v>9.8440903966200874</v>
      </c>
      <c r="BG32" s="2">
        <f>((((((((($A32*2)/PI())/2)+'Calcification Rates'!$F$40)^2)*PI())/2))-((((((($A32*2)/PI())/2)^2)*PI())/2)))*'Calcification Rates'!$H$40</f>
        <v>40.686620388561856</v>
      </c>
      <c r="BH32" s="2">
        <f>((((((((($A32*2)/PI())/2)+('Calcification Rates'!$F$40-'Calcification Rates'!$G$40))^2)*PI())/2))-((((((($A32*2)/PI())/2)^2)*PI())/2)))*('Calcification Rates'!$H$40-'Calcification Rates'!$I$40)</f>
        <v>31.06901274471775</v>
      </c>
      <c r="BI32" s="2">
        <f>((((((((($A32*2)/PI())/2)+('Calcification Rates'!$F$40+'Calcification Rates'!$G$40))^2)*PI())/2))-((((((($A32*2)/PI())/2)^2)*PI())/2)))*('Calcification Rates'!$H$40+'Calcification Rates'!$I$40)</f>
        <v>51.4678202094996</v>
      </c>
      <c r="BJ32" s="2">
        <f>((((((((($A32*2)/PI())/2)+'Calcification Rates'!$F$41)^2)*PI())/2))-((((((($A32*2)/PI())/2)^2)*PI())/2)))*'Calcification Rates'!$H$41</f>
        <v>46.898208799062893</v>
      </c>
      <c r="BK32" s="2">
        <f>((((((((($A32*2)/PI())/2)+('Calcification Rates'!$F$41-'Calcification Rates'!$G$41))^2)*PI())/2))-((((((($A32*2)/PI())/2)^2)*PI())/2)))*('Calcification Rates'!$H$41-'Calcification Rates'!$I$41)</f>
        <v>37.512354325532485</v>
      </c>
      <c r="BL32" s="2">
        <f>((((((((($A32*2)/PI())/2)+('Calcification Rates'!$F$41+'Calcification Rates'!$G$41))^2)*PI())/2))-((((((($A32*2)/PI())/2)^2)*PI())/2)))*('Calcification Rates'!$H$41+'Calcification Rates'!$I$41)</f>
        <v>57.275824384583544</v>
      </c>
      <c r="BM32" s="2">
        <f>((((1-'Calcification Rates'!$J$42)*$A32)*'Calcification Rates'!$F$42*0.1)+('Calcification Rates'!$J$42*$A32*'Calcification Rates'!$F$42))*'Calcification Rates'!$H$42</f>
        <v>11.769069427169864</v>
      </c>
      <c r="BN32" s="2">
        <f>((((1-'Calcification Rates'!$J$42)*BI32)*(('Calcification Rates'!$F$42-'Calcification Rates'!$G$42)*0.1))+('Calcification Rates'!$J$42*BI32*('Calcification Rates'!$F$42-'Calcification Rates'!$G$42)))*('Calcification Rates'!$H$42-'Calcification Rates'!$I$42)</f>
        <v>15.222996059670523</v>
      </c>
      <c r="BO32" s="2">
        <f>((((1-'Calcification Rates'!$J$42)*BI32)*(('Calcification Rates'!$F$42+'Calcification Rates'!$G$42)*0.1))+('Calcification Rates'!$J$42*BI32*('Calcification Rates'!$F$42+'Calcification Rates'!$G$42)))*('Calcification Rates'!$H$42+'Calcification Rates'!$I$42)</f>
        <v>25.792116393544777</v>
      </c>
      <c r="BP32" s="2">
        <f>(2*'Calcification Rates'!$F$43*'Calcification Rates'!$H$43)+0.1*'Calcification Rates'!$F$43*($A32+(2*'Calcification Rates'!$F$43))*'Calcification Rates'!$H$43</f>
        <v>9.1982016919222218</v>
      </c>
      <c r="BQ32" s="2">
        <f>(2*('Calcification Rates'!$F$43-'Calcification Rates'!$G$43)*('Calcification Rates'!$H$43-'Calcification Rates'!$I$43))+(0.1*('Calcification Rates'!$F$43-'Calcification Rates'!$G$43)*($A32+(2*'Calcification Rates'!$F$43-'Calcification Rates'!$G$43)))*('Calcification Rates'!$H$43-'Calcification Rates'!$I$43)</f>
        <v>5.3491081515178998</v>
      </c>
      <c r="BR32" s="2">
        <f>(2*('Calcification Rates'!$F$43+'Calcification Rates'!$G$43)*('Calcification Rates'!$H$43+'Calcification Rates'!$I$43))+(0.1*('Calcification Rates'!$F$43+'Calcification Rates'!$G$43)*($A32+(2*'Calcification Rates'!$F$43+'Calcification Rates'!$G$43)))*('Calcification Rates'!$H$43+'Calcification Rates'!$I$43)</f>
        <v>14.093929252959189</v>
      </c>
      <c r="BS32" s="2">
        <f>$A32*'Calcification Rates'!$F$44*'Calcification Rates'!$H$44</f>
        <v>47.889266666666671</v>
      </c>
      <c r="BT32" s="2">
        <f>$A32*('Calcification Rates'!$F$44-'Calcification Rates'!$G$44)*('Calcification Rates'!$H$44-'Calcification Rates'!$I$44)</f>
        <v>35.636658875941073</v>
      </c>
      <c r="BU32" s="2">
        <f>$A32*('Calcification Rates'!$F$44+'Calcification Rates'!$G$44)*('Calcification Rates'!$H$44+'Calcification Rates'!$I$44)</f>
        <v>61.518467238569201</v>
      </c>
      <c r="BV32" s="2">
        <f>(2*'Calcification Rates'!$F$45*'Calcification Rates'!$H$45)+0.1*'Calcification Rates'!$F$45*($A32+(2*'Calcification Rates'!$F$45))*'Calcification Rates'!$H$45</f>
        <v>9.1982016919222218</v>
      </c>
      <c r="BW32" s="2">
        <f>(2*('Calcification Rates'!$F$45-'Calcification Rates'!$G$45)*('Calcification Rates'!$H$45-'Calcification Rates'!$I$45))+(0.1*('Calcification Rates'!$F$45-'Calcification Rates'!$G$45)*($A32+(2*'Calcification Rates'!$F$45-'Calcification Rates'!$G$45)))*('Calcification Rates'!$H$45-'Calcification Rates'!$I$45)</f>
        <v>5.3491081515178998</v>
      </c>
      <c r="BX32" s="2">
        <f>(2*('Calcification Rates'!$F$45+'Calcification Rates'!$G$45)*('Calcification Rates'!$H$45+'Calcification Rates'!$I$45))+(0.1*('Calcification Rates'!$F$45+'Calcification Rates'!$G$45)*($A32+(2*'Calcification Rates'!$F$45+'Calcification Rates'!$G$45)))*('Calcification Rates'!$H$45+'Calcification Rates'!$I$45)</f>
        <v>14.093929252959189</v>
      </c>
      <c r="BY32" s="2">
        <f>$A32*'Calcification Rates'!$F$46*'Calcification Rates'!$H$46</f>
        <v>12.168000000000001</v>
      </c>
      <c r="BZ32" s="2">
        <f>$A32*('Calcification Rates'!$F$46-'Calcification Rates'!$G$46)*('Calcification Rates'!$H$46-'Calcification Rates'!$I$46)</f>
        <v>9.3847500000000004</v>
      </c>
      <c r="CA32" s="2">
        <f>$A32*('Calcification Rates'!$F$46+'Calcification Rates'!$G$46)*('Calcification Rates'!$H$46+'Calcification Rates'!$I$46)</f>
        <v>15.234750000000004</v>
      </c>
      <c r="CB32" s="2">
        <f>(2*'Calcification Rates'!$F$47*'Calcification Rates'!$H$47)+0.1*'Calcification Rates'!$F$47*(BL32+(2*'Calcification Rates'!$F$47))*'Calcification Rates'!$H$47</f>
        <v>13.983593520228711</v>
      </c>
      <c r="CC32" s="2">
        <f>(2*('Calcification Rates'!$F$47-'Calcification Rates'!$G$47)*('Calcification Rates'!$H$47-'Calcification Rates'!$I$47))+(0.1*('Calcification Rates'!$F$47-'Calcification Rates'!$G$47)*(BL32+(2*'Calcification Rates'!$F$47-'Calcification Rates'!$G$47)))*('Calcification Rates'!$H$47-'Calcification Rates'!$I$47)</f>
        <v>8.1491953817666243</v>
      </c>
      <c r="CD32" s="2">
        <f>(2*('Calcification Rates'!$F$47+'Calcification Rates'!$G$47)*('Calcification Rates'!$H$47+'Calcification Rates'!$I$47))+(0.1*('Calcification Rates'!$F$47+'Calcification Rates'!$G$47)*(BL32+(2*'Calcification Rates'!$F$47+'Calcification Rates'!$G$47)))*('Calcification Rates'!$H$47+'Calcification Rates'!$I$47)</f>
        <v>21.381578110540829</v>
      </c>
      <c r="CE32" s="2">
        <f>(2*'Calcification Rates'!$F$48*'Calcification Rates'!$H$48)+0.1*'Calcification Rates'!$F$48*($A32+(2*'Calcification Rates'!$F$48))*'Calcification Rates'!$H$48</f>
        <v>9.1982016919222218</v>
      </c>
      <c r="CF32" s="2">
        <f>(2*('Calcification Rates'!$F$48-'Calcification Rates'!$G$48)*('Calcification Rates'!$H$48-'Calcification Rates'!$I$48))+(0.1*('Calcification Rates'!$F$48-'Calcification Rates'!$G$48)*($A32+(2*'Calcification Rates'!$F$48-'Calcification Rates'!$G$48)))*('Calcification Rates'!$H$48-'Calcification Rates'!$I$48)</f>
        <v>5.3491081515178998</v>
      </c>
      <c r="CG32" s="2">
        <f>(2*('Calcification Rates'!$F$48+'Calcification Rates'!$G$48)*('Calcification Rates'!$H$48+'Calcification Rates'!$I$48))+(0.1*('Calcification Rates'!$F$48+'Calcification Rates'!$G$48)*($A32+(2*'Calcification Rates'!$F$48+'Calcification Rates'!$G$48)))*('Calcification Rates'!$H$48+'Calcification Rates'!$I$48)</f>
        <v>14.093929252959189</v>
      </c>
      <c r="CH32" s="2">
        <f>((((1-'Calcification Rates'!$J$52)*$A32)*'Calcification Rates'!$F$52*0.1)+('Calcification Rates'!$J$52*$A32*'Calcification Rates'!$F$52))*'Calcification Rates'!$H$52</f>
        <v>66.440060399999993</v>
      </c>
      <c r="CI32" s="2">
        <f>((((1-'Calcification Rates'!$J$52)*$A32)*(('Calcification Rates'!$F$52-'Calcification Rates'!$G$52)*0.1))+('Calcification Rates'!$J$52*$A32*('Calcification Rates'!$F$52-'Calcification Rates'!$G$52)))*('Calcification Rates'!$H$52-'Calcification Rates'!$I$52)</f>
        <v>43.492598036734613</v>
      </c>
      <c r="CJ32" s="2">
        <f>((((1-'Calcification Rates'!$J$52)*$A32)*(('Calcification Rates'!$F$52+'Calcification Rates'!$G$52)*0.1))+('Calcification Rates'!$J$52*$A32*('Calcification Rates'!$F$52+'Calcification Rates'!$G$52)))*('Calcification Rates'!$H$52+'Calcification Rates'!$I$52)</f>
        <v>93.997726545580022</v>
      </c>
      <c r="CK32" s="2">
        <f>((((1-'Calcification Rates'!$J$53)*$A32)*'Calcification Rates'!$F$53*0.1)+('Calcification Rates'!$J$53*$A32*'Calcification Rates'!$F$53))*'Calcification Rates'!$H$53</f>
        <v>79.507932338181845</v>
      </c>
      <c r="CL32" s="2">
        <f>((((1-'Calcification Rates'!$J$53)*$A32)*(('Calcification Rates'!$F$53-'Calcification Rates'!$G$53)*0.1))+('Calcification Rates'!$J$53*$A32*('Calcification Rates'!$F$53-'Calcification Rates'!$G$53)))*('Calcification Rates'!$H$53-'Calcification Rates'!$I$53)</f>
        <v>55.026312265736053</v>
      </c>
      <c r="CM32" s="2">
        <f>((((1-'Calcification Rates'!$J$53)*$A32)*(('Calcification Rates'!$F$53+'Calcification Rates'!$G$53)*0.1))+('Calcification Rates'!$J$53*$A32*('Calcification Rates'!$F$53+'Calcification Rates'!$G$53)))*('Calcification Rates'!$H$53+'Calcification Rates'!$I$53)</f>
        <v>108.46888637130787</v>
      </c>
      <c r="CN32" s="2">
        <f>((((1-'Calcification Rates'!$J$54)*$A32)*'Calcification Rates'!$F$54*0.1)+('Calcification Rates'!$J$54*$A32*'Calcification Rates'!$F$54))*'Calcification Rates'!$H$54</f>
        <v>67.786803773655436</v>
      </c>
      <c r="CO32" s="2">
        <f>((((1-'Calcification Rates'!$J$54)*$A32)*(('Calcification Rates'!$F$54-'Calcification Rates'!$G$54)*0.1))+('Calcification Rates'!$J$54*$A32*('Calcification Rates'!$F$54-'Calcification Rates'!$G$54)))*('Calcification Rates'!$H$54-'Calcification Rates'!$I$54)</f>
        <v>48.483726090080125</v>
      </c>
      <c r="CP32" s="2">
        <f>((((1-'Calcification Rates'!$J$54)*$A32)*(('Calcification Rates'!$F$54+'Calcification Rates'!$G$54)*0.1))+('Calcification Rates'!$J$54*$A32*('Calcification Rates'!$F$54+'Calcification Rates'!$G$54)))*('Calcification Rates'!$H$54+'Calcification Rates'!$I$54)</f>
        <v>90.158039934623162</v>
      </c>
      <c r="CQ32" s="2">
        <f>((((1-'Calcification Rates'!$J$55)*$A32)*'Calcification Rates'!$F$55*0.1)+('Calcification Rates'!$J$55*$A32*'Calcification Rates'!$F$55))*'Calcification Rates'!$H$55</f>
        <v>67.791987953125002</v>
      </c>
      <c r="CR32" s="2">
        <f>((((1-'Calcification Rates'!$J$55)*$A32)*(('Calcification Rates'!$F$55-'Calcification Rates'!$G$55)*0.1))+('Calcification Rates'!$J$55*$A32*('Calcification Rates'!$F$55-'Calcification Rates'!$G$55)))*('Calcification Rates'!$H$55-'Calcification Rates'!$I$55)</f>
        <v>49.537369493409599</v>
      </c>
      <c r="CS32" s="2">
        <f>((((1-'Calcification Rates'!$J$55)*$A32)*(('Calcification Rates'!$F$55+'Calcification Rates'!$G$55)*0.1))+('Calcification Rates'!$J$55*$A32*('Calcification Rates'!$F$55+'Calcification Rates'!$G$55)))*('Calcification Rates'!$H$55+'Calcification Rates'!$I$55)</f>
        <v>88.822655029835587</v>
      </c>
      <c r="CT32" s="2">
        <f>((((1-'Calcification Rates'!$J$56)*$A32)*'Calcification Rates'!$F$56*0.1)+('Calcification Rates'!$J$56*$A32*'Calcification Rates'!$F$56))*'Calcification Rates'!$H$56</f>
        <v>65.479991499999997</v>
      </c>
      <c r="CU32" s="2">
        <f>((((1-'Calcification Rates'!$J$56)*$A32)*(('Calcification Rates'!$F$56-'Calcification Rates'!$G$56)*0.1))+('Calcification Rates'!$J$56*$A32*('Calcification Rates'!$F$56-'Calcification Rates'!$G$56)))*('Calcification Rates'!$H$56-'Calcification Rates'!$I$56)</f>
        <v>48.520309166647188</v>
      </c>
      <c r="CV32" s="2">
        <f>((((1-'Calcification Rates'!$J$56)*$A32)*(('Calcification Rates'!$F$56+'Calcification Rates'!$G$56)*0.1))+('Calcification Rates'!$J$56*$A32*('Calcification Rates'!$F$56+'Calcification Rates'!$G$56)))*('Calcification Rates'!$H$56+'Calcification Rates'!$I$56)</f>
        <v>84.933830756436933</v>
      </c>
      <c r="CW32" s="2">
        <f>((((1-'Calcification Rates'!$J$57)*$A32)*'Calcification Rates'!$F$57*0.1)+('Calcification Rates'!$J$57*$A32*'Calcification Rates'!$F$57))*'Calcification Rates'!$H$57</f>
        <v>66.968173124999993</v>
      </c>
      <c r="CX32" s="2">
        <f>((((1-'Calcification Rates'!$J$57)*$A32)*(('Calcification Rates'!$F$57-'Calcification Rates'!$G$57)*0.1))+('Calcification Rates'!$J$57*$A32*('Calcification Rates'!$F$57-'Calcification Rates'!$G$57)))*('Calcification Rates'!$H$57-'Calcification Rates'!$I$57)</f>
        <v>43.854894823700327</v>
      </c>
      <c r="CY32" s="2">
        <f>((((1-'Calcification Rates'!$J$57)*$A32)*(('Calcification Rates'!$F$57+'Calcification Rates'!$G$57)*0.1))+('Calcification Rates'!$J$57*$A32*('Calcification Rates'!$F$57+'Calcification Rates'!$G$57)))*('Calcification Rates'!$H$57+'Calcification Rates'!$I$57)</f>
        <v>94.238379631439855</v>
      </c>
      <c r="CZ32" s="2">
        <f>((((1-'Calcification Rates'!$J$58)*$A32)*'Calcification Rates'!$F$58*0.1)+('Calcification Rates'!$J$58*$A32*'Calcification Rates'!$F$58))*'Calcification Rates'!$H$58</f>
        <v>67.786803773655436</v>
      </c>
      <c r="DA32" s="2">
        <f>((((1-'Calcification Rates'!$J$58)*$A32)*(('Calcification Rates'!$F$58-'Calcification Rates'!$G$58)*0.1))+('Calcification Rates'!$J$58*$A32*('Calcification Rates'!$F$58-'Calcification Rates'!$G$58)))*('Calcification Rates'!$H$58-'Calcification Rates'!$I$58)</f>
        <v>48.483726090080125</v>
      </c>
      <c r="DB32" s="2">
        <f>((((1-'Calcification Rates'!$J$58)*$A32)*(('Calcification Rates'!$F$58+'Calcification Rates'!$G$58)*0.1))+('Calcification Rates'!$J$58*$A32*('Calcification Rates'!$F$58+'Calcification Rates'!$G$58)))*('Calcification Rates'!$H$58+'Calcification Rates'!$I$58)</f>
        <v>90.158039934623162</v>
      </c>
      <c r="DC32" s="2">
        <f>((((1-'Calcification Rates'!$J$59)*$A32)*'Calcification Rates'!$F$59*0.1)+('Calcification Rates'!$J$59*$A32*'Calcification Rates'!$F$59))*'Calcification Rates'!$H$59</f>
        <v>56.194336800000002</v>
      </c>
      <c r="DD32" s="2">
        <f>((((1-'Calcification Rates'!$J$59)*$A32)*(('Calcification Rates'!$F$59-'Calcification Rates'!$G$59)*0.1))+('Calcification Rates'!$J$59*$A32*('Calcification Rates'!$F$59-'Calcification Rates'!$G$59)))*('Calcification Rates'!$H$59-'Calcification Rates'!$I$59)</f>
        <v>43.592751</v>
      </c>
      <c r="DE32" s="2">
        <f>((((1-'Calcification Rates'!$J$59)*$A32)*(('Calcification Rates'!$F$59+'Calcification Rates'!$G$59)*0.1))+('Calcification Rates'!$J$59*$A32*('Calcification Rates'!$F$59+'Calcification Rates'!$G$59)))*('Calcification Rates'!$H$59+'Calcification Rates'!$I$59)</f>
        <v>69.990850800000018</v>
      </c>
      <c r="DF32" s="2">
        <f>((((1-'Calcification Rates'!$J$60)*$A32)*'Calcification Rates'!$F$60*0.1)+('Calcification Rates'!$J$60*$A32*'Calcification Rates'!$F$60))*'Calcification Rates'!$H$60</f>
        <v>73.005790609756104</v>
      </c>
      <c r="DG32" s="2">
        <f>((((1-'Calcification Rates'!$J$60)*$A32)*(('Calcification Rates'!$F$60-'Calcification Rates'!$G$60)*0.1))+('Calcification Rates'!$J$60*$A32*('Calcification Rates'!$F$60-'Calcification Rates'!$G$60)))*('Calcification Rates'!$H$60-'Calcification Rates'!$I$60)</f>
        <v>55.777288783282756</v>
      </c>
      <c r="DH32" s="2">
        <f>((((1-'Calcification Rates'!$J$60)*$A32)*(('Calcification Rates'!$F$60+'Calcification Rates'!$G$60)*0.1))+('Calcification Rates'!$J$60*$A32*('Calcification Rates'!$F$60+'Calcification Rates'!$G$60)))*('Calcification Rates'!$H$60+'Calcification Rates'!$I$60)</f>
        <v>92.482251859027286</v>
      </c>
      <c r="DI32" s="2">
        <f>((((1-'Calcification Rates'!$J$61)*$A32)*'Calcification Rates'!$F$61*0.1)+('Calcification Rates'!$J$61*$A32*'Calcification Rates'!$F$61))*'Calcification Rates'!$H$61</f>
        <v>67.786803773655436</v>
      </c>
      <c r="DJ32" s="2">
        <f>((((1-'Calcification Rates'!$J$61)*$A32)*(('Calcification Rates'!$F$61-'Calcification Rates'!$G$61)*0.1))+('Calcification Rates'!$J$61*$A32*('Calcification Rates'!$F$61-'Calcification Rates'!$G$61)))*('Calcification Rates'!$H$61-'Calcification Rates'!$I$61)</f>
        <v>48.483726090080125</v>
      </c>
      <c r="DK32" s="2">
        <f>((((1-'Calcification Rates'!$J$61)*$A32)*(('Calcification Rates'!$F$61+'Calcification Rates'!$G$61)*0.1))+('Calcification Rates'!$J$61*$A32*('Calcification Rates'!$F$61+'Calcification Rates'!$G$61)))*('Calcification Rates'!$H$61+'Calcification Rates'!$I$61)</f>
        <v>90.158039934623162</v>
      </c>
      <c r="DL32" s="2">
        <f>(2*'Calcification Rates'!$F$62*'Calcification Rates'!$H$62)+0.1*'Calcification Rates'!$F$62*(CV32+(2*'Calcification Rates'!$F$62))*'Calcification Rates'!$H$62</f>
        <v>18.836037054581556</v>
      </c>
      <c r="DM32" s="2">
        <f>(2*('Calcification Rates'!$F$62-'Calcification Rates'!$G$62)*('Calcification Rates'!$H$62-'Calcification Rates'!$I$62))+(0.1*('Calcification Rates'!$F$62-'Calcification Rates'!$G$62)*(CV32+(2*'Calcification Rates'!$F$62-'Calcification Rates'!$G$62)))*('Calcification Rates'!$H$62-'Calcification Rates'!$I$62)</f>
        <v>10.988516729638945</v>
      </c>
      <c r="DN32" s="2">
        <f>(2*('Calcification Rates'!$F$62+'Calcification Rates'!$G$62)*('Calcification Rates'!$H$62+'Calcification Rates'!$I$62))+(0.1*('Calcification Rates'!$F$62+'Calcification Rates'!$G$62)*(CV32+(2*'Calcification Rates'!$F$62+'Calcification Rates'!$G$62)))*('Calcification Rates'!$H$62+'Calcification Rates'!$I$62)</f>
        <v>28.771339669965847</v>
      </c>
      <c r="DO32" s="2">
        <f>((((((((($A32*2)/PI())/2)+'Calcification Rates'!$F$63)^2)*PI())/2))-((((((($A32*2)/PI())/2)^2)*PI())/2)))*'Calcification Rates'!$H$63</f>
        <v>32.971874791672235</v>
      </c>
      <c r="DP32" s="2">
        <f>((((((((($A32*2)/PI())/2)+('Calcification Rates'!$F$63-'Calcification Rates'!$G$63))^2)*PI())/2))-((((((($A32*2)/PI())/2)^2)*PI())/2)))*('Calcification Rates'!$H$63-'Calcification Rates'!$I$63)</f>
        <v>24.133710790502821</v>
      </c>
      <c r="DQ32" s="2">
        <f>((((((((($A32*2)/PI())/2)+('Calcification Rates'!$F$63+'Calcification Rates'!$G$63))^2)*PI())/2))-((((((($A32*2)/PI())/2)^2)*PI())/2)))*('Calcification Rates'!$H$63+'Calcification Rates'!$I$63)</f>
        <v>42.897671142307125</v>
      </c>
      <c r="DR32" s="2">
        <f>(2*'Calcification Rates'!$F$64*'Calcification Rates'!$H$64)+0.1*'Calcification Rates'!$F$64*($A32+(2*'Calcification Rates'!$F$64))*'Calcification Rates'!$H$64</f>
        <v>9.1982016919222218</v>
      </c>
      <c r="DS32" s="2">
        <f>(2*('Calcification Rates'!$F$64-'Calcification Rates'!$G$64)*('Calcification Rates'!$H$64-'Calcification Rates'!$I$64))+(0.1*('Calcification Rates'!$F$64-'Calcification Rates'!$G$64)*($A32+(2*'Calcification Rates'!$F$64-'Calcification Rates'!$G$64)))*('Calcification Rates'!$H$64-'Calcification Rates'!$I$64)</f>
        <v>5.3491081515178998</v>
      </c>
      <c r="DT32" s="2">
        <f>(2*('Calcification Rates'!$F$64+'Calcification Rates'!$G$64)*('Calcification Rates'!$H$64+'Calcification Rates'!$I$64))+(0.1*('Calcification Rates'!$F$64+'Calcification Rates'!$G$64)*($A32+(2*'Calcification Rates'!$F$64+'Calcification Rates'!$G$64)))*('Calcification Rates'!$H$64+'Calcification Rates'!$I$64)</f>
        <v>14.093929252959189</v>
      </c>
      <c r="DU32" s="2">
        <f>((((((((($A32*2)/PI())/2)+'Calcification Rates'!$F$65)^2)*PI())/2))-((((((($A32*2)/PI())/2)^2)*PI())/2)))*'Calcification Rates'!$H$65</f>
        <v>32.971874791672235</v>
      </c>
      <c r="DV32" s="2">
        <f>((((((((($A32*2)/PI())/2)+('Calcification Rates'!$F$65-'Calcification Rates'!$G$65))^2)*PI())/2))-((((((($A32*2)/PI())/2)^2)*PI())/2)))*('Calcification Rates'!$H$65-'Calcification Rates'!$I$65)</f>
        <v>24.133710790502821</v>
      </c>
      <c r="DW32" s="2">
        <f>((((((((($A32*2)/PI())/2)+('Calcification Rates'!$F$65+'Calcification Rates'!$G$65))^2)*PI())/2))-((((((($A32*2)/PI())/2)^2)*PI())/2)))*('Calcification Rates'!$H$65+'Calcification Rates'!$I$65)</f>
        <v>42.897671142307125</v>
      </c>
      <c r="DX32" s="2">
        <f>(2*'Calcification Rates'!$F$66*'Calcification Rates'!$H$66)+0.1*'Calcification Rates'!$F$66*(DH32+(2*'Calcification Rates'!$F$66))*'Calcification Rates'!$H$66</f>
        <v>20.16036559371706</v>
      </c>
      <c r="DY32" s="2">
        <f>(2*('Calcification Rates'!$F$66-'Calcification Rates'!$G$66)*('Calcification Rates'!$H$66-'Calcification Rates'!$I$66))+(0.1*('Calcification Rates'!$F$66-'Calcification Rates'!$G$66)*(DH32+(2*'Calcification Rates'!$F$66-'Calcification Rates'!$G$66)))*('Calcification Rates'!$H$66-'Calcification Rates'!$I$66)</f>
        <v>11.763424106951785</v>
      </c>
      <c r="DZ32" s="2">
        <f>(2*('Calcification Rates'!$F$66+'Calcification Rates'!$G$66)*('Calcification Rates'!$H$66+'Calcification Rates'!$I$66))+(0.1*('Calcification Rates'!$F$66+'Calcification Rates'!$G$66)*(DH32+(2*'Calcification Rates'!$F$66+'Calcification Rates'!$G$66)))*('Calcification Rates'!$H$66+'Calcification Rates'!$I$66)</f>
        <v>30.788152861354845</v>
      </c>
      <c r="EA32" s="2">
        <f>((((((((($A32*2)/PI())/2)+'Calcification Rates'!$F$67)^2)*PI())/2))-((((((($A32*2)/PI())/2)^2)*PI())/2)))*'Calcification Rates'!$H$67</f>
        <v>32.971874791672235</v>
      </c>
      <c r="EB32" s="2">
        <f>((((((((($A32*2)/PI())/2)+('Calcification Rates'!$F$67-'Calcification Rates'!$G$67))^2)*PI())/2))-((((((($A32*2)/PI())/2)^2)*PI())/2)))*('Calcification Rates'!$H$67-'Calcification Rates'!$I$67)</f>
        <v>24.133710790502821</v>
      </c>
      <c r="EC32" s="2">
        <f>((((((((($A32*2)/PI())/2)+('Calcification Rates'!$F$67+'Calcification Rates'!$G$67))^2)*PI())/2))-((((((($A32*2)/PI())/2)^2)*PI())/2)))*('Calcification Rates'!$H$67+'Calcification Rates'!$I$67)</f>
        <v>42.897671142307125</v>
      </c>
      <c r="ED32" s="2">
        <f>((((((((($A32*2)/PI())/2)+'Calcification Rates'!$F$68)^2)*PI())/2))-((((((($A32*2)/PI())/2)^2)*PI())/2)))*'Calcification Rates'!$H$68</f>
        <v>32.971874791672235</v>
      </c>
      <c r="EE32" s="2">
        <f>((((((((($A32*2)/PI())/2)+('Calcification Rates'!$F$68-'Calcification Rates'!$G$68))^2)*PI())/2))-((((((($A32*2)/PI())/2)^2)*PI())/2)))*('Calcification Rates'!$H$68-'Calcification Rates'!$I$68)</f>
        <v>24.133710790502821</v>
      </c>
      <c r="EF32" s="2">
        <f>((((((((($A32*2)/PI())/2)+('Calcification Rates'!$F$68+'Calcification Rates'!$G$68))^2)*PI())/2))-((((((($A32*2)/PI())/2)^2)*PI())/2)))*('Calcification Rates'!$H$68+'Calcification Rates'!$I$68)</f>
        <v>42.897671142307125</v>
      </c>
      <c r="EG32" s="2">
        <f>((((1-'Calcification Rates'!$J$69)*$A32)*'Calcification Rates'!$F$69*0.1)+('Calcification Rates'!$J$69*$A32*'Calcification Rates'!$F$69))*'Calcification Rates'!$H$69</f>
        <v>9.2078085000000023</v>
      </c>
      <c r="EH32" s="2">
        <f>((((1-'Calcification Rates'!$J$69)*EC32)*(('Calcification Rates'!$F$69-'Calcification Rates'!$G$69)*0.1))+('Calcification Rates'!$J$69*EC32*('Calcification Rates'!$F$69-'Calcification Rates'!$G$69)))*('Calcification Rates'!$H$69-'Calcification Rates'!$I$69)</f>
        <v>9.7295229679374096</v>
      </c>
      <c r="EI32" s="2">
        <f>((((1-'Calcification Rates'!$J$69)*EC32)*(('Calcification Rates'!$F$69+'Calcification Rates'!$G$69)*0.1))+('Calcification Rates'!$J$69*EC32*('Calcification Rates'!$F$69+'Calcification Rates'!$G$69)))*('Calcification Rates'!$H$69+'Calcification Rates'!$I$69)</f>
        <v>16.968974759897637</v>
      </c>
      <c r="EJ32" s="2">
        <f>(2*'Calcification Rates'!$F$70*'Calcification Rates'!$H$70)+0.1*'Calcification Rates'!$F$70*(DT32+(2*'Calcification Rates'!$F$70))*'Calcification Rates'!$H$70</f>
        <v>6.4075699625151472</v>
      </c>
      <c r="EK32" s="2">
        <f>(2*('Calcification Rates'!$F$70-'Calcification Rates'!$G$70)*('Calcification Rates'!$H$70-'Calcification Rates'!$I$70))+(0.1*('Calcification Rates'!$F$70-'Calcification Rates'!$G$70)*(DT32+(2*'Calcification Rates'!$F$70-'Calcification Rates'!$G$70)))*('Calcification Rates'!$H$70-'Calcification Rates'!$I$70)</f>
        <v>3.7162194455987088</v>
      </c>
      <c r="EL32" s="2">
        <f>(2*('Calcification Rates'!$F$70+'Calcification Rates'!$G$70)*('Calcification Rates'!$H$70+'Calcification Rates'!$I$70))+(0.1*('Calcification Rates'!$F$70+'Calcification Rates'!$G$70)*(DT32+(2*'Calcification Rates'!$F$70+'Calcification Rates'!$G$70)))*('Calcification Rates'!$H$70+'Calcification Rates'!$I$70)</f>
        <v>9.8440903966200874</v>
      </c>
      <c r="EM32" s="2">
        <f>((((1-'Calcification Rates'!$J$71)*$A32)*'Calcification Rates'!$F$71*0.1)+('Calcification Rates'!$J$71*$A32*'Calcification Rates'!$F$71))*'Calcification Rates'!$H$71</f>
        <v>67.786803773655436</v>
      </c>
      <c r="EN32" s="2">
        <f>((((1-'Calcification Rates'!$J$71)*$A32)*(('Calcification Rates'!$F$71-'Calcification Rates'!$G$71)*0.1))+('Calcification Rates'!$J$71*$A32*('Calcification Rates'!$F$71-'Calcification Rates'!$G$71)))*('Calcification Rates'!$H$71-'Calcification Rates'!$I$71)</f>
        <v>48.483726090080125</v>
      </c>
      <c r="EO32" s="2">
        <f>((((1-'Calcification Rates'!$J$71)*$A32)*(('Calcification Rates'!$F$71+'Calcification Rates'!$G$71)*0.1))+('Calcification Rates'!$J$71*$A32*('Calcification Rates'!$F$71+'Calcification Rates'!$G$71)))*('Calcification Rates'!$H$71+'Calcification Rates'!$I$71)</f>
        <v>90.158039934623162</v>
      </c>
      <c r="EP32" s="2">
        <f>(2*'Calcification Rates'!$F$72*'Calcification Rates'!$H$72)+0.1*'Calcification Rates'!$F$72*($A32+(2*'Calcification Rates'!$F$72))*'Calcification Rates'!$H$72</f>
        <v>9.1982016919222218</v>
      </c>
      <c r="EQ32" s="2">
        <f>(2*('Calcification Rates'!$F$72-'Calcification Rates'!$G$72)*('Calcification Rates'!$H$72-'Calcification Rates'!$I$72))+(0.1*('Calcification Rates'!$F$72-'Calcification Rates'!$G$72)*($A32+(2*'Calcification Rates'!$F$72-'Calcification Rates'!$G$72)))*('Calcification Rates'!$H$72-'Calcification Rates'!$I$72)</f>
        <v>5.3491081515178998</v>
      </c>
      <c r="ER32" s="2">
        <f>(2*('Calcification Rates'!$F$72+'Calcification Rates'!$G$72)*('Calcification Rates'!$H$72+'Calcification Rates'!$I$72))+(0.1*('Calcification Rates'!$F$72+'Calcification Rates'!$G$72)*($A32+(2*'Calcification Rates'!$F$72+'Calcification Rates'!$G$72)))*('Calcification Rates'!$H$72+'Calcification Rates'!$I$72)</f>
        <v>14.093929252959189</v>
      </c>
      <c r="ES32" s="2">
        <f>$A32*'Calcification Rates'!$F$73*'Calcification Rates'!$H$73</f>
        <v>40.500000000000007</v>
      </c>
      <c r="ET32" s="2">
        <f>$A32*('Calcification Rates'!$F$73-'Calcification Rates'!$G$73)*('Calcification Rates'!$H$73-'Calcification Rates'!$I$73)</f>
        <v>28.355700000000002</v>
      </c>
      <c r="EU32" s="2">
        <f>$A32*('Calcification Rates'!$F$73+'Calcification Rates'!$G$73)*('Calcification Rates'!$H$73+'Calcification Rates'!$I$73)</f>
        <v>54.793200000000006</v>
      </c>
      <c r="EV32" s="2">
        <f>(2*'Calcification Rates'!$F$74*'Calcification Rates'!$H$74)+0.1*'Calcification Rates'!$F$74*($A32+(2*'Calcification Rates'!$F$74))*'Calcification Rates'!$H$74</f>
        <v>9.1982016919222218</v>
      </c>
      <c r="EW32" s="2">
        <f>(2*('Calcification Rates'!$F$74-'Calcification Rates'!$G$74)*('Calcification Rates'!$H$74-'Calcification Rates'!$I$74))+(0.1*('Calcification Rates'!$F$74-'Calcification Rates'!$G$74)*($A32+(2*'Calcification Rates'!$F$74-'Calcification Rates'!$G$74)))*('Calcification Rates'!$H$74-'Calcification Rates'!$I$74)</f>
        <v>5.3491081515178998</v>
      </c>
      <c r="EX32" s="2">
        <f>(2*('Calcification Rates'!$F$74+'Calcification Rates'!$G$74)*('Calcification Rates'!$H$74+'Calcification Rates'!$I$74))+(0.1*('Calcification Rates'!$F$74+'Calcification Rates'!$G$74)*($A32+(2*'Calcification Rates'!$F$74+'Calcification Rates'!$G$74)))*('Calcification Rates'!$H$74+'Calcification Rates'!$I$74)</f>
        <v>14.093929252959189</v>
      </c>
      <c r="EY32" s="2">
        <f>$A32*'Calcification Rates'!$F$75*'Calcification Rates'!$H$75</f>
        <v>25.293595918367352</v>
      </c>
      <c r="EZ32" s="2">
        <f>$A32*('Calcification Rates'!$F$75-'Calcification Rates'!$G$75)*('Calcification Rates'!$H$75-'Calcification Rates'!$I$75)</f>
        <v>19.635033342027487</v>
      </c>
      <c r="FA32" s="2">
        <f>$A32*('Calcification Rates'!$F$75+'Calcification Rates'!$G$75)*('Calcification Rates'!$H$75+'Calcification Rates'!$I$75)</f>
        <v>31.610225502443019</v>
      </c>
      <c r="FB32" s="2">
        <f>((((1-'Calcification Rates'!$J$76)*$A32)*'Calcification Rates'!$F$76*0.1)+('Calcification Rates'!$J$76*$A32*'Calcification Rates'!$F$76))*'Calcification Rates'!$H$76</f>
        <v>17.317799999999998</v>
      </c>
      <c r="FC32" s="2">
        <f>((((1-'Calcification Rates'!$J$76)*$A32)*(('Calcification Rates'!$F$76-'Calcification Rates'!$G$76)*0.1))+('Calcification Rates'!$J$76*$A32*('Calcification Rates'!$F$76-'Calcification Rates'!$G$76)))*('Calcification Rates'!$H$76-'Calcification Rates'!$I$76)</f>
        <v>12.12092064</v>
      </c>
      <c r="FD32" s="2">
        <f>((((1-'Calcification Rates'!$J$76)*$A32)*(('Calcification Rates'!$F$76+'Calcification Rates'!$G$76)*0.1))+('Calcification Rates'!$J$76*$A32*('Calcification Rates'!$F$76+'Calcification Rates'!$G$76)))*('Calcification Rates'!$H$76+'Calcification Rates'!$I$76)</f>
        <v>23.43521664</v>
      </c>
      <c r="FE32" s="113">
        <f>$A32*'Calcification Rates'!$F$77*'Calcification Rates'!$H$77</f>
        <v>53.100000000000009</v>
      </c>
      <c r="FF32" s="113">
        <f>$A32*('Calcification Rates'!$F$77-'Calcification Rates'!$G$77)*('Calcification Rates'!$H$77-'Calcification Rates'!$I$77)</f>
        <v>37.107000000000006</v>
      </c>
      <c r="FG32" s="113">
        <f>$A32*('Calcification Rates'!$F$77+'Calcification Rates'!$G$77)*('Calcification Rates'!$H$77+'Calcification Rates'!$I$77)</f>
        <v>71.940000000000012</v>
      </c>
      <c r="FH32" s="113">
        <f>$A32*'Calcification Rates'!$F$81*'Calcification Rates'!$H$81</f>
        <v>5.34</v>
      </c>
      <c r="FI32" s="113">
        <f>$A32*('Calcification Rates'!$F$81-'Calcification Rates'!$G$81)*('Calcification Rates'!$H$81-'Calcification Rates'!$I$81)</f>
        <v>3.03</v>
      </c>
      <c r="FJ32" s="113">
        <f>$A32*('Calcification Rates'!$F$81+'Calcification Rates'!$G$81)*('Calcification Rates'!$H$81+'Calcification Rates'!$I$81)</f>
        <v>7.65</v>
      </c>
      <c r="FK32" s="113">
        <f>$A32*'Calcification Rates'!$F$84*'Calcification Rates'!$H$84</f>
        <v>5.34</v>
      </c>
      <c r="FL32" s="113">
        <f>$A32*('Calcification Rates'!$F$84-'Calcification Rates'!$G$84)*('Calcification Rates'!$H$84-'Calcification Rates'!$I$84)</f>
        <v>3.03</v>
      </c>
      <c r="FM32" s="113">
        <f>$A32*('Calcification Rates'!$F$84+'Calcification Rates'!$G$84)*('Calcification Rates'!$H$84+'Calcification Rates'!$I$84)</f>
        <v>7.65</v>
      </c>
    </row>
    <row r="33" spans="1:169" x14ac:dyDescent="0.3">
      <c r="A33" s="1">
        <v>31</v>
      </c>
      <c r="B33" s="2">
        <f>((((1-'Calcification Rates'!$J$11)*A33)*'Calcification Rates'!$F$11*0.1)+('Calcification Rates'!$J$11*A33*'Calcification Rates'!$F$11))*'Calcification Rates'!$H$11</f>
        <v>70.046363899443946</v>
      </c>
      <c r="C33" s="2">
        <f>((((1-'Calcification Rates'!$J$11)*A33)*(('Calcification Rates'!$F$11-'Calcification Rates'!$G$11)*0.1))+('Calcification Rates'!$J$11*A33*('Calcification Rates'!$F$11-'Calcification Rates'!$G$11)))*('Calcification Rates'!$H$11-'Calcification Rates'!$I$11)</f>
        <v>50.099850293082795</v>
      </c>
      <c r="D33" s="2">
        <f>((((1-'Calcification Rates'!$J$11)*A33)*(('Calcification Rates'!$F$11+'Calcification Rates'!$G$11)*0.1))+('Calcification Rates'!$J$11*A33*('Calcification Rates'!$F$11+'Calcification Rates'!$G$11)))*('Calcification Rates'!$H$11+'Calcification Rates'!$I$11)</f>
        <v>93.163307932443928</v>
      </c>
      <c r="E33" s="2">
        <f>((((1-'Calcification Rates'!$J$12)*A33)*'Calcification Rates'!$F$12*0.1)+('Calcification Rates'!$J$12*A33*'Calcification Rates'!$F$12))*'Calcification Rates'!$H$12</f>
        <v>12.161371741408859</v>
      </c>
      <c r="F33" s="2">
        <f>((((1-'Calcification Rates'!$J$12)*A33)*(('Calcification Rates'!$F$12-'Calcification Rates'!$G$12)*0.1))+('Calcification Rates'!$J$12*A33*('Calcification Rates'!$F$12-'Calcification Rates'!$G$12)))*('Calcification Rates'!$H$12-'Calcification Rates'!$I$12)</f>
        <v>9.1690861576974942</v>
      </c>
      <c r="G33" s="2">
        <f>((((1-'Calcification Rates'!$J$12)*A33)*(('Calcification Rates'!$F$12+'Calcification Rates'!$G$12)*0.1))+('Calcification Rates'!$J$12*A33*('Calcification Rates'!$F$12+'Calcification Rates'!$G$12)))*('Calcification Rates'!$H$12+'Calcification Rates'!$I$12)</f>
        <v>15.535058701637244</v>
      </c>
      <c r="H33" s="2">
        <f>(2*'Calcification Rates'!$F$13*'Calcification Rates'!$H$13)+0.1*'Calcification Rates'!$F$13*(A33+(2*'Calcification Rates'!$F$13))*'Calcification Rates'!$H$13</f>
        <v>9.3736461353543774</v>
      </c>
      <c r="I33" s="2">
        <f>(2*('Calcification Rates'!$F$13-'Calcification Rates'!$G$13)*('Calcification Rates'!$H$13-'Calcification Rates'!$I$13))+(0.1*('Calcification Rates'!$F$13-'Calcification Rates'!$G$13)*(A33+(2*'Calcification Rates'!$F$13-'Calcification Rates'!$G$13)))*('Calcification Rates'!$H$13-'Calcification Rates'!$I$13)</f>
        <v>5.4517663586821659</v>
      </c>
      <c r="J33" s="2">
        <f>(2*('Calcification Rates'!$F$13+'Calcification Rates'!$G$13)*('Calcification Rates'!$H$13+'Calcification Rates'!$I$13))+(0.1*('Calcification Rates'!$F$13+'Calcification Rates'!$G$13)*(A33+(2*'Calcification Rates'!$F$13+'Calcification Rates'!$G$13)))*('Calcification Rates'!$H$13+'Calcification Rates'!$I$13)</f>
        <v>14.361112702846066</v>
      </c>
      <c r="K33" s="2">
        <f>(2*'Calcification Rates'!$F$14*'Calcification Rates'!$H$14)+0.1*'Calcification Rates'!$F$14*(A33+(2*'Calcification Rates'!$F$14))*'Calcification Rates'!$H$14</f>
        <v>17.827560712055742</v>
      </c>
      <c r="L33" s="2">
        <f>(2*('Calcification Rates'!$F$14-'Calcification Rates'!$G$14)*('Calcification Rates'!$H$14-'Calcification Rates'!$I$14))+(0.1*('Calcification Rates'!$F$14-'Calcification Rates'!$G$14)*(A33+(2*'Calcification Rates'!$F$14-'Calcification Rates'!$G$14)))*('Calcification Rates'!$H$14-'Calcification Rates'!$I$14)</f>
        <v>11.090448744292182</v>
      </c>
      <c r="M33" s="2">
        <f>(2*('Calcification Rates'!$F$14+'Calcification Rates'!$G$14)*('Calcification Rates'!$H$14+'Calcification Rates'!$I$14))+(0.1*('Calcification Rates'!$F$14+'Calcification Rates'!$G$14)*(A33+(2*'Calcification Rates'!$F$14+'Calcification Rates'!$G$14)))*('Calcification Rates'!$H$14+'Calcification Rates'!$I$14)</f>
        <v>26.223959582602475</v>
      </c>
      <c r="N33" s="2">
        <f>((((((((($A33*2)/PI())/2)+'Calcification Rates'!$F$15)^2)*PI())/2))-((((((($A33*2)/PI())/2)^2)*PI())/2)))*'Calcification Rates'!$H$15</f>
        <v>39.704745663319649</v>
      </c>
      <c r="O33" s="2">
        <f>((((((((($A33*2)/PI())/2)+('Calcification Rates'!$F$15-'Calcification Rates'!$G$15))^2)*PI())/2))-((((((($A33*2)/PI())/2)^2)*PI())/2)))*('Calcification Rates'!$H$15-'Calcification Rates'!$I$15)</f>
        <v>30.185994912612074</v>
      </c>
      <c r="P33" s="2">
        <f>((((((((($A33*2)/PI())/2)+('Calcification Rates'!$F$15+'Calcification Rates'!$G$15))^2)*PI())/2))-((((((($A33*2)/PI())/2)^2)*PI())/2)))*('Calcification Rates'!$H$15+'Calcification Rates'!$I$15)</f>
        <v>50.475728740808592</v>
      </c>
      <c r="Q33" s="2">
        <f>(2*'Calcification Rates'!$F$16*'Calcification Rates'!$H$16)+0.1*'Calcification Rates'!$F$16*(A33+(2*'Calcification Rates'!$F$16))*'Calcification Rates'!$H$16</f>
        <v>17.827560712055742</v>
      </c>
      <c r="R33" s="2">
        <f>(2*('Calcification Rates'!$F$16-'Calcification Rates'!$G$16)*('Calcification Rates'!$H$16-'Calcification Rates'!$I$16))+(0.1*('Calcification Rates'!$F$16-'Calcification Rates'!$G$16)*(A33+(2*'Calcification Rates'!$F$16-'Calcification Rates'!$G$16)))*('Calcification Rates'!$H$16-'Calcification Rates'!$I$16)</f>
        <v>11.090448744292182</v>
      </c>
      <c r="S33" s="2">
        <f>(2*('Calcification Rates'!$F$16+'Calcification Rates'!$G$16)*('Calcification Rates'!$H$16+'Calcification Rates'!$I$16))+(0.1*('Calcification Rates'!$F$16+'Calcification Rates'!$G$16)*(A33+(2*'Calcification Rates'!$F$16+'Calcification Rates'!$G$16)))*('Calcification Rates'!$H$16+'Calcification Rates'!$I$16)</f>
        <v>26.223959582602475</v>
      </c>
      <c r="T33" s="2">
        <f>$A33*'Calcification Rates'!$F$17*'Calcification Rates'!$H$17</f>
        <v>37.971667332377883</v>
      </c>
      <c r="U33" s="2">
        <f>$A33*('Calcification Rates'!$F$17-'Calcification Rates'!$G$17)*('Calcification Rates'!$H$17-'Calcification Rates'!$I$17)</f>
        <v>29.073515901955606</v>
      </c>
      <c r="V33" s="2">
        <f>$A33*('Calcification Rates'!$F$17+'Calcification Rates'!$G$17)*('Calcification Rates'!$H$17+'Calcification Rates'!$I$17)</f>
        <v>47.934328982463356</v>
      </c>
      <c r="W33" s="2">
        <f>$A33*'Calcification Rates'!$F$22*'Calcification Rates'!$H$22</f>
        <v>5.5179999999999998</v>
      </c>
      <c r="X33" s="2">
        <f>$A33*('Calcification Rates'!$F$22-'Calcification Rates'!$G$22)*('Calcification Rates'!$H$22-'Calcification Rates'!$I$22)</f>
        <v>3.1309999999999998</v>
      </c>
      <c r="Y33" s="2">
        <f>$A33*('Calcification Rates'!$F$22+'Calcification Rates'!$G$22)*('Calcification Rates'!$H$22+'Calcification Rates'!$I$22)</f>
        <v>7.9050000000000002</v>
      </c>
      <c r="Z33" s="2">
        <f>((((((((($A33*2)/PI())/2)+'Calcification Rates'!$F$25)^2)*PI())/2))-((((((($A33*2)/PI())/2)^2)*PI())/2)))*'Calcification Rates'!$H$25</f>
        <v>59.333110299942909</v>
      </c>
      <c r="AA33" s="2">
        <f>((((((((($A33*2)/PI())/2)+('Calcification Rates'!$F$25-'Calcification Rates'!$G$25))^2)*PI())/2))-((((((($A33*2)/PI())/2)^2)*PI())/2)))*('Calcification Rates'!$H$25-'Calcification Rates'!$I$25)</f>
        <v>25.5546590542247</v>
      </c>
      <c r="AB33" s="2">
        <f>((((((((($A33*2)/PI())/2)+('Calcification Rates'!$F$25+'Calcification Rates'!$G$25))^2)*PI())/2))-((((((($A33*2)/PI())/2)^2)*PI())/2)))*('Calcification Rates'!$H$25+'Calcification Rates'!$I$25)</f>
        <v>94.757506548965608</v>
      </c>
      <c r="AC33" s="2">
        <f>((((((((($A33*2)/PI())/2)+'Calcification Rates'!$F$26)^2)*PI())/2))-((((((($A33*2)/PI())/2)^2)*PI())/2)))*'Calcification Rates'!$H$26</f>
        <v>59.333110299942909</v>
      </c>
      <c r="AD33" s="2">
        <f>((((((((($A33*2)/PI())/2)+('Calcification Rates'!$F$26-'Calcification Rates'!$G$26))^2)*PI())/2))-((((((($A33*2)/PI())/2)^2)*PI())/2)))*('Calcification Rates'!$H$26-'Calcification Rates'!$I$26)</f>
        <v>25.5546590542247</v>
      </c>
      <c r="AE33" s="2">
        <f>((((((((($A33*2)/PI())/2)+('Calcification Rates'!$F$26+'Calcification Rates'!$G$26))^2)*PI())/2))-((((((($A33*2)/PI())/2)^2)*PI())/2)))*('Calcification Rates'!$H$26+'Calcification Rates'!$I$26)</f>
        <v>94.757506548965608</v>
      </c>
      <c r="AF33" s="2">
        <f>((((((((($A33*2)/PI())/2)+'Calcification Rates'!$F$27)^2)*PI())/2))-((((((($A33*2)/PI())/2)^2)*PI())/2)))*'Calcification Rates'!$H$27</f>
        <v>59.333110299942909</v>
      </c>
      <c r="AG33" s="2">
        <f>((((((((($A33*2)/PI())/2)+('Calcification Rates'!$F$27-'Calcification Rates'!$G$27))^2)*PI())/2))-((((((($A33*2)/PI())/2)^2)*PI())/2)))*('Calcification Rates'!$H$27-'Calcification Rates'!$I$27)</f>
        <v>25.5546590542247</v>
      </c>
      <c r="AH33" s="2">
        <f>((((((((($A33*2)/PI())/2)+('Calcification Rates'!$F$27+'Calcification Rates'!$G$27))^2)*PI())/2))-((((((($A33*2)/PI())/2)^2)*PI())/2)))*('Calcification Rates'!$H$27+'Calcification Rates'!$I$27)</f>
        <v>94.757506548965608</v>
      </c>
      <c r="AI33" s="2">
        <f>$A33*'Calcification Rates'!$F$29*'Calcification Rates'!$H$29</f>
        <v>50.024699999999996</v>
      </c>
      <c r="AJ33" s="2">
        <f>$A33*('Calcification Rates'!$F$29-'Calcification Rates'!$G$29)*('Calcification Rates'!$H$29-'Calcification Rates'!$I$29)</f>
        <v>46.285479999999993</v>
      </c>
      <c r="AK33" s="2">
        <f>$A33*('Calcification Rates'!$F$29+'Calcification Rates'!$G$29)*('Calcification Rates'!$H$29+'Calcification Rates'!$I$29)</f>
        <v>53.763919999999985</v>
      </c>
      <c r="AL33" s="2">
        <f>(2*'Calcification Rates'!$F$30*'Calcification Rates'!$H$30)+0.1*'Calcification Rates'!$F$30*($A33+(2*'Calcification Rates'!$F$30))*'Calcification Rates'!$H$30</f>
        <v>9.3736461353543774</v>
      </c>
      <c r="AM33" s="2">
        <f>(2*('Calcification Rates'!$F$30-'Calcification Rates'!$G$30)*('Calcification Rates'!$H$30-'Calcification Rates'!$I$30))+(0.1*('Calcification Rates'!$F$30-'Calcification Rates'!$G$30)*($A33+(2*'Calcification Rates'!$F$30-'Calcification Rates'!$G$30)))*('Calcification Rates'!$H$30-'Calcification Rates'!$I$30)</f>
        <v>5.4517663586821659</v>
      </c>
      <c r="AN33" s="2">
        <f>(2*('Calcification Rates'!$F$30+'Calcification Rates'!$G$30)*('Calcification Rates'!$H$30+'Calcification Rates'!$I$30))+(0.1*('Calcification Rates'!$F$30+'Calcification Rates'!$G$30)*($A33+(2*'Calcification Rates'!$F$30+'Calcification Rates'!$G$30)))*('Calcification Rates'!$H$30+'Calcification Rates'!$I$30)</f>
        <v>14.361112702846066</v>
      </c>
      <c r="AO33" s="2">
        <f>((((((((($A33*2)/PI())/2)+'Calcification Rates'!$F$31)^2)*PI())/2))-((((((($A33*2)/PI())/2)^2)*PI())/2)))*'Calcification Rates'!$H$31</f>
        <v>110.97890952816279</v>
      </c>
      <c r="AP33" s="2">
        <f>((((((((($A33*2)/PI())/2)+('Calcification Rates'!$F$31-'Calcification Rates'!$G$31))^2)*PI())/2))-((((((($A33*2)/PI())/2)^2)*PI())/2)))*('Calcification Rates'!$H$31-'Calcification Rates'!$I$31)</f>
        <v>68.050979778259162</v>
      </c>
      <c r="AQ33" s="2">
        <f>((((((((($A33*2)/PI())/2)+('Calcification Rates'!$F$31+'Calcification Rates'!$G$31))^2)*PI())/2))-((((((($A33*2)/PI())/2)^2)*PI())/2)))*('Calcification Rates'!$H$31+'Calcification Rates'!$I$31)</f>
        <v>165.54187979399097</v>
      </c>
      <c r="AR33" s="2">
        <f>(2*'Calcification Rates'!$F$32*'Calcification Rates'!$H$32)+0.1*'Calcification Rates'!$F$32*($A33+(2*'Calcification Rates'!$F$32))*'Calcification Rates'!$H$32</f>
        <v>9.3736461353543774</v>
      </c>
      <c r="AS33" s="2">
        <f>(2*('Calcification Rates'!$F$32-'Calcification Rates'!$G$32)*('Calcification Rates'!$H$32-'Calcification Rates'!$I$32))+(0.1*('Calcification Rates'!$F$32-'Calcification Rates'!$G$32)*($A33+(2*'Calcification Rates'!$F$32-'Calcification Rates'!$G$32)))*('Calcification Rates'!$H$32-'Calcification Rates'!$I$32)</f>
        <v>5.4517663586821659</v>
      </c>
      <c r="AT33" s="2">
        <f>(2*('Calcification Rates'!$F$32+'Calcification Rates'!$G$32)*('Calcification Rates'!$H$32+'Calcification Rates'!$I$32))+(0.1*('Calcification Rates'!$F$32+'Calcification Rates'!$G$32)*($A33+(2*'Calcification Rates'!$F$32+'Calcification Rates'!$G$32)))*('Calcification Rates'!$H$32+'Calcification Rates'!$I$32)</f>
        <v>14.361112702846066</v>
      </c>
      <c r="AU33" s="2">
        <f>((((((((($A33*2)/PI())/2)+'Calcification Rates'!$F$36)^2)*PI())/2))-((((((($A33*2)/PI())/2)^2)*PI())/2)))*'Calcification Rates'!$H$36</f>
        <v>41.979015026609005</v>
      </c>
      <c r="AV33" s="2">
        <f>((((((((($A33*2)/PI())/2)+('Calcification Rates'!$F$36-'Calcification Rates'!$G$36))^2)*PI())/2))-((((((($A33*2)/PI())/2)^2)*PI())/2)))*('Calcification Rates'!$H$36-'Calcification Rates'!$I$36)</f>
        <v>32.063857322162043</v>
      </c>
      <c r="AW33" s="2">
        <f>((((((((($A33*2)/PI())/2)+('Calcification Rates'!$F$36+'Calcification Rates'!$G$36))^2)*PI())/2))-((((((($A33*2)/PI())/2)^2)*PI())/2)))*('Calcification Rates'!$H$36+'Calcification Rates'!$I$36)</f>
        <v>53.089715391300253</v>
      </c>
      <c r="AX33" s="2">
        <f>$A33*'Calcification Rates'!$F$37*'Calcification Rates'!$H$37</f>
        <v>40.064233779461283</v>
      </c>
      <c r="AY33" s="2">
        <f>$A33*('Calcification Rates'!$F$37-'Calcification Rates'!$G$37)*('Calcification Rates'!$H$37-'Calcification Rates'!$I$37)</f>
        <v>30.840181900773413</v>
      </c>
      <c r="AZ33" s="2">
        <f>$A33*('Calcification Rates'!$F$37+'Calcification Rates'!$G$37)*('Calcification Rates'!$H$37+'Calcification Rates'!$I$37)</f>
        <v>50.27875063582033</v>
      </c>
      <c r="BA33" s="2">
        <f>$A33*'Calcification Rates'!$F$38*'Calcification Rates'!$H$38</f>
        <v>59.627735333333341</v>
      </c>
      <c r="BB33" s="2">
        <f>$A33*('Calcification Rates'!$F$38-'Calcification Rates'!$G$38)*('Calcification Rates'!$H$38-'Calcification Rates'!$I$38)</f>
        <v>45.496415393939401</v>
      </c>
      <c r="BC33" s="2">
        <f>$A33*('Calcification Rates'!$F$38+'Calcification Rates'!$G$38)*('Calcification Rates'!$H$38+'Calcification Rates'!$I$38)</f>
        <v>75.405795000000012</v>
      </c>
      <c r="BD33" s="2">
        <f>(2*'Calcification Rates'!$F$39*'Calcification Rates'!$H$39)+0.1*'Calcification Rates'!$F$39*(AN33+(2*'Calcification Rates'!$F$39))*'Calcification Rates'!$H$39</f>
        <v>6.454445814174834</v>
      </c>
      <c r="BE33" s="2">
        <f>(2*('Calcification Rates'!$F$39-'Calcification Rates'!$G$39)*('Calcification Rates'!$H$39-'Calcification Rates'!$I$39))+(0.1*('Calcification Rates'!$F$39-'Calcification Rates'!$G$39)*(AN33+(2*'Calcification Rates'!$F$39-'Calcification Rates'!$G$39)))*('Calcification Rates'!$H$39-'Calcification Rates'!$I$39)</f>
        <v>3.7436480195480595</v>
      </c>
      <c r="BF33" s="2">
        <f>(2*('Calcification Rates'!$F$39+'Calcification Rates'!$G$39)*('Calcification Rates'!$H$39+'Calcification Rates'!$I$39))+(0.1*('Calcification Rates'!$F$39+'Calcification Rates'!$G$39)*(AN33+(2*'Calcification Rates'!$F$39+'Calcification Rates'!$G$39)))*('Calcification Rates'!$H$39+'Calcification Rates'!$I$39)</f>
        <v>9.9154773925135409</v>
      </c>
      <c r="BG33" s="2">
        <f>((((((((($A33*2)/PI())/2)+'Calcification Rates'!$F$40)^2)*PI())/2))-((((((($A33*2)/PI())/2)^2)*PI())/2)))*'Calcification Rates'!$H$40</f>
        <v>41.979015026609005</v>
      </c>
      <c r="BH33" s="2">
        <f>((((((((($A33*2)/PI())/2)+('Calcification Rates'!$F$40-'Calcification Rates'!$G$40))^2)*PI())/2))-((((((($A33*2)/PI())/2)^2)*PI())/2)))*('Calcification Rates'!$H$40-'Calcification Rates'!$I$40)</f>
        <v>32.063857322162043</v>
      </c>
      <c r="BI33" s="2">
        <f>((((((((($A33*2)/PI())/2)+('Calcification Rates'!$F$40+'Calcification Rates'!$G$40))^2)*PI())/2))-((((((($A33*2)/PI())/2)^2)*PI())/2)))*('Calcification Rates'!$H$40+'Calcification Rates'!$I$40)</f>
        <v>53.089715391300253</v>
      </c>
      <c r="BJ33" s="2">
        <f>((((((((($A33*2)/PI())/2)+'Calcification Rates'!$F$41)^2)*PI())/2))-((((((($A33*2)/PI())/2)^2)*PI())/2)))*'Calcification Rates'!$H$41</f>
        <v>48.385060677850738</v>
      </c>
      <c r="BK33" s="2">
        <f>((((((((($A33*2)/PI())/2)+('Calcification Rates'!$F$41-'Calcification Rates'!$G$41))^2)*PI())/2))-((((((($A33*2)/PI())/2)^2)*PI())/2)))*('Calcification Rates'!$H$41-'Calcification Rates'!$I$41)</f>
        <v>38.709625842720335</v>
      </c>
      <c r="BL33" s="2">
        <f>((((((((($A33*2)/PI())/2)+('Calcification Rates'!$F$41+'Calcification Rates'!$G$41))^2)*PI())/2))-((((((($A33*2)/PI())/2)^2)*PI())/2)))*('Calcification Rates'!$H$41+'Calcification Rates'!$I$41)</f>
        <v>59.079652897477096</v>
      </c>
      <c r="BM33" s="2">
        <f>((((1-'Calcification Rates'!$J$42)*$A33)*'Calcification Rates'!$F$42*0.1)+('Calcification Rates'!$J$42*$A33*'Calcification Rates'!$F$42))*'Calcification Rates'!$H$42</f>
        <v>12.161371741408859</v>
      </c>
      <c r="BN33" s="2">
        <f>((((1-'Calcification Rates'!$J$42)*BI33)*(('Calcification Rates'!$F$42-'Calcification Rates'!$G$42)*0.1))+('Calcification Rates'!$J$42*BI33*('Calcification Rates'!$F$42-'Calcification Rates'!$G$42)))*('Calcification Rates'!$H$42-'Calcification Rates'!$I$42)</f>
        <v>15.702715306789383</v>
      </c>
      <c r="BO33" s="2">
        <f>((((1-'Calcification Rates'!$J$42)*BI33)*(('Calcification Rates'!$F$42+'Calcification Rates'!$G$42)*0.1))+('Calcification Rates'!$J$42*BI33*('Calcification Rates'!$F$42+'Calcification Rates'!$G$42)))*('Calcification Rates'!$H$42+'Calcification Rates'!$I$42)</f>
        <v>26.604898227647215</v>
      </c>
      <c r="BP33" s="2">
        <f>(2*'Calcification Rates'!$F$43*'Calcification Rates'!$H$43)+0.1*'Calcification Rates'!$F$43*($A33+(2*'Calcification Rates'!$F$43))*'Calcification Rates'!$H$43</f>
        <v>9.3736461353543774</v>
      </c>
      <c r="BQ33" s="2">
        <f>(2*('Calcification Rates'!$F$43-'Calcification Rates'!$G$43)*('Calcification Rates'!$H$43-'Calcification Rates'!$I$43))+(0.1*('Calcification Rates'!$F$43-'Calcification Rates'!$G$43)*($A33+(2*'Calcification Rates'!$F$43-'Calcification Rates'!$G$43)))*('Calcification Rates'!$H$43-'Calcification Rates'!$I$43)</f>
        <v>5.4517663586821659</v>
      </c>
      <c r="BR33" s="2">
        <f>(2*('Calcification Rates'!$F$43+'Calcification Rates'!$G$43)*('Calcification Rates'!$H$43+'Calcification Rates'!$I$43))+(0.1*('Calcification Rates'!$F$43+'Calcification Rates'!$G$43)*($A33+(2*'Calcification Rates'!$F$43+'Calcification Rates'!$G$43)))*('Calcification Rates'!$H$43+'Calcification Rates'!$I$43)</f>
        <v>14.361112702846066</v>
      </c>
      <c r="BS33" s="2">
        <f>$A33*'Calcification Rates'!$F$44*'Calcification Rates'!$H$44</f>
        <v>49.485575555555556</v>
      </c>
      <c r="BT33" s="2">
        <f>$A33*('Calcification Rates'!$F$44-'Calcification Rates'!$G$44)*('Calcification Rates'!$H$44-'Calcification Rates'!$I$44)</f>
        <v>36.824547505139115</v>
      </c>
      <c r="BU33" s="2">
        <f>$A33*('Calcification Rates'!$F$44+'Calcification Rates'!$G$44)*('Calcification Rates'!$H$44+'Calcification Rates'!$I$44)</f>
        <v>63.569082813188174</v>
      </c>
      <c r="BV33" s="2">
        <f>(2*'Calcification Rates'!$F$45*'Calcification Rates'!$H$45)+0.1*'Calcification Rates'!$F$45*($A33+(2*'Calcification Rates'!$F$45))*'Calcification Rates'!$H$45</f>
        <v>9.3736461353543774</v>
      </c>
      <c r="BW33" s="2">
        <f>(2*('Calcification Rates'!$F$45-'Calcification Rates'!$G$45)*('Calcification Rates'!$H$45-'Calcification Rates'!$I$45))+(0.1*('Calcification Rates'!$F$45-'Calcification Rates'!$G$45)*($A33+(2*'Calcification Rates'!$F$45-'Calcification Rates'!$G$45)))*('Calcification Rates'!$H$45-'Calcification Rates'!$I$45)</f>
        <v>5.4517663586821659</v>
      </c>
      <c r="BX33" s="2">
        <f>(2*('Calcification Rates'!$F$45+'Calcification Rates'!$G$45)*('Calcification Rates'!$H$45+'Calcification Rates'!$I$45))+(0.1*('Calcification Rates'!$F$45+'Calcification Rates'!$G$45)*($A33+(2*'Calcification Rates'!$F$45+'Calcification Rates'!$G$45)))*('Calcification Rates'!$H$45+'Calcification Rates'!$I$45)</f>
        <v>14.361112702846066</v>
      </c>
      <c r="BY33" s="2">
        <f>$A33*'Calcification Rates'!$F$46*'Calcification Rates'!$H$46</f>
        <v>12.573600000000001</v>
      </c>
      <c r="BZ33" s="2">
        <f>$A33*('Calcification Rates'!$F$46-'Calcification Rates'!$G$46)*('Calcification Rates'!$H$46-'Calcification Rates'!$I$46)</f>
        <v>9.6975750000000005</v>
      </c>
      <c r="CA33" s="2">
        <f>$A33*('Calcification Rates'!$F$46+'Calcification Rates'!$G$46)*('Calcification Rates'!$H$46+'Calcification Rates'!$I$46)</f>
        <v>15.742575000000002</v>
      </c>
      <c r="CB33" s="2">
        <f>(2*'Calcification Rates'!$F$47*'Calcification Rates'!$H$47)+0.1*'Calcification Rates'!$F$47*(BL33+(2*'Calcification Rates'!$F$47))*'Calcification Rates'!$H$47</f>
        <v>14.300065209720373</v>
      </c>
      <c r="CC33" s="2">
        <f>(2*('Calcification Rates'!$F$47-'Calcification Rates'!$G$47)*('Calcification Rates'!$H$47-'Calcification Rates'!$I$47))+(0.1*('Calcification Rates'!$F$47-'Calcification Rates'!$G$47)*(BL33+(2*'Calcification Rates'!$F$47-'Calcification Rates'!$G$47)))*('Calcification Rates'!$H$47-'Calcification Rates'!$I$47)</f>
        <v>8.33437318293206</v>
      </c>
      <c r="CD33" s="2">
        <f>(2*('Calcification Rates'!$F$47+'Calcification Rates'!$G$47)*('Calcification Rates'!$H$47+'Calcification Rates'!$I$47))+(0.1*('Calcification Rates'!$F$47+'Calcification Rates'!$G$47)*(BL33+(2*'Calcification Rates'!$F$47+'Calcification Rates'!$G$47)))*('Calcification Rates'!$H$47+'Calcification Rates'!$I$47)</f>
        <v>21.863531235620044</v>
      </c>
      <c r="CE33" s="2">
        <f>(2*'Calcification Rates'!$F$48*'Calcification Rates'!$H$48)+0.1*'Calcification Rates'!$F$48*($A33+(2*'Calcification Rates'!$F$48))*'Calcification Rates'!$H$48</f>
        <v>9.3736461353543774</v>
      </c>
      <c r="CF33" s="2">
        <f>(2*('Calcification Rates'!$F$48-'Calcification Rates'!$G$48)*('Calcification Rates'!$H$48-'Calcification Rates'!$I$48))+(0.1*('Calcification Rates'!$F$48-'Calcification Rates'!$G$48)*($A33+(2*'Calcification Rates'!$F$48-'Calcification Rates'!$G$48)))*('Calcification Rates'!$H$48-'Calcification Rates'!$I$48)</f>
        <v>5.4517663586821659</v>
      </c>
      <c r="CG33" s="2">
        <f>(2*('Calcification Rates'!$F$48+'Calcification Rates'!$G$48)*('Calcification Rates'!$H$48+'Calcification Rates'!$I$48))+(0.1*('Calcification Rates'!$F$48+'Calcification Rates'!$G$48)*($A33+(2*'Calcification Rates'!$F$48+'Calcification Rates'!$G$48)))*('Calcification Rates'!$H$48+'Calcification Rates'!$I$48)</f>
        <v>14.361112702846066</v>
      </c>
      <c r="CH33" s="2">
        <f>((((1-'Calcification Rates'!$J$52)*$A33)*'Calcification Rates'!$F$52*0.1)+('Calcification Rates'!$J$52*$A33*'Calcification Rates'!$F$52))*'Calcification Rates'!$H$52</f>
        <v>68.654729079999981</v>
      </c>
      <c r="CI33" s="2">
        <f>((((1-'Calcification Rates'!$J$52)*$A33)*(('Calcification Rates'!$F$52-'Calcification Rates'!$G$52)*0.1))+('Calcification Rates'!$J$52*$A33*('Calcification Rates'!$F$52-'Calcification Rates'!$G$52)))*('Calcification Rates'!$H$52-'Calcification Rates'!$I$52)</f>
        <v>44.942351304625767</v>
      </c>
      <c r="CJ33" s="2">
        <f>((((1-'Calcification Rates'!$J$52)*$A33)*(('Calcification Rates'!$F$52+'Calcification Rates'!$G$52)*0.1))+('Calcification Rates'!$J$52*$A33*('Calcification Rates'!$F$52+'Calcification Rates'!$G$52)))*('Calcification Rates'!$H$52+'Calcification Rates'!$I$52)</f>
        <v>97.130984097099343</v>
      </c>
      <c r="CK33" s="2">
        <f>((((1-'Calcification Rates'!$J$53)*$A33)*'Calcification Rates'!$F$53*0.1)+('Calcification Rates'!$J$53*$A33*'Calcification Rates'!$F$53))*'Calcification Rates'!$H$53</f>
        <v>82.158196749454561</v>
      </c>
      <c r="CL33" s="2">
        <f>((((1-'Calcification Rates'!$J$53)*$A33)*(('Calcification Rates'!$F$53-'Calcification Rates'!$G$53)*0.1))+('Calcification Rates'!$J$53*$A33*('Calcification Rates'!$F$53-'Calcification Rates'!$G$53)))*('Calcification Rates'!$H$53-'Calcification Rates'!$I$53)</f>
        <v>56.860522674593916</v>
      </c>
      <c r="CM33" s="2">
        <f>((((1-'Calcification Rates'!$J$53)*$A33)*(('Calcification Rates'!$F$53+'Calcification Rates'!$G$53)*0.1))+('Calcification Rates'!$J$53*$A33*('Calcification Rates'!$F$53+'Calcification Rates'!$G$53)))*('Calcification Rates'!$H$53+'Calcification Rates'!$I$53)</f>
        <v>112.08451591701812</v>
      </c>
      <c r="CN33" s="2">
        <f>((((1-'Calcification Rates'!$J$54)*$A33)*'Calcification Rates'!$F$54*0.1)+('Calcification Rates'!$J$54*$A33*'Calcification Rates'!$F$54))*'Calcification Rates'!$H$54</f>
        <v>70.046363899443946</v>
      </c>
      <c r="CO33" s="2">
        <f>((((1-'Calcification Rates'!$J$54)*$A33)*(('Calcification Rates'!$F$54-'Calcification Rates'!$G$54)*0.1))+('Calcification Rates'!$J$54*$A33*('Calcification Rates'!$F$54-'Calcification Rates'!$G$54)))*('Calcification Rates'!$H$54-'Calcification Rates'!$I$54)</f>
        <v>50.099850293082795</v>
      </c>
      <c r="CP33" s="2">
        <f>((((1-'Calcification Rates'!$J$54)*$A33)*(('Calcification Rates'!$F$54+'Calcification Rates'!$G$54)*0.1))+('Calcification Rates'!$J$54*$A33*('Calcification Rates'!$F$54+'Calcification Rates'!$G$54)))*('Calcification Rates'!$H$54+'Calcification Rates'!$I$54)</f>
        <v>93.163307932443928</v>
      </c>
      <c r="CQ33" s="2">
        <f>((((1-'Calcification Rates'!$J$55)*$A33)*'Calcification Rates'!$F$55*0.1)+('Calcification Rates'!$J$55*$A33*'Calcification Rates'!$F$55))*'Calcification Rates'!$H$55</f>
        <v>70.051720884895829</v>
      </c>
      <c r="CR33" s="2">
        <f>((((1-'Calcification Rates'!$J$55)*$A33)*(('Calcification Rates'!$F$55-'Calcification Rates'!$G$55)*0.1))+('Calcification Rates'!$J$55*$A33*('Calcification Rates'!$F$55-'Calcification Rates'!$G$55)))*('Calcification Rates'!$H$55-'Calcification Rates'!$I$55)</f>
        <v>51.188615143189914</v>
      </c>
      <c r="CS33" s="2">
        <f>((((1-'Calcification Rates'!$J$55)*$A33)*(('Calcification Rates'!$F$55+'Calcification Rates'!$G$55)*0.1))+('Calcification Rates'!$J$55*$A33*('Calcification Rates'!$F$55+'Calcification Rates'!$G$55)))*('Calcification Rates'!$H$55+'Calcification Rates'!$I$55)</f>
        <v>91.783410197496778</v>
      </c>
      <c r="CT33" s="2">
        <f>((((1-'Calcification Rates'!$J$56)*$A33)*'Calcification Rates'!$F$56*0.1)+('Calcification Rates'!$J$56*$A33*'Calcification Rates'!$F$56))*'Calcification Rates'!$H$56</f>
        <v>67.662657883333324</v>
      </c>
      <c r="CU33" s="2">
        <f>((((1-'Calcification Rates'!$J$56)*$A33)*(('Calcification Rates'!$F$56-'Calcification Rates'!$G$56)*0.1))+('Calcification Rates'!$J$56*$A33*('Calcification Rates'!$F$56-'Calcification Rates'!$G$56)))*('Calcification Rates'!$H$56-'Calcification Rates'!$I$56)</f>
        <v>50.137652805535424</v>
      </c>
      <c r="CV33" s="2">
        <f>((((1-'Calcification Rates'!$J$56)*$A33)*(('Calcification Rates'!$F$56+'Calcification Rates'!$G$56)*0.1))+('Calcification Rates'!$J$56*$A33*('Calcification Rates'!$F$56+'Calcification Rates'!$G$56)))*('Calcification Rates'!$H$56+'Calcification Rates'!$I$56)</f>
        <v>87.764958448318168</v>
      </c>
      <c r="CW33" s="2">
        <f>((((1-'Calcification Rates'!$J$57)*$A33)*'Calcification Rates'!$F$57*0.1)+('Calcification Rates'!$J$57*$A33*'Calcification Rates'!$F$57))*'Calcification Rates'!$H$57</f>
        <v>69.200445562499993</v>
      </c>
      <c r="CX33" s="2">
        <f>((((1-'Calcification Rates'!$J$57)*$A33)*(('Calcification Rates'!$F$57-'Calcification Rates'!$G$57)*0.1))+('Calcification Rates'!$J$57*$A33*('Calcification Rates'!$F$57-'Calcification Rates'!$G$57)))*('Calcification Rates'!$H$57-'Calcification Rates'!$I$57)</f>
        <v>45.31672465115701</v>
      </c>
      <c r="CY33" s="2">
        <f>((((1-'Calcification Rates'!$J$57)*$A33)*(('Calcification Rates'!$F$57+'Calcification Rates'!$G$57)*0.1))+('Calcification Rates'!$J$57*$A33*('Calcification Rates'!$F$57+'Calcification Rates'!$G$57)))*('Calcification Rates'!$H$57+'Calcification Rates'!$I$57)</f>
        <v>97.379658952487844</v>
      </c>
      <c r="CZ33" s="2">
        <f>((((1-'Calcification Rates'!$J$58)*$A33)*'Calcification Rates'!$F$58*0.1)+('Calcification Rates'!$J$58*$A33*'Calcification Rates'!$F$58))*'Calcification Rates'!$H$58</f>
        <v>70.046363899443946</v>
      </c>
      <c r="DA33" s="2">
        <f>((((1-'Calcification Rates'!$J$58)*$A33)*(('Calcification Rates'!$F$58-'Calcification Rates'!$G$58)*0.1))+('Calcification Rates'!$J$58*$A33*('Calcification Rates'!$F$58-'Calcification Rates'!$G$58)))*('Calcification Rates'!$H$58-'Calcification Rates'!$I$58)</f>
        <v>50.099850293082795</v>
      </c>
      <c r="DB33" s="2">
        <f>((((1-'Calcification Rates'!$J$58)*$A33)*(('Calcification Rates'!$F$58+'Calcification Rates'!$G$58)*0.1))+('Calcification Rates'!$J$58*$A33*('Calcification Rates'!$F$58+'Calcification Rates'!$G$58)))*('Calcification Rates'!$H$58+'Calcification Rates'!$I$58)</f>
        <v>93.163307932443928</v>
      </c>
      <c r="DC33" s="2">
        <f>((((1-'Calcification Rates'!$J$59)*$A33)*'Calcification Rates'!$F$59*0.1)+('Calcification Rates'!$J$59*$A33*'Calcification Rates'!$F$59))*'Calcification Rates'!$H$59</f>
        <v>58.067481360000002</v>
      </c>
      <c r="DD33" s="2">
        <f>((((1-'Calcification Rates'!$J$59)*$A33)*(('Calcification Rates'!$F$59-'Calcification Rates'!$G$59)*0.1))+('Calcification Rates'!$J$59*$A33*('Calcification Rates'!$F$59-'Calcification Rates'!$G$59)))*('Calcification Rates'!$H$59-'Calcification Rates'!$I$59)</f>
        <v>45.045842699999994</v>
      </c>
      <c r="DE33" s="2">
        <f>((((1-'Calcification Rates'!$J$59)*$A33)*(('Calcification Rates'!$F$59+'Calcification Rates'!$G$59)*0.1))+('Calcification Rates'!$J$59*$A33*('Calcification Rates'!$F$59+'Calcification Rates'!$G$59)))*('Calcification Rates'!$H$59+'Calcification Rates'!$I$59)</f>
        <v>72.323879160000004</v>
      </c>
      <c r="DF33" s="2">
        <f>((((1-'Calcification Rates'!$J$60)*$A33)*'Calcification Rates'!$F$60*0.1)+('Calcification Rates'!$J$60*$A33*'Calcification Rates'!$F$60))*'Calcification Rates'!$H$60</f>
        <v>75.43931696341464</v>
      </c>
      <c r="DG33" s="2">
        <f>((((1-'Calcification Rates'!$J$60)*$A33)*(('Calcification Rates'!$F$60-'Calcification Rates'!$G$60)*0.1))+('Calcification Rates'!$J$60*$A33*('Calcification Rates'!$F$60-'Calcification Rates'!$G$60)))*('Calcification Rates'!$H$60-'Calcification Rates'!$I$60)</f>
        <v>57.636531742725509</v>
      </c>
      <c r="DH33" s="2">
        <f>((((1-'Calcification Rates'!$J$60)*$A33)*(('Calcification Rates'!$F$60+'Calcification Rates'!$G$60)*0.1))+('Calcification Rates'!$J$60*$A33*('Calcification Rates'!$F$60+'Calcification Rates'!$G$60)))*('Calcification Rates'!$H$60+'Calcification Rates'!$I$60)</f>
        <v>95.564993587661519</v>
      </c>
      <c r="DI33" s="2">
        <f>((((1-'Calcification Rates'!$J$61)*$A33)*'Calcification Rates'!$F$61*0.1)+('Calcification Rates'!$J$61*$A33*'Calcification Rates'!$F$61))*'Calcification Rates'!$H$61</f>
        <v>70.046363899443946</v>
      </c>
      <c r="DJ33" s="2">
        <f>((((1-'Calcification Rates'!$J$61)*$A33)*(('Calcification Rates'!$F$61-'Calcification Rates'!$G$61)*0.1))+('Calcification Rates'!$J$61*$A33*('Calcification Rates'!$F$61-'Calcification Rates'!$G$61)))*('Calcification Rates'!$H$61-'Calcification Rates'!$I$61)</f>
        <v>50.099850293082795</v>
      </c>
      <c r="DK33" s="2">
        <f>((((1-'Calcification Rates'!$J$61)*$A33)*(('Calcification Rates'!$F$61+'Calcification Rates'!$G$61)*0.1))+('Calcification Rates'!$J$61*$A33*('Calcification Rates'!$F$61+'Calcification Rates'!$G$61)))*('Calcification Rates'!$H$61+'Calcification Rates'!$I$61)</f>
        <v>93.163307932443928</v>
      </c>
      <c r="DL33" s="2">
        <f>(2*'Calcification Rates'!$F$62*'Calcification Rates'!$H$62)+0.1*'Calcification Rates'!$F$62*(CV33+(2*'Calcification Rates'!$F$62))*'Calcification Rates'!$H$62</f>
        <v>19.332742676769023</v>
      </c>
      <c r="DM33" s="2">
        <f>(2*('Calcification Rates'!$F$62-'Calcification Rates'!$G$62)*('Calcification Rates'!$H$62-'Calcification Rates'!$I$62))+(0.1*('Calcification Rates'!$F$62-'Calcification Rates'!$G$62)*(CV33+(2*'Calcification Rates'!$F$62-'Calcification Rates'!$G$62)))*('Calcification Rates'!$H$62-'Calcification Rates'!$I$62)</f>
        <v>11.279155222740581</v>
      </c>
      <c r="DN33" s="2">
        <f>(2*('Calcification Rates'!$F$62+'Calcification Rates'!$G$62)*('Calcification Rates'!$H$62+'Calcification Rates'!$I$62))+(0.1*('Calcification Rates'!$F$62+'Calcification Rates'!$G$62)*(CV33+(2*'Calcification Rates'!$F$62+'Calcification Rates'!$G$62)))*('Calcification Rates'!$H$62+'Calcification Rates'!$I$62)</f>
        <v>29.527770133752952</v>
      </c>
      <c r="DO33" s="2">
        <f>((((((((($A33*2)/PI())/2)+'Calcification Rates'!$F$63)^2)*PI())/2))-((((((($A33*2)/PI())/2)^2)*PI())/2)))*'Calcification Rates'!$H$63</f>
        <v>34.020839077386498</v>
      </c>
      <c r="DP33" s="2">
        <f>((((((((($A33*2)/PI())/2)+('Calcification Rates'!$F$63-'Calcification Rates'!$G$63))^2)*PI())/2))-((((((($A33*2)/PI())/2)^2)*PI())/2)))*('Calcification Rates'!$H$63-'Calcification Rates'!$I$63)</f>
        <v>24.908856790502806</v>
      </c>
      <c r="DQ33" s="2">
        <f>((((((((($A33*2)/PI())/2)+('Calcification Rates'!$F$63+'Calcification Rates'!$G$63))^2)*PI())/2))-((((((($A33*2)/PI())/2)^2)*PI())/2)))*('Calcification Rates'!$H$63+'Calcification Rates'!$I$63)</f>
        <v>44.249580475640435</v>
      </c>
      <c r="DR33" s="2">
        <f>(2*'Calcification Rates'!$F$64*'Calcification Rates'!$H$64)+0.1*'Calcification Rates'!$F$64*($A33+(2*'Calcification Rates'!$F$64))*'Calcification Rates'!$H$64</f>
        <v>9.3736461353543774</v>
      </c>
      <c r="DS33" s="2">
        <f>(2*('Calcification Rates'!$F$64-'Calcification Rates'!$G$64)*('Calcification Rates'!$H$64-'Calcification Rates'!$I$64))+(0.1*('Calcification Rates'!$F$64-'Calcification Rates'!$G$64)*($A33+(2*'Calcification Rates'!$F$64-'Calcification Rates'!$G$64)))*('Calcification Rates'!$H$64-'Calcification Rates'!$I$64)</f>
        <v>5.4517663586821659</v>
      </c>
      <c r="DT33" s="2">
        <f>(2*('Calcification Rates'!$F$64+'Calcification Rates'!$G$64)*('Calcification Rates'!$H$64+'Calcification Rates'!$I$64))+(0.1*('Calcification Rates'!$F$64+'Calcification Rates'!$G$64)*($A33+(2*'Calcification Rates'!$F$64+'Calcification Rates'!$G$64)))*('Calcification Rates'!$H$64+'Calcification Rates'!$I$64)</f>
        <v>14.361112702846066</v>
      </c>
      <c r="DU33" s="2">
        <f>((((((((($A33*2)/PI())/2)+'Calcification Rates'!$F$65)^2)*PI())/2))-((((((($A33*2)/PI())/2)^2)*PI())/2)))*'Calcification Rates'!$H$65</f>
        <v>34.020839077386498</v>
      </c>
      <c r="DV33" s="2">
        <f>((((((((($A33*2)/PI())/2)+('Calcification Rates'!$F$65-'Calcification Rates'!$G$65))^2)*PI())/2))-((((((($A33*2)/PI())/2)^2)*PI())/2)))*('Calcification Rates'!$H$65-'Calcification Rates'!$I$65)</f>
        <v>24.908856790502806</v>
      </c>
      <c r="DW33" s="2">
        <f>((((((((($A33*2)/PI())/2)+('Calcification Rates'!$F$65+'Calcification Rates'!$G$65))^2)*PI())/2))-((((((($A33*2)/PI())/2)^2)*PI())/2)))*('Calcification Rates'!$H$65+'Calcification Rates'!$I$65)</f>
        <v>44.249580475640435</v>
      </c>
      <c r="DX33" s="2">
        <f>(2*'Calcification Rates'!$F$66*'Calcification Rates'!$H$66)+0.1*'Calcification Rates'!$F$66*(DH33+(2*'Calcification Rates'!$F$66))*'Calcification Rates'!$H$66</f>
        <v>20.701215500542375</v>
      </c>
      <c r="DY33" s="2">
        <f>(2*('Calcification Rates'!$F$66-'Calcification Rates'!$G$66)*('Calcification Rates'!$H$66-'Calcification Rates'!$I$66))+(0.1*('Calcification Rates'!$F$66-'Calcification Rates'!$G$66)*(DH33+(2*'Calcification Rates'!$F$66-'Calcification Rates'!$G$66)))*('Calcification Rates'!$H$66-'Calcification Rates'!$I$66)</f>
        <v>12.079892845963847</v>
      </c>
      <c r="DZ33" s="2">
        <f>(2*('Calcification Rates'!$F$66+'Calcification Rates'!$G$66)*('Calcification Rates'!$H$66+'Calcification Rates'!$I$66))+(0.1*('Calcification Rates'!$F$66+'Calcification Rates'!$G$66)*(DH33+(2*'Calcification Rates'!$F$66+'Calcification Rates'!$G$66)))*('Calcification Rates'!$H$66+'Calcification Rates'!$I$66)</f>
        <v>31.611810431521576</v>
      </c>
      <c r="EA33" s="2">
        <f>((((((((($A33*2)/PI())/2)+'Calcification Rates'!$F$67)^2)*PI())/2))-((((((($A33*2)/PI())/2)^2)*PI())/2)))*'Calcification Rates'!$H$67</f>
        <v>34.020839077386498</v>
      </c>
      <c r="EB33" s="2">
        <f>((((((((($A33*2)/PI())/2)+('Calcification Rates'!$F$67-'Calcification Rates'!$G$67))^2)*PI())/2))-((((((($A33*2)/PI())/2)^2)*PI())/2)))*('Calcification Rates'!$H$67-'Calcification Rates'!$I$67)</f>
        <v>24.908856790502806</v>
      </c>
      <c r="EC33" s="2">
        <f>((((((((($A33*2)/PI())/2)+('Calcification Rates'!$F$67+'Calcification Rates'!$G$67))^2)*PI())/2))-((((((($A33*2)/PI())/2)^2)*PI())/2)))*('Calcification Rates'!$H$67+'Calcification Rates'!$I$67)</f>
        <v>44.249580475640435</v>
      </c>
      <c r="ED33" s="2">
        <f>((((((((($A33*2)/PI())/2)+'Calcification Rates'!$F$68)^2)*PI())/2))-((((((($A33*2)/PI())/2)^2)*PI())/2)))*'Calcification Rates'!$H$68</f>
        <v>34.020839077386498</v>
      </c>
      <c r="EE33" s="2">
        <f>((((((((($A33*2)/PI())/2)+('Calcification Rates'!$F$68-'Calcification Rates'!$G$68))^2)*PI())/2))-((((((($A33*2)/PI())/2)^2)*PI())/2)))*('Calcification Rates'!$H$68-'Calcification Rates'!$I$68)</f>
        <v>24.908856790502806</v>
      </c>
      <c r="EF33" s="2">
        <f>((((((((($A33*2)/PI())/2)+('Calcification Rates'!$F$68+'Calcification Rates'!$G$68))^2)*PI())/2))-((((((($A33*2)/PI())/2)^2)*PI())/2)))*('Calcification Rates'!$H$68+'Calcification Rates'!$I$68)</f>
        <v>44.249580475640435</v>
      </c>
      <c r="EG33" s="2">
        <f>((((1-'Calcification Rates'!$J$69)*$A33)*'Calcification Rates'!$F$69*0.1)+('Calcification Rates'!$J$69*$A33*'Calcification Rates'!$F$69))*'Calcification Rates'!$H$69</f>
        <v>9.5147354500000016</v>
      </c>
      <c r="EH33" s="2">
        <f>((((1-'Calcification Rates'!$J$69)*EC33)*(('Calcification Rates'!$F$69-'Calcification Rates'!$G$69)*0.1))+('Calcification Rates'!$J$69*EC33*('Calcification Rates'!$F$69-'Calcification Rates'!$G$69)))*('Calcification Rates'!$H$69-'Calcification Rates'!$I$69)</f>
        <v>10.036146440936692</v>
      </c>
      <c r="EI33" s="2">
        <f>((((1-'Calcification Rates'!$J$69)*EC33)*(('Calcification Rates'!$F$69+'Calcification Rates'!$G$69)*0.1))+('Calcification Rates'!$J$69*EC33*('Calcification Rates'!$F$69+'Calcification Rates'!$G$69)))*('Calcification Rates'!$H$69+'Calcification Rates'!$I$69)</f>
        <v>17.503747738106668</v>
      </c>
      <c r="EJ33" s="2">
        <f>(2*'Calcification Rates'!$F$70*'Calcification Rates'!$H$70)+0.1*'Calcification Rates'!$F$70*(DT33+(2*'Calcification Rates'!$F$70))*'Calcification Rates'!$H$70</f>
        <v>6.454445814174834</v>
      </c>
      <c r="EK33" s="2">
        <f>(2*('Calcification Rates'!$F$70-'Calcification Rates'!$G$70)*('Calcification Rates'!$H$70-'Calcification Rates'!$I$70))+(0.1*('Calcification Rates'!$F$70-'Calcification Rates'!$G$70)*(DT33+(2*'Calcification Rates'!$F$70-'Calcification Rates'!$G$70)))*('Calcification Rates'!$H$70-'Calcification Rates'!$I$70)</f>
        <v>3.7436480195480595</v>
      </c>
      <c r="EL33" s="2">
        <f>(2*('Calcification Rates'!$F$70+'Calcification Rates'!$G$70)*('Calcification Rates'!$H$70+'Calcification Rates'!$I$70))+(0.1*('Calcification Rates'!$F$70+'Calcification Rates'!$G$70)*(DT33+(2*'Calcification Rates'!$F$70+'Calcification Rates'!$G$70)))*('Calcification Rates'!$H$70+'Calcification Rates'!$I$70)</f>
        <v>9.9154773925135409</v>
      </c>
      <c r="EM33" s="2">
        <f>((((1-'Calcification Rates'!$J$71)*$A33)*'Calcification Rates'!$F$71*0.1)+('Calcification Rates'!$J$71*$A33*'Calcification Rates'!$F$71))*'Calcification Rates'!$H$71</f>
        <v>70.046363899443946</v>
      </c>
      <c r="EN33" s="2">
        <f>((((1-'Calcification Rates'!$J$71)*$A33)*(('Calcification Rates'!$F$71-'Calcification Rates'!$G$71)*0.1))+('Calcification Rates'!$J$71*$A33*('Calcification Rates'!$F$71-'Calcification Rates'!$G$71)))*('Calcification Rates'!$H$71-'Calcification Rates'!$I$71)</f>
        <v>50.099850293082795</v>
      </c>
      <c r="EO33" s="2">
        <f>((((1-'Calcification Rates'!$J$71)*$A33)*(('Calcification Rates'!$F$71+'Calcification Rates'!$G$71)*0.1))+('Calcification Rates'!$J$71*$A33*('Calcification Rates'!$F$71+'Calcification Rates'!$G$71)))*('Calcification Rates'!$H$71+'Calcification Rates'!$I$71)</f>
        <v>93.163307932443928</v>
      </c>
      <c r="EP33" s="2">
        <f>(2*'Calcification Rates'!$F$72*'Calcification Rates'!$H$72)+0.1*'Calcification Rates'!$F$72*($A33+(2*'Calcification Rates'!$F$72))*'Calcification Rates'!$H$72</f>
        <v>9.3736461353543774</v>
      </c>
      <c r="EQ33" s="2">
        <f>(2*('Calcification Rates'!$F$72-'Calcification Rates'!$G$72)*('Calcification Rates'!$H$72-'Calcification Rates'!$I$72))+(0.1*('Calcification Rates'!$F$72-'Calcification Rates'!$G$72)*($A33+(2*'Calcification Rates'!$F$72-'Calcification Rates'!$G$72)))*('Calcification Rates'!$H$72-'Calcification Rates'!$I$72)</f>
        <v>5.4517663586821659</v>
      </c>
      <c r="ER33" s="2">
        <f>(2*('Calcification Rates'!$F$72+'Calcification Rates'!$G$72)*('Calcification Rates'!$H$72+'Calcification Rates'!$I$72))+(0.1*('Calcification Rates'!$F$72+'Calcification Rates'!$G$72)*($A33+(2*'Calcification Rates'!$F$72+'Calcification Rates'!$G$72)))*('Calcification Rates'!$H$72+'Calcification Rates'!$I$72)</f>
        <v>14.361112702846066</v>
      </c>
      <c r="ES33" s="2">
        <f>$A33*'Calcification Rates'!$F$73*'Calcification Rates'!$H$73</f>
        <v>41.850000000000009</v>
      </c>
      <c r="ET33" s="2">
        <f>$A33*('Calcification Rates'!$F$73-'Calcification Rates'!$G$73)*('Calcification Rates'!$H$73-'Calcification Rates'!$I$73)</f>
        <v>29.300890000000003</v>
      </c>
      <c r="EU33" s="2">
        <f>$A33*('Calcification Rates'!$F$73+'Calcification Rates'!$G$73)*('Calcification Rates'!$H$73+'Calcification Rates'!$I$73)</f>
        <v>56.619640000000004</v>
      </c>
      <c r="EV33" s="2">
        <f>(2*'Calcification Rates'!$F$74*'Calcification Rates'!$H$74)+0.1*'Calcification Rates'!$F$74*($A33+(2*'Calcification Rates'!$F$74))*'Calcification Rates'!$H$74</f>
        <v>9.3736461353543774</v>
      </c>
      <c r="EW33" s="2">
        <f>(2*('Calcification Rates'!$F$74-'Calcification Rates'!$G$74)*('Calcification Rates'!$H$74-'Calcification Rates'!$I$74))+(0.1*('Calcification Rates'!$F$74-'Calcification Rates'!$G$74)*($A33+(2*'Calcification Rates'!$F$74-'Calcification Rates'!$G$74)))*('Calcification Rates'!$H$74-'Calcification Rates'!$I$74)</f>
        <v>5.4517663586821659</v>
      </c>
      <c r="EX33" s="2">
        <f>(2*('Calcification Rates'!$F$74+'Calcification Rates'!$G$74)*('Calcification Rates'!$H$74+'Calcification Rates'!$I$74))+(0.1*('Calcification Rates'!$F$74+'Calcification Rates'!$G$74)*($A33+(2*'Calcification Rates'!$F$74+'Calcification Rates'!$G$74)))*('Calcification Rates'!$H$74+'Calcification Rates'!$I$74)</f>
        <v>14.361112702846066</v>
      </c>
      <c r="EY33" s="2">
        <f>$A33*'Calcification Rates'!$F$75*'Calcification Rates'!$H$75</f>
        <v>26.13671578231293</v>
      </c>
      <c r="EZ33" s="2">
        <f>$A33*('Calcification Rates'!$F$75-'Calcification Rates'!$G$75)*('Calcification Rates'!$H$75-'Calcification Rates'!$I$75)</f>
        <v>20.289534453428402</v>
      </c>
      <c r="FA33" s="2">
        <f>$A33*('Calcification Rates'!$F$75+'Calcification Rates'!$G$75)*('Calcification Rates'!$H$75+'Calcification Rates'!$I$75)</f>
        <v>32.663899685857778</v>
      </c>
      <c r="FB33" s="2">
        <f>((((1-'Calcification Rates'!$J$76)*$A33)*'Calcification Rates'!$F$76*0.1)+('Calcification Rates'!$J$76*$A33*'Calcification Rates'!$F$76))*'Calcification Rates'!$H$76</f>
        <v>17.895060000000001</v>
      </c>
      <c r="FC33" s="2">
        <f>((((1-'Calcification Rates'!$J$76)*$A33)*(('Calcification Rates'!$F$76-'Calcification Rates'!$G$76)*0.1))+('Calcification Rates'!$J$76*$A33*('Calcification Rates'!$F$76-'Calcification Rates'!$G$76)))*('Calcification Rates'!$H$76-'Calcification Rates'!$I$76)</f>
        <v>12.524951328</v>
      </c>
      <c r="FD33" s="2">
        <f>((((1-'Calcification Rates'!$J$76)*$A33)*(('Calcification Rates'!$F$76+'Calcification Rates'!$G$76)*0.1))+('Calcification Rates'!$J$76*$A33*('Calcification Rates'!$F$76+'Calcification Rates'!$G$76)))*('Calcification Rates'!$H$76+'Calcification Rates'!$I$76)</f>
        <v>24.216390527999998</v>
      </c>
      <c r="FE33" s="113">
        <f>$A33*'Calcification Rates'!$F$77*'Calcification Rates'!$H$77</f>
        <v>54.870000000000005</v>
      </c>
      <c r="FF33" s="113">
        <f>$A33*('Calcification Rates'!$F$77-'Calcification Rates'!$G$77)*('Calcification Rates'!$H$77-'Calcification Rates'!$I$77)</f>
        <v>38.343900000000005</v>
      </c>
      <c r="FG33" s="113">
        <f>$A33*('Calcification Rates'!$F$77+'Calcification Rates'!$G$77)*('Calcification Rates'!$H$77+'Calcification Rates'!$I$77)</f>
        <v>74.338000000000022</v>
      </c>
      <c r="FH33" s="113">
        <f>$A33*'Calcification Rates'!$F$81*'Calcification Rates'!$H$81</f>
        <v>5.5179999999999998</v>
      </c>
      <c r="FI33" s="113">
        <f>$A33*('Calcification Rates'!$F$81-'Calcification Rates'!$G$81)*('Calcification Rates'!$H$81-'Calcification Rates'!$I$81)</f>
        <v>3.1309999999999998</v>
      </c>
      <c r="FJ33" s="113">
        <f>$A33*('Calcification Rates'!$F$81+'Calcification Rates'!$G$81)*('Calcification Rates'!$H$81+'Calcification Rates'!$I$81)</f>
        <v>7.9050000000000002</v>
      </c>
      <c r="FK33" s="113">
        <f>$A33*'Calcification Rates'!$F$84*'Calcification Rates'!$H$84</f>
        <v>5.5179999999999998</v>
      </c>
      <c r="FL33" s="113">
        <f>$A33*('Calcification Rates'!$F$84-'Calcification Rates'!$G$84)*('Calcification Rates'!$H$84-'Calcification Rates'!$I$84)</f>
        <v>3.1309999999999998</v>
      </c>
      <c r="FM33" s="113">
        <f>$A33*('Calcification Rates'!$F$84+'Calcification Rates'!$G$84)*('Calcification Rates'!$H$84+'Calcification Rates'!$I$84)</f>
        <v>7.9050000000000002</v>
      </c>
    </row>
    <row r="34" spans="1:169" x14ac:dyDescent="0.3">
      <c r="A34" s="1">
        <v>32</v>
      </c>
      <c r="B34" s="2">
        <f>((((1-'Calcification Rates'!$J$11)*A34)*'Calcification Rates'!$F$11*0.1)+('Calcification Rates'!$J$11*A34*'Calcification Rates'!$F$11))*'Calcification Rates'!$H$11</f>
        <v>72.305924025232457</v>
      </c>
      <c r="C34" s="2">
        <f>((((1-'Calcification Rates'!$J$11)*A34)*(('Calcification Rates'!$F$11-'Calcification Rates'!$G$11)*0.1))+('Calcification Rates'!$J$11*A34*('Calcification Rates'!$F$11-'Calcification Rates'!$G$11)))*('Calcification Rates'!$H$11-'Calcification Rates'!$I$11)</f>
        <v>51.715974496085472</v>
      </c>
      <c r="D34" s="2">
        <f>((((1-'Calcification Rates'!$J$11)*A34)*(('Calcification Rates'!$F$11+'Calcification Rates'!$G$11)*0.1))+('Calcification Rates'!$J$11*A34*('Calcification Rates'!$F$11+'Calcification Rates'!$G$11)))*('Calcification Rates'!$H$11+'Calcification Rates'!$I$11)</f>
        <v>96.168575930264709</v>
      </c>
      <c r="E34" s="2">
        <f>((((1-'Calcification Rates'!$J$12)*A34)*'Calcification Rates'!$F$12*0.1)+('Calcification Rates'!$J$12*A34*'Calcification Rates'!$F$12))*'Calcification Rates'!$H$12</f>
        <v>12.553674055647853</v>
      </c>
      <c r="F34" s="2">
        <f>((((1-'Calcification Rates'!$J$12)*A34)*(('Calcification Rates'!$F$12-'Calcification Rates'!$G$12)*0.1))+('Calcification Rates'!$J$12*A34*('Calcification Rates'!$F$12-'Calcification Rates'!$G$12)))*('Calcification Rates'!$H$12-'Calcification Rates'!$I$12)</f>
        <v>9.4648631305264459</v>
      </c>
      <c r="G34" s="2">
        <f>((((1-'Calcification Rates'!$J$12)*A34)*(('Calcification Rates'!$F$12+'Calcification Rates'!$G$12)*0.1))+('Calcification Rates'!$J$12*A34*('Calcification Rates'!$F$12+'Calcification Rates'!$G$12)))*('Calcification Rates'!$H$12+'Calcification Rates'!$I$12)</f>
        <v>16.036189627496508</v>
      </c>
      <c r="H34" s="2">
        <f>(2*'Calcification Rates'!$F$13*'Calcification Rates'!$H$13)+0.1*'Calcification Rates'!$F$13*(A34+(2*'Calcification Rates'!$F$13))*'Calcification Rates'!$H$13</f>
        <v>9.549090578786533</v>
      </c>
      <c r="I34" s="2">
        <f>(2*('Calcification Rates'!$F$13-'Calcification Rates'!$G$13)*('Calcification Rates'!$H$13-'Calcification Rates'!$I$13))+(0.1*('Calcification Rates'!$F$13-'Calcification Rates'!$G$13)*(A34+(2*'Calcification Rates'!$F$13-'Calcification Rates'!$G$13)))*('Calcification Rates'!$H$13-'Calcification Rates'!$I$13)</f>
        <v>5.5544245658464328</v>
      </c>
      <c r="J34" s="2">
        <f>(2*('Calcification Rates'!$F$13+'Calcification Rates'!$G$13)*('Calcification Rates'!$H$13+'Calcification Rates'!$I$13))+(0.1*('Calcification Rates'!$F$13+'Calcification Rates'!$G$13)*(A34+(2*'Calcification Rates'!$F$13+'Calcification Rates'!$G$13)))*('Calcification Rates'!$H$13+'Calcification Rates'!$I$13)</f>
        <v>14.628296152732945</v>
      </c>
      <c r="K34" s="2">
        <f>(2*'Calcification Rates'!$F$14*'Calcification Rates'!$H$14)+0.1*'Calcification Rates'!$F$14*(A34+(2*'Calcification Rates'!$F$14))*'Calcification Rates'!$H$14</f>
        <v>18.148239260236924</v>
      </c>
      <c r="L34" s="2">
        <f>(2*('Calcification Rates'!$F$14-'Calcification Rates'!$G$14)*('Calcification Rates'!$H$14-'Calcification Rates'!$I$14))+(0.1*('Calcification Rates'!$F$14-'Calcification Rates'!$G$14)*(A34+(2*'Calcification Rates'!$F$14-'Calcification Rates'!$G$14)))*('Calcification Rates'!$H$14-'Calcification Rates'!$I$14)</f>
        <v>11.29181659589069</v>
      </c>
      <c r="M34" s="2">
        <f>(2*('Calcification Rates'!$F$14+'Calcification Rates'!$G$14)*('Calcification Rates'!$H$14+'Calcification Rates'!$I$14))+(0.1*('Calcification Rates'!$F$14+'Calcification Rates'!$G$14)*(A34+(2*'Calcification Rates'!$F$14+'Calcification Rates'!$G$14)))*('Calcification Rates'!$H$14+'Calcification Rates'!$I$14)</f>
        <v>26.691318870722654</v>
      </c>
      <c r="N34" s="2">
        <f>((((((((($A34*2)/PI())/2)+'Calcification Rates'!$F$15)^2)*PI())/2))-((((((($A34*2)/PI())/2)^2)*PI())/2)))*'Calcification Rates'!$H$15</f>
        <v>40.929638157912507</v>
      </c>
      <c r="O34" s="2">
        <f>((((((((($A34*2)/PI())/2)+('Calcification Rates'!$F$15-'Calcification Rates'!$G$15))^2)*PI())/2))-((((((($A34*2)/PI())/2)^2)*PI())/2)))*('Calcification Rates'!$H$15-'Calcification Rates'!$I$15)</f>
        <v>31.123850264288098</v>
      </c>
      <c r="P34" s="2">
        <f>((((((((($A34*2)/PI())/2)+('Calcification Rates'!$F$15+'Calcification Rates'!$G$15))^2)*PI())/2))-((((((($A34*2)/PI())/2)^2)*PI())/2)))*('Calcification Rates'!$H$15+'Calcification Rates'!$I$15)</f>
        <v>52.021997417662291</v>
      </c>
      <c r="Q34" s="2">
        <f>(2*'Calcification Rates'!$F$16*'Calcification Rates'!$H$16)+0.1*'Calcification Rates'!$F$16*(A34+(2*'Calcification Rates'!$F$16))*'Calcification Rates'!$H$16</f>
        <v>18.148239260236924</v>
      </c>
      <c r="R34" s="2">
        <f>(2*('Calcification Rates'!$F$16-'Calcification Rates'!$G$16)*('Calcification Rates'!$H$16-'Calcification Rates'!$I$16))+(0.1*('Calcification Rates'!$F$16-'Calcification Rates'!$G$16)*(A34+(2*'Calcification Rates'!$F$16-'Calcification Rates'!$G$16)))*('Calcification Rates'!$H$16-'Calcification Rates'!$I$16)</f>
        <v>11.29181659589069</v>
      </c>
      <c r="S34" s="2">
        <f>(2*('Calcification Rates'!$F$16+'Calcification Rates'!$G$16)*('Calcification Rates'!$H$16+'Calcification Rates'!$I$16))+(0.1*('Calcification Rates'!$F$16+'Calcification Rates'!$G$16)*(A34+(2*'Calcification Rates'!$F$16+'Calcification Rates'!$G$16)))*('Calcification Rates'!$H$16+'Calcification Rates'!$I$16)</f>
        <v>26.691318870722654</v>
      </c>
      <c r="T34" s="2">
        <f>$A34*'Calcification Rates'!$F$17*'Calcification Rates'!$H$17</f>
        <v>39.19655982697072</v>
      </c>
      <c r="U34" s="2">
        <f>$A34*('Calcification Rates'!$F$17-'Calcification Rates'!$G$17)*('Calcification Rates'!$H$17-'Calcification Rates'!$I$17)</f>
        <v>30.011371253631594</v>
      </c>
      <c r="V34" s="2">
        <f>$A34*('Calcification Rates'!$F$17+'Calcification Rates'!$G$17)*('Calcification Rates'!$H$17+'Calcification Rates'!$I$17)</f>
        <v>49.480597659317013</v>
      </c>
      <c r="W34" s="2">
        <f>$A34*'Calcification Rates'!$F$22*'Calcification Rates'!$H$22</f>
        <v>5.6959999999999997</v>
      </c>
      <c r="X34" s="2">
        <f>$A34*('Calcification Rates'!$F$22-'Calcification Rates'!$G$22)*('Calcification Rates'!$H$22-'Calcification Rates'!$I$22)</f>
        <v>3.2319999999999998</v>
      </c>
      <c r="Y34" s="2">
        <f>$A34*('Calcification Rates'!$F$22+'Calcification Rates'!$G$22)*('Calcification Rates'!$H$22+'Calcification Rates'!$I$22)</f>
        <v>8.16</v>
      </c>
      <c r="Z34" s="2">
        <f>((((((((($A34*2)/PI())/2)+'Calcification Rates'!$F$25)^2)*PI())/2))-((((((($A34*2)/PI())/2)^2)*PI())/2)))*'Calcification Rates'!$H$25</f>
        <v>61.161920299942935</v>
      </c>
      <c r="AA34" s="2">
        <f>((((((((($A34*2)/PI())/2)+('Calcification Rates'!$F$25-'Calcification Rates'!$G$25))^2)*PI())/2))-((((((($A34*2)/PI())/2)^2)*PI())/2)))*('Calcification Rates'!$H$25-'Calcification Rates'!$I$25)</f>
        <v>26.362390248418514</v>
      </c>
      <c r="AB34" s="2">
        <f>((((((((($A34*2)/PI())/2)+('Calcification Rates'!$F$25+'Calcification Rates'!$G$25))^2)*PI())/2))-((((((($A34*2)/PI())/2)^2)*PI())/2)))*('Calcification Rates'!$H$25+'Calcification Rates'!$I$25)</f>
        <v>97.607395354771839</v>
      </c>
      <c r="AC34" s="2">
        <f>((((((((($A34*2)/PI())/2)+'Calcification Rates'!$F$26)^2)*PI())/2))-((((((($A34*2)/PI())/2)^2)*PI())/2)))*'Calcification Rates'!$H$26</f>
        <v>61.161920299942935</v>
      </c>
      <c r="AD34" s="2">
        <f>((((((((($A34*2)/PI())/2)+('Calcification Rates'!$F$26-'Calcification Rates'!$G$26))^2)*PI())/2))-((((((($A34*2)/PI())/2)^2)*PI())/2)))*('Calcification Rates'!$H$26-'Calcification Rates'!$I$26)</f>
        <v>26.362390248418514</v>
      </c>
      <c r="AE34" s="2">
        <f>((((((((($A34*2)/PI())/2)+('Calcification Rates'!$F$26+'Calcification Rates'!$G$26))^2)*PI())/2))-((((((($A34*2)/PI())/2)^2)*PI())/2)))*('Calcification Rates'!$H$26+'Calcification Rates'!$I$26)</f>
        <v>97.607395354771839</v>
      </c>
      <c r="AF34" s="2">
        <f>((((((((($A34*2)/PI())/2)+'Calcification Rates'!$F$27)^2)*PI())/2))-((((((($A34*2)/PI())/2)^2)*PI())/2)))*'Calcification Rates'!$H$27</f>
        <v>61.161920299942935</v>
      </c>
      <c r="AG34" s="2">
        <f>((((((((($A34*2)/PI())/2)+('Calcification Rates'!$F$27-'Calcification Rates'!$G$27))^2)*PI())/2))-((((((($A34*2)/PI())/2)^2)*PI())/2)))*('Calcification Rates'!$H$27-'Calcification Rates'!$I$27)</f>
        <v>26.362390248418514</v>
      </c>
      <c r="AH34" s="2">
        <f>((((((((($A34*2)/PI())/2)+('Calcification Rates'!$F$27+'Calcification Rates'!$G$27))^2)*PI())/2))-((((((($A34*2)/PI())/2)^2)*PI())/2)))*('Calcification Rates'!$H$27+'Calcification Rates'!$I$27)</f>
        <v>97.607395354771839</v>
      </c>
      <c r="AI34" s="2">
        <f>$A34*'Calcification Rates'!$F$29*'Calcification Rates'!$H$29</f>
        <v>51.63839999999999</v>
      </c>
      <c r="AJ34" s="2">
        <f>$A34*('Calcification Rates'!$F$29-'Calcification Rates'!$G$29)*('Calcification Rates'!$H$29-'Calcification Rates'!$I$29)</f>
        <v>47.778559999999992</v>
      </c>
      <c r="AK34" s="2">
        <f>$A34*('Calcification Rates'!$F$29+'Calcification Rates'!$G$29)*('Calcification Rates'!$H$29+'Calcification Rates'!$I$29)</f>
        <v>55.498239999999988</v>
      </c>
      <c r="AL34" s="2">
        <f>(2*'Calcification Rates'!$F$30*'Calcification Rates'!$H$30)+0.1*'Calcification Rates'!$F$30*($A34+(2*'Calcification Rates'!$F$30))*'Calcification Rates'!$H$30</f>
        <v>9.549090578786533</v>
      </c>
      <c r="AM34" s="2">
        <f>(2*('Calcification Rates'!$F$30-'Calcification Rates'!$G$30)*('Calcification Rates'!$H$30-'Calcification Rates'!$I$30))+(0.1*('Calcification Rates'!$F$30-'Calcification Rates'!$G$30)*($A34+(2*'Calcification Rates'!$F$30-'Calcification Rates'!$G$30)))*('Calcification Rates'!$H$30-'Calcification Rates'!$I$30)</f>
        <v>5.5544245658464328</v>
      </c>
      <c r="AN34" s="2">
        <f>(2*('Calcification Rates'!$F$30+'Calcification Rates'!$G$30)*('Calcification Rates'!$H$30+'Calcification Rates'!$I$30))+(0.1*('Calcification Rates'!$F$30+'Calcification Rates'!$G$30)*($A34+(2*'Calcification Rates'!$F$30+'Calcification Rates'!$G$30)))*('Calcification Rates'!$H$30+'Calcification Rates'!$I$30)</f>
        <v>14.628296152732945</v>
      </c>
      <c r="AO34" s="2">
        <f>((((((((($A34*2)/PI())/2)+'Calcification Rates'!$F$31)^2)*PI())/2))-((((((($A34*2)/PI())/2)^2)*PI())/2)))*'Calcification Rates'!$H$31</f>
        <v>114.18569500997457</v>
      </c>
      <c r="AP34" s="2">
        <f>((((((((($A34*2)/PI())/2)+('Calcification Rates'!$F$31-'Calcification Rates'!$G$31))^2)*PI())/2))-((((((($A34*2)/PI())/2)^2)*PI())/2)))*('Calcification Rates'!$H$31-'Calcification Rates'!$I$31)</f>
        <v>70.064658294244239</v>
      </c>
      <c r="AQ34" s="2">
        <f>((((((((($A34*2)/PI())/2)+('Calcification Rates'!$F$31+'Calcification Rates'!$G$31))^2)*PI())/2))-((((((($A34*2)/PI())/2)^2)*PI())/2)))*('Calcification Rates'!$H$31+'Calcification Rates'!$I$31)</f>
        <v>170.21547267519281</v>
      </c>
      <c r="AR34" s="2">
        <f>(2*'Calcification Rates'!$F$32*'Calcification Rates'!$H$32)+0.1*'Calcification Rates'!$F$32*($A34+(2*'Calcification Rates'!$F$32))*'Calcification Rates'!$H$32</f>
        <v>9.549090578786533</v>
      </c>
      <c r="AS34" s="2">
        <f>(2*('Calcification Rates'!$F$32-'Calcification Rates'!$G$32)*('Calcification Rates'!$H$32-'Calcification Rates'!$I$32))+(0.1*('Calcification Rates'!$F$32-'Calcification Rates'!$G$32)*($A34+(2*'Calcification Rates'!$F$32-'Calcification Rates'!$G$32)))*('Calcification Rates'!$H$32-'Calcification Rates'!$I$32)</f>
        <v>5.5544245658464328</v>
      </c>
      <c r="AT34" s="2">
        <f>(2*('Calcification Rates'!$F$32+'Calcification Rates'!$G$32)*('Calcification Rates'!$H$32+'Calcification Rates'!$I$32))+(0.1*('Calcification Rates'!$F$32+'Calcification Rates'!$G$32)*($A34+(2*'Calcification Rates'!$F$32+'Calcification Rates'!$G$32)))*('Calcification Rates'!$H$32+'Calcification Rates'!$I$32)</f>
        <v>14.628296152732945</v>
      </c>
      <c r="AU34" s="2">
        <f>((((((((($A34*2)/PI())/2)+'Calcification Rates'!$F$36)^2)*PI())/2))-((((((($A34*2)/PI())/2)^2)*PI())/2)))*'Calcification Rates'!$H$36</f>
        <v>43.271409664656154</v>
      </c>
      <c r="AV34" s="2">
        <f>((((((((($A34*2)/PI())/2)+('Calcification Rates'!$F$36-'Calcification Rates'!$G$36))^2)*PI())/2))-((((((($A34*2)/PI())/2)^2)*PI())/2)))*('Calcification Rates'!$H$36-'Calcification Rates'!$I$36)</f>
        <v>33.058701899606376</v>
      </c>
      <c r="AW34" s="2">
        <f>((((((((($A34*2)/PI())/2)+('Calcification Rates'!$F$36+'Calcification Rates'!$G$36))^2)*PI())/2))-((((((($A34*2)/PI())/2)^2)*PI())/2)))*('Calcification Rates'!$H$36+'Calcification Rates'!$I$36)</f>
        <v>54.711610573100941</v>
      </c>
      <c r="AX34" s="2">
        <f>$A34*'Calcification Rates'!$F$37*'Calcification Rates'!$H$37</f>
        <v>41.356628417508418</v>
      </c>
      <c r="AY34" s="2">
        <f>$A34*('Calcification Rates'!$F$37-'Calcification Rates'!$G$37)*('Calcification Rates'!$H$37-'Calcification Rates'!$I$37)</f>
        <v>31.835026478217717</v>
      </c>
      <c r="AZ34" s="2">
        <f>$A34*('Calcification Rates'!$F$37+'Calcification Rates'!$G$37)*('Calcification Rates'!$H$37+'Calcification Rates'!$I$37)</f>
        <v>51.900645817620997</v>
      </c>
      <c r="BA34" s="2">
        <f>$A34*'Calcification Rates'!$F$38*'Calcification Rates'!$H$38</f>
        <v>61.551210666666677</v>
      </c>
      <c r="BB34" s="2">
        <f>$A34*('Calcification Rates'!$F$38-'Calcification Rates'!$G$38)*('Calcification Rates'!$H$38-'Calcification Rates'!$I$38)</f>
        <v>46.964041696969701</v>
      </c>
      <c r="BC34" s="2">
        <f>$A34*('Calcification Rates'!$F$38+'Calcification Rates'!$G$38)*('Calcification Rates'!$H$38+'Calcification Rates'!$I$38)</f>
        <v>77.838240000000013</v>
      </c>
      <c r="BD34" s="2">
        <f>(2*'Calcification Rates'!$F$39*'Calcification Rates'!$H$39)+0.1*'Calcification Rates'!$F$39*(AN34+(2*'Calcification Rates'!$F$39))*'Calcification Rates'!$H$39</f>
        <v>6.5013216658345208</v>
      </c>
      <c r="BE34" s="2">
        <f>(2*('Calcification Rates'!$F$39-'Calcification Rates'!$G$39)*('Calcification Rates'!$H$39-'Calcification Rates'!$I$39))+(0.1*('Calcification Rates'!$F$39-'Calcification Rates'!$G$39)*(AN34+(2*'Calcification Rates'!$F$39-'Calcification Rates'!$G$39)))*('Calcification Rates'!$H$39-'Calcification Rates'!$I$39)</f>
        <v>3.7710765934974098</v>
      </c>
      <c r="BF34" s="2">
        <f>(2*('Calcification Rates'!$F$39+'Calcification Rates'!$G$39)*('Calcification Rates'!$H$39+'Calcification Rates'!$I$39))+(0.1*('Calcification Rates'!$F$39+'Calcification Rates'!$G$39)*(AN34+(2*'Calcification Rates'!$F$39+'Calcification Rates'!$G$39)))*('Calcification Rates'!$H$39+'Calcification Rates'!$I$39)</f>
        <v>9.9868643884069961</v>
      </c>
      <c r="BG34" s="2">
        <f>((((((((($A34*2)/PI())/2)+'Calcification Rates'!$F$40)^2)*PI())/2))-((((((($A34*2)/PI())/2)^2)*PI())/2)))*'Calcification Rates'!$H$40</f>
        <v>43.271409664656154</v>
      </c>
      <c r="BH34" s="2">
        <f>((((((((($A34*2)/PI())/2)+('Calcification Rates'!$F$40-'Calcification Rates'!$G$40))^2)*PI())/2))-((((((($A34*2)/PI())/2)^2)*PI())/2)))*('Calcification Rates'!$H$40-'Calcification Rates'!$I$40)</f>
        <v>33.058701899606376</v>
      </c>
      <c r="BI34" s="2">
        <f>((((((((($A34*2)/PI())/2)+('Calcification Rates'!$F$40+'Calcification Rates'!$G$40))^2)*PI())/2))-((((((($A34*2)/PI())/2)^2)*PI())/2)))*('Calcification Rates'!$H$40+'Calcification Rates'!$I$40)</f>
        <v>54.711610573100941</v>
      </c>
      <c r="BJ34" s="2">
        <f>((((((((($A34*2)/PI())/2)+'Calcification Rates'!$F$41)^2)*PI())/2))-((((((($A34*2)/PI())/2)^2)*PI())/2)))*'Calcification Rates'!$H$41</f>
        <v>49.871912556638662</v>
      </c>
      <c r="BK34" s="2">
        <f>((((((((($A34*2)/PI())/2)+('Calcification Rates'!$F$41-'Calcification Rates'!$G$41))^2)*PI())/2))-((((((($A34*2)/PI())/2)^2)*PI())/2)))*('Calcification Rates'!$H$41-'Calcification Rates'!$I$41)</f>
        <v>39.906897359908271</v>
      </c>
      <c r="BL34" s="2">
        <f>((((((((($A34*2)/PI())/2)+('Calcification Rates'!$F$41+'Calcification Rates'!$G$41))^2)*PI())/2))-((((((($A34*2)/PI())/2)^2)*PI())/2)))*('Calcification Rates'!$H$41+'Calcification Rates'!$I$41)</f>
        <v>60.883481410370614</v>
      </c>
      <c r="BM34" s="2">
        <f>((((1-'Calcification Rates'!$J$42)*$A34)*'Calcification Rates'!$F$42*0.1)+('Calcification Rates'!$J$42*$A34*'Calcification Rates'!$F$42))*'Calcification Rates'!$H$42</f>
        <v>12.553674055647853</v>
      </c>
      <c r="BN34" s="2">
        <f>((((1-'Calcification Rates'!$J$42)*BI34)*(('Calcification Rates'!$F$42-'Calcification Rates'!$G$42)*0.1))+('Calcification Rates'!$J$42*BI34*('Calcification Rates'!$F$42-'Calcification Rates'!$G$42)))*('Calcification Rates'!$H$42-'Calcification Rates'!$I$42)</f>
        <v>16.182434553908251</v>
      </c>
      <c r="BO34" s="2">
        <f>((((1-'Calcification Rates'!$J$42)*BI34)*(('Calcification Rates'!$F$42+'Calcification Rates'!$G$42)*0.1))+('Calcification Rates'!$J$42*BI34*('Calcification Rates'!$F$42+'Calcification Rates'!$G$42)))*('Calcification Rates'!$H$42+'Calcification Rates'!$I$42)</f>
        <v>27.417680061749675</v>
      </c>
      <c r="BP34" s="2">
        <f>(2*'Calcification Rates'!$F$43*'Calcification Rates'!$H$43)+0.1*'Calcification Rates'!$F$43*($A34+(2*'Calcification Rates'!$F$43))*'Calcification Rates'!$H$43</f>
        <v>9.549090578786533</v>
      </c>
      <c r="BQ34" s="2">
        <f>(2*('Calcification Rates'!$F$43-'Calcification Rates'!$G$43)*('Calcification Rates'!$H$43-'Calcification Rates'!$I$43))+(0.1*('Calcification Rates'!$F$43-'Calcification Rates'!$G$43)*($A34+(2*'Calcification Rates'!$F$43-'Calcification Rates'!$G$43)))*('Calcification Rates'!$H$43-'Calcification Rates'!$I$43)</f>
        <v>5.5544245658464328</v>
      </c>
      <c r="BR34" s="2">
        <f>(2*('Calcification Rates'!$F$43+'Calcification Rates'!$G$43)*('Calcification Rates'!$H$43+'Calcification Rates'!$I$43))+(0.1*('Calcification Rates'!$F$43+'Calcification Rates'!$G$43)*($A34+(2*'Calcification Rates'!$F$43+'Calcification Rates'!$G$43)))*('Calcification Rates'!$H$43+'Calcification Rates'!$I$43)</f>
        <v>14.628296152732945</v>
      </c>
      <c r="BS34" s="2">
        <f>$A34*'Calcification Rates'!$F$44*'Calcification Rates'!$H$44</f>
        <v>51.081884444444448</v>
      </c>
      <c r="BT34" s="2">
        <f>$A34*('Calcification Rates'!$F$44-'Calcification Rates'!$G$44)*('Calcification Rates'!$H$44-'Calcification Rates'!$I$44)</f>
        <v>38.012436134337143</v>
      </c>
      <c r="BU34" s="2">
        <f>$A34*('Calcification Rates'!$F$44+'Calcification Rates'!$G$44)*('Calcification Rates'!$H$44+'Calcification Rates'!$I$44)</f>
        <v>65.619698387807148</v>
      </c>
      <c r="BV34" s="2">
        <f>(2*'Calcification Rates'!$F$45*'Calcification Rates'!$H$45)+0.1*'Calcification Rates'!$F$45*($A34+(2*'Calcification Rates'!$F$45))*'Calcification Rates'!$H$45</f>
        <v>9.549090578786533</v>
      </c>
      <c r="BW34" s="2">
        <f>(2*('Calcification Rates'!$F$45-'Calcification Rates'!$G$45)*('Calcification Rates'!$H$45-'Calcification Rates'!$I$45))+(0.1*('Calcification Rates'!$F$45-'Calcification Rates'!$G$45)*($A34+(2*'Calcification Rates'!$F$45-'Calcification Rates'!$G$45)))*('Calcification Rates'!$H$45-'Calcification Rates'!$I$45)</f>
        <v>5.5544245658464328</v>
      </c>
      <c r="BX34" s="2">
        <f>(2*('Calcification Rates'!$F$45+'Calcification Rates'!$G$45)*('Calcification Rates'!$H$45+'Calcification Rates'!$I$45))+(0.1*('Calcification Rates'!$F$45+'Calcification Rates'!$G$45)*($A34+(2*'Calcification Rates'!$F$45+'Calcification Rates'!$G$45)))*('Calcification Rates'!$H$45+'Calcification Rates'!$I$45)</f>
        <v>14.628296152732945</v>
      </c>
      <c r="BY34" s="2">
        <f>$A34*'Calcification Rates'!$F$46*'Calcification Rates'!$H$46</f>
        <v>12.979200000000001</v>
      </c>
      <c r="BZ34" s="2">
        <f>$A34*('Calcification Rates'!$F$46-'Calcification Rates'!$G$46)*('Calcification Rates'!$H$46-'Calcification Rates'!$I$46)</f>
        <v>10.010400000000001</v>
      </c>
      <c r="CA34" s="2">
        <f>$A34*('Calcification Rates'!$F$46+'Calcification Rates'!$G$46)*('Calcification Rates'!$H$46+'Calcification Rates'!$I$46)</f>
        <v>16.250400000000003</v>
      </c>
      <c r="CB34" s="2">
        <f>(2*'Calcification Rates'!$F$47*'Calcification Rates'!$H$47)+0.1*'Calcification Rates'!$F$47*(BL34+(2*'Calcification Rates'!$F$47))*'Calcification Rates'!$H$47</f>
        <v>14.616536899212031</v>
      </c>
      <c r="CC34" s="2">
        <f>(2*('Calcification Rates'!$F$47-'Calcification Rates'!$G$47)*('Calcification Rates'!$H$47-'Calcification Rates'!$I$47))+(0.1*('Calcification Rates'!$F$47-'Calcification Rates'!$G$47)*(BL34+(2*'Calcification Rates'!$F$47-'Calcification Rates'!$G$47)))*('Calcification Rates'!$H$47-'Calcification Rates'!$I$47)</f>
        <v>8.5195509840974939</v>
      </c>
      <c r="CD34" s="2">
        <f>(2*('Calcification Rates'!$F$47+'Calcification Rates'!$G$47)*('Calcification Rates'!$H$47+'Calcification Rates'!$I$47))+(0.1*('Calcification Rates'!$F$47+'Calcification Rates'!$G$47)*(BL34+(2*'Calcification Rates'!$F$47+'Calcification Rates'!$G$47)))*('Calcification Rates'!$H$47+'Calcification Rates'!$I$47)</f>
        <v>22.345484360699253</v>
      </c>
      <c r="CE34" s="2">
        <f>(2*'Calcification Rates'!$F$48*'Calcification Rates'!$H$48)+0.1*'Calcification Rates'!$F$48*($A34+(2*'Calcification Rates'!$F$48))*'Calcification Rates'!$H$48</f>
        <v>9.549090578786533</v>
      </c>
      <c r="CF34" s="2">
        <f>(2*('Calcification Rates'!$F$48-'Calcification Rates'!$G$48)*('Calcification Rates'!$H$48-'Calcification Rates'!$I$48))+(0.1*('Calcification Rates'!$F$48-'Calcification Rates'!$G$48)*($A34+(2*'Calcification Rates'!$F$48-'Calcification Rates'!$G$48)))*('Calcification Rates'!$H$48-'Calcification Rates'!$I$48)</f>
        <v>5.5544245658464328</v>
      </c>
      <c r="CG34" s="2">
        <f>(2*('Calcification Rates'!$F$48+'Calcification Rates'!$G$48)*('Calcification Rates'!$H$48+'Calcification Rates'!$I$48))+(0.1*('Calcification Rates'!$F$48+'Calcification Rates'!$G$48)*($A34+(2*'Calcification Rates'!$F$48+'Calcification Rates'!$G$48)))*('Calcification Rates'!$H$48+'Calcification Rates'!$I$48)</f>
        <v>14.628296152732945</v>
      </c>
      <c r="CH34" s="2">
        <f>((((1-'Calcification Rates'!$J$52)*$A34)*'Calcification Rates'!$F$52*0.1)+('Calcification Rates'!$J$52*$A34*'Calcification Rates'!$F$52))*'Calcification Rates'!$H$52</f>
        <v>70.869397759999998</v>
      </c>
      <c r="CI34" s="2">
        <f>((((1-'Calcification Rates'!$J$52)*$A34)*(('Calcification Rates'!$F$52-'Calcification Rates'!$G$52)*0.1))+('Calcification Rates'!$J$52*$A34*('Calcification Rates'!$F$52-'Calcification Rates'!$G$52)))*('Calcification Rates'!$H$52-'Calcification Rates'!$I$52)</f>
        <v>46.392104572516921</v>
      </c>
      <c r="CJ34" s="2">
        <f>((((1-'Calcification Rates'!$J$52)*$A34)*(('Calcification Rates'!$F$52+'Calcification Rates'!$G$52)*0.1))+('Calcification Rates'!$J$52*$A34*('Calcification Rates'!$F$52+'Calcification Rates'!$G$52)))*('Calcification Rates'!$H$52+'Calcification Rates'!$I$52)</f>
        <v>100.26424164861869</v>
      </c>
      <c r="CK34" s="2">
        <f>((((1-'Calcification Rates'!$J$53)*$A34)*'Calcification Rates'!$F$53*0.1)+('Calcification Rates'!$J$53*$A34*'Calcification Rates'!$F$53))*'Calcification Rates'!$H$53</f>
        <v>84.808461160727305</v>
      </c>
      <c r="CL34" s="2">
        <f>((((1-'Calcification Rates'!$J$53)*$A34)*(('Calcification Rates'!$F$53-'Calcification Rates'!$G$53)*0.1))+('Calcification Rates'!$J$53*$A34*('Calcification Rates'!$F$53-'Calcification Rates'!$G$53)))*('Calcification Rates'!$H$53-'Calcification Rates'!$I$53)</f>
        <v>58.694733083451787</v>
      </c>
      <c r="CM34" s="2">
        <f>((((1-'Calcification Rates'!$J$53)*$A34)*(('Calcification Rates'!$F$53+'Calcification Rates'!$G$53)*0.1))+('Calcification Rates'!$J$53*$A34*('Calcification Rates'!$F$53+'Calcification Rates'!$G$53)))*('Calcification Rates'!$H$53+'Calcification Rates'!$I$53)</f>
        <v>115.70014546272841</v>
      </c>
      <c r="CN34" s="2">
        <f>((((1-'Calcification Rates'!$J$54)*$A34)*'Calcification Rates'!$F$54*0.1)+('Calcification Rates'!$J$54*$A34*'Calcification Rates'!$F$54))*'Calcification Rates'!$H$54</f>
        <v>72.305924025232457</v>
      </c>
      <c r="CO34" s="2">
        <f>((((1-'Calcification Rates'!$J$54)*$A34)*(('Calcification Rates'!$F$54-'Calcification Rates'!$G$54)*0.1))+('Calcification Rates'!$J$54*$A34*('Calcification Rates'!$F$54-'Calcification Rates'!$G$54)))*('Calcification Rates'!$H$54-'Calcification Rates'!$I$54)</f>
        <v>51.715974496085472</v>
      </c>
      <c r="CP34" s="2">
        <f>((((1-'Calcification Rates'!$J$54)*$A34)*(('Calcification Rates'!$F$54+'Calcification Rates'!$G$54)*0.1))+('Calcification Rates'!$J$54*$A34*('Calcification Rates'!$F$54+'Calcification Rates'!$G$54)))*('Calcification Rates'!$H$54+'Calcification Rates'!$I$54)</f>
        <v>96.168575930264709</v>
      </c>
      <c r="CQ34" s="2">
        <f>((((1-'Calcification Rates'!$J$55)*$A34)*'Calcification Rates'!$F$55*0.1)+('Calcification Rates'!$J$55*$A34*'Calcification Rates'!$F$55))*'Calcification Rates'!$H$55</f>
        <v>72.31145381666667</v>
      </c>
      <c r="CR34" s="2">
        <f>((((1-'Calcification Rates'!$J$55)*$A34)*(('Calcification Rates'!$F$55-'Calcification Rates'!$G$55)*0.1))+('Calcification Rates'!$J$55*$A34*('Calcification Rates'!$F$55-'Calcification Rates'!$G$55)))*('Calcification Rates'!$H$55-'Calcification Rates'!$I$55)</f>
        <v>52.839860792970235</v>
      </c>
      <c r="CS34" s="2">
        <f>((((1-'Calcification Rates'!$J$55)*$A34)*(('Calcification Rates'!$F$55+'Calcification Rates'!$G$55)*0.1))+('Calcification Rates'!$J$55*$A34*('Calcification Rates'!$F$55+'Calcification Rates'!$G$55)))*('Calcification Rates'!$H$55+'Calcification Rates'!$I$55)</f>
        <v>94.744165365157968</v>
      </c>
      <c r="CT34" s="2">
        <f>((((1-'Calcification Rates'!$J$56)*$A34)*'Calcification Rates'!$F$56*0.1)+('Calcification Rates'!$J$56*$A34*'Calcification Rates'!$F$56))*'Calcification Rates'!$H$56</f>
        <v>69.845324266666665</v>
      </c>
      <c r="CU34" s="2">
        <f>((((1-'Calcification Rates'!$J$56)*$A34)*(('Calcification Rates'!$F$56-'Calcification Rates'!$G$56)*0.1))+('Calcification Rates'!$J$56*$A34*('Calcification Rates'!$F$56-'Calcification Rates'!$G$56)))*('Calcification Rates'!$H$56-'Calcification Rates'!$I$56)</f>
        <v>51.754996444423668</v>
      </c>
      <c r="CV34" s="2">
        <f>((((1-'Calcification Rates'!$J$56)*$A34)*(('Calcification Rates'!$F$56+'Calcification Rates'!$G$56)*0.1))+('Calcification Rates'!$J$56*$A34*('Calcification Rates'!$F$56+'Calcification Rates'!$G$56)))*('Calcification Rates'!$H$56+'Calcification Rates'!$I$56)</f>
        <v>90.596086140199375</v>
      </c>
      <c r="CW34" s="2">
        <f>((((1-'Calcification Rates'!$J$57)*$A34)*'Calcification Rates'!$F$57*0.1)+('Calcification Rates'!$J$57*$A34*'Calcification Rates'!$F$57))*'Calcification Rates'!$H$57</f>
        <v>71.432717999999994</v>
      </c>
      <c r="CX34" s="2">
        <f>((((1-'Calcification Rates'!$J$57)*$A34)*(('Calcification Rates'!$F$57-'Calcification Rates'!$G$57)*0.1))+('Calcification Rates'!$J$57*$A34*('Calcification Rates'!$F$57-'Calcification Rates'!$G$57)))*('Calcification Rates'!$H$57-'Calcification Rates'!$I$57)</f>
        <v>46.778554478613692</v>
      </c>
      <c r="CY34" s="2">
        <f>((((1-'Calcification Rates'!$J$57)*$A34)*(('Calcification Rates'!$F$57+'Calcification Rates'!$G$57)*0.1))+('Calcification Rates'!$J$57*$A34*('Calcification Rates'!$F$57+'Calcification Rates'!$G$57)))*('Calcification Rates'!$H$57+'Calcification Rates'!$I$57)</f>
        <v>100.52093827353583</v>
      </c>
      <c r="CZ34" s="2">
        <f>((((1-'Calcification Rates'!$J$58)*$A34)*'Calcification Rates'!$F$58*0.1)+('Calcification Rates'!$J$58*$A34*'Calcification Rates'!$F$58))*'Calcification Rates'!$H$58</f>
        <v>72.305924025232457</v>
      </c>
      <c r="DA34" s="2">
        <f>((((1-'Calcification Rates'!$J$58)*$A34)*(('Calcification Rates'!$F$58-'Calcification Rates'!$G$58)*0.1))+('Calcification Rates'!$J$58*$A34*('Calcification Rates'!$F$58-'Calcification Rates'!$G$58)))*('Calcification Rates'!$H$58-'Calcification Rates'!$I$58)</f>
        <v>51.715974496085472</v>
      </c>
      <c r="DB34" s="2">
        <f>((((1-'Calcification Rates'!$J$58)*$A34)*(('Calcification Rates'!$F$58+'Calcification Rates'!$G$58)*0.1))+('Calcification Rates'!$J$58*$A34*('Calcification Rates'!$F$58+'Calcification Rates'!$G$58)))*('Calcification Rates'!$H$58+'Calcification Rates'!$I$58)</f>
        <v>96.168575930264709</v>
      </c>
      <c r="DC34" s="2">
        <f>((((1-'Calcification Rates'!$J$59)*$A34)*'Calcification Rates'!$F$59*0.1)+('Calcification Rates'!$J$59*$A34*'Calcification Rates'!$F$59))*'Calcification Rates'!$H$59</f>
        <v>59.940625920000002</v>
      </c>
      <c r="DD34" s="2">
        <f>((((1-'Calcification Rates'!$J$59)*$A34)*(('Calcification Rates'!$F$59-'Calcification Rates'!$G$59)*0.1))+('Calcification Rates'!$J$59*$A34*('Calcification Rates'!$F$59-'Calcification Rates'!$G$59)))*('Calcification Rates'!$H$59-'Calcification Rates'!$I$59)</f>
        <v>46.498934399999996</v>
      </c>
      <c r="DE34" s="2">
        <f>((((1-'Calcification Rates'!$J$59)*$A34)*(('Calcification Rates'!$F$59+'Calcification Rates'!$G$59)*0.1))+('Calcification Rates'!$J$59*$A34*('Calcification Rates'!$F$59+'Calcification Rates'!$G$59)))*('Calcification Rates'!$H$59+'Calcification Rates'!$I$59)</f>
        <v>74.656907520000004</v>
      </c>
      <c r="DF34" s="2">
        <f>((((1-'Calcification Rates'!$J$60)*$A34)*'Calcification Rates'!$F$60*0.1)+('Calcification Rates'!$J$60*$A34*'Calcification Rates'!$F$60))*'Calcification Rates'!$H$60</f>
        <v>77.872843317073176</v>
      </c>
      <c r="DG34" s="2">
        <f>((((1-'Calcification Rates'!$J$60)*$A34)*(('Calcification Rates'!$F$60-'Calcification Rates'!$G$60)*0.1))+('Calcification Rates'!$J$60*$A34*('Calcification Rates'!$F$60-'Calcification Rates'!$G$60)))*('Calcification Rates'!$H$60-'Calcification Rates'!$I$60)</f>
        <v>59.495774702168269</v>
      </c>
      <c r="DH34" s="2">
        <f>((((1-'Calcification Rates'!$J$60)*$A34)*(('Calcification Rates'!$F$60+'Calcification Rates'!$G$60)*0.1))+('Calcification Rates'!$J$60*$A34*('Calcification Rates'!$F$60+'Calcification Rates'!$G$60)))*('Calcification Rates'!$H$60+'Calcification Rates'!$I$60)</f>
        <v>98.647735316295766</v>
      </c>
      <c r="DI34" s="2">
        <f>((((1-'Calcification Rates'!$J$61)*$A34)*'Calcification Rates'!$F$61*0.1)+('Calcification Rates'!$J$61*$A34*'Calcification Rates'!$F$61))*'Calcification Rates'!$H$61</f>
        <v>72.305924025232457</v>
      </c>
      <c r="DJ34" s="2">
        <f>((((1-'Calcification Rates'!$J$61)*$A34)*(('Calcification Rates'!$F$61-'Calcification Rates'!$G$61)*0.1))+('Calcification Rates'!$J$61*$A34*('Calcification Rates'!$F$61-'Calcification Rates'!$G$61)))*('Calcification Rates'!$H$61-'Calcification Rates'!$I$61)</f>
        <v>51.715974496085472</v>
      </c>
      <c r="DK34" s="2">
        <f>((((1-'Calcification Rates'!$J$61)*$A34)*(('Calcification Rates'!$F$61+'Calcification Rates'!$G$61)*0.1))+('Calcification Rates'!$J$61*$A34*('Calcification Rates'!$F$61+'Calcification Rates'!$G$61)))*('Calcification Rates'!$H$61+'Calcification Rates'!$I$61)</f>
        <v>96.168575930264709</v>
      </c>
      <c r="DL34" s="2">
        <f>(2*'Calcification Rates'!$F$62*'Calcification Rates'!$H$62)+0.1*'Calcification Rates'!$F$62*(CV34+(2*'Calcification Rates'!$F$62))*'Calcification Rates'!$H$62</f>
        <v>19.829448298956486</v>
      </c>
      <c r="DM34" s="2">
        <f>(2*('Calcification Rates'!$F$62-'Calcification Rates'!$G$62)*('Calcification Rates'!$H$62-'Calcification Rates'!$I$62))+(0.1*('Calcification Rates'!$F$62-'Calcification Rates'!$G$62)*(CV34+(2*'Calcification Rates'!$F$62-'Calcification Rates'!$G$62)))*('Calcification Rates'!$H$62-'Calcification Rates'!$I$62)</f>
        <v>11.569793715842213</v>
      </c>
      <c r="DN34" s="2">
        <f>(2*('Calcification Rates'!$F$62+'Calcification Rates'!$G$62)*('Calcification Rates'!$H$62+'Calcification Rates'!$I$62))+(0.1*('Calcification Rates'!$F$62+'Calcification Rates'!$G$62)*(CV34+(2*'Calcification Rates'!$F$62+'Calcification Rates'!$G$62)))*('Calcification Rates'!$H$62+'Calcification Rates'!$I$62)</f>
        <v>30.284200597540043</v>
      </c>
      <c r="DO34" s="2">
        <f>((((((((($A34*2)/PI())/2)+'Calcification Rates'!$F$63)^2)*PI())/2))-((((((($A34*2)/PI())/2)^2)*PI())/2)))*'Calcification Rates'!$H$63</f>
        <v>35.069803363100831</v>
      </c>
      <c r="DP34" s="2">
        <f>((((((((($A34*2)/PI())/2)+('Calcification Rates'!$F$63-'Calcification Rates'!$G$63))^2)*PI())/2))-((((((($A34*2)/PI())/2)^2)*PI())/2)))*('Calcification Rates'!$H$63-'Calcification Rates'!$I$63)</f>
        <v>25.684002790502852</v>
      </c>
      <c r="DQ34" s="2">
        <f>((((((((($A34*2)/PI())/2)+('Calcification Rates'!$F$63+'Calcification Rates'!$G$63))^2)*PI())/2))-((((((($A34*2)/PI())/2)^2)*PI())/2)))*('Calcification Rates'!$H$63+'Calcification Rates'!$I$63)</f>
        <v>45.60148980897381</v>
      </c>
      <c r="DR34" s="2">
        <f>(2*'Calcification Rates'!$F$64*'Calcification Rates'!$H$64)+0.1*'Calcification Rates'!$F$64*($A34+(2*'Calcification Rates'!$F$64))*'Calcification Rates'!$H$64</f>
        <v>9.549090578786533</v>
      </c>
      <c r="DS34" s="2">
        <f>(2*('Calcification Rates'!$F$64-'Calcification Rates'!$G$64)*('Calcification Rates'!$H$64-'Calcification Rates'!$I$64))+(0.1*('Calcification Rates'!$F$64-'Calcification Rates'!$G$64)*($A34+(2*'Calcification Rates'!$F$64-'Calcification Rates'!$G$64)))*('Calcification Rates'!$H$64-'Calcification Rates'!$I$64)</f>
        <v>5.5544245658464328</v>
      </c>
      <c r="DT34" s="2">
        <f>(2*('Calcification Rates'!$F$64+'Calcification Rates'!$G$64)*('Calcification Rates'!$H$64+'Calcification Rates'!$I$64))+(0.1*('Calcification Rates'!$F$64+'Calcification Rates'!$G$64)*($A34+(2*'Calcification Rates'!$F$64+'Calcification Rates'!$G$64)))*('Calcification Rates'!$H$64+'Calcification Rates'!$I$64)</f>
        <v>14.628296152732945</v>
      </c>
      <c r="DU34" s="2">
        <f>((((((((($A34*2)/PI())/2)+'Calcification Rates'!$F$65)^2)*PI())/2))-((((((($A34*2)/PI())/2)^2)*PI())/2)))*'Calcification Rates'!$H$65</f>
        <v>35.069803363100831</v>
      </c>
      <c r="DV34" s="2">
        <f>((((((((($A34*2)/PI())/2)+('Calcification Rates'!$F$65-'Calcification Rates'!$G$65))^2)*PI())/2))-((((((($A34*2)/PI())/2)^2)*PI())/2)))*('Calcification Rates'!$H$65-'Calcification Rates'!$I$65)</f>
        <v>25.684002790502852</v>
      </c>
      <c r="DW34" s="2">
        <f>((((((((($A34*2)/PI())/2)+('Calcification Rates'!$F$65+'Calcification Rates'!$G$65))^2)*PI())/2))-((((((($A34*2)/PI())/2)^2)*PI())/2)))*('Calcification Rates'!$H$65+'Calcification Rates'!$I$65)</f>
        <v>45.60148980897381</v>
      </c>
      <c r="DX34" s="2">
        <f>(2*'Calcification Rates'!$F$66*'Calcification Rates'!$H$66)+0.1*'Calcification Rates'!$F$66*(DH34+(2*'Calcification Rates'!$F$66))*'Calcification Rates'!$H$66</f>
        <v>21.242065407367697</v>
      </c>
      <c r="DY34" s="2">
        <f>(2*('Calcification Rates'!$F$66-'Calcification Rates'!$G$66)*('Calcification Rates'!$H$66-'Calcification Rates'!$I$66))+(0.1*('Calcification Rates'!$F$66-'Calcification Rates'!$G$66)*(DH34+(2*'Calcification Rates'!$F$66-'Calcification Rates'!$G$66)))*('Calcification Rates'!$H$66-'Calcification Rates'!$I$66)</f>
        <v>12.39636158497591</v>
      </c>
      <c r="DZ34" s="2">
        <f>(2*('Calcification Rates'!$F$66+'Calcification Rates'!$G$66)*('Calcification Rates'!$H$66+'Calcification Rates'!$I$66))+(0.1*('Calcification Rates'!$F$66+'Calcification Rates'!$G$66)*(DH34+(2*'Calcification Rates'!$F$66+'Calcification Rates'!$G$66)))*('Calcification Rates'!$H$66+'Calcification Rates'!$I$66)</f>
        <v>32.435468001688307</v>
      </c>
      <c r="EA34" s="2">
        <f>((((((((($A34*2)/PI())/2)+'Calcification Rates'!$F$67)^2)*PI())/2))-((((((($A34*2)/PI())/2)^2)*PI())/2)))*'Calcification Rates'!$H$67</f>
        <v>35.069803363100831</v>
      </c>
      <c r="EB34" s="2">
        <f>((((((((($A34*2)/PI())/2)+('Calcification Rates'!$F$67-'Calcification Rates'!$G$67))^2)*PI())/2))-((((((($A34*2)/PI())/2)^2)*PI())/2)))*('Calcification Rates'!$H$67-'Calcification Rates'!$I$67)</f>
        <v>25.684002790502852</v>
      </c>
      <c r="EC34" s="2">
        <f>((((((((($A34*2)/PI())/2)+('Calcification Rates'!$F$67+'Calcification Rates'!$G$67))^2)*PI())/2))-((((((($A34*2)/PI())/2)^2)*PI())/2)))*('Calcification Rates'!$H$67+'Calcification Rates'!$I$67)</f>
        <v>45.60148980897381</v>
      </c>
      <c r="ED34" s="2">
        <f>((((((((($A34*2)/PI())/2)+'Calcification Rates'!$F$68)^2)*PI())/2))-((((((($A34*2)/PI())/2)^2)*PI())/2)))*'Calcification Rates'!$H$68</f>
        <v>35.069803363100831</v>
      </c>
      <c r="EE34" s="2">
        <f>((((((((($A34*2)/PI())/2)+('Calcification Rates'!$F$68-'Calcification Rates'!$G$68))^2)*PI())/2))-((((((($A34*2)/PI())/2)^2)*PI())/2)))*('Calcification Rates'!$H$68-'Calcification Rates'!$I$68)</f>
        <v>25.684002790502852</v>
      </c>
      <c r="EF34" s="2">
        <f>((((((((($A34*2)/PI())/2)+('Calcification Rates'!$F$68+'Calcification Rates'!$G$68))^2)*PI())/2))-((((((($A34*2)/PI())/2)^2)*PI())/2)))*('Calcification Rates'!$H$68+'Calcification Rates'!$I$68)</f>
        <v>45.60148980897381</v>
      </c>
      <c r="EG34" s="2">
        <f>((((1-'Calcification Rates'!$J$69)*$A34)*'Calcification Rates'!$F$69*0.1)+('Calcification Rates'!$J$69*$A34*'Calcification Rates'!$F$69))*'Calcification Rates'!$H$69</f>
        <v>9.8216624000000028</v>
      </c>
      <c r="EH34" s="2">
        <f>((((1-'Calcification Rates'!$J$69)*EC34)*(('Calcification Rates'!$F$69-'Calcification Rates'!$G$69)*0.1))+('Calcification Rates'!$J$69*EC34*('Calcification Rates'!$F$69-'Calcification Rates'!$G$69)))*('Calcification Rates'!$H$69-'Calcification Rates'!$I$69)</f>
        <v>10.342769913935992</v>
      </c>
      <c r="EI34" s="2">
        <f>((((1-'Calcification Rates'!$J$69)*EC34)*(('Calcification Rates'!$F$69+'Calcification Rates'!$G$69)*0.1))+('Calcification Rates'!$J$69*EC34*('Calcification Rates'!$F$69+'Calcification Rates'!$G$69)))*('Calcification Rates'!$H$69+'Calcification Rates'!$I$69)</f>
        <v>18.038520716315716</v>
      </c>
      <c r="EJ34" s="2">
        <f>(2*'Calcification Rates'!$F$70*'Calcification Rates'!$H$70)+0.1*'Calcification Rates'!$F$70*(DT34+(2*'Calcification Rates'!$F$70))*'Calcification Rates'!$H$70</f>
        <v>6.5013216658345208</v>
      </c>
      <c r="EK34" s="2">
        <f>(2*('Calcification Rates'!$F$70-'Calcification Rates'!$G$70)*('Calcification Rates'!$H$70-'Calcification Rates'!$I$70))+(0.1*('Calcification Rates'!$F$70-'Calcification Rates'!$G$70)*(DT34+(2*'Calcification Rates'!$F$70-'Calcification Rates'!$G$70)))*('Calcification Rates'!$H$70-'Calcification Rates'!$I$70)</f>
        <v>3.7710765934974098</v>
      </c>
      <c r="EL34" s="2">
        <f>(2*('Calcification Rates'!$F$70+'Calcification Rates'!$G$70)*('Calcification Rates'!$H$70+'Calcification Rates'!$I$70))+(0.1*('Calcification Rates'!$F$70+'Calcification Rates'!$G$70)*(DT34+(2*'Calcification Rates'!$F$70+'Calcification Rates'!$G$70)))*('Calcification Rates'!$H$70+'Calcification Rates'!$I$70)</f>
        <v>9.9868643884069961</v>
      </c>
      <c r="EM34" s="2">
        <f>((((1-'Calcification Rates'!$J$71)*$A34)*'Calcification Rates'!$F$71*0.1)+('Calcification Rates'!$J$71*$A34*'Calcification Rates'!$F$71))*'Calcification Rates'!$H$71</f>
        <v>72.305924025232457</v>
      </c>
      <c r="EN34" s="2">
        <f>((((1-'Calcification Rates'!$J$71)*$A34)*(('Calcification Rates'!$F$71-'Calcification Rates'!$G$71)*0.1))+('Calcification Rates'!$J$71*$A34*('Calcification Rates'!$F$71-'Calcification Rates'!$G$71)))*('Calcification Rates'!$H$71-'Calcification Rates'!$I$71)</f>
        <v>51.715974496085472</v>
      </c>
      <c r="EO34" s="2">
        <f>((((1-'Calcification Rates'!$J$71)*$A34)*(('Calcification Rates'!$F$71+'Calcification Rates'!$G$71)*0.1))+('Calcification Rates'!$J$71*$A34*('Calcification Rates'!$F$71+'Calcification Rates'!$G$71)))*('Calcification Rates'!$H$71+'Calcification Rates'!$I$71)</f>
        <v>96.168575930264709</v>
      </c>
      <c r="EP34" s="2">
        <f>(2*'Calcification Rates'!$F$72*'Calcification Rates'!$H$72)+0.1*'Calcification Rates'!$F$72*($A34+(2*'Calcification Rates'!$F$72))*'Calcification Rates'!$H$72</f>
        <v>9.549090578786533</v>
      </c>
      <c r="EQ34" s="2">
        <f>(2*('Calcification Rates'!$F$72-'Calcification Rates'!$G$72)*('Calcification Rates'!$H$72-'Calcification Rates'!$I$72))+(0.1*('Calcification Rates'!$F$72-'Calcification Rates'!$G$72)*($A34+(2*'Calcification Rates'!$F$72-'Calcification Rates'!$G$72)))*('Calcification Rates'!$H$72-'Calcification Rates'!$I$72)</f>
        <v>5.5544245658464328</v>
      </c>
      <c r="ER34" s="2">
        <f>(2*('Calcification Rates'!$F$72+'Calcification Rates'!$G$72)*('Calcification Rates'!$H$72+'Calcification Rates'!$I$72))+(0.1*('Calcification Rates'!$F$72+'Calcification Rates'!$G$72)*($A34+(2*'Calcification Rates'!$F$72+'Calcification Rates'!$G$72)))*('Calcification Rates'!$H$72+'Calcification Rates'!$I$72)</f>
        <v>14.628296152732945</v>
      </c>
      <c r="ES34" s="2">
        <f>$A34*'Calcification Rates'!$F$73*'Calcification Rates'!$H$73</f>
        <v>43.2</v>
      </c>
      <c r="ET34" s="2">
        <f>$A34*('Calcification Rates'!$F$73-'Calcification Rates'!$G$73)*('Calcification Rates'!$H$73-'Calcification Rates'!$I$73)</f>
        <v>30.246080000000003</v>
      </c>
      <c r="EU34" s="2">
        <f>$A34*('Calcification Rates'!$F$73+'Calcification Rates'!$G$73)*('Calcification Rates'!$H$73+'Calcification Rates'!$I$73)</f>
        <v>58.446080000000009</v>
      </c>
      <c r="EV34" s="2">
        <f>(2*'Calcification Rates'!$F$74*'Calcification Rates'!$H$74)+0.1*'Calcification Rates'!$F$74*($A34+(2*'Calcification Rates'!$F$74))*'Calcification Rates'!$H$74</f>
        <v>9.549090578786533</v>
      </c>
      <c r="EW34" s="2">
        <f>(2*('Calcification Rates'!$F$74-'Calcification Rates'!$G$74)*('Calcification Rates'!$H$74-'Calcification Rates'!$I$74))+(0.1*('Calcification Rates'!$F$74-'Calcification Rates'!$G$74)*($A34+(2*'Calcification Rates'!$F$74-'Calcification Rates'!$G$74)))*('Calcification Rates'!$H$74-'Calcification Rates'!$I$74)</f>
        <v>5.5544245658464328</v>
      </c>
      <c r="EX34" s="2">
        <f>(2*('Calcification Rates'!$F$74+'Calcification Rates'!$G$74)*('Calcification Rates'!$H$74+'Calcification Rates'!$I$74))+(0.1*('Calcification Rates'!$F$74+'Calcification Rates'!$G$74)*($A34+(2*'Calcification Rates'!$F$74+'Calcification Rates'!$G$74)))*('Calcification Rates'!$H$74+'Calcification Rates'!$I$74)</f>
        <v>14.628296152732945</v>
      </c>
      <c r="EY34" s="2">
        <f>$A34*'Calcification Rates'!$F$75*'Calcification Rates'!$H$75</f>
        <v>26.979835646258508</v>
      </c>
      <c r="EZ34" s="2">
        <f>$A34*('Calcification Rates'!$F$75-'Calcification Rates'!$G$75)*('Calcification Rates'!$H$75-'Calcification Rates'!$I$75)</f>
        <v>20.944035564829317</v>
      </c>
      <c r="FA34" s="2">
        <f>$A34*('Calcification Rates'!$F$75+'Calcification Rates'!$G$75)*('Calcification Rates'!$H$75+'Calcification Rates'!$I$75)</f>
        <v>33.717573869272549</v>
      </c>
      <c r="FB34" s="2">
        <f>((((1-'Calcification Rates'!$J$76)*$A34)*'Calcification Rates'!$F$76*0.1)+('Calcification Rates'!$J$76*$A34*'Calcification Rates'!$F$76))*'Calcification Rates'!$H$76</f>
        <v>18.47232</v>
      </c>
      <c r="FC34" s="2">
        <f>((((1-'Calcification Rates'!$J$76)*$A34)*(('Calcification Rates'!$F$76-'Calcification Rates'!$G$76)*0.1))+('Calcification Rates'!$J$76*$A34*('Calcification Rates'!$F$76-'Calcification Rates'!$G$76)))*('Calcification Rates'!$H$76-'Calcification Rates'!$I$76)</f>
        <v>12.928982015999999</v>
      </c>
      <c r="FD34" s="2">
        <f>((((1-'Calcification Rates'!$J$76)*$A34)*(('Calcification Rates'!$F$76+'Calcification Rates'!$G$76)*0.1))+('Calcification Rates'!$J$76*$A34*('Calcification Rates'!$F$76+'Calcification Rates'!$G$76)))*('Calcification Rates'!$H$76+'Calcification Rates'!$I$76)</f>
        <v>24.997564415999999</v>
      </c>
      <c r="FE34" s="113">
        <f>$A34*'Calcification Rates'!$F$77*'Calcification Rates'!$H$77</f>
        <v>56.640000000000008</v>
      </c>
      <c r="FF34" s="113">
        <f>$A34*('Calcification Rates'!$F$77-'Calcification Rates'!$G$77)*('Calcification Rates'!$H$77-'Calcification Rates'!$I$77)</f>
        <v>39.580800000000004</v>
      </c>
      <c r="FG34" s="113">
        <f>$A34*('Calcification Rates'!$F$77+'Calcification Rates'!$G$77)*('Calcification Rates'!$H$77+'Calcification Rates'!$I$77)</f>
        <v>76.736000000000018</v>
      </c>
      <c r="FH34" s="113">
        <f>$A34*'Calcification Rates'!$F$81*'Calcification Rates'!$H$81</f>
        <v>5.6959999999999997</v>
      </c>
      <c r="FI34" s="113">
        <f>$A34*('Calcification Rates'!$F$81-'Calcification Rates'!$G$81)*('Calcification Rates'!$H$81-'Calcification Rates'!$I$81)</f>
        <v>3.2319999999999998</v>
      </c>
      <c r="FJ34" s="113">
        <f>$A34*('Calcification Rates'!$F$81+'Calcification Rates'!$G$81)*('Calcification Rates'!$H$81+'Calcification Rates'!$I$81)</f>
        <v>8.16</v>
      </c>
      <c r="FK34" s="113">
        <f>$A34*'Calcification Rates'!$F$84*'Calcification Rates'!$H$84</f>
        <v>5.6959999999999997</v>
      </c>
      <c r="FL34" s="113">
        <f>$A34*('Calcification Rates'!$F$84-'Calcification Rates'!$G$84)*('Calcification Rates'!$H$84-'Calcification Rates'!$I$84)</f>
        <v>3.2319999999999998</v>
      </c>
      <c r="FM34" s="113">
        <f>$A34*('Calcification Rates'!$F$84+'Calcification Rates'!$G$84)*('Calcification Rates'!$H$84+'Calcification Rates'!$I$84)</f>
        <v>8.16</v>
      </c>
    </row>
    <row r="35" spans="1:169" x14ac:dyDescent="0.3">
      <c r="A35" s="1">
        <v>33</v>
      </c>
      <c r="B35" s="2">
        <f>((((1-'Calcification Rates'!$J$11)*A35)*'Calcification Rates'!$F$11*0.1)+('Calcification Rates'!$J$11*A35*'Calcification Rates'!$F$11))*'Calcification Rates'!$H$11</f>
        <v>74.565484151020982</v>
      </c>
      <c r="C35" s="2">
        <f>((((1-'Calcification Rates'!$J$11)*A35)*(('Calcification Rates'!$F$11-'Calcification Rates'!$G$11)*0.1))+('Calcification Rates'!$J$11*A35*('Calcification Rates'!$F$11-'Calcification Rates'!$G$11)))*('Calcification Rates'!$H$11-'Calcification Rates'!$I$11)</f>
        <v>53.332098699088149</v>
      </c>
      <c r="D35" s="2">
        <f>((((1-'Calcification Rates'!$J$11)*A35)*(('Calcification Rates'!$F$11+'Calcification Rates'!$G$11)*0.1))+('Calcification Rates'!$J$11*A35*('Calcification Rates'!$F$11+'Calcification Rates'!$G$11)))*('Calcification Rates'!$H$11+'Calcification Rates'!$I$11)</f>
        <v>99.173843928085489</v>
      </c>
      <c r="E35" s="2">
        <f>((((1-'Calcification Rates'!$J$12)*A35)*'Calcification Rates'!$F$12*0.1)+('Calcification Rates'!$J$12*A35*'Calcification Rates'!$F$12))*'Calcification Rates'!$H$12</f>
        <v>12.945976369886852</v>
      </c>
      <c r="F35" s="2">
        <f>((((1-'Calcification Rates'!$J$12)*A35)*(('Calcification Rates'!$F$12-'Calcification Rates'!$G$12)*0.1))+('Calcification Rates'!$J$12*A35*('Calcification Rates'!$F$12-'Calcification Rates'!$G$12)))*('Calcification Rates'!$H$12-'Calcification Rates'!$I$12)</f>
        <v>9.7606401033553993</v>
      </c>
      <c r="G35" s="2">
        <f>((((1-'Calcification Rates'!$J$12)*A35)*(('Calcification Rates'!$F$12+'Calcification Rates'!$G$12)*0.1))+('Calcification Rates'!$J$12*A35*('Calcification Rates'!$F$12+'Calcification Rates'!$G$12)))*('Calcification Rates'!$H$12+'Calcification Rates'!$I$12)</f>
        <v>16.53732055335578</v>
      </c>
      <c r="H35" s="2">
        <f>(2*'Calcification Rates'!$F$13*'Calcification Rates'!$H$13)+0.1*'Calcification Rates'!$F$13*(A35+(2*'Calcification Rates'!$F$13))*'Calcification Rates'!$H$13</f>
        <v>9.7245350222186886</v>
      </c>
      <c r="I35" s="2">
        <f>(2*('Calcification Rates'!$F$13-'Calcification Rates'!$G$13)*('Calcification Rates'!$H$13-'Calcification Rates'!$I$13))+(0.1*('Calcification Rates'!$F$13-'Calcification Rates'!$G$13)*(A35+(2*'Calcification Rates'!$F$13-'Calcification Rates'!$G$13)))*('Calcification Rates'!$H$13-'Calcification Rates'!$I$13)</f>
        <v>5.657082773010699</v>
      </c>
      <c r="J35" s="2">
        <f>(2*('Calcification Rates'!$F$13+'Calcification Rates'!$G$13)*('Calcification Rates'!$H$13+'Calcification Rates'!$I$13))+(0.1*('Calcification Rates'!$F$13+'Calcification Rates'!$G$13)*(A35+(2*'Calcification Rates'!$F$13+'Calcification Rates'!$G$13)))*('Calcification Rates'!$H$13+'Calcification Rates'!$I$13)</f>
        <v>14.895479602619821</v>
      </c>
      <c r="K35" s="2">
        <f>(2*'Calcification Rates'!$F$14*'Calcification Rates'!$H$14)+0.1*'Calcification Rates'!$F$14*(A35+(2*'Calcification Rates'!$F$14))*'Calcification Rates'!$H$14</f>
        <v>18.468917808418102</v>
      </c>
      <c r="L35" s="2">
        <f>(2*('Calcification Rates'!$F$14-'Calcification Rates'!$G$14)*('Calcification Rates'!$H$14-'Calcification Rates'!$I$14))+(0.1*('Calcification Rates'!$F$14-'Calcification Rates'!$G$14)*(A35+(2*'Calcification Rates'!$F$14-'Calcification Rates'!$G$14)))*('Calcification Rates'!$H$14-'Calcification Rates'!$I$14)</f>
        <v>11.493184447489201</v>
      </c>
      <c r="M35" s="2">
        <f>(2*('Calcification Rates'!$F$14+'Calcification Rates'!$G$14)*('Calcification Rates'!$H$14+'Calcification Rates'!$I$14))+(0.1*('Calcification Rates'!$F$14+'Calcification Rates'!$G$14)*(A35+(2*'Calcification Rates'!$F$14+'Calcification Rates'!$G$14)))*('Calcification Rates'!$H$14+'Calcification Rates'!$I$14)</f>
        <v>27.158678158842825</v>
      </c>
      <c r="N35" s="2">
        <f>((((((((($A35*2)/PI())/2)+'Calcification Rates'!$F$15)^2)*PI())/2))-((((((($A35*2)/PI())/2)^2)*PI())/2)))*'Calcification Rates'!$H$15</f>
        <v>42.154530652505322</v>
      </c>
      <c r="O35" s="2">
        <f>((((((((($A35*2)/PI())/2)+('Calcification Rates'!$F$15-'Calcification Rates'!$G$15))^2)*PI())/2))-((((((($A35*2)/PI())/2)^2)*PI())/2)))*('Calcification Rates'!$H$15-'Calcification Rates'!$I$15)</f>
        <v>32.061705615964087</v>
      </c>
      <c r="P35" s="2">
        <f>((((((((($A35*2)/PI())/2)+('Calcification Rates'!$F$15+'Calcification Rates'!$G$15))^2)*PI())/2))-((((((($A35*2)/PI())/2)^2)*PI())/2)))*('Calcification Rates'!$H$15+'Calcification Rates'!$I$15)</f>
        <v>53.568266094515998</v>
      </c>
      <c r="Q35" s="2">
        <f>(2*'Calcification Rates'!$F$16*'Calcification Rates'!$H$16)+0.1*'Calcification Rates'!$F$16*(A35+(2*'Calcification Rates'!$F$16))*'Calcification Rates'!$H$16</f>
        <v>18.468917808418102</v>
      </c>
      <c r="R35" s="2">
        <f>(2*('Calcification Rates'!$F$16-'Calcification Rates'!$G$16)*('Calcification Rates'!$H$16-'Calcification Rates'!$I$16))+(0.1*('Calcification Rates'!$F$16-'Calcification Rates'!$G$16)*(A35+(2*'Calcification Rates'!$F$16-'Calcification Rates'!$G$16)))*('Calcification Rates'!$H$16-'Calcification Rates'!$I$16)</f>
        <v>11.493184447489201</v>
      </c>
      <c r="S35" s="2">
        <f>(2*('Calcification Rates'!$F$16+'Calcification Rates'!$G$16)*('Calcification Rates'!$H$16+'Calcification Rates'!$I$16))+(0.1*('Calcification Rates'!$F$16+'Calcification Rates'!$G$16)*(A35+(2*'Calcification Rates'!$F$16+'Calcification Rates'!$G$16)))*('Calcification Rates'!$H$16+'Calcification Rates'!$I$16)</f>
        <v>27.158678158842825</v>
      </c>
      <c r="T35" s="2">
        <f>$A35*'Calcification Rates'!$F$17*'Calcification Rates'!$H$17</f>
        <v>40.421452321563557</v>
      </c>
      <c r="U35" s="2">
        <f>$A35*('Calcification Rates'!$F$17-'Calcification Rates'!$G$17)*('Calcification Rates'!$H$17-'Calcification Rates'!$I$17)</f>
        <v>30.94922660530758</v>
      </c>
      <c r="V35" s="2">
        <f>$A35*('Calcification Rates'!$F$17+'Calcification Rates'!$G$17)*('Calcification Rates'!$H$17+'Calcification Rates'!$I$17)</f>
        <v>51.026866336170677</v>
      </c>
      <c r="W35" s="2">
        <f>$A35*'Calcification Rates'!$F$22*'Calcification Rates'!$H$22</f>
        <v>5.8739999999999997</v>
      </c>
      <c r="X35" s="2">
        <f>$A35*('Calcification Rates'!$F$22-'Calcification Rates'!$G$22)*('Calcification Rates'!$H$22-'Calcification Rates'!$I$22)</f>
        <v>3.3329999999999997</v>
      </c>
      <c r="Y35" s="2">
        <f>$A35*('Calcification Rates'!$F$22+'Calcification Rates'!$G$22)*('Calcification Rates'!$H$22+'Calcification Rates'!$I$22)</f>
        <v>8.4150000000000009</v>
      </c>
      <c r="Z35" s="2">
        <f>((((((((($A35*2)/PI())/2)+'Calcification Rates'!$F$25)^2)*PI())/2))-((((((($A35*2)/PI())/2)^2)*PI())/2)))*'Calcification Rates'!$H$25</f>
        <v>62.990730299942953</v>
      </c>
      <c r="AA35" s="2">
        <f>((((((((($A35*2)/PI())/2)+('Calcification Rates'!$F$25-'Calcification Rates'!$G$25))^2)*PI())/2))-((((((($A35*2)/PI())/2)^2)*PI())/2)))*('Calcification Rates'!$H$25-'Calcification Rates'!$I$25)</f>
        <v>27.170121442612327</v>
      </c>
      <c r="AB35" s="2">
        <f>((((((((($A35*2)/PI())/2)+('Calcification Rates'!$F$25+'Calcification Rates'!$G$25))^2)*PI())/2))-((((((($A35*2)/PI())/2)^2)*PI())/2)))*('Calcification Rates'!$H$25+'Calcification Rates'!$I$25)</f>
        <v>100.45728416057807</v>
      </c>
      <c r="AC35" s="2">
        <f>((((((((($A35*2)/PI())/2)+'Calcification Rates'!$F$26)^2)*PI())/2))-((((((($A35*2)/PI())/2)^2)*PI())/2)))*'Calcification Rates'!$H$26</f>
        <v>62.990730299942953</v>
      </c>
      <c r="AD35" s="2">
        <f>((((((((($A35*2)/PI())/2)+('Calcification Rates'!$F$26-'Calcification Rates'!$G$26))^2)*PI())/2))-((((((($A35*2)/PI())/2)^2)*PI())/2)))*('Calcification Rates'!$H$26-'Calcification Rates'!$I$26)</f>
        <v>27.170121442612327</v>
      </c>
      <c r="AE35" s="2">
        <f>((((((((($A35*2)/PI())/2)+('Calcification Rates'!$F$26+'Calcification Rates'!$G$26))^2)*PI())/2))-((((((($A35*2)/PI())/2)^2)*PI())/2)))*('Calcification Rates'!$H$26+'Calcification Rates'!$I$26)</f>
        <v>100.45728416057807</v>
      </c>
      <c r="AF35" s="2">
        <f>((((((((($A35*2)/PI())/2)+'Calcification Rates'!$F$27)^2)*PI())/2))-((((((($A35*2)/PI())/2)^2)*PI())/2)))*'Calcification Rates'!$H$27</f>
        <v>62.990730299942953</v>
      </c>
      <c r="AG35" s="2">
        <f>((((((((($A35*2)/PI())/2)+('Calcification Rates'!$F$27-'Calcification Rates'!$G$27))^2)*PI())/2))-((((((($A35*2)/PI())/2)^2)*PI())/2)))*('Calcification Rates'!$H$27-'Calcification Rates'!$I$27)</f>
        <v>27.170121442612327</v>
      </c>
      <c r="AH35" s="2">
        <f>((((((((($A35*2)/PI())/2)+('Calcification Rates'!$F$27+'Calcification Rates'!$G$27))^2)*PI())/2))-((((((($A35*2)/PI())/2)^2)*PI())/2)))*('Calcification Rates'!$H$27+'Calcification Rates'!$I$27)</f>
        <v>100.45728416057807</v>
      </c>
      <c r="AI35" s="2">
        <f>$A35*'Calcification Rates'!$F$29*'Calcification Rates'!$H$29</f>
        <v>53.252099999999984</v>
      </c>
      <c r="AJ35" s="2">
        <f>$A35*('Calcification Rates'!$F$29-'Calcification Rates'!$G$29)*('Calcification Rates'!$H$29-'Calcification Rates'!$I$29)</f>
        <v>49.271639999999991</v>
      </c>
      <c r="AK35" s="2">
        <f>$A35*('Calcification Rates'!$F$29+'Calcification Rates'!$G$29)*('Calcification Rates'!$H$29+'Calcification Rates'!$I$29)</f>
        <v>57.232559999999985</v>
      </c>
      <c r="AL35" s="2">
        <f>(2*'Calcification Rates'!$F$30*'Calcification Rates'!$H$30)+0.1*'Calcification Rates'!$F$30*($A35+(2*'Calcification Rates'!$F$30))*'Calcification Rates'!$H$30</f>
        <v>9.7245350222186886</v>
      </c>
      <c r="AM35" s="2">
        <f>(2*('Calcification Rates'!$F$30-'Calcification Rates'!$G$30)*('Calcification Rates'!$H$30-'Calcification Rates'!$I$30))+(0.1*('Calcification Rates'!$F$30-'Calcification Rates'!$G$30)*($A35+(2*'Calcification Rates'!$F$30-'Calcification Rates'!$G$30)))*('Calcification Rates'!$H$30-'Calcification Rates'!$I$30)</f>
        <v>5.657082773010699</v>
      </c>
      <c r="AN35" s="2">
        <f>(2*('Calcification Rates'!$F$30+'Calcification Rates'!$G$30)*('Calcification Rates'!$H$30+'Calcification Rates'!$I$30))+(0.1*('Calcification Rates'!$F$30+'Calcification Rates'!$G$30)*($A35+(2*'Calcification Rates'!$F$30+'Calcification Rates'!$G$30)))*('Calcification Rates'!$H$30+'Calcification Rates'!$I$30)</f>
        <v>14.895479602619821</v>
      </c>
      <c r="AO35" s="2">
        <f>((((((((($A35*2)/PI())/2)+'Calcification Rates'!$F$31)^2)*PI())/2))-((((((($A35*2)/PI())/2)^2)*PI())/2)))*'Calcification Rates'!$H$31</f>
        <v>117.39248049178639</v>
      </c>
      <c r="AP35" s="2">
        <f>((((((((($A35*2)/PI())/2)+('Calcification Rates'!$F$31-'Calcification Rates'!$G$31))^2)*PI())/2))-((((((($A35*2)/PI())/2)^2)*PI())/2)))*('Calcification Rates'!$H$31-'Calcification Rates'!$I$31)</f>
        <v>72.078336810229359</v>
      </c>
      <c r="AQ35" s="2">
        <f>((((((((($A35*2)/PI())/2)+('Calcification Rates'!$F$31+'Calcification Rates'!$G$31))^2)*PI())/2))-((((((($A35*2)/PI())/2)^2)*PI())/2)))*('Calcification Rates'!$H$31+'Calcification Rates'!$I$31)</f>
        <v>174.88906555639454</v>
      </c>
      <c r="AR35" s="2">
        <f>(2*'Calcification Rates'!$F$32*'Calcification Rates'!$H$32)+0.1*'Calcification Rates'!$F$32*($A35+(2*'Calcification Rates'!$F$32))*'Calcification Rates'!$H$32</f>
        <v>9.7245350222186886</v>
      </c>
      <c r="AS35" s="2">
        <f>(2*('Calcification Rates'!$F$32-'Calcification Rates'!$G$32)*('Calcification Rates'!$H$32-'Calcification Rates'!$I$32))+(0.1*('Calcification Rates'!$F$32-'Calcification Rates'!$G$32)*($A35+(2*'Calcification Rates'!$F$32-'Calcification Rates'!$G$32)))*('Calcification Rates'!$H$32-'Calcification Rates'!$I$32)</f>
        <v>5.657082773010699</v>
      </c>
      <c r="AT35" s="2">
        <f>(2*('Calcification Rates'!$F$32+'Calcification Rates'!$G$32)*('Calcification Rates'!$H$32+'Calcification Rates'!$I$32))+(0.1*('Calcification Rates'!$F$32+'Calcification Rates'!$G$32)*($A35+(2*'Calcification Rates'!$F$32+'Calcification Rates'!$G$32)))*('Calcification Rates'!$H$32+'Calcification Rates'!$I$32)</f>
        <v>14.895479602619821</v>
      </c>
      <c r="AU35" s="2">
        <f>((((((((($A35*2)/PI())/2)+'Calcification Rates'!$F$36)^2)*PI())/2))-((((((($A35*2)/PI())/2)^2)*PI())/2)))*'Calcification Rates'!$H$36</f>
        <v>44.563804302703304</v>
      </c>
      <c r="AV35" s="2">
        <f>((((((((($A35*2)/PI())/2)+('Calcification Rates'!$F$36-'Calcification Rates'!$G$36))^2)*PI())/2))-((((((($A35*2)/PI())/2)^2)*PI())/2)))*('Calcification Rates'!$H$36-'Calcification Rates'!$I$36)</f>
        <v>34.053546477050674</v>
      </c>
      <c r="AW35" s="2">
        <f>((((((((($A35*2)/PI())/2)+('Calcification Rates'!$F$36+'Calcification Rates'!$G$36))^2)*PI())/2))-((((((($A35*2)/PI())/2)^2)*PI())/2)))*('Calcification Rates'!$H$36+'Calcification Rates'!$I$36)</f>
        <v>56.333505754901552</v>
      </c>
      <c r="AX35" s="2">
        <f>$A35*'Calcification Rates'!$F$37*'Calcification Rates'!$H$37</f>
        <v>42.649023055555553</v>
      </c>
      <c r="AY35" s="2">
        <f>$A35*('Calcification Rates'!$F$37-'Calcification Rates'!$G$37)*('Calcification Rates'!$H$37-'Calcification Rates'!$I$37)</f>
        <v>32.829871055662018</v>
      </c>
      <c r="AZ35" s="2">
        <f>$A35*('Calcification Rates'!$F$37+'Calcification Rates'!$G$37)*('Calcification Rates'!$H$37+'Calcification Rates'!$I$37)</f>
        <v>53.522540999421658</v>
      </c>
      <c r="BA35" s="2">
        <f>$A35*'Calcification Rates'!$F$38*'Calcification Rates'!$H$38</f>
        <v>63.474686000000013</v>
      </c>
      <c r="BB35" s="2">
        <f>$A35*('Calcification Rates'!$F$38-'Calcification Rates'!$G$38)*('Calcification Rates'!$H$38-'Calcification Rates'!$I$38)</f>
        <v>48.431668000000002</v>
      </c>
      <c r="BC35" s="2">
        <f>$A35*('Calcification Rates'!$F$38+'Calcification Rates'!$G$38)*('Calcification Rates'!$H$38+'Calcification Rates'!$I$38)</f>
        <v>80.270685000000014</v>
      </c>
      <c r="BD35" s="2">
        <f>(2*'Calcification Rates'!$F$39*'Calcification Rates'!$H$39)+0.1*'Calcification Rates'!$F$39*(AN35+(2*'Calcification Rates'!$F$39))*'Calcification Rates'!$H$39</f>
        <v>6.5481975174942075</v>
      </c>
      <c r="BE35" s="2">
        <f>(2*('Calcification Rates'!$F$39-'Calcification Rates'!$G$39)*('Calcification Rates'!$H$39-'Calcification Rates'!$I$39))+(0.1*('Calcification Rates'!$F$39-'Calcification Rates'!$G$39)*(AN35+(2*'Calcification Rates'!$F$39-'Calcification Rates'!$G$39)))*('Calcification Rates'!$H$39-'Calcification Rates'!$I$39)</f>
        <v>3.79850516744676</v>
      </c>
      <c r="BF35" s="2">
        <f>(2*('Calcification Rates'!$F$39+'Calcification Rates'!$G$39)*('Calcification Rates'!$H$39+'Calcification Rates'!$I$39))+(0.1*('Calcification Rates'!$F$39+'Calcification Rates'!$G$39)*(AN35+(2*'Calcification Rates'!$F$39+'Calcification Rates'!$G$39)))*('Calcification Rates'!$H$39+'Calcification Rates'!$I$39)</f>
        <v>10.058251384300448</v>
      </c>
      <c r="BG35" s="2">
        <f>((((((((($A35*2)/PI())/2)+'Calcification Rates'!$F$40)^2)*PI())/2))-((((((($A35*2)/PI())/2)^2)*PI())/2)))*'Calcification Rates'!$H$40</f>
        <v>44.563804302703304</v>
      </c>
      <c r="BH35" s="2">
        <f>((((((((($A35*2)/PI())/2)+('Calcification Rates'!$F$40-'Calcification Rates'!$G$40))^2)*PI())/2))-((((((($A35*2)/PI())/2)^2)*PI())/2)))*('Calcification Rates'!$H$40-'Calcification Rates'!$I$40)</f>
        <v>34.053546477050674</v>
      </c>
      <c r="BI35" s="2">
        <f>((((((((($A35*2)/PI())/2)+('Calcification Rates'!$F$40+'Calcification Rates'!$G$40))^2)*PI())/2))-((((((($A35*2)/PI())/2)^2)*PI())/2)))*('Calcification Rates'!$H$40+'Calcification Rates'!$I$40)</f>
        <v>56.333505754901552</v>
      </c>
      <c r="BJ35" s="2">
        <f>((((((((($A35*2)/PI())/2)+'Calcification Rates'!$F$41)^2)*PI())/2))-((((((($A35*2)/PI())/2)^2)*PI())/2)))*'Calcification Rates'!$H$41</f>
        <v>51.358764435426551</v>
      </c>
      <c r="BK35" s="2">
        <f>((((((((($A35*2)/PI())/2)+('Calcification Rates'!$F$41-'Calcification Rates'!$G$41))^2)*PI())/2))-((((((($A35*2)/PI())/2)^2)*PI())/2)))*('Calcification Rates'!$H$41-'Calcification Rates'!$I$41)</f>
        <v>41.104168877096122</v>
      </c>
      <c r="BL35" s="2">
        <f>((((((((($A35*2)/PI())/2)+('Calcification Rates'!$F$41+'Calcification Rates'!$G$41))^2)*PI())/2))-((((((($A35*2)/PI())/2)^2)*PI())/2)))*('Calcification Rates'!$H$41+'Calcification Rates'!$I$41)</f>
        <v>62.687309923264124</v>
      </c>
      <c r="BM35" s="2">
        <f>((((1-'Calcification Rates'!$J$42)*$A35)*'Calcification Rates'!$F$42*0.1)+('Calcification Rates'!$J$42*$A35*'Calcification Rates'!$F$42))*'Calcification Rates'!$H$42</f>
        <v>12.945976369886852</v>
      </c>
      <c r="BN35" s="2">
        <f>((((1-'Calcification Rates'!$J$42)*BI35)*(('Calcification Rates'!$F$42-'Calcification Rates'!$G$42)*0.1))+('Calcification Rates'!$J$42*BI35*('Calcification Rates'!$F$42-'Calcification Rates'!$G$42)))*('Calcification Rates'!$H$42-'Calcification Rates'!$I$42)</f>
        <v>16.662153801027099</v>
      </c>
      <c r="BO35" s="2">
        <f>((((1-'Calcification Rates'!$J$42)*BI35)*(('Calcification Rates'!$F$42+'Calcification Rates'!$G$42)*0.1))+('Calcification Rates'!$J$42*BI35*('Calcification Rates'!$F$42+'Calcification Rates'!$G$42)))*('Calcification Rates'!$H$42+'Calcification Rates'!$I$42)</f>
        <v>28.230461895852098</v>
      </c>
      <c r="BP35" s="2">
        <f>(2*'Calcification Rates'!$F$43*'Calcification Rates'!$H$43)+0.1*'Calcification Rates'!$F$43*($A35+(2*'Calcification Rates'!$F$43))*'Calcification Rates'!$H$43</f>
        <v>9.7245350222186886</v>
      </c>
      <c r="BQ35" s="2">
        <f>(2*('Calcification Rates'!$F$43-'Calcification Rates'!$G$43)*('Calcification Rates'!$H$43-'Calcification Rates'!$I$43))+(0.1*('Calcification Rates'!$F$43-'Calcification Rates'!$G$43)*($A35+(2*'Calcification Rates'!$F$43-'Calcification Rates'!$G$43)))*('Calcification Rates'!$H$43-'Calcification Rates'!$I$43)</f>
        <v>5.657082773010699</v>
      </c>
      <c r="BR35" s="2">
        <f>(2*('Calcification Rates'!$F$43+'Calcification Rates'!$G$43)*('Calcification Rates'!$H$43+'Calcification Rates'!$I$43))+(0.1*('Calcification Rates'!$F$43+'Calcification Rates'!$G$43)*($A35+(2*'Calcification Rates'!$F$43+'Calcification Rates'!$G$43)))*('Calcification Rates'!$H$43+'Calcification Rates'!$I$43)</f>
        <v>14.895479602619821</v>
      </c>
      <c r="BS35" s="2">
        <f>$A35*'Calcification Rates'!$F$44*'Calcification Rates'!$H$44</f>
        <v>52.678193333333333</v>
      </c>
      <c r="BT35" s="2">
        <f>$A35*('Calcification Rates'!$F$44-'Calcification Rates'!$G$44)*('Calcification Rates'!$H$44-'Calcification Rates'!$I$44)</f>
        <v>39.200324763535178</v>
      </c>
      <c r="BU35" s="2">
        <f>$A35*('Calcification Rates'!$F$44+'Calcification Rates'!$G$44)*('Calcification Rates'!$H$44+'Calcification Rates'!$I$44)</f>
        <v>67.670313962426121</v>
      </c>
      <c r="BV35" s="2">
        <f>(2*'Calcification Rates'!$F$45*'Calcification Rates'!$H$45)+0.1*'Calcification Rates'!$F$45*($A35+(2*'Calcification Rates'!$F$45))*'Calcification Rates'!$H$45</f>
        <v>9.7245350222186886</v>
      </c>
      <c r="BW35" s="2">
        <f>(2*('Calcification Rates'!$F$45-'Calcification Rates'!$G$45)*('Calcification Rates'!$H$45-'Calcification Rates'!$I$45))+(0.1*('Calcification Rates'!$F$45-'Calcification Rates'!$G$45)*($A35+(2*'Calcification Rates'!$F$45-'Calcification Rates'!$G$45)))*('Calcification Rates'!$H$45-'Calcification Rates'!$I$45)</f>
        <v>5.657082773010699</v>
      </c>
      <c r="BX35" s="2">
        <f>(2*('Calcification Rates'!$F$45+'Calcification Rates'!$G$45)*('Calcification Rates'!$H$45+'Calcification Rates'!$I$45))+(0.1*('Calcification Rates'!$F$45+'Calcification Rates'!$G$45)*($A35+(2*'Calcification Rates'!$F$45+'Calcification Rates'!$G$45)))*('Calcification Rates'!$H$45+'Calcification Rates'!$I$45)</f>
        <v>14.895479602619821</v>
      </c>
      <c r="BY35" s="2">
        <f>$A35*'Calcification Rates'!$F$46*'Calcification Rates'!$H$46</f>
        <v>13.384800000000002</v>
      </c>
      <c r="BZ35" s="2">
        <f>$A35*('Calcification Rates'!$F$46-'Calcification Rates'!$G$46)*('Calcification Rates'!$H$46-'Calcification Rates'!$I$46)</f>
        <v>10.323224999999999</v>
      </c>
      <c r="CA35" s="2">
        <f>$A35*('Calcification Rates'!$F$46+'Calcification Rates'!$G$46)*('Calcification Rates'!$H$46+'Calcification Rates'!$I$46)</f>
        <v>16.758225000000003</v>
      </c>
      <c r="CB35" s="2">
        <f>(2*'Calcification Rates'!$F$47*'Calcification Rates'!$H$47)+0.1*'Calcification Rates'!$F$47*(BL35+(2*'Calcification Rates'!$F$47))*'Calcification Rates'!$H$47</f>
        <v>14.933008588703688</v>
      </c>
      <c r="CC35" s="2">
        <f>(2*('Calcification Rates'!$F$47-'Calcification Rates'!$G$47)*('Calcification Rates'!$H$47-'Calcification Rates'!$I$47))+(0.1*('Calcification Rates'!$F$47-'Calcification Rates'!$G$47)*(BL35+(2*'Calcification Rates'!$F$47-'Calcification Rates'!$G$47)))*('Calcification Rates'!$H$47-'Calcification Rates'!$I$47)</f>
        <v>8.704728785262926</v>
      </c>
      <c r="CD35" s="2">
        <f>(2*('Calcification Rates'!$F$47+'Calcification Rates'!$G$47)*('Calcification Rates'!$H$47+'Calcification Rates'!$I$47))+(0.1*('Calcification Rates'!$F$47+'Calcification Rates'!$G$47)*(BL35+(2*'Calcification Rates'!$F$47+'Calcification Rates'!$G$47)))*('Calcification Rates'!$H$47+'Calcification Rates'!$I$47)</f>
        <v>22.827437485778454</v>
      </c>
      <c r="CE35" s="2">
        <f>(2*'Calcification Rates'!$F$48*'Calcification Rates'!$H$48)+0.1*'Calcification Rates'!$F$48*($A35+(2*'Calcification Rates'!$F$48))*'Calcification Rates'!$H$48</f>
        <v>9.7245350222186886</v>
      </c>
      <c r="CF35" s="2">
        <f>(2*('Calcification Rates'!$F$48-'Calcification Rates'!$G$48)*('Calcification Rates'!$H$48-'Calcification Rates'!$I$48))+(0.1*('Calcification Rates'!$F$48-'Calcification Rates'!$G$48)*($A35+(2*'Calcification Rates'!$F$48-'Calcification Rates'!$G$48)))*('Calcification Rates'!$H$48-'Calcification Rates'!$I$48)</f>
        <v>5.657082773010699</v>
      </c>
      <c r="CG35" s="2">
        <f>(2*('Calcification Rates'!$F$48+'Calcification Rates'!$G$48)*('Calcification Rates'!$H$48+'Calcification Rates'!$I$48))+(0.1*('Calcification Rates'!$F$48+'Calcification Rates'!$G$48)*($A35+(2*'Calcification Rates'!$F$48+'Calcification Rates'!$G$48)))*('Calcification Rates'!$H$48+'Calcification Rates'!$I$48)</f>
        <v>14.895479602619821</v>
      </c>
      <c r="CH35" s="2">
        <f>((((1-'Calcification Rates'!$J$52)*$A35)*'Calcification Rates'!$F$52*0.1)+('Calcification Rates'!$J$52*$A35*'Calcification Rates'!$F$52))*'Calcification Rates'!$H$52</f>
        <v>73.084066439999987</v>
      </c>
      <c r="CI35" s="2">
        <f>((((1-'Calcification Rates'!$J$52)*$A35)*(('Calcification Rates'!$F$52-'Calcification Rates'!$G$52)*0.1))+('Calcification Rates'!$J$52*$A35*('Calcification Rates'!$F$52-'Calcification Rates'!$G$52)))*('Calcification Rates'!$H$52-'Calcification Rates'!$I$52)</f>
        <v>47.841857840408075</v>
      </c>
      <c r="CJ35" s="2">
        <f>((((1-'Calcification Rates'!$J$52)*$A35)*(('Calcification Rates'!$F$52+'Calcification Rates'!$G$52)*0.1))+('Calcification Rates'!$J$52*$A35*('Calcification Rates'!$F$52+'Calcification Rates'!$G$52)))*('Calcification Rates'!$H$52+'Calcification Rates'!$I$52)</f>
        <v>103.39749920013803</v>
      </c>
      <c r="CK35" s="2">
        <f>((((1-'Calcification Rates'!$J$53)*$A35)*'Calcification Rates'!$F$53*0.1)+('Calcification Rates'!$J$53*$A35*'Calcification Rates'!$F$53))*'Calcification Rates'!$H$53</f>
        <v>87.458725572000034</v>
      </c>
      <c r="CL35" s="2">
        <f>((((1-'Calcification Rates'!$J$53)*$A35)*(('Calcification Rates'!$F$53-'Calcification Rates'!$G$53)*0.1))+('Calcification Rates'!$J$53*$A35*('Calcification Rates'!$F$53-'Calcification Rates'!$G$53)))*('Calcification Rates'!$H$53-'Calcification Rates'!$I$53)</f>
        <v>60.528943492309672</v>
      </c>
      <c r="CM35" s="2">
        <f>((((1-'Calcification Rates'!$J$53)*$A35)*(('Calcification Rates'!$F$53+'Calcification Rates'!$G$53)*0.1))+('Calcification Rates'!$J$53*$A35*('Calcification Rates'!$F$53+'Calcification Rates'!$G$53)))*('Calcification Rates'!$H$53+'Calcification Rates'!$I$53)</f>
        <v>119.31577500843868</v>
      </c>
      <c r="CN35" s="2">
        <f>((((1-'Calcification Rates'!$J$54)*$A35)*'Calcification Rates'!$F$54*0.1)+('Calcification Rates'!$J$54*$A35*'Calcification Rates'!$F$54))*'Calcification Rates'!$H$54</f>
        <v>74.565484151020982</v>
      </c>
      <c r="CO35" s="2">
        <f>((((1-'Calcification Rates'!$J$54)*$A35)*(('Calcification Rates'!$F$54-'Calcification Rates'!$G$54)*0.1))+('Calcification Rates'!$J$54*$A35*('Calcification Rates'!$F$54-'Calcification Rates'!$G$54)))*('Calcification Rates'!$H$54-'Calcification Rates'!$I$54)</f>
        <v>53.332098699088149</v>
      </c>
      <c r="CP35" s="2">
        <f>((((1-'Calcification Rates'!$J$54)*$A35)*(('Calcification Rates'!$F$54+'Calcification Rates'!$G$54)*0.1))+('Calcification Rates'!$J$54*$A35*('Calcification Rates'!$F$54+'Calcification Rates'!$G$54)))*('Calcification Rates'!$H$54+'Calcification Rates'!$I$54)</f>
        <v>99.173843928085489</v>
      </c>
      <c r="CQ35" s="2">
        <f>((((1-'Calcification Rates'!$J$55)*$A35)*'Calcification Rates'!$F$55*0.1)+('Calcification Rates'!$J$55*$A35*'Calcification Rates'!$F$55))*'Calcification Rates'!$H$55</f>
        <v>74.571186748437498</v>
      </c>
      <c r="CR35" s="2">
        <f>((((1-'Calcification Rates'!$J$55)*$A35)*(('Calcification Rates'!$F$55-'Calcification Rates'!$G$55)*0.1))+('Calcification Rates'!$J$55*$A35*('Calcification Rates'!$F$55-'Calcification Rates'!$G$55)))*('Calcification Rates'!$H$55-'Calcification Rates'!$I$55)</f>
        <v>54.491106442750556</v>
      </c>
      <c r="CS35" s="2">
        <f>((((1-'Calcification Rates'!$J$55)*$A35)*(('Calcification Rates'!$F$55+'Calcification Rates'!$G$55)*0.1))+('Calcification Rates'!$J$55*$A35*('Calcification Rates'!$F$55+'Calcification Rates'!$G$55)))*('Calcification Rates'!$H$55+'Calcification Rates'!$I$55)</f>
        <v>97.704920532819159</v>
      </c>
      <c r="CT35" s="2">
        <f>((((1-'Calcification Rates'!$J$56)*$A35)*'Calcification Rates'!$F$56*0.1)+('Calcification Rates'!$J$56*$A35*'Calcification Rates'!$F$56))*'Calcification Rates'!$H$56</f>
        <v>72.027990649999992</v>
      </c>
      <c r="CU35" s="2">
        <f>((((1-'Calcification Rates'!$J$56)*$A35)*(('Calcification Rates'!$F$56-'Calcification Rates'!$G$56)*0.1))+('Calcification Rates'!$J$56*$A35*('Calcification Rates'!$F$56-'Calcification Rates'!$G$56)))*('Calcification Rates'!$H$56-'Calcification Rates'!$I$56)</f>
        <v>53.372340083311904</v>
      </c>
      <c r="CV35" s="2">
        <f>((((1-'Calcification Rates'!$J$56)*$A35)*(('Calcification Rates'!$F$56+'Calcification Rates'!$G$56)*0.1))+('Calcification Rates'!$J$56*$A35*('Calcification Rates'!$F$56+'Calcification Rates'!$G$56)))*('Calcification Rates'!$H$56+'Calcification Rates'!$I$56)</f>
        <v>93.427213832080625</v>
      </c>
      <c r="CW35" s="2">
        <f>((((1-'Calcification Rates'!$J$57)*$A35)*'Calcification Rates'!$F$57*0.1)+('Calcification Rates'!$J$57*$A35*'Calcification Rates'!$F$57))*'Calcification Rates'!$H$57</f>
        <v>73.664990437500009</v>
      </c>
      <c r="CX35" s="2">
        <f>((((1-'Calcification Rates'!$J$57)*$A35)*(('Calcification Rates'!$F$57-'Calcification Rates'!$G$57)*0.1))+('Calcification Rates'!$J$57*$A35*('Calcification Rates'!$F$57-'Calcification Rates'!$G$57)))*('Calcification Rates'!$H$57-'Calcification Rates'!$I$57)</f>
        <v>48.240384306070368</v>
      </c>
      <c r="CY35" s="2">
        <f>((((1-'Calcification Rates'!$J$57)*$A35)*(('Calcification Rates'!$F$57+'Calcification Rates'!$G$57)*0.1))+('Calcification Rates'!$J$57*$A35*('Calcification Rates'!$F$57+'Calcification Rates'!$G$57)))*('Calcification Rates'!$H$57+'Calcification Rates'!$I$57)</f>
        <v>103.66221759458385</v>
      </c>
      <c r="CZ35" s="2">
        <f>((((1-'Calcification Rates'!$J$58)*$A35)*'Calcification Rates'!$F$58*0.1)+('Calcification Rates'!$J$58*$A35*'Calcification Rates'!$F$58))*'Calcification Rates'!$H$58</f>
        <v>74.565484151020982</v>
      </c>
      <c r="DA35" s="2">
        <f>((((1-'Calcification Rates'!$J$58)*$A35)*(('Calcification Rates'!$F$58-'Calcification Rates'!$G$58)*0.1))+('Calcification Rates'!$J$58*$A35*('Calcification Rates'!$F$58-'Calcification Rates'!$G$58)))*('Calcification Rates'!$H$58-'Calcification Rates'!$I$58)</f>
        <v>53.332098699088149</v>
      </c>
      <c r="DB35" s="2">
        <f>((((1-'Calcification Rates'!$J$58)*$A35)*(('Calcification Rates'!$F$58+'Calcification Rates'!$G$58)*0.1))+('Calcification Rates'!$J$58*$A35*('Calcification Rates'!$F$58+'Calcification Rates'!$G$58)))*('Calcification Rates'!$H$58+'Calcification Rates'!$I$58)</f>
        <v>99.173843928085489</v>
      </c>
      <c r="DC35" s="2">
        <f>((((1-'Calcification Rates'!$J$59)*$A35)*'Calcification Rates'!$F$59*0.1)+('Calcification Rates'!$J$59*$A35*'Calcification Rates'!$F$59))*'Calcification Rates'!$H$59</f>
        <v>61.813770480000002</v>
      </c>
      <c r="DD35" s="2">
        <f>((((1-'Calcification Rates'!$J$59)*$A35)*(('Calcification Rates'!$F$59-'Calcification Rates'!$G$59)*0.1))+('Calcification Rates'!$J$59*$A35*('Calcification Rates'!$F$59-'Calcification Rates'!$G$59)))*('Calcification Rates'!$H$59-'Calcification Rates'!$I$59)</f>
        <v>47.952026099999991</v>
      </c>
      <c r="DE35" s="2">
        <f>((((1-'Calcification Rates'!$J$59)*$A35)*(('Calcification Rates'!$F$59+'Calcification Rates'!$G$59)*0.1))+('Calcification Rates'!$J$59*$A35*('Calcification Rates'!$F$59+'Calcification Rates'!$G$59)))*('Calcification Rates'!$H$59+'Calcification Rates'!$I$59)</f>
        <v>76.989935880000004</v>
      </c>
      <c r="DF35" s="2">
        <f>((((1-'Calcification Rates'!$J$60)*$A35)*'Calcification Rates'!$F$60*0.1)+('Calcification Rates'!$J$60*$A35*'Calcification Rates'!$F$60))*'Calcification Rates'!$H$60</f>
        <v>80.306369670731712</v>
      </c>
      <c r="DG35" s="2">
        <f>((((1-'Calcification Rates'!$J$60)*$A35)*(('Calcification Rates'!$F$60-'Calcification Rates'!$G$60)*0.1))+('Calcification Rates'!$J$60*$A35*('Calcification Rates'!$F$60-'Calcification Rates'!$G$60)))*('Calcification Rates'!$H$60-'Calcification Rates'!$I$60)</f>
        <v>61.355017661611029</v>
      </c>
      <c r="DH35" s="2">
        <f>((((1-'Calcification Rates'!$J$60)*$A35)*(('Calcification Rates'!$F$60+'Calcification Rates'!$G$60)*0.1))+('Calcification Rates'!$J$60*$A35*('Calcification Rates'!$F$60+'Calcification Rates'!$G$60)))*('Calcification Rates'!$H$60+'Calcification Rates'!$I$60)</f>
        <v>101.73047704493001</v>
      </c>
      <c r="DI35" s="2">
        <f>((((1-'Calcification Rates'!$J$61)*$A35)*'Calcification Rates'!$F$61*0.1)+('Calcification Rates'!$J$61*$A35*'Calcification Rates'!$F$61))*'Calcification Rates'!$H$61</f>
        <v>74.565484151020982</v>
      </c>
      <c r="DJ35" s="2">
        <f>((((1-'Calcification Rates'!$J$61)*$A35)*(('Calcification Rates'!$F$61-'Calcification Rates'!$G$61)*0.1))+('Calcification Rates'!$J$61*$A35*('Calcification Rates'!$F$61-'Calcification Rates'!$G$61)))*('Calcification Rates'!$H$61-'Calcification Rates'!$I$61)</f>
        <v>53.332098699088149</v>
      </c>
      <c r="DK35" s="2">
        <f>((((1-'Calcification Rates'!$J$61)*$A35)*(('Calcification Rates'!$F$61+'Calcification Rates'!$G$61)*0.1))+('Calcification Rates'!$J$61*$A35*('Calcification Rates'!$F$61+'Calcification Rates'!$G$61)))*('Calcification Rates'!$H$61+'Calcification Rates'!$I$61)</f>
        <v>99.173843928085489</v>
      </c>
      <c r="DL35" s="2">
        <f>(2*'Calcification Rates'!$F$62*'Calcification Rates'!$H$62)+0.1*'Calcification Rates'!$F$62*(CV35+(2*'Calcification Rates'!$F$62))*'Calcification Rates'!$H$62</f>
        <v>20.326153921143955</v>
      </c>
      <c r="DM35" s="2">
        <f>(2*('Calcification Rates'!$F$62-'Calcification Rates'!$G$62)*('Calcification Rates'!$H$62-'Calcification Rates'!$I$62))+(0.1*('Calcification Rates'!$F$62-'Calcification Rates'!$G$62)*(CV35+(2*'Calcification Rates'!$F$62-'Calcification Rates'!$G$62)))*('Calcification Rates'!$H$62-'Calcification Rates'!$I$62)</f>
        <v>11.860432208943848</v>
      </c>
      <c r="DN35" s="2">
        <f>(2*('Calcification Rates'!$F$62+'Calcification Rates'!$G$62)*('Calcification Rates'!$H$62+'Calcification Rates'!$I$62))+(0.1*('Calcification Rates'!$F$62+'Calcification Rates'!$G$62)*(CV35+(2*'Calcification Rates'!$F$62+'Calcification Rates'!$G$62)))*('Calcification Rates'!$H$62+'Calcification Rates'!$I$62)</f>
        <v>31.040631061327147</v>
      </c>
      <c r="DO35" s="2">
        <f>((((((((($A35*2)/PI())/2)+'Calcification Rates'!$F$63)^2)*PI())/2))-((((((($A35*2)/PI())/2)^2)*PI())/2)))*'Calcification Rates'!$H$63</f>
        <v>36.11876764881513</v>
      </c>
      <c r="DP35" s="2">
        <f>((((((((($A35*2)/PI())/2)+('Calcification Rates'!$F$63-'Calcification Rates'!$G$63))^2)*PI())/2))-((((((($A35*2)/PI())/2)^2)*PI())/2)))*('Calcification Rates'!$H$63-'Calcification Rates'!$I$63)</f>
        <v>26.459148790502837</v>
      </c>
      <c r="DQ35" s="2">
        <f>((((((((($A35*2)/PI())/2)+('Calcification Rates'!$F$63+'Calcification Rates'!$G$63))^2)*PI())/2))-((((((($A35*2)/PI())/2)^2)*PI())/2)))*('Calcification Rates'!$H$63+'Calcification Rates'!$I$63)</f>
        <v>46.95339914230712</v>
      </c>
      <c r="DR35" s="2">
        <f>(2*'Calcification Rates'!$F$64*'Calcification Rates'!$H$64)+0.1*'Calcification Rates'!$F$64*($A35+(2*'Calcification Rates'!$F$64))*'Calcification Rates'!$H$64</f>
        <v>9.7245350222186886</v>
      </c>
      <c r="DS35" s="2">
        <f>(2*('Calcification Rates'!$F$64-'Calcification Rates'!$G$64)*('Calcification Rates'!$H$64-'Calcification Rates'!$I$64))+(0.1*('Calcification Rates'!$F$64-'Calcification Rates'!$G$64)*($A35+(2*'Calcification Rates'!$F$64-'Calcification Rates'!$G$64)))*('Calcification Rates'!$H$64-'Calcification Rates'!$I$64)</f>
        <v>5.657082773010699</v>
      </c>
      <c r="DT35" s="2">
        <f>(2*('Calcification Rates'!$F$64+'Calcification Rates'!$G$64)*('Calcification Rates'!$H$64+'Calcification Rates'!$I$64))+(0.1*('Calcification Rates'!$F$64+'Calcification Rates'!$G$64)*($A35+(2*'Calcification Rates'!$F$64+'Calcification Rates'!$G$64)))*('Calcification Rates'!$H$64+'Calcification Rates'!$I$64)</f>
        <v>14.895479602619821</v>
      </c>
      <c r="DU35" s="2">
        <f>((((((((($A35*2)/PI())/2)+'Calcification Rates'!$F$65)^2)*PI())/2))-((((((($A35*2)/PI())/2)^2)*PI())/2)))*'Calcification Rates'!$H$65</f>
        <v>36.11876764881513</v>
      </c>
      <c r="DV35" s="2">
        <f>((((((((($A35*2)/PI())/2)+('Calcification Rates'!$F$65-'Calcification Rates'!$G$65))^2)*PI())/2))-((((((($A35*2)/PI())/2)^2)*PI())/2)))*('Calcification Rates'!$H$65-'Calcification Rates'!$I$65)</f>
        <v>26.459148790502837</v>
      </c>
      <c r="DW35" s="2">
        <f>((((((((($A35*2)/PI())/2)+('Calcification Rates'!$F$65+'Calcification Rates'!$G$65))^2)*PI())/2))-((((((($A35*2)/PI())/2)^2)*PI())/2)))*('Calcification Rates'!$H$65+'Calcification Rates'!$I$65)</f>
        <v>46.95339914230712</v>
      </c>
      <c r="DX35" s="2">
        <f>(2*'Calcification Rates'!$F$66*'Calcification Rates'!$H$66)+0.1*'Calcification Rates'!$F$66*(DH35+(2*'Calcification Rates'!$F$66))*'Calcification Rates'!$H$66</f>
        <v>21.782915314193012</v>
      </c>
      <c r="DY35" s="2">
        <f>(2*('Calcification Rates'!$F$66-'Calcification Rates'!$G$66)*('Calcification Rates'!$H$66-'Calcification Rates'!$I$66))+(0.1*('Calcification Rates'!$F$66-'Calcification Rates'!$G$66)*(DH35+(2*'Calcification Rates'!$F$66-'Calcification Rates'!$G$66)))*('Calcification Rates'!$H$66-'Calcification Rates'!$I$66)</f>
        <v>12.712830323987975</v>
      </c>
      <c r="DZ35" s="2">
        <f>(2*('Calcification Rates'!$F$66+'Calcification Rates'!$G$66)*('Calcification Rates'!$H$66+'Calcification Rates'!$I$66))+(0.1*('Calcification Rates'!$F$66+'Calcification Rates'!$G$66)*(DH35+(2*'Calcification Rates'!$F$66+'Calcification Rates'!$G$66)))*('Calcification Rates'!$H$66+'Calcification Rates'!$I$66)</f>
        <v>33.259125571855044</v>
      </c>
      <c r="EA35" s="2">
        <f>((((((((($A35*2)/PI())/2)+'Calcification Rates'!$F$67)^2)*PI())/2))-((((((($A35*2)/PI())/2)^2)*PI())/2)))*'Calcification Rates'!$H$67</f>
        <v>36.11876764881513</v>
      </c>
      <c r="EB35" s="2">
        <f>((((((((($A35*2)/PI())/2)+('Calcification Rates'!$F$67-'Calcification Rates'!$G$67))^2)*PI())/2))-((((((($A35*2)/PI())/2)^2)*PI())/2)))*('Calcification Rates'!$H$67-'Calcification Rates'!$I$67)</f>
        <v>26.459148790502837</v>
      </c>
      <c r="EC35" s="2">
        <f>((((((((($A35*2)/PI())/2)+('Calcification Rates'!$F$67+'Calcification Rates'!$G$67))^2)*PI())/2))-((((((($A35*2)/PI())/2)^2)*PI())/2)))*('Calcification Rates'!$H$67+'Calcification Rates'!$I$67)</f>
        <v>46.95339914230712</v>
      </c>
      <c r="ED35" s="2">
        <f>((((((((($A35*2)/PI())/2)+'Calcification Rates'!$F$68)^2)*PI())/2))-((((((($A35*2)/PI())/2)^2)*PI())/2)))*'Calcification Rates'!$H$68</f>
        <v>36.11876764881513</v>
      </c>
      <c r="EE35" s="2">
        <f>((((((((($A35*2)/PI())/2)+('Calcification Rates'!$F$68-'Calcification Rates'!$G$68))^2)*PI())/2))-((((((($A35*2)/PI())/2)^2)*PI())/2)))*('Calcification Rates'!$H$68-'Calcification Rates'!$I$68)</f>
        <v>26.459148790502837</v>
      </c>
      <c r="EF35" s="2">
        <f>((((((((($A35*2)/PI())/2)+('Calcification Rates'!$F$68+'Calcification Rates'!$G$68))^2)*PI())/2))-((((((($A35*2)/PI())/2)^2)*PI())/2)))*('Calcification Rates'!$H$68+'Calcification Rates'!$I$68)</f>
        <v>46.95339914230712</v>
      </c>
      <c r="EG35" s="2">
        <f>((((1-'Calcification Rates'!$J$69)*$A35)*'Calcification Rates'!$F$69*0.1)+('Calcification Rates'!$J$69*$A35*'Calcification Rates'!$F$69))*'Calcification Rates'!$H$69</f>
        <v>10.128589350000002</v>
      </c>
      <c r="EH35" s="2">
        <f>((((1-'Calcification Rates'!$J$69)*EC35)*(('Calcification Rates'!$F$69-'Calcification Rates'!$G$69)*0.1))+('Calcification Rates'!$J$69*EC35*('Calcification Rates'!$F$69-'Calcification Rates'!$G$69)))*('Calcification Rates'!$H$69-'Calcification Rates'!$I$69)</f>
        <v>10.649393386935278</v>
      </c>
      <c r="EI35" s="2">
        <f>((((1-'Calcification Rates'!$J$69)*EC35)*(('Calcification Rates'!$F$69+'Calcification Rates'!$G$69)*0.1))+('Calcification Rates'!$J$69*EC35*('Calcification Rates'!$F$69+'Calcification Rates'!$G$69)))*('Calcification Rates'!$H$69+'Calcification Rates'!$I$69)</f>
        <v>18.573293694524747</v>
      </c>
      <c r="EJ35" s="2">
        <f>(2*'Calcification Rates'!$F$70*'Calcification Rates'!$H$70)+0.1*'Calcification Rates'!$F$70*(DT35+(2*'Calcification Rates'!$F$70))*'Calcification Rates'!$H$70</f>
        <v>6.5481975174942075</v>
      </c>
      <c r="EK35" s="2">
        <f>(2*('Calcification Rates'!$F$70-'Calcification Rates'!$G$70)*('Calcification Rates'!$H$70-'Calcification Rates'!$I$70))+(0.1*('Calcification Rates'!$F$70-'Calcification Rates'!$G$70)*(DT35+(2*'Calcification Rates'!$F$70-'Calcification Rates'!$G$70)))*('Calcification Rates'!$H$70-'Calcification Rates'!$I$70)</f>
        <v>3.79850516744676</v>
      </c>
      <c r="EL35" s="2">
        <f>(2*('Calcification Rates'!$F$70+'Calcification Rates'!$G$70)*('Calcification Rates'!$H$70+'Calcification Rates'!$I$70))+(0.1*('Calcification Rates'!$F$70+'Calcification Rates'!$G$70)*(DT35+(2*'Calcification Rates'!$F$70+'Calcification Rates'!$G$70)))*('Calcification Rates'!$H$70+'Calcification Rates'!$I$70)</f>
        <v>10.058251384300448</v>
      </c>
      <c r="EM35" s="2">
        <f>((((1-'Calcification Rates'!$J$71)*$A35)*'Calcification Rates'!$F$71*0.1)+('Calcification Rates'!$J$71*$A35*'Calcification Rates'!$F$71))*'Calcification Rates'!$H$71</f>
        <v>74.565484151020982</v>
      </c>
      <c r="EN35" s="2">
        <f>((((1-'Calcification Rates'!$J$71)*$A35)*(('Calcification Rates'!$F$71-'Calcification Rates'!$G$71)*0.1))+('Calcification Rates'!$J$71*$A35*('Calcification Rates'!$F$71-'Calcification Rates'!$G$71)))*('Calcification Rates'!$H$71-'Calcification Rates'!$I$71)</f>
        <v>53.332098699088149</v>
      </c>
      <c r="EO35" s="2">
        <f>((((1-'Calcification Rates'!$J$71)*$A35)*(('Calcification Rates'!$F$71+'Calcification Rates'!$G$71)*0.1))+('Calcification Rates'!$J$71*$A35*('Calcification Rates'!$F$71+'Calcification Rates'!$G$71)))*('Calcification Rates'!$H$71+'Calcification Rates'!$I$71)</f>
        <v>99.173843928085489</v>
      </c>
      <c r="EP35" s="2">
        <f>(2*'Calcification Rates'!$F$72*'Calcification Rates'!$H$72)+0.1*'Calcification Rates'!$F$72*($A35+(2*'Calcification Rates'!$F$72))*'Calcification Rates'!$H$72</f>
        <v>9.7245350222186886</v>
      </c>
      <c r="EQ35" s="2">
        <f>(2*('Calcification Rates'!$F$72-'Calcification Rates'!$G$72)*('Calcification Rates'!$H$72-'Calcification Rates'!$I$72))+(0.1*('Calcification Rates'!$F$72-'Calcification Rates'!$G$72)*($A35+(2*'Calcification Rates'!$F$72-'Calcification Rates'!$G$72)))*('Calcification Rates'!$H$72-'Calcification Rates'!$I$72)</f>
        <v>5.657082773010699</v>
      </c>
      <c r="ER35" s="2">
        <f>(2*('Calcification Rates'!$F$72+'Calcification Rates'!$G$72)*('Calcification Rates'!$H$72+'Calcification Rates'!$I$72))+(0.1*('Calcification Rates'!$F$72+'Calcification Rates'!$G$72)*($A35+(2*'Calcification Rates'!$F$72+'Calcification Rates'!$G$72)))*('Calcification Rates'!$H$72+'Calcification Rates'!$I$72)</f>
        <v>14.895479602619821</v>
      </c>
      <c r="ES35" s="2">
        <f>$A35*'Calcification Rates'!$F$73*'Calcification Rates'!$H$73</f>
        <v>44.550000000000004</v>
      </c>
      <c r="ET35" s="2">
        <f>$A35*('Calcification Rates'!$F$73-'Calcification Rates'!$G$73)*('Calcification Rates'!$H$73-'Calcification Rates'!$I$73)</f>
        <v>31.191270000000006</v>
      </c>
      <c r="EU35" s="2">
        <f>$A35*('Calcification Rates'!$F$73+'Calcification Rates'!$G$73)*('Calcification Rates'!$H$73+'Calcification Rates'!$I$73)</f>
        <v>60.272520000000014</v>
      </c>
      <c r="EV35" s="2">
        <f>(2*'Calcification Rates'!$F$74*'Calcification Rates'!$H$74)+0.1*'Calcification Rates'!$F$74*($A35+(2*'Calcification Rates'!$F$74))*'Calcification Rates'!$H$74</f>
        <v>9.7245350222186886</v>
      </c>
      <c r="EW35" s="2">
        <f>(2*('Calcification Rates'!$F$74-'Calcification Rates'!$G$74)*('Calcification Rates'!$H$74-'Calcification Rates'!$I$74))+(0.1*('Calcification Rates'!$F$74-'Calcification Rates'!$G$74)*($A35+(2*'Calcification Rates'!$F$74-'Calcification Rates'!$G$74)))*('Calcification Rates'!$H$74-'Calcification Rates'!$I$74)</f>
        <v>5.657082773010699</v>
      </c>
      <c r="EX35" s="2">
        <f>(2*('Calcification Rates'!$F$74+'Calcification Rates'!$G$74)*('Calcification Rates'!$H$74+'Calcification Rates'!$I$74))+(0.1*('Calcification Rates'!$F$74+'Calcification Rates'!$G$74)*($A35+(2*'Calcification Rates'!$F$74+'Calcification Rates'!$G$74)))*('Calcification Rates'!$H$74+'Calcification Rates'!$I$74)</f>
        <v>14.895479602619821</v>
      </c>
      <c r="EY35" s="2">
        <f>$A35*'Calcification Rates'!$F$75*'Calcification Rates'!$H$75</f>
        <v>27.822955510204089</v>
      </c>
      <c r="EZ35" s="2">
        <f>$A35*('Calcification Rates'!$F$75-'Calcification Rates'!$G$75)*('Calcification Rates'!$H$75-'Calcification Rates'!$I$75)</f>
        <v>21.598536676230236</v>
      </c>
      <c r="FA35" s="2">
        <f>$A35*('Calcification Rates'!$F$75+'Calcification Rates'!$G$75)*('Calcification Rates'!$H$75+'Calcification Rates'!$I$75)</f>
        <v>34.771248052687319</v>
      </c>
      <c r="FB35" s="2">
        <f>((((1-'Calcification Rates'!$J$76)*$A35)*'Calcification Rates'!$F$76*0.1)+('Calcification Rates'!$J$76*$A35*'Calcification Rates'!$F$76))*'Calcification Rates'!$H$76</f>
        <v>19.049580000000002</v>
      </c>
      <c r="FC35" s="2">
        <f>((((1-'Calcification Rates'!$J$76)*$A35)*(('Calcification Rates'!$F$76-'Calcification Rates'!$G$76)*0.1))+('Calcification Rates'!$J$76*$A35*('Calcification Rates'!$F$76-'Calcification Rates'!$G$76)))*('Calcification Rates'!$H$76-'Calcification Rates'!$I$76)</f>
        <v>13.333012704000001</v>
      </c>
      <c r="FD35" s="2">
        <f>((((1-'Calcification Rates'!$J$76)*$A35)*(('Calcification Rates'!$F$76+'Calcification Rates'!$G$76)*0.1))+('Calcification Rates'!$J$76*$A35*('Calcification Rates'!$F$76+'Calcification Rates'!$G$76)))*('Calcification Rates'!$H$76+'Calcification Rates'!$I$76)</f>
        <v>25.778738304000001</v>
      </c>
      <c r="FE35" s="113">
        <f>$A35*'Calcification Rates'!$F$77*'Calcification Rates'!$H$77</f>
        <v>58.410000000000011</v>
      </c>
      <c r="FF35" s="113">
        <f>$A35*('Calcification Rates'!$F$77-'Calcification Rates'!$G$77)*('Calcification Rates'!$H$77-'Calcification Rates'!$I$77)</f>
        <v>40.817700000000002</v>
      </c>
      <c r="FG35" s="113">
        <f>$A35*('Calcification Rates'!$F$77+'Calcification Rates'!$G$77)*('Calcification Rates'!$H$77+'Calcification Rates'!$I$77)</f>
        <v>79.134000000000015</v>
      </c>
      <c r="FH35" s="113">
        <f>$A35*'Calcification Rates'!$F$81*'Calcification Rates'!$H$81</f>
        <v>5.8739999999999997</v>
      </c>
      <c r="FI35" s="113">
        <f>$A35*('Calcification Rates'!$F$81-'Calcification Rates'!$G$81)*('Calcification Rates'!$H$81-'Calcification Rates'!$I$81)</f>
        <v>3.3329999999999997</v>
      </c>
      <c r="FJ35" s="113">
        <f>$A35*('Calcification Rates'!$F$81+'Calcification Rates'!$G$81)*('Calcification Rates'!$H$81+'Calcification Rates'!$I$81)</f>
        <v>8.4150000000000009</v>
      </c>
      <c r="FK35" s="113">
        <f>$A35*'Calcification Rates'!$F$84*'Calcification Rates'!$H$84</f>
        <v>5.8739999999999997</v>
      </c>
      <c r="FL35" s="113">
        <f>$A35*('Calcification Rates'!$F$84-'Calcification Rates'!$G$84)*('Calcification Rates'!$H$84-'Calcification Rates'!$I$84)</f>
        <v>3.3329999999999997</v>
      </c>
      <c r="FM35" s="113">
        <f>$A35*('Calcification Rates'!$F$84+'Calcification Rates'!$G$84)*('Calcification Rates'!$H$84+'Calcification Rates'!$I$84)</f>
        <v>8.4150000000000009</v>
      </c>
    </row>
    <row r="36" spans="1:169" x14ac:dyDescent="0.3">
      <c r="A36" s="1">
        <v>34</v>
      </c>
      <c r="B36" s="2">
        <f>((((1-'Calcification Rates'!$J$11)*A36)*'Calcification Rates'!$F$11*0.1)+('Calcification Rates'!$J$11*A36*'Calcification Rates'!$F$11))*'Calcification Rates'!$H$11</f>
        <v>76.825044276809479</v>
      </c>
      <c r="C36" s="2">
        <f>((((1-'Calcification Rates'!$J$11)*A36)*(('Calcification Rates'!$F$11-'Calcification Rates'!$G$11)*0.1))+('Calcification Rates'!$J$11*A36*('Calcification Rates'!$F$11-'Calcification Rates'!$G$11)))*('Calcification Rates'!$H$11-'Calcification Rates'!$I$11)</f>
        <v>54.948222902090805</v>
      </c>
      <c r="D36" s="2">
        <f>((((1-'Calcification Rates'!$J$11)*A36)*(('Calcification Rates'!$F$11+'Calcification Rates'!$G$11)*0.1))+('Calcification Rates'!$J$11*A36*('Calcification Rates'!$F$11+'Calcification Rates'!$G$11)))*('Calcification Rates'!$H$11+'Calcification Rates'!$I$11)</f>
        <v>102.17911192590626</v>
      </c>
      <c r="E36" s="2">
        <f>((((1-'Calcification Rates'!$J$12)*A36)*'Calcification Rates'!$F$12*0.1)+('Calcification Rates'!$J$12*A36*'Calcification Rates'!$F$12))*'Calcification Rates'!$H$12</f>
        <v>13.338278684125845</v>
      </c>
      <c r="F36" s="2">
        <f>((((1-'Calcification Rates'!$J$12)*A36)*(('Calcification Rates'!$F$12-'Calcification Rates'!$G$12)*0.1))+('Calcification Rates'!$J$12*A36*('Calcification Rates'!$F$12-'Calcification Rates'!$G$12)))*('Calcification Rates'!$H$12-'Calcification Rates'!$I$12)</f>
        <v>10.056417076184349</v>
      </c>
      <c r="G36" s="2">
        <f>((((1-'Calcification Rates'!$J$12)*A36)*(('Calcification Rates'!$F$12+'Calcification Rates'!$G$12)*0.1))+('Calcification Rates'!$J$12*A36*('Calcification Rates'!$F$12+'Calcification Rates'!$G$12)))*('Calcification Rates'!$H$12+'Calcification Rates'!$I$12)</f>
        <v>17.038451479215041</v>
      </c>
      <c r="H36" s="2">
        <f>(2*'Calcification Rates'!$F$13*'Calcification Rates'!$H$13)+0.1*'Calcification Rates'!$F$13*(A36+(2*'Calcification Rates'!$F$13))*'Calcification Rates'!$H$13</f>
        <v>9.8999794656508442</v>
      </c>
      <c r="I36" s="2">
        <f>(2*('Calcification Rates'!$F$13-'Calcification Rates'!$G$13)*('Calcification Rates'!$H$13-'Calcification Rates'!$I$13))+(0.1*('Calcification Rates'!$F$13-'Calcification Rates'!$G$13)*(A36+(2*'Calcification Rates'!$F$13-'Calcification Rates'!$G$13)))*('Calcification Rates'!$H$13-'Calcification Rates'!$I$13)</f>
        <v>5.7597409801749659</v>
      </c>
      <c r="J36" s="2">
        <f>(2*('Calcification Rates'!$F$13+'Calcification Rates'!$G$13)*('Calcification Rates'!$H$13+'Calcification Rates'!$I$13))+(0.1*('Calcification Rates'!$F$13+'Calcification Rates'!$G$13)*(A36+(2*'Calcification Rates'!$F$13+'Calcification Rates'!$G$13)))*('Calcification Rates'!$H$13+'Calcification Rates'!$I$13)</f>
        <v>15.162663052506698</v>
      </c>
      <c r="K36" s="2">
        <f>(2*'Calcification Rates'!$F$14*'Calcification Rates'!$H$14)+0.1*'Calcification Rates'!$F$14*(A36+(2*'Calcification Rates'!$F$14))*'Calcification Rates'!$H$14</f>
        <v>18.789596356599279</v>
      </c>
      <c r="L36" s="2">
        <f>(2*('Calcification Rates'!$F$14-'Calcification Rates'!$G$14)*('Calcification Rates'!$H$14-'Calcification Rates'!$I$14))+(0.1*('Calcification Rates'!$F$14-'Calcification Rates'!$G$14)*(A36+(2*'Calcification Rates'!$F$14-'Calcification Rates'!$G$14)))*('Calcification Rates'!$H$14-'Calcification Rates'!$I$14)</f>
        <v>11.694552299087711</v>
      </c>
      <c r="M36" s="2">
        <f>(2*('Calcification Rates'!$F$14+'Calcification Rates'!$G$14)*('Calcification Rates'!$H$14+'Calcification Rates'!$I$14))+(0.1*('Calcification Rates'!$F$14+'Calcification Rates'!$G$14)*(A36+(2*'Calcification Rates'!$F$14+'Calcification Rates'!$G$14)))*('Calcification Rates'!$H$14+'Calcification Rates'!$I$14)</f>
        <v>27.626037446963004</v>
      </c>
      <c r="N36" s="2">
        <f>((((((((($A36*2)/PI())/2)+'Calcification Rates'!$F$15)^2)*PI())/2))-((((((($A36*2)/PI())/2)^2)*PI())/2)))*'Calcification Rates'!$H$15</f>
        <v>43.37942314709818</v>
      </c>
      <c r="O36" s="2">
        <f>((((((((($A36*2)/PI())/2)+('Calcification Rates'!$F$15-'Calcification Rates'!$G$15))^2)*PI())/2))-((((((($A36*2)/PI())/2)^2)*PI())/2)))*('Calcification Rates'!$H$15-'Calcification Rates'!$I$15)</f>
        <v>32.999560967640107</v>
      </c>
      <c r="P36" s="2">
        <f>((((((((($A36*2)/PI())/2)+('Calcification Rates'!$F$15+'Calcification Rates'!$G$15))^2)*PI())/2))-((((((($A36*2)/PI())/2)^2)*PI())/2)))*('Calcification Rates'!$H$15+'Calcification Rates'!$I$15)</f>
        <v>55.114534771369655</v>
      </c>
      <c r="Q36" s="2">
        <f>(2*'Calcification Rates'!$F$16*'Calcification Rates'!$H$16)+0.1*'Calcification Rates'!$F$16*(A36+(2*'Calcification Rates'!$F$16))*'Calcification Rates'!$H$16</f>
        <v>18.789596356599279</v>
      </c>
      <c r="R36" s="2">
        <f>(2*('Calcification Rates'!$F$16-'Calcification Rates'!$G$16)*('Calcification Rates'!$H$16-'Calcification Rates'!$I$16))+(0.1*('Calcification Rates'!$F$16-'Calcification Rates'!$G$16)*(A36+(2*'Calcification Rates'!$F$16-'Calcification Rates'!$G$16)))*('Calcification Rates'!$H$16-'Calcification Rates'!$I$16)</f>
        <v>11.694552299087711</v>
      </c>
      <c r="S36" s="2">
        <f>(2*('Calcification Rates'!$F$16+'Calcification Rates'!$G$16)*('Calcification Rates'!$H$16+'Calcification Rates'!$I$16))+(0.1*('Calcification Rates'!$F$16+'Calcification Rates'!$G$16)*(A36+(2*'Calcification Rates'!$F$16+'Calcification Rates'!$G$16)))*('Calcification Rates'!$H$16+'Calcification Rates'!$I$16)</f>
        <v>27.626037446963004</v>
      </c>
      <c r="T36" s="2">
        <f>$A36*'Calcification Rates'!$F$17*'Calcification Rates'!$H$17</f>
        <v>41.646344816156386</v>
      </c>
      <c r="U36" s="2">
        <f>$A36*('Calcification Rates'!$F$17-'Calcification Rates'!$G$17)*('Calcification Rates'!$H$17-'Calcification Rates'!$I$17)</f>
        <v>31.887081956983568</v>
      </c>
      <c r="V36" s="2">
        <f>$A36*('Calcification Rates'!$F$17+'Calcification Rates'!$G$17)*('Calcification Rates'!$H$17+'Calcification Rates'!$I$17)</f>
        <v>52.573135013024327</v>
      </c>
      <c r="W36" s="2">
        <f>$A36*'Calcification Rates'!$F$22*'Calcification Rates'!$H$22</f>
        <v>6.0519999999999996</v>
      </c>
      <c r="X36" s="2">
        <f>$A36*('Calcification Rates'!$F$22-'Calcification Rates'!$G$22)*('Calcification Rates'!$H$22-'Calcification Rates'!$I$22)</f>
        <v>3.4339999999999997</v>
      </c>
      <c r="Y36" s="2">
        <f>$A36*('Calcification Rates'!$F$22+'Calcification Rates'!$G$22)*('Calcification Rates'!$H$22+'Calcification Rates'!$I$22)</f>
        <v>8.67</v>
      </c>
      <c r="Z36" s="2">
        <f>((((((((($A36*2)/PI())/2)+'Calcification Rates'!$F$25)^2)*PI())/2))-((((((($A36*2)/PI())/2)^2)*PI())/2)))*'Calcification Rates'!$H$25</f>
        <v>64.819540299942972</v>
      </c>
      <c r="AA36" s="2">
        <f>((((((((($A36*2)/PI())/2)+('Calcification Rates'!$F$25-'Calcification Rates'!$G$25))^2)*PI())/2))-((((((($A36*2)/PI())/2)^2)*PI())/2)))*('Calcification Rates'!$H$25-'Calcification Rates'!$I$25)</f>
        <v>27.977852636806084</v>
      </c>
      <c r="AB36" s="2">
        <f>((((((((($A36*2)/PI())/2)+('Calcification Rates'!$F$25+'Calcification Rates'!$G$25))^2)*PI())/2))-((((((($A36*2)/PI())/2)^2)*PI())/2)))*('Calcification Rates'!$H$25+'Calcification Rates'!$I$25)</f>
        <v>103.3071729663843</v>
      </c>
      <c r="AC36" s="2">
        <f>((((((((($A36*2)/PI())/2)+'Calcification Rates'!$F$26)^2)*PI())/2))-((((((($A36*2)/PI())/2)^2)*PI())/2)))*'Calcification Rates'!$H$26</f>
        <v>64.819540299942972</v>
      </c>
      <c r="AD36" s="2">
        <f>((((((((($A36*2)/PI())/2)+('Calcification Rates'!$F$26-'Calcification Rates'!$G$26))^2)*PI())/2))-((((((($A36*2)/PI())/2)^2)*PI())/2)))*('Calcification Rates'!$H$26-'Calcification Rates'!$I$26)</f>
        <v>27.977852636806084</v>
      </c>
      <c r="AE36" s="2">
        <f>((((((((($A36*2)/PI())/2)+('Calcification Rates'!$F$26+'Calcification Rates'!$G$26))^2)*PI())/2))-((((((($A36*2)/PI())/2)^2)*PI())/2)))*('Calcification Rates'!$H$26+'Calcification Rates'!$I$26)</f>
        <v>103.3071729663843</v>
      </c>
      <c r="AF36" s="2">
        <f>((((((((($A36*2)/PI())/2)+'Calcification Rates'!$F$27)^2)*PI())/2))-((((((($A36*2)/PI())/2)^2)*PI())/2)))*'Calcification Rates'!$H$27</f>
        <v>64.819540299942972</v>
      </c>
      <c r="AG36" s="2">
        <f>((((((((($A36*2)/PI())/2)+('Calcification Rates'!$F$27-'Calcification Rates'!$G$27))^2)*PI())/2))-((((((($A36*2)/PI())/2)^2)*PI())/2)))*('Calcification Rates'!$H$27-'Calcification Rates'!$I$27)</f>
        <v>27.977852636806084</v>
      </c>
      <c r="AH36" s="2">
        <f>((((((((($A36*2)/PI())/2)+('Calcification Rates'!$F$27+'Calcification Rates'!$G$27))^2)*PI())/2))-((((((($A36*2)/PI())/2)^2)*PI())/2)))*('Calcification Rates'!$H$27+'Calcification Rates'!$I$27)</f>
        <v>103.3071729663843</v>
      </c>
      <c r="AI36" s="2">
        <f>$A36*'Calcification Rates'!$F$29*'Calcification Rates'!$H$29</f>
        <v>54.865799999999993</v>
      </c>
      <c r="AJ36" s="2">
        <f>$A36*('Calcification Rates'!$F$29-'Calcification Rates'!$G$29)*('Calcification Rates'!$H$29-'Calcification Rates'!$I$29)</f>
        <v>50.764719999999997</v>
      </c>
      <c r="AK36" s="2">
        <f>$A36*('Calcification Rates'!$F$29+'Calcification Rates'!$G$29)*('Calcification Rates'!$H$29+'Calcification Rates'!$I$29)</f>
        <v>58.966879999999989</v>
      </c>
      <c r="AL36" s="2">
        <f>(2*'Calcification Rates'!$F$30*'Calcification Rates'!$H$30)+0.1*'Calcification Rates'!$F$30*($A36+(2*'Calcification Rates'!$F$30))*'Calcification Rates'!$H$30</f>
        <v>9.8999794656508442</v>
      </c>
      <c r="AM36" s="2">
        <f>(2*('Calcification Rates'!$F$30-'Calcification Rates'!$G$30)*('Calcification Rates'!$H$30-'Calcification Rates'!$I$30))+(0.1*('Calcification Rates'!$F$30-'Calcification Rates'!$G$30)*($A36+(2*'Calcification Rates'!$F$30-'Calcification Rates'!$G$30)))*('Calcification Rates'!$H$30-'Calcification Rates'!$I$30)</f>
        <v>5.7597409801749659</v>
      </c>
      <c r="AN36" s="2">
        <f>(2*('Calcification Rates'!$F$30+'Calcification Rates'!$G$30)*('Calcification Rates'!$H$30+'Calcification Rates'!$I$30))+(0.1*('Calcification Rates'!$F$30+'Calcification Rates'!$G$30)*($A36+(2*'Calcification Rates'!$F$30+'Calcification Rates'!$G$30)))*('Calcification Rates'!$H$30+'Calcification Rates'!$I$30)</f>
        <v>15.162663052506698</v>
      </c>
      <c r="AO36" s="2">
        <f>((((((((($A36*2)/PI())/2)+'Calcification Rates'!$F$31)^2)*PI())/2))-((((((($A36*2)/PI())/2)^2)*PI())/2)))*'Calcification Rates'!$H$31</f>
        <v>120.59926597359812</v>
      </c>
      <c r="AP36" s="2">
        <f>((((((((($A36*2)/PI())/2)+('Calcification Rates'!$F$31-'Calcification Rates'!$G$31))^2)*PI())/2))-((((((($A36*2)/PI())/2)^2)*PI())/2)))*('Calcification Rates'!$H$31-'Calcification Rates'!$I$31)</f>
        <v>74.092015326214437</v>
      </c>
      <c r="AQ36" s="2">
        <f>((((((((($A36*2)/PI())/2)+('Calcification Rates'!$F$31+'Calcification Rates'!$G$31))^2)*PI())/2))-((((((($A36*2)/PI())/2)^2)*PI())/2)))*('Calcification Rates'!$H$31+'Calcification Rates'!$I$31)</f>
        <v>179.56265843759635</v>
      </c>
      <c r="AR36" s="2">
        <f>(2*'Calcification Rates'!$F$32*'Calcification Rates'!$H$32)+0.1*'Calcification Rates'!$F$32*($A36+(2*'Calcification Rates'!$F$32))*'Calcification Rates'!$H$32</f>
        <v>9.8999794656508442</v>
      </c>
      <c r="AS36" s="2">
        <f>(2*('Calcification Rates'!$F$32-'Calcification Rates'!$G$32)*('Calcification Rates'!$H$32-'Calcification Rates'!$I$32))+(0.1*('Calcification Rates'!$F$32-'Calcification Rates'!$G$32)*($A36+(2*'Calcification Rates'!$F$32-'Calcification Rates'!$G$32)))*('Calcification Rates'!$H$32-'Calcification Rates'!$I$32)</f>
        <v>5.7597409801749659</v>
      </c>
      <c r="AT36" s="2">
        <f>(2*('Calcification Rates'!$F$32+'Calcification Rates'!$G$32)*('Calcification Rates'!$H$32+'Calcification Rates'!$I$32))+(0.1*('Calcification Rates'!$F$32+'Calcification Rates'!$G$32)*($A36+(2*'Calcification Rates'!$F$32+'Calcification Rates'!$G$32)))*('Calcification Rates'!$H$32+'Calcification Rates'!$I$32)</f>
        <v>15.162663052506698</v>
      </c>
      <c r="AU36" s="2">
        <f>((((((((($A36*2)/PI())/2)+'Calcification Rates'!$F$36)^2)*PI())/2))-((((((($A36*2)/PI())/2)^2)*PI())/2)))*'Calcification Rates'!$H$36</f>
        <v>45.856198940750453</v>
      </c>
      <c r="AV36" s="2">
        <f>((((((((($A36*2)/PI())/2)+('Calcification Rates'!$F$36-'Calcification Rates'!$G$36))^2)*PI())/2))-((((((($A36*2)/PI())/2)^2)*PI())/2)))*('Calcification Rates'!$H$36-'Calcification Rates'!$I$36)</f>
        <v>35.048391054495042</v>
      </c>
      <c r="AW36" s="2">
        <f>((((((((($A36*2)/PI())/2)+('Calcification Rates'!$F$36+'Calcification Rates'!$G$36))^2)*PI())/2))-((((((($A36*2)/PI())/2)^2)*PI())/2)))*('Calcification Rates'!$H$36+'Calcification Rates'!$I$36)</f>
        <v>57.95540093670224</v>
      </c>
      <c r="AX36" s="2">
        <f>$A36*'Calcification Rates'!$F$37*'Calcification Rates'!$H$37</f>
        <v>43.941417693602695</v>
      </c>
      <c r="AY36" s="2">
        <f>$A36*('Calcification Rates'!$F$37-'Calcification Rates'!$G$37)*('Calcification Rates'!$H$37-'Calcification Rates'!$I$37)</f>
        <v>33.824715633106322</v>
      </c>
      <c r="AZ36" s="2">
        <f>$A36*('Calcification Rates'!$F$37+'Calcification Rates'!$G$37)*('Calcification Rates'!$H$37+'Calcification Rates'!$I$37)</f>
        <v>55.144436181222304</v>
      </c>
      <c r="BA36" s="2">
        <f>$A36*'Calcification Rates'!$F$38*'Calcification Rates'!$H$38</f>
        <v>65.398161333333334</v>
      </c>
      <c r="BB36" s="2">
        <f>$A36*('Calcification Rates'!$F$38-'Calcification Rates'!$G$38)*('Calcification Rates'!$H$38-'Calcification Rates'!$I$38)</f>
        <v>49.899294303030302</v>
      </c>
      <c r="BC36" s="2">
        <f>$A36*('Calcification Rates'!$F$38+'Calcification Rates'!$G$38)*('Calcification Rates'!$H$38+'Calcification Rates'!$I$38)</f>
        <v>82.703130000000016</v>
      </c>
      <c r="BD36" s="2">
        <f>(2*'Calcification Rates'!$F$39*'Calcification Rates'!$H$39)+0.1*'Calcification Rates'!$F$39*(AN36+(2*'Calcification Rates'!$F$39))*'Calcification Rates'!$H$39</f>
        <v>6.5950733691538934</v>
      </c>
      <c r="BE36" s="2">
        <f>(2*('Calcification Rates'!$F$39-'Calcification Rates'!$G$39)*('Calcification Rates'!$H$39-'Calcification Rates'!$I$39))+(0.1*('Calcification Rates'!$F$39-'Calcification Rates'!$G$39)*(AN36+(2*'Calcification Rates'!$F$39-'Calcification Rates'!$G$39)))*('Calcification Rates'!$H$39-'Calcification Rates'!$I$39)</f>
        <v>3.8259337413961099</v>
      </c>
      <c r="BF36" s="2">
        <f>(2*('Calcification Rates'!$F$39+'Calcification Rates'!$G$39)*('Calcification Rates'!$H$39+'Calcification Rates'!$I$39))+(0.1*('Calcification Rates'!$F$39+'Calcification Rates'!$G$39)*(AN36+(2*'Calcification Rates'!$F$39+'Calcification Rates'!$G$39)))*('Calcification Rates'!$H$39+'Calcification Rates'!$I$39)</f>
        <v>10.129638380193903</v>
      </c>
      <c r="BG36" s="2">
        <f>((((((((($A36*2)/PI())/2)+'Calcification Rates'!$F$40)^2)*PI())/2))-((((((($A36*2)/PI())/2)^2)*PI())/2)))*'Calcification Rates'!$H$40</f>
        <v>45.856198940750453</v>
      </c>
      <c r="BH36" s="2">
        <f>((((((((($A36*2)/PI())/2)+('Calcification Rates'!$F$40-'Calcification Rates'!$G$40))^2)*PI())/2))-((((((($A36*2)/PI())/2)^2)*PI())/2)))*('Calcification Rates'!$H$40-'Calcification Rates'!$I$40)</f>
        <v>35.048391054495042</v>
      </c>
      <c r="BI36" s="2">
        <f>((((((((($A36*2)/PI())/2)+('Calcification Rates'!$F$40+'Calcification Rates'!$G$40))^2)*PI())/2))-((((((($A36*2)/PI())/2)^2)*PI())/2)))*('Calcification Rates'!$H$40+'Calcification Rates'!$I$40)</f>
        <v>57.95540093670224</v>
      </c>
      <c r="BJ36" s="2">
        <f>((((((((($A36*2)/PI())/2)+'Calcification Rates'!$F$41)^2)*PI())/2))-((((((($A36*2)/PI())/2)^2)*PI())/2)))*'Calcification Rates'!$H$41</f>
        <v>52.845616314214439</v>
      </c>
      <c r="BK36" s="2">
        <f>((((((((($A36*2)/PI())/2)+('Calcification Rates'!$F$41-'Calcification Rates'!$G$41))^2)*PI())/2))-((((((($A36*2)/PI())/2)^2)*PI())/2)))*('Calcification Rates'!$H$41-'Calcification Rates'!$I$41)</f>
        <v>42.30144039428405</v>
      </c>
      <c r="BL36" s="2">
        <f>((((((((($A36*2)/PI())/2)+('Calcification Rates'!$F$41+'Calcification Rates'!$G$41))^2)*PI())/2))-((((((($A36*2)/PI())/2)^2)*PI())/2)))*('Calcification Rates'!$H$41+'Calcification Rates'!$I$41)</f>
        <v>64.491138436157684</v>
      </c>
      <c r="BM36" s="2">
        <f>((((1-'Calcification Rates'!$J$42)*$A36)*'Calcification Rates'!$F$42*0.1)+('Calcification Rates'!$J$42*$A36*'Calcification Rates'!$F$42))*'Calcification Rates'!$H$42</f>
        <v>13.338278684125845</v>
      </c>
      <c r="BN36" s="2">
        <f>((((1-'Calcification Rates'!$J$42)*BI36)*(('Calcification Rates'!$F$42-'Calcification Rates'!$G$42)*0.1))+('Calcification Rates'!$J$42*BI36*('Calcification Rates'!$F$42-'Calcification Rates'!$G$42)))*('Calcification Rates'!$H$42-'Calcification Rates'!$I$42)</f>
        <v>17.141873048145968</v>
      </c>
      <c r="BO36" s="2">
        <f>((((1-'Calcification Rates'!$J$42)*BI36)*(('Calcification Rates'!$F$42+'Calcification Rates'!$G$42)*0.1))+('Calcification Rates'!$J$42*BI36*('Calcification Rates'!$F$42+'Calcification Rates'!$G$42)))*('Calcification Rates'!$H$42+'Calcification Rates'!$I$42)</f>
        <v>29.043243729954561</v>
      </c>
      <c r="BP36" s="2">
        <f>(2*'Calcification Rates'!$F$43*'Calcification Rates'!$H$43)+0.1*'Calcification Rates'!$F$43*($A36+(2*'Calcification Rates'!$F$43))*'Calcification Rates'!$H$43</f>
        <v>9.8999794656508442</v>
      </c>
      <c r="BQ36" s="2">
        <f>(2*('Calcification Rates'!$F$43-'Calcification Rates'!$G$43)*('Calcification Rates'!$H$43-'Calcification Rates'!$I$43))+(0.1*('Calcification Rates'!$F$43-'Calcification Rates'!$G$43)*($A36+(2*'Calcification Rates'!$F$43-'Calcification Rates'!$G$43)))*('Calcification Rates'!$H$43-'Calcification Rates'!$I$43)</f>
        <v>5.7597409801749659</v>
      </c>
      <c r="BR36" s="2">
        <f>(2*('Calcification Rates'!$F$43+'Calcification Rates'!$G$43)*('Calcification Rates'!$H$43+'Calcification Rates'!$I$43))+(0.1*('Calcification Rates'!$F$43+'Calcification Rates'!$G$43)*($A36+(2*'Calcification Rates'!$F$43+'Calcification Rates'!$G$43)))*('Calcification Rates'!$H$43+'Calcification Rates'!$I$43)</f>
        <v>15.162663052506698</v>
      </c>
      <c r="BS36" s="2">
        <f>$A36*'Calcification Rates'!$F$44*'Calcification Rates'!$H$44</f>
        <v>54.274502222222225</v>
      </c>
      <c r="BT36" s="2">
        <f>$A36*('Calcification Rates'!$F$44-'Calcification Rates'!$G$44)*('Calcification Rates'!$H$44-'Calcification Rates'!$I$44)</f>
        <v>40.388213392733221</v>
      </c>
      <c r="BU36" s="2">
        <f>$A36*('Calcification Rates'!$F$44+'Calcification Rates'!$G$44)*('Calcification Rates'!$H$44+'Calcification Rates'!$I$44)</f>
        <v>69.720929537045095</v>
      </c>
      <c r="BV36" s="2">
        <f>(2*'Calcification Rates'!$F$45*'Calcification Rates'!$H$45)+0.1*'Calcification Rates'!$F$45*($A36+(2*'Calcification Rates'!$F$45))*'Calcification Rates'!$H$45</f>
        <v>9.8999794656508442</v>
      </c>
      <c r="BW36" s="2">
        <f>(2*('Calcification Rates'!$F$45-'Calcification Rates'!$G$45)*('Calcification Rates'!$H$45-'Calcification Rates'!$I$45))+(0.1*('Calcification Rates'!$F$45-'Calcification Rates'!$G$45)*($A36+(2*'Calcification Rates'!$F$45-'Calcification Rates'!$G$45)))*('Calcification Rates'!$H$45-'Calcification Rates'!$I$45)</f>
        <v>5.7597409801749659</v>
      </c>
      <c r="BX36" s="2">
        <f>(2*('Calcification Rates'!$F$45+'Calcification Rates'!$G$45)*('Calcification Rates'!$H$45+'Calcification Rates'!$I$45))+(0.1*('Calcification Rates'!$F$45+'Calcification Rates'!$G$45)*($A36+(2*'Calcification Rates'!$F$45+'Calcification Rates'!$G$45)))*('Calcification Rates'!$H$45+'Calcification Rates'!$I$45)</f>
        <v>15.162663052506698</v>
      </c>
      <c r="BY36" s="2">
        <f>$A36*'Calcification Rates'!$F$46*'Calcification Rates'!$H$46</f>
        <v>13.7904</v>
      </c>
      <c r="BZ36" s="2">
        <f>$A36*('Calcification Rates'!$F$46-'Calcification Rates'!$G$46)*('Calcification Rates'!$H$46-'Calcification Rates'!$I$46)</f>
        <v>10.636049999999999</v>
      </c>
      <c r="CA36" s="2">
        <f>$A36*('Calcification Rates'!$F$46+'Calcification Rates'!$G$46)*('Calcification Rates'!$H$46+'Calcification Rates'!$I$46)</f>
        <v>17.26605</v>
      </c>
      <c r="CB36" s="2">
        <f>(2*'Calcification Rates'!$F$47*'Calcification Rates'!$H$47)+0.1*'Calcification Rates'!$F$47*(BL36+(2*'Calcification Rates'!$F$47))*'Calcification Rates'!$H$47</f>
        <v>15.249480278195351</v>
      </c>
      <c r="CC36" s="2">
        <f>(2*('Calcification Rates'!$F$47-'Calcification Rates'!$G$47)*('Calcification Rates'!$H$47-'Calcification Rates'!$I$47))+(0.1*('Calcification Rates'!$F$47-'Calcification Rates'!$G$47)*(BL36+(2*'Calcification Rates'!$F$47-'Calcification Rates'!$G$47)))*('Calcification Rates'!$H$47-'Calcification Rates'!$I$47)</f>
        <v>8.8899065864283635</v>
      </c>
      <c r="CD36" s="2">
        <f>(2*('Calcification Rates'!$F$47+'Calcification Rates'!$G$47)*('Calcification Rates'!$H$47+'Calcification Rates'!$I$47))+(0.1*('Calcification Rates'!$F$47+'Calcification Rates'!$G$47)*(BL36+(2*'Calcification Rates'!$F$47+'Calcification Rates'!$G$47)))*('Calcification Rates'!$H$47+'Calcification Rates'!$I$47)</f>
        <v>23.309390610857669</v>
      </c>
      <c r="CE36" s="2">
        <f>(2*'Calcification Rates'!$F$48*'Calcification Rates'!$H$48)+0.1*'Calcification Rates'!$F$48*($A36+(2*'Calcification Rates'!$F$48))*'Calcification Rates'!$H$48</f>
        <v>9.8999794656508442</v>
      </c>
      <c r="CF36" s="2">
        <f>(2*('Calcification Rates'!$F$48-'Calcification Rates'!$G$48)*('Calcification Rates'!$H$48-'Calcification Rates'!$I$48))+(0.1*('Calcification Rates'!$F$48-'Calcification Rates'!$G$48)*($A36+(2*'Calcification Rates'!$F$48-'Calcification Rates'!$G$48)))*('Calcification Rates'!$H$48-'Calcification Rates'!$I$48)</f>
        <v>5.7597409801749659</v>
      </c>
      <c r="CG36" s="2">
        <f>(2*('Calcification Rates'!$F$48+'Calcification Rates'!$G$48)*('Calcification Rates'!$H$48+'Calcification Rates'!$I$48))+(0.1*('Calcification Rates'!$F$48+'Calcification Rates'!$G$48)*($A36+(2*'Calcification Rates'!$F$48+'Calcification Rates'!$G$48)))*('Calcification Rates'!$H$48+'Calcification Rates'!$I$48)</f>
        <v>15.162663052506698</v>
      </c>
      <c r="CH36" s="2">
        <f>((((1-'Calcification Rates'!$J$52)*$A36)*'Calcification Rates'!$F$52*0.1)+('Calcification Rates'!$J$52*$A36*'Calcification Rates'!$F$52))*'Calcification Rates'!$H$52</f>
        <v>75.298735119999989</v>
      </c>
      <c r="CI36" s="2">
        <f>((((1-'Calcification Rates'!$J$52)*$A36)*(('Calcification Rates'!$F$52-'Calcification Rates'!$G$52)*0.1))+('Calcification Rates'!$J$52*$A36*('Calcification Rates'!$F$52-'Calcification Rates'!$G$52)))*('Calcification Rates'!$H$52-'Calcification Rates'!$I$52)</f>
        <v>49.291611108299222</v>
      </c>
      <c r="CJ36" s="2">
        <f>((((1-'Calcification Rates'!$J$52)*$A36)*(('Calcification Rates'!$F$52+'Calcification Rates'!$G$52)*0.1))+('Calcification Rates'!$J$52*$A36*('Calcification Rates'!$F$52+'Calcification Rates'!$G$52)))*('Calcification Rates'!$H$52+'Calcification Rates'!$I$52)</f>
        <v>106.53075675165735</v>
      </c>
      <c r="CK36" s="2">
        <f>((((1-'Calcification Rates'!$J$53)*$A36)*'Calcification Rates'!$F$53*0.1)+('Calcification Rates'!$J$53*$A36*'Calcification Rates'!$F$53))*'Calcification Rates'!$H$53</f>
        <v>90.108989983272764</v>
      </c>
      <c r="CL36" s="2">
        <f>((((1-'Calcification Rates'!$J$53)*$A36)*(('Calcification Rates'!$F$53-'Calcification Rates'!$G$53)*0.1))+('Calcification Rates'!$J$53*$A36*('Calcification Rates'!$F$53-'Calcification Rates'!$G$53)))*('Calcification Rates'!$H$53-'Calcification Rates'!$I$53)</f>
        <v>62.363153901167536</v>
      </c>
      <c r="CM36" s="2">
        <f>((((1-'Calcification Rates'!$J$53)*$A36)*(('Calcification Rates'!$F$53+'Calcification Rates'!$G$53)*0.1))+('Calcification Rates'!$J$53*$A36*('Calcification Rates'!$F$53+'Calcification Rates'!$G$53)))*('Calcification Rates'!$H$53+'Calcification Rates'!$I$53)</f>
        <v>122.93140455414894</v>
      </c>
      <c r="CN36" s="2">
        <f>((((1-'Calcification Rates'!$J$54)*$A36)*'Calcification Rates'!$F$54*0.1)+('Calcification Rates'!$J$54*$A36*'Calcification Rates'!$F$54))*'Calcification Rates'!$H$54</f>
        <v>76.825044276809479</v>
      </c>
      <c r="CO36" s="2">
        <f>((((1-'Calcification Rates'!$J$54)*$A36)*(('Calcification Rates'!$F$54-'Calcification Rates'!$G$54)*0.1))+('Calcification Rates'!$J$54*$A36*('Calcification Rates'!$F$54-'Calcification Rates'!$G$54)))*('Calcification Rates'!$H$54-'Calcification Rates'!$I$54)</f>
        <v>54.948222902090805</v>
      </c>
      <c r="CP36" s="2">
        <f>((((1-'Calcification Rates'!$J$54)*$A36)*(('Calcification Rates'!$F$54+'Calcification Rates'!$G$54)*0.1))+('Calcification Rates'!$J$54*$A36*('Calcification Rates'!$F$54+'Calcification Rates'!$G$54)))*('Calcification Rates'!$H$54+'Calcification Rates'!$I$54)</f>
        <v>102.17911192590626</v>
      </c>
      <c r="CQ36" s="2">
        <f>((((1-'Calcification Rates'!$J$55)*$A36)*'Calcification Rates'!$F$55*0.1)+('Calcification Rates'!$J$55*$A36*'Calcification Rates'!$F$55))*'Calcification Rates'!$H$55</f>
        <v>76.830919680208339</v>
      </c>
      <c r="CR36" s="2">
        <f>((((1-'Calcification Rates'!$J$55)*$A36)*(('Calcification Rates'!$F$55-'Calcification Rates'!$G$55)*0.1))+('Calcification Rates'!$J$55*$A36*('Calcification Rates'!$F$55-'Calcification Rates'!$G$55)))*('Calcification Rates'!$H$55-'Calcification Rates'!$I$55)</f>
        <v>56.142352092530871</v>
      </c>
      <c r="CS36" s="2">
        <f>((((1-'Calcification Rates'!$J$55)*$A36)*(('Calcification Rates'!$F$55+'Calcification Rates'!$G$55)*0.1))+('Calcification Rates'!$J$55*$A36*('Calcification Rates'!$F$55+'Calcification Rates'!$G$55)))*('Calcification Rates'!$H$55+'Calcification Rates'!$I$55)</f>
        <v>100.66567570048034</v>
      </c>
      <c r="CT36" s="2">
        <f>((((1-'Calcification Rates'!$J$56)*$A36)*'Calcification Rates'!$F$56*0.1)+('Calcification Rates'!$J$56*$A36*'Calcification Rates'!$F$56))*'Calcification Rates'!$H$56</f>
        <v>74.210657033333334</v>
      </c>
      <c r="CU36" s="2">
        <f>((((1-'Calcification Rates'!$J$56)*$A36)*(('Calcification Rates'!$F$56-'Calcification Rates'!$G$56)*0.1))+('Calcification Rates'!$J$56*$A36*('Calcification Rates'!$F$56-'Calcification Rates'!$G$56)))*('Calcification Rates'!$H$56-'Calcification Rates'!$I$56)</f>
        <v>54.989683722200134</v>
      </c>
      <c r="CV36" s="2">
        <f>((((1-'Calcification Rates'!$J$56)*$A36)*(('Calcification Rates'!$F$56+'Calcification Rates'!$G$56)*0.1))+('Calcification Rates'!$J$56*$A36*('Calcification Rates'!$F$56+'Calcification Rates'!$G$56)))*('Calcification Rates'!$H$56+'Calcification Rates'!$I$56)</f>
        <v>96.258341523961846</v>
      </c>
      <c r="CW36" s="2">
        <f>((((1-'Calcification Rates'!$J$57)*$A36)*'Calcification Rates'!$F$57*0.1)+('Calcification Rates'!$J$57*$A36*'Calcification Rates'!$F$57))*'Calcification Rates'!$H$57</f>
        <v>75.897262874999981</v>
      </c>
      <c r="CX36" s="2">
        <f>((((1-'Calcification Rates'!$J$57)*$A36)*(('Calcification Rates'!$F$57-'Calcification Rates'!$G$57)*0.1))+('Calcification Rates'!$J$57*$A36*('Calcification Rates'!$F$57-'Calcification Rates'!$G$57)))*('Calcification Rates'!$H$57-'Calcification Rates'!$I$57)</f>
        <v>49.702214133527036</v>
      </c>
      <c r="CY36" s="2">
        <f>((((1-'Calcification Rates'!$J$57)*$A36)*(('Calcification Rates'!$F$57+'Calcification Rates'!$G$57)*0.1))+('Calcification Rates'!$J$57*$A36*('Calcification Rates'!$F$57+'Calcification Rates'!$G$57)))*('Calcification Rates'!$H$57+'Calcification Rates'!$I$57)</f>
        <v>106.80349691563183</v>
      </c>
      <c r="CZ36" s="2">
        <f>((((1-'Calcification Rates'!$J$58)*$A36)*'Calcification Rates'!$F$58*0.1)+('Calcification Rates'!$J$58*$A36*'Calcification Rates'!$F$58))*'Calcification Rates'!$H$58</f>
        <v>76.825044276809479</v>
      </c>
      <c r="DA36" s="2">
        <f>((((1-'Calcification Rates'!$J$58)*$A36)*(('Calcification Rates'!$F$58-'Calcification Rates'!$G$58)*0.1))+('Calcification Rates'!$J$58*$A36*('Calcification Rates'!$F$58-'Calcification Rates'!$G$58)))*('Calcification Rates'!$H$58-'Calcification Rates'!$I$58)</f>
        <v>54.948222902090805</v>
      </c>
      <c r="DB36" s="2">
        <f>((((1-'Calcification Rates'!$J$58)*$A36)*(('Calcification Rates'!$F$58+'Calcification Rates'!$G$58)*0.1))+('Calcification Rates'!$J$58*$A36*('Calcification Rates'!$F$58+'Calcification Rates'!$G$58)))*('Calcification Rates'!$H$58+'Calcification Rates'!$I$58)</f>
        <v>102.17911192590626</v>
      </c>
      <c r="DC36" s="2">
        <f>((((1-'Calcification Rates'!$J$59)*$A36)*'Calcification Rates'!$F$59*0.1)+('Calcification Rates'!$J$59*$A36*'Calcification Rates'!$F$59))*'Calcification Rates'!$H$59</f>
        <v>63.686915040000002</v>
      </c>
      <c r="DD36" s="2">
        <f>((((1-'Calcification Rates'!$J$59)*$A36)*(('Calcification Rates'!$F$59-'Calcification Rates'!$G$59)*0.1))+('Calcification Rates'!$J$59*$A36*('Calcification Rates'!$F$59-'Calcification Rates'!$G$59)))*('Calcification Rates'!$H$59-'Calcification Rates'!$I$59)</f>
        <v>49.405117799999992</v>
      </c>
      <c r="DE36" s="2">
        <f>((((1-'Calcification Rates'!$J$59)*$A36)*(('Calcification Rates'!$F$59+'Calcification Rates'!$G$59)*0.1))+('Calcification Rates'!$J$59*$A36*('Calcification Rates'!$F$59+'Calcification Rates'!$G$59)))*('Calcification Rates'!$H$59+'Calcification Rates'!$I$59)</f>
        <v>79.322964240000005</v>
      </c>
      <c r="DF36" s="2">
        <f>((((1-'Calcification Rates'!$J$60)*$A36)*'Calcification Rates'!$F$60*0.1)+('Calcification Rates'!$J$60*$A36*'Calcification Rates'!$F$60))*'Calcification Rates'!$H$60</f>
        <v>82.739896024390248</v>
      </c>
      <c r="DG36" s="2">
        <f>((((1-'Calcification Rates'!$J$60)*$A36)*(('Calcification Rates'!$F$60-'Calcification Rates'!$G$60)*0.1))+('Calcification Rates'!$J$60*$A36*('Calcification Rates'!$F$60-'Calcification Rates'!$G$60)))*('Calcification Rates'!$H$60-'Calcification Rates'!$I$60)</f>
        <v>63.214260621053789</v>
      </c>
      <c r="DH36" s="2">
        <f>((((1-'Calcification Rates'!$J$60)*$A36)*(('Calcification Rates'!$F$60+'Calcification Rates'!$G$60)*0.1))+('Calcification Rates'!$J$60*$A36*('Calcification Rates'!$F$60+'Calcification Rates'!$G$60)))*('Calcification Rates'!$H$60+'Calcification Rates'!$I$60)</f>
        <v>104.81321877356426</v>
      </c>
      <c r="DI36" s="2">
        <f>((((1-'Calcification Rates'!$J$61)*$A36)*'Calcification Rates'!$F$61*0.1)+('Calcification Rates'!$J$61*$A36*'Calcification Rates'!$F$61))*'Calcification Rates'!$H$61</f>
        <v>76.825044276809479</v>
      </c>
      <c r="DJ36" s="2">
        <f>((((1-'Calcification Rates'!$J$61)*$A36)*(('Calcification Rates'!$F$61-'Calcification Rates'!$G$61)*0.1))+('Calcification Rates'!$J$61*$A36*('Calcification Rates'!$F$61-'Calcification Rates'!$G$61)))*('Calcification Rates'!$H$61-'Calcification Rates'!$I$61)</f>
        <v>54.948222902090805</v>
      </c>
      <c r="DK36" s="2">
        <f>((((1-'Calcification Rates'!$J$61)*$A36)*(('Calcification Rates'!$F$61+'Calcification Rates'!$G$61)*0.1))+('Calcification Rates'!$J$61*$A36*('Calcification Rates'!$F$61+'Calcification Rates'!$G$61)))*('Calcification Rates'!$H$61+'Calcification Rates'!$I$61)</f>
        <v>102.17911192590626</v>
      </c>
      <c r="DL36" s="2">
        <f>(2*'Calcification Rates'!$F$62*'Calcification Rates'!$H$62)+0.1*'Calcification Rates'!$F$62*(CV36+(2*'Calcification Rates'!$F$62))*'Calcification Rates'!$H$62</f>
        <v>20.822859543331425</v>
      </c>
      <c r="DM36" s="2">
        <f>(2*('Calcification Rates'!$F$62-'Calcification Rates'!$G$62)*('Calcification Rates'!$H$62-'Calcification Rates'!$I$62))+(0.1*('Calcification Rates'!$F$62-'Calcification Rates'!$G$62)*(CV36+(2*'Calcification Rates'!$F$62-'Calcification Rates'!$G$62)))*('Calcification Rates'!$H$62-'Calcification Rates'!$I$62)</f>
        <v>12.151070702045482</v>
      </c>
      <c r="DN36" s="2">
        <f>(2*('Calcification Rates'!$F$62+'Calcification Rates'!$G$62)*('Calcification Rates'!$H$62+'Calcification Rates'!$I$62))+(0.1*('Calcification Rates'!$F$62+'Calcification Rates'!$G$62)*(CV36+(2*'Calcification Rates'!$F$62+'Calcification Rates'!$G$62)))*('Calcification Rates'!$H$62+'Calcification Rates'!$I$62)</f>
        <v>31.797061525114245</v>
      </c>
      <c r="DO36" s="2">
        <f>((((((((($A36*2)/PI())/2)+'Calcification Rates'!$F$63)^2)*PI())/2))-((((((($A36*2)/PI())/2)^2)*PI())/2)))*'Calcification Rates'!$H$63</f>
        <v>37.167731934529428</v>
      </c>
      <c r="DP36" s="2">
        <f>((((((((($A36*2)/PI())/2)+('Calcification Rates'!$F$63-'Calcification Rates'!$G$63))^2)*PI())/2))-((((((($A36*2)/PI())/2)^2)*PI())/2)))*('Calcification Rates'!$H$63-'Calcification Rates'!$I$63)</f>
        <v>27.234294790502855</v>
      </c>
      <c r="DQ36" s="2">
        <f>((((((((($A36*2)/PI())/2)+('Calcification Rates'!$F$63+'Calcification Rates'!$G$63))^2)*PI())/2))-((((((($A36*2)/PI())/2)^2)*PI())/2)))*('Calcification Rates'!$H$63+'Calcification Rates'!$I$63)</f>
        <v>48.305308475640459</v>
      </c>
      <c r="DR36" s="2">
        <f>(2*'Calcification Rates'!$F$64*'Calcification Rates'!$H$64)+0.1*'Calcification Rates'!$F$64*($A36+(2*'Calcification Rates'!$F$64))*'Calcification Rates'!$H$64</f>
        <v>9.8999794656508442</v>
      </c>
      <c r="DS36" s="2">
        <f>(2*('Calcification Rates'!$F$64-'Calcification Rates'!$G$64)*('Calcification Rates'!$H$64-'Calcification Rates'!$I$64))+(0.1*('Calcification Rates'!$F$64-'Calcification Rates'!$G$64)*($A36+(2*'Calcification Rates'!$F$64-'Calcification Rates'!$G$64)))*('Calcification Rates'!$H$64-'Calcification Rates'!$I$64)</f>
        <v>5.7597409801749659</v>
      </c>
      <c r="DT36" s="2">
        <f>(2*('Calcification Rates'!$F$64+'Calcification Rates'!$G$64)*('Calcification Rates'!$H$64+'Calcification Rates'!$I$64))+(0.1*('Calcification Rates'!$F$64+'Calcification Rates'!$G$64)*($A36+(2*'Calcification Rates'!$F$64+'Calcification Rates'!$G$64)))*('Calcification Rates'!$H$64+'Calcification Rates'!$I$64)</f>
        <v>15.162663052506698</v>
      </c>
      <c r="DU36" s="2">
        <f>((((((((($A36*2)/PI())/2)+'Calcification Rates'!$F$65)^2)*PI())/2))-((((((($A36*2)/PI())/2)^2)*PI())/2)))*'Calcification Rates'!$H$65</f>
        <v>37.167731934529428</v>
      </c>
      <c r="DV36" s="2">
        <f>((((((((($A36*2)/PI())/2)+('Calcification Rates'!$F$65-'Calcification Rates'!$G$65))^2)*PI())/2))-((((((($A36*2)/PI())/2)^2)*PI())/2)))*('Calcification Rates'!$H$65-'Calcification Rates'!$I$65)</f>
        <v>27.234294790502855</v>
      </c>
      <c r="DW36" s="2">
        <f>((((((((($A36*2)/PI())/2)+('Calcification Rates'!$F$65+'Calcification Rates'!$G$65))^2)*PI())/2))-((((((($A36*2)/PI())/2)^2)*PI())/2)))*('Calcification Rates'!$H$65+'Calcification Rates'!$I$65)</f>
        <v>48.305308475640459</v>
      </c>
      <c r="DX36" s="2">
        <f>(2*'Calcification Rates'!$F$66*'Calcification Rates'!$H$66)+0.1*'Calcification Rates'!$F$66*(DH36+(2*'Calcification Rates'!$F$66))*'Calcification Rates'!$H$66</f>
        <v>22.323765221018327</v>
      </c>
      <c r="DY36" s="2">
        <f>(2*('Calcification Rates'!$F$66-'Calcification Rates'!$G$66)*('Calcification Rates'!$H$66-'Calcification Rates'!$I$66))+(0.1*('Calcification Rates'!$F$66-'Calcification Rates'!$G$66)*(DH36+(2*'Calcification Rates'!$F$66-'Calcification Rates'!$G$66)))*('Calcification Rates'!$H$66-'Calcification Rates'!$I$66)</f>
        <v>13.029299063000037</v>
      </c>
      <c r="DZ36" s="2">
        <f>(2*('Calcification Rates'!$F$66+'Calcification Rates'!$G$66)*('Calcification Rates'!$H$66+'Calcification Rates'!$I$66))+(0.1*('Calcification Rates'!$F$66+'Calcification Rates'!$G$66)*(DH36+(2*'Calcification Rates'!$F$66+'Calcification Rates'!$G$66)))*('Calcification Rates'!$H$66+'Calcification Rates'!$I$66)</f>
        <v>34.082783142021775</v>
      </c>
      <c r="EA36" s="2">
        <f>((((((((($A36*2)/PI())/2)+'Calcification Rates'!$F$67)^2)*PI())/2))-((((((($A36*2)/PI())/2)^2)*PI())/2)))*'Calcification Rates'!$H$67</f>
        <v>37.167731934529428</v>
      </c>
      <c r="EB36" s="2">
        <f>((((((((($A36*2)/PI())/2)+('Calcification Rates'!$F$67-'Calcification Rates'!$G$67))^2)*PI())/2))-((((((($A36*2)/PI())/2)^2)*PI())/2)))*('Calcification Rates'!$H$67-'Calcification Rates'!$I$67)</f>
        <v>27.234294790502855</v>
      </c>
      <c r="EC36" s="2">
        <f>((((((((($A36*2)/PI())/2)+('Calcification Rates'!$F$67+'Calcification Rates'!$G$67))^2)*PI())/2))-((((((($A36*2)/PI())/2)^2)*PI())/2)))*('Calcification Rates'!$H$67+'Calcification Rates'!$I$67)</f>
        <v>48.305308475640459</v>
      </c>
      <c r="ED36" s="2">
        <f>((((((((($A36*2)/PI())/2)+'Calcification Rates'!$F$68)^2)*PI())/2))-((((((($A36*2)/PI())/2)^2)*PI())/2)))*'Calcification Rates'!$H$68</f>
        <v>37.167731934529428</v>
      </c>
      <c r="EE36" s="2">
        <f>((((((((($A36*2)/PI())/2)+('Calcification Rates'!$F$68-'Calcification Rates'!$G$68))^2)*PI())/2))-((((((($A36*2)/PI())/2)^2)*PI())/2)))*('Calcification Rates'!$H$68-'Calcification Rates'!$I$68)</f>
        <v>27.234294790502855</v>
      </c>
      <c r="EF36" s="2">
        <f>((((((((($A36*2)/PI())/2)+('Calcification Rates'!$F$68+'Calcification Rates'!$G$68))^2)*PI())/2))-((((((($A36*2)/PI())/2)^2)*PI())/2)))*('Calcification Rates'!$H$68+'Calcification Rates'!$I$68)</f>
        <v>48.305308475640459</v>
      </c>
      <c r="EG36" s="2">
        <f>((((1-'Calcification Rates'!$J$69)*$A36)*'Calcification Rates'!$F$69*0.1)+('Calcification Rates'!$J$69*$A36*'Calcification Rates'!$F$69))*'Calcification Rates'!$H$69</f>
        <v>10.435516300000002</v>
      </c>
      <c r="EH36" s="2">
        <f>((((1-'Calcification Rates'!$J$69)*EC36)*(('Calcification Rates'!$F$69-'Calcification Rates'!$G$69)*0.1))+('Calcification Rates'!$J$69*EC36*('Calcification Rates'!$F$69-'Calcification Rates'!$G$69)))*('Calcification Rates'!$H$69-'Calcification Rates'!$I$69)</f>
        <v>10.956016859934568</v>
      </c>
      <c r="EI36" s="2">
        <f>((((1-'Calcification Rates'!$J$69)*EC36)*(('Calcification Rates'!$F$69+'Calcification Rates'!$G$69)*0.1))+('Calcification Rates'!$J$69*EC36*('Calcification Rates'!$F$69+'Calcification Rates'!$G$69)))*('Calcification Rates'!$H$69+'Calcification Rates'!$I$69)</f>
        <v>19.108066672733781</v>
      </c>
      <c r="EJ36" s="2">
        <f>(2*'Calcification Rates'!$F$70*'Calcification Rates'!$H$70)+0.1*'Calcification Rates'!$F$70*(DT36+(2*'Calcification Rates'!$F$70))*'Calcification Rates'!$H$70</f>
        <v>6.5950733691538934</v>
      </c>
      <c r="EK36" s="2">
        <f>(2*('Calcification Rates'!$F$70-'Calcification Rates'!$G$70)*('Calcification Rates'!$H$70-'Calcification Rates'!$I$70))+(0.1*('Calcification Rates'!$F$70-'Calcification Rates'!$G$70)*(DT36+(2*'Calcification Rates'!$F$70-'Calcification Rates'!$G$70)))*('Calcification Rates'!$H$70-'Calcification Rates'!$I$70)</f>
        <v>3.8259337413961099</v>
      </c>
      <c r="EL36" s="2">
        <f>(2*('Calcification Rates'!$F$70+'Calcification Rates'!$G$70)*('Calcification Rates'!$H$70+'Calcification Rates'!$I$70))+(0.1*('Calcification Rates'!$F$70+'Calcification Rates'!$G$70)*(DT36+(2*'Calcification Rates'!$F$70+'Calcification Rates'!$G$70)))*('Calcification Rates'!$H$70+'Calcification Rates'!$I$70)</f>
        <v>10.129638380193903</v>
      </c>
      <c r="EM36" s="2">
        <f>((((1-'Calcification Rates'!$J$71)*$A36)*'Calcification Rates'!$F$71*0.1)+('Calcification Rates'!$J$71*$A36*'Calcification Rates'!$F$71))*'Calcification Rates'!$H$71</f>
        <v>76.825044276809479</v>
      </c>
      <c r="EN36" s="2">
        <f>((((1-'Calcification Rates'!$J$71)*$A36)*(('Calcification Rates'!$F$71-'Calcification Rates'!$G$71)*0.1))+('Calcification Rates'!$J$71*$A36*('Calcification Rates'!$F$71-'Calcification Rates'!$G$71)))*('Calcification Rates'!$H$71-'Calcification Rates'!$I$71)</f>
        <v>54.948222902090805</v>
      </c>
      <c r="EO36" s="2">
        <f>((((1-'Calcification Rates'!$J$71)*$A36)*(('Calcification Rates'!$F$71+'Calcification Rates'!$G$71)*0.1))+('Calcification Rates'!$J$71*$A36*('Calcification Rates'!$F$71+'Calcification Rates'!$G$71)))*('Calcification Rates'!$H$71+'Calcification Rates'!$I$71)</f>
        <v>102.17911192590626</v>
      </c>
      <c r="EP36" s="2">
        <f>(2*'Calcification Rates'!$F$72*'Calcification Rates'!$H$72)+0.1*'Calcification Rates'!$F$72*($A36+(2*'Calcification Rates'!$F$72))*'Calcification Rates'!$H$72</f>
        <v>9.8999794656508442</v>
      </c>
      <c r="EQ36" s="2">
        <f>(2*('Calcification Rates'!$F$72-'Calcification Rates'!$G$72)*('Calcification Rates'!$H$72-'Calcification Rates'!$I$72))+(0.1*('Calcification Rates'!$F$72-'Calcification Rates'!$G$72)*($A36+(2*'Calcification Rates'!$F$72-'Calcification Rates'!$G$72)))*('Calcification Rates'!$H$72-'Calcification Rates'!$I$72)</f>
        <v>5.7597409801749659</v>
      </c>
      <c r="ER36" s="2">
        <f>(2*('Calcification Rates'!$F$72+'Calcification Rates'!$G$72)*('Calcification Rates'!$H$72+'Calcification Rates'!$I$72))+(0.1*('Calcification Rates'!$F$72+'Calcification Rates'!$G$72)*($A36+(2*'Calcification Rates'!$F$72+'Calcification Rates'!$G$72)))*('Calcification Rates'!$H$72+'Calcification Rates'!$I$72)</f>
        <v>15.162663052506698</v>
      </c>
      <c r="ES36" s="2">
        <f>$A36*'Calcification Rates'!$F$73*'Calcification Rates'!$H$73</f>
        <v>45.900000000000006</v>
      </c>
      <c r="ET36" s="2">
        <f>$A36*('Calcification Rates'!$F$73-'Calcification Rates'!$G$73)*('Calcification Rates'!$H$73-'Calcification Rates'!$I$73)</f>
        <v>32.136460000000007</v>
      </c>
      <c r="EU36" s="2">
        <f>$A36*('Calcification Rates'!$F$73+'Calcification Rates'!$G$73)*('Calcification Rates'!$H$73+'Calcification Rates'!$I$73)</f>
        <v>62.098960000000005</v>
      </c>
      <c r="EV36" s="2">
        <f>(2*'Calcification Rates'!$F$74*'Calcification Rates'!$H$74)+0.1*'Calcification Rates'!$F$74*($A36+(2*'Calcification Rates'!$F$74))*'Calcification Rates'!$H$74</f>
        <v>9.8999794656508442</v>
      </c>
      <c r="EW36" s="2">
        <f>(2*('Calcification Rates'!$F$74-'Calcification Rates'!$G$74)*('Calcification Rates'!$H$74-'Calcification Rates'!$I$74))+(0.1*('Calcification Rates'!$F$74-'Calcification Rates'!$G$74)*($A36+(2*'Calcification Rates'!$F$74-'Calcification Rates'!$G$74)))*('Calcification Rates'!$H$74-'Calcification Rates'!$I$74)</f>
        <v>5.7597409801749659</v>
      </c>
      <c r="EX36" s="2">
        <f>(2*('Calcification Rates'!$F$74+'Calcification Rates'!$G$74)*('Calcification Rates'!$H$74+'Calcification Rates'!$I$74))+(0.1*('Calcification Rates'!$F$74+'Calcification Rates'!$G$74)*($A36+(2*'Calcification Rates'!$F$74+'Calcification Rates'!$G$74)))*('Calcification Rates'!$H$74+'Calcification Rates'!$I$74)</f>
        <v>15.162663052506698</v>
      </c>
      <c r="EY36" s="2">
        <f>$A36*'Calcification Rates'!$F$75*'Calcification Rates'!$H$75</f>
        <v>28.666075374149663</v>
      </c>
      <c r="EZ36" s="2">
        <f>$A36*('Calcification Rates'!$F$75-'Calcification Rates'!$G$75)*('Calcification Rates'!$H$75-'Calcification Rates'!$I$75)</f>
        <v>22.253037787631147</v>
      </c>
      <c r="FA36" s="2">
        <f>$A36*('Calcification Rates'!$F$75+'Calcification Rates'!$G$75)*('Calcification Rates'!$H$75+'Calcification Rates'!$I$75)</f>
        <v>35.824922236102083</v>
      </c>
      <c r="FB36" s="2">
        <f>((((1-'Calcification Rates'!$J$76)*$A36)*'Calcification Rates'!$F$76*0.1)+('Calcification Rates'!$J$76*$A36*'Calcification Rates'!$F$76))*'Calcification Rates'!$H$76</f>
        <v>19.626840000000001</v>
      </c>
      <c r="FC36" s="2">
        <f>((((1-'Calcification Rates'!$J$76)*$A36)*(('Calcification Rates'!$F$76-'Calcification Rates'!$G$76)*0.1))+('Calcification Rates'!$J$76*$A36*('Calcification Rates'!$F$76-'Calcification Rates'!$G$76)))*('Calcification Rates'!$H$76-'Calcification Rates'!$I$76)</f>
        <v>13.737043392</v>
      </c>
      <c r="FD36" s="2">
        <f>((((1-'Calcification Rates'!$J$76)*$A36)*(('Calcification Rates'!$F$76+'Calcification Rates'!$G$76)*0.1))+('Calcification Rates'!$J$76*$A36*('Calcification Rates'!$F$76+'Calcification Rates'!$G$76)))*('Calcification Rates'!$H$76+'Calcification Rates'!$I$76)</f>
        <v>26.559912191999999</v>
      </c>
      <c r="FE36" s="113">
        <f>$A36*'Calcification Rates'!$F$77*'Calcification Rates'!$H$77</f>
        <v>60.180000000000007</v>
      </c>
      <c r="FF36" s="113">
        <f>$A36*('Calcification Rates'!$F$77-'Calcification Rates'!$G$77)*('Calcification Rates'!$H$77-'Calcification Rates'!$I$77)</f>
        <v>42.054600000000008</v>
      </c>
      <c r="FG36" s="113">
        <f>$A36*('Calcification Rates'!$F$77+'Calcification Rates'!$G$77)*('Calcification Rates'!$H$77+'Calcification Rates'!$I$77)</f>
        <v>81.532000000000025</v>
      </c>
      <c r="FH36" s="113">
        <f>$A36*'Calcification Rates'!$F$81*'Calcification Rates'!$H$81</f>
        <v>6.0519999999999996</v>
      </c>
      <c r="FI36" s="113">
        <f>$A36*('Calcification Rates'!$F$81-'Calcification Rates'!$G$81)*('Calcification Rates'!$H$81-'Calcification Rates'!$I$81)</f>
        <v>3.4339999999999997</v>
      </c>
      <c r="FJ36" s="113">
        <f>$A36*('Calcification Rates'!$F$81+'Calcification Rates'!$G$81)*('Calcification Rates'!$H$81+'Calcification Rates'!$I$81)</f>
        <v>8.67</v>
      </c>
      <c r="FK36" s="113">
        <f>$A36*'Calcification Rates'!$F$84*'Calcification Rates'!$H$84</f>
        <v>6.0519999999999996</v>
      </c>
      <c r="FL36" s="113">
        <f>$A36*('Calcification Rates'!$F$84-'Calcification Rates'!$G$84)*('Calcification Rates'!$H$84-'Calcification Rates'!$I$84)</f>
        <v>3.4339999999999997</v>
      </c>
      <c r="FM36" s="113">
        <f>$A36*('Calcification Rates'!$F$84+'Calcification Rates'!$G$84)*('Calcification Rates'!$H$84+'Calcification Rates'!$I$84)</f>
        <v>8.67</v>
      </c>
    </row>
    <row r="37" spans="1:169" x14ac:dyDescent="0.3">
      <c r="A37" s="1">
        <v>35</v>
      </c>
      <c r="B37" s="2">
        <f>((((1-'Calcification Rates'!$J$11)*A37)*'Calcification Rates'!$F$11*0.1)+('Calcification Rates'!$J$11*A37*'Calcification Rates'!$F$11))*'Calcification Rates'!$H$11</f>
        <v>79.084604402597989</v>
      </c>
      <c r="C37" s="2">
        <f>((((1-'Calcification Rates'!$J$11)*A37)*(('Calcification Rates'!$F$11-'Calcification Rates'!$G$11)*0.1))+('Calcification Rates'!$J$11*A37*('Calcification Rates'!$F$11-'Calcification Rates'!$G$11)))*('Calcification Rates'!$H$11-'Calcification Rates'!$I$11)</f>
        <v>56.564347105093482</v>
      </c>
      <c r="D37" s="2">
        <f>((((1-'Calcification Rates'!$J$11)*A37)*(('Calcification Rates'!$F$11+'Calcification Rates'!$G$11)*0.1))+('Calcification Rates'!$J$11*A37*('Calcification Rates'!$F$11+'Calcification Rates'!$G$11)))*('Calcification Rates'!$H$11+'Calcification Rates'!$I$11)</f>
        <v>105.18437992372702</v>
      </c>
      <c r="E37" s="2">
        <f>((((1-'Calcification Rates'!$J$12)*A37)*'Calcification Rates'!$F$12*0.1)+('Calcification Rates'!$J$12*A37*'Calcification Rates'!$F$12))*'Calcification Rates'!$H$12</f>
        <v>13.730580998364843</v>
      </c>
      <c r="F37" s="2">
        <f>((((1-'Calcification Rates'!$J$12)*A37)*(('Calcification Rates'!$F$12-'Calcification Rates'!$G$12)*0.1))+('Calcification Rates'!$J$12*A37*('Calcification Rates'!$F$12-'Calcification Rates'!$G$12)))*('Calcification Rates'!$H$12-'Calcification Rates'!$I$12)</f>
        <v>10.352194049013301</v>
      </c>
      <c r="G37" s="2">
        <f>((((1-'Calcification Rates'!$J$12)*A37)*(('Calcification Rates'!$F$12+'Calcification Rates'!$G$12)*0.1))+('Calcification Rates'!$J$12*A37*('Calcification Rates'!$F$12+'Calcification Rates'!$G$12)))*('Calcification Rates'!$H$12+'Calcification Rates'!$I$12)</f>
        <v>17.539582405074309</v>
      </c>
      <c r="H37" s="2">
        <f>(2*'Calcification Rates'!$F$13*'Calcification Rates'!$H$13)+0.1*'Calcification Rates'!$F$13*(A37+(2*'Calcification Rates'!$F$13))*'Calcification Rates'!$H$13</f>
        <v>10.075423909083002</v>
      </c>
      <c r="I37" s="2">
        <f>(2*('Calcification Rates'!$F$13-'Calcification Rates'!$G$13)*('Calcification Rates'!$H$13-'Calcification Rates'!$I$13))+(0.1*('Calcification Rates'!$F$13-'Calcification Rates'!$G$13)*(A37+(2*'Calcification Rates'!$F$13-'Calcification Rates'!$G$13)))*('Calcification Rates'!$H$13-'Calcification Rates'!$I$13)</f>
        <v>5.862399187339232</v>
      </c>
      <c r="J37" s="2">
        <f>(2*('Calcification Rates'!$F$13+'Calcification Rates'!$G$13)*('Calcification Rates'!$H$13+'Calcification Rates'!$I$13))+(0.1*('Calcification Rates'!$F$13+'Calcification Rates'!$G$13)*(A37+(2*'Calcification Rates'!$F$13+'Calcification Rates'!$G$13)))*('Calcification Rates'!$H$13+'Calcification Rates'!$I$13)</f>
        <v>15.429846502393577</v>
      </c>
      <c r="K37" s="2">
        <f>(2*'Calcification Rates'!$F$14*'Calcification Rates'!$H$14)+0.1*'Calcification Rates'!$F$14*(A37+(2*'Calcification Rates'!$F$14))*'Calcification Rates'!$H$14</f>
        <v>19.110274904780461</v>
      </c>
      <c r="L37" s="2">
        <f>(2*('Calcification Rates'!$F$14-'Calcification Rates'!$G$14)*('Calcification Rates'!$H$14-'Calcification Rates'!$I$14))+(0.1*('Calcification Rates'!$F$14-'Calcification Rates'!$G$14)*(A37+(2*'Calcification Rates'!$F$14-'Calcification Rates'!$G$14)))*('Calcification Rates'!$H$14-'Calcification Rates'!$I$14)</f>
        <v>11.895920150686219</v>
      </c>
      <c r="M37" s="2">
        <f>(2*('Calcification Rates'!$F$14+'Calcification Rates'!$G$14)*('Calcification Rates'!$H$14+'Calcification Rates'!$I$14))+(0.1*('Calcification Rates'!$F$14+'Calcification Rates'!$G$14)*(A37+(2*'Calcification Rates'!$F$14+'Calcification Rates'!$G$14)))*('Calcification Rates'!$H$14+'Calcification Rates'!$I$14)</f>
        <v>28.093396735083182</v>
      </c>
      <c r="N37" s="2">
        <f>((((((((($A37*2)/PI())/2)+'Calcification Rates'!$F$15)^2)*PI())/2))-((((((($A37*2)/PI())/2)^2)*PI())/2)))*'Calcification Rates'!$H$15</f>
        <v>44.604315641690995</v>
      </c>
      <c r="O37" s="2">
        <f>((((((((($A37*2)/PI())/2)+('Calcification Rates'!$F$15-'Calcification Rates'!$G$15))^2)*PI())/2))-((((((($A37*2)/PI())/2)^2)*PI())/2)))*('Calcification Rates'!$H$15-'Calcification Rates'!$I$15)</f>
        <v>33.937416319316092</v>
      </c>
      <c r="P37" s="2">
        <f>((((((((($A37*2)/PI())/2)+('Calcification Rates'!$F$15+'Calcification Rates'!$G$15))^2)*PI())/2))-((((((($A37*2)/PI())/2)^2)*PI())/2)))*('Calcification Rates'!$H$15+'Calcification Rates'!$I$15)</f>
        <v>56.660803448223234</v>
      </c>
      <c r="Q37" s="2">
        <f>(2*'Calcification Rates'!$F$16*'Calcification Rates'!$H$16)+0.1*'Calcification Rates'!$F$16*(A37+(2*'Calcification Rates'!$F$16))*'Calcification Rates'!$H$16</f>
        <v>19.110274904780461</v>
      </c>
      <c r="R37" s="2">
        <f>(2*('Calcification Rates'!$F$16-'Calcification Rates'!$G$16)*('Calcification Rates'!$H$16-'Calcification Rates'!$I$16))+(0.1*('Calcification Rates'!$F$16-'Calcification Rates'!$G$16)*(A37+(2*'Calcification Rates'!$F$16-'Calcification Rates'!$G$16)))*('Calcification Rates'!$H$16-'Calcification Rates'!$I$16)</f>
        <v>11.895920150686219</v>
      </c>
      <c r="S37" s="2">
        <f>(2*('Calcification Rates'!$F$16+'Calcification Rates'!$G$16)*('Calcification Rates'!$H$16+'Calcification Rates'!$I$16))+(0.1*('Calcification Rates'!$F$16+'Calcification Rates'!$G$16)*(A37+(2*'Calcification Rates'!$F$16+'Calcification Rates'!$G$16)))*('Calcification Rates'!$H$16+'Calcification Rates'!$I$16)</f>
        <v>28.093396735083182</v>
      </c>
      <c r="T37" s="2">
        <f>$A37*'Calcification Rates'!$F$17*'Calcification Rates'!$H$17</f>
        <v>42.871237310749223</v>
      </c>
      <c r="U37" s="2">
        <f>$A37*('Calcification Rates'!$F$17-'Calcification Rates'!$G$17)*('Calcification Rates'!$H$17-'Calcification Rates'!$I$17)</f>
        <v>32.824937308659557</v>
      </c>
      <c r="V37" s="2">
        <f>$A37*('Calcification Rates'!$F$17+'Calcification Rates'!$G$17)*('Calcification Rates'!$H$17+'Calcification Rates'!$I$17)</f>
        <v>54.119403689877991</v>
      </c>
      <c r="W37" s="2">
        <f>$A37*'Calcification Rates'!$F$22*'Calcification Rates'!$H$22</f>
        <v>6.2299999999999995</v>
      </c>
      <c r="X37" s="2">
        <f>$A37*('Calcification Rates'!$F$22-'Calcification Rates'!$G$22)*('Calcification Rates'!$H$22-'Calcification Rates'!$I$22)</f>
        <v>3.5349999999999997</v>
      </c>
      <c r="Y37" s="2">
        <f>$A37*('Calcification Rates'!$F$22+'Calcification Rates'!$G$22)*('Calcification Rates'!$H$22+'Calcification Rates'!$I$22)</f>
        <v>8.9250000000000007</v>
      </c>
      <c r="Z37" s="2">
        <f>((((((((($A37*2)/PI())/2)+'Calcification Rates'!$F$25)^2)*PI())/2))-((((((($A37*2)/PI())/2)^2)*PI())/2)))*'Calcification Rates'!$H$25</f>
        <v>66.648350299942948</v>
      </c>
      <c r="AA37" s="2">
        <f>((((((((($A37*2)/PI())/2)+('Calcification Rates'!$F$25-'Calcification Rates'!$G$25))^2)*PI())/2))-((((((($A37*2)/PI())/2)^2)*PI())/2)))*('Calcification Rates'!$H$25-'Calcification Rates'!$I$25)</f>
        <v>28.785583830999837</v>
      </c>
      <c r="AB37" s="2">
        <f>((((((((($A37*2)/PI())/2)+('Calcification Rates'!$F$25+'Calcification Rates'!$G$25))^2)*PI())/2))-((((((($A37*2)/PI())/2)^2)*PI())/2)))*('Calcification Rates'!$H$25+'Calcification Rates'!$I$25)</f>
        <v>106.15706177219053</v>
      </c>
      <c r="AC37" s="2">
        <f>((((((((($A37*2)/PI())/2)+'Calcification Rates'!$F$26)^2)*PI())/2))-((((((($A37*2)/PI())/2)^2)*PI())/2)))*'Calcification Rates'!$H$26</f>
        <v>66.648350299942948</v>
      </c>
      <c r="AD37" s="2">
        <f>((((((((($A37*2)/PI())/2)+('Calcification Rates'!$F$26-'Calcification Rates'!$G$26))^2)*PI())/2))-((((((($A37*2)/PI())/2)^2)*PI())/2)))*('Calcification Rates'!$H$26-'Calcification Rates'!$I$26)</f>
        <v>28.785583830999837</v>
      </c>
      <c r="AE37" s="2">
        <f>((((((((($A37*2)/PI())/2)+('Calcification Rates'!$F$26+'Calcification Rates'!$G$26))^2)*PI())/2))-((((((($A37*2)/PI())/2)^2)*PI())/2)))*('Calcification Rates'!$H$26+'Calcification Rates'!$I$26)</f>
        <v>106.15706177219053</v>
      </c>
      <c r="AF37" s="2">
        <f>((((((((($A37*2)/PI())/2)+'Calcification Rates'!$F$27)^2)*PI())/2))-((((((($A37*2)/PI())/2)^2)*PI())/2)))*'Calcification Rates'!$H$27</f>
        <v>66.648350299942948</v>
      </c>
      <c r="AG37" s="2">
        <f>((((((((($A37*2)/PI())/2)+('Calcification Rates'!$F$27-'Calcification Rates'!$G$27))^2)*PI())/2))-((((((($A37*2)/PI())/2)^2)*PI())/2)))*('Calcification Rates'!$H$27-'Calcification Rates'!$I$27)</f>
        <v>28.785583830999837</v>
      </c>
      <c r="AH37" s="2">
        <f>((((((((($A37*2)/PI())/2)+('Calcification Rates'!$F$27+'Calcification Rates'!$G$27))^2)*PI())/2))-((((((($A37*2)/PI())/2)^2)*PI())/2)))*('Calcification Rates'!$H$27+'Calcification Rates'!$I$27)</f>
        <v>106.15706177219053</v>
      </c>
      <c r="AI37" s="2">
        <f>$A37*'Calcification Rates'!$F$29*'Calcification Rates'!$H$29</f>
        <v>56.479499999999994</v>
      </c>
      <c r="AJ37" s="2">
        <f>$A37*('Calcification Rates'!$F$29-'Calcification Rates'!$G$29)*('Calcification Rates'!$H$29-'Calcification Rates'!$I$29)</f>
        <v>52.257799999999989</v>
      </c>
      <c r="AK37" s="2">
        <f>$A37*('Calcification Rates'!$F$29+'Calcification Rates'!$G$29)*('Calcification Rates'!$H$29+'Calcification Rates'!$I$29)</f>
        <v>60.701199999999986</v>
      </c>
      <c r="AL37" s="2">
        <f>(2*'Calcification Rates'!$F$30*'Calcification Rates'!$H$30)+0.1*'Calcification Rates'!$F$30*($A37+(2*'Calcification Rates'!$F$30))*'Calcification Rates'!$H$30</f>
        <v>10.075423909083002</v>
      </c>
      <c r="AM37" s="2">
        <f>(2*('Calcification Rates'!$F$30-'Calcification Rates'!$G$30)*('Calcification Rates'!$H$30-'Calcification Rates'!$I$30))+(0.1*('Calcification Rates'!$F$30-'Calcification Rates'!$G$30)*($A37+(2*'Calcification Rates'!$F$30-'Calcification Rates'!$G$30)))*('Calcification Rates'!$H$30-'Calcification Rates'!$I$30)</f>
        <v>5.862399187339232</v>
      </c>
      <c r="AN37" s="2">
        <f>(2*('Calcification Rates'!$F$30+'Calcification Rates'!$G$30)*('Calcification Rates'!$H$30+'Calcification Rates'!$I$30))+(0.1*('Calcification Rates'!$F$30+'Calcification Rates'!$G$30)*($A37+(2*'Calcification Rates'!$F$30+'Calcification Rates'!$G$30)))*('Calcification Rates'!$H$30+'Calcification Rates'!$I$30)</f>
        <v>15.429846502393577</v>
      </c>
      <c r="AO37" s="2">
        <f>((((((((($A37*2)/PI())/2)+'Calcification Rates'!$F$31)^2)*PI())/2))-((((((($A37*2)/PI())/2)^2)*PI())/2)))*'Calcification Rates'!$H$31</f>
        <v>123.8060514554099</v>
      </c>
      <c r="AP37" s="2">
        <f>((((((((($A37*2)/PI())/2)+('Calcification Rates'!$F$31-'Calcification Rates'!$G$31))^2)*PI())/2))-((((((($A37*2)/PI())/2)^2)*PI())/2)))*('Calcification Rates'!$H$31-'Calcification Rates'!$I$31)</f>
        <v>76.105693842199543</v>
      </c>
      <c r="AQ37" s="2">
        <f>((((((((($A37*2)/PI())/2)+('Calcification Rates'!$F$31+'Calcification Rates'!$G$31))^2)*PI())/2))-((((((($A37*2)/PI())/2)^2)*PI())/2)))*('Calcification Rates'!$H$31+'Calcification Rates'!$I$31)</f>
        <v>184.23625131879814</v>
      </c>
      <c r="AR37" s="2">
        <f>(2*'Calcification Rates'!$F$32*'Calcification Rates'!$H$32)+0.1*'Calcification Rates'!$F$32*($A37+(2*'Calcification Rates'!$F$32))*'Calcification Rates'!$H$32</f>
        <v>10.075423909083002</v>
      </c>
      <c r="AS37" s="2">
        <f>(2*('Calcification Rates'!$F$32-'Calcification Rates'!$G$32)*('Calcification Rates'!$H$32-'Calcification Rates'!$I$32))+(0.1*('Calcification Rates'!$F$32-'Calcification Rates'!$G$32)*($A37+(2*'Calcification Rates'!$F$32-'Calcification Rates'!$G$32)))*('Calcification Rates'!$H$32-'Calcification Rates'!$I$32)</f>
        <v>5.862399187339232</v>
      </c>
      <c r="AT37" s="2">
        <f>(2*('Calcification Rates'!$F$32+'Calcification Rates'!$G$32)*('Calcification Rates'!$H$32+'Calcification Rates'!$I$32))+(0.1*('Calcification Rates'!$F$32+'Calcification Rates'!$G$32)*($A37+(2*'Calcification Rates'!$F$32+'Calcification Rates'!$G$32)))*('Calcification Rates'!$H$32+'Calcification Rates'!$I$32)</f>
        <v>15.429846502393577</v>
      </c>
      <c r="AU37" s="2">
        <f>((((((((($A37*2)/PI())/2)+'Calcification Rates'!$F$36)^2)*PI())/2))-((((((($A37*2)/PI())/2)^2)*PI())/2)))*'Calcification Rates'!$H$36</f>
        <v>47.148593578797566</v>
      </c>
      <c r="AV37" s="2">
        <f>((((((((($A37*2)/PI())/2)+('Calcification Rates'!$F$36-'Calcification Rates'!$G$36))^2)*PI())/2))-((((((($A37*2)/PI())/2)^2)*PI())/2)))*('Calcification Rates'!$H$36-'Calcification Rates'!$I$36)</f>
        <v>36.043235631939297</v>
      </c>
      <c r="AW37" s="2">
        <f>((((((((($A37*2)/PI())/2)+('Calcification Rates'!$F$36+'Calcification Rates'!$G$36))^2)*PI())/2))-((((((($A37*2)/PI())/2)^2)*PI())/2)))*('Calcification Rates'!$H$36+'Calcification Rates'!$I$36)</f>
        <v>59.577296118502851</v>
      </c>
      <c r="AX37" s="2">
        <f>$A37*'Calcification Rates'!$F$37*'Calcification Rates'!$H$37</f>
        <v>45.233812331649837</v>
      </c>
      <c r="AY37" s="2">
        <f>$A37*('Calcification Rates'!$F$37-'Calcification Rates'!$G$37)*('Calcification Rates'!$H$37-'Calcification Rates'!$I$37)</f>
        <v>34.819560210550627</v>
      </c>
      <c r="AZ37" s="2">
        <f>$A37*('Calcification Rates'!$F$37+'Calcification Rates'!$G$37)*('Calcification Rates'!$H$37+'Calcification Rates'!$I$37)</f>
        <v>56.766331363022964</v>
      </c>
      <c r="BA37" s="2">
        <f>$A37*'Calcification Rates'!$F$38*'Calcification Rates'!$H$38</f>
        <v>67.321636666666677</v>
      </c>
      <c r="BB37" s="2">
        <f>$A37*('Calcification Rates'!$F$38-'Calcification Rates'!$G$38)*('Calcification Rates'!$H$38-'Calcification Rates'!$I$38)</f>
        <v>51.366920606060617</v>
      </c>
      <c r="BC37" s="2">
        <f>$A37*('Calcification Rates'!$F$38+'Calcification Rates'!$G$38)*('Calcification Rates'!$H$38+'Calcification Rates'!$I$38)</f>
        <v>85.135575000000017</v>
      </c>
      <c r="BD37" s="2">
        <f>(2*'Calcification Rates'!$F$39*'Calcification Rates'!$H$39)+0.1*'Calcification Rates'!$F$39*(AN37+(2*'Calcification Rates'!$F$39))*'Calcification Rates'!$H$39</f>
        <v>6.6419492208135802</v>
      </c>
      <c r="BE37" s="2">
        <f>(2*('Calcification Rates'!$F$39-'Calcification Rates'!$G$39)*('Calcification Rates'!$H$39-'Calcification Rates'!$I$39))+(0.1*('Calcification Rates'!$F$39-'Calcification Rates'!$G$39)*(AN37+(2*'Calcification Rates'!$F$39-'Calcification Rates'!$G$39)))*('Calcification Rates'!$H$39-'Calcification Rates'!$I$39)</f>
        <v>3.8533623153454606</v>
      </c>
      <c r="BF37" s="2">
        <f>(2*('Calcification Rates'!$F$39+'Calcification Rates'!$G$39)*('Calcification Rates'!$H$39+'Calcification Rates'!$I$39))+(0.1*('Calcification Rates'!$F$39+'Calcification Rates'!$G$39)*(AN37+(2*'Calcification Rates'!$F$39+'Calcification Rates'!$G$39)))*('Calcification Rates'!$H$39+'Calcification Rates'!$I$39)</f>
        <v>10.201025376087355</v>
      </c>
      <c r="BG37" s="2">
        <f>((((((((($A37*2)/PI())/2)+'Calcification Rates'!$F$40)^2)*PI())/2))-((((((($A37*2)/PI())/2)^2)*PI())/2)))*'Calcification Rates'!$H$40</f>
        <v>47.148593578797566</v>
      </c>
      <c r="BH37" s="2">
        <f>((((((((($A37*2)/PI())/2)+('Calcification Rates'!$F$40-'Calcification Rates'!$G$40))^2)*PI())/2))-((((((($A37*2)/PI())/2)^2)*PI())/2)))*('Calcification Rates'!$H$40-'Calcification Rates'!$I$40)</f>
        <v>36.043235631939297</v>
      </c>
      <c r="BI37" s="2">
        <f>((((((((($A37*2)/PI())/2)+('Calcification Rates'!$F$40+'Calcification Rates'!$G$40))^2)*PI())/2))-((((((($A37*2)/PI())/2)^2)*PI())/2)))*('Calcification Rates'!$H$40+'Calcification Rates'!$I$40)</f>
        <v>59.577296118502851</v>
      </c>
      <c r="BJ37" s="2">
        <f>((((((((($A37*2)/PI())/2)+'Calcification Rates'!$F$41)^2)*PI())/2))-((((((($A37*2)/PI())/2)^2)*PI())/2)))*'Calcification Rates'!$H$41</f>
        <v>54.332468193002327</v>
      </c>
      <c r="BK37" s="2">
        <f>((((((((($A37*2)/PI())/2)+('Calcification Rates'!$F$41-'Calcification Rates'!$G$41))^2)*PI())/2))-((((((($A37*2)/PI())/2)^2)*PI())/2)))*('Calcification Rates'!$H$41-'Calcification Rates'!$I$41)</f>
        <v>43.498711911471908</v>
      </c>
      <c r="BL37" s="2">
        <f>((((((((($A37*2)/PI())/2)+('Calcification Rates'!$F$41+'Calcification Rates'!$G$41))^2)*PI())/2))-((((((($A37*2)/PI())/2)^2)*PI())/2)))*('Calcification Rates'!$H$41+'Calcification Rates'!$I$41)</f>
        <v>66.294966949051144</v>
      </c>
      <c r="BM37" s="2">
        <f>((((1-'Calcification Rates'!$J$42)*$A37)*'Calcification Rates'!$F$42*0.1)+('Calcification Rates'!$J$42*$A37*'Calcification Rates'!$F$42))*'Calcification Rates'!$H$42</f>
        <v>13.730580998364843</v>
      </c>
      <c r="BN37" s="2">
        <f>((((1-'Calcification Rates'!$J$42)*BI37)*(('Calcification Rates'!$F$42-'Calcification Rates'!$G$42)*0.1))+('Calcification Rates'!$J$42*BI37*('Calcification Rates'!$F$42-'Calcification Rates'!$G$42)))*('Calcification Rates'!$H$42-'Calcification Rates'!$I$42)</f>
        <v>17.621592295264815</v>
      </c>
      <c r="BO37" s="2">
        <f>((((1-'Calcification Rates'!$J$42)*BI37)*(('Calcification Rates'!$F$42+'Calcification Rates'!$G$42)*0.1))+('Calcification Rates'!$J$42*BI37*('Calcification Rates'!$F$42+'Calcification Rates'!$G$42)))*('Calcification Rates'!$H$42+'Calcification Rates'!$I$42)</f>
        <v>29.856025564056985</v>
      </c>
      <c r="BP37" s="2">
        <f>(2*'Calcification Rates'!$F$43*'Calcification Rates'!$H$43)+0.1*'Calcification Rates'!$F$43*($A37+(2*'Calcification Rates'!$F$43))*'Calcification Rates'!$H$43</f>
        <v>10.075423909083002</v>
      </c>
      <c r="BQ37" s="2">
        <f>(2*('Calcification Rates'!$F$43-'Calcification Rates'!$G$43)*('Calcification Rates'!$H$43-'Calcification Rates'!$I$43))+(0.1*('Calcification Rates'!$F$43-'Calcification Rates'!$G$43)*($A37+(2*'Calcification Rates'!$F$43-'Calcification Rates'!$G$43)))*('Calcification Rates'!$H$43-'Calcification Rates'!$I$43)</f>
        <v>5.862399187339232</v>
      </c>
      <c r="BR37" s="2">
        <f>(2*('Calcification Rates'!$F$43+'Calcification Rates'!$G$43)*('Calcification Rates'!$H$43+'Calcification Rates'!$I$43))+(0.1*('Calcification Rates'!$F$43+'Calcification Rates'!$G$43)*($A37+(2*'Calcification Rates'!$F$43+'Calcification Rates'!$G$43)))*('Calcification Rates'!$H$43+'Calcification Rates'!$I$43)</f>
        <v>15.429846502393577</v>
      </c>
      <c r="BS37" s="2">
        <f>$A37*'Calcification Rates'!$F$44*'Calcification Rates'!$H$44</f>
        <v>55.870811111111109</v>
      </c>
      <c r="BT37" s="2">
        <f>$A37*('Calcification Rates'!$F$44-'Calcification Rates'!$G$44)*('Calcification Rates'!$H$44-'Calcification Rates'!$I$44)</f>
        <v>41.576102021931256</v>
      </c>
      <c r="BU37" s="2">
        <f>$A37*('Calcification Rates'!$F$44+'Calcification Rates'!$G$44)*('Calcification Rates'!$H$44+'Calcification Rates'!$I$44)</f>
        <v>71.771545111664068</v>
      </c>
      <c r="BV37" s="2">
        <f>(2*'Calcification Rates'!$F$45*'Calcification Rates'!$H$45)+0.1*'Calcification Rates'!$F$45*($A37+(2*'Calcification Rates'!$F$45))*'Calcification Rates'!$H$45</f>
        <v>10.075423909083002</v>
      </c>
      <c r="BW37" s="2">
        <f>(2*('Calcification Rates'!$F$45-'Calcification Rates'!$G$45)*('Calcification Rates'!$H$45-'Calcification Rates'!$I$45))+(0.1*('Calcification Rates'!$F$45-'Calcification Rates'!$G$45)*($A37+(2*'Calcification Rates'!$F$45-'Calcification Rates'!$G$45)))*('Calcification Rates'!$H$45-'Calcification Rates'!$I$45)</f>
        <v>5.862399187339232</v>
      </c>
      <c r="BX37" s="2">
        <f>(2*('Calcification Rates'!$F$45+'Calcification Rates'!$G$45)*('Calcification Rates'!$H$45+'Calcification Rates'!$I$45))+(0.1*('Calcification Rates'!$F$45+'Calcification Rates'!$G$45)*($A37+(2*'Calcification Rates'!$F$45+'Calcification Rates'!$G$45)))*('Calcification Rates'!$H$45+'Calcification Rates'!$I$45)</f>
        <v>15.429846502393577</v>
      </c>
      <c r="BY37" s="2">
        <f>$A37*'Calcification Rates'!$F$46*'Calcification Rates'!$H$46</f>
        <v>14.196000000000002</v>
      </c>
      <c r="BZ37" s="2">
        <f>$A37*('Calcification Rates'!$F$46-'Calcification Rates'!$G$46)*('Calcification Rates'!$H$46-'Calcification Rates'!$I$46)</f>
        <v>10.948874999999999</v>
      </c>
      <c r="CA37" s="2">
        <f>$A37*('Calcification Rates'!$F$46+'Calcification Rates'!$G$46)*('Calcification Rates'!$H$46+'Calcification Rates'!$I$46)</f>
        <v>17.773875</v>
      </c>
      <c r="CB37" s="2">
        <f>(2*'Calcification Rates'!$F$47*'Calcification Rates'!$H$47)+0.1*'Calcification Rates'!$F$47*(BL37+(2*'Calcification Rates'!$F$47))*'Calcification Rates'!$H$47</f>
        <v>15.565951967686997</v>
      </c>
      <c r="CC37" s="2">
        <f>(2*('Calcification Rates'!$F$47-'Calcification Rates'!$G$47)*('Calcification Rates'!$H$47-'Calcification Rates'!$I$47))+(0.1*('Calcification Rates'!$F$47-'Calcification Rates'!$G$47)*(BL37+(2*'Calcification Rates'!$F$47-'Calcification Rates'!$G$47)))*('Calcification Rates'!$H$47-'Calcification Rates'!$I$47)</f>
        <v>9.0750843875937903</v>
      </c>
      <c r="CD37" s="2">
        <f>(2*('Calcification Rates'!$F$47+'Calcification Rates'!$G$47)*('Calcification Rates'!$H$47+'Calcification Rates'!$I$47))+(0.1*('Calcification Rates'!$F$47+'Calcification Rates'!$G$47)*(BL37+(2*'Calcification Rates'!$F$47+'Calcification Rates'!$G$47)))*('Calcification Rates'!$H$47+'Calcification Rates'!$I$47)</f>
        <v>23.791343735936856</v>
      </c>
      <c r="CE37" s="2">
        <f>(2*'Calcification Rates'!$F$48*'Calcification Rates'!$H$48)+0.1*'Calcification Rates'!$F$48*($A37+(2*'Calcification Rates'!$F$48))*'Calcification Rates'!$H$48</f>
        <v>10.075423909083002</v>
      </c>
      <c r="CF37" s="2">
        <f>(2*('Calcification Rates'!$F$48-'Calcification Rates'!$G$48)*('Calcification Rates'!$H$48-'Calcification Rates'!$I$48))+(0.1*('Calcification Rates'!$F$48-'Calcification Rates'!$G$48)*($A37+(2*'Calcification Rates'!$F$48-'Calcification Rates'!$G$48)))*('Calcification Rates'!$H$48-'Calcification Rates'!$I$48)</f>
        <v>5.862399187339232</v>
      </c>
      <c r="CG37" s="2">
        <f>(2*('Calcification Rates'!$F$48+'Calcification Rates'!$G$48)*('Calcification Rates'!$H$48+'Calcification Rates'!$I$48))+(0.1*('Calcification Rates'!$F$48+'Calcification Rates'!$G$48)*($A37+(2*'Calcification Rates'!$F$48+'Calcification Rates'!$G$48)))*('Calcification Rates'!$H$48+'Calcification Rates'!$I$48)</f>
        <v>15.429846502393577</v>
      </c>
      <c r="CH37" s="2">
        <f>((((1-'Calcification Rates'!$J$52)*$A37)*'Calcification Rates'!$F$52*0.1)+('Calcification Rates'!$J$52*$A37*'Calcification Rates'!$F$52))*'Calcification Rates'!$H$52</f>
        <v>77.513403800000006</v>
      </c>
      <c r="CI37" s="2">
        <f>((((1-'Calcification Rates'!$J$52)*$A37)*(('Calcification Rates'!$F$52-'Calcification Rates'!$G$52)*0.1))+('Calcification Rates'!$J$52*$A37*('Calcification Rates'!$F$52-'Calcification Rates'!$G$52)))*('Calcification Rates'!$H$52-'Calcification Rates'!$I$52)</f>
        <v>50.741364376190383</v>
      </c>
      <c r="CJ37" s="2">
        <f>((((1-'Calcification Rates'!$J$52)*$A37)*(('Calcification Rates'!$F$52+'Calcification Rates'!$G$52)*0.1))+('Calcification Rates'!$J$52*$A37*('Calcification Rates'!$F$52+'Calcification Rates'!$G$52)))*('Calcification Rates'!$H$52+'Calcification Rates'!$I$52)</f>
        <v>109.66401430317671</v>
      </c>
      <c r="CK37" s="2">
        <f>((((1-'Calcification Rates'!$J$53)*$A37)*'Calcification Rates'!$F$53*0.1)+('Calcification Rates'!$J$53*$A37*'Calcification Rates'!$F$53))*'Calcification Rates'!$H$53</f>
        <v>92.759254394545493</v>
      </c>
      <c r="CL37" s="2">
        <f>((((1-'Calcification Rates'!$J$53)*$A37)*(('Calcification Rates'!$F$53-'Calcification Rates'!$G$53)*0.1))+('Calcification Rates'!$J$53*$A37*('Calcification Rates'!$F$53-'Calcification Rates'!$G$53)))*('Calcification Rates'!$H$53-'Calcification Rates'!$I$53)</f>
        <v>64.197364310025392</v>
      </c>
      <c r="CM37" s="2">
        <f>((((1-'Calcification Rates'!$J$53)*$A37)*(('Calcification Rates'!$F$53+'Calcification Rates'!$G$53)*0.1))+('Calcification Rates'!$J$53*$A37*('Calcification Rates'!$F$53+'Calcification Rates'!$G$53)))*('Calcification Rates'!$H$53+'Calcification Rates'!$I$53)</f>
        <v>126.5470340998592</v>
      </c>
      <c r="CN37" s="2">
        <f>((((1-'Calcification Rates'!$J$54)*$A37)*'Calcification Rates'!$F$54*0.1)+('Calcification Rates'!$J$54*$A37*'Calcification Rates'!$F$54))*'Calcification Rates'!$H$54</f>
        <v>79.084604402597989</v>
      </c>
      <c r="CO37" s="2">
        <f>((((1-'Calcification Rates'!$J$54)*$A37)*(('Calcification Rates'!$F$54-'Calcification Rates'!$G$54)*0.1))+('Calcification Rates'!$J$54*$A37*('Calcification Rates'!$F$54-'Calcification Rates'!$G$54)))*('Calcification Rates'!$H$54-'Calcification Rates'!$I$54)</f>
        <v>56.564347105093482</v>
      </c>
      <c r="CP37" s="2">
        <f>((((1-'Calcification Rates'!$J$54)*$A37)*(('Calcification Rates'!$F$54+'Calcification Rates'!$G$54)*0.1))+('Calcification Rates'!$J$54*$A37*('Calcification Rates'!$F$54+'Calcification Rates'!$G$54)))*('Calcification Rates'!$H$54+'Calcification Rates'!$I$54)</f>
        <v>105.18437992372702</v>
      </c>
      <c r="CQ37" s="2">
        <f>((((1-'Calcification Rates'!$J$55)*$A37)*'Calcification Rates'!$F$55*0.1)+('Calcification Rates'!$J$55*$A37*'Calcification Rates'!$F$55))*'Calcification Rates'!$H$55</f>
        <v>79.090652611979166</v>
      </c>
      <c r="CR37" s="2">
        <f>((((1-'Calcification Rates'!$J$55)*$A37)*(('Calcification Rates'!$F$55-'Calcification Rates'!$G$55)*0.1))+('Calcification Rates'!$J$55*$A37*('Calcification Rates'!$F$55-'Calcification Rates'!$G$55)))*('Calcification Rates'!$H$55-'Calcification Rates'!$I$55)</f>
        <v>57.793597742311206</v>
      </c>
      <c r="CS37" s="2">
        <f>((((1-'Calcification Rates'!$J$55)*$A37)*(('Calcification Rates'!$F$55+'Calcification Rates'!$G$55)*0.1))+('Calcification Rates'!$J$55*$A37*('Calcification Rates'!$F$55+'Calcification Rates'!$G$55)))*('Calcification Rates'!$H$55+'Calcification Rates'!$I$55)</f>
        <v>103.62643086814153</v>
      </c>
      <c r="CT37" s="2">
        <f>((((1-'Calcification Rates'!$J$56)*$A37)*'Calcification Rates'!$F$56*0.1)+('Calcification Rates'!$J$56*$A37*'Calcification Rates'!$F$56))*'Calcification Rates'!$H$56</f>
        <v>76.393323416666675</v>
      </c>
      <c r="CU37" s="2">
        <f>((((1-'Calcification Rates'!$J$56)*$A37)*(('Calcification Rates'!$F$56-'Calcification Rates'!$G$56)*0.1))+('Calcification Rates'!$J$56*$A37*('Calcification Rates'!$F$56-'Calcification Rates'!$G$56)))*('Calcification Rates'!$H$56-'Calcification Rates'!$I$56)</f>
        <v>56.607027361088385</v>
      </c>
      <c r="CV37" s="2">
        <f>((((1-'Calcification Rates'!$J$56)*$A37)*(('Calcification Rates'!$F$56+'Calcification Rates'!$G$56)*0.1))+('Calcification Rates'!$J$56*$A37*('Calcification Rates'!$F$56+'Calcification Rates'!$G$56)))*('Calcification Rates'!$H$56+'Calcification Rates'!$I$56)</f>
        <v>99.089469215843081</v>
      </c>
      <c r="CW37" s="2">
        <f>((((1-'Calcification Rates'!$J$57)*$A37)*'Calcification Rates'!$F$57*0.1)+('Calcification Rates'!$J$57*$A37*'Calcification Rates'!$F$57))*'Calcification Rates'!$H$57</f>
        <v>78.129535312499996</v>
      </c>
      <c r="CX37" s="2">
        <f>((((1-'Calcification Rates'!$J$57)*$A37)*(('Calcification Rates'!$F$57-'Calcification Rates'!$G$57)*0.1))+('Calcification Rates'!$J$57*$A37*('Calcification Rates'!$F$57-'Calcification Rates'!$G$57)))*('Calcification Rates'!$H$57-'Calcification Rates'!$I$57)</f>
        <v>51.164043960983726</v>
      </c>
      <c r="CY37" s="2">
        <f>((((1-'Calcification Rates'!$J$57)*$A37)*(('Calcification Rates'!$F$57+'Calcification Rates'!$G$57)*0.1))+('Calcification Rates'!$J$57*$A37*('Calcification Rates'!$F$57+'Calcification Rates'!$G$57)))*('Calcification Rates'!$H$57+'Calcification Rates'!$I$57)</f>
        <v>109.94477623667983</v>
      </c>
      <c r="CZ37" s="2">
        <f>((((1-'Calcification Rates'!$J$58)*$A37)*'Calcification Rates'!$F$58*0.1)+('Calcification Rates'!$J$58*$A37*'Calcification Rates'!$F$58))*'Calcification Rates'!$H$58</f>
        <v>79.084604402597989</v>
      </c>
      <c r="DA37" s="2">
        <f>((((1-'Calcification Rates'!$J$58)*$A37)*(('Calcification Rates'!$F$58-'Calcification Rates'!$G$58)*0.1))+('Calcification Rates'!$J$58*$A37*('Calcification Rates'!$F$58-'Calcification Rates'!$G$58)))*('Calcification Rates'!$H$58-'Calcification Rates'!$I$58)</f>
        <v>56.564347105093482</v>
      </c>
      <c r="DB37" s="2">
        <f>((((1-'Calcification Rates'!$J$58)*$A37)*(('Calcification Rates'!$F$58+'Calcification Rates'!$G$58)*0.1))+('Calcification Rates'!$J$58*$A37*('Calcification Rates'!$F$58+'Calcification Rates'!$G$58)))*('Calcification Rates'!$H$58+'Calcification Rates'!$I$58)</f>
        <v>105.18437992372702</v>
      </c>
      <c r="DC37" s="2">
        <f>((((1-'Calcification Rates'!$J$59)*$A37)*'Calcification Rates'!$F$59*0.1)+('Calcification Rates'!$J$59*$A37*'Calcification Rates'!$F$59))*'Calcification Rates'!$H$59</f>
        <v>65.560059600000002</v>
      </c>
      <c r="DD37" s="2">
        <f>((((1-'Calcification Rates'!$J$59)*$A37)*(('Calcification Rates'!$F$59-'Calcification Rates'!$G$59)*0.1))+('Calcification Rates'!$J$59*$A37*('Calcification Rates'!$F$59-'Calcification Rates'!$G$59)))*('Calcification Rates'!$H$59-'Calcification Rates'!$I$59)</f>
        <v>50.858209499999994</v>
      </c>
      <c r="DE37" s="2">
        <f>((((1-'Calcification Rates'!$J$59)*$A37)*(('Calcification Rates'!$F$59+'Calcification Rates'!$G$59)*0.1))+('Calcification Rates'!$J$59*$A37*('Calcification Rates'!$F$59+'Calcification Rates'!$G$59)))*('Calcification Rates'!$H$59+'Calcification Rates'!$I$59)</f>
        <v>81.655992600000005</v>
      </c>
      <c r="DF37" s="2">
        <f>((((1-'Calcification Rates'!$J$60)*$A37)*'Calcification Rates'!$F$60*0.1)+('Calcification Rates'!$J$60*$A37*'Calcification Rates'!$F$60))*'Calcification Rates'!$H$60</f>
        <v>85.173422378048784</v>
      </c>
      <c r="DG37" s="2">
        <f>((((1-'Calcification Rates'!$J$60)*$A37)*(('Calcification Rates'!$F$60-'Calcification Rates'!$G$60)*0.1))+('Calcification Rates'!$J$60*$A37*('Calcification Rates'!$F$60-'Calcification Rates'!$G$60)))*('Calcification Rates'!$H$60-'Calcification Rates'!$I$60)</f>
        <v>65.073503580496549</v>
      </c>
      <c r="DH37" s="2">
        <f>((((1-'Calcification Rates'!$J$60)*$A37)*(('Calcification Rates'!$F$60+'Calcification Rates'!$G$60)*0.1))+('Calcification Rates'!$J$60*$A37*('Calcification Rates'!$F$60+'Calcification Rates'!$G$60)))*('Calcification Rates'!$H$60+'Calcification Rates'!$I$60)</f>
        <v>107.89596050219851</v>
      </c>
      <c r="DI37" s="2">
        <f>((((1-'Calcification Rates'!$J$61)*$A37)*'Calcification Rates'!$F$61*0.1)+('Calcification Rates'!$J$61*$A37*'Calcification Rates'!$F$61))*'Calcification Rates'!$H$61</f>
        <v>79.084604402597989</v>
      </c>
      <c r="DJ37" s="2">
        <f>((((1-'Calcification Rates'!$J$61)*$A37)*(('Calcification Rates'!$F$61-'Calcification Rates'!$G$61)*0.1))+('Calcification Rates'!$J$61*$A37*('Calcification Rates'!$F$61-'Calcification Rates'!$G$61)))*('Calcification Rates'!$H$61-'Calcification Rates'!$I$61)</f>
        <v>56.564347105093482</v>
      </c>
      <c r="DK37" s="2">
        <f>((((1-'Calcification Rates'!$J$61)*$A37)*(('Calcification Rates'!$F$61+'Calcification Rates'!$G$61)*0.1))+('Calcification Rates'!$J$61*$A37*('Calcification Rates'!$F$61+'Calcification Rates'!$G$61)))*('Calcification Rates'!$H$61+'Calcification Rates'!$I$61)</f>
        <v>105.18437992372702</v>
      </c>
      <c r="DL37" s="2">
        <f>(2*'Calcification Rates'!$F$62*'Calcification Rates'!$H$62)+0.1*'Calcification Rates'!$F$62*(CV37+(2*'Calcification Rates'!$F$62))*'Calcification Rates'!$H$62</f>
        <v>21.319565165518888</v>
      </c>
      <c r="DM37" s="2">
        <f>(2*('Calcification Rates'!$F$62-'Calcification Rates'!$G$62)*('Calcification Rates'!$H$62-'Calcification Rates'!$I$62))+(0.1*('Calcification Rates'!$F$62-'Calcification Rates'!$G$62)*(CV37+(2*'Calcification Rates'!$F$62-'Calcification Rates'!$G$62)))*('Calcification Rates'!$H$62-'Calcification Rates'!$I$62)</f>
        <v>12.441709195147117</v>
      </c>
      <c r="DN37" s="2">
        <f>(2*('Calcification Rates'!$F$62+'Calcification Rates'!$G$62)*('Calcification Rates'!$H$62+'Calcification Rates'!$I$62))+(0.1*('Calcification Rates'!$F$62+'Calcification Rates'!$G$62)*(CV37+(2*'Calcification Rates'!$F$62+'Calcification Rates'!$G$62)))*('Calcification Rates'!$H$62+'Calcification Rates'!$I$62)</f>
        <v>32.553491988901342</v>
      </c>
      <c r="DO37" s="2">
        <f>((((((((($A37*2)/PI())/2)+'Calcification Rates'!$F$63)^2)*PI())/2))-((((((($A37*2)/PI())/2)^2)*PI())/2)))*'Calcification Rates'!$H$63</f>
        <v>38.216696220243691</v>
      </c>
      <c r="DP37" s="2">
        <f>((((((((($A37*2)/PI())/2)+('Calcification Rates'!$F$63-'Calcification Rates'!$G$63))^2)*PI())/2))-((((((($A37*2)/PI())/2)^2)*PI())/2)))*('Calcification Rates'!$H$63-'Calcification Rates'!$I$63)</f>
        <v>28.009440790502868</v>
      </c>
      <c r="DQ37" s="2">
        <f>((((((((($A37*2)/PI())/2)+('Calcification Rates'!$F$63+'Calcification Rates'!$G$63))^2)*PI())/2))-((((((($A37*2)/PI())/2)^2)*PI())/2)))*('Calcification Rates'!$H$63+'Calcification Rates'!$I$63)</f>
        <v>49.657217808973805</v>
      </c>
      <c r="DR37" s="2">
        <f>(2*'Calcification Rates'!$F$64*'Calcification Rates'!$H$64)+0.1*'Calcification Rates'!$F$64*($A37+(2*'Calcification Rates'!$F$64))*'Calcification Rates'!$H$64</f>
        <v>10.075423909083002</v>
      </c>
      <c r="DS37" s="2">
        <f>(2*('Calcification Rates'!$F$64-'Calcification Rates'!$G$64)*('Calcification Rates'!$H$64-'Calcification Rates'!$I$64))+(0.1*('Calcification Rates'!$F$64-'Calcification Rates'!$G$64)*($A37+(2*'Calcification Rates'!$F$64-'Calcification Rates'!$G$64)))*('Calcification Rates'!$H$64-'Calcification Rates'!$I$64)</f>
        <v>5.862399187339232</v>
      </c>
      <c r="DT37" s="2">
        <f>(2*('Calcification Rates'!$F$64+'Calcification Rates'!$G$64)*('Calcification Rates'!$H$64+'Calcification Rates'!$I$64))+(0.1*('Calcification Rates'!$F$64+'Calcification Rates'!$G$64)*($A37+(2*'Calcification Rates'!$F$64+'Calcification Rates'!$G$64)))*('Calcification Rates'!$H$64+'Calcification Rates'!$I$64)</f>
        <v>15.429846502393577</v>
      </c>
      <c r="DU37" s="2">
        <f>((((((((($A37*2)/PI())/2)+'Calcification Rates'!$F$65)^2)*PI())/2))-((((((($A37*2)/PI())/2)^2)*PI())/2)))*'Calcification Rates'!$H$65</f>
        <v>38.216696220243691</v>
      </c>
      <c r="DV37" s="2">
        <f>((((((((($A37*2)/PI())/2)+('Calcification Rates'!$F$65-'Calcification Rates'!$G$65))^2)*PI())/2))-((((((($A37*2)/PI())/2)^2)*PI())/2)))*('Calcification Rates'!$H$65-'Calcification Rates'!$I$65)</f>
        <v>28.009440790502868</v>
      </c>
      <c r="DW37" s="2">
        <f>((((((((($A37*2)/PI())/2)+('Calcification Rates'!$F$65+'Calcification Rates'!$G$65))^2)*PI())/2))-((((((($A37*2)/PI())/2)^2)*PI())/2)))*('Calcification Rates'!$H$65+'Calcification Rates'!$I$65)</f>
        <v>49.657217808973805</v>
      </c>
      <c r="DX37" s="2">
        <f>(2*'Calcification Rates'!$F$66*'Calcification Rates'!$H$66)+0.1*'Calcification Rates'!$F$66*(DH37+(2*'Calcification Rates'!$F$66))*'Calcification Rates'!$H$66</f>
        <v>22.864615127843649</v>
      </c>
      <c r="DY37" s="2">
        <f>(2*('Calcification Rates'!$F$66-'Calcification Rates'!$G$66)*('Calcification Rates'!$H$66-'Calcification Rates'!$I$66))+(0.1*('Calcification Rates'!$F$66-'Calcification Rates'!$G$66)*(DH37+(2*'Calcification Rates'!$F$66-'Calcification Rates'!$G$66)))*('Calcification Rates'!$H$66-'Calcification Rates'!$I$66)</f>
        <v>13.3457678020121</v>
      </c>
      <c r="DZ37" s="2">
        <f>(2*('Calcification Rates'!$F$66+'Calcification Rates'!$G$66)*('Calcification Rates'!$H$66+'Calcification Rates'!$I$66))+(0.1*('Calcification Rates'!$F$66+'Calcification Rates'!$G$66)*(DH37+(2*'Calcification Rates'!$F$66+'Calcification Rates'!$G$66)))*('Calcification Rates'!$H$66+'Calcification Rates'!$I$66)</f>
        <v>34.906440712188505</v>
      </c>
      <c r="EA37" s="2">
        <f>((((((((($A37*2)/PI())/2)+'Calcification Rates'!$F$67)^2)*PI())/2))-((((((($A37*2)/PI())/2)^2)*PI())/2)))*'Calcification Rates'!$H$67</f>
        <v>38.216696220243691</v>
      </c>
      <c r="EB37" s="2">
        <f>((((((((($A37*2)/PI())/2)+('Calcification Rates'!$F$67-'Calcification Rates'!$G$67))^2)*PI())/2))-((((((($A37*2)/PI())/2)^2)*PI())/2)))*('Calcification Rates'!$H$67-'Calcification Rates'!$I$67)</f>
        <v>28.009440790502868</v>
      </c>
      <c r="EC37" s="2">
        <f>((((((((($A37*2)/PI())/2)+('Calcification Rates'!$F$67+'Calcification Rates'!$G$67))^2)*PI())/2))-((((((($A37*2)/PI())/2)^2)*PI())/2)))*('Calcification Rates'!$H$67+'Calcification Rates'!$I$67)</f>
        <v>49.657217808973805</v>
      </c>
      <c r="ED37" s="2">
        <f>((((((((($A37*2)/PI())/2)+'Calcification Rates'!$F$68)^2)*PI())/2))-((((((($A37*2)/PI())/2)^2)*PI())/2)))*'Calcification Rates'!$H$68</f>
        <v>38.216696220243691</v>
      </c>
      <c r="EE37" s="2">
        <f>((((((((($A37*2)/PI())/2)+('Calcification Rates'!$F$68-'Calcification Rates'!$G$68))^2)*PI())/2))-((((((($A37*2)/PI())/2)^2)*PI())/2)))*('Calcification Rates'!$H$68-'Calcification Rates'!$I$68)</f>
        <v>28.009440790502868</v>
      </c>
      <c r="EF37" s="2">
        <f>((((((((($A37*2)/PI())/2)+('Calcification Rates'!$F$68+'Calcification Rates'!$G$68))^2)*PI())/2))-((((((($A37*2)/PI())/2)^2)*PI())/2)))*('Calcification Rates'!$H$68+'Calcification Rates'!$I$68)</f>
        <v>49.657217808973805</v>
      </c>
      <c r="EG37" s="2">
        <f>((((1-'Calcification Rates'!$J$69)*$A37)*'Calcification Rates'!$F$69*0.1)+('Calcification Rates'!$J$69*$A37*'Calcification Rates'!$F$69))*'Calcification Rates'!$H$69</f>
        <v>10.742443250000004</v>
      </c>
      <c r="EH37" s="2">
        <f>((((1-'Calcification Rates'!$J$69)*EC37)*(('Calcification Rates'!$F$69-'Calcification Rates'!$G$69)*0.1))+('Calcification Rates'!$J$69*EC37*('Calcification Rates'!$F$69-'Calcification Rates'!$G$69)))*('Calcification Rates'!$H$69-'Calcification Rates'!$I$69)</f>
        <v>11.262640332933861</v>
      </c>
      <c r="EI37" s="2">
        <f>((((1-'Calcification Rates'!$J$69)*EC37)*(('Calcification Rates'!$F$69+'Calcification Rates'!$G$69)*0.1))+('Calcification Rates'!$J$69*EC37*('Calcification Rates'!$F$69+'Calcification Rates'!$G$69)))*('Calcification Rates'!$H$69+'Calcification Rates'!$I$69)</f>
        <v>19.642839650942818</v>
      </c>
      <c r="EJ37" s="2">
        <f>(2*'Calcification Rates'!$F$70*'Calcification Rates'!$H$70)+0.1*'Calcification Rates'!$F$70*(DT37+(2*'Calcification Rates'!$F$70))*'Calcification Rates'!$H$70</f>
        <v>6.6419492208135802</v>
      </c>
      <c r="EK37" s="2">
        <f>(2*('Calcification Rates'!$F$70-'Calcification Rates'!$G$70)*('Calcification Rates'!$H$70-'Calcification Rates'!$I$70))+(0.1*('Calcification Rates'!$F$70-'Calcification Rates'!$G$70)*(DT37+(2*'Calcification Rates'!$F$70-'Calcification Rates'!$G$70)))*('Calcification Rates'!$H$70-'Calcification Rates'!$I$70)</f>
        <v>3.8533623153454606</v>
      </c>
      <c r="EL37" s="2">
        <f>(2*('Calcification Rates'!$F$70+'Calcification Rates'!$G$70)*('Calcification Rates'!$H$70+'Calcification Rates'!$I$70))+(0.1*('Calcification Rates'!$F$70+'Calcification Rates'!$G$70)*(DT37+(2*'Calcification Rates'!$F$70+'Calcification Rates'!$G$70)))*('Calcification Rates'!$H$70+'Calcification Rates'!$I$70)</f>
        <v>10.201025376087355</v>
      </c>
      <c r="EM37" s="2">
        <f>((((1-'Calcification Rates'!$J$71)*$A37)*'Calcification Rates'!$F$71*0.1)+('Calcification Rates'!$J$71*$A37*'Calcification Rates'!$F$71))*'Calcification Rates'!$H$71</f>
        <v>79.084604402597989</v>
      </c>
      <c r="EN37" s="2">
        <f>((((1-'Calcification Rates'!$J$71)*$A37)*(('Calcification Rates'!$F$71-'Calcification Rates'!$G$71)*0.1))+('Calcification Rates'!$J$71*$A37*('Calcification Rates'!$F$71-'Calcification Rates'!$G$71)))*('Calcification Rates'!$H$71-'Calcification Rates'!$I$71)</f>
        <v>56.564347105093482</v>
      </c>
      <c r="EO37" s="2">
        <f>((((1-'Calcification Rates'!$J$71)*$A37)*(('Calcification Rates'!$F$71+'Calcification Rates'!$G$71)*0.1))+('Calcification Rates'!$J$71*$A37*('Calcification Rates'!$F$71+'Calcification Rates'!$G$71)))*('Calcification Rates'!$H$71+'Calcification Rates'!$I$71)</f>
        <v>105.18437992372702</v>
      </c>
      <c r="EP37" s="2">
        <f>(2*'Calcification Rates'!$F$72*'Calcification Rates'!$H$72)+0.1*'Calcification Rates'!$F$72*($A37+(2*'Calcification Rates'!$F$72))*'Calcification Rates'!$H$72</f>
        <v>10.075423909083002</v>
      </c>
      <c r="EQ37" s="2">
        <f>(2*('Calcification Rates'!$F$72-'Calcification Rates'!$G$72)*('Calcification Rates'!$H$72-'Calcification Rates'!$I$72))+(0.1*('Calcification Rates'!$F$72-'Calcification Rates'!$G$72)*($A37+(2*'Calcification Rates'!$F$72-'Calcification Rates'!$G$72)))*('Calcification Rates'!$H$72-'Calcification Rates'!$I$72)</f>
        <v>5.862399187339232</v>
      </c>
      <c r="ER37" s="2">
        <f>(2*('Calcification Rates'!$F$72+'Calcification Rates'!$G$72)*('Calcification Rates'!$H$72+'Calcification Rates'!$I$72))+(0.1*('Calcification Rates'!$F$72+'Calcification Rates'!$G$72)*($A37+(2*'Calcification Rates'!$F$72+'Calcification Rates'!$G$72)))*('Calcification Rates'!$H$72+'Calcification Rates'!$I$72)</f>
        <v>15.429846502393577</v>
      </c>
      <c r="ES37" s="2">
        <f>$A37*'Calcification Rates'!$F$73*'Calcification Rates'!$H$73</f>
        <v>47.250000000000007</v>
      </c>
      <c r="ET37" s="2">
        <f>$A37*('Calcification Rates'!$F$73-'Calcification Rates'!$G$73)*('Calcification Rates'!$H$73-'Calcification Rates'!$I$73)</f>
        <v>33.081650000000003</v>
      </c>
      <c r="EU37" s="2">
        <f>$A37*('Calcification Rates'!$F$73+'Calcification Rates'!$G$73)*('Calcification Rates'!$H$73+'Calcification Rates'!$I$73)</f>
        <v>63.92540000000001</v>
      </c>
      <c r="EV37" s="2">
        <f>(2*'Calcification Rates'!$F$74*'Calcification Rates'!$H$74)+0.1*'Calcification Rates'!$F$74*($A37+(2*'Calcification Rates'!$F$74))*'Calcification Rates'!$H$74</f>
        <v>10.075423909083002</v>
      </c>
      <c r="EW37" s="2">
        <f>(2*('Calcification Rates'!$F$74-'Calcification Rates'!$G$74)*('Calcification Rates'!$H$74-'Calcification Rates'!$I$74))+(0.1*('Calcification Rates'!$F$74-'Calcification Rates'!$G$74)*($A37+(2*'Calcification Rates'!$F$74-'Calcification Rates'!$G$74)))*('Calcification Rates'!$H$74-'Calcification Rates'!$I$74)</f>
        <v>5.862399187339232</v>
      </c>
      <c r="EX37" s="2">
        <f>(2*('Calcification Rates'!$F$74+'Calcification Rates'!$G$74)*('Calcification Rates'!$H$74+'Calcification Rates'!$I$74))+(0.1*('Calcification Rates'!$F$74+'Calcification Rates'!$G$74)*($A37+(2*'Calcification Rates'!$F$74+'Calcification Rates'!$G$74)))*('Calcification Rates'!$H$74+'Calcification Rates'!$I$74)</f>
        <v>15.429846502393577</v>
      </c>
      <c r="EY37" s="2">
        <f>$A37*'Calcification Rates'!$F$75*'Calcification Rates'!$H$75</f>
        <v>29.509195238095241</v>
      </c>
      <c r="EZ37" s="2">
        <f>$A37*('Calcification Rates'!$F$75-'Calcification Rates'!$G$75)*('Calcification Rates'!$H$75-'Calcification Rates'!$I$75)</f>
        <v>22.907538899032065</v>
      </c>
      <c r="FA37" s="2">
        <f>$A37*('Calcification Rates'!$F$75+'Calcification Rates'!$G$75)*('Calcification Rates'!$H$75+'Calcification Rates'!$I$75)</f>
        <v>36.878596419516853</v>
      </c>
      <c r="FB37" s="2">
        <f>((((1-'Calcification Rates'!$J$76)*$A37)*'Calcification Rates'!$F$76*0.1)+('Calcification Rates'!$J$76*$A37*'Calcification Rates'!$F$76))*'Calcification Rates'!$H$76</f>
        <v>20.204100000000004</v>
      </c>
      <c r="FC37" s="2">
        <f>((((1-'Calcification Rates'!$J$76)*$A37)*(('Calcification Rates'!$F$76-'Calcification Rates'!$G$76)*0.1))+('Calcification Rates'!$J$76*$A37*('Calcification Rates'!$F$76-'Calcification Rates'!$G$76)))*('Calcification Rates'!$H$76-'Calcification Rates'!$I$76)</f>
        <v>14.141074080000003</v>
      </c>
      <c r="FD37" s="2">
        <f>((((1-'Calcification Rates'!$J$76)*$A37)*(('Calcification Rates'!$F$76+'Calcification Rates'!$G$76)*0.1))+('Calcification Rates'!$J$76*$A37*('Calcification Rates'!$F$76+'Calcification Rates'!$G$76)))*('Calcification Rates'!$H$76+'Calcification Rates'!$I$76)</f>
        <v>27.341086080000004</v>
      </c>
      <c r="FE37" s="113">
        <f>$A37*'Calcification Rates'!$F$77*'Calcification Rates'!$H$77</f>
        <v>61.95</v>
      </c>
      <c r="FF37" s="113">
        <f>$A37*('Calcification Rates'!$F$77-'Calcification Rates'!$G$77)*('Calcification Rates'!$H$77-'Calcification Rates'!$I$77)</f>
        <v>43.291500000000013</v>
      </c>
      <c r="FG37" s="113">
        <f>$A37*('Calcification Rates'!$F$77+'Calcification Rates'!$G$77)*('Calcification Rates'!$H$77+'Calcification Rates'!$I$77)</f>
        <v>83.93</v>
      </c>
      <c r="FH37" s="113">
        <f>$A37*'Calcification Rates'!$F$81*'Calcification Rates'!$H$81</f>
        <v>6.2299999999999995</v>
      </c>
      <c r="FI37" s="113">
        <f>$A37*('Calcification Rates'!$F$81-'Calcification Rates'!$G$81)*('Calcification Rates'!$H$81-'Calcification Rates'!$I$81)</f>
        <v>3.5349999999999997</v>
      </c>
      <c r="FJ37" s="113">
        <f>$A37*('Calcification Rates'!$F$81+'Calcification Rates'!$G$81)*('Calcification Rates'!$H$81+'Calcification Rates'!$I$81)</f>
        <v>8.9250000000000007</v>
      </c>
      <c r="FK37" s="113">
        <f>$A37*'Calcification Rates'!$F$84*'Calcification Rates'!$H$84</f>
        <v>6.2299999999999995</v>
      </c>
      <c r="FL37" s="113">
        <f>$A37*('Calcification Rates'!$F$84-'Calcification Rates'!$G$84)*('Calcification Rates'!$H$84-'Calcification Rates'!$I$84)</f>
        <v>3.5349999999999997</v>
      </c>
      <c r="FM37" s="113">
        <f>$A37*('Calcification Rates'!$F$84+'Calcification Rates'!$G$84)*('Calcification Rates'!$H$84+'Calcification Rates'!$I$84)</f>
        <v>8.9250000000000007</v>
      </c>
    </row>
    <row r="38" spans="1:169" x14ac:dyDescent="0.3">
      <c r="A38" s="1">
        <v>36</v>
      </c>
      <c r="B38" s="2">
        <f>((((1-'Calcification Rates'!$J$11)*A38)*'Calcification Rates'!$F$11*0.1)+('Calcification Rates'!$J$11*A38*'Calcification Rates'!$F$11))*'Calcification Rates'!$H$11</f>
        <v>81.344164528386514</v>
      </c>
      <c r="C38" s="2">
        <f>((((1-'Calcification Rates'!$J$11)*A38)*(('Calcification Rates'!$F$11-'Calcification Rates'!$G$11)*0.1))+('Calcification Rates'!$J$11*A38*('Calcification Rates'!$F$11-'Calcification Rates'!$G$11)))*('Calcification Rates'!$H$11-'Calcification Rates'!$I$11)</f>
        <v>58.180471308096152</v>
      </c>
      <c r="D38" s="2">
        <f>((((1-'Calcification Rates'!$J$11)*A38)*(('Calcification Rates'!$F$11+'Calcification Rates'!$G$11)*0.1))+('Calcification Rates'!$J$11*A38*('Calcification Rates'!$F$11+'Calcification Rates'!$G$11)))*('Calcification Rates'!$H$11+'Calcification Rates'!$I$11)</f>
        <v>108.18964792154779</v>
      </c>
      <c r="E38" s="2">
        <f>((((1-'Calcification Rates'!$J$12)*A38)*'Calcification Rates'!$F$12*0.1)+('Calcification Rates'!$J$12*A38*'Calcification Rates'!$F$12))*'Calcification Rates'!$H$12</f>
        <v>14.122883312603836</v>
      </c>
      <c r="F38" s="2">
        <f>((((1-'Calcification Rates'!$J$12)*A38)*(('Calcification Rates'!$F$12-'Calcification Rates'!$G$12)*0.1))+('Calcification Rates'!$J$12*A38*('Calcification Rates'!$F$12-'Calcification Rates'!$G$12)))*('Calcification Rates'!$H$12-'Calcification Rates'!$I$12)</f>
        <v>10.647971021842253</v>
      </c>
      <c r="G38" s="2">
        <f>((((1-'Calcification Rates'!$J$12)*A38)*(('Calcification Rates'!$F$12+'Calcification Rates'!$G$12)*0.1))+('Calcification Rates'!$J$12*A38*('Calcification Rates'!$F$12+'Calcification Rates'!$G$12)))*('Calcification Rates'!$H$12+'Calcification Rates'!$I$12)</f>
        <v>18.040713330933574</v>
      </c>
      <c r="H38" s="2">
        <f>(2*'Calcification Rates'!$F$13*'Calcification Rates'!$H$13)+0.1*'Calcification Rates'!$F$13*(A38+(2*'Calcification Rates'!$F$13))*'Calcification Rates'!$H$13</f>
        <v>10.250868352515157</v>
      </c>
      <c r="I38" s="2">
        <f>(2*('Calcification Rates'!$F$13-'Calcification Rates'!$G$13)*('Calcification Rates'!$H$13-'Calcification Rates'!$I$13))+(0.1*('Calcification Rates'!$F$13-'Calcification Rates'!$G$13)*(A38+(2*'Calcification Rates'!$F$13-'Calcification Rates'!$G$13)))*('Calcification Rates'!$H$13-'Calcification Rates'!$I$13)</f>
        <v>5.9650573945034981</v>
      </c>
      <c r="J38" s="2">
        <f>(2*('Calcification Rates'!$F$13+'Calcification Rates'!$G$13)*('Calcification Rates'!$H$13+'Calcification Rates'!$I$13))+(0.1*('Calcification Rates'!$F$13+'Calcification Rates'!$G$13)*(A38+(2*'Calcification Rates'!$F$13+'Calcification Rates'!$G$13)))*('Calcification Rates'!$H$13+'Calcification Rates'!$I$13)</f>
        <v>15.697029952280452</v>
      </c>
      <c r="K38" s="2">
        <f>(2*'Calcification Rates'!$F$14*'Calcification Rates'!$H$14)+0.1*'Calcification Rates'!$F$14*(A38+(2*'Calcification Rates'!$F$14))*'Calcification Rates'!$H$14</f>
        <v>19.430953452961639</v>
      </c>
      <c r="L38" s="2">
        <f>(2*('Calcification Rates'!$F$14-'Calcification Rates'!$G$14)*('Calcification Rates'!$H$14-'Calcification Rates'!$I$14))+(0.1*('Calcification Rates'!$F$14-'Calcification Rates'!$G$14)*(A38+(2*'Calcification Rates'!$F$14-'Calcification Rates'!$G$14)))*('Calcification Rates'!$H$14-'Calcification Rates'!$I$14)</f>
        <v>12.09728800228473</v>
      </c>
      <c r="M38" s="2">
        <f>(2*('Calcification Rates'!$F$14+'Calcification Rates'!$G$14)*('Calcification Rates'!$H$14+'Calcification Rates'!$I$14))+(0.1*('Calcification Rates'!$F$14+'Calcification Rates'!$G$14)*(A38+(2*'Calcification Rates'!$F$14+'Calcification Rates'!$G$14)))*('Calcification Rates'!$H$14+'Calcification Rates'!$I$14)</f>
        <v>28.560756023203361</v>
      </c>
      <c r="N38" s="2">
        <f>((((((((($A38*2)/PI())/2)+'Calcification Rates'!$F$15)^2)*PI())/2))-((((((($A38*2)/PI())/2)^2)*PI())/2)))*'Calcification Rates'!$H$15</f>
        <v>45.829208136283818</v>
      </c>
      <c r="O38" s="2">
        <f>((((((((($A38*2)/PI())/2)+('Calcification Rates'!$F$15-'Calcification Rates'!$G$15))^2)*PI())/2))-((((((($A38*2)/PI())/2)^2)*PI())/2)))*('Calcification Rates'!$H$15-'Calcification Rates'!$I$15)</f>
        <v>34.875271670992049</v>
      </c>
      <c r="P38" s="2">
        <f>((((((((($A38*2)/PI())/2)+('Calcification Rates'!$F$15+'Calcification Rates'!$G$15))^2)*PI())/2))-((((((($A38*2)/PI())/2)^2)*PI())/2)))*('Calcification Rates'!$H$15+'Calcification Rates'!$I$15)</f>
        <v>58.207072125076934</v>
      </c>
      <c r="Q38" s="2">
        <f>(2*'Calcification Rates'!$F$16*'Calcification Rates'!$H$16)+0.1*'Calcification Rates'!$F$16*(A38+(2*'Calcification Rates'!$F$16))*'Calcification Rates'!$H$16</f>
        <v>19.430953452961639</v>
      </c>
      <c r="R38" s="2">
        <f>(2*('Calcification Rates'!$F$16-'Calcification Rates'!$G$16)*('Calcification Rates'!$H$16-'Calcification Rates'!$I$16))+(0.1*('Calcification Rates'!$F$16-'Calcification Rates'!$G$16)*(A38+(2*'Calcification Rates'!$F$16-'Calcification Rates'!$G$16)))*('Calcification Rates'!$H$16-'Calcification Rates'!$I$16)</f>
        <v>12.09728800228473</v>
      </c>
      <c r="S38" s="2">
        <f>(2*('Calcification Rates'!$F$16+'Calcification Rates'!$G$16)*('Calcification Rates'!$H$16+'Calcification Rates'!$I$16))+(0.1*('Calcification Rates'!$F$16+'Calcification Rates'!$G$16)*(A38+(2*'Calcification Rates'!$F$16+'Calcification Rates'!$G$16)))*('Calcification Rates'!$H$16+'Calcification Rates'!$I$16)</f>
        <v>28.560756023203361</v>
      </c>
      <c r="T38" s="2">
        <f>$A38*'Calcification Rates'!$F$17*'Calcification Rates'!$H$17</f>
        <v>44.096129805342059</v>
      </c>
      <c r="U38" s="2">
        <f>$A38*('Calcification Rates'!$F$17-'Calcification Rates'!$G$17)*('Calcification Rates'!$H$17-'Calcification Rates'!$I$17)</f>
        <v>33.762792660335542</v>
      </c>
      <c r="V38" s="2">
        <f>$A38*('Calcification Rates'!$F$17+'Calcification Rates'!$G$17)*('Calcification Rates'!$H$17+'Calcification Rates'!$I$17)</f>
        <v>55.665672366731641</v>
      </c>
      <c r="W38" s="2">
        <f>$A38*'Calcification Rates'!$F$22*'Calcification Rates'!$H$22</f>
        <v>6.4079999999999995</v>
      </c>
      <c r="X38" s="2">
        <f>$A38*('Calcification Rates'!$F$22-'Calcification Rates'!$G$22)*('Calcification Rates'!$H$22-'Calcification Rates'!$I$22)</f>
        <v>3.6359999999999997</v>
      </c>
      <c r="Y38" s="2">
        <f>$A38*('Calcification Rates'!$F$22+'Calcification Rates'!$G$22)*('Calcification Rates'!$H$22+'Calcification Rates'!$I$22)</f>
        <v>9.18</v>
      </c>
      <c r="Z38" s="2">
        <f>((((((((($A38*2)/PI())/2)+'Calcification Rates'!$F$25)^2)*PI())/2))-((((((($A38*2)/PI())/2)^2)*PI())/2)))*'Calcification Rates'!$H$25</f>
        <v>68.477160299942966</v>
      </c>
      <c r="AA38" s="2">
        <f>((((((((($A38*2)/PI())/2)+('Calcification Rates'!$F$25-'Calcification Rates'!$G$25))^2)*PI())/2))-((((((($A38*2)/PI())/2)^2)*PI())/2)))*('Calcification Rates'!$H$25-'Calcification Rates'!$I$25)</f>
        <v>29.593315025193593</v>
      </c>
      <c r="AB38" s="2">
        <f>((((((((($A38*2)/PI())/2)+('Calcification Rates'!$F$25+'Calcification Rates'!$G$25))^2)*PI())/2))-((((((($A38*2)/PI())/2)^2)*PI())/2)))*('Calcification Rates'!$H$25+'Calcification Rates'!$I$25)</f>
        <v>109.00695057799682</v>
      </c>
      <c r="AC38" s="2">
        <f>((((((((($A38*2)/PI())/2)+'Calcification Rates'!$F$26)^2)*PI())/2))-((((((($A38*2)/PI())/2)^2)*PI())/2)))*'Calcification Rates'!$H$26</f>
        <v>68.477160299942966</v>
      </c>
      <c r="AD38" s="2">
        <f>((((((((($A38*2)/PI())/2)+('Calcification Rates'!$F$26-'Calcification Rates'!$G$26))^2)*PI())/2))-((((((($A38*2)/PI())/2)^2)*PI())/2)))*('Calcification Rates'!$H$26-'Calcification Rates'!$I$26)</f>
        <v>29.593315025193593</v>
      </c>
      <c r="AE38" s="2">
        <f>((((((((($A38*2)/PI())/2)+('Calcification Rates'!$F$26+'Calcification Rates'!$G$26))^2)*PI())/2))-((((((($A38*2)/PI())/2)^2)*PI())/2)))*('Calcification Rates'!$H$26+'Calcification Rates'!$I$26)</f>
        <v>109.00695057799682</v>
      </c>
      <c r="AF38" s="2">
        <f>((((((((($A38*2)/PI())/2)+'Calcification Rates'!$F$27)^2)*PI())/2))-((((((($A38*2)/PI())/2)^2)*PI())/2)))*'Calcification Rates'!$H$27</f>
        <v>68.477160299942966</v>
      </c>
      <c r="AG38" s="2">
        <f>((((((((($A38*2)/PI())/2)+('Calcification Rates'!$F$27-'Calcification Rates'!$G$27))^2)*PI())/2))-((((((($A38*2)/PI())/2)^2)*PI())/2)))*('Calcification Rates'!$H$27-'Calcification Rates'!$I$27)</f>
        <v>29.593315025193593</v>
      </c>
      <c r="AH38" s="2">
        <f>((((((((($A38*2)/PI())/2)+('Calcification Rates'!$F$27+'Calcification Rates'!$G$27))^2)*PI())/2))-((((((($A38*2)/PI())/2)^2)*PI())/2)))*('Calcification Rates'!$H$27+'Calcification Rates'!$I$27)</f>
        <v>109.00695057799682</v>
      </c>
      <c r="AI38" s="2">
        <f>$A38*'Calcification Rates'!$F$29*'Calcification Rates'!$H$29</f>
        <v>58.093199999999989</v>
      </c>
      <c r="AJ38" s="2">
        <f>$A38*('Calcification Rates'!$F$29-'Calcification Rates'!$G$29)*('Calcification Rates'!$H$29-'Calcification Rates'!$I$29)</f>
        <v>53.750879999999995</v>
      </c>
      <c r="AK38" s="2">
        <f>$A38*('Calcification Rates'!$F$29+'Calcification Rates'!$G$29)*('Calcification Rates'!$H$29+'Calcification Rates'!$I$29)</f>
        <v>62.43551999999999</v>
      </c>
      <c r="AL38" s="2">
        <f>(2*'Calcification Rates'!$F$30*'Calcification Rates'!$H$30)+0.1*'Calcification Rates'!$F$30*($A38+(2*'Calcification Rates'!$F$30))*'Calcification Rates'!$H$30</f>
        <v>10.250868352515157</v>
      </c>
      <c r="AM38" s="2">
        <f>(2*('Calcification Rates'!$F$30-'Calcification Rates'!$G$30)*('Calcification Rates'!$H$30-'Calcification Rates'!$I$30))+(0.1*('Calcification Rates'!$F$30-'Calcification Rates'!$G$30)*($A38+(2*'Calcification Rates'!$F$30-'Calcification Rates'!$G$30)))*('Calcification Rates'!$H$30-'Calcification Rates'!$I$30)</f>
        <v>5.9650573945034981</v>
      </c>
      <c r="AN38" s="2">
        <f>(2*('Calcification Rates'!$F$30+'Calcification Rates'!$G$30)*('Calcification Rates'!$H$30+'Calcification Rates'!$I$30))+(0.1*('Calcification Rates'!$F$30+'Calcification Rates'!$G$30)*($A38+(2*'Calcification Rates'!$F$30+'Calcification Rates'!$G$30)))*('Calcification Rates'!$H$30+'Calcification Rates'!$I$30)</f>
        <v>15.697029952280452</v>
      </c>
      <c r="AO38" s="2">
        <f>((((((((($A38*2)/PI())/2)+'Calcification Rates'!$F$31)^2)*PI())/2))-((((((($A38*2)/PI())/2)^2)*PI())/2)))*'Calcification Rates'!$H$31</f>
        <v>127.01283693722176</v>
      </c>
      <c r="AP38" s="2">
        <f>((((((((($A38*2)/PI())/2)+('Calcification Rates'!$F$31-'Calcification Rates'!$G$31))^2)*PI())/2))-((((((($A38*2)/PI())/2)^2)*PI())/2)))*('Calcification Rates'!$H$31-'Calcification Rates'!$I$31)</f>
        <v>78.11937235818462</v>
      </c>
      <c r="AQ38" s="2">
        <f>((((((((($A38*2)/PI())/2)+('Calcification Rates'!$F$31+'Calcification Rates'!$G$31))^2)*PI())/2))-((((((($A38*2)/PI())/2)^2)*PI())/2)))*('Calcification Rates'!$H$31+'Calcification Rates'!$I$31)</f>
        <v>188.90984419999984</v>
      </c>
      <c r="AR38" s="2">
        <f>(2*'Calcification Rates'!$F$32*'Calcification Rates'!$H$32)+0.1*'Calcification Rates'!$F$32*($A38+(2*'Calcification Rates'!$F$32))*'Calcification Rates'!$H$32</f>
        <v>10.250868352515157</v>
      </c>
      <c r="AS38" s="2">
        <f>(2*('Calcification Rates'!$F$32-'Calcification Rates'!$G$32)*('Calcification Rates'!$H$32-'Calcification Rates'!$I$32))+(0.1*('Calcification Rates'!$F$32-'Calcification Rates'!$G$32)*($A38+(2*'Calcification Rates'!$F$32-'Calcification Rates'!$G$32)))*('Calcification Rates'!$H$32-'Calcification Rates'!$I$32)</f>
        <v>5.9650573945034981</v>
      </c>
      <c r="AT38" s="2">
        <f>(2*('Calcification Rates'!$F$32+'Calcification Rates'!$G$32)*('Calcification Rates'!$H$32+'Calcification Rates'!$I$32))+(0.1*('Calcification Rates'!$F$32+'Calcification Rates'!$G$32)*($A38+(2*'Calcification Rates'!$F$32+'Calcification Rates'!$G$32)))*('Calcification Rates'!$H$32+'Calcification Rates'!$I$32)</f>
        <v>15.697029952280452</v>
      </c>
      <c r="AU38" s="2">
        <f>((((((((($A38*2)/PI())/2)+'Calcification Rates'!$F$36)^2)*PI())/2))-((((((($A38*2)/PI())/2)^2)*PI())/2)))*'Calcification Rates'!$H$36</f>
        <v>48.440988216844715</v>
      </c>
      <c r="AV38" s="2">
        <f>((((((((($A38*2)/PI())/2)+('Calcification Rates'!$F$36-'Calcification Rates'!$G$36))^2)*PI())/2))-((((((($A38*2)/PI())/2)^2)*PI())/2)))*('Calcification Rates'!$H$36-'Calcification Rates'!$I$36)</f>
        <v>37.038080209383558</v>
      </c>
      <c r="AW38" s="2">
        <f>((((((((($A38*2)/PI())/2)+('Calcification Rates'!$F$36+'Calcification Rates'!$G$36))^2)*PI())/2))-((((((($A38*2)/PI())/2)^2)*PI())/2)))*('Calcification Rates'!$H$36+'Calcification Rates'!$I$36)</f>
        <v>61.199191300303589</v>
      </c>
      <c r="AX38" s="2">
        <f>$A38*'Calcification Rates'!$F$37*'Calcification Rates'!$H$37</f>
        <v>46.526206969696965</v>
      </c>
      <c r="AY38" s="2">
        <f>$A38*('Calcification Rates'!$F$37-'Calcification Rates'!$G$37)*('Calcification Rates'!$H$37-'Calcification Rates'!$I$37)</f>
        <v>35.814404787994931</v>
      </c>
      <c r="AZ38" s="2">
        <f>$A38*('Calcification Rates'!$F$37+'Calcification Rates'!$G$37)*('Calcification Rates'!$H$37+'Calcification Rates'!$I$37)</f>
        <v>58.388226544823617</v>
      </c>
      <c r="BA38" s="2">
        <f>$A38*'Calcification Rates'!$F$38*'Calcification Rates'!$H$38</f>
        <v>69.245112000000006</v>
      </c>
      <c r="BB38" s="2">
        <f>$A38*('Calcification Rates'!$F$38-'Calcification Rates'!$G$38)*('Calcification Rates'!$H$38-'Calcification Rates'!$I$38)</f>
        <v>52.834546909090918</v>
      </c>
      <c r="BC38" s="2">
        <f>$A38*('Calcification Rates'!$F$38+'Calcification Rates'!$G$38)*('Calcification Rates'!$H$38+'Calcification Rates'!$I$38)</f>
        <v>87.568020000000018</v>
      </c>
      <c r="BD38" s="2">
        <f>(2*'Calcification Rates'!$F$39*'Calcification Rates'!$H$39)+0.1*'Calcification Rates'!$F$39*(AN38+(2*'Calcification Rates'!$F$39))*'Calcification Rates'!$H$39</f>
        <v>6.6888250724732661</v>
      </c>
      <c r="BE38" s="2">
        <f>(2*('Calcification Rates'!$F$39-'Calcification Rates'!$G$39)*('Calcification Rates'!$H$39-'Calcification Rates'!$I$39))+(0.1*('Calcification Rates'!$F$39-'Calcification Rates'!$G$39)*(AN38+(2*'Calcification Rates'!$F$39-'Calcification Rates'!$G$39)))*('Calcification Rates'!$H$39-'Calcification Rates'!$I$39)</f>
        <v>3.8807908892948109</v>
      </c>
      <c r="BF38" s="2">
        <f>(2*('Calcification Rates'!$F$39+'Calcification Rates'!$G$39)*('Calcification Rates'!$H$39+'Calcification Rates'!$I$39))+(0.1*('Calcification Rates'!$F$39+'Calcification Rates'!$G$39)*(AN38+(2*'Calcification Rates'!$F$39+'Calcification Rates'!$G$39)))*('Calcification Rates'!$H$39+'Calcification Rates'!$I$39)</f>
        <v>10.27241237198081</v>
      </c>
      <c r="BG38" s="2">
        <f>((((((((($A38*2)/PI())/2)+'Calcification Rates'!$F$40)^2)*PI())/2))-((((((($A38*2)/PI())/2)^2)*PI())/2)))*'Calcification Rates'!$H$40</f>
        <v>48.440988216844715</v>
      </c>
      <c r="BH38" s="2">
        <f>((((((((($A38*2)/PI())/2)+('Calcification Rates'!$F$40-'Calcification Rates'!$G$40))^2)*PI())/2))-((((((($A38*2)/PI())/2)^2)*PI())/2)))*('Calcification Rates'!$H$40-'Calcification Rates'!$I$40)</f>
        <v>37.038080209383558</v>
      </c>
      <c r="BI38" s="2">
        <f>((((((((($A38*2)/PI())/2)+('Calcification Rates'!$F$40+'Calcification Rates'!$G$40))^2)*PI())/2))-((((((($A38*2)/PI())/2)^2)*PI())/2)))*('Calcification Rates'!$H$40+'Calcification Rates'!$I$40)</f>
        <v>61.199191300303589</v>
      </c>
      <c r="BJ38" s="2">
        <f>((((((((($A38*2)/PI())/2)+'Calcification Rates'!$F$41)^2)*PI())/2))-((((((($A38*2)/PI())/2)^2)*PI())/2)))*'Calcification Rates'!$H$41</f>
        <v>55.819320071790173</v>
      </c>
      <c r="BK38" s="2">
        <f>((((((((($A38*2)/PI())/2)+('Calcification Rates'!$F$41-'Calcification Rates'!$G$41))^2)*PI())/2))-((((((($A38*2)/PI())/2)^2)*PI())/2)))*('Calcification Rates'!$H$41-'Calcification Rates'!$I$41)</f>
        <v>44.695983428659801</v>
      </c>
      <c r="BL38" s="2">
        <f>((((((((($A38*2)/PI())/2)+('Calcification Rates'!$F$41+'Calcification Rates'!$G$41))^2)*PI())/2))-((((((($A38*2)/PI())/2)^2)*PI())/2)))*('Calcification Rates'!$H$41+'Calcification Rates'!$I$41)</f>
        <v>68.098795461944661</v>
      </c>
      <c r="BM38" s="2">
        <f>((((1-'Calcification Rates'!$J$42)*$A38)*'Calcification Rates'!$F$42*0.1)+('Calcification Rates'!$J$42*$A38*'Calcification Rates'!$F$42))*'Calcification Rates'!$H$42</f>
        <v>14.122883312603836</v>
      </c>
      <c r="BN38" s="2">
        <f>((((1-'Calcification Rates'!$J$42)*BI38)*(('Calcification Rates'!$F$42-'Calcification Rates'!$G$42)*0.1))+('Calcification Rates'!$J$42*BI38*('Calcification Rates'!$F$42-'Calcification Rates'!$G$42)))*('Calcification Rates'!$H$42-'Calcification Rates'!$I$42)</f>
        <v>18.101311542383698</v>
      </c>
      <c r="BO38" s="2">
        <f>((((1-'Calcification Rates'!$J$42)*BI38)*(('Calcification Rates'!$F$42+'Calcification Rates'!$G$42)*0.1))+('Calcification Rates'!$J$42*BI38*('Calcification Rates'!$F$42+'Calcification Rates'!$G$42)))*('Calcification Rates'!$H$42+'Calcification Rates'!$I$42)</f>
        <v>30.668807398159473</v>
      </c>
      <c r="BP38" s="2">
        <f>(2*'Calcification Rates'!$F$43*'Calcification Rates'!$H$43)+0.1*'Calcification Rates'!$F$43*($A38+(2*'Calcification Rates'!$F$43))*'Calcification Rates'!$H$43</f>
        <v>10.250868352515157</v>
      </c>
      <c r="BQ38" s="2">
        <f>(2*('Calcification Rates'!$F$43-'Calcification Rates'!$G$43)*('Calcification Rates'!$H$43-'Calcification Rates'!$I$43))+(0.1*('Calcification Rates'!$F$43-'Calcification Rates'!$G$43)*($A38+(2*'Calcification Rates'!$F$43-'Calcification Rates'!$G$43)))*('Calcification Rates'!$H$43-'Calcification Rates'!$I$43)</f>
        <v>5.9650573945034981</v>
      </c>
      <c r="BR38" s="2">
        <f>(2*('Calcification Rates'!$F$43+'Calcification Rates'!$G$43)*('Calcification Rates'!$H$43+'Calcification Rates'!$I$43))+(0.1*('Calcification Rates'!$F$43+'Calcification Rates'!$G$43)*($A38+(2*'Calcification Rates'!$F$43+'Calcification Rates'!$G$43)))*('Calcification Rates'!$H$43+'Calcification Rates'!$I$43)</f>
        <v>15.697029952280452</v>
      </c>
      <c r="BS38" s="2">
        <f>$A38*'Calcification Rates'!$F$44*'Calcification Rates'!$H$44</f>
        <v>57.467119999999994</v>
      </c>
      <c r="BT38" s="2">
        <f>$A38*('Calcification Rates'!$F$44-'Calcification Rates'!$G$44)*('Calcification Rates'!$H$44-'Calcification Rates'!$I$44)</f>
        <v>42.763990651129291</v>
      </c>
      <c r="BU38" s="2">
        <f>$A38*('Calcification Rates'!$F$44+'Calcification Rates'!$G$44)*('Calcification Rates'!$H$44+'Calcification Rates'!$I$44)</f>
        <v>73.822160686283041</v>
      </c>
      <c r="BV38" s="2">
        <f>(2*'Calcification Rates'!$F$45*'Calcification Rates'!$H$45)+0.1*'Calcification Rates'!$F$45*($A38+(2*'Calcification Rates'!$F$45))*'Calcification Rates'!$H$45</f>
        <v>10.250868352515157</v>
      </c>
      <c r="BW38" s="2">
        <f>(2*('Calcification Rates'!$F$45-'Calcification Rates'!$G$45)*('Calcification Rates'!$H$45-'Calcification Rates'!$I$45))+(0.1*('Calcification Rates'!$F$45-'Calcification Rates'!$G$45)*($A38+(2*'Calcification Rates'!$F$45-'Calcification Rates'!$G$45)))*('Calcification Rates'!$H$45-'Calcification Rates'!$I$45)</f>
        <v>5.9650573945034981</v>
      </c>
      <c r="BX38" s="2">
        <f>(2*('Calcification Rates'!$F$45+'Calcification Rates'!$G$45)*('Calcification Rates'!$H$45+'Calcification Rates'!$I$45))+(0.1*('Calcification Rates'!$F$45+'Calcification Rates'!$G$45)*($A38+(2*'Calcification Rates'!$F$45+'Calcification Rates'!$G$45)))*('Calcification Rates'!$H$45+'Calcification Rates'!$I$45)</f>
        <v>15.697029952280452</v>
      </c>
      <c r="BY38" s="2">
        <f>$A38*'Calcification Rates'!$F$46*'Calcification Rates'!$H$46</f>
        <v>14.601600000000001</v>
      </c>
      <c r="BZ38" s="2">
        <f>$A38*('Calcification Rates'!$F$46-'Calcification Rates'!$G$46)*('Calcification Rates'!$H$46-'Calcification Rates'!$I$46)</f>
        <v>11.261699999999999</v>
      </c>
      <c r="CA38" s="2">
        <f>$A38*('Calcification Rates'!$F$46+'Calcification Rates'!$G$46)*('Calcification Rates'!$H$46+'Calcification Rates'!$I$46)</f>
        <v>18.281700000000001</v>
      </c>
      <c r="CB38" s="2">
        <f>(2*'Calcification Rates'!$F$47*'Calcification Rates'!$H$47)+0.1*'Calcification Rates'!$F$47*(BL38+(2*'Calcification Rates'!$F$47))*'Calcification Rates'!$H$47</f>
        <v>15.882423657178656</v>
      </c>
      <c r="CC38" s="2">
        <f>(2*('Calcification Rates'!$F$47-'Calcification Rates'!$G$47)*('Calcification Rates'!$H$47-'Calcification Rates'!$I$47))+(0.1*('Calcification Rates'!$F$47-'Calcification Rates'!$G$47)*(BL38+(2*'Calcification Rates'!$F$47-'Calcification Rates'!$G$47)))*('Calcification Rates'!$H$47-'Calcification Rates'!$I$47)</f>
        <v>9.2602621887592242</v>
      </c>
      <c r="CD38" s="2">
        <f>(2*('Calcification Rates'!$F$47+'Calcification Rates'!$G$47)*('Calcification Rates'!$H$47+'Calcification Rates'!$I$47))+(0.1*('Calcification Rates'!$F$47+'Calcification Rates'!$G$47)*(BL38+(2*'Calcification Rates'!$F$47+'Calcification Rates'!$G$47)))*('Calcification Rates'!$H$47+'Calcification Rates'!$I$47)</f>
        <v>24.273296861016064</v>
      </c>
      <c r="CE38" s="2">
        <f>(2*'Calcification Rates'!$F$48*'Calcification Rates'!$H$48)+0.1*'Calcification Rates'!$F$48*($A38+(2*'Calcification Rates'!$F$48))*'Calcification Rates'!$H$48</f>
        <v>10.250868352515157</v>
      </c>
      <c r="CF38" s="2">
        <f>(2*('Calcification Rates'!$F$48-'Calcification Rates'!$G$48)*('Calcification Rates'!$H$48-'Calcification Rates'!$I$48))+(0.1*('Calcification Rates'!$F$48-'Calcification Rates'!$G$48)*($A38+(2*'Calcification Rates'!$F$48-'Calcification Rates'!$G$48)))*('Calcification Rates'!$H$48-'Calcification Rates'!$I$48)</f>
        <v>5.9650573945034981</v>
      </c>
      <c r="CG38" s="2">
        <f>(2*('Calcification Rates'!$F$48+'Calcification Rates'!$G$48)*('Calcification Rates'!$H$48+'Calcification Rates'!$I$48))+(0.1*('Calcification Rates'!$F$48+'Calcification Rates'!$G$48)*($A38+(2*'Calcification Rates'!$F$48+'Calcification Rates'!$G$48)))*('Calcification Rates'!$H$48+'Calcification Rates'!$I$48)</f>
        <v>15.697029952280452</v>
      </c>
      <c r="CH38" s="2">
        <f>((((1-'Calcification Rates'!$J$52)*$A38)*'Calcification Rates'!$F$52*0.1)+('Calcification Rates'!$J$52*$A38*'Calcification Rates'!$F$52))*'Calcification Rates'!$H$52</f>
        <v>79.72807247999998</v>
      </c>
      <c r="CI38" s="2">
        <f>((((1-'Calcification Rates'!$J$52)*$A38)*(('Calcification Rates'!$F$52-'Calcification Rates'!$G$52)*0.1))+('Calcification Rates'!$J$52*$A38*('Calcification Rates'!$F$52-'Calcification Rates'!$G$52)))*('Calcification Rates'!$H$52-'Calcification Rates'!$I$52)</f>
        <v>52.191117644081537</v>
      </c>
      <c r="CJ38" s="2">
        <f>((((1-'Calcification Rates'!$J$52)*$A38)*(('Calcification Rates'!$F$52+'Calcification Rates'!$G$52)*0.1))+('Calcification Rates'!$J$52*$A38*('Calcification Rates'!$F$52+'Calcification Rates'!$G$52)))*('Calcification Rates'!$H$52+'Calcification Rates'!$I$52)</f>
        <v>112.79727185469602</v>
      </c>
      <c r="CK38" s="2">
        <f>((((1-'Calcification Rates'!$J$53)*$A38)*'Calcification Rates'!$F$53*0.1)+('Calcification Rates'!$J$53*$A38*'Calcification Rates'!$F$53))*'Calcification Rates'!$H$53</f>
        <v>95.409518805818209</v>
      </c>
      <c r="CL38" s="2">
        <f>((((1-'Calcification Rates'!$J$53)*$A38)*(('Calcification Rates'!$F$53-'Calcification Rates'!$G$53)*0.1))+('Calcification Rates'!$J$53*$A38*('Calcification Rates'!$F$53-'Calcification Rates'!$G$53)))*('Calcification Rates'!$H$53-'Calcification Rates'!$I$53)</f>
        <v>66.031574718883263</v>
      </c>
      <c r="CM38" s="2">
        <f>((((1-'Calcification Rates'!$J$53)*$A38)*(('Calcification Rates'!$F$53+'Calcification Rates'!$G$53)*0.1))+('Calcification Rates'!$J$53*$A38*('Calcification Rates'!$F$53+'Calcification Rates'!$G$53)))*('Calcification Rates'!$H$53+'Calcification Rates'!$I$53)</f>
        <v>130.16266364556944</v>
      </c>
      <c r="CN38" s="2">
        <f>((((1-'Calcification Rates'!$J$54)*$A38)*'Calcification Rates'!$F$54*0.1)+('Calcification Rates'!$J$54*$A38*'Calcification Rates'!$F$54))*'Calcification Rates'!$H$54</f>
        <v>81.344164528386514</v>
      </c>
      <c r="CO38" s="2">
        <f>((((1-'Calcification Rates'!$J$54)*$A38)*(('Calcification Rates'!$F$54-'Calcification Rates'!$G$54)*0.1))+('Calcification Rates'!$J$54*$A38*('Calcification Rates'!$F$54-'Calcification Rates'!$G$54)))*('Calcification Rates'!$H$54-'Calcification Rates'!$I$54)</f>
        <v>58.180471308096152</v>
      </c>
      <c r="CP38" s="2">
        <f>((((1-'Calcification Rates'!$J$54)*$A38)*(('Calcification Rates'!$F$54+'Calcification Rates'!$G$54)*0.1))+('Calcification Rates'!$J$54*$A38*('Calcification Rates'!$F$54+'Calcification Rates'!$G$54)))*('Calcification Rates'!$H$54+'Calcification Rates'!$I$54)</f>
        <v>108.18964792154779</v>
      </c>
      <c r="CQ38" s="2">
        <f>((((1-'Calcification Rates'!$J$55)*$A38)*'Calcification Rates'!$F$55*0.1)+('Calcification Rates'!$J$55*$A38*'Calcification Rates'!$F$55))*'Calcification Rates'!$H$55</f>
        <v>81.350385543749994</v>
      </c>
      <c r="CR38" s="2">
        <f>((((1-'Calcification Rates'!$J$55)*$A38)*(('Calcification Rates'!$F$55-'Calcification Rates'!$G$55)*0.1))+('Calcification Rates'!$J$55*$A38*('Calcification Rates'!$F$55-'Calcification Rates'!$G$55)))*('Calcification Rates'!$H$55-'Calcification Rates'!$I$55)</f>
        <v>59.444843392091514</v>
      </c>
      <c r="CS38" s="2">
        <f>((((1-'Calcification Rates'!$J$55)*$A38)*(('Calcification Rates'!$F$55+'Calcification Rates'!$G$55)*0.1))+('Calcification Rates'!$J$55*$A38*('Calcification Rates'!$F$55+'Calcification Rates'!$G$55)))*('Calcification Rates'!$H$55+'Calcification Rates'!$I$55)</f>
        <v>106.5871860358027</v>
      </c>
      <c r="CT38" s="2">
        <f>((((1-'Calcification Rates'!$J$56)*$A38)*'Calcification Rates'!$F$56*0.1)+('Calcification Rates'!$J$56*$A38*'Calcification Rates'!$F$56))*'Calcification Rates'!$H$56</f>
        <v>78.575989800000002</v>
      </c>
      <c r="CU38" s="2">
        <f>((((1-'Calcification Rates'!$J$56)*$A38)*(('Calcification Rates'!$F$56-'Calcification Rates'!$G$56)*0.1))+('Calcification Rates'!$J$56*$A38*('Calcification Rates'!$F$56-'Calcification Rates'!$G$56)))*('Calcification Rates'!$H$56-'Calcification Rates'!$I$56)</f>
        <v>58.224370999976614</v>
      </c>
      <c r="CV38" s="2">
        <f>((((1-'Calcification Rates'!$J$56)*$A38)*(('Calcification Rates'!$F$56+'Calcification Rates'!$G$56)*0.1))+('Calcification Rates'!$J$56*$A38*('Calcification Rates'!$F$56+'Calcification Rates'!$G$56)))*('Calcification Rates'!$H$56+'Calcification Rates'!$I$56)</f>
        <v>101.9205969077243</v>
      </c>
      <c r="CW38" s="2">
        <f>((((1-'Calcification Rates'!$J$57)*$A38)*'Calcification Rates'!$F$57*0.1)+('Calcification Rates'!$J$57*$A38*'Calcification Rates'!$F$57))*'Calcification Rates'!$H$57</f>
        <v>80.361807749999997</v>
      </c>
      <c r="CX38" s="2">
        <f>((((1-'Calcification Rates'!$J$57)*$A38)*(('Calcification Rates'!$F$57-'Calcification Rates'!$G$57)*0.1))+('Calcification Rates'!$J$57*$A38*('Calcification Rates'!$F$57-'Calcification Rates'!$G$57)))*('Calcification Rates'!$H$57-'Calcification Rates'!$I$57)</f>
        <v>52.625873788440394</v>
      </c>
      <c r="CY38" s="2">
        <f>((((1-'Calcification Rates'!$J$57)*$A38)*(('Calcification Rates'!$F$57+'Calcification Rates'!$G$57)*0.1))+('Calcification Rates'!$J$57*$A38*('Calcification Rates'!$F$57+'Calcification Rates'!$G$57)))*('Calcification Rates'!$H$57+'Calcification Rates'!$I$57)</f>
        <v>113.08605555772782</v>
      </c>
      <c r="CZ38" s="2">
        <f>((((1-'Calcification Rates'!$J$58)*$A38)*'Calcification Rates'!$F$58*0.1)+('Calcification Rates'!$J$58*$A38*'Calcification Rates'!$F$58))*'Calcification Rates'!$H$58</f>
        <v>81.344164528386514</v>
      </c>
      <c r="DA38" s="2">
        <f>((((1-'Calcification Rates'!$J$58)*$A38)*(('Calcification Rates'!$F$58-'Calcification Rates'!$G$58)*0.1))+('Calcification Rates'!$J$58*$A38*('Calcification Rates'!$F$58-'Calcification Rates'!$G$58)))*('Calcification Rates'!$H$58-'Calcification Rates'!$I$58)</f>
        <v>58.180471308096152</v>
      </c>
      <c r="DB38" s="2">
        <f>((((1-'Calcification Rates'!$J$58)*$A38)*(('Calcification Rates'!$F$58+'Calcification Rates'!$G$58)*0.1))+('Calcification Rates'!$J$58*$A38*('Calcification Rates'!$F$58+'Calcification Rates'!$G$58)))*('Calcification Rates'!$H$58+'Calcification Rates'!$I$58)</f>
        <v>108.18964792154779</v>
      </c>
      <c r="DC38" s="2">
        <f>((((1-'Calcification Rates'!$J$59)*$A38)*'Calcification Rates'!$F$59*0.1)+('Calcification Rates'!$J$59*$A38*'Calcification Rates'!$F$59))*'Calcification Rates'!$H$59</f>
        <v>67.433204160000003</v>
      </c>
      <c r="DD38" s="2">
        <f>((((1-'Calcification Rates'!$J$59)*$A38)*(('Calcification Rates'!$F$59-'Calcification Rates'!$G$59)*0.1))+('Calcification Rates'!$J$59*$A38*('Calcification Rates'!$F$59-'Calcification Rates'!$G$59)))*('Calcification Rates'!$H$59-'Calcification Rates'!$I$59)</f>
        <v>52.311301199999996</v>
      </c>
      <c r="DE38" s="2">
        <f>((((1-'Calcification Rates'!$J$59)*$A38)*(('Calcification Rates'!$F$59+'Calcification Rates'!$G$59)*0.1))+('Calcification Rates'!$J$59*$A38*('Calcification Rates'!$F$59+'Calcification Rates'!$G$59)))*('Calcification Rates'!$H$59+'Calcification Rates'!$I$59)</f>
        <v>83.989020960000005</v>
      </c>
      <c r="DF38" s="2">
        <f>((((1-'Calcification Rates'!$J$60)*$A38)*'Calcification Rates'!$F$60*0.1)+('Calcification Rates'!$J$60*$A38*'Calcification Rates'!$F$60))*'Calcification Rates'!$H$60</f>
        <v>87.60694873170732</v>
      </c>
      <c r="DG38" s="2">
        <f>((((1-'Calcification Rates'!$J$60)*$A38)*(('Calcification Rates'!$F$60-'Calcification Rates'!$G$60)*0.1))+('Calcification Rates'!$J$60*$A38*('Calcification Rates'!$F$60-'Calcification Rates'!$G$60)))*('Calcification Rates'!$H$60-'Calcification Rates'!$I$60)</f>
        <v>66.932746539939302</v>
      </c>
      <c r="DH38" s="2">
        <f>((((1-'Calcification Rates'!$J$60)*$A38)*(('Calcification Rates'!$F$60+'Calcification Rates'!$G$60)*0.1))+('Calcification Rates'!$J$60*$A38*('Calcification Rates'!$F$60+'Calcification Rates'!$G$60)))*('Calcification Rates'!$H$60+'Calcification Rates'!$I$60)</f>
        <v>110.97870223083274</v>
      </c>
      <c r="DI38" s="2">
        <f>((((1-'Calcification Rates'!$J$61)*$A38)*'Calcification Rates'!$F$61*0.1)+('Calcification Rates'!$J$61*$A38*'Calcification Rates'!$F$61))*'Calcification Rates'!$H$61</f>
        <v>81.344164528386514</v>
      </c>
      <c r="DJ38" s="2">
        <f>((((1-'Calcification Rates'!$J$61)*$A38)*(('Calcification Rates'!$F$61-'Calcification Rates'!$G$61)*0.1))+('Calcification Rates'!$J$61*$A38*('Calcification Rates'!$F$61-'Calcification Rates'!$G$61)))*('Calcification Rates'!$H$61-'Calcification Rates'!$I$61)</f>
        <v>58.180471308096152</v>
      </c>
      <c r="DK38" s="2">
        <f>((((1-'Calcification Rates'!$J$61)*$A38)*(('Calcification Rates'!$F$61+'Calcification Rates'!$G$61)*0.1))+('Calcification Rates'!$J$61*$A38*('Calcification Rates'!$F$61+'Calcification Rates'!$G$61)))*('Calcification Rates'!$H$61+'Calcification Rates'!$I$61)</f>
        <v>108.18964792154779</v>
      </c>
      <c r="DL38" s="2">
        <f>(2*'Calcification Rates'!$F$62*'Calcification Rates'!$H$62)+0.1*'Calcification Rates'!$F$62*(CV38+(2*'Calcification Rates'!$F$62))*'Calcification Rates'!$H$62</f>
        <v>21.816270787706358</v>
      </c>
      <c r="DM38" s="2">
        <f>(2*('Calcification Rates'!$F$62-'Calcification Rates'!$G$62)*('Calcification Rates'!$H$62-'Calcification Rates'!$I$62))+(0.1*('Calcification Rates'!$F$62-'Calcification Rates'!$G$62)*(CV38+(2*'Calcification Rates'!$F$62-'Calcification Rates'!$G$62)))*('Calcification Rates'!$H$62-'Calcification Rates'!$I$62)</f>
        <v>12.732347688248751</v>
      </c>
      <c r="DN38" s="2">
        <f>(2*('Calcification Rates'!$F$62+'Calcification Rates'!$G$62)*('Calcification Rates'!$H$62+'Calcification Rates'!$I$62))+(0.1*('Calcification Rates'!$F$62+'Calcification Rates'!$G$62)*(CV38+(2*'Calcification Rates'!$F$62+'Calcification Rates'!$G$62)))*('Calcification Rates'!$H$62+'Calcification Rates'!$I$62)</f>
        <v>33.30992245268844</v>
      </c>
      <c r="DO38" s="2">
        <f>((((((((($A38*2)/PI())/2)+'Calcification Rates'!$F$63)^2)*PI())/2))-((((((($A38*2)/PI())/2)^2)*PI())/2)))*'Calcification Rates'!$H$63</f>
        <v>39.26566050595796</v>
      </c>
      <c r="DP38" s="2">
        <f>((((((((($A38*2)/PI())/2)+('Calcification Rates'!$F$63-'Calcification Rates'!$G$63))^2)*PI())/2))-((((((($A38*2)/PI())/2)^2)*PI())/2)))*('Calcification Rates'!$H$63-'Calcification Rates'!$I$63)</f>
        <v>28.784586790502853</v>
      </c>
      <c r="DQ38" s="2">
        <f>((((((((($A38*2)/PI())/2)+('Calcification Rates'!$F$63+'Calcification Rates'!$G$63))^2)*PI())/2))-((((((($A38*2)/PI())/2)^2)*PI())/2)))*('Calcification Rates'!$H$63+'Calcification Rates'!$I$63)</f>
        <v>51.009127142307143</v>
      </c>
      <c r="DR38" s="2">
        <f>(2*'Calcification Rates'!$F$64*'Calcification Rates'!$H$64)+0.1*'Calcification Rates'!$F$64*($A38+(2*'Calcification Rates'!$F$64))*'Calcification Rates'!$H$64</f>
        <v>10.250868352515157</v>
      </c>
      <c r="DS38" s="2">
        <f>(2*('Calcification Rates'!$F$64-'Calcification Rates'!$G$64)*('Calcification Rates'!$H$64-'Calcification Rates'!$I$64))+(0.1*('Calcification Rates'!$F$64-'Calcification Rates'!$G$64)*($A38+(2*'Calcification Rates'!$F$64-'Calcification Rates'!$G$64)))*('Calcification Rates'!$H$64-'Calcification Rates'!$I$64)</f>
        <v>5.9650573945034981</v>
      </c>
      <c r="DT38" s="2">
        <f>(2*('Calcification Rates'!$F$64+'Calcification Rates'!$G$64)*('Calcification Rates'!$H$64+'Calcification Rates'!$I$64))+(0.1*('Calcification Rates'!$F$64+'Calcification Rates'!$G$64)*($A38+(2*'Calcification Rates'!$F$64+'Calcification Rates'!$G$64)))*('Calcification Rates'!$H$64+'Calcification Rates'!$I$64)</f>
        <v>15.697029952280452</v>
      </c>
      <c r="DU38" s="2">
        <f>((((((((($A38*2)/PI())/2)+'Calcification Rates'!$F$65)^2)*PI())/2))-((((((($A38*2)/PI())/2)^2)*PI())/2)))*'Calcification Rates'!$H$65</f>
        <v>39.26566050595796</v>
      </c>
      <c r="DV38" s="2">
        <f>((((((((($A38*2)/PI())/2)+('Calcification Rates'!$F$65-'Calcification Rates'!$G$65))^2)*PI())/2))-((((((($A38*2)/PI())/2)^2)*PI())/2)))*('Calcification Rates'!$H$65-'Calcification Rates'!$I$65)</f>
        <v>28.784586790502853</v>
      </c>
      <c r="DW38" s="2">
        <f>((((((((($A38*2)/PI())/2)+('Calcification Rates'!$F$65+'Calcification Rates'!$G$65))^2)*PI())/2))-((((((($A38*2)/PI())/2)^2)*PI())/2)))*('Calcification Rates'!$H$65+'Calcification Rates'!$I$65)</f>
        <v>51.009127142307143</v>
      </c>
      <c r="DX38" s="2">
        <f>(2*'Calcification Rates'!$F$66*'Calcification Rates'!$H$66)+0.1*'Calcification Rates'!$F$66*(DH38+(2*'Calcification Rates'!$F$66))*'Calcification Rates'!$H$66</f>
        <v>23.405465034668964</v>
      </c>
      <c r="DY38" s="2">
        <f>(2*('Calcification Rates'!$F$66-'Calcification Rates'!$G$66)*('Calcification Rates'!$H$66-'Calcification Rates'!$I$66))+(0.1*('Calcification Rates'!$F$66-'Calcification Rates'!$G$66)*(DH38+(2*'Calcification Rates'!$F$66-'Calcification Rates'!$G$66)))*('Calcification Rates'!$H$66-'Calcification Rates'!$I$66)</f>
        <v>13.662236541024161</v>
      </c>
      <c r="DZ38" s="2">
        <f>(2*('Calcification Rates'!$F$66+'Calcification Rates'!$G$66)*('Calcification Rates'!$H$66+'Calcification Rates'!$I$66))+(0.1*('Calcification Rates'!$F$66+'Calcification Rates'!$G$66)*(DH38+(2*'Calcification Rates'!$F$66+'Calcification Rates'!$G$66)))*('Calcification Rates'!$H$66+'Calcification Rates'!$I$66)</f>
        <v>35.730098282355243</v>
      </c>
      <c r="EA38" s="2">
        <f>((((((((($A38*2)/PI())/2)+'Calcification Rates'!$F$67)^2)*PI())/2))-((((((($A38*2)/PI())/2)^2)*PI())/2)))*'Calcification Rates'!$H$67</f>
        <v>39.26566050595796</v>
      </c>
      <c r="EB38" s="2">
        <f>((((((((($A38*2)/PI())/2)+('Calcification Rates'!$F$67-'Calcification Rates'!$G$67))^2)*PI())/2))-((((((($A38*2)/PI())/2)^2)*PI())/2)))*('Calcification Rates'!$H$67-'Calcification Rates'!$I$67)</f>
        <v>28.784586790502853</v>
      </c>
      <c r="EC38" s="2">
        <f>((((((((($A38*2)/PI())/2)+('Calcification Rates'!$F$67+'Calcification Rates'!$G$67))^2)*PI())/2))-((((((($A38*2)/PI())/2)^2)*PI())/2)))*('Calcification Rates'!$H$67+'Calcification Rates'!$I$67)</f>
        <v>51.009127142307143</v>
      </c>
      <c r="ED38" s="2">
        <f>((((((((($A38*2)/PI())/2)+'Calcification Rates'!$F$68)^2)*PI())/2))-((((((($A38*2)/PI())/2)^2)*PI())/2)))*'Calcification Rates'!$H$68</f>
        <v>39.26566050595796</v>
      </c>
      <c r="EE38" s="2">
        <f>((((((((($A38*2)/PI())/2)+('Calcification Rates'!$F$68-'Calcification Rates'!$G$68))^2)*PI())/2))-((((((($A38*2)/PI())/2)^2)*PI())/2)))*('Calcification Rates'!$H$68-'Calcification Rates'!$I$68)</f>
        <v>28.784586790502853</v>
      </c>
      <c r="EF38" s="2">
        <f>((((((((($A38*2)/PI())/2)+('Calcification Rates'!$F$68+'Calcification Rates'!$G$68))^2)*PI())/2))-((((((($A38*2)/PI())/2)^2)*PI())/2)))*('Calcification Rates'!$H$68+'Calcification Rates'!$I$68)</f>
        <v>51.009127142307143</v>
      </c>
      <c r="EG38" s="2">
        <f>((((1-'Calcification Rates'!$J$69)*$A38)*'Calcification Rates'!$F$69*0.1)+('Calcification Rates'!$J$69*$A38*'Calcification Rates'!$F$69))*'Calcification Rates'!$H$69</f>
        <v>11.049370200000004</v>
      </c>
      <c r="EH38" s="2">
        <f>((((1-'Calcification Rates'!$J$69)*EC38)*(('Calcification Rates'!$F$69-'Calcification Rates'!$G$69)*0.1))+('Calcification Rates'!$J$69*EC38*('Calcification Rates'!$F$69-'Calcification Rates'!$G$69)))*('Calcification Rates'!$H$69-'Calcification Rates'!$I$69)</f>
        <v>11.569263805933153</v>
      </c>
      <c r="EI38" s="2">
        <f>((((1-'Calcification Rates'!$J$69)*EC38)*(('Calcification Rates'!$F$69+'Calcification Rates'!$G$69)*0.1))+('Calcification Rates'!$J$69*EC38*('Calcification Rates'!$F$69+'Calcification Rates'!$G$69)))*('Calcification Rates'!$H$69+'Calcification Rates'!$I$69)</f>
        <v>20.177612629151863</v>
      </c>
      <c r="EJ38" s="2">
        <f>(2*'Calcification Rates'!$F$70*'Calcification Rates'!$H$70)+0.1*'Calcification Rates'!$F$70*(DT38+(2*'Calcification Rates'!$F$70))*'Calcification Rates'!$H$70</f>
        <v>6.6888250724732661</v>
      </c>
      <c r="EK38" s="2">
        <f>(2*('Calcification Rates'!$F$70-'Calcification Rates'!$G$70)*('Calcification Rates'!$H$70-'Calcification Rates'!$I$70))+(0.1*('Calcification Rates'!$F$70-'Calcification Rates'!$G$70)*(DT38+(2*'Calcification Rates'!$F$70-'Calcification Rates'!$G$70)))*('Calcification Rates'!$H$70-'Calcification Rates'!$I$70)</f>
        <v>3.8807908892948109</v>
      </c>
      <c r="EL38" s="2">
        <f>(2*('Calcification Rates'!$F$70+'Calcification Rates'!$G$70)*('Calcification Rates'!$H$70+'Calcification Rates'!$I$70))+(0.1*('Calcification Rates'!$F$70+'Calcification Rates'!$G$70)*(DT38+(2*'Calcification Rates'!$F$70+'Calcification Rates'!$G$70)))*('Calcification Rates'!$H$70+'Calcification Rates'!$I$70)</f>
        <v>10.27241237198081</v>
      </c>
      <c r="EM38" s="2">
        <f>((((1-'Calcification Rates'!$J$71)*$A38)*'Calcification Rates'!$F$71*0.1)+('Calcification Rates'!$J$71*$A38*'Calcification Rates'!$F$71))*'Calcification Rates'!$H$71</f>
        <v>81.344164528386514</v>
      </c>
      <c r="EN38" s="2">
        <f>((((1-'Calcification Rates'!$J$71)*$A38)*(('Calcification Rates'!$F$71-'Calcification Rates'!$G$71)*0.1))+('Calcification Rates'!$J$71*$A38*('Calcification Rates'!$F$71-'Calcification Rates'!$G$71)))*('Calcification Rates'!$H$71-'Calcification Rates'!$I$71)</f>
        <v>58.180471308096152</v>
      </c>
      <c r="EO38" s="2">
        <f>((((1-'Calcification Rates'!$J$71)*$A38)*(('Calcification Rates'!$F$71+'Calcification Rates'!$G$71)*0.1))+('Calcification Rates'!$J$71*$A38*('Calcification Rates'!$F$71+'Calcification Rates'!$G$71)))*('Calcification Rates'!$H$71+'Calcification Rates'!$I$71)</f>
        <v>108.18964792154779</v>
      </c>
      <c r="EP38" s="2">
        <f>(2*'Calcification Rates'!$F$72*'Calcification Rates'!$H$72)+0.1*'Calcification Rates'!$F$72*($A38+(2*'Calcification Rates'!$F$72))*'Calcification Rates'!$H$72</f>
        <v>10.250868352515157</v>
      </c>
      <c r="EQ38" s="2">
        <f>(2*('Calcification Rates'!$F$72-'Calcification Rates'!$G$72)*('Calcification Rates'!$H$72-'Calcification Rates'!$I$72))+(0.1*('Calcification Rates'!$F$72-'Calcification Rates'!$G$72)*($A38+(2*'Calcification Rates'!$F$72-'Calcification Rates'!$G$72)))*('Calcification Rates'!$H$72-'Calcification Rates'!$I$72)</f>
        <v>5.9650573945034981</v>
      </c>
      <c r="ER38" s="2">
        <f>(2*('Calcification Rates'!$F$72+'Calcification Rates'!$G$72)*('Calcification Rates'!$H$72+'Calcification Rates'!$I$72))+(0.1*('Calcification Rates'!$F$72+'Calcification Rates'!$G$72)*($A38+(2*'Calcification Rates'!$F$72+'Calcification Rates'!$G$72)))*('Calcification Rates'!$H$72+'Calcification Rates'!$I$72)</f>
        <v>15.697029952280452</v>
      </c>
      <c r="ES38" s="2">
        <f>$A38*'Calcification Rates'!$F$73*'Calcification Rates'!$H$73</f>
        <v>48.600000000000009</v>
      </c>
      <c r="ET38" s="2">
        <f>$A38*('Calcification Rates'!$F$73-'Calcification Rates'!$G$73)*('Calcification Rates'!$H$73-'Calcification Rates'!$I$73)</f>
        <v>34.02684</v>
      </c>
      <c r="EU38" s="2">
        <f>$A38*('Calcification Rates'!$F$73+'Calcification Rates'!$G$73)*('Calcification Rates'!$H$73+'Calcification Rates'!$I$73)</f>
        <v>65.751840000000016</v>
      </c>
      <c r="EV38" s="2">
        <f>(2*'Calcification Rates'!$F$74*'Calcification Rates'!$H$74)+0.1*'Calcification Rates'!$F$74*($A38+(2*'Calcification Rates'!$F$74))*'Calcification Rates'!$H$74</f>
        <v>10.250868352515157</v>
      </c>
      <c r="EW38" s="2">
        <f>(2*('Calcification Rates'!$F$74-'Calcification Rates'!$G$74)*('Calcification Rates'!$H$74-'Calcification Rates'!$I$74))+(0.1*('Calcification Rates'!$F$74-'Calcification Rates'!$G$74)*($A38+(2*'Calcification Rates'!$F$74-'Calcification Rates'!$G$74)))*('Calcification Rates'!$H$74-'Calcification Rates'!$I$74)</f>
        <v>5.9650573945034981</v>
      </c>
      <c r="EX38" s="2">
        <f>(2*('Calcification Rates'!$F$74+'Calcification Rates'!$G$74)*('Calcification Rates'!$H$74+'Calcification Rates'!$I$74))+(0.1*('Calcification Rates'!$F$74+'Calcification Rates'!$G$74)*($A38+(2*'Calcification Rates'!$F$74+'Calcification Rates'!$G$74)))*('Calcification Rates'!$H$74+'Calcification Rates'!$I$74)</f>
        <v>15.697029952280452</v>
      </c>
      <c r="EY38" s="2">
        <f>$A38*'Calcification Rates'!$F$75*'Calcification Rates'!$H$75</f>
        <v>30.352315102040823</v>
      </c>
      <c r="EZ38" s="2">
        <f>$A38*('Calcification Rates'!$F$75-'Calcification Rates'!$G$75)*('Calcification Rates'!$H$75-'Calcification Rates'!$I$75)</f>
        <v>23.562040010432984</v>
      </c>
      <c r="FA38" s="2">
        <f>$A38*('Calcification Rates'!$F$75+'Calcification Rates'!$G$75)*('Calcification Rates'!$H$75+'Calcification Rates'!$I$75)</f>
        <v>37.932270602931617</v>
      </c>
      <c r="FB38" s="2">
        <f>((((1-'Calcification Rates'!$J$76)*$A38)*'Calcification Rates'!$F$76*0.1)+('Calcification Rates'!$J$76*$A38*'Calcification Rates'!$F$76))*'Calcification Rates'!$H$76</f>
        <v>20.781359999999999</v>
      </c>
      <c r="FC38" s="2">
        <f>((((1-'Calcification Rates'!$J$76)*$A38)*(('Calcification Rates'!$F$76-'Calcification Rates'!$G$76)*0.1))+('Calcification Rates'!$J$76*$A38*('Calcification Rates'!$F$76-'Calcification Rates'!$G$76)))*('Calcification Rates'!$H$76-'Calcification Rates'!$I$76)</f>
        <v>14.545104768</v>
      </c>
      <c r="FD38" s="2">
        <f>((((1-'Calcification Rates'!$J$76)*$A38)*(('Calcification Rates'!$F$76+'Calcification Rates'!$G$76)*0.1))+('Calcification Rates'!$J$76*$A38*('Calcification Rates'!$F$76+'Calcification Rates'!$G$76)))*('Calcification Rates'!$H$76+'Calcification Rates'!$I$76)</f>
        <v>28.122259967999998</v>
      </c>
      <c r="FE38" s="113">
        <f>$A38*'Calcification Rates'!$F$77*'Calcification Rates'!$H$77</f>
        <v>63.720000000000006</v>
      </c>
      <c r="FF38" s="113">
        <f>$A38*('Calcification Rates'!$F$77-'Calcification Rates'!$G$77)*('Calcification Rates'!$H$77-'Calcification Rates'!$I$77)</f>
        <v>44.528400000000005</v>
      </c>
      <c r="FG38" s="113">
        <f>$A38*('Calcification Rates'!$F$77+'Calcification Rates'!$G$77)*('Calcification Rates'!$H$77+'Calcification Rates'!$I$77)</f>
        <v>86.328000000000017</v>
      </c>
      <c r="FH38" s="113">
        <f>$A38*'Calcification Rates'!$F$81*'Calcification Rates'!$H$81</f>
        <v>6.4079999999999995</v>
      </c>
      <c r="FI38" s="113">
        <f>$A38*('Calcification Rates'!$F$81-'Calcification Rates'!$G$81)*('Calcification Rates'!$H$81-'Calcification Rates'!$I$81)</f>
        <v>3.6359999999999997</v>
      </c>
      <c r="FJ38" s="113">
        <f>$A38*('Calcification Rates'!$F$81+'Calcification Rates'!$G$81)*('Calcification Rates'!$H$81+'Calcification Rates'!$I$81)</f>
        <v>9.18</v>
      </c>
      <c r="FK38" s="113">
        <f>$A38*'Calcification Rates'!$F$84*'Calcification Rates'!$H$84</f>
        <v>6.4079999999999995</v>
      </c>
      <c r="FL38" s="113">
        <f>$A38*('Calcification Rates'!$F$84-'Calcification Rates'!$G$84)*('Calcification Rates'!$H$84-'Calcification Rates'!$I$84)</f>
        <v>3.6359999999999997</v>
      </c>
      <c r="FM38" s="113">
        <f>$A38*('Calcification Rates'!$F$84+'Calcification Rates'!$G$84)*('Calcification Rates'!$H$84+'Calcification Rates'!$I$84)</f>
        <v>9.18</v>
      </c>
    </row>
    <row r="39" spans="1:169" x14ac:dyDescent="0.3">
      <c r="A39" s="1">
        <v>37</v>
      </c>
      <c r="B39" s="2">
        <f>((((1-'Calcification Rates'!$J$11)*A39)*'Calcification Rates'!$F$11*0.1)+('Calcification Rates'!$J$11*A39*'Calcification Rates'!$F$11))*'Calcification Rates'!$H$11</f>
        <v>83.603724654175025</v>
      </c>
      <c r="C39" s="2">
        <f>((((1-'Calcification Rates'!$J$11)*A39)*(('Calcification Rates'!$F$11-'Calcification Rates'!$G$11)*0.1))+('Calcification Rates'!$J$11*A39*('Calcification Rates'!$F$11-'Calcification Rates'!$G$11)))*('Calcification Rates'!$H$11-'Calcification Rates'!$I$11)</f>
        <v>59.796595511098829</v>
      </c>
      <c r="D39" s="2">
        <f>((((1-'Calcification Rates'!$J$11)*A39)*(('Calcification Rates'!$F$11+'Calcification Rates'!$G$11)*0.1))+('Calcification Rates'!$J$11*A39*('Calcification Rates'!$F$11+'Calcification Rates'!$G$11)))*('Calcification Rates'!$H$11+'Calcification Rates'!$I$11)</f>
        <v>111.19491591936857</v>
      </c>
      <c r="E39" s="2">
        <f>((((1-'Calcification Rates'!$J$12)*A39)*'Calcification Rates'!$F$12*0.1)+('Calcification Rates'!$J$12*A39*'Calcification Rates'!$F$12))*'Calcification Rates'!$H$12</f>
        <v>14.515185626842834</v>
      </c>
      <c r="F39" s="2">
        <f>((((1-'Calcification Rates'!$J$12)*A39)*(('Calcification Rates'!$F$12-'Calcification Rates'!$G$12)*0.1))+('Calcification Rates'!$J$12*A39*('Calcification Rates'!$F$12-'Calcification Rates'!$G$12)))*('Calcification Rates'!$H$12-'Calcification Rates'!$I$12)</f>
        <v>10.943747994671204</v>
      </c>
      <c r="G39" s="2">
        <f>((((1-'Calcification Rates'!$J$12)*A39)*(('Calcification Rates'!$F$12+'Calcification Rates'!$G$12)*0.1))+('Calcification Rates'!$J$12*A39*('Calcification Rates'!$F$12+'Calcification Rates'!$G$12)))*('Calcification Rates'!$H$12+'Calcification Rates'!$I$12)</f>
        <v>18.541844256792839</v>
      </c>
      <c r="H39" s="2">
        <f>(2*'Calcification Rates'!$F$13*'Calcification Rates'!$H$13)+0.1*'Calcification Rates'!$F$13*(A39+(2*'Calcification Rates'!$F$13))*'Calcification Rates'!$H$13</f>
        <v>10.426312795947315</v>
      </c>
      <c r="I39" s="2">
        <f>(2*('Calcification Rates'!$F$13-'Calcification Rates'!$G$13)*('Calcification Rates'!$H$13-'Calcification Rates'!$I$13))+(0.1*('Calcification Rates'!$F$13-'Calcification Rates'!$G$13)*(A39+(2*'Calcification Rates'!$F$13-'Calcification Rates'!$G$13)))*('Calcification Rates'!$H$13-'Calcification Rates'!$I$13)</f>
        <v>6.0677156016677642</v>
      </c>
      <c r="J39" s="2">
        <f>(2*('Calcification Rates'!$F$13+'Calcification Rates'!$G$13)*('Calcification Rates'!$H$13+'Calcification Rates'!$I$13))+(0.1*('Calcification Rates'!$F$13+'Calcification Rates'!$G$13)*(A39+(2*'Calcification Rates'!$F$13+'Calcification Rates'!$G$13)))*('Calcification Rates'!$H$13+'Calcification Rates'!$I$13)</f>
        <v>15.96421340216733</v>
      </c>
      <c r="K39" s="2">
        <f>(2*'Calcification Rates'!$F$14*'Calcification Rates'!$H$14)+0.1*'Calcification Rates'!$F$14*(A39+(2*'Calcification Rates'!$F$14))*'Calcification Rates'!$H$14</f>
        <v>19.751632001142816</v>
      </c>
      <c r="L39" s="2">
        <f>(2*('Calcification Rates'!$F$14-'Calcification Rates'!$G$14)*('Calcification Rates'!$H$14-'Calcification Rates'!$I$14))+(0.1*('Calcification Rates'!$F$14-'Calcification Rates'!$G$14)*(A39+(2*'Calcification Rates'!$F$14-'Calcification Rates'!$G$14)))*('Calcification Rates'!$H$14-'Calcification Rates'!$I$14)</f>
        <v>12.29865585388324</v>
      </c>
      <c r="M39" s="2">
        <f>(2*('Calcification Rates'!$F$14+'Calcification Rates'!$G$14)*('Calcification Rates'!$H$14+'Calcification Rates'!$I$14))+(0.1*('Calcification Rates'!$F$14+'Calcification Rates'!$G$14)*(A39+(2*'Calcification Rates'!$F$14+'Calcification Rates'!$G$14)))*('Calcification Rates'!$H$14+'Calcification Rates'!$I$14)</f>
        <v>29.028115311323539</v>
      </c>
      <c r="N39" s="2">
        <f>((((((((($A39*2)/PI())/2)+'Calcification Rates'!$F$15)^2)*PI())/2))-((((((($A39*2)/PI())/2)^2)*PI())/2)))*'Calcification Rates'!$H$15</f>
        <v>47.054100630876711</v>
      </c>
      <c r="O39" s="2">
        <f>((((((((($A39*2)/PI())/2)+('Calcification Rates'!$F$15-'Calcification Rates'!$G$15))^2)*PI())/2))-((((((($A39*2)/PI())/2)^2)*PI())/2)))*('Calcification Rates'!$H$15-'Calcification Rates'!$I$15)</f>
        <v>35.813127022668034</v>
      </c>
      <c r="P39" s="2">
        <f>((((((((($A39*2)/PI())/2)+('Calcification Rates'!$F$15+'Calcification Rates'!$G$15))^2)*PI())/2))-((((((($A39*2)/PI())/2)^2)*PI())/2)))*('Calcification Rates'!$H$15+'Calcification Rates'!$I$15)</f>
        <v>59.753340801930555</v>
      </c>
      <c r="Q39" s="2">
        <f>(2*'Calcification Rates'!$F$16*'Calcification Rates'!$H$16)+0.1*'Calcification Rates'!$F$16*(A39+(2*'Calcification Rates'!$F$16))*'Calcification Rates'!$H$16</f>
        <v>19.751632001142816</v>
      </c>
      <c r="R39" s="2">
        <f>(2*('Calcification Rates'!$F$16-'Calcification Rates'!$G$16)*('Calcification Rates'!$H$16-'Calcification Rates'!$I$16))+(0.1*('Calcification Rates'!$F$16-'Calcification Rates'!$G$16)*(A39+(2*'Calcification Rates'!$F$16-'Calcification Rates'!$G$16)))*('Calcification Rates'!$H$16-'Calcification Rates'!$I$16)</f>
        <v>12.29865585388324</v>
      </c>
      <c r="S39" s="2">
        <f>(2*('Calcification Rates'!$F$16+'Calcification Rates'!$G$16)*('Calcification Rates'!$H$16+'Calcification Rates'!$I$16))+(0.1*('Calcification Rates'!$F$16+'Calcification Rates'!$G$16)*(A39+(2*'Calcification Rates'!$F$16+'Calcification Rates'!$G$16)))*('Calcification Rates'!$H$16+'Calcification Rates'!$I$16)</f>
        <v>29.028115311323539</v>
      </c>
      <c r="T39" s="2">
        <f>$A39*'Calcification Rates'!$F$17*'Calcification Rates'!$H$17</f>
        <v>45.321022299934896</v>
      </c>
      <c r="U39" s="2">
        <f>$A39*('Calcification Rates'!$F$17-'Calcification Rates'!$G$17)*('Calcification Rates'!$H$17-'Calcification Rates'!$I$17)</f>
        <v>34.700648012011527</v>
      </c>
      <c r="V39" s="2">
        <f>$A39*('Calcification Rates'!$F$17+'Calcification Rates'!$G$17)*('Calcification Rates'!$H$17+'Calcification Rates'!$I$17)</f>
        <v>57.211941043585298</v>
      </c>
      <c r="W39" s="2">
        <f>$A39*'Calcification Rates'!$F$22*'Calcification Rates'!$H$22</f>
        <v>6.5859999999999994</v>
      </c>
      <c r="X39" s="2">
        <f>$A39*('Calcification Rates'!$F$22-'Calcification Rates'!$G$22)*('Calcification Rates'!$H$22-'Calcification Rates'!$I$22)</f>
        <v>3.7369999999999997</v>
      </c>
      <c r="Y39" s="2">
        <f>$A39*('Calcification Rates'!$F$22+'Calcification Rates'!$G$22)*('Calcification Rates'!$H$22+'Calcification Rates'!$I$22)</f>
        <v>9.4350000000000005</v>
      </c>
      <c r="Z39" s="2">
        <f>((((((((($A39*2)/PI())/2)+'Calcification Rates'!$F$25)^2)*PI())/2))-((((((($A39*2)/PI())/2)^2)*PI())/2)))*'Calcification Rates'!$H$25</f>
        <v>70.305970299942928</v>
      </c>
      <c r="AA39" s="2">
        <f>((((((((($A39*2)/PI())/2)+('Calcification Rates'!$F$25-'Calcification Rates'!$G$25))^2)*PI())/2))-((((((($A39*2)/PI())/2)^2)*PI())/2)))*('Calcification Rates'!$H$25-'Calcification Rates'!$I$25)</f>
        <v>30.40104621938735</v>
      </c>
      <c r="AB39" s="2">
        <f>((((((((($A39*2)/PI())/2)+('Calcification Rates'!$F$25+'Calcification Rates'!$G$25))^2)*PI())/2))-((((((($A39*2)/PI())/2)^2)*PI())/2)))*('Calcification Rates'!$H$25+'Calcification Rates'!$I$25)</f>
        <v>111.85683938380299</v>
      </c>
      <c r="AC39" s="2">
        <f>((((((((($A39*2)/PI())/2)+'Calcification Rates'!$F$26)^2)*PI())/2))-((((((($A39*2)/PI())/2)^2)*PI())/2)))*'Calcification Rates'!$H$26</f>
        <v>70.305970299942928</v>
      </c>
      <c r="AD39" s="2">
        <f>((((((((($A39*2)/PI())/2)+('Calcification Rates'!$F$26-'Calcification Rates'!$G$26))^2)*PI())/2))-((((((($A39*2)/PI())/2)^2)*PI())/2)))*('Calcification Rates'!$H$26-'Calcification Rates'!$I$26)</f>
        <v>30.40104621938735</v>
      </c>
      <c r="AE39" s="2">
        <f>((((((((($A39*2)/PI())/2)+('Calcification Rates'!$F$26+'Calcification Rates'!$G$26))^2)*PI())/2))-((((((($A39*2)/PI())/2)^2)*PI())/2)))*('Calcification Rates'!$H$26+'Calcification Rates'!$I$26)</f>
        <v>111.85683938380299</v>
      </c>
      <c r="AF39" s="2">
        <f>((((((((($A39*2)/PI())/2)+'Calcification Rates'!$F$27)^2)*PI())/2))-((((((($A39*2)/PI())/2)^2)*PI())/2)))*'Calcification Rates'!$H$27</f>
        <v>70.305970299942928</v>
      </c>
      <c r="AG39" s="2">
        <f>((((((((($A39*2)/PI())/2)+('Calcification Rates'!$F$27-'Calcification Rates'!$G$27))^2)*PI())/2))-((((((($A39*2)/PI())/2)^2)*PI())/2)))*('Calcification Rates'!$H$27-'Calcification Rates'!$I$27)</f>
        <v>30.40104621938735</v>
      </c>
      <c r="AH39" s="2">
        <f>((((((((($A39*2)/PI())/2)+('Calcification Rates'!$F$27+'Calcification Rates'!$G$27))^2)*PI())/2))-((((((($A39*2)/PI())/2)^2)*PI())/2)))*('Calcification Rates'!$H$27+'Calcification Rates'!$I$27)</f>
        <v>111.85683938380299</v>
      </c>
      <c r="AI39" s="2">
        <f>$A39*'Calcification Rates'!$F$29*'Calcification Rates'!$H$29</f>
        <v>59.70689999999999</v>
      </c>
      <c r="AJ39" s="2">
        <f>$A39*('Calcification Rates'!$F$29-'Calcification Rates'!$G$29)*('Calcification Rates'!$H$29-'Calcification Rates'!$I$29)</f>
        <v>55.243959999999987</v>
      </c>
      <c r="AK39" s="2">
        <f>$A39*('Calcification Rates'!$F$29+'Calcification Rates'!$G$29)*('Calcification Rates'!$H$29+'Calcification Rates'!$I$29)</f>
        <v>64.169839999999994</v>
      </c>
      <c r="AL39" s="2">
        <f>(2*'Calcification Rates'!$F$30*'Calcification Rates'!$H$30)+0.1*'Calcification Rates'!$F$30*($A39+(2*'Calcification Rates'!$F$30))*'Calcification Rates'!$H$30</f>
        <v>10.426312795947315</v>
      </c>
      <c r="AM39" s="2">
        <f>(2*('Calcification Rates'!$F$30-'Calcification Rates'!$G$30)*('Calcification Rates'!$H$30-'Calcification Rates'!$I$30))+(0.1*('Calcification Rates'!$F$30-'Calcification Rates'!$G$30)*($A39+(2*'Calcification Rates'!$F$30-'Calcification Rates'!$G$30)))*('Calcification Rates'!$H$30-'Calcification Rates'!$I$30)</f>
        <v>6.0677156016677642</v>
      </c>
      <c r="AN39" s="2">
        <f>(2*('Calcification Rates'!$F$30+'Calcification Rates'!$G$30)*('Calcification Rates'!$H$30+'Calcification Rates'!$I$30))+(0.1*('Calcification Rates'!$F$30+'Calcification Rates'!$G$30)*($A39+(2*'Calcification Rates'!$F$30+'Calcification Rates'!$G$30)))*('Calcification Rates'!$H$30+'Calcification Rates'!$I$30)</f>
        <v>15.96421340216733</v>
      </c>
      <c r="AO39" s="2">
        <f>((((((((($A39*2)/PI())/2)+'Calcification Rates'!$F$31)^2)*PI())/2))-((((((($A39*2)/PI())/2)^2)*PI())/2)))*'Calcification Rates'!$H$31</f>
        <v>130.21962241903356</v>
      </c>
      <c r="AP39" s="2">
        <f>((((((((($A39*2)/PI())/2)+('Calcification Rates'!$F$31-'Calcification Rates'!$G$31))^2)*PI())/2))-((((((($A39*2)/PI())/2)^2)*PI())/2)))*('Calcification Rates'!$H$31-'Calcification Rates'!$I$31)</f>
        <v>80.133050874169697</v>
      </c>
      <c r="AQ39" s="2">
        <f>((((((((($A39*2)/PI())/2)+('Calcification Rates'!$F$31+'Calcification Rates'!$G$31))^2)*PI())/2))-((((((($A39*2)/PI())/2)^2)*PI())/2)))*('Calcification Rates'!$H$31+'Calcification Rates'!$I$31)</f>
        <v>193.58343708120159</v>
      </c>
      <c r="AR39" s="2">
        <f>(2*'Calcification Rates'!$F$32*'Calcification Rates'!$H$32)+0.1*'Calcification Rates'!$F$32*($A39+(2*'Calcification Rates'!$F$32))*'Calcification Rates'!$H$32</f>
        <v>10.426312795947315</v>
      </c>
      <c r="AS39" s="2">
        <f>(2*('Calcification Rates'!$F$32-'Calcification Rates'!$G$32)*('Calcification Rates'!$H$32-'Calcification Rates'!$I$32))+(0.1*('Calcification Rates'!$F$32-'Calcification Rates'!$G$32)*($A39+(2*'Calcification Rates'!$F$32-'Calcification Rates'!$G$32)))*('Calcification Rates'!$H$32-'Calcification Rates'!$I$32)</f>
        <v>6.0677156016677642</v>
      </c>
      <c r="AT39" s="2">
        <f>(2*('Calcification Rates'!$F$32+'Calcification Rates'!$G$32)*('Calcification Rates'!$H$32+'Calcification Rates'!$I$32))+(0.1*('Calcification Rates'!$F$32+'Calcification Rates'!$G$32)*($A39+(2*'Calcification Rates'!$F$32+'Calcification Rates'!$G$32)))*('Calcification Rates'!$H$32+'Calcification Rates'!$I$32)</f>
        <v>15.96421340216733</v>
      </c>
      <c r="AU39" s="2">
        <f>((((((((($A39*2)/PI())/2)+'Calcification Rates'!$F$36)^2)*PI())/2))-((((((($A39*2)/PI())/2)^2)*PI())/2)))*'Calcification Rates'!$H$36</f>
        <v>49.733382854891865</v>
      </c>
      <c r="AV39" s="2">
        <f>((((((((($A39*2)/PI())/2)+('Calcification Rates'!$F$36-'Calcification Rates'!$G$36))^2)*PI())/2))-((((((($A39*2)/PI())/2)^2)*PI())/2)))*('Calcification Rates'!$H$36-'Calcification Rates'!$I$36)</f>
        <v>38.032924786827891</v>
      </c>
      <c r="AW39" s="2">
        <f>((((((((($A39*2)/PI())/2)+('Calcification Rates'!$F$36+'Calcification Rates'!$G$36))^2)*PI())/2))-((((((($A39*2)/PI())/2)^2)*PI())/2)))*('Calcification Rates'!$H$36+'Calcification Rates'!$I$36)</f>
        <v>62.821086482104235</v>
      </c>
      <c r="AX39" s="2">
        <f>$A39*'Calcification Rates'!$F$37*'Calcification Rates'!$H$37</f>
        <v>47.818601607744107</v>
      </c>
      <c r="AY39" s="2">
        <f>$A39*('Calcification Rates'!$F$37-'Calcification Rates'!$G$37)*('Calcification Rates'!$H$37-'Calcification Rates'!$I$37)</f>
        <v>36.809249365439236</v>
      </c>
      <c r="AZ39" s="2">
        <f>$A39*('Calcification Rates'!$F$37+'Calcification Rates'!$G$37)*('Calcification Rates'!$H$37+'Calcification Rates'!$I$37)</f>
        <v>60.010121726624277</v>
      </c>
      <c r="BA39" s="2">
        <f>$A39*'Calcification Rates'!$F$38*'Calcification Rates'!$H$38</f>
        <v>71.168587333333349</v>
      </c>
      <c r="BB39" s="2">
        <f>$A39*('Calcification Rates'!$F$38-'Calcification Rates'!$G$38)*('Calcification Rates'!$H$38-'Calcification Rates'!$I$38)</f>
        <v>54.302173212121218</v>
      </c>
      <c r="BC39" s="2">
        <f>$A39*('Calcification Rates'!$F$38+'Calcification Rates'!$G$38)*('Calcification Rates'!$H$38+'Calcification Rates'!$I$38)</f>
        <v>90.00046500000002</v>
      </c>
      <c r="BD39" s="2">
        <f>(2*'Calcification Rates'!$F$39*'Calcification Rates'!$H$39)+0.1*'Calcification Rates'!$F$39*(AN39+(2*'Calcification Rates'!$F$39))*'Calcification Rates'!$H$39</f>
        <v>6.7357009241329528</v>
      </c>
      <c r="BE39" s="2">
        <f>(2*('Calcification Rates'!$F$39-'Calcification Rates'!$G$39)*('Calcification Rates'!$H$39-'Calcification Rates'!$I$39))+(0.1*('Calcification Rates'!$F$39-'Calcification Rates'!$G$39)*(AN39+(2*'Calcification Rates'!$F$39-'Calcification Rates'!$G$39)))*('Calcification Rates'!$H$39-'Calcification Rates'!$I$39)</f>
        <v>3.9082194632441616</v>
      </c>
      <c r="BF39" s="2">
        <f>(2*('Calcification Rates'!$F$39+'Calcification Rates'!$G$39)*('Calcification Rates'!$H$39+'Calcification Rates'!$I$39))+(0.1*('Calcification Rates'!$F$39+'Calcification Rates'!$G$39)*(AN39+(2*'Calcification Rates'!$F$39+'Calcification Rates'!$G$39)))*('Calcification Rates'!$H$39+'Calcification Rates'!$I$39)</f>
        <v>10.343799367874261</v>
      </c>
      <c r="BG39" s="2">
        <f>((((((((($A39*2)/PI())/2)+'Calcification Rates'!$F$40)^2)*PI())/2))-((((((($A39*2)/PI())/2)^2)*PI())/2)))*'Calcification Rates'!$H$40</f>
        <v>49.733382854891865</v>
      </c>
      <c r="BH39" s="2">
        <f>((((((((($A39*2)/PI())/2)+('Calcification Rates'!$F$40-'Calcification Rates'!$G$40))^2)*PI())/2))-((((((($A39*2)/PI())/2)^2)*PI())/2)))*('Calcification Rates'!$H$40-'Calcification Rates'!$I$40)</f>
        <v>38.032924786827891</v>
      </c>
      <c r="BI39" s="2">
        <f>((((((((($A39*2)/PI())/2)+('Calcification Rates'!$F$40+'Calcification Rates'!$G$40))^2)*PI())/2))-((((((($A39*2)/PI())/2)^2)*PI())/2)))*('Calcification Rates'!$H$40+'Calcification Rates'!$I$40)</f>
        <v>62.821086482104235</v>
      </c>
      <c r="BJ39" s="2">
        <f>((((((((($A39*2)/PI())/2)+'Calcification Rates'!$F$41)^2)*PI())/2))-((((((($A39*2)/PI())/2)^2)*PI())/2)))*'Calcification Rates'!$H$41</f>
        <v>57.306171950578054</v>
      </c>
      <c r="BK39" s="2">
        <f>((((((((($A39*2)/PI())/2)+('Calcification Rates'!$F$41-'Calcification Rates'!$G$41))^2)*PI())/2))-((((((($A39*2)/PI())/2)^2)*PI())/2)))*('Calcification Rates'!$H$41-'Calcification Rates'!$I$41)</f>
        <v>45.893254945847652</v>
      </c>
      <c r="BL39" s="2">
        <f>((((((((($A39*2)/PI())/2)+('Calcification Rates'!$F$41+'Calcification Rates'!$G$41))^2)*PI())/2))-((((((($A39*2)/PI())/2)^2)*PI())/2)))*('Calcification Rates'!$H$41+'Calcification Rates'!$I$41)</f>
        <v>69.902623974838221</v>
      </c>
      <c r="BM39" s="2">
        <f>((((1-'Calcification Rates'!$J$42)*$A39)*'Calcification Rates'!$F$42*0.1)+('Calcification Rates'!$J$42*$A39*'Calcification Rates'!$F$42))*'Calcification Rates'!$H$42</f>
        <v>14.515185626842834</v>
      </c>
      <c r="BN39" s="2">
        <f>((((1-'Calcification Rates'!$J$42)*BI39)*(('Calcification Rates'!$F$42-'Calcification Rates'!$G$42)*0.1))+('Calcification Rates'!$J$42*BI39*('Calcification Rates'!$F$42-'Calcification Rates'!$G$42)))*('Calcification Rates'!$H$42-'Calcification Rates'!$I$42)</f>
        <v>18.581030789502552</v>
      </c>
      <c r="BO39" s="2">
        <f>((((1-'Calcification Rates'!$J$42)*BI39)*(('Calcification Rates'!$F$42+'Calcification Rates'!$G$42)*0.1))+('Calcification Rates'!$J$42*BI39*('Calcification Rates'!$F$42+'Calcification Rates'!$G$42)))*('Calcification Rates'!$H$42+'Calcification Rates'!$I$42)</f>
        <v>31.481589232261904</v>
      </c>
      <c r="BP39" s="2">
        <f>(2*'Calcification Rates'!$F$43*'Calcification Rates'!$H$43)+0.1*'Calcification Rates'!$F$43*($A39+(2*'Calcification Rates'!$F$43))*'Calcification Rates'!$H$43</f>
        <v>10.426312795947315</v>
      </c>
      <c r="BQ39" s="2">
        <f>(2*('Calcification Rates'!$F$43-'Calcification Rates'!$G$43)*('Calcification Rates'!$H$43-'Calcification Rates'!$I$43))+(0.1*('Calcification Rates'!$F$43-'Calcification Rates'!$G$43)*($A39+(2*'Calcification Rates'!$F$43-'Calcification Rates'!$G$43)))*('Calcification Rates'!$H$43-'Calcification Rates'!$I$43)</f>
        <v>6.0677156016677642</v>
      </c>
      <c r="BR39" s="2">
        <f>(2*('Calcification Rates'!$F$43+'Calcification Rates'!$G$43)*('Calcification Rates'!$H$43+'Calcification Rates'!$I$43))+(0.1*('Calcification Rates'!$F$43+'Calcification Rates'!$G$43)*($A39+(2*'Calcification Rates'!$F$43+'Calcification Rates'!$G$43)))*('Calcification Rates'!$H$43+'Calcification Rates'!$I$43)</f>
        <v>15.96421340216733</v>
      </c>
      <c r="BS39" s="2">
        <f>$A39*'Calcification Rates'!$F$44*'Calcification Rates'!$H$44</f>
        <v>59.063428888888893</v>
      </c>
      <c r="BT39" s="2">
        <f>$A39*('Calcification Rates'!$F$44-'Calcification Rates'!$G$44)*('Calcification Rates'!$H$44-'Calcification Rates'!$I$44)</f>
        <v>43.951879280327319</v>
      </c>
      <c r="BU39" s="2">
        <f>$A39*('Calcification Rates'!$F$44+'Calcification Rates'!$G$44)*('Calcification Rates'!$H$44+'Calcification Rates'!$I$44)</f>
        <v>75.872776260902015</v>
      </c>
      <c r="BV39" s="2">
        <f>(2*'Calcification Rates'!$F$45*'Calcification Rates'!$H$45)+0.1*'Calcification Rates'!$F$45*($A39+(2*'Calcification Rates'!$F$45))*'Calcification Rates'!$H$45</f>
        <v>10.426312795947315</v>
      </c>
      <c r="BW39" s="2">
        <f>(2*('Calcification Rates'!$F$45-'Calcification Rates'!$G$45)*('Calcification Rates'!$H$45-'Calcification Rates'!$I$45))+(0.1*('Calcification Rates'!$F$45-'Calcification Rates'!$G$45)*($A39+(2*'Calcification Rates'!$F$45-'Calcification Rates'!$G$45)))*('Calcification Rates'!$H$45-'Calcification Rates'!$I$45)</f>
        <v>6.0677156016677642</v>
      </c>
      <c r="BX39" s="2">
        <f>(2*('Calcification Rates'!$F$45+'Calcification Rates'!$G$45)*('Calcification Rates'!$H$45+'Calcification Rates'!$I$45))+(0.1*('Calcification Rates'!$F$45+'Calcification Rates'!$G$45)*($A39+(2*'Calcification Rates'!$F$45+'Calcification Rates'!$G$45)))*('Calcification Rates'!$H$45+'Calcification Rates'!$I$45)</f>
        <v>15.96421340216733</v>
      </c>
      <c r="BY39" s="2">
        <f>$A39*'Calcification Rates'!$F$46*'Calcification Rates'!$H$46</f>
        <v>15.007200000000001</v>
      </c>
      <c r="BZ39" s="2">
        <f>$A39*('Calcification Rates'!$F$46-'Calcification Rates'!$G$46)*('Calcification Rates'!$H$46-'Calcification Rates'!$I$46)</f>
        <v>11.574525000000001</v>
      </c>
      <c r="CA39" s="2">
        <f>$A39*('Calcification Rates'!$F$46+'Calcification Rates'!$G$46)*('Calcification Rates'!$H$46+'Calcification Rates'!$I$46)</f>
        <v>18.789525000000005</v>
      </c>
      <c r="CB39" s="2">
        <f>(2*'Calcification Rates'!$F$47*'Calcification Rates'!$H$47)+0.1*'Calcification Rates'!$F$47*(BL39+(2*'Calcification Rates'!$F$47))*'Calcification Rates'!$H$47</f>
        <v>16.198895346670319</v>
      </c>
      <c r="CC39" s="2">
        <f>(2*('Calcification Rates'!$F$47-'Calcification Rates'!$G$47)*('Calcification Rates'!$H$47-'Calcification Rates'!$I$47))+(0.1*('Calcification Rates'!$F$47-'Calcification Rates'!$G$47)*(BL39+(2*'Calcification Rates'!$F$47-'Calcification Rates'!$G$47)))*('Calcification Rates'!$H$47-'Calcification Rates'!$I$47)</f>
        <v>9.4454399899246617</v>
      </c>
      <c r="CD39" s="2">
        <f>(2*('Calcification Rates'!$F$47+'Calcification Rates'!$G$47)*('Calcification Rates'!$H$47+'Calcification Rates'!$I$47))+(0.1*('Calcification Rates'!$F$47+'Calcification Rates'!$G$47)*(BL39+(2*'Calcification Rates'!$F$47+'Calcification Rates'!$G$47)))*('Calcification Rates'!$H$47+'Calcification Rates'!$I$47)</f>
        <v>24.755249986095279</v>
      </c>
      <c r="CE39" s="2">
        <f>(2*'Calcification Rates'!$F$48*'Calcification Rates'!$H$48)+0.1*'Calcification Rates'!$F$48*($A39+(2*'Calcification Rates'!$F$48))*'Calcification Rates'!$H$48</f>
        <v>10.426312795947315</v>
      </c>
      <c r="CF39" s="2">
        <f>(2*('Calcification Rates'!$F$48-'Calcification Rates'!$G$48)*('Calcification Rates'!$H$48-'Calcification Rates'!$I$48))+(0.1*('Calcification Rates'!$F$48-'Calcification Rates'!$G$48)*($A39+(2*'Calcification Rates'!$F$48-'Calcification Rates'!$G$48)))*('Calcification Rates'!$H$48-'Calcification Rates'!$I$48)</f>
        <v>6.0677156016677642</v>
      </c>
      <c r="CG39" s="2">
        <f>(2*('Calcification Rates'!$F$48+'Calcification Rates'!$G$48)*('Calcification Rates'!$H$48+'Calcification Rates'!$I$48))+(0.1*('Calcification Rates'!$F$48+'Calcification Rates'!$G$48)*($A39+(2*'Calcification Rates'!$F$48+'Calcification Rates'!$G$48)))*('Calcification Rates'!$H$48+'Calcification Rates'!$I$48)</f>
        <v>15.96421340216733</v>
      </c>
      <c r="CH39" s="2">
        <f>((((1-'Calcification Rates'!$J$52)*$A39)*'Calcification Rates'!$F$52*0.1)+('Calcification Rates'!$J$52*$A39*'Calcification Rates'!$F$52))*'Calcification Rates'!$H$52</f>
        <v>81.942741159999997</v>
      </c>
      <c r="CI39" s="2">
        <f>((((1-'Calcification Rates'!$J$52)*$A39)*(('Calcification Rates'!$F$52-'Calcification Rates'!$G$52)*0.1))+('Calcification Rates'!$J$52*$A39*('Calcification Rates'!$F$52-'Calcification Rates'!$G$52)))*('Calcification Rates'!$H$52-'Calcification Rates'!$I$52)</f>
        <v>53.640870911972691</v>
      </c>
      <c r="CJ39" s="2">
        <f>((((1-'Calcification Rates'!$J$52)*$A39)*(('Calcification Rates'!$F$52+'Calcification Rates'!$G$52)*0.1))+('Calcification Rates'!$J$52*$A39*('Calcification Rates'!$F$52+'Calcification Rates'!$G$52)))*('Calcification Rates'!$H$52+'Calcification Rates'!$I$52)</f>
        <v>115.93052940621537</v>
      </c>
      <c r="CK39" s="2">
        <f>((((1-'Calcification Rates'!$J$53)*$A39)*'Calcification Rates'!$F$53*0.1)+('Calcification Rates'!$J$53*$A39*'Calcification Rates'!$F$53))*'Calcification Rates'!$H$53</f>
        <v>98.059783217090938</v>
      </c>
      <c r="CL39" s="2">
        <f>((((1-'Calcification Rates'!$J$53)*$A39)*(('Calcification Rates'!$F$53-'Calcification Rates'!$G$53)*0.1))+('Calcification Rates'!$J$53*$A39*('Calcification Rates'!$F$53-'Calcification Rates'!$G$53)))*('Calcification Rates'!$H$53-'Calcification Rates'!$I$53)</f>
        <v>67.865785127741134</v>
      </c>
      <c r="CM39" s="2">
        <f>((((1-'Calcification Rates'!$J$53)*$A39)*(('Calcification Rates'!$F$53+'Calcification Rates'!$G$53)*0.1))+('Calcification Rates'!$J$53*$A39*('Calcification Rates'!$F$53+'Calcification Rates'!$G$53)))*('Calcification Rates'!$H$53+'Calcification Rates'!$I$53)</f>
        <v>133.77829319127972</v>
      </c>
      <c r="CN39" s="2">
        <f>((((1-'Calcification Rates'!$J$54)*$A39)*'Calcification Rates'!$F$54*0.1)+('Calcification Rates'!$J$54*$A39*'Calcification Rates'!$F$54))*'Calcification Rates'!$H$54</f>
        <v>83.603724654175025</v>
      </c>
      <c r="CO39" s="2">
        <f>((((1-'Calcification Rates'!$J$54)*$A39)*(('Calcification Rates'!$F$54-'Calcification Rates'!$G$54)*0.1))+('Calcification Rates'!$J$54*$A39*('Calcification Rates'!$F$54-'Calcification Rates'!$G$54)))*('Calcification Rates'!$H$54-'Calcification Rates'!$I$54)</f>
        <v>59.796595511098829</v>
      </c>
      <c r="CP39" s="2">
        <f>((((1-'Calcification Rates'!$J$54)*$A39)*(('Calcification Rates'!$F$54+'Calcification Rates'!$G$54)*0.1))+('Calcification Rates'!$J$54*$A39*('Calcification Rates'!$F$54+'Calcification Rates'!$G$54)))*('Calcification Rates'!$H$54+'Calcification Rates'!$I$54)</f>
        <v>111.19491591936857</v>
      </c>
      <c r="CQ39" s="2">
        <f>((((1-'Calcification Rates'!$J$55)*$A39)*'Calcification Rates'!$F$55*0.1)+('Calcification Rates'!$J$55*$A39*'Calcification Rates'!$F$55))*'Calcification Rates'!$H$55</f>
        <v>83.610118475520849</v>
      </c>
      <c r="CR39" s="2">
        <f>((((1-'Calcification Rates'!$J$55)*$A39)*(('Calcification Rates'!$F$55-'Calcification Rates'!$G$55)*0.1))+('Calcification Rates'!$J$55*$A39*('Calcification Rates'!$F$55-'Calcification Rates'!$G$55)))*('Calcification Rates'!$H$55-'Calcification Rates'!$I$55)</f>
        <v>61.096089041871842</v>
      </c>
      <c r="CS39" s="2">
        <f>((((1-'Calcification Rates'!$J$55)*$A39)*(('Calcification Rates'!$F$55+'Calcification Rates'!$G$55)*0.1))+('Calcification Rates'!$J$55*$A39*('Calcification Rates'!$F$55+'Calcification Rates'!$G$55)))*('Calcification Rates'!$H$55+'Calcification Rates'!$I$55)</f>
        <v>109.54794120346391</v>
      </c>
      <c r="CT39" s="2">
        <f>((((1-'Calcification Rates'!$J$56)*$A39)*'Calcification Rates'!$F$56*0.1)+('Calcification Rates'!$J$56*$A39*'Calcification Rates'!$F$56))*'Calcification Rates'!$H$56</f>
        <v>80.758656183333329</v>
      </c>
      <c r="CU39" s="2">
        <f>((((1-'Calcification Rates'!$J$56)*$A39)*(('Calcification Rates'!$F$56-'Calcification Rates'!$G$56)*0.1))+('Calcification Rates'!$J$56*$A39*('Calcification Rates'!$F$56-'Calcification Rates'!$G$56)))*('Calcification Rates'!$H$56-'Calcification Rates'!$I$56)</f>
        <v>59.841714638864858</v>
      </c>
      <c r="CV39" s="2">
        <f>((((1-'Calcification Rates'!$J$56)*$A39)*(('Calcification Rates'!$F$56+'Calcification Rates'!$G$56)*0.1))+('Calcification Rates'!$J$56*$A39*('Calcification Rates'!$F$56+'Calcification Rates'!$G$56)))*('Calcification Rates'!$H$56+'Calcification Rates'!$I$56)</f>
        <v>104.75172459960555</v>
      </c>
      <c r="CW39" s="2">
        <f>((((1-'Calcification Rates'!$J$57)*$A39)*'Calcification Rates'!$F$57*0.1)+('Calcification Rates'!$J$57*$A39*'Calcification Rates'!$F$57))*'Calcification Rates'!$H$57</f>
        <v>82.594080187499998</v>
      </c>
      <c r="CX39" s="2">
        <f>((((1-'Calcification Rates'!$J$57)*$A39)*(('Calcification Rates'!$F$57-'Calcification Rates'!$G$57)*0.1))+('Calcification Rates'!$J$57*$A39*('Calcification Rates'!$F$57-'Calcification Rates'!$G$57)))*('Calcification Rates'!$H$57-'Calcification Rates'!$I$57)</f>
        <v>54.087703615897077</v>
      </c>
      <c r="CY39" s="2">
        <f>((((1-'Calcification Rates'!$J$57)*$A39)*(('Calcification Rates'!$F$57+'Calcification Rates'!$G$57)*0.1))+('Calcification Rates'!$J$57*$A39*('Calcification Rates'!$F$57+'Calcification Rates'!$G$57)))*('Calcification Rates'!$H$57+'Calcification Rates'!$I$57)</f>
        <v>116.22733487877582</v>
      </c>
      <c r="CZ39" s="2">
        <f>((((1-'Calcification Rates'!$J$58)*$A39)*'Calcification Rates'!$F$58*0.1)+('Calcification Rates'!$J$58*$A39*'Calcification Rates'!$F$58))*'Calcification Rates'!$H$58</f>
        <v>83.603724654175025</v>
      </c>
      <c r="DA39" s="2">
        <f>((((1-'Calcification Rates'!$J$58)*$A39)*(('Calcification Rates'!$F$58-'Calcification Rates'!$G$58)*0.1))+('Calcification Rates'!$J$58*$A39*('Calcification Rates'!$F$58-'Calcification Rates'!$G$58)))*('Calcification Rates'!$H$58-'Calcification Rates'!$I$58)</f>
        <v>59.796595511098829</v>
      </c>
      <c r="DB39" s="2">
        <f>((((1-'Calcification Rates'!$J$58)*$A39)*(('Calcification Rates'!$F$58+'Calcification Rates'!$G$58)*0.1))+('Calcification Rates'!$J$58*$A39*('Calcification Rates'!$F$58+'Calcification Rates'!$G$58)))*('Calcification Rates'!$H$58+'Calcification Rates'!$I$58)</f>
        <v>111.19491591936857</v>
      </c>
      <c r="DC39" s="2">
        <f>((((1-'Calcification Rates'!$J$59)*$A39)*'Calcification Rates'!$F$59*0.1)+('Calcification Rates'!$J$59*$A39*'Calcification Rates'!$F$59))*'Calcification Rates'!$H$59</f>
        <v>69.306348720000003</v>
      </c>
      <c r="DD39" s="2">
        <f>((((1-'Calcification Rates'!$J$59)*$A39)*(('Calcification Rates'!$F$59-'Calcification Rates'!$G$59)*0.1))+('Calcification Rates'!$J$59*$A39*('Calcification Rates'!$F$59-'Calcification Rates'!$G$59)))*('Calcification Rates'!$H$59-'Calcification Rates'!$I$59)</f>
        <v>53.764392899999997</v>
      </c>
      <c r="DE39" s="2">
        <f>((((1-'Calcification Rates'!$J$59)*$A39)*(('Calcification Rates'!$F$59+'Calcification Rates'!$G$59)*0.1))+('Calcification Rates'!$J$59*$A39*('Calcification Rates'!$F$59+'Calcification Rates'!$G$59)))*('Calcification Rates'!$H$59+'Calcification Rates'!$I$59)</f>
        <v>86.322049320000005</v>
      </c>
      <c r="DF39" s="2">
        <f>((((1-'Calcification Rates'!$J$60)*$A39)*'Calcification Rates'!$F$60*0.1)+('Calcification Rates'!$J$60*$A39*'Calcification Rates'!$F$60))*'Calcification Rates'!$H$60</f>
        <v>90.040475085365856</v>
      </c>
      <c r="DG39" s="2">
        <f>((((1-'Calcification Rates'!$J$60)*$A39)*(('Calcification Rates'!$F$60-'Calcification Rates'!$G$60)*0.1))+('Calcification Rates'!$J$60*$A39*('Calcification Rates'!$F$60-'Calcification Rates'!$G$60)))*('Calcification Rates'!$H$60-'Calcification Rates'!$I$60)</f>
        <v>68.791989499382055</v>
      </c>
      <c r="DH39" s="2">
        <f>((((1-'Calcification Rates'!$J$60)*$A39)*(('Calcification Rates'!$F$60+'Calcification Rates'!$G$60)*0.1))+('Calcification Rates'!$J$60*$A39*('Calcification Rates'!$F$60+'Calcification Rates'!$G$60)))*('Calcification Rates'!$H$60+'Calcification Rates'!$I$60)</f>
        <v>114.06144395946698</v>
      </c>
      <c r="DI39" s="2">
        <f>((((1-'Calcification Rates'!$J$61)*$A39)*'Calcification Rates'!$F$61*0.1)+('Calcification Rates'!$J$61*$A39*'Calcification Rates'!$F$61))*'Calcification Rates'!$H$61</f>
        <v>83.603724654175025</v>
      </c>
      <c r="DJ39" s="2">
        <f>((((1-'Calcification Rates'!$J$61)*$A39)*(('Calcification Rates'!$F$61-'Calcification Rates'!$G$61)*0.1))+('Calcification Rates'!$J$61*$A39*('Calcification Rates'!$F$61-'Calcification Rates'!$G$61)))*('Calcification Rates'!$H$61-'Calcification Rates'!$I$61)</f>
        <v>59.796595511098829</v>
      </c>
      <c r="DK39" s="2">
        <f>((((1-'Calcification Rates'!$J$61)*$A39)*(('Calcification Rates'!$F$61+'Calcification Rates'!$G$61)*0.1))+('Calcification Rates'!$J$61*$A39*('Calcification Rates'!$F$61+'Calcification Rates'!$G$61)))*('Calcification Rates'!$H$61+'Calcification Rates'!$I$61)</f>
        <v>111.19491591936857</v>
      </c>
      <c r="DL39" s="2">
        <f>(2*'Calcification Rates'!$F$62*'Calcification Rates'!$H$62)+0.1*'Calcification Rates'!$F$62*(CV39+(2*'Calcification Rates'!$F$62))*'Calcification Rates'!$H$62</f>
        <v>22.312976409893821</v>
      </c>
      <c r="DM39" s="2">
        <f>(2*('Calcification Rates'!$F$62-'Calcification Rates'!$G$62)*('Calcification Rates'!$H$62-'Calcification Rates'!$I$62))+(0.1*('Calcification Rates'!$F$62-'Calcification Rates'!$G$62)*(CV39+(2*'Calcification Rates'!$F$62-'Calcification Rates'!$G$62)))*('Calcification Rates'!$H$62-'Calcification Rates'!$I$62)</f>
        <v>13.022986181350387</v>
      </c>
      <c r="DN39" s="2">
        <f>(2*('Calcification Rates'!$F$62+'Calcification Rates'!$G$62)*('Calcification Rates'!$H$62+'Calcification Rates'!$I$62))+(0.1*('Calcification Rates'!$F$62+'Calcification Rates'!$G$62)*(CV39+(2*'Calcification Rates'!$F$62+'Calcification Rates'!$G$62)))*('Calcification Rates'!$H$62+'Calcification Rates'!$I$62)</f>
        <v>34.066352916475545</v>
      </c>
      <c r="DO39" s="2">
        <f>((((((((($A39*2)/PI())/2)+'Calcification Rates'!$F$63)^2)*PI())/2))-((((((($A39*2)/PI())/2)^2)*PI())/2)))*'Calcification Rates'!$H$63</f>
        <v>40.314624791672259</v>
      </c>
      <c r="DP39" s="2">
        <f>((((((((($A39*2)/PI())/2)+('Calcification Rates'!$F$63-'Calcification Rates'!$G$63))^2)*PI())/2))-((((((($A39*2)/PI())/2)^2)*PI())/2)))*('Calcification Rates'!$H$63-'Calcification Rates'!$I$63)</f>
        <v>29.559732790502839</v>
      </c>
      <c r="DQ39" s="2">
        <f>((((((((($A39*2)/PI())/2)+('Calcification Rates'!$F$63+'Calcification Rates'!$G$63))^2)*PI())/2))-((((((($A39*2)/PI())/2)^2)*PI())/2)))*('Calcification Rates'!$H$63+'Calcification Rates'!$I$63)</f>
        <v>52.361036475640454</v>
      </c>
      <c r="DR39" s="2">
        <f>(2*'Calcification Rates'!$F$64*'Calcification Rates'!$H$64)+0.1*'Calcification Rates'!$F$64*($A39+(2*'Calcification Rates'!$F$64))*'Calcification Rates'!$H$64</f>
        <v>10.426312795947315</v>
      </c>
      <c r="DS39" s="2">
        <f>(2*('Calcification Rates'!$F$64-'Calcification Rates'!$G$64)*('Calcification Rates'!$H$64-'Calcification Rates'!$I$64))+(0.1*('Calcification Rates'!$F$64-'Calcification Rates'!$G$64)*($A39+(2*'Calcification Rates'!$F$64-'Calcification Rates'!$G$64)))*('Calcification Rates'!$H$64-'Calcification Rates'!$I$64)</f>
        <v>6.0677156016677642</v>
      </c>
      <c r="DT39" s="2">
        <f>(2*('Calcification Rates'!$F$64+'Calcification Rates'!$G$64)*('Calcification Rates'!$H$64+'Calcification Rates'!$I$64))+(0.1*('Calcification Rates'!$F$64+'Calcification Rates'!$G$64)*($A39+(2*'Calcification Rates'!$F$64+'Calcification Rates'!$G$64)))*('Calcification Rates'!$H$64+'Calcification Rates'!$I$64)</f>
        <v>15.96421340216733</v>
      </c>
      <c r="DU39" s="2">
        <f>((((((((($A39*2)/PI())/2)+'Calcification Rates'!$F$65)^2)*PI())/2))-((((((($A39*2)/PI())/2)^2)*PI())/2)))*'Calcification Rates'!$H$65</f>
        <v>40.314624791672259</v>
      </c>
      <c r="DV39" s="2">
        <f>((((((((($A39*2)/PI())/2)+('Calcification Rates'!$F$65-'Calcification Rates'!$G$65))^2)*PI())/2))-((((((($A39*2)/PI())/2)^2)*PI())/2)))*('Calcification Rates'!$H$65-'Calcification Rates'!$I$65)</f>
        <v>29.559732790502839</v>
      </c>
      <c r="DW39" s="2">
        <f>((((((((($A39*2)/PI())/2)+('Calcification Rates'!$F$65+'Calcification Rates'!$G$65))^2)*PI())/2))-((((((($A39*2)/PI())/2)^2)*PI())/2)))*('Calcification Rates'!$H$65+'Calcification Rates'!$I$65)</f>
        <v>52.361036475640454</v>
      </c>
      <c r="DX39" s="2">
        <f>(2*'Calcification Rates'!$F$66*'Calcification Rates'!$H$66)+0.1*'Calcification Rates'!$F$66*(DH39+(2*'Calcification Rates'!$F$66))*'Calcification Rates'!$H$66</f>
        <v>23.946314941494286</v>
      </c>
      <c r="DY39" s="2">
        <f>(2*('Calcification Rates'!$F$66-'Calcification Rates'!$G$66)*('Calcification Rates'!$H$66-'Calcification Rates'!$I$66))+(0.1*('Calcification Rates'!$F$66-'Calcification Rates'!$G$66)*(DH39+(2*'Calcification Rates'!$F$66-'Calcification Rates'!$G$66)))*('Calcification Rates'!$H$66-'Calcification Rates'!$I$66)</f>
        <v>13.978705280036223</v>
      </c>
      <c r="DZ39" s="2">
        <f>(2*('Calcification Rates'!$F$66+'Calcification Rates'!$G$66)*('Calcification Rates'!$H$66+'Calcification Rates'!$I$66))+(0.1*('Calcification Rates'!$F$66+'Calcification Rates'!$G$66)*(DH39+(2*'Calcification Rates'!$F$66+'Calcification Rates'!$G$66)))*('Calcification Rates'!$H$66+'Calcification Rates'!$I$66)</f>
        <v>36.553755852521974</v>
      </c>
      <c r="EA39" s="2">
        <f>((((((((($A39*2)/PI())/2)+'Calcification Rates'!$F$67)^2)*PI())/2))-((((((($A39*2)/PI())/2)^2)*PI())/2)))*'Calcification Rates'!$H$67</f>
        <v>40.314624791672259</v>
      </c>
      <c r="EB39" s="2">
        <f>((((((((($A39*2)/PI())/2)+('Calcification Rates'!$F$67-'Calcification Rates'!$G$67))^2)*PI())/2))-((((((($A39*2)/PI())/2)^2)*PI())/2)))*('Calcification Rates'!$H$67-'Calcification Rates'!$I$67)</f>
        <v>29.559732790502839</v>
      </c>
      <c r="EC39" s="2">
        <f>((((((((($A39*2)/PI())/2)+('Calcification Rates'!$F$67+'Calcification Rates'!$G$67))^2)*PI())/2))-((((((($A39*2)/PI())/2)^2)*PI())/2)))*('Calcification Rates'!$H$67+'Calcification Rates'!$I$67)</f>
        <v>52.361036475640454</v>
      </c>
      <c r="ED39" s="2">
        <f>((((((((($A39*2)/PI())/2)+'Calcification Rates'!$F$68)^2)*PI())/2))-((((((($A39*2)/PI())/2)^2)*PI())/2)))*'Calcification Rates'!$H$68</f>
        <v>40.314624791672259</v>
      </c>
      <c r="EE39" s="2">
        <f>((((((((($A39*2)/PI())/2)+('Calcification Rates'!$F$68-'Calcification Rates'!$G$68))^2)*PI())/2))-((((((($A39*2)/PI())/2)^2)*PI())/2)))*('Calcification Rates'!$H$68-'Calcification Rates'!$I$68)</f>
        <v>29.559732790502839</v>
      </c>
      <c r="EF39" s="2">
        <f>((((((((($A39*2)/PI())/2)+('Calcification Rates'!$F$68+'Calcification Rates'!$G$68))^2)*PI())/2))-((((((($A39*2)/PI())/2)^2)*PI())/2)))*('Calcification Rates'!$H$68+'Calcification Rates'!$I$68)</f>
        <v>52.361036475640454</v>
      </c>
      <c r="EG39" s="2">
        <f>((((1-'Calcification Rates'!$J$69)*$A39)*'Calcification Rates'!$F$69*0.1)+('Calcification Rates'!$J$69*$A39*'Calcification Rates'!$F$69))*'Calcification Rates'!$H$69</f>
        <v>11.356297150000003</v>
      </c>
      <c r="EH39" s="2">
        <f>((((1-'Calcification Rates'!$J$69)*EC39)*(('Calcification Rates'!$F$69-'Calcification Rates'!$G$69)*0.1))+('Calcification Rates'!$J$69*EC39*('Calcification Rates'!$F$69-'Calcification Rates'!$G$69)))*('Calcification Rates'!$H$69-'Calcification Rates'!$I$69)</f>
        <v>11.875887278932439</v>
      </c>
      <c r="EI39" s="2">
        <f>((((1-'Calcification Rates'!$J$69)*EC39)*(('Calcification Rates'!$F$69+'Calcification Rates'!$G$69)*0.1))+('Calcification Rates'!$J$69*EC39*('Calcification Rates'!$F$69+'Calcification Rates'!$G$69)))*('Calcification Rates'!$H$69+'Calcification Rates'!$I$69)</f>
        <v>20.712385607360886</v>
      </c>
      <c r="EJ39" s="2">
        <f>(2*'Calcification Rates'!$F$70*'Calcification Rates'!$H$70)+0.1*'Calcification Rates'!$F$70*(DT39+(2*'Calcification Rates'!$F$70))*'Calcification Rates'!$H$70</f>
        <v>6.7357009241329528</v>
      </c>
      <c r="EK39" s="2">
        <f>(2*('Calcification Rates'!$F$70-'Calcification Rates'!$G$70)*('Calcification Rates'!$H$70-'Calcification Rates'!$I$70))+(0.1*('Calcification Rates'!$F$70-'Calcification Rates'!$G$70)*(DT39+(2*'Calcification Rates'!$F$70-'Calcification Rates'!$G$70)))*('Calcification Rates'!$H$70-'Calcification Rates'!$I$70)</f>
        <v>3.9082194632441616</v>
      </c>
      <c r="EL39" s="2">
        <f>(2*('Calcification Rates'!$F$70+'Calcification Rates'!$G$70)*('Calcification Rates'!$H$70+'Calcification Rates'!$I$70))+(0.1*('Calcification Rates'!$F$70+'Calcification Rates'!$G$70)*(DT39+(2*'Calcification Rates'!$F$70+'Calcification Rates'!$G$70)))*('Calcification Rates'!$H$70+'Calcification Rates'!$I$70)</f>
        <v>10.343799367874261</v>
      </c>
      <c r="EM39" s="2">
        <f>((((1-'Calcification Rates'!$J$71)*$A39)*'Calcification Rates'!$F$71*0.1)+('Calcification Rates'!$J$71*$A39*'Calcification Rates'!$F$71))*'Calcification Rates'!$H$71</f>
        <v>83.603724654175025</v>
      </c>
      <c r="EN39" s="2">
        <f>((((1-'Calcification Rates'!$J$71)*$A39)*(('Calcification Rates'!$F$71-'Calcification Rates'!$G$71)*0.1))+('Calcification Rates'!$J$71*$A39*('Calcification Rates'!$F$71-'Calcification Rates'!$G$71)))*('Calcification Rates'!$H$71-'Calcification Rates'!$I$71)</f>
        <v>59.796595511098829</v>
      </c>
      <c r="EO39" s="2">
        <f>((((1-'Calcification Rates'!$J$71)*$A39)*(('Calcification Rates'!$F$71+'Calcification Rates'!$G$71)*0.1))+('Calcification Rates'!$J$71*$A39*('Calcification Rates'!$F$71+'Calcification Rates'!$G$71)))*('Calcification Rates'!$H$71+'Calcification Rates'!$I$71)</f>
        <v>111.19491591936857</v>
      </c>
      <c r="EP39" s="2">
        <f>(2*'Calcification Rates'!$F$72*'Calcification Rates'!$H$72)+0.1*'Calcification Rates'!$F$72*($A39+(2*'Calcification Rates'!$F$72))*'Calcification Rates'!$H$72</f>
        <v>10.426312795947315</v>
      </c>
      <c r="EQ39" s="2">
        <f>(2*('Calcification Rates'!$F$72-'Calcification Rates'!$G$72)*('Calcification Rates'!$H$72-'Calcification Rates'!$I$72))+(0.1*('Calcification Rates'!$F$72-'Calcification Rates'!$G$72)*($A39+(2*'Calcification Rates'!$F$72-'Calcification Rates'!$G$72)))*('Calcification Rates'!$H$72-'Calcification Rates'!$I$72)</f>
        <v>6.0677156016677642</v>
      </c>
      <c r="ER39" s="2">
        <f>(2*('Calcification Rates'!$F$72+'Calcification Rates'!$G$72)*('Calcification Rates'!$H$72+'Calcification Rates'!$I$72))+(0.1*('Calcification Rates'!$F$72+'Calcification Rates'!$G$72)*($A39+(2*'Calcification Rates'!$F$72+'Calcification Rates'!$G$72)))*('Calcification Rates'!$H$72+'Calcification Rates'!$I$72)</f>
        <v>15.96421340216733</v>
      </c>
      <c r="ES39" s="2">
        <f>$A39*'Calcification Rates'!$F$73*'Calcification Rates'!$H$73</f>
        <v>49.95</v>
      </c>
      <c r="ET39" s="2">
        <f>$A39*('Calcification Rates'!$F$73-'Calcification Rates'!$G$73)*('Calcification Rates'!$H$73-'Calcification Rates'!$I$73)</f>
        <v>34.972030000000004</v>
      </c>
      <c r="EU39" s="2">
        <f>$A39*('Calcification Rates'!$F$73+'Calcification Rates'!$G$73)*('Calcification Rates'!$H$73+'Calcification Rates'!$I$73)</f>
        <v>67.578280000000007</v>
      </c>
      <c r="EV39" s="2">
        <f>(2*'Calcification Rates'!$F$74*'Calcification Rates'!$H$74)+0.1*'Calcification Rates'!$F$74*($A39+(2*'Calcification Rates'!$F$74))*'Calcification Rates'!$H$74</f>
        <v>10.426312795947315</v>
      </c>
      <c r="EW39" s="2">
        <f>(2*('Calcification Rates'!$F$74-'Calcification Rates'!$G$74)*('Calcification Rates'!$H$74-'Calcification Rates'!$I$74))+(0.1*('Calcification Rates'!$F$74-'Calcification Rates'!$G$74)*($A39+(2*'Calcification Rates'!$F$74-'Calcification Rates'!$G$74)))*('Calcification Rates'!$H$74-'Calcification Rates'!$I$74)</f>
        <v>6.0677156016677642</v>
      </c>
      <c r="EX39" s="2">
        <f>(2*('Calcification Rates'!$F$74+'Calcification Rates'!$G$74)*('Calcification Rates'!$H$74+'Calcification Rates'!$I$74))+(0.1*('Calcification Rates'!$F$74+'Calcification Rates'!$G$74)*($A39+(2*'Calcification Rates'!$F$74+'Calcification Rates'!$G$74)))*('Calcification Rates'!$H$74+'Calcification Rates'!$I$74)</f>
        <v>15.96421340216733</v>
      </c>
      <c r="EY39" s="2">
        <f>$A39*'Calcification Rates'!$F$75*'Calcification Rates'!$H$75</f>
        <v>31.195434965986401</v>
      </c>
      <c r="EZ39" s="2">
        <f>$A39*('Calcification Rates'!$F$75-'Calcification Rates'!$G$75)*('Calcification Rates'!$H$75-'Calcification Rates'!$I$75)</f>
        <v>24.216541121833902</v>
      </c>
      <c r="FA39" s="2">
        <f>$A39*('Calcification Rates'!$F$75+'Calcification Rates'!$G$75)*('Calcification Rates'!$H$75+'Calcification Rates'!$I$75)</f>
        <v>38.985944786346387</v>
      </c>
      <c r="FB39" s="2">
        <f>((((1-'Calcification Rates'!$J$76)*$A39)*'Calcification Rates'!$F$76*0.1)+('Calcification Rates'!$J$76*$A39*'Calcification Rates'!$F$76))*'Calcification Rates'!$H$76</f>
        <v>21.358619999999998</v>
      </c>
      <c r="FC39" s="2">
        <f>((((1-'Calcification Rates'!$J$76)*$A39)*(('Calcification Rates'!$F$76-'Calcification Rates'!$G$76)*0.1))+('Calcification Rates'!$J$76*$A39*('Calcification Rates'!$F$76-'Calcification Rates'!$G$76)))*('Calcification Rates'!$H$76-'Calcification Rates'!$I$76)</f>
        <v>14.949135455999999</v>
      </c>
      <c r="FD39" s="2">
        <f>((((1-'Calcification Rates'!$J$76)*$A39)*(('Calcification Rates'!$F$76+'Calcification Rates'!$G$76)*0.1))+('Calcification Rates'!$J$76*$A39*('Calcification Rates'!$F$76+'Calcification Rates'!$G$76)))*('Calcification Rates'!$H$76+'Calcification Rates'!$I$76)</f>
        <v>28.903433856000003</v>
      </c>
      <c r="FE39" s="113">
        <f>$A39*'Calcification Rates'!$F$77*'Calcification Rates'!$H$77</f>
        <v>65.490000000000009</v>
      </c>
      <c r="FF39" s="113">
        <f>$A39*('Calcification Rates'!$F$77-'Calcification Rates'!$G$77)*('Calcification Rates'!$H$77-'Calcification Rates'!$I$77)</f>
        <v>45.765300000000011</v>
      </c>
      <c r="FG39" s="113">
        <f>$A39*('Calcification Rates'!$F$77+'Calcification Rates'!$G$77)*('Calcification Rates'!$H$77+'Calcification Rates'!$I$77)</f>
        <v>88.726000000000013</v>
      </c>
      <c r="FH39" s="113">
        <f>$A39*'Calcification Rates'!$F$81*'Calcification Rates'!$H$81</f>
        <v>6.5859999999999994</v>
      </c>
      <c r="FI39" s="113">
        <f>$A39*('Calcification Rates'!$F$81-'Calcification Rates'!$G$81)*('Calcification Rates'!$H$81-'Calcification Rates'!$I$81)</f>
        <v>3.7369999999999997</v>
      </c>
      <c r="FJ39" s="113">
        <f>$A39*('Calcification Rates'!$F$81+'Calcification Rates'!$G$81)*('Calcification Rates'!$H$81+'Calcification Rates'!$I$81)</f>
        <v>9.4350000000000005</v>
      </c>
      <c r="FK39" s="113">
        <f>$A39*'Calcification Rates'!$F$84*'Calcification Rates'!$H$84</f>
        <v>6.5859999999999994</v>
      </c>
      <c r="FL39" s="113">
        <f>$A39*('Calcification Rates'!$F$84-'Calcification Rates'!$G$84)*('Calcification Rates'!$H$84-'Calcification Rates'!$I$84)</f>
        <v>3.7369999999999997</v>
      </c>
      <c r="FM39" s="113">
        <f>$A39*('Calcification Rates'!$F$84+'Calcification Rates'!$G$84)*('Calcification Rates'!$H$84+'Calcification Rates'!$I$84)</f>
        <v>9.4350000000000005</v>
      </c>
    </row>
    <row r="40" spans="1:169" x14ac:dyDescent="0.3">
      <c r="A40" s="1">
        <v>38</v>
      </c>
      <c r="B40" s="2">
        <f>((((1-'Calcification Rates'!$J$11)*A40)*'Calcification Rates'!$F$11*0.1)+('Calcification Rates'!$J$11*A40*'Calcification Rates'!$F$11))*'Calcification Rates'!$H$11</f>
        <v>85.863284779963536</v>
      </c>
      <c r="C40" s="2">
        <f>((((1-'Calcification Rates'!$J$11)*A40)*(('Calcification Rates'!$F$11-'Calcification Rates'!$G$11)*0.1))+('Calcification Rates'!$J$11*A40*('Calcification Rates'!$F$11-'Calcification Rates'!$G$11)))*('Calcification Rates'!$H$11-'Calcification Rates'!$I$11)</f>
        <v>61.412719714101499</v>
      </c>
      <c r="D40" s="2">
        <f>((((1-'Calcification Rates'!$J$11)*A40)*(('Calcification Rates'!$F$11+'Calcification Rates'!$G$11)*0.1))+('Calcification Rates'!$J$11*A40*('Calcification Rates'!$F$11+'Calcification Rates'!$G$11)))*('Calcification Rates'!$H$11+'Calcification Rates'!$I$11)</f>
        <v>114.20018391718934</v>
      </c>
      <c r="E40" s="2">
        <f>((((1-'Calcification Rates'!$J$12)*A40)*'Calcification Rates'!$F$12*0.1)+('Calcification Rates'!$J$12*A40*'Calcification Rates'!$F$12))*'Calcification Rates'!$H$12</f>
        <v>14.907487941081827</v>
      </c>
      <c r="F40" s="2">
        <f>((((1-'Calcification Rates'!$J$12)*A40)*(('Calcification Rates'!$F$12-'Calcification Rates'!$G$12)*0.1))+('Calcification Rates'!$J$12*A40*('Calcification Rates'!$F$12-'Calcification Rates'!$G$12)))*('Calcification Rates'!$H$12-'Calcification Rates'!$I$12)</f>
        <v>11.239524967500154</v>
      </c>
      <c r="G40" s="2">
        <f>((((1-'Calcification Rates'!$J$12)*A40)*(('Calcification Rates'!$F$12+'Calcification Rates'!$G$12)*0.1))+('Calcification Rates'!$J$12*A40*('Calcification Rates'!$F$12+'Calcification Rates'!$G$12)))*('Calcification Rates'!$H$12+'Calcification Rates'!$I$12)</f>
        <v>19.042975182652103</v>
      </c>
      <c r="H40" s="2">
        <f>(2*'Calcification Rates'!$F$13*'Calcification Rates'!$H$13)+0.1*'Calcification Rates'!$F$13*(A40+(2*'Calcification Rates'!$F$13))*'Calcification Rates'!$H$13</f>
        <v>10.601757239379468</v>
      </c>
      <c r="I40" s="2">
        <f>(2*('Calcification Rates'!$F$13-'Calcification Rates'!$G$13)*('Calcification Rates'!$H$13-'Calcification Rates'!$I$13))+(0.1*('Calcification Rates'!$F$13-'Calcification Rates'!$G$13)*(A40+(2*'Calcification Rates'!$F$13-'Calcification Rates'!$G$13)))*('Calcification Rates'!$H$13-'Calcification Rates'!$I$13)</f>
        <v>6.1703738088320303</v>
      </c>
      <c r="J40" s="2">
        <f>(2*('Calcification Rates'!$F$13+'Calcification Rates'!$G$13)*('Calcification Rates'!$H$13+'Calcification Rates'!$I$13))+(0.1*('Calcification Rates'!$F$13+'Calcification Rates'!$G$13)*(A40+(2*'Calcification Rates'!$F$13+'Calcification Rates'!$G$13)))*('Calcification Rates'!$H$13+'Calcification Rates'!$I$13)</f>
        <v>16.231396852054207</v>
      </c>
      <c r="K40" s="2">
        <f>(2*'Calcification Rates'!$F$14*'Calcification Rates'!$H$14)+0.1*'Calcification Rates'!$F$14*(A40+(2*'Calcification Rates'!$F$14))*'Calcification Rates'!$H$14</f>
        <v>20.072310549323994</v>
      </c>
      <c r="L40" s="2">
        <f>(2*('Calcification Rates'!$F$14-'Calcification Rates'!$G$14)*('Calcification Rates'!$H$14-'Calcification Rates'!$I$14))+(0.1*('Calcification Rates'!$F$14-'Calcification Rates'!$G$14)*(A40+(2*'Calcification Rates'!$F$14-'Calcification Rates'!$G$14)))*('Calcification Rates'!$H$14-'Calcification Rates'!$I$14)</f>
        <v>12.500023705481748</v>
      </c>
      <c r="M40" s="2">
        <f>(2*('Calcification Rates'!$F$14+'Calcification Rates'!$G$14)*('Calcification Rates'!$H$14+'Calcification Rates'!$I$14))+(0.1*('Calcification Rates'!$F$14+'Calcification Rates'!$G$14)*(A40+(2*'Calcification Rates'!$F$14+'Calcification Rates'!$G$14)))*('Calcification Rates'!$H$14+'Calcification Rates'!$I$14)</f>
        <v>29.495474599443718</v>
      </c>
      <c r="N40" s="2">
        <f>((((((((($A40*2)/PI())/2)+'Calcification Rates'!$F$15)^2)*PI())/2))-((((((($A40*2)/PI())/2)^2)*PI())/2)))*'Calcification Rates'!$H$15</f>
        <v>48.278993125469526</v>
      </c>
      <c r="O40" s="2">
        <f>((((((((($A40*2)/PI())/2)+('Calcification Rates'!$F$15-'Calcification Rates'!$G$15))^2)*PI())/2))-((((((($A40*2)/PI())/2)^2)*PI())/2)))*('Calcification Rates'!$H$15-'Calcification Rates'!$I$15)</f>
        <v>36.750982374344019</v>
      </c>
      <c r="P40" s="2">
        <f>((((((((($A40*2)/PI())/2)+('Calcification Rates'!$F$15+'Calcification Rates'!$G$15))^2)*PI())/2))-((((((($A40*2)/PI())/2)^2)*PI())/2)))*('Calcification Rates'!$H$15+'Calcification Rates'!$I$15)</f>
        <v>61.29960947878422</v>
      </c>
      <c r="Q40" s="2">
        <f>(2*'Calcification Rates'!$F$16*'Calcification Rates'!$H$16)+0.1*'Calcification Rates'!$F$16*(A40+(2*'Calcification Rates'!$F$16))*'Calcification Rates'!$H$16</f>
        <v>20.072310549323994</v>
      </c>
      <c r="R40" s="2">
        <f>(2*('Calcification Rates'!$F$16-'Calcification Rates'!$G$16)*('Calcification Rates'!$H$16-'Calcification Rates'!$I$16))+(0.1*('Calcification Rates'!$F$16-'Calcification Rates'!$G$16)*(A40+(2*'Calcification Rates'!$F$16-'Calcification Rates'!$G$16)))*('Calcification Rates'!$H$16-'Calcification Rates'!$I$16)</f>
        <v>12.500023705481748</v>
      </c>
      <c r="S40" s="2">
        <f>(2*('Calcification Rates'!$F$16+'Calcification Rates'!$G$16)*('Calcification Rates'!$H$16+'Calcification Rates'!$I$16))+(0.1*('Calcification Rates'!$F$16+'Calcification Rates'!$G$16)*(A40+(2*'Calcification Rates'!$F$16+'Calcification Rates'!$G$16)))*('Calcification Rates'!$H$16+'Calcification Rates'!$I$16)</f>
        <v>29.495474599443718</v>
      </c>
      <c r="T40" s="2">
        <f>$A40*'Calcification Rates'!$F$17*'Calcification Rates'!$H$17</f>
        <v>46.545914794527732</v>
      </c>
      <c r="U40" s="2">
        <f>$A40*('Calcification Rates'!$F$17-'Calcification Rates'!$G$17)*('Calcification Rates'!$H$17-'Calcification Rates'!$I$17)</f>
        <v>35.638503363687519</v>
      </c>
      <c r="V40" s="2">
        <f>$A40*('Calcification Rates'!$F$17+'Calcification Rates'!$G$17)*('Calcification Rates'!$H$17+'Calcification Rates'!$I$17)</f>
        <v>58.758209720438963</v>
      </c>
      <c r="W40" s="2">
        <f>$A40*'Calcification Rates'!$F$22*'Calcification Rates'!$H$22</f>
        <v>6.7639999999999993</v>
      </c>
      <c r="X40" s="2">
        <f>$A40*('Calcification Rates'!$F$22-'Calcification Rates'!$G$22)*('Calcification Rates'!$H$22-'Calcification Rates'!$I$22)</f>
        <v>3.8379999999999996</v>
      </c>
      <c r="Y40" s="2">
        <f>$A40*('Calcification Rates'!$F$22+'Calcification Rates'!$G$22)*('Calcification Rates'!$H$22+'Calcification Rates'!$I$22)</f>
        <v>9.69</v>
      </c>
      <c r="Z40" s="2">
        <f>((((((((($A40*2)/PI())/2)+'Calcification Rates'!$F$25)^2)*PI())/2))-((((((($A40*2)/PI())/2)^2)*PI())/2)))*'Calcification Rates'!$H$25</f>
        <v>72.134780299942889</v>
      </c>
      <c r="AA40" s="2">
        <f>((((((((($A40*2)/PI())/2)+('Calcification Rates'!$F$25-'Calcification Rates'!$G$25))^2)*PI())/2))-((((((($A40*2)/PI())/2)^2)*PI())/2)))*('Calcification Rates'!$H$25-'Calcification Rates'!$I$25)</f>
        <v>31.208777413581107</v>
      </c>
      <c r="AB40" s="2">
        <f>((((((((($A40*2)/PI())/2)+('Calcification Rates'!$F$25+'Calcification Rates'!$G$25))^2)*PI())/2))-((((((($A40*2)/PI())/2)^2)*PI())/2)))*('Calcification Rates'!$H$25+'Calcification Rates'!$I$25)</f>
        <v>114.70672818960922</v>
      </c>
      <c r="AC40" s="2">
        <f>((((((((($A40*2)/PI())/2)+'Calcification Rates'!$F$26)^2)*PI())/2))-((((((($A40*2)/PI())/2)^2)*PI())/2)))*'Calcification Rates'!$H$26</f>
        <v>72.134780299942889</v>
      </c>
      <c r="AD40" s="2">
        <f>((((((((($A40*2)/PI())/2)+('Calcification Rates'!$F$26-'Calcification Rates'!$G$26))^2)*PI())/2))-((((((($A40*2)/PI())/2)^2)*PI())/2)))*('Calcification Rates'!$H$26-'Calcification Rates'!$I$26)</f>
        <v>31.208777413581107</v>
      </c>
      <c r="AE40" s="2">
        <f>((((((((($A40*2)/PI())/2)+('Calcification Rates'!$F$26+'Calcification Rates'!$G$26))^2)*PI())/2))-((((((($A40*2)/PI())/2)^2)*PI())/2)))*('Calcification Rates'!$H$26+'Calcification Rates'!$I$26)</f>
        <v>114.70672818960922</v>
      </c>
      <c r="AF40" s="2">
        <f>((((((((($A40*2)/PI())/2)+'Calcification Rates'!$F$27)^2)*PI())/2))-((((((($A40*2)/PI())/2)^2)*PI())/2)))*'Calcification Rates'!$H$27</f>
        <v>72.134780299942889</v>
      </c>
      <c r="AG40" s="2">
        <f>((((((((($A40*2)/PI())/2)+('Calcification Rates'!$F$27-'Calcification Rates'!$G$27))^2)*PI())/2))-((((((($A40*2)/PI())/2)^2)*PI())/2)))*('Calcification Rates'!$H$27-'Calcification Rates'!$I$27)</f>
        <v>31.208777413581107</v>
      </c>
      <c r="AH40" s="2">
        <f>((((((((($A40*2)/PI())/2)+('Calcification Rates'!$F$27+'Calcification Rates'!$G$27))^2)*PI())/2))-((((((($A40*2)/PI())/2)^2)*PI())/2)))*('Calcification Rates'!$H$27+'Calcification Rates'!$I$27)</f>
        <v>114.70672818960922</v>
      </c>
      <c r="AI40" s="2">
        <f>$A40*'Calcification Rates'!$F$29*'Calcification Rates'!$H$29</f>
        <v>61.320599999999992</v>
      </c>
      <c r="AJ40" s="2">
        <f>$A40*('Calcification Rates'!$F$29-'Calcification Rates'!$G$29)*('Calcification Rates'!$H$29-'Calcification Rates'!$I$29)</f>
        <v>56.737039999999993</v>
      </c>
      <c r="AK40" s="2">
        <f>$A40*('Calcification Rates'!$F$29+'Calcification Rates'!$G$29)*('Calcification Rates'!$H$29+'Calcification Rates'!$I$29)</f>
        <v>65.90415999999999</v>
      </c>
      <c r="AL40" s="2">
        <f>(2*'Calcification Rates'!$F$30*'Calcification Rates'!$H$30)+0.1*'Calcification Rates'!$F$30*($A40+(2*'Calcification Rates'!$F$30))*'Calcification Rates'!$H$30</f>
        <v>10.601757239379468</v>
      </c>
      <c r="AM40" s="2">
        <f>(2*('Calcification Rates'!$F$30-'Calcification Rates'!$G$30)*('Calcification Rates'!$H$30-'Calcification Rates'!$I$30))+(0.1*('Calcification Rates'!$F$30-'Calcification Rates'!$G$30)*($A40+(2*'Calcification Rates'!$F$30-'Calcification Rates'!$G$30)))*('Calcification Rates'!$H$30-'Calcification Rates'!$I$30)</f>
        <v>6.1703738088320303</v>
      </c>
      <c r="AN40" s="2">
        <f>(2*('Calcification Rates'!$F$30+'Calcification Rates'!$G$30)*('Calcification Rates'!$H$30+'Calcification Rates'!$I$30))+(0.1*('Calcification Rates'!$F$30+'Calcification Rates'!$G$30)*($A40+(2*'Calcification Rates'!$F$30+'Calcification Rates'!$G$30)))*('Calcification Rates'!$H$30+'Calcification Rates'!$I$30)</f>
        <v>16.231396852054207</v>
      </c>
      <c r="AO40" s="2">
        <f>((((((((($A40*2)/PI())/2)+'Calcification Rates'!$F$31)^2)*PI())/2))-((((((($A40*2)/PI())/2)^2)*PI())/2)))*'Calcification Rates'!$H$31</f>
        <v>133.42640790084528</v>
      </c>
      <c r="AP40" s="2">
        <f>((((((((($A40*2)/PI())/2)+('Calcification Rates'!$F$31-'Calcification Rates'!$G$31))^2)*PI())/2))-((((((($A40*2)/PI())/2)^2)*PI())/2)))*('Calcification Rates'!$H$31-'Calcification Rates'!$I$31)</f>
        <v>82.146729390154746</v>
      </c>
      <c r="AQ40" s="2">
        <f>((((((((($A40*2)/PI())/2)+('Calcification Rates'!$F$31+'Calcification Rates'!$G$31))^2)*PI())/2))-((((((($A40*2)/PI())/2)^2)*PI())/2)))*('Calcification Rates'!$H$31+'Calcification Rates'!$I$31)</f>
        <v>198.25702996240344</v>
      </c>
      <c r="AR40" s="2">
        <f>(2*'Calcification Rates'!$F$32*'Calcification Rates'!$H$32)+0.1*'Calcification Rates'!$F$32*($A40+(2*'Calcification Rates'!$F$32))*'Calcification Rates'!$H$32</f>
        <v>10.601757239379468</v>
      </c>
      <c r="AS40" s="2">
        <f>(2*('Calcification Rates'!$F$32-'Calcification Rates'!$G$32)*('Calcification Rates'!$H$32-'Calcification Rates'!$I$32))+(0.1*('Calcification Rates'!$F$32-'Calcification Rates'!$G$32)*($A40+(2*'Calcification Rates'!$F$32-'Calcification Rates'!$G$32)))*('Calcification Rates'!$H$32-'Calcification Rates'!$I$32)</f>
        <v>6.1703738088320303</v>
      </c>
      <c r="AT40" s="2">
        <f>(2*('Calcification Rates'!$F$32+'Calcification Rates'!$G$32)*('Calcification Rates'!$H$32+'Calcification Rates'!$I$32))+(0.1*('Calcification Rates'!$F$32+'Calcification Rates'!$G$32)*($A40+(2*'Calcification Rates'!$F$32+'Calcification Rates'!$G$32)))*('Calcification Rates'!$H$32+'Calcification Rates'!$I$32)</f>
        <v>16.231396852054207</v>
      </c>
      <c r="AU40" s="2">
        <f>((((((((($A40*2)/PI())/2)+'Calcification Rates'!$F$36)^2)*PI())/2))-((((((($A40*2)/PI())/2)^2)*PI())/2)))*'Calcification Rates'!$H$36</f>
        <v>51.025777492938943</v>
      </c>
      <c r="AV40" s="2">
        <f>((((((((($A40*2)/PI())/2)+('Calcification Rates'!$F$36-'Calcification Rates'!$G$36))^2)*PI())/2))-((((((($A40*2)/PI())/2)^2)*PI())/2)))*('Calcification Rates'!$H$36-'Calcification Rates'!$I$36)</f>
        <v>39.027769364272146</v>
      </c>
      <c r="AW40" s="2">
        <f>((((((((($A40*2)/PI())/2)+('Calcification Rates'!$F$36+'Calcification Rates'!$G$36))^2)*PI())/2))-((((((($A40*2)/PI())/2)^2)*PI())/2)))*('Calcification Rates'!$H$36+'Calcification Rates'!$I$36)</f>
        <v>64.442981663904803</v>
      </c>
      <c r="AX40" s="2">
        <f>$A40*'Calcification Rates'!$F$37*'Calcification Rates'!$H$37</f>
        <v>49.110996245791249</v>
      </c>
      <c r="AY40" s="2">
        <f>$A40*('Calcification Rates'!$F$37-'Calcification Rates'!$G$37)*('Calcification Rates'!$H$37-'Calcification Rates'!$I$37)</f>
        <v>37.80409394288354</v>
      </c>
      <c r="AZ40" s="2">
        <f>$A40*('Calcification Rates'!$F$37+'Calcification Rates'!$G$37)*('Calcification Rates'!$H$37+'Calcification Rates'!$I$37)</f>
        <v>61.63201690842493</v>
      </c>
      <c r="BA40" s="2">
        <f>$A40*'Calcification Rates'!$F$38*'Calcification Rates'!$H$38</f>
        <v>73.092062666666678</v>
      </c>
      <c r="BB40" s="2">
        <f>$A40*('Calcification Rates'!$F$38-'Calcification Rates'!$G$38)*('Calcification Rates'!$H$38-'Calcification Rates'!$I$38)</f>
        <v>55.769799515151526</v>
      </c>
      <c r="BC40" s="2">
        <f>$A40*('Calcification Rates'!$F$38+'Calcification Rates'!$G$38)*('Calcification Rates'!$H$38+'Calcification Rates'!$I$38)</f>
        <v>92.432910000000021</v>
      </c>
      <c r="BD40" s="2">
        <f>(2*'Calcification Rates'!$F$39*'Calcification Rates'!$H$39)+0.1*'Calcification Rates'!$F$39*(AN40+(2*'Calcification Rates'!$F$39))*'Calcification Rates'!$H$39</f>
        <v>6.7825767757926396</v>
      </c>
      <c r="BE40" s="2">
        <f>(2*('Calcification Rates'!$F$39-'Calcification Rates'!$G$39)*('Calcification Rates'!$H$39-'Calcification Rates'!$I$39))+(0.1*('Calcification Rates'!$F$39-'Calcification Rates'!$G$39)*(AN40+(2*'Calcification Rates'!$F$39-'Calcification Rates'!$G$39)))*('Calcification Rates'!$H$39-'Calcification Rates'!$I$39)</f>
        <v>3.9356480371935119</v>
      </c>
      <c r="BF40" s="2">
        <f>(2*('Calcification Rates'!$F$39+'Calcification Rates'!$G$39)*('Calcification Rates'!$H$39+'Calcification Rates'!$I$39))+(0.1*('Calcification Rates'!$F$39+'Calcification Rates'!$G$39)*(AN40+(2*'Calcification Rates'!$F$39+'Calcification Rates'!$G$39)))*('Calcification Rates'!$H$39+'Calcification Rates'!$I$39)</f>
        <v>10.415186363767717</v>
      </c>
      <c r="BG40" s="2">
        <f>((((((((($A40*2)/PI())/2)+'Calcification Rates'!$F$40)^2)*PI())/2))-((((((($A40*2)/PI())/2)^2)*PI())/2)))*'Calcification Rates'!$H$40</f>
        <v>51.025777492938943</v>
      </c>
      <c r="BH40" s="2">
        <f>((((((((($A40*2)/PI())/2)+('Calcification Rates'!$F$40-'Calcification Rates'!$G$40))^2)*PI())/2))-((((((($A40*2)/PI())/2)^2)*PI())/2)))*('Calcification Rates'!$H$40-'Calcification Rates'!$I$40)</f>
        <v>39.027769364272146</v>
      </c>
      <c r="BI40" s="2">
        <f>((((((((($A40*2)/PI())/2)+('Calcification Rates'!$F$40+'Calcification Rates'!$G$40))^2)*PI())/2))-((((((($A40*2)/PI())/2)^2)*PI())/2)))*('Calcification Rates'!$H$40+'Calcification Rates'!$I$40)</f>
        <v>64.442981663904803</v>
      </c>
      <c r="BJ40" s="2">
        <f>((((((((($A40*2)/PI())/2)+'Calcification Rates'!$F$41)^2)*PI())/2))-((((((($A40*2)/PI())/2)^2)*PI())/2)))*'Calcification Rates'!$H$41</f>
        <v>58.793023829365943</v>
      </c>
      <c r="BK40" s="2">
        <f>((((((((($A40*2)/PI())/2)+('Calcification Rates'!$F$41-'Calcification Rates'!$G$41))^2)*PI())/2))-((((((($A40*2)/PI())/2)^2)*PI())/2)))*('Calcification Rates'!$H$41-'Calcification Rates'!$I$41)</f>
        <v>47.090526463035545</v>
      </c>
      <c r="BL40" s="2">
        <f>((((((((($A40*2)/PI())/2)+('Calcification Rates'!$F$41+'Calcification Rates'!$G$41))^2)*PI())/2))-((((((($A40*2)/PI())/2)^2)*PI())/2)))*('Calcification Rates'!$H$41+'Calcification Rates'!$I$41)</f>
        <v>71.706452487731596</v>
      </c>
      <c r="BM40" s="2">
        <f>((((1-'Calcification Rates'!$J$42)*$A40)*'Calcification Rates'!$F$42*0.1)+('Calcification Rates'!$J$42*$A40*'Calcification Rates'!$F$42))*'Calcification Rates'!$H$42</f>
        <v>14.907487941081827</v>
      </c>
      <c r="BN40" s="2">
        <f>((((1-'Calcification Rates'!$J$42)*BI40)*(('Calcification Rates'!$F$42-'Calcification Rates'!$G$42)*0.1))+('Calcification Rates'!$J$42*BI40*('Calcification Rates'!$F$42-'Calcification Rates'!$G$42)))*('Calcification Rates'!$H$42-'Calcification Rates'!$I$42)</f>
        <v>19.060750036621389</v>
      </c>
      <c r="BO40" s="2">
        <f>((((1-'Calcification Rates'!$J$42)*BI40)*(('Calcification Rates'!$F$42+'Calcification Rates'!$G$42)*0.1))+('Calcification Rates'!$J$42*BI40*('Calcification Rates'!$F$42+'Calcification Rates'!$G$42)))*('Calcification Rates'!$H$42+'Calcification Rates'!$I$42)</f>
        <v>32.294371066364306</v>
      </c>
      <c r="BP40" s="2">
        <f>(2*'Calcification Rates'!$F$43*'Calcification Rates'!$H$43)+0.1*'Calcification Rates'!$F$43*($A40+(2*'Calcification Rates'!$F$43))*'Calcification Rates'!$H$43</f>
        <v>10.601757239379468</v>
      </c>
      <c r="BQ40" s="2">
        <f>(2*('Calcification Rates'!$F$43-'Calcification Rates'!$G$43)*('Calcification Rates'!$H$43-'Calcification Rates'!$I$43))+(0.1*('Calcification Rates'!$F$43-'Calcification Rates'!$G$43)*($A40+(2*'Calcification Rates'!$F$43-'Calcification Rates'!$G$43)))*('Calcification Rates'!$H$43-'Calcification Rates'!$I$43)</f>
        <v>6.1703738088320303</v>
      </c>
      <c r="BR40" s="2">
        <f>(2*('Calcification Rates'!$F$43+'Calcification Rates'!$G$43)*('Calcification Rates'!$H$43+'Calcification Rates'!$I$43))+(0.1*('Calcification Rates'!$F$43+'Calcification Rates'!$G$43)*($A40+(2*'Calcification Rates'!$F$43+'Calcification Rates'!$G$43)))*('Calcification Rates'!$H$43+'Calcification Rates'!$I$43)</f>
        <v>16.231396852054207</v>
      </c>
      <c r="BS40" s="2">
        <f>$A40*'Calcification Rates'!$F$44*'Calcification Rates'!$H$44</f>
        <v>60.659737777777785</v>
      </c>
      <c r="BT40" s="2">
        <f>$A40*('Calcification Rates'!$F$44-'Calcification Rates'!$G$44)*('Calcification Rates'!$H$44-'Calcification Rates'!$I$44)</f>
        <v>45.139767909525361</v>
      </c>
      <c r="BU40" s="2">
        <f>$A40*('Calcification Rates'!$F$44+'Calcification Rates'!$G$44)*('Calcification Rates'!$H$44+'Calcification Rates'!$I$44)</f>
        <v>77.923391835520988</v>
      </c>
      <c r="BV40" s="2">
        <f>(2*'Calcification Rates'!$F$45*'Calcification Rates'!$H$45)+0.1*'Calcification Rates'!$F$45*($A40+(2*'Calcification Rates'!$F$45))*'Calcification Rates'!$H$45</f>
        <v>10.601757239379468</v>
      </c>
      <c r="BW40" s="2">
        <f>(2*('Calcification Rates'!$F$45-'Calcification Rates'!$G$45)*('Calcification Rates'!$H$45-'Calcification Rates'!$I$45))+(0.1*('Calcification Rates'!$F$45-'Calcification Rates'!$G$45)*($A40+(2*'Calcification Rates'!$F$45-'Calcification Rates'!$G$45)))*('Calcification Rates'!$H$45-'Calcification Rates'!$I$45)</f>
        <v>6.1703738088320303</v>
      </c>
      <c r="BX40" s="2">
        <f>(2*('Calcification Rates'!$F$45+'Calcification Rates'!$G$45)*('Calcification Rates'!$H$45+'Calcification Rates'!$I$45))+(0.1*('Calcification Rates'!$F$45+'Calcification Rates'!$G$45)*($A40+(2*'Calcification Rates'!$F$45+'Calcification Rates'!$G$45)))*('Calcification Rates'!$H$45+'Calcification Rates'!$I$45)</f>
        <v>16.231396852054207</v>
      </c>
      <c r="BY40" s="2">
        <f>$A40*'Calcification Rates'!$F$46*'Calcification Rates'!$H$46</f>
        <v>15.412800000000001</v>
      </c>
      <c r="BZ40" s="2">
        <f>$A40*('Calcification Rates'!$F$46-'Calcification Rates'!$G$46)*('Calcification Rates'!$H$46-'Calcification Rates'!$I$46)</f>
        <v>11.88735</v>
      </c>
      <c r="CA40" s="2">
        <f>$A40*('Calcification Rates'!$F$46+'Calcification Rates'!$G$46)*('Calcification Rates'!$H$46+'Calcification Rates'!$I$46)</f>
        <v>19.297350000000005</v>
      </c>
      <c r="CB40" s="2">
        <f>(2*'Calcification Rates'!$F$47*'Calcification Rates'!$H$47)+0.1*'Calcification Rates'!$F$47*(BL40+(2*'Calcification Rates'!$F$47))*'Calcification Rates'!$H$47</f>
        <v>16.515367036161951</v>
      </c>
      <c r="CC40" s="2">
        <f>(2*('Calcification Rates'!$F$47-'Calcification Rates'!$G$47)*('Calcification Rates'!$H$47-'Calcification Rates'!$I$47))+(0.1*('Calcification Rates'!$F$47-'Calcification Rates'!$G$47)*(BL40+(2*'Calcification Rates'!$F$47-'Calcification Rates'!$G$47)))*('Calcification Rates'!$H$47-'Calcification Rates'!$I$47)</f>
        <v>9.6306177910900796</v>
      </c>
      <c r="CD40" s="2">
        <f>(2*('Calcification Rates'!$F$47+'Calcification Rates'!$G$47)*('Calcification Rates'!$H$47+'Calcification Rates'!$I$47))+(0.1*('Calcification Rates'!$F$47+'Calcification Rates'!$G$47)*(BL40+(2*'Calcification Rates'!$F$47+'Calcification Rates'!$G$47)))*('Calcification Rates'!$H$47+'Calcification Rates'!$I$47)</f>
        <v>25.237203111174445</v>
      </c>
      <c r="CE40" s="2">
        <f>(2*'Calcification Rates'!$F$48*'Calcification Rates'!$H$48)+0.1*'Calcification Rates'!$F$48*($A40+(2*'Calcification Rates'!$F$48))*'Calcification Rates'!$H$48</f>
        <v>10.601757239379468</v>
      </c>
      <c r="CF40" s="2">
        <f>(2*('Calcification Rates'!$F$48-'Calcification Rates'!$G$48)*('Calcification Rates'!$H$48-'Calcification Rates'!$I$48))+(0.1*('Calcification Rates'!$F$48-'Calcification Rates'!$G$48)*($A40+(2*'Calcification Rates'!$F$48-'Calcification Rates'!$G$48)))*('Calcification Rates'!$H$48-'Calcification Rates'!$I$48)</f>
        <v>6.1703738088320303</v>
      </c>
      <c r="CG40" s="2">
        <f>(2*('Calcification Rates'!$F$48+'Calcification Rates'!$G$48)*('Calcification Rates'!$H$48+'Calcification Rates'!$I$48))+(0.1*('Calcification Rates'!$F$48+'Calcification Rates'!$G$48)*($A40+(2*'Calcification Rates'!$F$48+'Calcification Rates'!$G$48)))*('Calcification Rates'!$H$48+'Calcification Rates'!$I$48)</f>
        <v>16.231396852054207</v>
      </c>
      <c r="CH40" s="2">
        <f>((((1-'Calcification Rates'!$J$52)*$A40)*'Calcification Rates'!$F$52*0.1)+('Calcification Rates'!$J$52*$A40*'Calcification Rates'!$F$52))*'Calcification Rates'!$H$52</f>
        <v>84.157409839999985</v>
      </c>
      <c r="CI40" s="2">
        <f>((((1-'Calcification Rates'!$J$52)*$A40)*(('Calcification Rates'!$F$52-'Calcification Rates'!$G$52)*0.1))+('Calcification Rates'!$J$52*$A40*('Calcification Rates'!$F$52-'Calcification Rates'!$G$52)))*('Calcification Rates'!$H$52-'Calcification Rates'!$I$52)</f>
        <v>55.090624179863838</v>
      </c>
      <c r="CJ40" s="2">
        <f>((((1-'Calcification Rates'!$J$52)*$A40)*(('Calcification Rates'!$F$52+'Calcification Rates'!$G$52)*0.1))+('Calcification Rates'!$J$52*$A40*('Calcification Rates'!$F$52+'Calcification Rates'!$G$52)))*('Calcification Rates'!$H$52+'Calcification Rates'!$I$52)</f>
        <v>119.06378695773469</v>
      </c>
      <c r="CK40" s="2">
        <f>((((1-'Calcification Rates'!$J$53)*$A40)*'Calcification Rates'!$F$53*0.1)+('Calcification Rates'!$J$53*$A40*'Calcification Rates'!$F$53))*'Calcification Rates'!$H$53</f>
        <v>100.71004762836365</v>
      </c>
      <c r="CL40" s="2">
        <f>((((1-'Calcification Rates'!$J$53)*$A40)*(('Calcification Rates'!$F$53-'Calcification Rates'!$G$53)*0.1))+('Calcification Rates'!$J$53*$A40*('Calcification Rates'!$F$53-'Calcification Rates'!$G$53)))*('Calcification Rates'!$H$53-'Calcification Rates'!$I$53)</f>
        <v>69.699995536599005</v>
      </c>
      <c r="CM40" s="2">
        <f>((((1-'Calcification Rates'!$J$53)*$A40)*(('Calcification Rates'!$F$53+'Calcification Rates'!$G$53)*0.1))+('Calcification Rates'!$J$53*$A40*('Calcification Rates'!$F$53+'Calcification Rates'!$G$53)))*('Calcification Rates'!$H$53+'Calcification Rates'!$I$53)</f>
        <v>137.39392273698996</v>
      </c>
      <c r="CN40" s="2">
        <f>((((1-'Calcification Rates'!$J$54)*$A40)*'Calcification Rates'!$F$54*0.1)+('Calcification Rates'!$J$54*$A40*'Calcification Rates'!$F$54))*'Calcification Rates'!$H$54</f>
        <v>85.863284779963536</v>
      </c>
      <c r="CO40" s="2">
        <f>((((1-'Calcification Rates'!$J$54)*$A40)*(('Calcification Rates'!$F$54-'Calcification Rates'!$G$54)*0.1))+('Calcification Rates'!$J$54*$A40*('Calcification Rates'!$F$54-'Calcification Rates'!$G$54)))*('Calcification Rates'!$H$54-'Calcification Rates'!$I$54)</f>
        <v>61.412719714101499</v>
      </c>
      <c r="CP40" s="2">
        <f>((((1-'Calcification Rates'!$J$54)*$A40)*(('Calcification Rates'!$F$54+'Calcification Rates'!$G$54)*0.1))+('Calcification Rates'!$J$54*$A40*('Calcification Rates'!$F$54+'Calcification Rates'!$G$54)))*('Calcification Rates'!$H$54+'Calcification Rates'!$I$54)</f>
        <v>114.20018391718934</v>
      </c>
      <c r="CQ40" s="2">
        <f>((((1-'Calcification Rates'!$J$55)*$A40)*'Calcification Rates'!$F$55*0.1)+('Calcification Rates'!$J$55*$A40*'Calcification Rates'!$F$55))*'Calcification Rates'!$H$55</f>
        <v>85.869851407291662</v>
      </c>
      <c r="CR40" s="2">
        <f>((((1-'Calcification Rates'!$J$55)*$A40)*(('Calcification Rates'!$F$55-'Calcification Rates'!$G$55)*0.1))+('Calcification Rates'!$J$55*$A40*('Calcification Rates'!$F$55-'Calcification Rates'!$G$55)))*('Calcification Rates'!$H$55-'Calcification Rates'!$I$55)</f>
        <v>62.747334691652149</v>
      </c>
      <c r="CS40" s="2">
        <f>((((1-'Calcification Rates'!$J$55)*$A40)*(('Calcification Rates'!$F$55+'Calcification Rates'!$G$55)*0.1))+('Calcification Rates'!$J$55*$A40*('Calcification Rates'!$F$55+'Calcification Rates'!$G$55)))*('Calcification Rates'!$H$55+'Calcification Rates'!$I$55)</f>
        <v>112.50869637112508</v>
      </c>
      <c r="CT40" s="2">
        <f>((((1-'Calcification Rates'!$J$56)*$A40)*'Calcification Rates'!$F$56*0.1)+('Calcification Rates'!$J$56*$A40*'Calcification Rates'!$F$56))*'Calcification Rates'!$H$56</f>
        <v>82.941322566666656</v>
      </c>
      <c r="CU40" s="2">
        <f>((((1-'Calcification Rates'!$J$56)*$A40)*(('Calcification Rates'!$F$56-'Calcification Rates'!$G$56)*0.1))+('Calcification Rates'!$J$56*$A40*('Calcification Rates'!$F$56-'Calcification Rates'!$G$56)))*('Calcification Rates'!$H$56-'Calcification Rates'!$I$56)</f>
        <v>61.459058277753108</v>
      </c>
      <c r="CV40" s="2">
        <f>((((1-'Calcification Rates'!$J$56)*$A40)*(('Calcification Rates'!$F$56+'Calcification Rates'!$G$56)*0.1))+('Calcification Rates'!$J$56*$A40*('Calcification Rates'!$F$56+'Calcification Rates'!$G$56)))*('Calcification Rates'!$H$56+'Calcification Rates'!$I$56)</f>
        <v>107.58285229148677</v>
      </c>
      <c r="CW40" s="2">
        <f>((((1-'Calcification Rates'!$J$57)*$A40)*'Calcification Rates'!$F$57*0.1)+('Calcification Rates'!$J$57*$A40*'Calcification Rates'!$F$57))*'Calcification Rates'!$H$57</f>
        <v>84.826352624999998</v>
      </c>
      <c r="CX40" s="2">
        <f>((((1-'Calcification Rates'!$J$57)*$A40)*(('Calcification Rates'!$F$57-'Calcification Rates'!$G$57)*0.1))+('Calcification Rates'!$J$57*$A40*('Calcification Rates'!$F$57-'Calcification Rates'!$G$57)))*('Calcification Rates'!$H$57-'Calcification Rates'!$I$57)</f>
        <v>55.549533443353752</v>
      </c>
      <c r="CY40" s="2">
        <f>((((1-'Calcification Rates'!$J$57)*$A40)*(('Calcification Rates'!$F$57+'Calcification Rates'!$G$57)*0.1))+('Calcification Rates'!$J$57*$A40*('Calcification Rates'!$F$57+'Calcification Rates'!$G$57)))*('Calcification Rates'!$H$57+'Calcification Rates'!$I$57)</f>
        <v>119.36861419982381</v>
      </c>
      <c r="CZ40" s="2">
        <f>((((1-'Calcification Rates'!$J$58)*$A40)*'Calcification Rates'!$F$58*0.1)+('Calcification Rates'!$J$58*$A40*'Calcification Rates'!$F$58))*'Calcification Rates'!$H$58</f>
        <v>85.863284779963536</v>
      </c>
      <c r="DA40" s="2">
        <f>((((1-'Calcification Rates'!$J$58)*$A40)*(('Calcification Rates'!$F$58-'Calcification Rates'!$G$58)*0.1))+('Calcification Rates'!$J$58*$A40*('Calcification Rates'!$F$58-'Calcification Rates'!$G$58)))*('Calcification Rates'!$H$58-'Calcification Rates'!$I$58)</f>
        <v>61.412719714101499</v>
      </c>
      <c r="DB40" s="2">
        <f>((((1-'Calcification Rates'!$J$58)*$A40)*(('Calcification Rates'!$F$58+'Calcification Rates'!$G$58)*0.1))+('Calcification Rates'!$J$58*$A40*('Calcification Rates'!$F$58+'Calcification Rates'!$G$58)))*('Calcification Rates'!$H$58+'Calcification Rates'!$I$58)</f>
        <v>114.20018391718934</v>
      </c>
      <c r="DC40" s="2">
        <f>((((1-'Calcification Rates'!$J$59)*$A40)*'Calcification Rates'!$F$59*0.1)+('Calcification Rates'!$J$59*$A40*'Calcification Rates'!$F$59))*'Calcification Rates'!$H$59</f>
        <v>71.179493279999988</v>
      </c>
      <c r="DD40" s="2">
        <f>((((1-'Calcification Rates'!$J$59)*$A40)*(('Calcification Rates'!$F$59-'Calcification Rates'!$G$59)*0.1))+('Calcification Rates'!$J$59*$A40*('Calcification Rates'!$F$59-'Calcification Rates'!$G$59)))*('Calcification Rates'!$H$59-'Calcification Rates'!$I$59)</f>
        <v>55.217484599999985</v>
      </c>
      <c r="DE40" s="2">
        <f>((((1-'Calcification Rates'!$J$59)*$A40)*(('Calcification Rates'!$F$59+'Calcification Rates'!$G$59)*0.1))+('Calcification Rates'!$J$59*$A40*('Calcification Rates'!$F$59+'Calcification Rates'!$G$59)))*('Calcification Rates'!$H$59+'Calcification Rates'!$I$59)</f>
        <v>88.655077679999991</v>
      </c>
      <c r="DF40" s="2">
        <f>((((1-'Calcification Rates'!$J$60)*$A40)*'Calcification Rates'!$F$60*0.1)+('Calcification Rates'!$J$60*$A40*'Calcification Rates'!$F$60))*'Calcification Rates'!$H$60</f>
        <v>92.474001439024391</v>
      </c>
      <c r="DG40" s="2">
        <f>((((1-'Calcification Rates'!$J$60)*$A40)*(('Calcification Rates'!$F$60-'Calcification Rates'!$G$60)*0.1))+('Calcification Rates'!$J$60*$A40*('Calcification Rates'!$F$60-'Calcification Rates'!$G$60)))*('Calcification Rates'!$H$60-'Calcification Rates'!$I$60)</f>
        <v>70.651232458824808</v>
      </c>
      <c r="DH40" s="2">
        <f>((((1-'Calcification Rates'!$J$60)*$A40)*(('Calcification Rates'!$F$60+'Calcification Rates'!$G$60)*0.1))+('Calcification Rates'!$J$60*$A40*('Calcification Rates'!$F$60+'Calcification Rates'!$G$60)))*('Calcification Rates'!$H$60+'Calcification Rates'!$I$60)</f>
        <v>117.14418568810122</v>
      </c>
      <c r="DI40" s="2">
        <f>((((1-'Calcification Rates'!$J$61)*$A40)*'Calcification Rates'!$F$61*0.1)+('Calcification Rates'!$J$61*$A40*'Calcification Rates'!$F$61))*'Calcification Rates'!$H$61</f>
        <v>85.863284779963536</v>
      </c>
      <c r="DJ40" s="2">
        <f>((((1-'Calcification Rates'!$J$61)*$A40)*(('Calcification Rates'!$F$61-'Calcification Rates'!$G$61)*0.1))+('Calcification Rates'!$J$61*$A40*('Calcification Rates'!$F$61-'Calcification Rates'!$G$61)))*('Calcification Rates'!$H$61-'Calcification Rates'!$I$61)</f>
        <v>61.412719714101499</v>
      </c>
      <c r="DK40" s="2">
        <f>((((1-'Calcification Rates'!$J$61)*$A40)*(('Calcification Rates'!$F$61+'Calcification Rates'!$G$61)*0.1))+('Calcification Rates'!$J$61*$A40*('Calcification Rates'!$F$61+'Calcification Rates'!$G$61)))*('Calcification Rates'!$H$61+'Calcification Rates'!$I$61)</f>
        <v>114.20018391718934</v>
      </c>
      <c r="DL40" s="2">
        <f>(2*'Calcification Rates'!$F$62*'Calcification Rates'!$H$62)+0.1*'Calcification Rates'!$F$62*(CV40+(2*'Calcification Rates'!$F$62))*'Calcification Rates'!$H$62</f>
        <v>22.809682032081291</v>
      </c>
      <c r="DM40" s="2">
        <f>(2*('Calcification Rates'!$F$62-'Calcification Rates'!$G$62)*('Calcification Rates'!$H$62-'Calcification Rates'!$I$62))+(0.1*('Calcification Rates'!$F$62-'Calcification Rates'!$G$62)*(CV40+(2*'Calcification Rates'!$F$62-'Calcification Rates'!$G$62)))*('Calcification Rates'!$H$62-'Calcification Rates'!$I$62)</f>
        <v>13.31362467445202</v>
      </c>
      <c r="DN40" s="2">
        <f>(2*('Calcification Rates'!$F$62+'Calcification Rates'!$G$62)*('Calcification Rates'!$H$62+'Calcification Rates'!$I$62))+(0.1*('Calcification Rates'!$F$62+'Calcification Rates'!$G$62)*(CV40+(2*'Calcification Rates'!$F$62+'Calcification Rates'!$G$62)))*('Calcification Rates'!$H$62+'Calcification Rates'!$I$62)</f>
        <v>34.822783380262635</v>
      </c>
      <c r="DO40" s="2">
        <f>((((((((($A40*2)/PI())/2)+'Calcification Rates'!$F$63)^2)*PI())/2))-((((((($A40*2)/PI())/2)^2)*PI())/2)))*'Calcification Rates'!$H$63</f>
        <v>41.363589077386521</v>
      </c>
      <c r="DP40" s="2">
        <f>((((((((($A40*2)/PI())/2)+('Calcification Rates'!$F$63-'Calcification Rates'!$G$63))^2)*PI())/2))-((((((($A40*2)/PI())/2)^2)*PI())/2)))*('Calcification Rates'!$H$63-'Calcification Rates'!$I$63)</f>
        <v>30.334878790502856</v>
      </c>
      <c r="DQ40" s="2">
        <f>((((((((($A40*2)/PI())/2)+('Calcification Rates'!$F$63+'Calcification Rates'!$G$63))^2)*PI())/2))-((((((($A40*2)/PI())/2)^2)*PI())/2)))*('Calcification Rates'!$H$63+'Calcification Rates'!$I$63)</f>
        <v>53.712945808973799</v>
      </c>
      <c r="DR40" s="2">
        <f>(2*'Calcification Rates'!$F$64*'Calcification Rates'!$H$64)+0.1*'Calcification Rates'!$F$64*($A40+(2*'Calcification Rates'!$F$64))*'Calcification Rates'!$H$64</f>
        <v>10.601757239379468</v>
      </c>
      <c r="DS40" s="2">
        <f>(2*('Calcification Rates'!$F$64-'Calcification Rates'!$G$64)*('Calcification Rates'!$H$64-'Calcification Rates'!$I$64))+(0.1*('Calcification Rates'!$F$64-'Calcification Rates'!$G$64)*($A40+(2*'Calcification Rates'!$F$64-'Calcification Rates'!$G$64)))*('Calcification Rates'!$H$64-'Calcification Rates'!$I$64)</f>
        <v>6.1703738088320303</v>
      </c>
      <c r="DT40" s="2">
        <f>(2*('Calcification Rates'!$F$64+'Calcification Rates'!$G$64)*('Calcification Rates'!$H$64+'Calcification Rates'!$I$64))+(0.1*('Calcification Rates'!$F$64+'Calcification Rates'!$G$64)*($A40+(2*'Calcification Rates'!$F$64+'Calcification Rates'!$G$64)))*('Calcification Rates'!$H$64+'Calcification Rates'!$I$64)</f>
        <v>16.231396852054207</v>
      </c>
      <c r="DU40" s="2">
        <f>((((((((($A40*2)/PI())/2)+'Calcification Rates'!$F$65)^2)*PI())/2))-((((((($A40*2)/PI())/2)^2)*PI())/2)))*'Calcification Rates'!$H$65</f>
        <v>41.363589077386521</v>
      </c>
      <c r="DV40" s="2">
        <f>((((((((($A40*2)/PI())/2)+('Calcification Rates'!$F$65-'Calcification Rates'!$G$65))^2)*PI())/2))-((((((($A40*2)/PI())/2)^2)*PI())/2)))*('Calcification Rates'!$H$65-'Calcification Rates'!$I$65)</f>
        <v>30.334878790502856</v>
      </c>
      <c r="DW40" s="2">
        <f>((((((((($A40*2)/PI())/2)+('Calcification Rates'!$F$65+'Calcification Rates'!$G$65))^2)*PI())/2))-((((((($A40*2)/PI())/2)^2)*PI())/2)))*('Calcification Rates'!$H$65+'Calcification Rates'!$I$65)</f>
        <v>53.712945808973799</v>
      </c>
      <c r="DX40" s="2">
        <f>(2*'Calcification Rates'!$F$66*'Calcification Rates'!$H$66)+0.1*'Calcification Rates'!$F$66*(DH40+(2*'Calcification Rates'!$F$66))*'Calcification Rates'!$H$66</f>
        <v>24.487164848319594</v>
      </c>
      <c r="DY40" s="2">
        <f>(2*('Calcification Rates'!$F$66-'Calcification Rates'!$G$66)*('Calcification Rates'!$H$66-'Calcification Rates'!$I$66))+(0.1*('Calcification Rates'!$F$66-'Calcification Rates'!$G$66)*(DH40+(2*'Calcification Rates'!$F$66-'Calcification Rates'!$G$66)))*('Calcification Rates'!$H$66-'Calcification Rates'!$I$66)</f>
        <v>14.295174019048284</v>
      </c>
      <c r="DZ40" s="2">
        <f>(2*('Calcification Rates'!$F$66+'Calcification Rates'!$G$66)*('Calcification Rates'!$H$66+'Calcification Rates'!$I$66))+(0.1*('Calcification Rates'!$F$66+'Calcification Rates'!$G$66)*(DH40+(2*'Calcification Rates'!$F$66+'Calcification Rates'!$G$66)))*('Calcification Rates'!$H$66+'Calcification Rates'!$I$66)</f>
        <v>37.377413422688697</v>
      </c>
      <c r="EA40" s="2">
        <f>((((((((($A40*2)/PI())/2)+'Calcification Rates'!$F$67)^2)*PI())/2))-((((((($A40*2)/PI())/2)^2)*PI())/2)))*'Calcification Rates'!$H$67</f>
        <v>41.363589077386521</v>
      </c>
      <c r="EB40" s="2">
        <f>((((((((($A40*2)/PI())/2)+('Calcification Rates'!$F$67-'Calcification Rates'!$G$67))^2)*PI())/2))-((((((($A40*2)/PI())/2)^2)*PI())/2)))*('Calcification Rates'!$H$67-'Calcification Rates'!$I$67)</f>
        <v>30.334878790502856</v>
      </c>
      <c r="EC40" s="2">
        <f>((((((((($A40*2)/PI())/2)+('Calcification Rates'!$F$67+'Calcification Rates'!$G$67))^2)*PI())/2))-((((((($A40*2)/PI())/2)^2)*PI())/2)))*('Calcification Rates'!$H$67+'Calcification Rates'!$I$67)</f>
        <v>53.712945808973799</v>
      </c>
      <c r="ED40" s="2">
        <f>((((((((($A40*2)/PI())/2)+'Calcification Rates'!$F$68)^2)*PI())/2))-((((((($A40*2)/PI())/2)^2)*PI())/2)))*'Calcification Rates'!$H$68</f>
        <v>41.363589077386521</v>
      </c>
      <c r="EE40" s="2">
        <f>((((((((($A40*2)/PI())/2)+('Calcification Rates'!$F$68-'Calcification Rates'!$G$68))^2)*PI())/2))-((((((($A40*2)/PI())/2)^2)*PI())/2)))*('Calcification Rates'!$H$68-'Calcification Rates'!$I$68)</f>
        <v>30.334878790502856</v>
      </c>
      <c r="EF40" s="2">
        <f>((((((((($A40*2)/PI())/2)+('Calcification Rates'!$F$68+'Calcification Rates'!$G$68))^2)*PI())/2))-((((((($A40*2)/PI())/2)^2)*PI())/2)))*('Calcification Rates'!$H$68+'Calcification Rates'!$I$68)</f>
        <v>53.712945808973799</v>
      </c>
      <c r="EG40" s="2">
        <f>((((1-'Calcification Rates'!$J$69)*$A40)*'Calcification Rates'!$F$69*0.1)+('Calcification Rates'!$J$69*$A40*'Calcification Rates'!$F$69))*'Calcification Rates'!$H$69</f>
        <v>11.663224100000003</v>
      </c>
      <c r="EH40" s="2">
        <f>((((1-'Calcification Rates'!$J$69)*EC40)*(('Calcification Rates'!$F$69-'Calcification Rates'!$G$69)*0.1))+('Calcification Rates'!$J$69*EC40*('Calcification Rates'!$F$69-'Calcification Rates'!$G$69)))*('Calcification Rates'!$H$69-'Calcification Rates'!$I$69)</f>
        <v>12.18251075193173</v>
      </c>
      <c r="EI40" s="2">
        <f>((((1-'Calcification Rates'!$J$69)*EC40)*(('Calcification Rates'!$F$69+'Calcification Rates'!$G$69)*0.1))+('Calcification Rates'!$J$69*EC40*('Calcification Rates'!$F$69+'Calcification Rates'!$G$69)))*('Calcification Rates'!$H$69+'Calcification Rates'!$I$69)</f>
        <v>21.247158585569931</v>
      </c>
      <c r="EJ40" s="2">
        <f>(2*'Calcification Rates'!$F$70*'Calcification Rates'!$H$70)+0.1*'Calcification Rates'!$F$70*(DT40+(2*'Calcification Rates'!$F$70))*'Calcification Rates'!$H$70</f>
        <v>6.7825767757926396</v>
      </c>
      <c r="EK40" s="2">
        <f>(2*('Calcification Rates'!$F$70-'Calcification Rates'!$G$70)*('Calcification Rates'!$H$70-'Calcification Rates'!$I$70))+(0.1*('Calcification Rates'!$F$70-'Calcification Rates'!$G$70)*(DT40+(2*'Calcification Rates'!$F$70-'Calcification Rates'!$G$70)))*('Calcification Rates'!$H$70-'Calcification Rates'!$I$70)</f>
        <v>3.9356480371935119</v>
      </c>
      <c r="EL40" s="2">
        <f>(2*('Calcification Rates'!$F$70+'Calcification Rates'!$G$70)*('Calcification Rates'!$H$70+'Calcification Rates'!$I$70))+(0.1*('Calcification Rates'!$F$70+'Calcification Rates'!$G$70)*(DT40+(2*'Calcification Rates'!$F$70+'Calcification Rates'!$G$70)))*('Calcification Rates'!$H$70+'Calcification Rates'!$I$70)</f>
        <v>10.415186363767717</v>
      </c>
      <c r="EM40" s="2">
        <f>((((1-'Calcification Rates'!$J$71)*$A40)*'Calcification Rates'!$F$71*0.1)+('Calcification Rates'!$J$71*$A40*'Calcification Rates'!$F$71))*'Calcification Rates'!$H$71</f>
        <v>85.863284779963536</v>
      </c>
      <c r="EN40" s="2">
        <f>((((1-'Calcification Rates'!$J$71)*$A40)*(('Calcification Rates'!$F$71-'Calcification Rates'!$G$71)*0.1))+('Calcification Rates'!$J$71*$A40*('Calcification Rates'!$F$71-'Calcification Rates'!$G$71)))*('Calcification Rates'!$H$71-'Calcification Rates'!$I$71)</f>
        <v>61.412719714101499</v>
      </c>
      <c r="EO40" s="2">
        <f>((((1-'Calcification Rates'!$J$71)*$A40)*(('Calcification Rates'!$F$71+'Calcification Rates'!$G$71)*0.1))+('Calcification Rates'!$J$71*$A40*('Calcification Rates'!$F$71+'Calcification Rates'!$G$71)))*('Calcification Rates'!$H$71+'Calcification Rates'!$I$71)</f>
        <v>114.20018391718934</v>
      </c>
      <c r="EP40" s="2">
        <f>(2*'Calcification Rates'!$F$72*'Calcification Rates'!$H$72)+0.1*'Calcification Rates'!$F$72*($A40+(2*'Calcification Rates'!$F$72))*'Calcification Rates'!$H$72</f>
        <v>10.601757239379468</v>
      </c>
      <c r="EQ40" s="2">
        <f>(2*('Calcification Rates'!$F$72-'Calcification Rates'!$G$72)*('Calcification Rates'!$H$72-'Calcification Rates'!$I$72))+(0.1*('Calcification Rates'!$F$72-'Calcification Rates'!$G$72)*($A40+(2*'Calcification Rates'!$F$72-'Calcification Rates'!$G$72)))*('Calcification Rates'!$H$72-'Calcification Rates'!$I$72)</f>
        <v>6.1703738088320303</v>
      </c>
      <c r="ER40" s="2">
        <f>(2*('Calcification Rates'!$F$72+'Calcification Rates'!$G$72)*('Calcification Rates'!$H$72+'Calcification Rates'!$I$72))+(0.1*('Calcification Rates'!$F$72+'Calcification Rates'!$G$72)*($A40+(2*'Calcification Rates'!$F$72+'Calcification Rates'!$G$72)))*('Calcification Rates'!$H$72+'Calcification Rates'!$I$72)</f>
        <v>16.231396852054207</v>
      </c>
      <c r="ES40" s="2">
        <f>$A40*'Calcification Rates'!$F$73*'Calcification Rates'!$H$73</f>
        <v>51.300000000000004</v>
      </c>
      <c r="ET40" s="2">
        <f>$A40*('Calcification Rates'!$F$73-'Calcification Rates'!$G$73)*('Calcification Rates'!$H$73-'Calcification Rates'!$I$73)</f>
        <v>35.91722</v>
      </c>
      <c r="EU40" s="2">
        <f>$A40*('Calcification Rates'!$F$73+'Calcification Rates'!$G$73)*('Calcification Rates'!$H$73+'Calcification Rates'!$I$73)</f>
        <v>69.404720000000012</v>
      </c>
      <c r="EV40" s="2">
        <f>(2*'Calcification Rates'!$F$74*'Calcification Rates'!$H$74)+0.1*'Calcification Rates'!$F$74*($A40+(2*'Calcification Rates'!$F$74))*'Calcification Rates'!$H$74</f>
        <v>10.601757239379468</v>
      </c>
      <c r="EW40" s="2">
        <f>(2*('Calcification Rates'!$F$74-'Calcification Rates'!$G$74)*('Calcification Rates'!$H$74-'Calcification Rates'!$I$74))+(0.1*('Calcification Rates'!$F$74-'Calcification Rates'!$G$74)*($A40+(2*'Calcification Rates'!$F$74-'Calcification Rates'!$G$74)))*('Calcification Rates'!$H$74-'Calcification Rates'!$I$74)</f>
        <v>6.1703738088320303</v>
      </c>
      <c r="EX40" s="2">
        <f>(2*('Calcification Rates'!$F$74+'Calcification Rates'!$G$74)*('Calcification Rates'!$H$74+'Calcification Rates'!$I$74))+(0.1*('Calcification Rates'!$F$74+'Calcification Rates'!$G$74)*($A40+(2*'Calcification Rates'!$F$74+'Calcification Rates'!$G$74)))*('Calcification Rates'!$H$74+'Calcification Rates'!$I$74)</f>
        <v>16.231396852054207</v>
      </c>
      <c r="EY40" s="2">
        <f>$A40*'Calcification Rates'!$F$75*'Calcification Rates'!$H$75</f>
        <v>32.038554829931975</v>
      </c>
      <c r="EZ40" s="2">
        <f>$A40*('Calcification Rates'!$F$75-'Calcification Rates'!$G$75)*('Calcification Rates'!$H$75-'Calcification Rates'!$I$75)</f>
        <v>24.871042233234814</v>
      </c>
      <c r="FA40" s="2">
        <f>$A40*('Calcification Rates'!$F$75+'Calcification Rates'!$G$75)*('Calcification Rates'!$H$75+'Calcification Rates'!$I$75)</f>
        <v>40.03961896976115</v>
      </c>
      <c r="FB40" s="2">
        <f>((((1-'Calcification Rates'!$J$76)*$A40)*'Calcification Rates'!$F$76*0.1)+('Calcification Rates'!$J$76*$A40*'Calcification Rates'!$F$76))*'Calcification Rates'!$H$76</f>
        <v>21.935879999999997</v>
      </c>
      <c r="FC40" s="2">
        <f>((((1-'Calcification Rates'!$J$76)*$A40)*(('Calcification Rates'!$F$76-'Calcification Rates'!$G$76)*0.1))+('Calcification Rates'!$J$76*$A40*('Calcification Rates'!$F$76-'Calcification Rates'!$G$76)))*('Calcification Rates'!$H$76-'Calcification Rates'!$I$76)</f>
        <v>15.353166143999999</v>
      </c>
      <c r="FD40" s="2">
        <f>((((1-'Calcification Rates'!$J$76)*$A40)*(('Calcification Rates'!$F$76+'Calcification Rates'!$G$76)*0.1))+('Calcification Rates'!$J$76*$A40*('Calcification Rates'!$F$76+'Calcification Rates'!$G$76)))*('Calcification Rates'!$H$76+'Calcification Rates'!$I$76)</f>
        <v>29.684607743999997</v>
      </c>
      <c r="FE40" s="113">
        <f>$A40*'Calcification Rates'!$F$77*'Calcification Rates'!$H$77</f>
        <v>67.260000000000005</v>
      </c>
      <c r="FF40" s="113">
        <f>$A40*('Calcification Rates'!$F$77-'Calcification Rates'!$G$77)*('Calcification Rates'!$H$77-'Calcification Rates'!$I$77)</f>
        <v>47.002200000000009</v>
      </c>
      <c r="FG40" s="113">
        <f>$A40*('Calcification Rates'!$F$77+'Calcification Rates'!$G$77)*('Calcification Rates'!$H$77+'Calcification Rates'!$I$77)</f>
        <v>91.124000000000024</v>
      </c>
      <c r="FH40" s="113">
        <f>$A40*'Calcification Rates'!$F$81*'Calcification Rates'!$H$81</f>
        <v>6.7639999999999993</v>
      </c>
      <c r="FI40" s="113">
        <f>$A40*('Calcification Rates'!$F$81-'Calcification Rates'!$G$81)*('Calcification Rates'!$H$81-'Calcification Rates'!$I$81)</f>
        <v>3.8379999999999996</v>
      </c>
      <c r="FJ40" s="113">
        <f>$A40*('Calcification Rates'!$F$81+'Calcification Rates'!$G$81)*('Calcification Rates'!$H$81+'Calcification Rates'!$I$81)</f>
        <v>9.69</v>
      </c>
      <c r="FK40" s="113">
        <f>$A40*'Calcification Rates'!$F$84*'Calcification Rates'!$H$84</f>
        <v>6.7639999999999993</v>
      </c>
      <c r="FL40" s="113">
        <f>$A40*('Calcification Rates'!$F$84-'Calcification Rates'!$G$84)*('Calcification Rates'!$H$84-'Calcification Rates'!$I$84)</f>
        <v>3.8379999999999996</v>
      </c>
      <c r="FM40" s="113">
        <f>$A40*('Calcification Rates'!$F$84+'Calcification Rates'!$G$84)*('Calcification Rates'!$H$84+'Calcification Rates'!$I$84)</f>
        <v>9.69</v>
      </c>
    </row>
    <row r="41" spans="1:169" x14ac:dyDescent="0.3">
      <c r="A41" s="1">
        <v>39</v>
      </c>
      <c r="B41" s="2">
        <f>((((1-'Calcification Rates'!$J$11)*A41)*'Calcification Rates'!$F$11*0.1)+('Calcification Rates'!$J$11*A41*'Calcification Rates'!$F$11))*'Calcification Rates'!$H$11</f>
        <v>88.122844905752061</v>
      </c>
      <c r="C41" s="2">
        <f>((((1-'Calcification Rates'!$J$11)*A41)*(('Calcification Rates'!$F$11-'Calcification Rates'!$G$11)*0.1))+('Calcification Rates'!$J$11*A41*('Calcification Rates'!$F$11-'Calcification Rates'!$G$11)))*('Calcification Rates'!$H$11-'Calcification Rates'!$I$11)</f>
        <v>63.028843917104169</v>
      </c>
      <c r="D41" s="2">
        <f>((((1-'Calcification Rates'!$J$11)*A41)*(('Calcification Rates'!$F$11+'Calcification Rates'!$G$11)*0.1))+('Calcification Rates'!$J$11*A41*('Calcification Rates'!$F$11+'Calcification Rates'!$G$11)))*('Calcification Rates'!$H$11+'Calcification Rates'!$I$11)</f>
        <v>117.20545191501012</v>
      </c>
      <c r="E41" s="2">
        <f>((((1-'Calcification Rates'!$J$12)*A41)*'Calcification Rates'!$F$12*0.1)+('Calcification Rates'!$J$12*A41*'Calcification Rates'!$F$12))*'Calcification Rates'!$H$12</f>
        <v>15.299790255320824</v>
      </c>
      <c r="F41" s="2">
        <f>((((1-'Calcification Rates'!$J$12)*A41)*(('Calcification Rates'!$F$12-'Calcification Rates'!$G$12)*0.1))+('Calcification Rates'!$J$12*A41*('Calcification Rates'!$F$12-'Calcification Rates'!$G$12)))*('Calcification Rates'!$H$12-'Calcification Rates'!$I$12)</f>
        <v>11.535301940329107</v>
      </c>
      <c r="G41" s="2">
        <f>((((1-'Calcification Rates'!$J$12)*A41)*(('Calcification Rates'!$F$12+'Calcification Rates'!$G$12)*0.1))+('Calcification Rates'!$J$12*A41*('Calcification Rates'!$F$12+'Calcification Rates'!$G$12)))*('Calcification Rates'!$H$12+'Calcification Rates'!$I$12)</f>
        <v>19.544106108511372</v>
      </c>
      <c r="H41" s="2">
        <f>(2*'Calcification Rates'!$F$13*'Calcification Rates'!$H$13)+0.1*'Calcification Rates'!$F$13*(A41+(2*'Calcification Rates'!$F$13))*'Calcification Rates'!$H$13</f>
        <v>10.777201682811626</v>
      </c>
      <c r="I41" s="2">
        <f>(2*('Calcification Rates'!$F$13-'Calcification Rates'!$G$13)*('Calcification Rates'!$H$13-'Calcification Rates'!$I$13))+(0.1*('Calcification Rates'!$F$13-'Calcification Rates'!$G$13)*(A41+(2*'Calcification Rates'!$F$13-'Calcification Rates'!$G$13)))*('Calcification Rates'!$H$13-'Calcification Rates'!$I$13)</f>
        <v>6.2730320159962965</v>
      </c>
      <c r="J41" s="2">
        <f>(2*('Calcification Rates'!$F$13+'Calcification Rates'!$G$13)*('Calcification Rates'!$H$13+'Calcification Rates'!$I$13))+(0.1*('Calcification Rates'!$F$13+'Calcification Rates'!$G$13)*(A41+(2*'Calcification Rates'!$F$13+'Calcification Rates'!$G$13)))*('Calcification Rates'!$H$13+'Calcification Rates'!$I$13)</f>
        <v>16.498580301941082</v>
      </c>
      <c r="K41" s="2">
        <f>(2*'Calcification Rates'!$F$14*'Calcification Rates'!$H$14)+0.1*'Calcification Rates'!$F$14*(A41+(2*'Calcification Rates'!$F$14))*'Calcification Rates'!$H$14</f>
        <v>20.392989097505176</v>
      </c>
      <c r="L41" s="2">
        <f>(2*('Calcification Rates'!$F$14-'Calcification Rates'!$G$14)*('Calcification Rates'!$H$14-'Calcification Rates'!$I$14))+(0.1*('Calcification Rates'!$F$14-'Calcification Rates'!$G$14)*(A41+(2*'Calcification Rates'!$F$14-'Calcification Rates'!$G$14)))*('Calcification Rates'!$H$14-'Calcification Rates'!$I$14)</f>
        <v>12.701391557080258</v>
      </c>
      <c r="M41" s="2">
        <f>(2*('Calcification Rates'!$F$14+'Calcification Rates'!$G$14)*('Calcification Rates'!$H$14+'Calcification Rates'!$I$14))+(0.1*('Calcification Rates'!$F$14+'Calcification Rates'!$G$14)*(A41+(2*'Calcification Rates'!$F$14+'Calcification Rates'!$G$14)))*('Calcification Rates'!$H$14+'Calcification Rates'!$I$14)</f>
        <v>29.962833887563896</v>
      </c>
      <c r="N41" s="2">
        <f>((((((((($A41*2)/PI())/2)+'Calcification Rates'!$F$15)^2)*PI())/2))-((((((($A41*2)/PI())/2)^2)*PI())/2)))*'Calcification Rates'!$H$15</f>
        <v>49.503885620062306</v>
      </c>
      <c r="O41" s="2">
        <f>((((((((($A41*2)/PI())/2)+('Calcification Rates'!$F$15-'Calcification Rates'!$G$15))^2)*PI())/2))-((((((($A41*2)/PI())/2)^2)*PI())/2)))*('Calcification Rates'!$H$15-'Calcification Rates'!$I$15)</f>
        <v>37.688837726020004</v>
      </c>
      <c r="P41" s="2">
        <f>((((((((($A41*2)/PI())/2)+('Calcification Rates'!$F$15+'Calcification Rates'!$G$15))^2)*PI())/2))-((((((($A41*2)/PI())/2)^2)*PI())/2)))*('Calcification Rates'!$H$15+'Calcification Rates'!$I$15)</f>
        <v>62.845878155637919</v>
      </c>
      <c r="Q41" s="2">
        <f>(2*'Calcification Rates'!$F$16*'Calcification Rates'!$H$16)+0.1*'Calcification Rates'!$F$16*(A41+(2*'Calcification Rates'!$F$16))*'Calcification Rates'!$H$16</f>
        <v>20.392989097505176</v>
      </c>
      <c r="R41" s="2">
        <f>(2*('Calcification Rates'!$F$16-'Calcification Rates'!$G$16)*('Calcification Rates'!$H$16-'Calcification Rates'!$I$16))+(0.1*('Calcification Rates'!$F$16-'Calcification Rates'!$G$16)*(A41+(2*'Calcification Rates'!$F$16-'Calcification Rates'!$G$16)))*('Calcification Rates'!$H$16-'Calcification Rates'!$I$16)</f>
        <v>12.701391557080258</v>
      </c>
      <c r="S41" s="2">
        <f>(2*('Calcification Rates'!$F$16+'Calcification Rates'!$G$16)*('Calcification Rates'!$H$16+'Calcification Rates'!$I$16))+(0.1*('Calcification Rates'!$F$16+'Calcification Rates'!$G$16)*(A41+(2*'Calcification Rates'!$F$16+'Calcification Rates'!$G$16)))*('Calcification Rates'!$H$16+'Calcification Rates'!$I$16)</f>
        <v>29.962833887563896</v>
      </c>
      <c r="T41" s="2">
        <f>$A41*'Calcification Rates'!$F$17*'Calcification Rates'!$H$17</f>
        <v>47.770807289120569</v>
      </c>
      <c r="U41" s="2">
        <f>$A41*('Calcification Rates'!$F$17-'Calcification Rates'!$G$17)*('Calcification Rates'!$H$17-'Calcification Rates'!$I$17)</f>
        <v>36.576358715363504</v>
      </c>
      <c r="V41" s="2">
        <f>$A41*('Calcification Rates'!$F$17+'Calcification Rates'!$G$17)*('Calcification Rates'!$H$17+'Calcification Rates'!$I$17)</f>
        <v>60.304478397292613</v>
      </c>
      <c r="W41" s="2">
        <f>$A41*'Calcification Rates'!$F$22*'Calcification Rates'!$H$22</f>
        <v>6.9419999999999993</v>
      </c>
      <c r="X41" s="2">
        <f>$A41*('Calcification Rates'!$F$22-'Calcification Rates'!$G$22)*('Calcification Rates'!$H$22-'Calcification Rates'!$I$22)</f>
        <v>3.9389999999999996</v>
      </c>
      <c r="Y41" s="2">
        <f>$A41*('Calcification Rates'!$F$22+'Calcification Rates'!$G$22)*('Calcification Rates'!$H$22+'Calcification Rates'!$I$22)</f>
        <v>9.9450000000000003</v>
      </c>
      <c r="Z41" s="2">
        <f>((((((((($A41*2)/PI())/2)+'Calcification Rates'!$F$25)^2)*PI())/2))-((((((($A41*2)/PI())/2)^2)*PI())/2)))*'Calcification Rates'!$H$25</f>
        <v>73.963590299942922</v>
      </c>
      <c r="AA41" s="2">
        <f>((((((((($A41*2)/PI())/2)+('Calcification Rates'!$F$25-'Calcification Rates'!$G$25))^2)*PI())/2))-((((((($A41*2)/PI())/2)^2)*PI())/2)))*('Calcification Rates'!$H$25-'Calcification Rates'!$I$25)</f>
        <v>32.016508607774917</v>
      </c>
      <c r="AB41" s="2">
        <f>((((((((($A41*2)/PI())/2)+('Calcification Rates'!$F$25+'Calcification Rates'!$G$25))^2)*PI())/2))-((((((($A41*2)/PI())/2)^2)*PI())/2)))*('Calcification Rates'!$H$25+'Calcification Rates'!$I$25)</f>
        <v>117.5566169954154</v>
      </c>
      <c r="AC41" s="2">
        <f>((((((((($A41*2)/PI())/2)+'Calcification Rates'!$F$26)^2)*PI())/2))-((((((($A41*2)/PI())/2)^2)*PI())/2)))*'Calcification Rates'!$H$26</f>
        <v>73.963590299942922</v>
      </c>
      <c r="AD41" s="2">
        <f>((((((((($A41*2)/PI())/2)+('Calcification Rates'!$F$26-'Calcification Rates'!$G$26))^2)*PI())/2))-((((((($A41*2)/PI())/2)^2)*PI())/2)))*('Calcification Rates'!$H$26-'Calcification Rates'!$I$26)</f>
        <v>32.016508607774917</v>
      </c>
      <c r="AE41" s="2">
        <f>((((((((($A41*2)/PI())/2)+('Calcification Rates'!$F$26+'Calcification Rates'!$G$26))^2)*PI())/2))-((((((($A41*2)/PI())/2)^2)*PI())/2)))*('Calcification Rates'!$H$26+'Calcification Rates'!$I$26)</f>
        <v>117.5566169954154</v>
      </c>
      <c r="AF41" s="2">
        <f>((((((((($A41*2)/PI())/2)+'Calcification Rates'!$F$27)^2)*PI())/2))-((((((($A41*2)/PI())/2)^2)*PI())/2)))*'Calcification Rates'!$H$27</f>
        <v>73.963590299942922</v>
      </c>
      <c r="AG41" s="2">
        <f>((((((((($A41*2)/PI())/2)+('Calcification Rates'!$F$27-'Calcification Rates'!$G$27))^2)*PI())/2))-((((((($A41*2)/PI())/2)^2)*PI())/2)))*('Calcification Rates'!$H$27-'Calcification Rates'!$I$27)</f>
        <v>32.016508607774917</v>
      </c>
      <c r="AH41" s="2">
        <f>((((((((($A41*2)/PI())/2)+('Calcification Rates'!$F$27+'Calcification Rates'!$G$27))^2)*PI())/2))-((((((($A41*2)/PI())/2)^2)*PI())/2)))*('Calcification Rates'!$H$27+'Calcification Rates'!$I$27)</f>
        <v>117.5566169954154</v>
      </c>
      <c r="AI41" s="2">
        <f>$A41*'Calcification Rates'!$F$29*'Calcification Rates'!$H$29</f>
        <v>62.934299999999986</v>
      </c>
      <c r="AJ41" s="2">
        <f>$A41*('Calcification Rates'!$F$29-'Calcification Rates'!$G$29)*('Calcification Rates'!$H$29-'Calcification Rates'!$I$29)</f>
        <v>58.230119999999992</v>
      </c>
      <c r="AK41" s="2">
        <f>$A41*('Calcification Rates'!$F$29+'Calcification Rates'!$G$29)*('Calcification Rates'!$H$29+'Calcification Rates'!$I$29)</f>
        <v>67.638479999999987</v>
      </c>
      <c r="AL41" s="2">
        <f>(2*'Calcification Rates'!$F$30*'Calcification Rates'!$H$30)+0.1*'Calcification Rates'!$F$30*($A41+(2*'Calcification Rates'!$F$30))*'Calcification Rates'!$H$30</f>
        <v>10.777201682811626</v>
      </c>
      <c r="AM41" s="2">
        <f>(2*('Calcification Rates'!$F$30-'Calcification Rates'!$G$30)*('Calcification Rates'!$H$30-'Calcification Rates'!$I$30))+(0.1*('Calcification Rates'!$F$30-'Calcification Rates'!$G$30)*($A41+(2*'Calcification Rates'!$F$30-'Calcification Rates'!$G$30)))*('Calcification Rates'!$H$30-'Calcification Rates'!$I$30)</f>
        <v>6.2730320159962965</v>
      </c>
      <c r="AN41" s="2">
        <f>(2*('Calcification Rates'!$F$30+'Calcification Rates'!$G$30)*('Calcification Rates'!$H$30+'Calcification Rates'!$I$30))+(0.1*('Calcification Rates'!$F$30+'Calcification Rates'!$G$30)*($A41+(2*'Calcification Rates'!$F$30+'Calcification Rates'!$G$30)))*('Calcification Rates'!$H$30+'Calcification Rates'!$I$30)</f>
        <v>16.498580301941082</v>
      </c>
      <c r="AO41" s="2">
        <f>((((((((($A41*2)/PI())/2)+'Calcification Rates'!$F$31)^2)*PI())/2))-((((((($A41*2)/PI())/2)^2)*PI())/2)))*'Calcification Rates'!$H$31</f>
        <v>136.63319338265705</v>
      </c>
      <c r="AP41" s="2">
        <f>((((((((($A41*2)/PI())/2)+('Calcification Rates'!$F$31-'Calcification Rates'!$G$31))^2)*PI())/2))-((((((($A41*2)/PI())/2)^2)*PI())/2)))*('Calcification Rates'!$H$31-'Calcification Rates'!$I$31)</f>
        <v>84.160407906139966</v>
      </c>
      <c r="AQ41" s="2">
        <f>((((((((($A41*2)/PI())/2)+('Calcification Rates'!$F$31+'Calcification Rates'!$G$31))^2)*PI())/2))-((((((($A41*2)/PI())/2)^2)*PI())/2)))*('Calcification Rates'!$H$31+'Calcification Rates'!$I$31)</f>
        <v>202.93062284360522</v>
      </c>
      <c r="AR41" s="2">
        <f>(2*'Calcification Rates'!$F$32*'Calcification Rates'!$H$32)+0.1*'Calcification Rates'!$F$32*($A41+(2*'Calcification Rates'!$F$32))*'Calcification Rates'!$H$32</f>
        <v>10.777201682811626</v>
      </c>
      <c r="AS41" s="2">
        <f>(2*('Calcification Rates'!$F$32-'Calcification Rates'!$G$32)*('Calcification Rates'!$H$32-'Calcification Rates'!$I$32))+(0.1*('Calcification Rates'!$F$32-'Calcification Rates'!$G$32)*($A41+(2*'Calcification Rates'!$F$32-'Calcification Rates'!$G$32)))*('Calcification Rates'!$H$32-'Calcification Rates'!$I$32)</f>
        <v>6.2730320159962965</v>
      </c>
      <c r="AT41" s="2">
        <f>(2*('Calcification Rates'!$F$32+'Calcification Rates'!$G$32)*('Calcification Rates'!$H$32+'Calcification Rates'!$I$32))+(0.1*('Calcification Rates'!$F$32+'Calcification Rates'!$G$32)*($A41+(2*'Calcification Rates'!$F$32+'Calcification Rates'!$G$32)))*('Calcification Rates'!$H$32+'Calcification Rates'!$I$32)</f>
        <v>16.498580301941082</v>
      </c>
      <c r="AU41" s="2">
        <f>((((((((($A41*2)/PI())/2)+'Calcification Rates'!$F$36)^2)*PI())/2))-((((((($A41*2)/PI())/2)^2)*PI())/2)))*'Calcification Rates'!$H$36</f>
        <v>52.318172130986127</v>
      </c>
      <c r="AV41" s="2">
        <f>((((((((($A41*2)/PI())/2)+('Calcification Rates'!$F$36-'Calcification Rates'!$G$36))^2)*PI())/2))-((((((($A41*2)/PI())/2)^2)*PI())/2)))*('Calcification Rates'!$H$36-'Calcification Rates'!$I$36)</f>
        <v>40.022613941716514</v>
      </c>
      <c r="AW41" s="2">
        <f>((((((((($A41*2)/PI())/2)+('Calcification Rates'!$F$36+'Calcification Rates'!$G$36))^2)*PI())/2))-((((((($A41*2)/PI())/2)^2)*PI())/2)))*('Calcification Rates'!$H$36+'Calcification Rates'!$I$36)</f>
        <v>66.064876845705498</v>
      </c>
      <c r="AX41" s="2">
        <f>$A41*'Calcification Rates'!$F$37*'Calcification Rates'!$H$37</f>
        <v>50.403390883838391</v>
      </c>
      <c r="AY41" s="2">
        <f>$A41*('Calcification Rates'!$F$37-'Calcification Rates'!$G$37)*('Calcification Rates'!$H$37-'Calcification Rates'!$I$37)</f>
        <v>38.798938520327845</v>
      </c>
      <c r="AZ41" s="2">
        <f>$A41*('Calcification Rates'!$F$37+'Calcification Rates'!$G$37)*('Calcification Rates'!$H$37+'Calcification Rates'!$I$37)</f>
        <v>63.25391209022559</v>
      </c>
      <c r="BA41" s="2">
        <f>$A41*'Calcification Rates'!$F$38*'Calcification Rates'!$H$38</f>
        <v>75.015538000000006</v>
      </c>
      <c r="BB41" s="2">
        <f>$A41*('Calcification Rates'!$F$38-'Calcification Rates'!$G$38)*('Calcification Rates'!$H$38-'Calcification Rates'!$I$38)</f>
        <v>57.237425818181826</v>
      </c>
      <c r="BC41" s="2">
        <f>$A41*('Calcification Rates'!$F$38+'Calcification Rates'!$G$38)*('Calcification Rates'!$H$38+'Calcification Rates'!$I$38)</f>
        <v>94.865355000000022</v>
      </c>
      <c r="BD41" s="2">
        <f>(2*'Calcification Rates'!$F$39*'Calcification Rates'!$H$39)+0.1*'Calcification Rates'!$F$39*(AN41+(2*'Calcification Rates'!$F$39))*'Calcification Rates'!$H$39</f>
        <v>6.8294526274523264</v>
      </c>
      <c r="BE41" s="2">
        <f>(2*('Calcification Rates'!$F$39-'Calcification Rates'!$G$39)*('Calcification Rates'!$H$39-'Calcification Rates'!$I$39))+(0.1*('Calcification Rates'!$F$39-'Calcification Rates'!$G$39)*(AN41+(2*'Calcification Rates'!$F$39-'Calcification Rates'!$G$39)))*('Calcification Rates'!$H$39-'Calcification Rates'!$I$39)</f>
        <v>3.9630766111428621</v>
      </c>
      <c r="BF41" s="2">
        <f>(2*('Calcification Rates'!$F$39+'Calcification Rates'!$G$39)*('Calcification Rates'!$H$39+'Calcification Rates'!$I$39))+(0.1*('Calcification Rates'!$F$39+'Calcification Rates'!$G$39)*(AN41+(2*'Calcification Rates'!$F$39+'Calcification Rates'!$G$39)))*('Calcification Rates'!$H$39+'Calcification Rates'!$I$39)</f>
        <v>10.486573359661168</v>
      </c>
      <c r="BG41" s="2">
        <f>((((((((($A41*2)/PI())/2)+'Calcification Rates'!$F$40)^2)*PI())/2))-((((((($A41*2)/PI())/2)^2)*PI())/2)))*'Calcification Rates'!$H$40</f>
        <v>52.318172130986127</v>
      </c>
      <c r="BH41" s="2">
        <f>((((((((($A41*2)/PI())/2)+('Calcification Rates'!$F$40-'Calcification Rates'!$G$40))^2)*PI())/2))-((((((($A41*2)/PI())/2)^2)*PI())/2)))*('Calcification Rates'!$H$40-'Calcification Rates'!$I$40)</f>
        <v>40.022613941716514</v>
      </c>
      <c r="BI41" s="2">
        <f>((((((((($A41*2)/PI())/2)+('Calcification Rates'!$F$40+'Calcification Rates'!$G$40))^2)*PI())/2))-((((((($A41*2)/PI())/2)^2)*PI())/2)))*('Calcification Rates'!$H$40+'Calcification Rates'!$I$40)</f>
        <v>66.064876845705498</v>
      </c>
      <c r="BJ41" s="2">
        <f>((((((((($A41*2)/PI())/2)+'Calcification Rates'!$F$41)^2)*PI())/2))-((((((($A41*2)/PI())/2)^2)*PI())/2)))*'Calcification Rates'!$H$41</f>
        <v>60.279875708153789</v>
      </c>
      <c r="BK41" s="2">
        <f>((((((((($A41*2)/PI())/2)+('Calcification Rates'!$F$41-'Calcification Rates'!$G$41))^2)*PI())/2))-((((((($A41*2)/PI())/2)^2)*PI())/2)))*('Calcification Rates'!$H$41-'Calcification Rates'!$I$41)</f>
        <v>48.287797980223438</v>
      </c>
      <c r="BL41" s="2">
        <f>((((((((($A41*2)/PI())/2)+('Calcification Rates'!$F$41+'Calcification Rates'!$G$41))^2)*PI())/2))-((((((($A41*2)/PI())/2)^2)*PI())/2)))*('Calcification Rates'!$H$41+'Calcification Rates'!$I$41)</f>
        <v>73.510281000625199</v>
      </c>
      <c r="BM41" s="2">
        <f>((((1-'Calcification Rates'!$J$42)*$A41)*'Calcification Rates'!$F$42*0.1)+('Calcification Rates'!$J$42*$A41*'Calcification Rates'!$F$42))*'Calcification Rates'!$H$42</f>
        <v>15.299790255320824</v>
      </c>
      <c r="BN41" s="2">
        <f>((((1-'Calcification Rates'!$J$42)*BI41)*(('Calcification Rates'!$F$42-'Calcification Rates'!$G$42)*0.1))+('Calcification Rates'!$J$42*BI41*('Calcification Rates'!$F$42-'Calcification Rates'!$G$42)))*('Calcification Rates'!$H$42-'Calcification Rates'!$I$42)</f>
        <v>19.540469283740258</v>
      </c>
      <c r="BO41" s="2">
        <f>((((1-'Calcification Rates'!$J$42)*BI41)*(('Calcification Rates'!$F$42+'Calcification Rates'!$G$42)*0.1))+('Calcification Rates'!$J$42*BI41*('Calcification Rates'!$F$42+'Calcification Rates'!$G$42)))*('Calcification Rates'!$H$42+'Calcification Rates'!$I$42)</f>
        <v>33.107152900466772</v>
      </c>
      <c r="BP41" s="2">
        <f>(2*'Calcification Rates'!$F$43*'Calcification Rates'!$H$43)+0.1*'Calcification Rates'!$F$43*($A41+(2*'Calcification Rates'!$F$43))*'Calcification Rates'!$H$43</f>
        <v>10.777201682811626</v>
      </c>
      <c r="BQ41" s="2">
        <f>(2*('Calcification Rates'!$F$43-'Calcification Rates'!$G$43)*('Calcification Rates'!$H$43-'Calcification Rates'!$I$43))+(0.1*('Calcification Rates'!$F$43-'Calcification Rates'!$G$43)*($A41+(2*'Calcification Rates'!$F$43-'Calcification Rates'!$G$43)))*('Calcification Rates'!$H$43-'Calcification Rates'!$I$43)</f>
        <v>6.2730320159962965</v>
      </c>
      <c r="BR41" s="2">
        <f>(2*('Calcification Rates'!$F$43+'Calcification Rates'!$G$43)*('Calcification Rates'!$H$43+'Calcification Rates'!$I$43))+(0.1*('Calcification Rates'!$F$43+'Calcification Rates'!$G$43)*($A41+(2*'Calcification Rates'!$F$43+'Calcification Rates'!$G$43)))*('Calcification Rates'!$H$43+'Calcification Rates'!$I$43)</f>
        <v>16.498580301941082</v>
      </c>
      <c r="BS41" s="2">
        <f>$A41*'Calcification Rates'!$F$44*'Calcification Rates'!$H$44</f>
        <v>62.25604666666667</v>
      </c>
      <c r="BT41" s="2">
        <f>$A41*('Calcification Rates'!$F$44-'Calcification Rates'!$G$44)*('Calcification Rates'!$H$44-'Calcification Rates'!$I$44)</f>
        <v>46.327656538723396</v>
      </c>
      <c r="BU41" s="2">
        <f>$A41*('Calcification Rates'!$F$44+'Calcification Rates'!$G$44)*('Calcification Rates'!$H$44+'Calcification Rates'!$I$44)</f>
        <v>79.974007410139961</v>
      </c>
      <c r="BV41" s="2">
        <f>(2*'Calcification Rates'!$F$45*'Calcification Rates'!$H$45)+0.1*'Calcification Rates'!$F$45*($A41+(2*'Calcification Rates'!$F$45))*'Calcification Rates'!$H$45</f>
        <v>10.777201682811626</v>
      </c>
      <c r="BW41" s="2">
        <f>(2*('Calcification Rates'!$F$45-'Calcification Rates'!$G$45)*('Calcification Rates'!$H$45-'Calcification Rates'!$I$45))+(0.1*('Calcification Rates'!$F$45-'Calcification Rates'!$G$45)*($A41+(2*'Calcification Rates'!$F$45-'Calcification Rates'!$G$45)))*('Calcification Rates'!$H$45-'Calcification Rates'!$I$45)</f>
        <v>6.2730320159962965</v>
      </c>
      <c r="BX41" s="2">
        <f>(2*('Calcification Rates'!$F$45+'Calcification Rates'!$G$45)*('Calcification Rates'!$H$45+'Calcification Rates'!$I$45))+(0.1*('Calcification Rates'!$F$45+'Calcification Rates'!$G$45)*($A41+(2*'Calcification Rates'!$F$45+'Calcification Rates'!$G$45)))*('Calcification Rates'!$H$45+'Calcification Rates'!$I$45)</f>
        <v>16.498580301941082</v>
      </c>
      <c r="BY41" s="2">
        <f>$A41*'Calcification Rates'!$F$46*'Calcification Rates'!$H$46</f>
        <v>15.818400000000002</v>
      </c>
      <c r="BZ41" s="2">
        <f>$A41*('Calcification Rates'!$F$46-'Calcification Rates'!$G$46)*('Calcification Rates'!$H$46-'Calcification Rates'!$I$46)</f>
        <v>12.200175</v>
      </c>
      <c r="CA41" s="2">
        <f>$A41*('Calcification Rates'!$F$46+'Calcification Rates'!$G$46)*('Calcification Rates'!$H$46+'Calcification Rates'!$I$46)</f>
        <v>19.805175000000002</v>
      </c>
      <c r="CB41" s="2">
        <f>(2*'Calcification Rates'!$F$47*'Calcification Rates'!$H$47)+0.1*'Calcification Rates'!$F$47*(BL41+(2*'Calcification Rates'!$F$47))*'Calcification Rates'!$H$47</f>
        <v>16.831838725653625</v>
      </c>
      <c r="CC41" s="2">
        <f>(2*('Calcification Rates'!$F$47-'Calcification Rates'!$G$47)*('Calcification Rates'!$H$47-'Calcification Rates'!$I$47))+(0.1*('Calcification Rates'!$F$47-'Calcification Rates'!$G$47)*(BL41+(2*'Calcification Rates'!$F$47-'Calcification Rates'!$G$47)))*('Calcification Rates'!$H$47-'Calcification Rates'!$I$47)</f>
        <v>9.8157955922555225</v>
      </c>
      <c r="CD41" s="2">
        <f>(2*('Calcification Rates'!$F$47+'Calcification Rates'!$G$47)*('Calcification Rates'!$H$47+'Calcification Rates'!$I$47))+(0.1*('Calcification Rates'!$F$47+'Calcification Rates'!$G$47)*(BL41+(2*'Calcification Rates'!$F$47+'Calcification Rates'!$G$47)))*('Calcification Rates'!$H$47+'Calcification Rates'!$I$47)</f>
        <v>25.719156236253681</v>
      </c>
      <c r="CE41" s="2">
        <f>(2*'Calcification Rates'!$F$48*'Calcification Rates'!$H$48)+0.1*'Calcification Rates'!$F$48*($A41+(2*'Calcification Rates'!$F$48))*'Calcification Rates'!$H$48</f>
        <v>10.777201682811626</v>
      </c>
      <c r="CF41" s="2">
        <f>(2*('Calcification Rates'!$F$48-'Calcification Rates'!$G$48)*('Calcification Rates'!$H$48-'Calcification Rates'!$I$48))+(0.1*('Calcification Rates'!$F$48-'Calcification Rates'!$G$48)*($A41+(2*'Calcification Rates'!$F$48-'Calcification Rates'!$G$48)))*('Calcification Rates'!$H$48-'Calcification Rates'!$I$48)</f>
        <v>6.2730320159962965</v>
      </c>
      <c r="CG41" s="2">
        <f>(2*('Calcification Rates'!$F$48+'Calcification Rates'!$G$48)*('Calcification Rates'!$H$48+'Calcification Rates'!$I$48))+(0.1*('Calcification Rates'!$F$48+'Calcification Rates'!$G$48)*($A41+(2*'Calcification Rates'!$F$48+'Calcification Rates'!$G$48)))*('Calcification Rates'!$H$48+'Calcification Rates'!$I$48)</f>
        <v>16.498580301941082</v>
      </c>
      <c r="CH41" s="2">
        <f>((((1-'Calcification Rates'!$J$52)*$A41)*'Calcification Rates'!$F$52*0.1)+('Calcification Rates'!$J$52*$A41*'Calcification Rates'!$F$52))*'Calcification Rates'!$H$52</f>
        <v>86.372078520000002</v>
      </c>
      <c r="CI41" s="2">
        <f>((((1-'Calcification Rates'!$J$52)*$A41)*(('Calcification Rates'!$F$52-'Calcification Rates'!$G$52)*0.1))+('Calcification Rates'!$J$52*$A41*('Calcification Rates'!$F$52-'Calcification Rates'!$G$52)))*('Calcification Rates'!$H$52-'Calcification Rates'!$I$52)</f>
        <v>56.540377447754992</v>
      </c>
      <c r="CJ41" s="2">
        <f>((((1-'Calcification Rates'!$J$52)*$A41)*(('Calcification Rates'!$F$52+'Calcification Rates'!$G$52)*0.1))+('Calcification Rates'!$J$52*$A41*('Calcification Rates'!$F$52+'Calcification Rates'!$G$52)))*('Calcification Rates'!$H$52+'Calcification Rates'!$I$52)</f>
        <v>122.19704450925404</v>
      </c>
      <c r="CK41" s="2">
        <f>((((1-'Calcification Rates'!$J$53)*$A41)*'Calcification Rates'!$F$53*0.1)+('Calcification Rates'!$J$53*$A41*'Calcification Rates'!$F$53))*'Calcification Rates'!$H$53</f>
        <v>103.36031203963641</v>
      </c>
      <c r="CL41" s="2">
        <f>((((1-'Calcification Rates'!$J$53)*$A41)*(('Calcification Rates'!$F$53-'Calcification Rates'!$G$53)*0.1))+('Calcification Rates'!$J$53*$A41*('Calcification Rates'!$F$53-'Calcification Rates'!$G$53)))*('Calcification Rates'!$H$53-'Calcification Rates'!$I$53)</f>
        <v>71.534205945456875</v>
      </c>
      <c r="CM41" s="2">
        <f>((((1-'Calcification Rates'!$J$53)*$A41)*(('Calcification Rates'!$F$53+'Calcification Rates'!$G$53)*0.1))+('Calcification Rates'!$J$53*$A41*('Calcification Rates'!$F$53+'Calcification Rates'!$G$53)))*('Calcification Rates'!$H$53+'Calcification Rates'!$I$53)</f>
        <v>141.00955228270024</v>
      </c>
      <c r="CN41" s="2">
        <f>((((1-'Calcification Rates'!$J$54)*$A41)*'Calcification Rates'!$F$54*0.1)+('Calcification Rates'!$J$54*$A41*'Calcification Rates'!$F$54))*'Calcification Rates'!$H$54</f>
        <v>88.122844905752061</v>
      </c>
      <c r="CO41" s="2">
        <f>((((1-'Calcification Rates'!$J$54)*$A41)*(('Calcification Rates'!$F$54-'Calcification Rates'!$G$54)*0.1))+('Calcification Rates'!$J$54*$A41*('Calcification Rates'!$F$54-'Calcification Rates'!$G$54)))*('Calcification Rates'!$H$54-'Calcification Rates'!$I$54)</f>
        <v>63.028843917104169</v>
      </c>
      <c r="CP41" s="2">
        <f>((((1-'Calcification Rates'!$J$54)*$A41)*(('Calcification Rates'!$F$54+'Calcification Rates'!$G$54)*0.1))+('Calcification Rates'!$J$54*$A41*('Calcification Rates'!$F$54+'Calcification Rates'!$G$54)))*('Calcification Rates'!$H$54+'Calcification Rates'!$I$54)</f>
        <v>117.20545191501012</v>
      </c>
      <c r="CQ41" s="2">
        <f>((((1-'Calcification Rates'!$J$55)*$A41)*'Calcification Rates'!$F$55*0.1)+('Calcification Rates'!$J$55*$A41*'Calcification Rates'!$F$55))*'Calcification Rates'!$H$55</f>
        <v>88.129584339062504</v>
      </c>
      <c r="CR41" s="2">
        <f>((((1-'Calcification Rates'!$J$55)*$A41)*(('Calcification Rates'!$F$55-'Calcification Rates'!$G$55)*0.1))+('Calcification Rates'!$J$55*$A41*('Calcification Rates'!$F$55-'Calcification Rates'!$G$55)))*('Calcification Rates'!$H$55-'Calcification Rates'!$I$55)</f>
        <v>64.398580341432478</v>
      </c>
      <c r="CS41" s="2">
        <f>((((1-'Calcification Rates'!$J$55)*$A41)*(('Calcification Rates'!$F$55+'Calcification Rates'!$G$55)*0.1))+('Calcification Rates'!$J$55*$A41*('Calcification Rates'!$F$55+'Calcification Rates'!$G$55)))*('Calcification Rates'!$H$55+'Calcification Rates'!$I$55)</f>
        <v>115.46945153878627</v>
      </c>
      <c r="CT41" s="2">
        <f>((((1-'Calcification Rates'!$J$56)*$A41)*'Calcification Rates'!$F$56*0.1)+('Calcification Rates'!$J$56*$A41*'Calcification Rates'!$F$56))*'Calcification Rates'!$H$56</f>
        <v>85.123988949999998</v>
      </c>
      <c r="CU41" s="2">
        <f>((((1-'Calcification Rates'!$J$56)*$A41)*(('Calcification Rates'!$F$56-'Calcification Rates'!$G$56)*0.1))+('Calcification Rates'!$J$56*$A41*('Calcification Rates'!$F$56-'Calcification Rates'!$G$56)))*('Calcification Rates'!$H$56-'Calcification Rates'!$I$56)</f>
        <v>63.076401916641338</v>
      </c>
      <c r="CV41" s="2">
        <f>((((1-'Calcification Rates'!$J$56)*$A41)*(('Calcification Rates'!$F$56+'Calcification Rates'!$G$56)*0.1))+('Calcification Rates'!$J$56*$A41*('Calcification Rates'!$F$56+'Calcification Rates'!$G$56)))*('Calcification Rates'!$H$56+'Calcification Rates'!$I$56)</f>
        <v>110.41397998336801</v>
      </c>
      <c r="CW41" s="2">
        <f>((((1-'Calcification Rates'!$J$57)*$A41)*'Calcification Rates'!$F$57*0.1)+('Calcification Rates'!$J$57*$A41*'Calcification Rates'!$F$57))*'Calcification Rates'!$H$57</f>
        <v>87.058625062499999</v>
      </c>
      <c r="CX41" s="2">
        <f>((((1-'Calcification Rates'!$J$57)*$A41)*(('Calcification Rates'!$F$57-'Calcification Rates'!$G$57)*0.1))+('Calcification Rates'!$J$57*$A41*('Calcification Rates'!$F$57-'Calcification Rates'!$G$57)))*('Calcification Rates'!$H$57-'Calcification Rates'!$I$57)</f>
        <v>57.011363270810435</v>
      </c>
      <c r="CY41" s="2">
        <f>((((1-'Calcification Rates'!$J$57)*$A41)*(('Calcification Rates'!$F$57+'Calcification Rates'!$G$57)*0.1))+('Calcification Rates'!$J$57*$A41*('Calcification Rates'!$F$57+'Calcification Rates'!$G$57)))*('Calcification Rates'!$H$57+'Calcification Rates'!$I$57)</f>
        <v>122.50989352087181</v>
      </c>
      <c r="CZ41" s="2">
        <f>((((1-'Calcification Rates'!$J$58)*$A41)*'Calcification Rates'!$F$58*0.1)+('Calcification Rates'!$J$58*$A41*'Calcification Rates'!$F$58))*'Calcification Rates'!$H$58</f>
        <v>88.122844905752061</v>
      </c>
      <c r="DA41" s="2">
        <f>((((1-'Calcification Rates'!$J$58)*$A41)*(('Calcification Rates'!$F$58-'Calcification Rates'!$G$58)*0.1))+('Calcification Rates'!$J$58*$A41*('Calcification Rates'!$F$58-'Calcification Rates'!$G$58)))*('Calcification Rates'!$H$58-'Calcification Rates'!$I$58)</f>
        <v>63.028843917104169</v>
      </c>
      <c r="DB41" s="2">
        <f>((((1-'Calcification Rates'!$J$58)*$A41)*(('Calcification Rates'!$F$58+'Calcification Rates'!$G$58)*0.1))+('Calcification Rates'!$J$58*$A41*('Calcification Rates'!$F$58+'Calcification Rates'!$G$58)))*('Calcification Rates'!$H$58+'Calcification Rates'!$I$58)</f>
        <v>117.20545191501012</v>
      </c>
      <c r="DC41" s="2">
        <f>((((1-'Calcification Rates'!$J$59)*$A41)*'Calcification Rates'!$F$59*0.1)+('Calcification Rates'!$J$59*$A41*'Calcification Rates'!$F$59))*'Calcification Rates'!$H$59</f>
        <v>73.052637840000003</v>
      </c>
      <c r="DD41" s="2">
        <f>((((1-'Calcification Rates'!$J$59)*$A41)*(('Calcification Rates'!$F$59-'Calcification Rates'!$G$59)*0.1))+('Calcification Rates'!$J$59*$A41*('Calcification Rates'!$F$59-'Calcification Rates'!$G$59)))*('Calcification Rates'!$H$59-'Calcification Rates'!$I$59)</f>
        <v>56.670576299999993</v>
      </c>
      <c r="DE41" s="2">
        <f>((((1-'Calcification Rates'!$J$59)*$A41)*(('Calcification Rates'!$F$59+'Calcification Rates'!$G$59)*0.1))+('Calcification Rates'!$J$59*$A41*('Calcification Rates'!$F$59+'Calcification Rates'!$G$59)))*('Calcification Rates'!$H$59+'Calcification Rates'!$I$59)</f>
        <v>90.988106039999991</v>
      </c>
      <c r="DF41" s="2">
        <f>((((1-'Calcification Rates'!$J$60)*$A41)*'Calcification Rates'!$F$60*0.1)+('Calcification Rates'!$J$60*$A41*'Calcification Rates'!$F$60))*'Calcification Rates'!$H$60</f>
        <v>94.907527792682927</v>
      </c>
      <c r="DG41" s="2">
        <f>((((1-'Calcification Rates'!$J$60)*$A41)*(('Calcification Rates'!$F$60-'Calcification Rates'!$G$60)*0.1))+('Calcification Rates'!$J$60*$A41*('Calcification Rates'!$F$60-'Calcification Rates'!$G$60)))*('Calcification Rates'!$H$60-'Calcification Rates'!$I$60)</f>
        <v>72.510475418267575</v>
      </c>
      <c r="DH41" s="2">
        <f>((((1-'Calcification Rates'!$J$60)*$A41)*(('Calcification Rates'!$F$60+'Calcification Rates'!$G$60)*0.1))+('Calcification Rates'!$J$60*$A41*('Calcification Rates'!$F$60+'Calcification Rates'!$G$60)))*('Calcification Rates'!$H$60+'Calcification Rates'!$I$60)</f>
        <v>120.22692741673546</v>
      </c>
      <c r="DI41" s="2">
        <f>((((1-'Calcification Rates'!$J$61)*$A41)*'Calcification Rates'!$F$61*0.1)+('Calcification Rates'!$J$61*$A41*'Calcification Rates'!$F$61))*'Calcification Rates'!$H$61</f>
        <v>88.122844905752061</v>
      </c>
      <c r="DJ41" s="2">
        <f>((((1-'Calcification Rates'!$J$61)*$A41)*(('Calcification Rates'!$F$61-'Calcification Rates'!$G$61)*0.1))+('Calcification Rates'!$J$61*$A41*('Calcification Rates'!$F$61-'Calcification Rates'!$G$61)))*('Calcification Rates'!$H$61-'Calcification Rates'!$I$61)</f>
        <v>63.028843917104169</v>
      </c>
      <c r="DK41" s="2">
        <f>((((1-'Calcification Rates'!$J$61)*$A41)*(('Calcification Rates'!$F$61+'Calcification Rates'!$G$61)*0.1))+('Calcification Rates'!$J$61*$A41*('Calcification Rates'!$F$61+'Calcification Rates'!$G$61)))*('Calcification Rates'!$H$61+'Calcification Rates'!$I$61)</f>
        <v>117.20545191501012</v>
      </c>
      <c r="DL41" s="2">
        <f>(2*'Calcification Rates'!$F$62*'Calcification Rates'!$H$62)+0.1*'Calcification Rates'!$F$62*(CV41+(2*'Calcification Rates'!$F$62))*'Calcification Rates'!$H$62</f>
        <v>23.306387654268761</v>
      </c>
      <c r="DM41" s="2">
        <f>(2*('Calcification Rates'!$F$62-'Calcification Rates'!$G$62)*('Calcification Rates'!$H$62-'Calcification Rates'!$I$62))+(0.1*('Calcification Rates'!$F$62-'Calcification Rates'!$G$62)*(CV41+(2*'Calcification Rates'!$F$62-'Calcification Rates'!$G$62)))*('Calcification Rates'!$H$62-'Calcification Rates'!$I$62)</f>
        <v>13.604263167553656</v>
      </c>
      <c r="DN41" s="2">
        <f>(2*('Calcification Rates'!$F$62+'Calcification Rates'!$G$62)*('Calcification Rates'!$H$62+'Calcification Rates'!$I$62))+(0.1*('Calcification Rates'!$F$62+'Calcification Rates'!$G$62)*(CV41+(2*'Calcification Rates'!$F$62+'Calcification Rates'!$G$62)))*('Calcification Rates'!$H$62+'Calcification Rates'!$I$62)</f>
        <v>35.57921384404974</v>
      </c>
      <c r="DO41" s="2">
        <f>((((((((($A41*2)/PI())/2)+'Calcification Rates'!$F$63)^2)*PI())/2))-((((((($A41*2)/PI())/2)^2)*PI())/2)))*'Calcification Rates'!$H$63</f>
        <v>42.41255336310082</v>
      </c>
      <c r="DP41" s="2">
        <f>((((((((($A41*2)/PI())/2)+('Calcification Rates'!$F$63-'Calcification Rates'!$G$63))^2)*PI())/2))-((((((($A41*2)/PI())/2)^2)*PI())/2)))*('Calcification Rates'!$H$63-'Calcification Rates'!$I$63)</f>
        <v>31.110024790502841</v>
      </c>
      <c r="DQ41" s="2">
        <f>((((((((($A41*2)/PI())/2)+('Calcification Rates'!$F$63+'Calcification Rates'!$G$63))^2)*PI())/2))-((((((($A41*2)/PI())/2)^2)*PI())/2)))*('Calcification Rates'!$H$63+'Calcification Rates'!$I$63)</f>
        <v>55.064855142307174</v>
      </c>
      <c r="DR41" s="2">
        <f>(2*'Calcification Rates'!$F$64*'Calcification Rates'!$H$64)+0.1*'Calcification Rates'!$F$64*($A41+(2*'Calcification Rates'!$F$64))*'Calcification Rates'!$H$64</f>
        <v>10.777201682811626</v>
      </c>
      <c r="DS41" s="2">
        <f>(2*('Calcification Rates'!$F$64-'Calcification Rates'!$G$64)*('Calcification Rates'!$H$64-'Calcification Rates'!$I$64))+(0.1*('Calcification Rates'!$F$64-'Calcification Rates'!$G$64)*($A41+(2*'Calcification Rates'!$F$64-'Calcification Rates'!$G$64)))*('Calcification Rates'!$H$64-'Calcification Rates'!$I$64)</f>
        <v>6.2730320159962965</v>
      </c>
      <c r="DT41" s="2">
        <f>(2*('Calcification Rates'!$F$64+'Calcification Rates'!$G$64)*('Calcification Rates'!$H$64+'Calcification Rates'!$I$64))+(0.1*('Calcification Rates'!$F$64+'Calcification Rates'!$G$64)*($A41+(2*'Calcification Rates'!$F$64+'Calcification Rates'!$G$64)))*('Calcification Rates'!$H$64+'Calcification Rates'!$I$64)</f>
        <v>16.498580301941082</v>
      </c>
      <c r="DU41" s="2">
        <f>((((((((($A41*2)/PI())/2)+'Calcification Rates'!$F$65)^2)*PI())/2))-((((((($A41*2)/PI())/2)^2)*PI())/2)))*'Calcification Rates'!$H$65</f>
        <v>42.41255336310082</v>
      </c>
      <c r="DV41" s="2">
        <f>((((((((($A41*2)/PI())/2)+('Calcification Rates'!$F$65-'Calcification Rates'!$G$65))^2)*PI())/2))-((((((($A41*2)/PI())/2)^2)*PI())/2)))*('Calcification Rates'!$H$65-'Calcification Rates'!$I$65)</f>
        <v>31.110024790502841</v>
      </c>
      <c r="DW41" s="2">
        <f>((((((((($A41*2)/PI())/2)+('Calcification Rates'!$F$65+'Calcification Rates'!$G$65))^2)*PI())/2))-((((((($A41*2)/PI())/2)^2)*PI())/2)))*('Calcification Rates'!$H$65+'Calcification Rates'!$I$65)</f>
        <v>55.064855142307174</v>
      </c>
      <c r="DX41" s="2">
        <f>(2*'Calcification Rates'!$F$66*'Calcification Rates'!$H$66)+0.1*'Calcification Rates'!$F$66*(DH41+(2*'Calcification Rates'!$F$66))*'Calcification Rates'!$H$66</f>
        <v>25.028014755144916</v>
      </c>
      <c r="DY41" s="2">
        <f>(2*('Calcification Rates'!$F$66-'Calcification Rates'!$G$66)*('Calcification Rates'!$H$66-'Calcification Rates'!$I$66))+(0.1*('Calcification Rates'!$F$66-'Calcification Rates'!$G$66)*(DH41+(2*'Calcification Rates'!$F$66-'Calcification Rates'!$G$66)))*('Calcification Rates'!$H$66-'Calcification Rates'!$I$66)</f>
        <v>14.611642758060347</v>
      </c>
      <c r="DZ41" s="2">
        <f>(2*('Calcification Rates'!$F$66+'Calcification Rates'!$G$66)*('Calcification Rates'!$H$66+'Calcification Rates'!$I$66))+(0.1*('Calcification Rates'!$F$66+'Calcification Rates'!$G$66)*(DH41+(2*'Calcification Rates'!$F$66+'Calcification Rates'!$G$66)))*('Calcification Rates'!$H$66+'Calcification Rates'!$I$66)</f>
        <v>38.201070992855442</v>
      </c>
      <c r="EA41" s="2">
        <f>((((((((($A41*2)/PI())/2)+'Calcification Rates'!$F$67)^2)*PI())/2))-((((((($A41*2)/PI())/2)^2)*PI())/2)))*'Calcification Rates'!$H$67</f>
        <v>42.41255336310082</v>
      </c>
      <c r="EB41" s="2">
        <f>((((((((($A41*2)/PI())/2)+('Calcification Rates'!$F$67-'Calcification Rates'!$G$67))^2)*PI())/2))-((((((($A41*2)/PI())/2)^2)*PI())/2)))*('Calcification Rates'!$H$67-'Calcification Rates'!$I$67)</f>
        <v>31.110024790502841</v>
      </c>
      <c r="EC41" s="2">
        <f>((((((((($A41*2)/PI())/2)+('Calcification Rates'!$F$67+'Calcification Rates'!$G$67))^2)*PI())/2))-((((((($A41*2)/PI())/2)^2)*PI())/2)))*('Calcification Rates'!$H$67+'Calcification Rates'!$I$67)</f>
        <v>55.064855142307174</v>
      </c>
      <c r="ED41" s="2">
        <f>((((((((($A41*2)/PI())/2)+'Calcification Rates'!$F$68)^2)*PI())/2))-((((((($A41*2)/PI())/2)^2)*PI())/2)))*'Calcification Rates'!$H$68</f>
        <v>42.41255336310082</v>
      </c>
      <c r="EE41" s="2">
        <f>((((((((($A41*2)/PI())/2)+('Calcification Rates'!$F$68-'Calcification Rates'!$G$68))^2)*PI())/2))-((((((($A41*2)/PI())/2)^2)*PI())/2)))*('Calcification Rates'!$H$68-'Calcification Rates'!$I$68)</f>
        <v>31.110024790502841</v>
      </c>
      <c r="EF41" s="2">
        <f>((((((((($A41*2)/PI())/2)+('Calcification Rates'!$F$68+'Calcification Rates'!$G$68))^2)*PI())/2))-((((((($A41*2)/PI())/2)^2)*PI())/2)))*('Calcification Rates'!$H$68+'Calcification Rates'!$I$68)</f>
        <v>55.064855142307174</v>
      </c>
      <c r="EG41" s="2">
        <f>((((1-'Calcification Rates'!$J$69)*$A41)*'Calcification Rates'!$F$69*0.1)+('Calcification Rates'!$J$69*$A41*'Calcification Rates'!$F$69))*'Calcification Rates'!$H$69</f>
        <v>11.970151050000004</v>
      </c>
      <c r="EH41" s="2">
        <f>((((1-'Calcification Rates'!$J$69)*EC41)*(('Calcification Rates'!$F$69-'Calcification Rates'!$G$69)*0.1))+('Calcification Rates'!$J$69*EC41*('Calcification Rates'!$F$69-'Calcification Rates'!$G$69)))*('Calcification Rates'!$H$69-'Calcification Rates'!$I$69)</f>
        <v>12.489134224931028</v>
      </c>
      <c r="EI41" s="2">
        <f>((((1-'Calcification Rates'!$J$69)*EC41)*(('Calcification Rates'!$F$69+'Calcification Rates'!$G$69)*0.1))+('Calcification Rates'!$J$69*EC41*('Calcification Rates'!$F$69+'Calcification Rates'!$G$69)))*('Calcification Rates'!$H$69+'Calcification Rates'!$I$69)</f>
        <v>21.781931563778983</v>
      </c>
      <c r="EJ41" s="2">
        <f>(2*'Calcification Rates'!$F$70*'Calcification Rates'!$H$70)+0.1*'Calcification Rates'!$F$70*(DT41+(2*'Calcification Rates'!$F$70))*'Calcification Rates'!$H$70</f>
        <v>6.8294526274523264</v>
      </c>
      <c r="EK41" s="2">
        <f>(2*('Calcification Rates'!$F$70-'Calcification Rates'!$G$70)*('Calcification Rates'!$H$70-'Calcification Rates'!$I$70))+(0.1*('Calcification Rates'!$F$70-'Calcification Rates'!$G$70)*(DT41+(2*'Calcification Rates'!$F$70-'Calcification Rates'!$G$70)))*('Calcification Rates'!$H$70-'Calcification Rates'!$I$70)</f>
        <v>3.9630766111428621</v>
      </c>
      <c r="EL41" s="2">
        <f>(2*('Calcification Rates'!$F$70+'Calcification Rates'!$G$70)*('Calcification Rates'!$H$70+'Calcification Rates'!$I$70))+(0.1*('Calcification Rates'!$F$70+'Calcification Rates'!$G$70)*(DT41+(2*'Calcification Rates'!$F$70+'Calcification Rates'!$G$70)))*('Calcification Rates'!$H$70+'Calcification Rates'!$I$70)</f>
        <v>10.486573359661168</v>
      </c>
      <c r="EM41" s="2">
        <f>((((1-'Calcification Rates'!$J$71)*$A41)*'Calcification Rates'!$F$71*0.1)+('Calcification Rates'!$J$71*$A41*'Calcification Rates'!$F$71))*'Calcification Rates'!$H$71</f>
        <v>88.122844905752061</v>
      </c>
      <c r="EN41" s="2">
        <f>((((1-'Calcification Rates'!$J$71)*$A41)*(('Calcification Rates'!$F$71-'Calcification Rates'!$G$71)*0.1))+('Calcification Rates'!$J$71*$A41*('Calcification Rates'!$F$71-'Calcification Rates'!$G$71)))*('Calcification Rates'!$H$71-'Calcification Rates'!$I$71)</f>
        <v>63.028843917104169</v>
      </c>
      <c r="EO41" s="2">
        <f>((((1-'Calcification Rates'!$J$71)*$A41)*(('Calcification Rates'!$F$71+'Calcification Rates'!$G$71)*0.1))+('Calcification Rates'!$J$71*$A41*('Calcification Rates'!$F$71+'Calcification Rates'!$G$71)))*('Calcification Rates'!$H$71+'Calcification Rates'!$I$71)</f>
        <v>117.20545191501012</v>
      </c>
      <c r="EP41" s="2">
        <f>(2*'Calcification Rates'!$F$72*'Calcification Rates'!$H$72)+0.1*'Calcification Rates'!$F$72*($A41+(2*'Calcification Rates'!$F$72))*'Calcification Rates'!$H$72</f>
        <v>10.777201682811626</v>
      </c>
      <c r="EQ41" s="2">
        <f>(2*('Calcification Rates'!$F$72-'Calcification Rates'!$G$72)*('Calcification Rates'!$H$72-'Calcification Rates'!$I$72))+(0.1*('Calcification Rates'!$F$72-'Calcification Rates'!$G$72)*($A41+(2*'Calcification Rates'!$F$72-'Calcification Rates'!$G$72)))*('Calcification Rates'!$H$72-'Calcification Rates'!$I$72)</f>
        <v>6.2730320159962965</v>
      </c>
      <c r="ER41" s="2">
        <f>(2*('Calcification Rates'!$F$72+'Calcification Rates'!$G$72)*('Calcification Rates'!$H$72+'Calcification Rates'!$I$72))+(0.1*('Calcification Rates'!$F$72+'Calcification Rates'!$G$72)*($A41+(2*'Calcification Rates'!$F$72+'Calcification Rates'!$G$72)))*('Calcification Rates'!$H$72+'Calcification Rates'!$I$72)</f>
        <v>16.498580301941082</v>
      </c>
      <c r="ES41" s="2">
        <f>$A41*'Calcification Rates'!$F$73*'Calcification Rates'!$H$73</f>
        <v>52.650000000000013</v>
      </c>
      <c r="ET41" s="2">
        <f>$A41*('Calcification Rates'!$F$73-'Calcification Rates'!$G$73)*('Calcification Rates'!$H$73-'Calcification Rates'!$I$73)</f>
        <v>36.862410000000004</v>
      </c>
      <c r="EU41" s="2">
        <f>$A41*('Calcification Rates'!$F$73+'Calcification Rates'!$G$73)*('Calcification Rates'!$H$73+'Calcification Rates'!$I$73)</f>
        <v>71.231160000000017</v>
      </c>
      <c r="EV41" s="2">
        <f>(2*'Calcification Rates'!$F$74*'Calcification Rates'!$H$74)+0.1*'Calcification Rates'!$F$74*($A41+(2*'Calcification Rates'!$F$74))*'Calcification Rates'!$H$74</f>
        <v>10.777201682811626</v>
      </c>
      <c r="EW41" s="2">
        <f>(2*('Calcification Rates'!$F$74-'Calcification Rates'!$G$74)*('Calcification Rates'!$H$74-'Calcification Rates'!$I$74))+(0.1*('Calcification Rates'!$F$74-'Calcification Rates'!$G$74)*($A41+(2*'Calcification Rates'!$F$74-'Calcification Rates'!$G$74)))*('Calcification Rates'!$H$74-'Calcification Rates'!$I$74)</f>
        <v>6.2730320159962965</v>
      </c>
      <c r="EX41" s="2">
        <f>(2*('Calcification Rates'!$F$74+'Calcification Rates'!$G$74)*('Calcification Rates'!$H$74+'Calcification Rates'!$I$74))+(0.1*('Calcification Rates'!$F$74+'Calcification Rates'!$G$74)*($A41+(2*'Calcification Rates'!$F$74+'Calcification Rates'!$G$74)))*('Calcification Rates'!$H$74+'Calcification Rates'!$I$74)</f>
        <v>16.498580301941082</v>
      </c>
      <c r="EY41" s="2">
        <f>$A41*'Calcification Rates'!$F$75*'Calcification Rates'!$H$75</f>
        <v>32.881674693877557</v>
      </c>
      <c r="EZ41" s="2">
        <f>$A41*('Calcification Rates'!$F$75-'Calcification Rates'!$G$75)*('Calcification Rates'!$H$75-'Calcification Rates'!$I$75)</f>
        <v>25.525543344635732</v>
      </c>
      <c r="FA41" s="2">
        <f>$A41*('Calcification Rates'!$F$75+'Calcification Rates'!$G$75)*('Calcification Rates'!$H$75+'Calcification Rates'!$I$75)</f>
        <v>41.093293153175921</v>
      </c>
      <c r="FB41" s="2">
        <f>((((1-'Calcification Rates'!$J$76)*$A41)*'Calcification Rates'!$F$76*0.1)+('Calcification Rates'!$J$76*$A41*'Calcification Rates'!$F$76))*'Calcification Rates'!$H$76</f>
        <v>22.51314</v>
      </c>
      <c r="FC41" s="2">
        <f>((((1-'Calcification Rates'!$J$76)*$A41)*(('Calcification Rates'!$F$76-'Calcification Rates'!$G$76)*0.1))+('Calcification Rates'!$J$76*$A41*('Calcification Rates'!$F$76-'Calcification Rates'!$G$76)))*('Calcification Rates'!$H$76-'Calcification Rates'!$I$76)</f>
        <v>15.757196832</v>
      </c>
      <c r="FD41" s="2">
        <f>((((1-'Calcification Rates'!$J$76)*$A41)*(('Calcification Rates'!$F$76+'Calcification Rates'!$G$76)*0.1))+('Calcification Rates'!$J$76*$A41*('Calcification Rates'!$F$76+'Calcification Rates'!$G$76)))*('Calcification Rates'!$H$76+'Calcification Rates'!$I$76)</f>
        <v>30.465781632000002</v>
      </c>
      <c r="FE41" s="113">
        <f>$A41*'Calcification Rates'!$F$77*'Calcification Rates'!$H$77</f>
        <v>69.03</v>
      </c>
      <c r="FF41" s="113">
        <f>$A41*('Calcification Rates'!$F$77-'Calcification Rates'!$G$77)*('Calcification Rates'!$H$77-'Calcification Rates'!$I$77)</f>
        <v>48.239100000000001</v>
      </c>
      <c r="FG41" s="113">
        <f>$A41*('Calcification Rates'!$F$77+'Calcification Rates'!$G$77)*('Calcification Rates'!$H$77+'Calcification Rates'!$I$77)</f>
        <v>93.52200000000002</v>
      </c>
      <c r="FH41" s="113">
        <f>$A41*'Calcification Rates'!$F$81*'Calcification Rates'!$H$81</f>
        <v>6.9419999999999993</v>
      </c>
      <c r="FI41" s="113">
        <f>$A41*('Calcification Rates'!$F$81-'Calcification Rates'!$G$81)*('Calcification Rates'!$H$81-'Calcification Rates'!$I$81)</f>
        <v>3.9389999999999996</v>
      </c>
      <c r="FJ41" s="113">
        <f>$A41*('Calcification Rates'!$F$81+'Calcification Rates'!$G$81)*('Calcification Rates'!$H$81+'Calcification Rates'!$I$81)</f>
        <v>9.9450000000000003</v>
      </c>
      <c r="FK41" s="113">
        <f>$A41*'Calcification Rates'!$F$84*'Calcification Rates'!$H$84</f>
        <v>6.9419999999999993</v>
      </c>
      <c r="FL41" s="113">
        <f>$A41*('Calcification Rates'!$F$84-'Calcification Rates'!$G$84)*('Calcification Rates'!$H$84-'Calcification Rates'!$I$84)</f>
        <v>3.9389999999999996</v>
      </c>
      <c r="FM41" s="113">
        <f>$A41*('Calcification Rates'!$F$84+'Calcification Rates'!$G$84)*('Calcification Rates'!$H$84+'Calcification Rates'!$I$84)</f>
        <v>9.9450000000000003</v>
      </c>
    </row>
    <row r="42" spans="1:169" x14ac:dyDescent="0.3">
      <c r="A42" s="1">
        <v>40</v>
      </c>
      <c r="B42" s="2">
        <f>((((1-'Calcification Rates'!$J$11)*A42)*'Calcification Rates'!$F$11*0.1)+('Calcification Rates'!$J$11*A42*'Calcification Rates'!$F$11))*'Calcification Rates'!$H$11</f>
        <v>90.382405031540571</v>
      </c>
      <c r="C42" s="2">
        <f>((((1-'Calcification Rates'!$J$11)*A42)*(('Calcification Rates'!$F$11-'Calcification Rates'!$G$11)*0.1))+('Calcification Rates'!$J$11*A42*('Calcification Rates'!$F$11-'Calcification Rates'!$G$11)))*('Calcification Rates'!$H$11-'Calcification Rates'!$I$11)</f>
        <v>64.644968120106839</v>
      </c>
      <c r="D42" s="2">
        <f>((((1-'Calcification Rates'!$J$11)*A42)*(('Calcification Rates'!$F$11+'Calcification Rates'!$G$11)*0.1))+('Calcification Rates'!$J$11*A42*('Calcification Rates'!$F$11+'Calcification Rates'!$G$11)))*('Calcification Rates'!$H$11+'Calcification Rates'!$I$11)</f>
        <v>120.21071991283087</v>
      </c>
      <c r="E42" s="2">
        <f>((((1-'Calcification Rates'!$J$12)*A42)*'Calcification Rates'!$F$12*0.1)+('Calcification Rates'!$J$12*A42*'Calcification Rates'!$F$12))*'Calcification Rates'!$H$12</f>
        <v>15.69209256955982</v>
      </c>
      <c r="F42" s="2">
        <f>((((1-'Calcification Rates'!$J$12)*A42)*(('Calcification Rates'!$F$12-'Calcification Rates'!$G$12)*0.1))+('Calcification Rates'!$J$12*A42*('Calcification Rates'!$F$12-'Calcification Rates'!$G$12)))*('Calcification Rates'!$H$12-'Calcification Rates'!$I$12)</f>
        <v>11.831078913158059</v>
      </c>
      <c r="G42" s="2">
        <f>((((1-'Calcification Rates'!$J$12)*A42)*(('Calcification Rates'!$F$12+'Calcification Rates'!$G$12)*0.1))+('Calcification Rates'!$J$12*A42*('Calcification Rates'!$F$12+'Calcification Rates'!$G$12)))*('Calcification Rates'!$H$12+'Calcification Rates'!$I$12)</f>
        <v>20.045237034370636</v>
      </c>
      <c r="H42" s="2">
        <f>(2*'Calcification Rates'!$F$13*'Calcification Rates'!$H$13)+0.1*'Calcification Rates'!$F$13*(A42+(2*'Calcification Rates'!$F$13))*'Calcification Rates'!$H$13</f>
        <v>10.952646126243781</v>
      </c>
      <c r="I42" s="2">
        <f>(2*('Calcification Rates'!$F$13-'Calcification Rates'!$G$13)*('Calcification Rates'!$H$13-'Calcification Rates'!$I$13))+(0.1*('Calcification Rates'!$F$13-'Calcification Rates'!$G$13)*(A42+(2*'Calcification Rates'!$F$13-'Calcification Rates'!$G$13)))*('Calcification Rates'!$H$13-'Calcification Rates'!$I$13)</f>
        <v>6.3756902231605626</v>
      </c>
      <c r="J42" s="2">
        <f>(2*('Calcification Rates'!$F$13+'Calcification Rates'!$G$13)*('Calcification Rates'!$H$13+'Calcification Rates'!$I$13))+(0.1*('Calcification Rates'!$F$13+'Calcification Rates'!$G$13)*(A42+(2*'Calcification Rates'!$F$13+'Calcification Rates'!$G$13)))*('Calcification Rates'!$H$13+'Calcification Rates'!$I$13)</f>
        <v>16.765763751827961</v>
      </c>
      <c r="K42" s="2">
        <f>(2*'Calcification Rates'!$F$14*'Calcification Rates'!$H$14)+0.1*'Calcification Rates'!$F$14*(A42+(2*'Calcification Rates'!$F$14))*'Calcification Rates'!$H$14</f>
        <v>20.713667645686353</v>
      </c>
      <c r="L42" s="2">
        <f>(2*('Calcification Rates'!$F$14-'Calcification Rates'!$G$14)*('Calcification Rates'!$H$14-'Calcification Rates'!$I$14))+(0.1*('Calcification Rates'!$F$14-'Calcification Rates'!$G$14)*(A42+(2*'Calcification Rates'!$F$14-'Calcification Rates'!$G$14)))*('Calcification Rates'!$H$14-'Calcification Rates'!$I$14)</f>
        <v>12.902759408678767</v>
      </c>
      <c r="M42" s="2">
        <f>(2*('Calcification Rates'!$F$14+'Calcification Rates'!$G$14)*('Calcification Rates'!$H$14+'Calcification Rates'!$I$14))+(0.1*('Calcification Rates'!$F$14+'Calcification Rates'!$G$14)*(A42+(2*'Calcification Rates'!$F$14+'Calcification Rates'!$G$14)))*('Calcification Rates'!$H$14+'Calcification Rates'!$I$14)</f>
        <v>30.430193175684067</v>
      </c>
      <c r="N42" s="2">
        <f>((((((((($A42*2)/PI())/2)+'Calcification Rates'!$F$15)^2)*PI())/2))-((((((($A42*2)/PI())/2)^2)*PI())/2)))*'Calcification Rates'!$H$15</f>
        <v>50.728778114655164</v>
      </c>
      <c r="O42" s="2">
        <f>((((((((($A42*2)/PI())/2)+('Calcification Rates'!$F$15-'Calcification Rates'!$G$15))^2)*PI())/2))-((((((($A42*2)/PI())/2)^2)*PI())/2)))*('Calcification Rates'!$H$15-'Calcification Rates'!$I$15)</f>
        <v>38.626693077695997</v>
      </c>
      <c r="P42" s="2">
        <f>((((((((($A42*2)/PI())/2)+('Calcification Rates'!$F$15+'Calcification Rates'!$G$15))^2)*PI())/2))-((((((($A42*2)/PI())/2)^2)*PI())/2)))*('Calcification Rates'!$H$15+'Calcification Rates'!$I$15)</f>
        <v>64.392146832491534</v>
      </c>
      <c r="Q42" s="2">
        <f>(2*'Calcification Rates'!$F$16*'Calcification Rates'!$H$16)+0.1*'Calcification Rates'!$F$16*(A42+(2*'Calcification Rates'!$F$16))*'Calcification Rates'!$H$16</f>
        <v>20.713667645686353</v>
      </c>
      <c r="R42" s="2">
        <f>(2*('Calcification Rates'!$F$16-'Calcification Rates'!$G$16)*('Calcification Rates'!$H$16-'Calcification Rates'!$I$16))+(0.1*('Calcification Rates'!$F$16-'Calcification Rates'!$G$16)*(A42+(2*'Calcification Rates'!$F$16-'Calcification Rates'!$G$16)))*('Calcification Rates'!$H$16-'Calcification Rates'!$I$16)</f>
        <v>12.902759408678767</v>
      </c>
      <c r="S42" s="2">
        <f>(2*('Calcification Rates'!$F$16+'Calcification Rates'!$G$16)*('Calcification Rates'!$H$16+'Calcification Rates'!$I$16))+(0.1*('Calcification Rates'!$F$16+'Calcification Rates'!$G$16)*(A42+(2*'Calcification Rates'!$F$16+'Calcification Rates'!$G$16)))*('Calcification Rates'!$H$16+'Calcification Rates'!$I$16)</f>
        <v>30.430193175684067</v>
      </c>
      <c r="T42" s="2">
        <f>$A42*'Calcification Rates'!$F$17*'Calcification Rates'!$H$17</f>
        <v>48.995699783713391</v>
      </c>
      <c r="U42" s="2">
        <f>$A42*('Calcification Rates'!$F$17-'Calcification Rates'!$G$17)*('Calcification Rates'!$H$17-'Calcification Rates'!$I$17)</f>
        <v>37.514214067039489</v>
      </c>
      <c r="V42" s="2">
        <f>$A42*('Calcification Rates'!$F$17+'Calcification Rates'!$G$17)*('Calcification Rates'!$H$17+'Calcification Rates'!$I$17)</f>
        <v>61.85074707414627</v>
      </c>
      <c r="W42" s="2">
        <f>$A42*'Calcification Rates'!$F$22*'Calcification Rates'!$H$22</f>
        <v>7.1199999999999992</v>
      </c>
      <c r="X42" s="2">
        <f>$A42*('Calcification Rates'!$F$22-'Calcification Rates'!$G$22)*('Calcification Rates'!$H$22-'Calcification Rates'!$I$22)</f>
        <v>4.04</v>
      </c>
      <c r="Y42" s="2">
        <f>$A42*('Calcification Rates'!$F$22+'Calcification Rates'!$G$22)*('Calcification Rates'!$H$22+'Calcification Rates'!$I$22)</f>
        <v>10.199999999999999</v>
      </c>
      <c r="Z42" s="2">
        <f>((((((((($A42*2)/PI())/2)+'Calcification Rates'!$F$25)^2)*PI())/2))-((((((($A42*2)/PI())/2)^2)*PI())/2)))*'Calcification Rates'!$H$25</f>
        <v>75.79240029994294</v>
      </c>
      <c r="AA42" s="2">
        <f>((((((((($A42*2)/PI())/2)+('Calcification Rates'!$F$25-'Calcification Rates'!$G$25))^2)*PI())/2))-((((((($A42*2)/PI())/2)^2)*PI())/2)))*('Calcification Rates'!$H$25-'Calcification Rates'!$I$25)</f>
        <v>32.824239801968673</v>
      </c>
      <c r="AB42" s="2">
        <f>((((((((($A42*2)/PI())/2)+('Calcification Rates'!$F$25+'Calcification Rates'!$G$25))^2)*PI())/2))-((((((($A42*2)/PI())/2)^2)*PI())/2)))*('Calcification Rates'!$H$25+'Calcification Rates'!$I$25)</f>
        <v>120.40650580122157</v>
      </c>
      <c r="AC42" s="2">
        <f>((((((((($A42*2)/PI())/2)+'Calcification Rates'!$F$26)^2)*PI())/2))-((((((($A42*2)/PI())/2)^2)*PI())/2)))*'Calcification Rates'!$H$26</f>
        <v>75.79240029994294</v>
      </c>
      <c r="AD42" s="2">
        <f>((((((((($A42*2)/PI())/2)+('Calcification Rates'!$F$26-'Calcification Rates'!$G$26))^2)*PI())/2))-((((((($A42*2)/PI())/2)^2)*PI())/2)))*('Calcification Rates'!$H$26-'Calcification Rates'!$I$26)</f>
        <v>32.824239801968673</v>
      </c>
      <c r="AE42" s="2">
        <f>((((((((($A42*2)/PI())/2)+('Calcification Rates'!$F$26+'Calcification Rates'!$G$26))^2)*PI())/2))-((((((($A42*2)/PI())/2)^2)*PI())/2)))*('Calcification Rates'!$H$26+'Calcification Rates'!$I$26)</f>
        <v>120.40650580122157</v>
      </c>
      <c r="AF42" s="2">
        <f>((((((((($A42*2)/PI())/2)+'Calcification Rates'!$F$27)^2)*PI())/2))-((((((($A42*2)/PI())/2)^2)*PI())/2)))*'Calcification Rates'!$H$27</f>
        <v>75.79240029994294</v>
      </c>
      <c r="AG42" s="2">
        <f>((((((((($A42*2)/PI())/2)+('Calcification Rates'!$F$27-'Calcification Rates'!$G$27))^2)*PI())/2))-((((((($A42*2)/PI())/2)^2)*PI())/2)))*('Calcification Rates'!$H$27-'Calcification Rates'!$I$27)</f>
        <v>32.824239801968673</v>
      </c>
      <c r="AH42" s="2">
        <f>((((((((($A42*2)/PI())/2)+('Calcification Rates'!$F$27+'Calcification Rates'!$G$27))^2)*PI())/2))-((((((($A42*2)/PI())/2)^2)*PI())/2)))*('Calcification Rates'!$H$27+'Calcification Rates'!$I$27)</f>
        <v>120.40650580122157</v>
      </c>
      <c r="AI42" s="2">
        <f>$A42*'Calcification Rates'!$F$29*'Calcification Rates'!$H$29</f>
        <v>64.547999999999988</v>
      </c>
      <c r="AJ42" s="2">
        <f>$A42*('Calcification Rates'!$F$29-'Calcification Rates'!$G$29)*('Calcification Rates'!$H$29-'Calcification Rates'!$I$29)</f>
        <v>59.723199999999999</v>
      </c>
      <c r="AK42" s="2">
        <f>$A42*('Calcification Rates'!$F$29+'Calcification Rates'!$G$29)*('Calcification Rates'!$H$29+'Calcification Rates'!$I$29)</f>
        <v>69.372799999999984</v>
      </c>
      <c r="AL42" s="2">
        <f>(2*'Calcification Rates'!$F$30*'Calcification Rates'!$H$30)+0.1*'Calcification Rates'!$F$30*($A42+(2*'Calcification Rates'!$F$30))*'Calcification Rates'!$H$30</f>
        <v>10.952646126243781</v>
      </c>
      <c r="AM42" s="2">
        <f>(2*('Calcification Rates'!$F$30-'Calcification Rates'!$G$30)*('Calcification Rates'!$H$30-'Calcification Rates'!$I$30))+(0.1*('Calcification Rates'!$F$30-'Calcification Rates'!$G$30)*($A42+(2*'Calcification Rates'!$F$30-'Calcification Rates'!$G$30)))*('Calcification Rates'!$H$30-'Calcification Rates'!$I$30)</f>
        <v>6.3756902231605626</v>
      </c>
      <c r="AN42" s="2">
        <f>(2*('Calcification Rates'!$F$30+'Calcification Rates'!$G$30)*('Calcification Rates'!$H$30+'Calcification Rates'!$I$30))+(0.1*('Calcification Rates'!$F$30+'Calcification Rates'!$G$30)*($A42+(2*'Calcification Rates'!$F$30+'Calcification Rates'!$G$30)))*('Calcification Rates'!$H$30+'Calcification Rates'!$I$30)</f>
        <v>16.765763751827961</v>
      </c>
      <c r="AO42" s="2">
        <f>((((((((($A42*2)/PI())/2)+'Calcification Rates'!$F$31)^2)*PI())/2))-((((((($A42*2)/PI())/2)^2)*PI())/2)))*'Calcification Rates'!$H$31</f>
        <v>139.83997886446886</v>
      </c>
      <c r="AP42" s="2">
        <f>((((((((($A42*2)/PI())/2)+('Calcification Rates'!$F$31-'Calcification Rates'!$G$31))^2)*PI())/2))-((((((($A42*2)/PI())/2)^2)*PI())/2)))*('Calcification Rates'!$H$31-'Calcification Rates'!$I$31)</f>
        <v>86.174086422124972</v>
      </c>
      <c r="AQ42" s="2">
        <f>((((((((($A42*2)/PI())/2)+('Calcification Rates'!$F$31+'Calcification Rates'!$G$31))^2)*PI())/2))-((((((($A42*2)/PI())/2)^2)*PI())/2)))*('Calcification Rates'!$H$31+'Calcification Rates'!$I$31)</f>
        <v>207.60421572480701</v>
      </c>
      <c r="AR42" s="2">
        <f>(2*'Calcification Rates'!$F$32*'Calcification Rates'!$H$32)+0.1*'Calcification Rates'!$F$32*($A42+(2*'Calcification Rates'!$F$32))*'Calcification Rates'!$H$32</f>
        <v>10.952646126243781</v>
      </c>
      <c r="AS42" s="2">
        <f>(2*('Calcification Rates'!$F$32-'Calcification Rates'!$G$32)*('Calcification Rates'!$H$32-'Calcification Rates'!$I$32))+(0.1*('Calcification Rates'!$F$32-'Calcification Rates'!$G$32)*($A42+(2*'Calcification Rates'!$F$32-'Calcification Rates'!$G$32)))*('Calcification Rates'!$H$32-'Calcification Rates'!$I$32)</f>
        <v>6.3756902231605626</v>
      </c>
      <c r="AT42" s="2">
        <f>(2*('Calcification Rates'!$F$32+'Calcification Rates'!$G$32)*('Calcification Rates'!$H$32+'Calcification Rates'!$I$32))+(0.1*('Calcification Rates'!$F$32+'Calcification Rates'!$G$32)*($A42+(2*'Calcification Rates'!$F$32+'Calcification Rates'!$G$32)))*('Calcification Rates'!$H$32+'Calcification Rates'!$I$32)</f>
        <v>16.765763751827961</v>
      </c>
      <c r="AU42" s="2">
        <f>((((((((($A42*2)/PI())/2)+'Calcification Rates'!$F$36)^2)*PI())/2))-((((((($A42*2)/PI())/2)^2)*PI())/2)))*'Calcification Rates'!$H$36</f>
        <v>53.610566769033241</v>
      </c>
      <c r="AV42" s="2">
        <f>((((((((($A42*2)/PI())/2)+('Calcification Rates'!$F$36-'Calcification Rates'!$G$36))^2)*PI())/2))-((((((($A42*2)/PI())/2)^2)*PI())/2)))*('Calcification Rates'!$H$36-'Calcification Rates'!$I$36)</f>
        <v>41.017458519160812</v>
      </c>
      <c r="AW42" s="2">
        <f>((((((((($A42*2)/PI())/2)+('Calcification Rates'!$F$36+'Calcification Rates'!$G$36))^2)*PI())/2))-((((((($A42*2)/PI())/2)^2)*PI())/2)))*('Calcification Rates'!$H$36+'Calcification Rates'!$I$36)</f>
        <v>67.686772027506194</v>
      </c>
      <c r="AX42" s="2">
        <f>$A42*'Calcification Rates'!$F$37*'Calcification Rates'!$H$37</f>
        <v>51.695785521885519</v>
      </c>
      <c r="AY42" s="2">
        <f>$A42*('Calcification Rates'!$F$37-'Calcification Rates'!$G$37)*('Calcification Rates'!$H$37-'Calcification Rates'!$I$37)</f>
        <v>39.793783097772149</v>
      </c>
      <c r="AZ42" s="2">
        <f>$A42*('Calcification Rates'!$F$37+'Calcification Rates'!$G$37)*('Calcification Rates'!$H$37+'Calcification Rates'!$I$37)</f>
        <v>64.875807272026236</v>
      </c>
      <c r="BA42" s="2">
        <f>$A42*'Calcification Rates'!$F$38*'Calcification Rates'!$H$38</f>
        <v>76.939013333333349</v>
      </c>
      <c r="BB42" s="2">
        <f>$A42*('Calcification Rates'!$F$38-'Calcification Rates'!$G$38)*('Calcification Rates'!$H$38-'Calcification Rates'!$I$38)</f>
        <v>58.705052121212127</v>
      </c>
      <c r="BC42" s="2">
        <f>$A42*('Calcification Rates'!$F$38+'Calcification Rates'!$G$38)*('Calcification Rates'!$H$38+'Calcification Rates'!$I$38)</f>
        <v>97.297800000000009</v>
      </c>
      <c r="BD42" s="2">
        <f>(2*'Calcification Rates'!$F$39*'Calcification Rates'!$H$39)+0.1*'Calcification Rates'!$F$39*(AN42+(2*'Calcification Rates'!$F$39))*'Calcification Rates'!$H$39</f>
        <v>6.8763284791120132</v>
      </c>
      <c r="BE42" s="2">
        <f>(2*('Calcification Rates'!$F$39-'Calcification Rates'!$G$39)*('Calcification Rates'!$H$39-'Calcification Rates'!$I$39))+(0.1*('Calcification Rates'!$F$39-'Calcification Rates'!$G$39)*(AN42+(2*'Calcification Rates'!$F$39-'Calcification Rates'!$G$39)))*('Calcification Rates'!$H$39-'Calcification Rates'!$I$39)</f>
        <v>3.9905051850922124</v>
      </c>
      <c r="BF42" s="2">
        <f>(2*('Calcification Rates'!$F$39+'Calcification Rates'!$G$39)*('Calcification Rates'!$H$39+'Calcification Rates'!$I$39))+(0.1*('Calcification Rates'!$F$39+'Calcification Rates'!$G$39)*(AN42+(2*'Calcification Rates'!$F$39+'Calcification Rates'!$G$39)))*('Calcification Rates'!$H$39+'Calcification Rates'!$I$39)</f>
        <v>10.557960355554622</v>
      </c>
      <c r="BG42" s="2">
        <f>((((((((($A42*2)/PI())/2)+'Calcification Rates'!$F$40)^2)*PI())/2))-((((((($A42*2)/PI())/2)^2)*PI())/2)))*'Calcification Rates'!$H$40</f>
        <v>53.610566769033241</v>
      </c>
      <c r="BH42" s="2">
        <f>((((((((($A42*2)/PI())/2)+('Calcification Rates'!$F$40-'Calcification Rates'!$G$40))^2)*PI())/2))-((((((($A42*2)/PI())/2)^2)*PI())/2)))*('Calcification Rates'!$H$40-'Calcification Rates'!$I$40)</f>
        <v>41.017458519160812</v>
      </c>
      <c r="BI42" s="2">
        <f>((((((((($A42*2)/PI())/2)+('Calcification Rates'!$F$40+'Calcification Rates'!$G$40))^2)*PI())/2))-((((((($A42*2)/PI())/2)^2)*PI())/2)))*('Calcification Rates'!$H$40+'Calcification Rates'!$I$40)</f>
        <v>67.686772027506194</v>
      </c>
      <c r="BJ42" s="2">
        <f>((((((((($A42*2)/PI())/2)+'Calcification Rates'!$F$41)^2)*PI())/2))-((((((($A42*2)/PI())/2)^2)*PI())/2)))*'Calcification Rates'!$H$41</f>
        <v>61.766727586941634</v>
      </c>
      <c r="BK42" s="2">
        <f>((((((((($A42*2)/PI())/2)+('Calcification Rates'!$F$41-'Calcification Rates'!$G$41))^2)*PI())/2))-((((((($A42*2)/PI())/2)^2)*PI())/2)))*('Calcification Rates'!$H$41-'Calcification Rates'!$I$41)</f>
        <v>49.485069497411331</v>
      </c>
      <c r="BL42" s="2">
        <f>((((((((($A42*2)/PI())/2)+('Calcification Rates'!$F$41+'Calcification Rates'!$G$41))^2)*PI())/2))-((((((($A42*2)/PI())/2)^2)*PI())/2)))*('Calcification Rates'!$H$41+'Calcification Rates'!$I$41)</f>
        <v>75.314109513518716</v>
      </c>
      <c r="BM42" s="2">
        <f>((((1-'Calcification Rates'!$J$42)*$A42)*'Calcification Rates'!$F$42*0.1)+('Calcification Rates'!$J$42*$A42*'Calcification Rates'!$F$42))*'Calcification Rates'!$H$42</f>
        <v>15.69209256955982</v>
      </c>
      <c r="BN42" s="2">
        <f>((((1-'Calcification Rates'!$J$42)*BI42)*(('Calcification Rates'!$F$42-'Calcification Rates'!$G$42)*0.1))+('Calcification Rates'!$J$42*BI42*('Calcification Rates'!$F$42-'Calcification Rates'!$G$42)))*('Calcification Rates'!$H$42-'Calcification Rates'!$I$42)</f>
        <v>20.02018853085913</v>
      </c>
      <c r="BO42" s="2">
        <f>((((1-'Calcification Rates'!$J$42)*BI42)*(('Calcification Rates'!$F$42+'Calcification Rates'!$G$42)*0.1))+('Calcification Rates'!$J$42*BI42*('Calcification Rates'!$F$42+'Calcification Rates'!$G$42)))*('Calcification Rates'!$H$42+'Calcification Rates'!$I$42)</f>
        <v>33.919934734569246</v>
      </c>
      <c r="BP42" s="2">
        <f>(2*'Calcification Rates'!$F$43*'Calcification Rates'!$H$43)+0.1*'Calcification Rates'!$F$43*($A42+(2*'Calcification Rates'!$F$43))*'Calcification Rates'!$H$43</f>
        <v>10.952646126243781</v>
      </c>
      <c r="BQ42" s="2">
        <f>(2*('Calcification Rates'!$F$43-'Calcification Rates'!$G$43)*('Calcification Rates'!$H$43-'Calcification Rates'!$I$43))+(0.1*('Calcification Rates'!$F$43-'Calcification Rates'!$G$43)*($A42+(2*'Calcification Rates'!$F$43-'Calcification Rates'!$G$43)))*('Calcification Rates'!$H$43-'Calcification Rates'!$I$43)</f>
        <v>6.3756902231605626</v>
      </c>
      <c r="BR42" s="2">
        <f>(2*('Calcification Rates'!$F$43+'Calcification Rates'!$G$43)*('Calcification Rates'!$H$43+'Calcification Rates'!$I$43))+(0.1*('Calcification Rates'!$F$43+'Calcification Rates'!$G$43)*($A42+(2*'Calcification Rates'!$F$43+'Calcification Rates'!$G$43)))*('Calcification Rates'!$H$43+'Calcification Rates'!$I$43)</f>
        <v>16.765763751827961</v>
      </c>
      <c r="BS42" s="2">
        <f>$A42*'Calcification Rates'!$F$44*'Calcification Rates'!$H$44</f>
        <v>63.852355555555555</v>
      </c>
      <c r="BT42" s="2">
        <f>$A42*('Calcification Rates'!$F$44-'Calcification Rates'!$G$44)*('Calcification Rates'!$H$44-'Calcification Rates'!$I$44)</f>
        <v>47.515545167921438</v>
      </c>
      <c r="BU42" s="2">
        <f>$A42*('Calcification Rates'!$F$44+'Calcification Rates'!$G$44)*('Calcification Rates'!$H$44+'Calcification Rates'!$I$44)</f>
        <v>82.024622984758935</v>
      </c>
      <c r="BV42" s="2">
        <f>(2*'Calcification Rates'!$F$45*'Calcification Rates'!$H$45)+0.1*'Calcification Rates'!$F$45*($A42+(2*'Calcification Rates'!$F$45))*'Calcification Rates'!$H$45</f>
        <v>10.952646126243781</v>
      </c>
      <c r="BW42" s="2">
        <f>(2*('Calcification Rates'!$F$45-'Calcification Rates'!$G$45)*('Calcification Rates'!$H$45-'Calcification Rates'!$I$45))+(0.1*('Calcification Rates'!$F$45-'Calcification Rates'!$G$45)*($A42+(2*'Calcification Rates'!$F$45-'Calcification Rates'!$G$45)))*('Calcification Rates'!$H$45-'Calcification Rates'!$I$45)</f>
        <v>6.3756902231605626</v>
      </c>
      <c r="BX42" s="2">
        <f>(2*('Calcification Rates'!$F$45+'Calcification Rates'!$G$45)*('Calcification Rates'!$H$45+'Calcification Rates'!$I$45))+(0.1*('Calcification Rates'!$F$45+'Calcification Rates'!$G$45)*($A42+(2*'Calcification Rates'!$F$45+'Calcification Rates'!$G$45)))*('Calcification Rates'!$H$45+'Calcification Rates'!$I$45)</f>
        <v>16.765763751827961</v>
      </c>
      <c r="BY42" s="2">
        <f>$A42*'Calcification Rates'!$F$46*'Calcification Rates'!$H$46</f>
        <v>16.224000000000004</v>
      </c>
      <c r="BZ42" s="2">
        <f>$A42*('Calcification Rates'!$F$46-'Calcification Rates'!$G$46)*('Calcification Rates'!$H$46-'Calcification Rates'!$I$46)</f>
        <v>12.513</v>
      </c>
      <c r="CA42" s="2">
        <f>$A42*('Calcification Rates'!$F$46+'Calcification Rates'!$G$46)*('Calcification Rates'!$H$46+'Calcification Rates'!$I$46)</f>
        <v>20.313000000000002</v>
      </c>
      <c r="CB42" s="2">
        <f>(2*'Calcification Rates'!$F$47*'Calcification Rates'!$H$47)+0.1*'Calcification Rates'!$F$47*(BL42+(2*'Calcification Rates'!$F$47))*'Calcification Rates'!$H$47</f>
        <v>17.148310415145282</v>
      </c>
      <c r="CC42" s="2">
        <f>(2*('Calcification Rates'!$F$47-'Calcification Rates'!$G$47)*('Calcification Rates'!$H$47-'Calcification Rates'!$I$47))+(0.1*('Calcification Rates'!$F$47-'Calcification Rates'!$G$47)*(BL42+(2*'Calcification Rates'!$F$47-'Calcification Rates'!$G$47)))*('Calcification Rates'!$H$47-'Calcification Rates'!$I$47)</f>
        <v>10.000973393420955</v>
      </c>
      <c r="CD42" s="2">
        <f>(2*('Calcification Rates'!$F$47+'Calcification Rates'!$G$47)*('Calcification Rates'!$H$47+'Calcification Rates'!$I$47))+(0.1*('Calcification Rates'!$F$47+'Calcification Rates'!$G$47)*(BL42+(2*'Calcification Rates'!$F$47+'Calcification Rates'!$G$47)))*('Calcification Rates'!$H$47+'Calcification Rates'!$I$47)</f>
        <v>26.201109361332882</v>
      </c>
      <c r="CE42" s="2">
        <f>(2*'Calcification Rates'!$F$48*'Calcification Rates'!$H$48)+0.1*'Calcification Rates'!$F$48*($A42+(2*'Calcification Rates'!$F$48))*'Calcification Rates'!$H$48</f>
        <v>10.952646126243781</v>
      </c>
      <c r="CF42" s="2">
        <f>(2*('Calcification Rates'!$F$48-'Calcification Rates'!$G$48)*('Calcification Rates'!$H$48-'Calcification Rates'!$I$48))+(0.1*('Calcification Rates'!$F$48-'Calcification Rates'!$G$48)*($A42+(2*'Calcification Rates'!$F$48-'Calcification Rates'!$G$48)))*('Calcification Rates'!$H$48-'Calcification Rates'!$I$48)</f>
        <v>6.3756902231605626</v>
      </c>
      <c r="CG42" s="2">
        <f>(2*('Calcification Rates'!$F$48+'Calcification Rates'!$G$48)*('Calcification Rates'!$H$48+'Calcification Rates'!$I$48))+(0.1*('Calcification Rates'!$F$48+'Calcification Rates'!$G$48)*($A42+(2*'Calcification Rates'!$F$48+'Calcification Rates'!$G$48)))*('Calcification Rates'!$H$48+'Calcification Rates'!$I$48)</f>
        <v>16.765763751827961</v>
      </c>
      <c r="CH42" s="2">
        <f>((((1-'Calcification Rates'!$J$52)*$A42)*'Calcification Rates'!$F$52*0.1)+('Calcification Rates'!$J$52*$A42*'Calcification Rates'!$F$52))*'Calcification Rates'!$H$52</f>
        <v>88.586747199999976</v>
      </c>
      <c r="CI42" s="2">
        <f>((((1-'Calcification Rates'!$J$52)*$A42)*(('Calcification Rates'!$F$52-'Calcification Rates'!$G$52)*0.1))+('Calcification Rates'!$J$52*$A42*('Calcification Rates'!$F$52-'Calcification Rates'!$G$52)))*('Calcification Rates'!$H$52-'Calcification Rates'!$I$52)</f>
        <v>57.990130715646153</v>
      </c>
      <c r="CJ42" s="2">
        <f>((((1-'Calcification Rates'!$J$52)*$A42)*(('Calcification Rates'!$F$52+'Calcification Rates'!$G$52)*0.1))+('Calcification Rates'!$J$52*$A42*('Calcification Rates'!$F$52+'Calcification Rates'!$G$52)))*('Calcification Rates'!$H$52+'Calcification Rates'!$I$52)</f>
        <v>125.33030206077336</v>
      </c>
      <c r="CK42" s="2">
        <f>((((1-'Calcification Rates'!$J$53)*$A42)*'Calcification Rates'!$F$53*0.1)+('Calcification Rates'!$J$53*$A42*'Calcification Rates'!$F$53))*'Calcification Rates'!$H$53</f>
        <v>106.01057645090911</v>
      </c>
      <c r="CL42" s="2">
        <f>((((1-'Calcification Rates'!$J$53)*$A42)*(('Calcification Rates'!$F$53-'Calcification Rates'!$G$53)*0.1))+('Calcification Rates'!$J$53*$A42*('Calcification Rates'!$F$53-'Calcification Rates'!$G$53)))*('Calcification Rates'!$H$53-'Calcification Rates'!$I$53)</f>
        <v>73.368416354314732</v>
      </c>
      <c r="CM42" s="2">
        <f>((((1-'Calcification Rates'!$J$53)*$A42)*(('Calcification Rates'!$F$53+'Calcification Rates'!$G$53)*0.1))+('Calcification Rates'!$J$53*$A42*('Calcification Rates'!$F$53+'Calcification Rates'!$G$53)))*('Calcification Rates'!$H$53+'Calcification Rates'!$I$53)</f>
        <v>144.62518182841049</v>
      </c>
      <c r="CN42" s="2">
        <f>((((1-'Calcification Rates'!$J$54)*$A42)*'Calcification Rates'!$F$54*0.1)+('Calcification Rates'!$J$54*$A42*'Calcification Rates'!$F$54))*'Calcification Rates'!$H$54</f>
        <v>90.382405031540571</v>
      </c>
      <c r="CO42" s="2">
        <f>((((1-'Calcification Rates'!$J$54)*$A42)*(('Calcification Rates'!$F$54-'Calcification Rates'!$G$54)*0.1))+('Calcification Rates'!$J$54*$A42*('Calcification Rates'!$F$54-'Calcification Rates'!$G$54)))*('Calcification Rates'!$H$54-'Calcification Rates'!$I$54)</f>
        <v>64.644968120106839</v>
      </c>
      <c r="CP42" s="2">
        <f>((((1-'Calcification Rates'!$J$54)*$A42)*(('Calcification Rates'!$F$54+'Calcification Rates'!$G$54)*0.1))+('Calcification Rates'!$J$54*$A42*('Calcification Rates'!$F$54+'Calcification Rates'!$G$54)))*('Calcification Rates'!$H$54+'Calcification Rates'!$I$54)</f>
        <v>120.21071991283087</v>
      </c>
      <c r="CQ42" s="2">
        <f>((((1-'Calcification Rates'!$J$55)*$A42)*'Calcification Rates'!$F$55*0.1)+('Calcification Rates'!$J$55*$A42*'Calcification Rates'!$F$55))*'Calcification Rates'!$H$55</f>
        <v>90.389317270833331</v>
      </c>
      <c r="CR42" s="2">
        <f>((((1-'Calcification Rates'!$J$55)*$A42)*(('Calcification Rates'!$F$55-'Calcification Rates'!$G$55)*0.1))+('Calcification Rates'!$J$55*$A42*('Calcification Rates'!$F$55-'Calcification Rates'!$G$55)))*('Calcification Rates'!$H$55-'Calcification Rates'!$I$55)</f>
        <v>66.049825991212785</v>
      </c>
      <c r="CS42" s="2">
        <f>((((1-'Calcification Rates'!$J$55)*$A42)*(('Calcification Rates'!$F$55+'Calcification Rates'!$G$55)*0.1))+('Calcification Rates'!$J$55*$A42*('Calcification Rates'!$F$55+'Calcification Rates'!$G$55)))*('Calcification Rates'!$H$55+'Calcification Rates'!$I$55)</f>
        <v>118.43020670644745</v>
      </c>
      <c r="CT42" s="2">
        <f>((((1-'Calcification Rates'!$J$56)*$A42)*'Calcification Rates'!$F$56*0.1)+('Calcification Rates'!$J$56*$A42*'Calcification Rates'!$F$56))*'Calcification Rates'!$H$56</f>
        <v>87.306655333333339</v>
      </c>
      <c r="CU42" s="2">
        <f>((((1-'Calcification Rates'!$J$56)*$A42)*(('Calcification Rates'!$F$56-'Calcification Rates'!$G$56)*0.1))+('Calcification Rates'!$J$56*$A42*('Calcification Rates'!$F$56-'Calcification Rates'!$G$56)))*('Calcification Rates'!$H$56-'Calcification Rates'!$I$56)</f>
        <v>64.693745555529574</v>
      </c>
      <c r="CV42" s="2">
        <f>((((1-'Calcification Rates'!$J$56)*$A42)*(('Calcification Rates'!$F$56+'Calcification Rates'!$G$56)*0.1))+('Calcification Rates'!$J$56*$A42*('Calcification Rates'!$F$56+'Calcification Rates'!$G$56)))*('Calcification Rates'!$H$56+'Calcification Rates'!$I$56)</f>
        <v>113.24510767524923</v>
      </c>
      <c r="CW42" s="2">
        <f>((((1-'Calcification Rates'!$J$57)*$A42)*'Calcification Rates'!$F$57*0.1)+('Calcification Rates'!$J$57*$A42*'Calcification Rates'!$F$57))*'Calcification Rates'!$H$57</f>
        <v>89.2908975</v>
      </c>
      <c r="CX42" s="2">
        <f>((((1-'Calcification Rates'!$J$57)*$A42)*(('Calcification Rates'!$F$57-'Calcification Rates'!$G$57)*0.1))+('Calcification Rates'!$J$57*$A42*('Calcification Rates'!$F$57-'Calcification Rates'!$G$57)))*('Calcification Rates'!$H$57-'Calcification Rates'!$I$57)</f>
        <v>58.47319309826711</v>
      </c>
      <c r="CY42" s="2">
        <f>((((1-'Calcification Rates'!$J$57)*$A42)*(('Calcification Rates'!$F$57+'Calcification Rates'!$G$57)*0.1))+('Calcification Rates'!$J$57*$A42*('Calcification Rates'!$F$57+'Calcification Rates'!$G$57)))*('Calcification Rates'!$H$57+'Calcification Rates'!$I$57)</f>
        <v>125.6511728419198</v>
      </c>
      <c r="CZ42" s="2">
        <f>((((1-'Calcification Rates'!$J$58)*$A42)*'Calcification Rates'!$F$58*0.1)+('Calcification Rates'!$J$58*$A42*'Calcification Rates'!$F$58))*'Calcification Rates'!$H$58</f>
        <v>90.382405031540571</v>
      </c>
      <c r="DA42" s="2">
        <f>((((1-'Calcification Rates'!$J$58)*$A42)*(('Calcification Rates'!$F$58-'Calcification Rates'!$G$58)*0.1))+('Calcification Rates'!$J$58*$A42*('Calcification Rates'!$F$58-'Calcification Rates'!$G$58)))*('Calcification Rates'!$H$58-'Calcification Rates'!$I$58)</f>
        <v>64.644968120106839</v>
      </c>
      <c r="DB42" s="2">
        <f>((((1-'Calcification Rates'!$J$58)*$A42)*(('Calcification Rates'!$F$58+'Calcification Rates'!$G$58)*0.1))+('Calcification Rates'!$J$58*$A42*('Calcification Rates'!$F$58+'Calcification Rates'!$G$58)))*('Calcification Rates'!$H$58+'Calcification Rates'!$I$58)</f>
        <v>120.21071991283087</v>
      </c>
      <c r="DC42" s="2">
        <f>((((1-'Calcification Rates'!$J$59)*$A42)*'Calcification Rates'!$F$59*0.1)+('Calcification Rates'!$J$59*$A42*'Calcification Rates'!$F$59))*'Calcification Rates'!$H$59</f>
        <v>74.925782399999989</v>
      </c>
      <c r="DD42" s="2">
        <f>((((1-'Calcification Rates'!$J$59)*$A42)*(('Calcification Rates'!$F$59-'Calcification Rates'!$G$59)*0.1))+('Calcification Rates'!$J$59*$A42*('Calcification Rates'!$F$59-'Calcification Rates'!$G$59)))*('Calcification Rates'!$H$59-'Calcification Rates'!$I$59)</f>
        <v>58.123667999999988</v>
      </c>
      <c r="DE42" s="2">
        <f>((((1-'Calcification Rates'!$J$59)*$A42)*(('Calcification Rates'!$F$59+'Calcification Rates'!$G$59)*0.1))+('Calcification Rates'!$J$59*$A42*('Calcification Rates'!$F$59+'Calcification Rates'!$G$59)))*('Calcification Rates'!$H$59+'Calcification Rates'!$I$59)</f>
        <v>93.321134399999991</v>
      </c>
      <c r="DF42" s="2">
        <f>((((1-'Calcification Rates'!$J$60)*$A42)*'Calcification Rates'!$F$60*0.1)+('Calcification Rates'!$J$60*$A42*'Calcification Rates'!$F$60))*'Calcification Rates'!$H$60</f>
        <v>97.341054146341463</v>
      </c>
      <c r="DG42" s="2">
        <f>((((1-'Calcification Rates'!$J$60)*$A42)*(('Calcification Rates'!$F$60-'Calcification Rates'!$G$60)*0.1))+('Calcification Rates'!$J$60*$A42*('Calcification Rates'!$F$60-'Calcification Rates'!$G$60)))*('Calcification Rates'!$H$60-'Calcification Rates'!$I$60)</f>
        <v>74.369718377710328</v>
      </c>
      <c r="DH42" s="2">
        <f>((((1-'Calcification Rates'!$J$60)*$A42)*(('Calcification Rates'!$F$60+'Calcification Rates'!$G$60)*0.1))+('Calcification Rates'!$J$60*$A42*('Calcification Rates'!$F$60+'Calcification Rates'!$G$60)))*('Calcification Rates'!$H$60+'Calcification Rates'!$I$60)</f>
        <v>123.3096691453697</v>
      </c>
      <c r="DI42" s="2">
        <f>((((1-'Calcification Rates'!$J$61)*$A42)*'Calcification Rates'!$F$61*0.1)+('Calcification Rates'!$J$61*$A42*'Calcification Rates'!$F$61))*'Calcification Rates'!$H$61</f>
        <v>90.382405031540571</v>
      </c>
      <c r="DJ42" s="2">
        <f>((((1-'Calcification Rates'!$J$61)*$A42)*(('Calcification Rates'!$F$61-'Calcification Rates'!$G$61)*0.1))+('Calcification Rates'!$J$61*$A42*('Calcification Rates'!$F$61-'Calcification Rates'!$G$61)))*('Calcification Rates'!$H$61-'Calcification Rates'!$I$61)</f>
        <v>64.644968120106839</v>
      </c>
      <c r="DK42" s="2">
        <f>((((1-'Calcification Rates'!$J$61)*$A42)*(('Calcification Rates'!$F$61+'Calcification Rates'!$G$61)*0.1))+('Calcification Rates'!$J$61*$A42*('Calcification Rates'!$F$61+'Calcification Rates'!$G$61)))*('Calcification Rates'!$H$61+'Calcification Rates'!$I$61)</f>
        <v>120.21071991283087</v>
      </c>
      <c r="DL42" s="2">
        <f>(2*'Calcification Rates'!$F$62*'Calcification Rates'!$H$62)+0.1*'Calcification Rates'!$F$62*(CV42+(2*'Calcification Rates'!$F$62))*'Calcification Rates'!$H$62</f>
        <v>23.803093276456224</v>
      </c>
      <c r="DM42" s="2">
        <f>(2*('Calcification Rates'!$F$62-'Calcification Rates'!$G$62)*('Calcification Rates'!$H$62-'Calcification Rates'!$I$62))+(0.1*('Calcification Rates'!$F$62-'Calcification Rates'!$G$62)*(CV42+(2*'Calcification Rates'!$F$62-'Calcification Rates'!$G$62)))*('Calcification Rates'!$H$62-'Calcification Rates'!$I$62)</f>
        <v>13.89490166065529</v>
      </c>
      <c r="DN42" s="2">
        <f>(2*('Calcification Rates'!$F$62+'Calcification Rates'!$G$62)*('Calcification Rates'!$H$62+'Calcification Rates'!$I$62))+(0.1*('Calcification Rates'!$F$62+'Calcification Rates'!$G$62)*(CV42+(2*'Calcification Rates'!$F$62+'Calcification Rates'!$G$62)))*('Calcification Rates'!$H$62+'Calcification Rates'!$I$62)</f>
        <v>36.335644307836837</v>
      </c>
      <c r="DO42" s="2">
        <f>((((((((($A42*2)/PI())/2)+'Calcification Rates'!$F$63)^2)*PI())/2))-((((((($A42*2)/PI())/2)^2)*PI())/2)))*'Calcification Rates'!$H$63</f>
        <v>43.461517648815118</v>
      </c>
      <c r="DP42" s="2">
        <f>((((((((($A42*2)/PI())/2)+('Calcification Rates'!$F$63-'Calcification Rates'!$G$63))^2)*PI())/2))-((((((($A42*2)/PI())/2)^2)*PI())/2)))*('Calcification Rates'!$H$63-'Calcification Rates'!$I$63)</f>
        <v>31.885170790502826</v>
      </c>
      <c r="DQ42" s="2">
        <f>((((((((($A42*2)/PI())/2)+('Calcification Rates'!$F$63+'Calcification Rates'!$G$63))^2)*PI())/2))-((((((($A42*2)/PI())/2)^2)*PI())/2)))*('Calcification Rates'!$H$63+'Calcification Rates'!$I$63)</f>
        <v>56.416764475640484</v>
      </c>
      <c r="DR42" s="2">
        <f>(2*'Calcification Rates'!$F$64*'Calcification Rates'!$H$64)+0.1*'Calcification Rates'!$F$64*($A42+(2*'Calcification Rates'!$F$64))*'Calcification Rates'!$H$64</f>
        <v>10.952646126243781</v>
      </c>
      <c r="DS42" s="2">
        <f>(2*('Calcification Rates'!$F$64-'Calcification Rates'!$G$64)*('Calcification Rates'!$H$64-'Calcification Rates'!$I$64))+(0.1*('Calcification Rates'!$F$64-'Calcification Rates'!$G$64)*($A42+(2*'Calcification Rates'!$F$64-'Calcification Rates'!$G$64)))*('Calcification Rates'!$H$64-'Calcification Rates'!$I$64)</f>
        <v>6.3756902231605626</v>
      </c>
      <c r="DT42" s="2">
        <f>(2*('Calcification Rates'!$F$64+'Calcification Rates'!$G$64)*('Calcification Rates'!$H$64+'Calcification Rates'!$I$64))+(0.1*('Calcification Rates'!$F$64+'Calcification Rates'!$G$64)*($A42+(2*'Calcification Rates'!$F$64+'Calcification Rates'!$G$64)))*('Calcification Rates'!$H$64+'Calcification Rates'!$I$64)</f>
        <v>16.765763751827961</v>
      </c>
      <c r="DU42" s="2">
        <f>((((((((($A42*2)/PI())/2)+'Calcification Rates'!$F$65)^2)*PI())/2))-((((((($A42*2)/PI())/2)^2)*PI())/2)))*'Calcification Rates'!$H$65</f>
        <v>43.461517648815118</v>
      </c>
      <c r="DV42" s="2">
        <f>((((((((($A42*2)/PI())/2)+('Calcification Rates'!$F$65-'Calcification Rates'!$G$65))^2)*PI())/2))-((((((($A42*2)/PI())/2)^2)*PI())/2)))*('Calcification Rates'!$H$65-'Calcification Rates'!$I$65)</f>
        <v>31.885170790502826</v>
      </c>
      <c r="DW42" s="2">
        <f>((((((((($A42*2)/PI())/2)+('Calcification Rates'!$F$65+'Calcification Rates'!$G$65))^2)*PI())/2))-((((((($A42*2)/PI())/2)^2)*PI())/2)))*('Calcification Rates'!$H$65+'Calcification Rates'!$I$65)</f>
        <v>56.416764475640484</v>
      </c>
      <c r="DX42" s="2">
        <f>(2*'Calcification Rates'!$F$66*'Calcification Rates'!$H$66)+0.1*'Calcification Rates'!$F$66*(DH42+(2*'Calcification Rates'!$F$66))*'Calcification Rates'!$H$66</f>
        <v>25.568864661970231</v>
      </c>
      <c r="DY42" s="2">
        <f>(2*('Calcification Rates'!$F$66-'Calcification Rates'!$G$66)*('Calcification Rates'!$H$66-'Calcification Rates'!$I$66))+(0.1*('Calcification Rates'!$F$66-'Calcification Rates'!$G$66)*(DH42+(2*'Calcification Rates'!$F$66-'Calcification Rates'!$G$66)))*('Calcification Rates'!$H$66-'Calcification Rates'!$I$66)</f>
        <v>14.928111497072409</v>
      </c>
      <c r="DZ42" s="2">
        <f>(2*('Calcification Rates'!$F$66+'Calcification Rates'!$G$66)*('Calcification Rates'!$H$66+'Calcification Rates'!$I$66))+(0.1*('Calcification Rates'!$F$66+'Calcification Rates'!$G$66)*(DH42+(2*'Calcification Rates'!$F$66+'Calcification Rates'!$G$66)))*('Calcification Rates'!$H$66+'Calcification Rates'!$I$66)</f>
        <v>39.024728563022165</v>
      </c>
      <c r="EA42" s="2">
        <f>((((((((($A42*2)/PI())/2)+'Calcification Rates'!$F$67)^2)*PI())/2))-((((((($A42*2)/PI())/2)^2)*PI())/2)))*'Calcification Rates'!$H$67</f>
        <v>43.461517648815118</v>
      </c>
      <c r="EB42" s="2">
        <f>((((((((($A42*2)/PI())/2)+('Calcification Rates'!$F$67-'Calcification Rates'!$G$67))^2)*PI())/2))-((((((($A42*2)/PI())/2)^2)*PI())/2)))*('Calcification Rates'!$H$67-'Calcification Rates'!$I$67)</f>
        <v>31.885170790502826</v>
      </c>
      <c r="EC42" s="2">
        <f>((((((((($A42*2)/PI())/2)+('Calcification Rates'!$F$67+'Calcification Rates'!$G$67))^2)*PI())/2))-((((((($A42*2)/PI())/2)^2)*PI())/2)))*('Calcification Rates'!$H$67+'Calcification Rates'!$I$67)</f>
        <v>56.416764475640484</v>
      </c>
      <c r="ED42" s="2">
        <f>((((((((($A42*2)/PI())/2)+'Calcification Rates'!$F$68)^2)*PI())/2))-((((((($A42*2)/PI())/2)^2)*PI())/2)))*'Calcification Rates'!$H$68</f>
        <v>43.461517648815118</v>
      </c>
      <c r="EE42" s="2">
        <f>((((((((($A42*2)/PI())/2)+('Calcification Rates'!$F$68-'Calcification Rates'!$G$68))^2)*PI())/2))-((((((($A42*2)/PI())/2)^2)*PI())/2)))*('Calcification Rates'!$H$68-'Calcification Rates'!$I$68)</f>
        <v>31.885170790502826</v>
      </c>
      <c r="EF42" s="2">
        <f>((((((((($A42*2)/PI())/2)+('Calcification Rates'!$F$68+'Calcification Rates'!$G$68))^2)*PI())/2))-((((((($A42*2)/PI())/2)^2)*PI())/2)))*('Calcification Rates'!$H$68+'Calcification Rates'!$I$68)</f>
        <v>56.416764475640484</v>
      </c>
      <c r="EG42" s="2">
        <f>((((1-'Calcification Rates'!$J$69)*$A42)*'Calcification Rates'!$F$69*0.1)+('Calcification Rates'!$J$69*$A42*'Calcification Rates'!$F$69))*'Calcification Rates'!$H$69</f>
        <v>12.277078000000003</v>
      </c>
      <c r="EH42" s="2">
        <f>((((1-'Calcification Rates'!$J$69)*EC42)*(('Calcification Rates'!$F$69-'Calcification Rates'!$G$69)*0.1))+('Calcification Rates'!$J$69*EC42*('Calcification Rates'!$F$69-'Calcification Rates'!$G$69)))*('Calcification Rates'!$H$69-'Calcification Rates'!$I$69)</f>
        <v>12.795757697930313</v>
      </c>
      <c r="EI42" s="2">
        <f>((((1-'Calcification Rates'!$J$69)*EC42)*(('Calcification Rates'!$F$69+'Calcification Rates'!$G$69)*0.1))+('Calcification Rates'!$J$69*EC42*('Calcification Rates'!$F$69+'Calcification Rates'!$G$69)))*('Calcification Rates'!$H$69+'Calcification Rates'!$I$69)</f>
        <v>22.316704541988006</v>
      </c>
      <c r="EJ42" s="2">
        <f>(2*'Calcification Rates'!$F$70*'Calcification Rates'!$H$70)+0.1*'Calcification Rates'!$F$70*(DT42+(2*'Calcification Rates'!$F$70))*'Calcification Rates'!$H$70</f>
        <v>6.8763284791120132</v>
      </c>
      <c r="EK42" s="2">
        <f>(2*('Calcification Rates'!$F$70-'Calcification Rates'!$G$70)*('Calcification Rates'!$H$70-'Calcification Rates'!$I$70))+(0.1*('Calcification Rates'!$F$70-'Calcification Rates'!$G$70)*(DT42+(2*'Calcification Rates'!$F$70-'Calcification Rates'!$G$70)))*('Calcification Rates'!$H$70-'Calcification Rates'!$I$70)</f>
        <v>3.9905051850922124</v>
      </c>
      <c r="EL42" s="2">
        <f>(2*('Calcification Rates'!$F$70+'Calcification Rates'!$G$70)*('Calcification Rates'!$H$70+'Calcification Rates'!$I$70))+(0.1*('Calcification Rates'!$F$70+'Calcification Rates'!$G$70)*(DT42+(2*'Calcification Rates'!$F$70+'Calcification Rates'!$G$70)))*('Calcification Rates'!$H$70+'Calcification Rates'!$I$70)</f>
        <v>10.557960355554622</v>
      </c>
      <c r="EM42" s="2">
        <f>((((1-'Calcification Rates'!$J$71)*$A42)*'Calcification Rates'!$F$71*0.1)+('Calcification Rates'!$J$71*$A42*'Calcification Rates'!$F$71))*'Calcification Rates'!$H$71</f>
        <v>90.382405031540571</v>
      </c>
      <c r="EN42" s="2">
        <f>((((1-'Calcification Rates'!$J$71)*$A42)*(('Calcification Rates'!$F$71-'Calcification Rates'!$G$71)*0.1))+('Calcification Rates'!$J$71*$A42*('Calcification Rates'!$F$71-'Calcification Rates'!$G$71)))*('Calcification Rates'!$H$71-'Calcification Rates'!$I$71)</f>
        <v>64.644968120106839</v>
      </c>
      <c r="EO42" s="2">
        <f>((((1-'Calcification Rates'!$J$71)*$A42)*(('Calcification Rates'!$F$71+'Calcification Rates'!$G$71)*0.1))+('Calcification Rates'!$J$71*$A42*('Calcification Rates'!$F$71+'Calcification Rates'!$G$71)))*('Calcification Rates'!$H$71+'Calcification Rates'!$I$71)</f>
        <v>120.21071991283087</v>
      </c>
      <c r="EP42" s="2">
        <f>(2*'Calcification Rates'!$F$72*'Calcification Rates'!$H$72)+0.1*'Calcification Rates'!$F$72*($A42+(2*'Calcification Rates'!$F$72))*'Calcification Rates'!$H$72</f>
        <v>10.952646126243781</v>
      </c>
      <c r="EQ42" s="2">
        <f>(2*('Calcification Rates'!$F$72-'Calcification Rates'!$G$72)*('Calcification Rates'!$H$72-'Calcification Rates'!$I$72))+(0.1*('Calcification Rates'!$F$72-'Calcification Rates'!$G$72)*($A42+(2*'Calcification Rates'!$F$72-'Calcification Rates'!$G$72)))*('Calcification Rates'!$H$72-'Calcification Rates'!$I$72)</f>
        <v>6.3756902231605626</v>
      </c>
      <c r="ER42" s="2">
        <f>(2*('Calcification Rates'!$F$72+'Calcification Rates'!$G$72)*('Calcification Rates'!$H$72+'Calcification Rates'!$I$72))+(0.1*('Calcification Rates'!$F$72+'Calcification Rates'!$G$72)*($A42+(2*'Calcification Rates'!$F$72+'Calcification Rates'!$G$72)))*('Calcification Rates'!$H$72+'Calcification Rates'!$I$72)</f>
        <v>16.765763751827961</v>
      </c>
      <c r="ES42" s="2">
        <f>$A42*'Calcification Rates'!$F$73*'Calcification Rates'!$H$73</f>
        <v>54.000000000000014</v>
      </c>
      <c r="ET42" s="2">
        <f>$A42*('Calcification Rates'!$F$73-'Calcification Rates'!$G$73)*('Calcification Rates'!$H$73-'Calcification Rates'!$I$73)</f>
        <v>37.807600000000001</v>
      </c>
      <c r="EU42" s="2">
        <f>$A42*('Calcification Rates'!$F$73+'Calcification Rates'!$G$73)*('Calcification Rates'!$H$73+'Calcification Rates'!$I$73)</f>
        <v>73.057600000000008</v>
      </c>
      <c r="EV42" s="2">
        <f>(2*'Calcification Rates'!$F$74*'Calcification Rates'!$H$74)+0.1*'Calcification Rates'!$F$74*($A42+(2*'Calcification Rates'!$F$74))*'Calcification Rates'!$H$74</f>
        <v>10.952646126243781</v>
      </c>
      <c r="EW42" s="2">
        <f>(2*('Calcification Rates'!$F$74-'Calcification Rates'!$G$74)*('Calcification Rates'!$H$74-'Calcification Rates'!$I$74))+(0.1*('Calcification Rates'!$F$74-'Calcification Rates'!$G$74)*($A42+(2*'Calcification Rates'!$F$74-'Calcification Rates'!$G$74)))*('Calcification Rates'!$H$74-'Calcification Rates'!$I$74)</f>
        <v>6.3756902231605626</v>
      </c>
      <c r="EX42" s="2">
        <f>(2*('Calcification Rates'!$F$74+'Calcification Rates'!$G$74)*('Calcification Rates'!$H$74+'Calcification Rates'!$I$74))+(0.1*('Calcification Rates'!$F$74+'Calcification Rates'!$G$74)*($A42+(2*'Calcification Rates'!$F$74+'Calcification Rates'!$G$74)))*('Calcification Rates'!$H$74+'Calcification Rates'!$I$74)</f>
        <v>16.765763751827961</v>
      </c>
      <c r="EY42" s="2">
        <f>$A42*'Calcification Rates'!$F$75*'Calcification Rates'!$H$75</f>
        <v>33.724794557823138</v>
      </c>
      <c r="EZ42" s="2">
        <f>$A42*('Calcification Rates'!$F$75-'Calcification Rates'!$G$75)*('Calcification Rates'!$H$75-'Calcification Rates'!$I$75)</f>
        <v>26.180044456036647</v>
      </c>
      <c r="FA42" s="2">
        <f>$A42*('Calcification Rates'!$F$75+'Calcification Rates'!$G$75)*('Calcification Rates'!$H$75+'Calcification Rates'!$I$75)</f>
        <v>42.146967336590691</v>
      </c>
      <c r="FB42" s="2">
        <f>((((1-'Calcification Rates'!$J$76)*$A42)*'Calcification Rates'!$F$76*0.1)+('Calcification Rates'!$J$76*$A42*'Calcification Rates'!$F$76))*'Calcification Rates'!$H$76</f>
        <v>23.090399999999999</v>
      </c>
      <c r="FC42" s="2">
        <f>((((1-'Calcification Rates'!$J$76)*$A42)*(('Calcification Rates'!$F$76-'Calcification Rates'!$G$76)*0.1))+('Calcification Rates'!$J$76*$A42*('Calcification Rates'!$F$76-'Calcification Rates'!$G$76)))*('Calcification Rates'!$H$76-'Calcification Rates'!$I$76)</f>
        <v>16.161227519999997</v>
      </c>
      <c r="FD42" s="2">
        <f>((((1-'Calcification Rates'!$J$76)*$A42)*(('Calcification Rates'!$F$76+'Calcification Rates'!$G$76)*0.1))+('Calcification Rates'!$J$76*$A42*('Calcification Rates'!$F$76+'Calcification Rates'!$G$76)))*('Calcification Rates'!$H$76+'Calcification Rates'!$I$76)</f>
        <v>31.246955519999997</v>
      </c>
      <c r="FE42" s="113">
        <f>$A42*'Calcification Rates'!$F$77*'Calcification Rates'!$H$77</f>
        <v>70.800000000000011</v>
      </c>
      <c r="FF42" s="113">
        <f>$A42*('Calcification Rates'!$F$77-'Calcification Rates'!$G$77)*('Calcification Rates'!$H$77-'Calcification Rates'!$I$77)</f>
        <v>49.476000000000006</v>
      </c>
      <c r="FG42" s="113">
        <f>$A42*('Calcification Rates'!$F$77+'Calcification Rates'!$G$77)*('Calcification Rates'!$H$77+'Calcification Rates'!$I$77)</f>
        <v>95.92000000000003</v>
      </c>
      <c r="FH42" s="113">
        <f>$A42*'Calcification Rates'!$F$81*'Calcification Rates'!$H$81</f>
        <v>7.1199999999999992</v>
      </c>
      <c r="FI42" s="113">
        <f>$A42*('Calcification Rates'!$F$81-'Calcification Rates'!$G$81)*('Calcification Rates'!$H$81-'Calcification Rates'!$I$81)</f>
        <v>4.04</v>
      </c>
      <c r="FJ42" s="113">
        <f>$A42*('Calcification Rates'!$F$81+'Calcification Rates'!$G$81)*('Calcification Rates'!$H$81+'Calcification Rates'!$I$81)</f>
        <v>10.199999999999999</v>
      </c>
      <c r="FK42" s="113">
        <f>$A42*'Calcification Rates'!$F$84*'Calcification Rates'!$H$84</f>
        <v>7.1199999999999992</v>
      </c>
      <c r="FL42" s="113">
        <f>$A42*('Calcification Rates'!$F$84-'Calcification Rates'!$G$84)*('Calcification Rates'!$H$84-'Calcification Rates'!$I$84)</f>
        <v>4.04</v>
      </c>
      <c r="FM42" s="113">
        <f>$A42*('Calcification Rates'!$F$84+'Calcification Rates'!$G$84)*('Calcification Rates'!$H$84+'Calcification Rates'!$I$84)</f>
        <v>10.199999999999999</v>
      </c>
    </row>
    <row r="43" spans="1:169" x14ac:dyDescent="0.3">
      <c r="A43" s="1">
        <v>41</v>
      </c>
      <c r="B43" s="2">
        <f>((((1-'Calcification Rates'!$J$11)*A43)*'Calcification Rates'!$F$11*0.1)+('Calcification Rates'!$J$11*A43*'Calcification Rates'!$F$11))*'Calcification Rates'!$H$11</f>
        <v>92.641965157329082</v>
      </c>
      <c r="C43" s="2">
        <f>((((1-'Calcification Rates'!$J$11)*A43)*(('Calcification Rates'!$F$11-'Calcification Rates'!$G$11)*0.1))+('Calcification Rates'!$J$11*A43*('Calcification Rates'!$F$11-'Calcification Rates'!$G$11)))*('Calcification Rates'!$H$11-'Calcification Rates'!$I$11)</f>
        <v>66.261092323109509</v>
      </c>
      <c r="D43" s="2">
        <f>((((1-'Calcification Rates'!$J$11)*A43)*(('Calcification Rates'!$F$11+'Calcification Rates'!$G$11)*0.1))+('Calcification Rates'!$J$11*A43*('Calcification Rates'!$F$11+'Calcification Rates'!$G$11)))*('Calcification Rates'!$H$11+'Calcification Rates'!$I$11)</f>
        <v>123.21598791065165</v>
      </c>
      <c r="E43" s="2">
        <f>((((1-'Calcification Rates'!$J$12)*A43)*'Calcification Rates'!$F$12*0.1)+('Calcification Rates'!$J$12*A43*'Calcification Rates'!$F$12))*'Calcification Rates'!$H$12</f>
        <v>16.084394883798815</v>
      </c>
      <c r="F43" s="2">
        <f>((((1-'Calcification Rates'!$J$12)*A43)*(('Calcification Rates'!$F$12-'Calcification Rates'!$G$12)*0.1))+('Calcification Rates'!$J$12*A43*('Calcification Rates'!$F$12-'Calcification Rates'!$G$12)))*('Calcification Rates'!$H$12-'Calcification Rates'!$I$12)</f>
        <v>12.126855885987009</v>
      </c>
      <c r="G43" s="2">
        <f>((((1-'Calcification Rates'!$J$12)*A43)*(('Calcification Rates'!$F$12+'Calcification Rates'!$G$12)*0.1))+('Calcification Rates'!$J$12*A43*('Calcification Rates'!$F$12+'Calcification Rates'!$G$12)))*('Calcification Rates'!$H$12+'Calcification Rates'!$I$12)</f>
        <v>20.546367960229897</v>
      </c>
      <c r="H43" s="2">
        <f>(2*'Calcification Rates'!$F$13*'Calcification Rates'!$H$13)+0.1*'Calcification Rates'!$F$13*(A43+(2*'Calcification Rates'!$F$13))*'Calcification Rates'!$H$13</f>
        <v>11.128090569675937</v>
      </c>
      <c r="I43" s="2">
        <f>(2*('Calcification Rates'!$F$13-'Calcification Rates'!$G$13)*('Calcification Rates'!$H$13-'Calcification Rates'!$I$13))+(0.1*('Calcification Rates'!$F$13-'Calcification Rates'!$G$13)*(A43+(2*'Calcification Rates'!$F$13-'Calcification Rates'!$G$13)))*('Calcification Rates'!$H$13-'Calcification Rates'!$I$13)</f>
        <v>6.4783484303248287</v>
      </c>
      <c r="J43" s="2">
        <f>(2*('Calcification Rates'!$F$13+'Calcification Rates'!$G$13)*('Calcification Rates'!$H$13+'Calcification Rates'!$I$13))+(0.1*('Calcification Rates'!$F$13+'Calcification Rates'!$G$13)*(A43+(2*'Calcification Rates'!$F$13+'Calcification Rates'!$G$13)))*('Calcification Rates'!$H$13+'Calcification Rates'!$I$13)</f>
        <v>17.03294720171484</v>
      </c>
      <c r="K43" s="2">
        <f>(2*'Calcification Rates'!$F$14*'Calcification Rates'!$H$14)+0.1*'Calcification Rates'!$F$14*(A43+(2*'Calcification Rates'!$F$14))*'Calcification Rates'!$H$14</f>
        <v>21.034346193867531</v>
      </c>
      <c r="L43" s="2">
        <f>(2*('Calcification Rates'!$F$14-'Calcification Rates'!$G$14)*('Calcification Rates'!$H$14-'Calcification Rates'!$I$14))+(0.1*('Calcification Rates'!$F$14-'Calcification Rates'!$G$14)*(A43+(2*'Calcification Rates'!$F$14-'Calcification Rates'!$G$14)))*('Calcification Rates'!$H$14-'Calcification Rates'!$I$14)</f>
        <v>13.104127260277277</v>
      </c>
      <c r="M43" s="2">
        <f>(2*('Calcification Rates'!$F$14+'Calcification Rates'!$G$14)*('Calcification Rates'!$H$14+'Calcification Rates'!$I$14))+(0.1*('Calcification Rates'!$F$14+'Calcification Rates'!$G$14)*(A43+(2*'Calcification Rates'!$F$14+'Calcification Rates'!$G$14)))*('Calcification Rates'!$H$14+'Calcification Rates'!$I$14)</f>
        <v>30.897552463804246</v>
      </c>
      <c r="N43" s="2">
        <f>((((((((($A43*2)/PI())/2)+'Calcification Rates'!$F$15)^2)*PI())/2))-((((((($A43*2)/PI())/2)^2)*PI())/2)))*'Calcification Rates'!$H$15</f>
        <v>51.953670609247979</v>
      </c>
      <c r="O43" s="2">
        <f>((((((((($A43*2)/PI())/2)+('Calcification Rates'!$F$15-'Calcification Rates'!$G$15))^2)*PI())/2))-((((((($A43*2)/PI())/2)^2)*PI())/2)))*('Calcification Rates'!$H$15-'Calcification Rates'!$I$15)</f>
        <v>39.564548429371946</v>
      </c>
      <c r="P43" s="2">
        <f>((((((((($A43*2)/PI())/2)+('Calcification Rates'!$F$15+'Calcification Rates'!$G$15))^2)*PI())/2))-((((((($A43*2)/PI())/2)^2)*PI())/2)))*('Calcification Rates'!$H$15+'Calcification Rates'!$I$15)</f>
        <v>65.93841550934512</v>
      </c>
      <c r="Q43" s="2">
        <f>(2*'Calcification Rates'!$F$16*'Calcification Rates'!$H$16)+0.1*'Calcification Rates'!$F$16*(A43+(2*'Calcification Rates'!$F$16))*'Calcification Rates'!$H$16</f>
        <v>21.034346193867531</v>
      </c>
      <c r="R43" s="2">
        <f>(2*('Calcification Rates'!$F$16-'Calcification Rates'!$G$16)*('Calcification Rates'!$H$16-'Calcification Rates'!$I$16))+(0.1*('Calcification Rates'!$F$16-'Calcification Rates'!$G$16)*(A43+(2*'Calcification Rates'!$F$16-'Calcification Rates'!$G$16)))*('Calcification Rates'!$H$16-'Calcification Rates'!$I$16)</f>
        <v>13.104127260277277</v>
      </c>
      <c r="S43" s="2">
        <f>(2*('Calcification Rates'!$F$16+'Calcification Rates'!$G$16)*('Calcification Rates'!$H$16+'Calcification Rates'!$I$16))+(0.1*('Calcification Rates'!$F$16+'Calcification Rates'!$G$16)*(A43+(2*'Calcification Rates'!$F$16+'Calcification Rates'!$G$16)))*('Calcification Rates'!$H$16+'Calcification Rates'!$I$16)</f>
        <v>30.897552463804246</v>
      </c>
      <c r="T43" s="2">
        <f>$A43*'Calcification Rates'!$F$17*'Calcification Rates'!$H$17</f>
        <v>50.220592278306228</v>
      </c>
      <c r="U43" s="2">
        <f>$A43*('Calcification Rates'!$F$17-'Calcification Rates'!$G$17)*('Calcification Rates'!$H$17-'Calcification Rates'!$I$17)</f>
        <v>38.452069418715482</v>
      </c>
      <c r="V43" s="2">
        <f>$A43*('Calcification Rates'!$F$17+'Calcification Rates'!$G$17)*('Calcification Rates'!$H$17+'Calcification Rates'!$I$17)</f>
        <v>63.39701575099992</v>
      </c>
      <c r="W43" s="2">
        <f>$A43*'Calcification Rates'!$F$22*'Calcification Rates'!$H$22</f>
        <v>7.298</v>
      </c>
      <c r="X43" s="2">
        <f>$A43*('Calcification Rates'!$F$22-'Calcification Rates'!$G$22)*('Calcification Rates'!$H$22-'Calcification Rates'!$I$22)</f>
        <v>4.141</v>
      </c>
      <c r="Y43" s="2">
        <f>$A43*('Calcification Rates'!$F$22+'Calcification Rates'!$G$22)*('Calcification Rates'!$H$22+'Calcification Rates'!$I$22)</f>
        <v>10.455</v>
      </c>
      <c r="Z43" s="2">
        <f>((((((((($A43*2)/PI())/2)+'Calcification Rates'!$F$25)^2)*PI())/2))-((((((($A43*2)/PI())/2)^2)*PI())/2)))*'Calcification Rates'!$H$25</f>
        <v>77.621210299942902</v>
      </c>
      <c r="AA43" s="2">
        <f>((((((((($A43*2)/PI())/2)+('Calcification Rates'!$F$25-'Calcification Rates'!$G$25))^2)*PI())/2))-((((((($A43*2)/PI())/2)^2)*PI())/2)))*('Calcification Rates'!$H$25-'Calcification Rates'!$I$25)</f>
        <v>33.631970996162373</v>
      </c>
      <c r="AB43" s="2">
        <f>((((((((($A43*2)/PI())/2)+('Calcification Rates'!$F$25+'Calcification Rates'!$G$25))^2)*PI())/2))-((((((($A43*2)/PI())/2)^2)*PI())/2)))*('Calcification Rates'!$H$25+'Calcification Rates'!$I$25)</f>
        <v>123.25639460702791</v>
      </c>
      <c r="AC43" s="2">
        <f>((((((((($A43*2)/PI())/2)+'Calcification Rates'!$F$26)^2)*PI())/2))-((((((($A43*2)/PI())/2)^2)*PI())/2)))*'Calcification Rates'!$H$26</f>
        <v>77.621210299942902</v>
      </c>
      <c r="AD43" s="2">
        <f>((((((((($A43*2)/PI())/2)+('Calcification Rates'!$F$26-'Calcification Rates'!$G$26))^2)*PI())/2))-((((((($A43*2)/PI())/2)^2)*PI())/2)))*('Calcification Rates'!$H$26-'Calcification Rates'!$I$26)</f>
        <v>33.631970996162373</v>
      </c>
      <c r="AE43" s="2">
        <f>((((((((($A43*2)/PI())/2)+('Calcification Rates'!$F$26+'Calcification Rates'!$G$26))^2)*PI())/2))-((((((($A43*2)/PI())/2)^2)*PI())/2)))*('Calcification Rates'!$H$26+'Calcification Rates'!$I$26)</f>
        <v>123.25639460702791</v>
      </c>
      <c r="AF43" s="2">
        <f>((((((((($A43*2)/PI())/2)+'Calcification Rates'!$F$27)^2)*PI())/2))-((((((($A43*2)/PI())/2)^2)*PI())/2)))*'Calcification Rates'!$H$27</f>
        <v>77.621210299942902</v>
      </c>
      <c r="AG43" s="2">
        <f>((((((((($A43*2)/PI())/2)+('Calcification Rates'!$F$27-'Calcification Rates'!$G$27))^2)*PI())/2))-((((((($A43*2)/PI())/2)^2)*PI())/2)))*('Calcification Rates'!$H$27-'Calcification Rates'!$I$27)</f>
        <v>33.631970996162373</v>
      </c>
      <c r="AH43" s="2">
        <f>((((((((($A43*2)/PI())/2)+('Calcification Rates'!$F$27+'Calcification Rates'!$G$27))^2)*PI())/2))-((((((($A43*2)/PI())/2)^2)*PI())/2)))*('Calcification Rates'!$H$27+'Calcification Rates'!$I$27)</f>
        <v>123.25639460702791</v>
      </c>
      <c r="AI43" s="2">
        <f>$A43*'Calcification Rates'!$F$29*'Calcification Rates'!$H$29</f>
        <v>66.161699999999996</v>
      </c>
      <c r="AJ43" s="2">
        <f>$A43*('Calcification Rates'!$F$29-'Calcification Rates'!$G$29)*('Calcification Rates'!$H$29-'Calcification Rates'!$I$29)</f>
        <v>61.21627999999999</v>
      </c>
      <c r="AK43" s="2">
        <f>$A43*('Calcification Rates'!$F$29+'Calcification Rates'!$G$29)*('Calcification Rates'!$H$29+'Calcification Rates'!$I$29)</f>
        <v>71.107119999999981</v>
      </c>
      <c r="AL43" s="2">
        <f>(2*'Calcification Rates'!$F$30*'Calcification Rates'!$H$30)+0.1*'Calcification Rates'!$F$30*($A43+(2*'Calcification Rates'!$F$30))*'Calcification Rates'!$H$30</f>
        <v>11.128090569675937</v>
      </c>
      <c r="AM43" s="2">
        <f>(2*('Calcification Rates'!$F$30-'Calcification Rates'!$G$30)*('Calcification Rates'!$H$30-'Calcification Rates'!$I$30))+(0.1*('Calcification Rates'!$F$30-'Calcification Rates'!$G$30)*($A43+(2*'Calcification Rates'!$F$30-'Calcification Rates'!$G$30)))*('Calcification Rates'!$H$30-'Calcification Rates'!$I$30)</f>
        <v>6.4783484303248287</v>
      </c>
      <c r="AN43" s="2">
        <f>(2*('Calcification Rates'!$F$30+'Calcification Rates'!$G$30)*('Calcification Rates'!$H$30+'Calcification Rates'!$I$30))+(0.1*('Calcification Rates'!$F$30+'Calcification Rates'!$G$30)*($A43+(2*'Calcification Rates'!$F$30+'Calcification Rates'!$G$30)))*('Calcification Rates'!$H$30+'Calcification Rates'!$I$30)</f>
        <v>17.03294720171484</v>
      </c>
      <c r="AO43" s="2">
        <f>((((((((($A43*2)/PI())/2)+'Calcification Rates'!$F$31)^2)*PI())/2))-((((((($A43*2)/PI())/2)^2)*PI())/2)))*'Calcification Rates'!$H$31</f>
        <v>143.04676434628067</v>
      </c>
      <c r="AP43" s="2">
        <f>((((((((($A43*2)/PI())/2)+('Calcification Rates'!$F$31-'Calcification Rates'!$G$31))^2)*PI())/2))-((((((($A43*2)/PI())/2)^2)*PI())/2)))*('Calcification Rates'!$H$31-'Calcification Rates'!$I$31)</f>
        <v>88.187764938110092</v>
      </c>
      <c r="AQ43" s="2">
        <f>((((((((($A43*2)/PI())/2)+('Calcification Rates'!$F$31+'Calcification Rates'!$G$31))^2)*PI())/2))-((((((($A43*2)/PI())/2)^2)*PI())/2)))*('Calcification Rates'!$H$31+'Calcification Rates'!$I$31)</f>
        <v>212.27780860600873</v>
      </c>
      <c r="AR43" s="2">
        <f>(2*'Calcification Rates'!$F$32*'Calcification Rates'!$H$32)+0.1*'Calcification Rates'!$F$32*($A43+(2*'Calcification Rates'!$F$32))*'Calcification Rates'!$H$32</f>
        <v>11.128090569675937</v>
      </c>
      <c r="AS43" s="2">
        <f>(2*('Calcification Rates'!$F$32-'Calcification Rates'!$G$32)*('Calcification Rates'!$H$32-'Calcification Rates'!$I$32))+(0.1*('Calcification Rates'!$F$32-'Calcification Rates'!$G$32)*($A43+(2*'Calcification Rates'!$F$32-'Calcification Rates'!$G$32)))*('Calcification Rates'!$H$32-'Calcification Rates'!$I$32)</f>
        <v>6.4783484303248287</v>
      </c>
      <c r="AT43" s="2">
        <f>(2*('Calcification Rates'!$F$32+'Calcification Rates'!$G$32)*('Calcification Rates'!$H$32+'Calcification Rates'!$I$32))+(0.1*('Calcification Rates'!$F$32+'Calcification Rates'!$G$32)*($A43+(2*'Calcification Rates'!$F$32+'Calcification Rates'!$G$32)))*('Calcification Rates'!$H$32+'Calcification Rates'!$I$32)</f>
        <v>17.03294720171484</v>
      </c>
      <c r="AU43" s="2">
        <f>((((((((($A43*2)/PI())/2)+'Calcification Rates'!$F$36)^2)*PI())/2))-((((((($A43*2)/PI())/2)^2)*PI())/2)))*'Calcification Rates'!$H$36</f>
        <v>54.90296140708039</v>
      </c>
      <c r="AV43" s="2">
        <f>((((((((($A43*2)/PI())/2)+('Calcification Rates'!$F$36-'Calcification Rates'!$G$36))^2)*PI())/2))-((((((($A43*2)/PI())/2)^2)*PI())/2)))*('Calcification Rates'!$H$36-'Calcification Rates'!$I$36)</f>
        <v>42.012303096605145</v>
      </c>
      <c r="AW43" s="2">
        <f>((((((((($A43*2)/PI())/2)+('Calcification Rates'!$F$36+'Calcification Rates'!$G$36))^2)*PI())/2))-((((((($A43*2)/PI())/2)^2)*PI())/2)))*('Calcification Rates'!$H$36+'Calcification Rates'!$I$36)</f>
        <v>69.308667209306833</v>
      </c>
      <c r="AX43" s="2">
        <f>$A43*'Calcification Rates'!$F$37*'Calcification Rates'!$H$37</f>
        <v>52.988180159932661</v>
      </c>
      <c r="AY43" s="2">
        <f>$A43*('Calcification Rates'!$F$37-'Calcification Rates'!$G$37)*('Calcification Rates'!$H$37-'Calcification Rates'!$I$37)</f>
        <v>40.788627675216446</v>
      </c>
      <c r="AZ43" s="2">
        <f>$A43*('Calcification Rates'!$F$37+'Calcification Rates'!$G$37)*('Calcification Rates'!$H$37+'Calcification Rates'!$I$37)</f>
        <v>66.497702453826903</v>
      </c>
      <c r="BA43" s="2">
        <f>$A43*'Calcification Rates'!$F$38*'Calcification Rates'!$H$38</f>
        <v>78.862488666666678</v>
      </c>
      <c r="BB43" s="2">
        <f>$A43*('Calcification Rates'!$F$38-'Calcification Rates'!$G$38)*('Calcification Rates'!$H$38-'Calcification Rates'!$I$38)</f>
        <v>60.172678424242427</v>
      </c>
      <c r="BC43" s="2">
        <f>$A43*('Calcification Rates'!$F$38+'Calcification Rates'!$G$38)*('Calcification Rates'!$H$38+'Calcification Rates'!$I$38)</f>
        <v>99.730245000000011</v>
      </c>
      <c r="BD43" s="2">
        <f>(2*'Calcification Rates'!$F$39*'Calcification Rates'!$H$39)+0.1*'Calcification Rates'!$F$39*(AN43+(2*'Calcification Rates'!$F$39))*'Calcification Rates'!$H$39</f>
        <v>6.9232043307716999</v>
      </c>
      <c r="BE43" s="2">
        <f>(2*('Calcification Rates'!$F$39-'Calcification Rates'!$G$39)*('Calcification Rates'!$H$39-'Calcification Rates'!$I$39))+(0.1*('Calcification Rates'!$F$39-'Calcification Rates'!$G$39)*(AN43+(2*'Calcification Rates'!$F$39-'Calcification Rates'!$G$39)))*('Calcification Rates'!$H$39-'Calcification Rates'!$I$39)</f>
        <v>4.0179337590415631</v>
      </c>
      <c r="BF43" s="2">
        <f>(2*('Calcification Rates'!$F$39+'Calcification Rates'!$G$39)*('Calcification Rates'!$H$39+'Calcification Rates'!$I$39))+(0.1*('Calcification Rates'!$F$39+'Calcification Rates'!$G$39)*(AN43+(2*'Calcification Rates'!$F$39+'Calcification Rates'!$G$39)))*('Calcification Rates'!$H$39+'Calcification Rates'!$I$39)</f>
        <v>10.629347351448075</v>
      </c>
      <c r="BG43" s="2">
        <f>((((((((($A43*2)/PI())/2)+'Calcification Rates'!$F$40)^2)*PI())/2))-((((((($A43*2)/PI())/2)^2)*PI())/2)))*'Calcification Rates'!$H$40</f>
        <v>54.90296140708039</v>
      </c>
      <c r="BH43" s="2">
        <f>((((((((($A43*2)/PI())/2)+('Calcification Rates'!$F$40-'Calcification Rates'!$G$40))^2)*PI())/2))-((((((($A43*2)/PI())/2)^2)*PI())/2)))*('Calcification Rates'!$H$40-'Calcification Rates'!$I$40)</f>
        <v>42.012303096605145</v>
      </c>
      <c r="BI43" s="2">
        <f>((((((((($A43*2)/PI())/2)+('Calcification Rates'!$F$40+'Calcification Rates'!$G$40))^2)*PI())/2))-((((((($A43*2)/PI())/2)^2)*PI())/2)))*('Calcification Rates'!$H$40+'Calcification Rates'!$I$40)</f>
        <v>69.308667209306833</v>
      </c>
      <c r="BJ43" s="2">
        <f>((((((((($A43*2)/PI())/2)+'Calcification Rates'!$F$41)^2)*PI())/2))-((((((($A43*2)/PI())/2)^2)*PI())/2)))*'Calcification Rates'!$H$41</f>
        <v>63.253579465729608</v>
      </c>
      <c r="BK43" s="2">
        <f>((((((((($A43*2)/PI())/2)+('Calcification Rates'!$F$41-'Calcification Rates'!$G$41))^2)*PI())/2))-((((((($A43*2)/PI())/2)^2)*PI())/2)))*('Calcification Rates'!$H$41-'Calcification Rates'!$I$41)</f>
        <v>50.682341014599103</v>
      </c>
      <c r="BL43" s="2">
        <f>((((((((($A43*2)/PI())/2)+('Calcification Rates'!$F$41+'Calcification Rates'!$G$41))^2)*PI())/2))-((((((($A43*2)/PI())/2)^2)*PI())/2)))*('Calcification Rates'!$H$41+'Calcification Rates'!$I$41)</f>
        <v>77.117938026412276</v>
      </c>
      <c r="BM43" s="2">
        <f>((((1-'Calcification Rates'!$J$42)*$A43)*'Calcification Rates'!$F$42*0.1)+('Calcification Rates'!$J$42*$A43*'Calcification Rates'!$F$42))*'Calcification Rates'!$H$42</f>
        <v>16.084394883798815</v>
      </c>
      <c r="BN43" s="2">
        <f>((((1-'Calcification Rates'!$J$42)*BI43)*(('Calcification Rates'!$F$42-'Calcification Rates'!$G$42)*0.1))+('Calcification Rates'!$J$42*BI43*('Calcification Rates'!$F$42-'Calcification Rates'!$G$42)))*('Calcification Rates'!$H$42-'Calcification Rates'!$I$42)</f>
        <v>20.499907777977985</v>
      </c>
      <c r="BO43" s="2">
        <f>((((1-'Calcification Rates'!$J$42)*BI43)*(('Calcification Rates'!$F$42+'Calcification Rates'!$G$42)*0.1))+('Calcification Rates'!$J$42*BI43*('Calcification Rates'!$F$42+'Calcification Rates'!$G$42)))*('Calcification Rates'!$H$42+'Calcification Rates'!$I$42)</f>
        <v>34.732716568671677</v>
      </c>
      <c r="BP43" s="2">
        <f>(2*'Calcification Rates'!$F$43*'Calcification Rates'!$H$43)+0.1*'Calcification Rates'!$F$43*($A43+(2*'Calcification Rates'!$F$43))*'Calcification Rates'!$H$43</f>
        <v>11.128090569675937</v>
      </c>
      <c r="BQ43" s="2">
        <f>(2*('Calcification Rates'!$F$43-'Calcification Rates'!$G$43)*('Calcification Rates'!$H$43-'Calcification Rates'!$I$43))+(0.1*('Calcification Rates'!$F$43-'Calcification Rates'!$G$43)*($A43+(2*'Calcification Rates'!$F$43-'Calcification Rates'!$G$43)))*('Calcification Rates'!$H$43-'Calcification Rates'!$I$43)</f>
        <v>6.4783484303248287</v>
      </c>
      <c r="BR43" s="2">
        <f>(2*('Calcification Rates'!$F$43+'Calcification Rates'!$G$43)*('Calcification Rates'!$H$43+'Calcification Rates'!$I$43))+(0.1*('Calcification Rates'!$F$43+'Calcification Rates'!$G$43)*($A43+(2*'Calcification Rates'!$F$43+'Calcification Rates'!$G$43)))*('Calcification Rates'!$H$43+'Calcification Rates'!$I$43)</f>
        <v>17.03294720171484</v>
      </c>
      <c r="BS43" s="2">
        <f>$A43*'Calcification Rates'!$F$44*'Calcification Rates'!$H$44</f>
        <v>65.448664444444447</v>
      </c>
      <c r="BT43" s="2">
        <f>$A43*('Calcification Rates'!$F$44-'Calcification Rates'!$G$44)*('Calcification Rates'!$H$44-'Calcification Rates'!$I$44)</f>
        <v>48.703433797119466</v>
      </c>
      <c r="BU43" s="2">
        <f>$A43*('Calcification Rates'!$F$44+'Calcification Rates'!$G$44)*('Calcification Rates'!$H$44+'Calcification Rates'!$I$44)</f>
        <v>84.075238559377908</v>
      </c>
      <c r="BV43" s="2">
        <f>(2*'Calcification Rates'!$F$45*'Calcification Rates'!$H$45)+0.1*'Calcification Rates'!$F$45*($A43+(2*'Calcification Rates'!$F$45))*'Calcification Rates'!$H$45</f>
        <v>11.128090569675937</v>
      </c>
      <c r="BW43" s="2">
        <f>(2*('Calcification Rates'!$F$45-'Calcification Rates'!$G$45)*('Calcification Rates'!$H$45-'Calcification Rates'!$I$45))+(0.1*('Calcification Rates'!$F$45-'Calcification Rates'!$G$45)*($A43+(2*'Calcification Rates'!$F$45-'Calcification Rates'!$G$45)))*('Calcification Rates'!$H$45-'Calcification Rates'!$I$45)</f>
        <v>6.4783484303248287</v>
      </c>
      <c r="BX43" s="2">
        <f>(2*('Calcification Rates'!$F$45+'Calcification Rates'!$G$45)*('Calcification Rates'!$H$45+'Calcification Rates'!$I$45))+(0.1*('Calcification Rates'!$F$45+'Calcification Rates'!$G$45)*($A43+(2*'Calcification Rates'!$F$45+'Calcification Rates'!$G$45)))*('Calcification Rates'!$H$45+'Calcification Rates'!$I$45)</f>
        <v>17.03294720171484</v>
      </c>
      <c r="BY43" s="2">
        <f>$A43*'Calcification Rates'!$F$46*'Calcification Rates'!$H$46</f>
        <v>16.6296</v>
      </c>
      <c r="BZ43" s="2">
        <f>$A43*('Calcification Rates'!$F$46-'Calcification Rates'!$G$46)*('Calcification Rates'!$H$46-'Calcification Rates'!$I$46)</f>
        <v>12.825825</v>
      </c>
      <c r="CA43" s="2">
        <f>$A43*('Calcification Rates'!$F$46+'Calcification Rates'!$G$46)*('Calcification Rates'!$H$46+'Calcification Rates'!$I$46)</f>
        <v>20.820825000000003</v>
      </c>
      <c r="CB43" s="2">
        <f>(2*'Calcification Rates'!$F$47*'Calcification Rates'!$H$47)+0.1*'Calcification Rates'!$F$47*(BL43+(2*'Calcification Rates'!$F$47))*'Calcification Rates'!$H$47</f>
        <v>17.464782104636946</v>
      </c>
      <c r="CC43" s="2">
        <f>(2*('Calcification Rates'!$F$47-'Calcification Rates'!$G$47)*('Calcification Rates'!$H$47-'Calcification Rates'!$I$47))+(0.1*('Calcification Rates'!$F$47-'Calcification Rates'!$G$47)*(BL43+(2*'Calcification Rates'!$F$47-'Calcification Rates'!$G$47)))*('Calcification Rates'!$H$47-'Calcification Rates'!$I$47)</f>
        <v>10.186151194586392</v>
      </c>
      <c r="CD43" s="2">
        <f>(2*('Calcification Rates'!$F$47+'Calcification Rates'!$G$47)*('Calcification Rates'!$H$47+'Calcification Rates'!$I$47))+(0.1*('Calcification Rates'!$F$47+'Calcification Rates'!$G$47)*(BL43+(2*'Calcification Rates'!$F$47+'Calcification Rates'!$G$47)))*('Calcification Rates'!$H$47+'Calcification Rates'!$I$47)</f>
        <v>26.683062486412098</v>
      </c>
      <c r="CE43" s="2">
        <f>(2*'Calcification Rates'!$F$48*'Calcification Rates'!$H$48)+0.1*'Calcification Rates'!$F$48*($A43+(2*'Calcification Rates'!$F$48))*'Calcification Rates'!$H$48</f>
        <v>11.128090569675937</v>
      </c>
      <c r="CF43" s="2">
        <f>(2*('Calcification Rates'!$F$48-'Calcification Rates'!$G$48)*('Calcification Rates'!$H$48-'Calcification Rates'!$I$48))+(0.1*('Calcification Rates'!$F$48-'Calcification Rates'!$G$48)*($A43+(2*'Calcification Rates'!$F$48-'Calcification Rates'!$G$48)))*('Calcification Rates'!$H$48-'Calcification Rates'!$I$48)</f>
        <v>6.4783484303248287</v>
      </c>
      <c r="CG43" s="2">
        <f>(2*('Calcification Rates'!$F$48+'Calcification Rates'!$G$48)*('Calcification Rates'!$H$48+'Calcification Rates'!$I$48))+(0.1*('Calcification Rates'!$F$48+'Calcification Rates'!$G$48)*($A43+(2*'Calcification Rates'!$F$48+'Calcification Rates'!$G$48)))*('Calcification Rates'!$H$48+'Calcification Rates'!$I$48)</f>
        <v>17.03294720171484</v>
      </c>
      <c r="CH43" s="2">
        <f>((((1-'Calcification Rates'!$J$52)*$A43)*'Calcification Rates'!$F$52*0.1)+('Calcification Rates'!$J$52*$A43*'Calcification Rates'!$F$52))*'Calcification Rates'!$H$52</f>
        <v>90.801415879999993</v>
      </c>
      <c r="CI43" s="2">
        <f>((((1-'Calcification Rates'!$J$52)*$A43)*(('Calcification Rates'!$F$52-'Calcification Rates'!$G$52)*0.1))+('Calcification Rates'!$J$52*$A43*('Calcification Rates'!$F$52-'Calcification Rates'!$G$52)))*('Calcification Rates'!$H$52-'Calcification Rates'!$I$52)</f>
        <v>59.439883983537307</v>
      </c>
      <c r="CJ43" s="2">
        <f>((((1-'Calcification Rates'!$J$52)*$A43)*(('Calcification Rates'!$F$52+'Calcification Rates'!$G$52)*0.1))+('Calcification Rates'!$J$52*$A43*('Calcification Rates'!$F$52+'Calcification Rates'!$G$52)))*('Calcification Rates'!$H$52+'Calcification Rates'!$I$52)</f>
        <v>128.4635596122927</v>
      </c>
      <c r="CK43" s="2">
        <f>((((1-'Calcification Rates'!$J$53)*$A43)*'Calcification Rates'!$F$53*0.1)+('Calcification Rates'!$J$53*$A43*'Calcification Rates'!$F$53))*'Calcification Rates'!$H$53</f>
        <v>108.66084086218184</v>
      </c>
      <c r="CL43" s="2">
        <f>((((1-'Calcification Rates'!$J$53)*$A43)*(('Calcification Rates'!$F$53-'Calcification Rates'!$G$53)*0.1))+('Calcification Rates'!$J$53*$A43*('Calcification Rates'!$F$53-'Calcification Rates'!$G$53)))*('Calcification Rates'!$H$53-'Calcification Rates'!$I$53)</f>
        <v>75.202626763172603</v>
      </c>
      <c r="CM43" s="2">
        <f>((((1-'Calcification Rates'!$J$53)*$A43)*(('Calcification Rates'!$F$53+'Calcification Rates'!$G$53)*0.1))+('Calcification Rates'!$J$53*$A43*('Calcification Rates'!$F$53+'Calcification Rates'!$G$53)))*('Calcification Rates'!$H$53+'Calcification Rates'!$I$53)</f>
        <v>148.24081137412077</v>
      </c>
      <c r="CN43" s="2">
        <f>((((1-'Calcification Rates'!$J$54)*$A43)*'Calcification Rates'!$F$54*0.1)+('Calcification Rates'!$J$54*$A43*'Calcification Rates'!$F$54))*'Calcification Rates'!$H$54</f>
        <v>92.641965157329082</v>
      </c>
      <c r="CO43" s="2">
        <f>((((1-'Calcification Rates'!$J$54)*$A43)*(('Calcification Rates'!$F$54-'Calcification Rates'!$G$54)*0.1))+('Calcification Rates'!$J$54*$A43*('Calcification Rates'!$F$54-'Calcification Rates'!$G$54)))*('Calcification Rates'!$H$54-'Calcification Rates'!$I$54)</f>
        <v>66.261092323109509</v>
      </c>
      <c r="CP43" s="2">
        <f>((((1-'Calcification Rates'!$J$54)*$A43)*(('Calcification Rates'!$F$54+'Calcification Rates'!$G$54)*0.1))+('Calcification Rates'!$J$54*$A43*('Calcification Rates'!$F$54+'Calcification Rates'!$G$54)))*('Calcification Rates'!$H$54+'Calcification Rates'!$I$54)</f>
        <v>123.21598791065165</v>
      </c>
      <c r="CQ43" s="2">
        <f>((((1-'Calcification Rates'!$J$55)*$A43)*'Calcification Rates'!$F$55*0.1)+('Calcification Rates'!$J$55*$A43*'Calcification Rates'!$F$55))*'Calcification Rates'!$H$55</f>
        <v>92.649050202604172</v>
      </c>
      <c r="CR43" s="2">
        <f>((((1-'Calcification Rates'!$J$55)*$A43)*(('Calcification Rates'!$F$55-'Calcification Rates'!$G$55)*0.1))+('Calcification Rates'!$J$55*$A43*('Calcification Rates'!$F$55-'Calcification Rates'!$G$55)))*('Calcification Rates'!$H$55-'Calcification Rates'!$I$55)</f>
        <v>67.701071640993106</v>
      </c>
      <c r="CS43" s="2">
        <f>((((1-'Calcification Rates'!$J$55)*$A43)*(('Calcification Rates'!$F$55+'Calcification Rates'!$G$55)*0.1))+('Calcification Rates'!$J$55*$A43*('Calcification Rates'!$F$55+'Calcification Rates'!$G$55)))*('Calcification Rates'!$H$55+'Calcification Rates'!$I$55)</f>
        <v>121.39096187410864</v>
      </c>
      <c r="CT43" s="2">
        <f>((((1-'Calcification Rates'!$J$56)*$A43)*'Calcification Rates'!$F$56*0.1)+('Calcification Rates'!$J$56*$A43*'Calcification Rates'!$F$56))*'Calcification Rates'!$H$56</f>
        <v>89.489321716666652</v>
      </c>
      <c r="CU43" s="2">
        <f>((((1-'Calcification Rates'!$J$56)*$A43)*(('Calcification Rates'!$F$56-'Calcification Rates'!$G$56)*0.1))+('Calcification Rates'!$J$56*$A43*('Calcification Rates'!$F$56-'Calcification Rates'!$G$56)))*('Calcification Rates'!$H$56-'Calcification Rates'!$I$56)</f>
        <v>66.311089194417818</v>
      </c>
      <c r="CV43" s="2">
        <f>((((1-'Calcification Rates'!$J$56)*$A43)*(('Calcification Rates'!$F$56+'Calcification Rates'!$G$56)*0.1))+('Calcification Rates'!$J$56*$A43*('Calcification Rates'!$F$56+'Calcification Rates'!$G$56)))*('Calcification Rates'!$H$56+'Calcification Rates'!$I$56)</f>
        <v>116.07623536713048</v>
      </c>
      <c r="CW43" s="2">
        <f>((((1-'Calcification Rates'!$J$57)*$A43)*'Calcification Rates'!$F$57*0.1)+('Calcification Rates'!$J$57*$A43*'Calcification Rates'!$F$57))*'Calcification Rates'!$H$57</f>
        <v>91.523169937499986</v>
      </c>
      <c r="CX43" s="2">
        <f>((((1-'Calcification Rates'!$J$57)*$A43)*(('Calcification Rates'!$F$57-'Calcification Rates'!$G$57)*0.1))+('Calcification Rates'!$J$57*$A43*('Calcification Rates'!$F$57-'Calcification Rates'!$G$57)))*('Calcification Rates'!$H$57-'Calcification Rates'!$I$57)</f>
        <v>59.935022925723793</v>
      </c>
      <c r="CY43" s="2">
        <f>((((1-'Calcification Rates'!$J$57)*$A43)*(('Calcification Rates'!$F$57+'Calcification Rates'!$G$57)*0.1))+('Calcification Rates'!$J$57*$A43*('Calcification Rates'!$F$57+'Calcification Rates'!$G$57)))*('Calcification Rates'!$H$57+'Calcification Rates'!$I$57)</f>
        <v>128.79245216296781</v>
      </c>
      <c r="CZ43" s="2">
        <f>((((1-'Calcification Rates'!$J$58)*$A43)*'Calcification Rates'!$F$58*0.1)+('Calcification Rates'!$J$58*$A43*'Calcification Rates'!$F$58))*'Calcification Rates'!$H$58</f>
        <v>92.641965157329082</v>
      </c>
      <c r="DA43" s="2">
        <f>((((1-'Calcification Rates'!$J$58)*$A43)*(('Calcification Rates'!$F$58-'Calcification Rates'!$G$58)*0.1))+('Calcification Rates'!$J$58*$A43*('Calcification Rates'!$F$58-'Calcification Rates'!$G$58)))*('Calcification Rates'!$H$58-'Calcification Rates'!$I$58)</f>
        <v>66.261092323109509</v>
      </c>
      <c r="DB43" s="2">
        <f>((((1-'Calcification Rates'!$J$58)*$A43)*(('Calcification Rates'!$F$58+'Calcification Rates'!$G$58)*0.1))+('Calcification Rates'!$J$58*$A43*('Calcification Rates'!$F$58+'Calcification Rates'!$G$58)))*('Calcification Rates'!$H$58+'Calcification Rates'!$I$58)</f>
        <v>123.21598791065165</v>
      </c>
      <c r="DC43" s="2">
        <f>((((1-'Calcification Rates'!$J$59)*$A43)*'Calcification Rates'!$F$59*0.1)+('Calcification Rates'!$J$59*$A43*'Calcification Rates'!$F$59))*'Calcification Rates'!$H$59</f>
        <v>76.798926960000003</v>
      </c>
      <c r="DD43" s="2">
        <f>((((1-'Calcification Rates'!$J$59)*$A43)*(('Calcification Rates'!$F$59-'Calcification Rates'!$G$59)*0.1))+('Calcification Rates'!$J$59*$A43*('Calcification Rates'!$F$59-'Calcification Rates'!$G$59)))*('Calcification Rates'!$H$59-'Calcification Rates'!$I$59)</f>
        <v>59.576759699999997</v>
      </c>
      <c r="DE43" s="2">
        <f>((((1-'Calcification Rates'!$J$59)*$A43)*(('Calcification Rates'!$F$59+'Calcification Rates'!$G$59)*0.1))+('Calcification Rates'!$J$59*$A43*('Calcification Rates'!$F$59+'Calcification Rates'!$G$59)))*('Calcification Rates'!$H$59+'Calcification Rates'!$I$59)</f>
        <v>95.654162759999991</v>
      </c>
      <c r="DF43" s="2">
        <f>((((1-'Calcification Rates'!$J$60)*$A43)*'Calcification Rates'!$F$60*0.1)+('Calcification Rates'!$J$60*$A43*'Calcification Rates'!$F$60))*'Calcification Rates'!$H$60</f>
        <v>99.774580499999999</v>
      </c>
      <c r="DG43" s="2">
        <f>((((1-'Calcification Rates'!$J$60)*$A43)*(('Calcification Rates'!$F$60-'Calcification Rates'!$G$60)*0.1))+('Calcification Rates'!$J$60*$A43*('Calcification Rates'!$F$60-'Calcification Rates'!$G$60)))*('Calcification Rates'!$H$60-'Calcification Rates'!$I$60)</f>
        <v>76.228961337153095</v>
      </c>
      <c r="DH43" s="2">
        <f>((((1-'Calcification Rates'!$J$60)*$A43)*(('Calcification Rates'!$F$60+'Calcification Rates'!$G$60)*0.1))+('Calcification Rates'!$J$60*$A43*('Calcification Rates'!$F$60+'Calcification Rates'!$G$60)))*('Calcification Rates'!$H$60+'Calcification Rates'!$I$60)</f>
        <v>126.39241087400394</v>
      </c>
      <c r="DI43" s="2">
        <f>((((1-'Calcification Rates'!$J$61)*$A43)*'Calcification Rates'!$F$61*0.1)+('Calcification Rates'!$J$61*$A43*'Calcification Rates'!$F$61))*'Calcification Rates'!$H$61</f>
        <v>92.641965157329082</v>
      </c>
      <c r="DJ43" s="2">
        <f>((((1-'Calcification Rates'!$J$61)*$A43)*(('Calcification Rates'!$F$61-'Calcification Rates'!$G$61)*0.1))+('Calcification Rates'!$J$61*$A43*('Calcification Rates'!$F$61-'Calcification Rates'!$G$61)))*('Calcification Rates'!$H$61-'Calcification Rates'!$I$61)</f>
        <v>66.261092323109509</v>
      </c>
      <c r="DK43" s="2">
        <f>((((1-'Calcification Rates'!$J$61)*$A43)*(('Calcification Rates'!$F$61+'Calcification Rates'!$G$61)*0.1))+('Calcification Rates'!$J$61*$A43*('Calcification Rates'!$F$61+'Calcification Rates'!$G$61)))*('Calcification Rates'!$H$61+'Calcification Rates'!$I$61)</f>
        <v>123.21598791065165</v>
      </c>
      <c r="DL43" s="2">
        <f>(2*'Calcification Rates'!$F$62*'Calcification Rates'!$H$62)+0.1*'Calcification Rates'!$F$62*(CV43+(2*'Calcification Rates'!$F$62))*'Calcification Rates'!$H$62</f>
        <v>24.299798898643694</v>
      </c>
      <c r="DM43" s="2">
        <f>(2*('Calcification Rates'!$F$62-'Calcification Rates'!$G$62)*('Calcification Rates'!$H$62-'Calcification Rates'!$I$62))+(0.1*('Calcification Rates'!$F$62-'Calcification Rates'!$G$62)*(CV43+(2*'Calcification Rates'!$F$62-'Calcification Rates'!$G$62)))*('Calcification Rates'!$H$62-'Calcification Rates'!$I$62)</f>
        <v>14.185540153756925</v>
      </c>
      <c r="DN43" s="2">
        <f>(2*('Calcification Rates'!$F$62+'Calcification Rates'!$G$62)*('Calcification Rates'!$H$62+'Calcification Rates'!$I$62))+(0.1*('Calcification Rates'!$F$62+'Calcification Rates'!$G$62)*(CV43+(2*'Calcification Rates'!$F$62+'Calcification Rates'!$G$62)))*('Calcification Rates'!$H$62+'Calcification Rates'!$I$62)</f>
        <v>37.092074771623942</v>
      </c>
      <c r="DO43" s="2">
        <f>((((((((($A43*2)/PI())/2)+'Calcification Rates'!$F$63)^2)*PI())/2))-((((((($A43*2)/PI())/2)^2)*PI())/2)))*'Calcification Rates'!$H$63</f>
        <v>44.510481934529388</v>
      </c>
      <c r="DP43" s="2">
        <f>((((((((($A43*2)/PI())/2)+('Calcification Rates'!$F$63-'Calcification Rates'!$G$63))^2)*PI())/2))-((((((($A43*2)/PI())/2)^2)*PI())/2)))*('Calcification Rates'!$H$63-'Calcification Rates'!$I$63)</f>
        <v>32.66031679050284</v>
      </c>
      <c r="DQ43" s="2">
        <f>((((((((($A43*2)/PI())/2)+('Calcification Rates'!$F$63+'Calcification Rates'!$G$63))^2)*PI())/2))-((((((($A43*2)/PI())/2)^2)*PI())/2)))*('Calcification Rates'!$H$63+'Calcification Rates'!$I$63)</f>
        <v>57.768673808973823</v>
      </c>
      <c r="DR43" s="2">
        <f>(2*'Calcification Rates'!$F$64*'Calcification Rates'!$H$64)+0.1*'Calcification Rates'!$F$64*($A43+(2*'Calcification Rates'!$F$64))*'Calcification Rates'!$H$64</f>
        <v>11.128090569675937</v>
      </c>
      <c r="DS43" s="2">
        <f>(2*('Calcification Rates'!$F$64-'Calcification Rates'!$G$64)*('Calcification Rates'!$H$64-'Calcification Rates'!$I$64))+(0.1*('Calcification Rates'!$F$64-'Calcification Rates'!$G$64)*($A43+(2*'Calcification Rates'!$F$64-'Calcification Rates'!$G$64)))*('Calcification Rates'!$H$64-'Calcification Rates'!$I$64)</f>
        <v>6.4783484303248287</v>
      </c>
      <c r="DT43" s="2">
        <f>(2*('Calcification Rates'!$F$64+'Calcification Rates'!$G$64)*('Calcification Rates'!$H$64+'Calcification Rates'!$I$64))+(0.1*('Calcification Rates'!$F$64+'Calcification Rates'!$G$64)*($A43+(2*'Calcification Rates'!$F$64+'Calcification Rates'!$G$64)))*('Calcification Rates'!$H$64+'Calcification Rates'!$I$64)</f>
        <v>17.03294720171484</v>
      </c>
      <c r="DU43" s="2">
        <f>((((((((($A43*2)/PI())/2)+'Calcification Rates'!$F$65)^2)*PI())/2))-((((((($A43*2)/PI())/2)^2)*PI())/2)))*'Calcification Rates'!$H$65</f>
        <v>44.510481934529388</v>
      </c>
      <c r="DV43" s="2">
        <f>((((((((($A43*2)/PI())/2)+('Calcification Rates'!$F$65-'Calcification Rates'!$G$65))^2)*PI())/2))-((((((($A43*2)/PI())/2)^2)*PI())/2)))*('Calcification Rates'!$H$65-'Calcification Rates'!$I$65)</f>
        <v>32.66031679050284</v>
      </c>
      <c r="DW43" s="2">
        <f>((((((((($A43*2)/PI())/2)+('Calcification Rates'!$F$65+'Calcification Rates'!$G$65))^2)*PI())/2))-((((((($A43*2)/PI())/2)^2)*PI())/2)))*('Calcification Rates'!$H$65+'Calcification Rates'!$I$65)</f>
        <v>57.768673808973823</v>
      </c>
      <c r="DX43" s="2">
        <f>(2*'Calcification Rates'!$F$66*'Calcification Rates'!$H$66)+0.1*'Calcification Rates'!$F$66*(DH43+(2*'Calcification Rates'!$F$66))*'Calcification Rates'!$H$66</f>
        <v>26.109714568795553</v>
      </c>
      <c r="DY43" s="2">
        <f>(2*('Calcification Rates'!$F$66-'Calcification Rates'!$G$66)*('Calcification Rates'!$H$66-'Calcification Rates'!$I$66))+(0.1*('Calcification Rates'!$F$66-'Calcification Rates'!$G$66)*(DH43+(2*'Calcification Rates'!$F$66-'Calcification Rates'!$G$66)))*('Calcification Rates'!$H$66-'Calcification Rates'!$I$66)</f>
        <v>15.244580236084472</v>
      </c>
      <c r="DZ43" s="2">
        <f>(2*('Calcification Rates'!$F$66+'Calcification Rates'!$G$66)*('Calcification Rates'!$H$66+'Calcification Rates'!$I$66))+(0.1*('Calcification Rates'!$F$66+'Calcification Rates'!$G$66)*(DH43+(2*'Calcification Rates'!$F$66+'Calcification Rates'!$G$66)))*('Calcification Rates'!$H$66+'Calcification Rates'!$I$66)</f>
        <v>39.848386133188903</v>
      </c>
      <c r="EA43" s="2">
        <f>((((((((($A43*2)/PI())/2)+'Calcification Rates'!$F$67)^2)*PI())/2))-((((((($A43*2)/PI())/2)^2)*PI())/2)))*'Calcification Rates'!$H$67</f>
        <v>44.510481934529388</v>
      </c>
      <c r="EB43" s="2">
        <f>((((((((($A43*2)/PI())/2)+('Calcification Rates'!$F$67-'Calcification Rates'!$G$67))^2)*PI())/2))-((((((($A43*2)/PI())/2)^2)*PI())/2)))*('Calcification Rates'!$H$67-'Calcification Rates'!$I$67)</f>
        <v>32.66031679050284</v>
      </c>
      <c r="EC43" s="2">
        <f>((((((((($A43*2)/PI())/2)+('Calcification Rates'!$F$67+'Calcification Rates'!$G$67))^2)*PI())/2))-((((((($A43*2)/PI())/2)^2)*PI())/2)))*('Calcification Rates'!$H$67+'Calcification Rates'!$I$67)</f>
        <v>57.768673808973823</v>
      </c>
      <c r="ED43" s="2">
        <f>((((((((($A43*2)/PI())/2)+'Calcification Rates'!$F$68)^2)*PI())/2))-((((((($A43*2)/PI())/2)^2)*PI())/2)))*'Calcification Rates'!$H$68</f>
        <v>44.510481934529388</v>
      </c>
      <c r="EE43" s="2">
        <f>((((((((($A43*2)/PI())/2)+('Calcification Rates'!$F$68-'Calcification Rates'!$G$68))^2)*PI())/2))-((((((($A43*2)/PI())/2)^2)*PI())/2)))*('Calcification Rates'!$H$68-'Calcification Rates'!$I$68)</f>
        <v>32.66031679050284</v>
      </c>
      <c r="EF43" s="2">
        <f>((((((((($A43*2)/PI())/2)+('Calcification Rates'!$F$68+'Calcification Rates'!$G$68))^2)*PI())/2))-((((((($A43*2)/PI())/2)^2)*PI())/2)))*('Calcification Rates'!$H$68+'Calcification Rates'!$I$68)</f>
        <v>57.768673808973823</v>
      </c>
      <c r="EG43" s="2">
        <f>((((1-'Calcification Rates'!$J$69)*$A43)*'Calcification Rates'!$F$69*0.1)+('Calcification Rates'!$J$69*$A43*'Calcification Rates'!$F$69))*'Calcification Rates'!$H$69</f>
        <v>12.584004950000001</v>
      </c>
      <c r="EH43" s="2">
        <f>((((1-'Calcification Rates'!$J$69)*EC43)*(('Calcification Rates'!$F$69-'Calcification Rates'!$G$69)*0.1))+('Calcification Rates'!$J$69*EC43*('Calcification Rates'!$F$69-'Calcification Rates'!$G$69)))*('Calcification Rates'!$H$69-'Calcification Rates'!$I$69)</f>
        <v>13.102381170929604</v>
      </c>
      <c r="EI43" s="2">
        <f>((((1-'Calcification Rates'!$J$69)*EC43)*(('Calcification Rates'!$F$69+'Calcification Rates'!$G$69)*0.1))+('Calcification Rates'!$J$69*EC43*('Calcification Rates'!$F$69+'Calcification Rates'!$G$69)))*('Calcification Rates'!$H$69+'Calcification Rates'!$I$69)</f>
        <v>22.851477520197044</v>
      </c>
      <c r="EJ43" s="2">
        <f>(2*'Calcification Rates'!$F$70*'Calcification Rates'!$H$70)+0.1*'Calcification Rates'!$F$70*(DT43+(2*'Calcification Rates'!$F$70))*'Calcification Rates'!$H$70</f>
        <v>6.9232043307716999</v>
      </c>
      <c r="EK43" s="2">
        <f>(2*('Calcification Rates'!$F$70-'Calcification Rates'!$G$70)*('Calcification Rates'!$H$70-'Calcification Rates'!$I$70))+(0.1*('Calcification Rates'!$F$70-'Calcification Rates'!$G$70)*(DT43+(2*'Calcification Rates'!$F$70-'Calcification Rates'!$G$70)))*('Calcification Rates'!$H$70-'Calcification Rates'!$I$70)</f>
        <v>4.0179337590415631</v>
      </c>
      <c r="EL43" s="2">
        <f>(2*('Calcification Rates'!$F$70+'Calcification Rates'!$G$70)*('Calcification Rates'!$H$70+'Calcification Rates'!$I$70))+(0.1*('Calcification Rates'!$F$70+'Calcification Rates'!$G$70)*(DT43+(2*'Calcification Rates'!$F$70+'Calcification Rates'!$G$70)))*('Calcification Rates'!$H$70+'Calcification Rates'!$I$70)</f>
        <v>10.629347351448075</v>
      </c>
      <c r="EM43" s="2">
        <f>((((1-'Calcification Rates'!$J$71)*$A43)*'Calcification Rates'!$F$71*0.1)+('Calcification Rates'!$J$71*$A43*'Calcification Rates'!$F$71))*'Calcification Rates'!$H$71</f>
        <v>92.641965157329082</v>
      </c>
      <c r="EN43" s="2">
        <f>((((1-'Calcification Rates'!$J$71)*$A43)*(('Calcification Rates'!$F$71-'Calcification Rates'!$G$71)*0.1))+('Calcification Rates'!$J$71*$A43*('Calcification Rates'!$F$71-'Calcification Rates'!$G$71)))*('Calcification Rates'!$H$71-'Calcification Rates'!$I$71)</f>
        <v>66.261092323109509</v>
      </c>
      <c r="EO43" s="2">
        <f>((((1-'Calcification Rates'!$J$71)*$A43)*(('Calcification Rates'!$F$71+'Calcification Rates'!$G$71)*0.1))+('Calcification Rates'!$J$71*$A43*('Calcification Rates'!$F$71+'Calcification Rates'!$G$71)))*('Calcification Rates'!$H$71+'Calcification Rates'!$I$71)</f>
        <v>123.21598791065165</v>
      </c>
      <c r="EP43" s="2">
        <f>(2*'Calcification Rates'!$F$72*'Calcification Rates'!$H$72)+0.1*'Calcification Rates'!$F$72*($A43+(2*'Calcification Rates'!$F$72))*'Calcification Rates'!$H$72</f>
        <v>11.128090569675937</v>
      </c>
      <c r="EQ43" s="2">
        <f>(2*('Calcification Rates'!$F$72-'Calcification Rates'!$G$72)*('Calcification Rates'!$H$72-'Calcification Rates'!$I$72))+(0.1*('Calcification Rates'!$F$72-'Calcification Rates'!$G$72)*($A43+(2*'Calcification Rates'!$F$72-'Calcification Rates'!$G$72)))*('Calcification Rates'!$H$72-'Calcification Rates'!$I$72)</f>
        <v>6.4783484303248287</v>
      </c>
      <c r="ER43" s="2">
        <f>(2*('Calcification Rates'!$F$72+'Calcification Rates'!$G$72)*('Calcification Rates'!$H$72+'Calcification Rates'!$I$72))+(0.1*('Calcification Rates'!$F$72+'Calcification Rates'!$G$72)*($A43+(2*'Calcification Rates'!$F$72+'Calcification Rates'!$G$72)))*('Calcification Rates'!$H$72+'Calcification Rates'!$I$72)</f>
        <v>17.03294720171484</v>
      </c>
      <c r="ES43" s="2">
        <f>$A43*'Calcification Rates'!$F$73*'Calcification Rates'!$H$73</f>
        <v>55.350000000000009</v>
      </c>
      <c r="ET43" s="2">
        <f>$A43*('Calcification Rates'!$F$73-'Calcification Rates'!$G$73)*('Calcification Rates'!$H$73-'Calcification Rates'!$I$73)</f>
        <v>38.752790000000005</v>
      </c>
      <c r="EU43" s="2">
        <f>$A43*('Calcification Rates'!$F$73+'Calcification Rates'!$G$73)*('Calcification Rates'!$H$73+'Calcification Rates'!$I$73)</f>
        <v>74.884040000000013</v>
      </c>
      <c r="EV43" s="2">
        <f>(2*'Calcification Rates'!$F$74*'Calcification Rates'!$H$74)+0.1*'Calcification Rates'!$F$74*($A43+(2*'Calcification Rates'!$F$74))*'Calcification Rates'!$H$74</f>
        <v>11.128090569675937</v>
      </c>
      <c r="EW43" s="2">
        <f>(2*('Calcification Rates'!$F$74-'Calcification Rates'!$G$74)*('Calcification Rates'!$H$74-'Calcification Rates'!$I$74))+(0.1*('Calcification Rates'!$F$74-'Calcification Rates'!$G$74)*($A43+(2*'Calcification Rates'!$F$74-'Calcification Rates'!$G$74)))*('Calcification Rates'!$H$74-'Calcification Rates'!$I$74)</f>
        <v>6.4783484303248287</v>
      </c>
      <c r="EX43" s="2">
        <f>(2*('Calcification Rates'!$F$74+'Calcification Rates'!$G$74)*('Calcification Rates'!$H$74+'Calcification Rates'!$I$74))+(0.1*('Calcification Rates'!$F$74+'Calcification Rates'!$G$74)*($A43+(2*'Calcification Rates'!$F$74+'Calcification Rates'!$G$74)))*('Calcification Rates'!$H$74+'Calcification Rates'!$I$74)</f>
        <v>17.03294720171484</v>
      </c>
      <c r="EY43" s="2">
        <f>$A43*'Calcification Rates'!$F$75*'Calcification Rates'!$H$75</f>
        <v>34.567914421768712</v>
      </c>
      <c r="EZ43" s="2">
        <f>$A43*('Calcification Rates'!$F$75-'Calcification Rates'!$G$75)*('Calcification Rates'!$H$75-'Calcification Rates'!$I$75)</f>
        <v>26.834545567437562</v>
      </c>
      <c r="FA43" s="2">
        <f>$A43*('Calcification Rates'!$F$75+'Calcification Rates'!$G$75)*('Calcification Rates'!$H$75+'Calcification Rates'!$I$75)</f>
        <v>43.200641520005455</v>
      </c>
      <c r="FB43" s="2">
        <f>((((1-'Calcification Rates'!$J$76)*$A43)*'Calcification Rates'!$F$76*0.1)+('Calcification Rates'!$J$76*$A43*'Calcification Rates'!$F$76))*'Calcification Rates'!$H$76</f>
        <v>23.667659999999998</v>
      </c>
      <c r="FC43" s="2">
        <f>((((1-'Calcification Rates'!$J$76)*$A43)*(('Calcification Rates'!$F$76-'Calcification Rates'!$G$76)*0.1))+('Calcification Rates'!$J$76*$A43*('Calcification Rates'!$F$76-'Calcification Rates'!$G$76)))*('Calcification Rates'!$H$76-'Calcification Rates'!$I$76)</f>
        <v>16.565258207999999</v>
      </c>
      <c r="FD43" s="2">
        <f>((((1-'Calcification Rates'!$J$76)*$A43)*(('Calcification Rates'!$F$76+'Calcification Rates'!$G$76)*0.1))+('Calcification Rates'!$J$76*$A43*('Calcification Rates'!$F$76+'Calcification Rates'!$G$76)))*('Calcification Rates'!$H$76+'Calcification Rates'!$I$76)</f>
        <v>32.028129407999998</v>
      </c>
      <c r="FE43" s="113">
        <f>$A43*'Calcification Rates'!$F$77*'Calcification Rates'!$H$77</f>
        <v>72.570000000000022</v>
      </c>
      <c r="FF43" s="113">
        <f>$A43*('Calcification Rates'!$F$77-'Calcification Rates'!$G$77)*('Calcification Rates'!$H$77-'Calcification Rates'!$I$77)</f>
        <v>50.712900000000012</v>
      </c>
      <c r="FG43" s="113">
        <f>$A43*('Calcification Rates'!$F$77+'Calcification Rates'!$G$77)*('Calcification Rates'!$H$77+'Calcification Rates'!$I$77)</f>
        <v>98.318000000000026</v>
      </c>
      <c r="FH43" s="113">
        <f>$A43*'Calcification Rates'!$F$81*'Calcification Rates'!$H$81</f>
        <v>7.298</v>
      </c>
      <c r="FI43" s="113">
        <f>$A43*('Calcification Rates'!$F$81-'Calcification Rates'!$G$81)*('Calcification Rates'!$H$81-'Calcification Rates'!$I$81)</f>
        <v>4.141</v>
      </c>
      <c r="FJ43" s="113">
        <f>$A43*('Calcification Rates'!$F$81+'Calcification Rates'!$G$81)*('Calcification Rates'!$H$81+'Calcification Rates'!$I$81)</f>
        <v>10.455</v>
      </c>
      <c r="FK43" s="113">
        <f>$A43*'Calcification Rates'!$F$84*'Calcification Rates'!$H$84</f>
        <v>7.298</v>
      </c>
      <c r="FL43" s="113">
        <f>$A43*('Calcification Rates'!$F$84-'Calcification Rates'!$G$84)*('Calcification Rates'!$H$84-'Calcification Rates'!$I$84)</f>
        <v>4.141</v>
      </c>
      <c r="FM43" s="113">
        <f>$A43*('Calcification Rates'!$F$84+'Calcification Rates'!$G$84)*('Calcification Rates'!$H$84+'Calcification Rates'!$I$84)</f>
        <v>10.455</v>
      </c>
    </row>
    <row r="44" spans="1:169" x14ac:dyDescent="0.3">
      <c r="A44" s="1">
        <v>42</v>
      </c>
      <c r="B44" s="2">
        <f>((((1-'Calcification Rates'!$J$11)*A44)*'Calcification Rates'!$F$11*0.1)+('Calcification Rates'!$J$11*A44*'Calcification Rates'!$F$11))*'Calcification Rates'!$H$11</f>
        <v>94.901525283117607</v>
      </c>
      <c r="C44" s="2">
        <f>((((1-'Calcification Rates'!$J$11)*A44)*(('Calcification Rates'!$F$11-'Calcification Rates'!$G$11)*0.1))+('Calcification Rates'!$J$11*A44*('Calcification Rates'!$F$11-'Calcification Rates'!$G$11)))*('Calcification Rates'!$H$11-'Calcification Rates'!$I$11)</f>
        <v>67.877216526112178</v>
      </c>
      <c r="D44" s="2">
        <f>((((1-'Calcification Rates'!$J$11)*A44)*(('Calcification Rates'!$F$11+'Calcification Rates'!$G$11)*0.1))+('Calcification Rates'!$J$11*A44*('Calcification Rates'!$F$11+'Calcification Rates'!$G$11)))*('Calcification Rates'!$H$11+'Calcification Rates'!$I$11)</f>
        <v>126.22125590847244</v>
      </c>
      <c r="E44" s="2">
        <f>((((1-'Calcification Rates'!$J$12)*A44)*'Calcification Rates'!$F$12*0.1)+('Calcification Rates'!$J$12*A44*'Calcification Rates'!$F$12))*'Calcification Rates'!$H$12</f>
        <v>16.476697198037808</v>
      </c>
      <c r="F44" s="2">
        <f>((((1-'Calcification Rates'!$J$12)*A44)*(('Calcification Rates'!$F$12-'Calcification Rates'!$G$12)*0.1))+('Calcification Rates'!$J$12*A44*('Calcification Rates'!$F$12-'Calcification Rates'!$G$12)))*('Calcification Rates'!$H$12-'Calcification Rates'!$I$12)</f>
        <v>12.422632858815961</v>
      </c>
      <c r="G44" s="2">
        <f>((((1-'Calcification Rates'!$J$12)*A44)*(('Calcification Rates'!$F$12+'Calcification Rates'!$G$12)*0.1))+('Calcification Rates'!$J$12*A44*('Calcification Rates'!$F$12+'Calcification Rates'!$G$12)))*('Calcification Rates'!$H$12+'Calcification Rates'!$I$12)</f>
        <v>21.047498886089169</v>
      </c>
      <c r="H44" s="2">
        <f>(2*'Calcification Rates'!$F$13*'Calcification Rates'!$H$13)+0.1*'Calcification Rates'!$F$13*(A44+(2*'Calcification Rates'!$F$13))*'Calcification Rates'!$H$13</f>
        <v>11.303535013108092</v>
      </c>
      <c r="I44" s="2">
        <f>(2*('Calcification Rates'!$F$13-'Calcification Rates'!$G$13)*('Calcification Rates'!$H$13-'Calcification Rates'!$I$13))+(0.1*('Calcification Rates'!$F$13-'Calcification Rates'!$G$13)*(A44+(2*'Calcification Rates'!$F$13-'Calcification Rates'!$G$13)))*('Calcification Rates'!$H$13-'Calcification Rates'!$I$13)</f>
        <v>6.5810066374890965</v>
      </c>
      <c r="J44" s="2">
        <f>(2*('Calcification Rates'!$F$13+'Calcification Rates'!$G$13)*('Calcification Rates'!$H$13+'Calcification Rates'!$I$13))+(0.1*('Calcification Rates'!$F$13+'Calcification Rates'!$G$13)*(A44+(2*'Calcification Rates'!$F$13+'Calcification Rates'!$G$13)))*('Calcification Rates'!$H$13+'Calcification Rates'!$I$13)</f>
        <v>17.300130651601716</v>
      </c>
      <c r="K44" s="2">
        <f>(2*'Calcification Rates'!$F$14*'Calcification Rates'!$H$14)+0.1*'Calcification Rates'!$F$14*(A44+(2*'Calcification Rates'!$F$14))*'Calcification Rates'!$H$14</f>
        <v>21.355024742048712</v>
      </c>
      <c r="L44" s="2">
        <f>(2*('Calcification Rates'!$F$14-'Calcification Rates'!$G$14)*('Calcification Rates'!$H$14-'Calcification Rates'!$I$14))+(0.1*('Calcification Rates'!$F$14-'Calcification Rates'!$G$14)*(A44+(2*'Calcification Rates'!$F$14-'Calcification Rates'!$G$14)))*('Calcification Rates'!$H$14-'Calcification Rates'!$I$14)</f>
        <v>13.305495111875786</v>
      </c>
      <c r="M44" s="2">
        <f>(2*('Calcification Rates'!$F$14+'Calcification Rates'!$G$14)*('Calcification Rates'!$H$14+'Calcification Rates'!$I$14))+(0.1*('Calcification Rates'!$F$14+'Calcification Rates'!$G$14)*(A44+(2*'Calcification Rates'!$F$14+'Calcification Rates'!$G$14)))*('Calcification Rates'!$H$14+'Calcification Rates'!$I$14)</f>
        <v>31.364911751924424</v>
      </c>
      <c r="N44" s="2">
        <f>((((((((($A44*2)/PI())/2)+'Calcification Rates'!$F$15)^2)*PI())/2))-((((((($A44*2)/PI())/2)^2)*PI())/2)))*'Calcification Rates'!$H$15</f>
        <v>53.178563103840794</v>
      </c>
      <c r="O44" s="2">
        <f>((((((((($A44*2)/PI())/2)+('Calcification Rates'!$F$15-'Calcification Rates'!$G$15))^2)*PI())/2))-((((((($A44*2)/PI())/2)^2)*PI())/2)))*('Calcification Rates'!$H$15-'Calcification Rates'!$I$15)</f>
        <v>40.502403781047967</v>
      </c>
      <c r="P44" s="2">
        <f>((((((((($A44*2)/PI())/2)+('Calcification Rates'!$F$15+'Calcification Rates'!$G$15))^2)*PI())/2))-((((((($A44*2)/PI())/2)^2)*PI())/2)))*('Calcification Rates'!$H$15+'Calcification Rates'!$I$15)</f>
        <v>67.484684186198777</v>
      </c>
      <c r="Q44" s="2">
        <f>(2*'Calcification Rates'!$F$16*'Calcification Rates'!$H$16)+0.1*'Calcification Rates'!$F$16*(A44+(2*'Calcification Rates'!$F$16))*'Calcification Rates'!$H$16</f>
        <v>21.355024742048712</v>
      </c>
      <c r="R44" s="2">
        <f>(2*('Calcification Rates'!$F$16-'Calcification Rates'!$G$16)*('Calcification Rates'!$H$16-'Calcification Rates'!$I$16))+(0.1*('Calcification Rates'!$F$16-'Calcification Rates'!$G$16)*(A44+(2*'Calcification Rates'!$F$16-'Calcification Rates'!$G$16)))*('Calcification Rates'!$H$16-'Calcification Rates'!$I$16)</f>
        <v>13.305495111875786</v>
      </c>
      <c r="S44" s="2">
        <f>(2*('Calcification Rates'!$F$16+'Calcification Rates'!$G$16)*('Calcification Rates'!$H$16+'Calcification Rates'!$I$16))+(0.1*('Calcification Rates'!$F$16+'Calcification Rates'!$G$16)*(A44+(2*'Calcification Rates'!$F$16+'Calcification Rates'!$G$16)))*('Calcification Rates'!$H$16+'Calcification Rates'!$I$16)</f>
        <v>31.364911751924424</v>
      </c>
      <c r="T44" s="2">
        <f>$A44*'Calcification Rates'!$F$17*'Calcification Rates'!$H$17</f>
        <v>51.445484772899064</v>
      </c>
      <c r="U44" s="2">
        <f>$A44*('Calcification Rates'!$F$17-'Calcification Rates'!$G$17)*('Calcification Rates'!$H$17-'Calcification Rates'!$I$17)</f>
        <v>39.389924770391467</v>
      </c>
      <c r="V44" s="2">
        <f>$A44*('Calcification Rates'!$F$17+'Calcification Rates'!$G$17)*('Calcification Rates'!$H$17+'Calcification Rates'!$I$17)</f>
        <v>64.943284427853584</v>
      </c>
      <c r="W44" s="2">
        <f>$A44*'Calcification Rates'!$F$22*'Calcification Rates'!$H$22</f>
        <v>7.476</v>
      </c>
      <c r="X44" s="2">
        <f>$A44*('Calcification Rates'!$F$22-'Calcification Rates'!$G$22)*('Calcification Rates'!$H$22-'Calcification Rates'!$I$22)</f>
        <v>4.242</v>
      </c>
      <c r="Y44" s="2">
        <f>$A44*('Calcification Rates'!$F$22+'Calcification Rates'!$G$22)*('Calcification Rates'!$H$22+'Calcification Rates'!$I$22)</f>
        <v>10.71</v>
      </c>
      <c r="Z44" s="2">
        <f>((((((((($A44*2)/PI())/2)+'Calcification Rates'!$F$25)^2)*PI())/2))-((((((($A44*2)/PI())/2)^2)*PI())/2)))*'Calcification Rates'!$H$25</f>
        <v>79.450020299942977</v>
      </c>
      <c r="AA44" s="2">
        <f>((((((((($A44*2)/PI())/2)+('Calcification Rates'!$F$25-'Calcification Rates'!$G$25))^2)*PI())/2))-((((((($A44*2)/PI())/2)^2)*PI())/2)))*('Calcification Rates'!$H$25-'Calcification Rates'!$I$25)</f>
        <v>34.439702190356186</v>
      </c>
      <c r="AB44" s="2">
        <f>((((((((($A44*2)/PI())/2)+('Calcification Rates'!$F$25+'Calcification Rates'!$G$25))^2)*PI())/2))-((((((($A44*2)/PI())/2)^2)*PI())/2)))*('Calcification Rates'!$H$25+'Calcification Rates'!$I$25)</f>
        <v>126.10628341283416</v>
      </c>
      <c r="AC44" s="2">
        <f>((((((((($A44*2)/PI())/2)+'Calcification Rates'!$F$26)^2)*PI())/2))-((((((($A44*2)/PI())/2)^2)*PI())/2)))*'Calcification Rates'!$H$26</f>
        <v>79.450020299942977</v>
      </c>
      <c r="AD44" s="2">
        <f>((((((((($A44*2)/PI())/2)+('Calcification Rates'!$F$26-'Calcification Rates'!$G$26))^2)*PI())/2))-((((((($A44*2)/PI())/2)^2)*PI())/2)))*('Calcification Rates'!$H$26-'Calcification Rates'!$I$26)</f>
        <v>34.439702190356186</v>
      </c>
      <c r="AE44" s="2">
        <f>((((((((($A44*2)/PI())/2)+('Calcification Rates'!$F$26+'Calcification Rates'!$G$26))^2)*PI())/2))-((((((($A44*2)/PI())/2)^2)*PI())/2)))*('Calcification Rates'!$H$26+'Calcification Rates'!$I$26)</f>
        <v>126.10628341283416</v>
      </c>
      <c r="AF44" s="2">
        <f>((((((((($A44*2)/PI())/2)+'Calcification Rates'!$F$27)^2)*PI())/2))-((((((($A44*2)/PI())/2)^2)*PI())/2)))*'Calcification Rates'!$H$27</f>
        <v>79.450020299942977</v>
      </c>
      <c r="AG44" s="2">
        <f>((((((((($A44*2)/PI())/2)+('Calcification Rates'!$F$27-'Calcification Rates'!$G$27))^2)*PI())/2))-((((((($A44*2)/PI())/2)^2)*PI())/2)))*('Calcification Rates'!$H$27-'Calcification Rates'!$I$27)</f>
        <v>34.439702190356186</v>
      </c>
      <c r="AH44" s="2">
        <f>((((((((($A44*2)/PI())/2)+('Calcification Rates'!$F$27+'Calcification Rates'!$G$27))^2)*PI())/2))-((((((($A44*2)/PI())/2)^2)*PI())/2)))*('Calcification Rates'!$H$27+'Calcification Rates'!$I$27)</f>
        <v>126.10628341283416</v>
      </c>
      <c r="AI44" s="2">
        <f>$A44*'Calcification Rates'!$F$29*'Calcification Rates'!$H$29</f>
        <v>67.775399999999991</v>
      </c>
      <c r="AJ44" s="2">
        <f>$A44*('Calcification Rates'!$F$29-'Calcification Rates'!$G$29)*('Calcification Rates'!$H$29-'Calcification Rates'!$I$29)</f>
        <v>62.70935999999999</v>
      </c>
      <c r="AK44" s="2">
        <f>$A44*('Calcification Rates'!$F$29+'Calcification Rates'!$G$29)*('Calcification Rates'!$H$29+'Calcification Rates'!$I$29)</f>
        <v>72.841439999999992</v>
      </c>
      <c r="AL44" s="2">
        <f>(2*'Calcification Rates'!$F$30*'Calcification Rates'!$H$30)+0.1*'Calcification Rates'!$F$30*($A44+(2*'Calcification Rates'!$F$30))*'Calcification Rates'!$H$30</f>
        <v>11.303535013108092</v>
      </c>
      <c r="AM44" s="2">
        <f>(2*('Calcification Rates'!$F$30-'Calcification Rates'!$G$30)*('Calcification Rates'!$H$30-'Calcification Rates'!$I$30))+(0.1*('Calcification Rates'!$F$30-'Calcification Rates'!$G$30)*($A44+(2*'Calcification Rates'!$F$30-'Calcification Rates'!$G$30)))*('Calcification Rates'!$H$30-'Calcification Rates'!$I$30)</f>
        <v>6.5810066374890965</v>
      </c>
      <c r="AN44" s="2">
        <f>(2*('Calcification Rates'!$F$30+'Calcification Rates'!$G$30)*('Calcification Rates'!$H$30+'Calcification Rates'!$I$30))+(0.1*('Calcification Rates'!$F$30+'Calcification Rates'!$G$30)*($A44+(2*'Calcification Rates'!$F$30+'Calcification Rates'!$G$30)))*('Calcification Rates'!$H$30+'Calcification Rates'!$I$30)</f>
        <v>17.300130651601716</v>
      </c>
      <c r="AO44" s="2">
        <f>((((((((($A44*2)/PI())/2)+'Calcification Rates'!$F$31)^2)*PI())/2))-((((((($A44*2)/PI())/2)^2)*PI())/2)))*'Calcification Rates'!$H$31</f>
        <v>146.25354982809242</v>
      </c>
      <c r="AP44" s="2">
        <f>((((((((($A44*2)/PI())/2)+('Calcification Rates'!$F$31-'Calcification Rates'!$G$31))^2)*PI())/2))-((((((($A44*2)/PI())/2)^2)*PI())/2)))*('Calcification Rates'!$H$31-'Calcification Rates'!$I$31)</f>
        <v>90.201443454095198</v>
      </c>
      <c r="AQ44" s="2">
        <f>((((((((($A44*2)/PI())/2)+('Calcification Rates'!$F$31+'Calcification Rates'!$G$31))^2)*PI())/2))-((((((($A44*2)/PI())/2)^2)*PI())/2)))*('Calcification Rates'!$H$31+'Calcification Rates'!$I$31)</f>
        <v>216.95140148721066</v>
      </c>
      <c r="AR44" s="2">
        <f>(2*'Calcification Rates'!$F$32*'Calcification Rates'!$H$32)+0.1*'Calcification Rates'!$F$32*($A44+(2*'Calcification Rates'!$F$32))*'Calcification Rates'!$H$32</f>
        <v>11.303535013108092</v>
      </c>
      <c r="AS44" s="2">
        <f>(2*('Calcification Rates'!$F$32-'Calcification Rates'!$G$32)*('Calcification Rates'!$H$32-'Calcification Rates'!$I$32))+(0.1*('Calcification Rates'!$F$32-'Calcification Rates'!$G$32)*($A44+(2*'Calcification Rates'!$F$32-'Calcification Rates'!$G$32)))*('Calcification Rates'!$H$32-'Calcification Rates'!$I$32)</f>
        <v>6.5810066374890965</v>
      </c>
      <c r="AT44" s="2">
        <f>(2*('Calcification Rates'!$F$32+'Calcification Rates'!$G$32)*('Calcification Rates'!$H$32+'Calcification Rates'!$I$32))+(0.1*('Calcification Rates'!$F$32+'Calcification Rates'!$G$32)*($A44+(2*'Calcification Rates'!$F$32+'Calcification Rates'!$G$32)))*('Calcification Rates'!$H$32+'Calcification Rates'!$I$32)</f>
        <v>17.300130651601716</v>
      </c>
      <c r="AU44" s="2">
        <f>((((((((($A44*2)/PI())/2)+'Calcification Rates'!$F$36)^2)*PI())/2))-((((((($A44*2)/PI())/2)^2)*PI())/2)))*'Calcification Rates'!$H$36</f>
        <v>56.195356045127539</v>
      </c>
      <c r="AV44" s="2">
        <f>((((((((($A44*2)/PI())/2)+('Calcification Rates'!$F$36-'Calcification Rates'!$G$36))^2)*PI())/2))-((((((($A44*2)/PI())/2)^2)*PI())/2)))*('Calcification Rates'!$H$36-'Calcification Rates'!$I$36)</f>
        <v>43.007147674049399</v>
      </c>
      <c r="AW44" s="2">
        <f>((((((((($A44*2)/PI())/2)+('Calcification Rates'!$F$36+'Calcification Rates'!$G$36))^2)*PI())/2))-((((((($A44*2)/PI())/2)^2)*PI())/2)))*('Calcification Rates'!$H$36+'Calcification Rates'!$I$36)</f>
        <v>70.930562391107486</v>
      </c>
      <c r="AX44" s="2">
        <f>$A44*'Calcification Rates'!$F$37*'Calcification Rates'!$H$37</f>
        <v>54.280574797979803</v>
      </c>
      <c r="AY44" s="2">
        <f>$A44*('Calcification Rates'!$F$37-'Calcification Rates'!$G$37)*('Calcification Rates'!$H$37-'Calcification Rates'!$I$37)</f>
        <v>41.783472252660751</v>
      </c>
      <c r="AZ44" s="2">
        <f>$A44*('Calcification Rates'!$F$37+'Calcification Rates'!$G$37)*('Calcification Rates'!$H$37+'Calcification Rates'!$I$37)</f>
        <v>68.119597635627557</v>
      </c>
      <c r="BA44" s="2">
        <f>$A44*'Calcification Rates'!$F$38*'Calcification Rates'!$H$38</f>
        <v>80.785964000000007</v>
      </c>
      <c r="BB44" s="2">
        <f>$A44*('Calcification Rates'!$F$38-'Calcification Rates'!$G$38)*('Calcification Rates'!$H$38-'Calcification Rates'!$I$38)</f>
        <v>61.640304727272728</v>
      </c>
      <c r="BC44" s="2">
        <f>$A44*('Calcification Rates'!$F$38+'Calcification Rates'!$G$38)*('Calcification Rates'!$H$38+'Calcification Rates'!$I$38)</f>
        <v>102.16269000000001</v>
      </c>
      <c r="BD44" s="2">
        <f>(2*'Calcification Rates'!$F$39*'Calcification Rates'!$H$39)+0.1*'Calcification Rates'!$F$39*(AN44+(2*'Calcification Rates'!$F$39))*'Calcification Rates'!$H$39</f>
        <v>6.9700801824313858</v>
      </c>
      <c r="BE44" s="2">
        <f>(2*('Calcification Rates'!$F$39-'Calcification Rates'!$G$39)*('Calcification Rates'!$H$39-'Calcification Rates'!$I$39))+(0.1*('Calcification Rates'!$F$39-'Calcification Rates'!$G$39)*(AN44+(2*'Calcification Rates'!$F$39-'Calcification Rates'!$G$39)))*('Calcification Rates'!$H$39-'Calcification Rates'!$I$39)</f>
        <v>4.0453623329909139</v>
      </c>
      <c r="BF44" s="2">
        <f>(2*('Calcification Rates'!$F$39+'Calcification Rates'!$G$39)*('Calcification Rates'!$H$39+'Calcification Rates'!$I$39))+(0.1*('Calcification Rates'!$F$39+'Calcification Rates'!$G$39)*(AN44+(2*'Calcification Rates'!$F$39+'Calcification Rates'!$G$39)))*('Calcification Rates'!$H$39+'Calcification Rates'!$I$39)</f>
        <v>10.700734347341529</v>
      </c>
      <c r="BG44" s="2">
        <f>((((((((($A44*2)/PI())/2)+'Calcification Rates'!$F$40)^2)*PI())/2))-((((((($A44*2)/PI())/2)^2)*PI())/2)))*'Calcification Rates'!$H$40</f>
        <v>56.195356045127539</v>
      </c>
      <c r="BH44" s="2">
        <f>((((((((($A44*2)/PI())/2)+('Calcification Rates'!$F$40-'Calcification Rates'!$G$40))^2)*PI())/2))-((((((($A44*2)/PI())/2)^2)*PI())/2)))*('Calcification Rates'!$H$40-'Calcification Rates'!$I$40)</f>
        <v>43.007147674049399</v>
      </c>
      <c r="BI44" s="2">
        <f>((((((((($A44*2)/PI())/2)+('Calcification Rates'!$F$40+'Calcification Rates'!$G$40))^2)*PI())/2))-((((((($A44*2)/PI())/2)^2)*PI())/2)))*('Calcification Rates'!$H$40+'Calcification Rates'!$I$40)</f>
        <v>70.930562391107486</v>
      </c>
      <c r="BJ44" s="2">
        <f>((((((((($A44*2)/PI())/2)+'Calcification Rates'!$F$41)^2)*PI())/2))-((((((($A44*2)/PI())/2)^2)*PI())/2)))*'Calcification Rates'!$H$41</f>
        <v>64.740431344517489</v>
      </c>
      <c r="BK44" s="2">
        <f>((((((((($A44*2)/PI())/2)+('Calcification Rates'!$F$41-'Calcification Rates'!$G$41))^2)*PI())/2))-((((((($A44*2)/PI())/2)^2)*PI())/2)))*('Calcification Rates'!$H$41-'Calcification Rates'!$I$41)</f>
        <v>51.879612531787039</v>
      </c>
      <c r="BL44" s="2">
        <f>((((((((($A44*2)/PI())/2)+('Calcification Rates'!$F$41+'Calcification Rates'!$G$41))^2)*PI())/2))-((((((($A44*2)/PI())/2)^2)*PI())/2)))*('Calcification Rates'!$H$41+'Calcification Rates'!$I$41)</f>
        <v>78.921766539305736</v>
      </c>
      <c r="BM44" s="2">
        <f>((((1-'Calcification Rates'!$J$42)*$A44)*'Calcification Rates'!$F$42*0.1)+('Calcification Rates'!$J$42*$A44*'Calcification Rates'!$F$42))*'Calcification Rates'!$H$42</f>
        <v>16.476697198037808</v>
      </c>
      <c r="BN44" s="2">
        <f>((((1-'Calcification Rates'!$J$42)*BI44)*(('Calcification Rates'!$F$42-'Calcification Rates'!$G$42)*0.1))+('Calcification Rates'!$J$42*BI44*('Calcification Rates'!$F$42-'Calcification Rates'!$G$42)))*('Calcification Rates'!$H$42-'Calcification Rates'!$I$42)</f>
        <v>20.979627025096846</v>
      </c>
      <c r="BO44" s="2">
        <f>((((1-'Calcification Rates'!$J$42)*BI44)*(('Calcification Rates'!$F$42+'Calcification Rates'!$G$42)*0.1))+('Calcification Rates'!$J$42*BI44*('Calcification Rates'!$F$42+'Calcification Rates'!$G$42)))*('Calcification Rates'!$H$42+'Calcification Rates'!$I$42)</f>
        <v>35.545498402774115</v>
      </c>
      <c r="BP44" s="2">
        <f>(2*'Calcification Rates'!$F$43*'Calcification Rates'!$H$43)+0.1*'Calcification Rates'!$F$43*($A44+(2*'Calcification Rates'!$F$43))*'Calcification Rates'!$H$43</f>
        <v>11.303535013108092</v>
      </c>
      <c r="BQ44" s="2">
        <f>(2*('Calcification Rates'!$F$43-'Calcification Rates'!$G$43)*('Calcification Rates'!$H$43-'Calcification Rates'!$I$43))+(0.1*('Calcification Rates'!$F$43-'Calcification Rates'!$G$43)*($A44+(2*'Calcification Rates'!$F$43-'Calcification Rates'!$G$43)))*('Calcification Rates'!$H$43-'Calcification Rates'!$I$43)</f>
        <v>6.5810066374890965</v>
      </c>
      <c r="BR44" s="2">
        <f>(2*('Calcification Rates'!$F$43+'Calcification Rates'!$G$43)*('Calcification Rates'!$H$43+'Calcification Rates'!$I$43))+(0.1*('Calcification Rates'!$F$43+'Calcification Rates'!$G$43)*($A44+(2*'Calcification Rates'!$F$43+'Calcification Rates'!$G$43)))*('Calcification Rates'!$H$43+'Calcification Rates'!$I$43)</f>
        <v>17.300130651601716</v>
      </c>
      <c r="BS44" s="2">
        <f>$A44*'Calcification Rates'!$F$44*'Calcification Rates'!$H$44</f>
        <v>67.044973333333331</v>
      </c>
      <c r="BT44" s="2">
        <f>$A44*('Calcification Rates'!$F$44-'Calcification Rates'!$G$44)*('Calcification Rates'!$H$44-'Calcification Rates'!$I$44)</f>
        <v>49.891322426317508</v>
      </c>
      <c r="BU44" s="2">
        <f>$A44*('Calcification Rates'!$F$44+'Calcification Rates'!$G$44)*('Calcification Rates'!$H$44+'Calcification Rates'!$I$44)</f>
        <v>86.125854133996882</v>
      </c>
      <c r="BV44" s="2">
        <f>(2*'Calcification Rates'!$F$45*'Calcification Rates'!$H$45)+0.1*'Calcification Rates'!$F$45*($A44+(2*'Calcification Rates'!$F$45))*'Calcification Rates'!$H$45</f>
        <v>11.303535013108092</v>
      </c>
      <c r="BW44" s="2">
        <f>(2*('Calcification Rates'!$F$45-'Calcification Rates'!$G$45)*('Calcification Rates'!$H$45-'Calcification Rates'!$I$45))+(0.1*('Calcification Rates'!$F$45-'Calcification Rates'!$G$45)*($A44+(2*'Calcification Rates'!$F$45-'Calcification Rates'!$G$45)))*('Calcification Rates'!$H$45-'Calcification Rates'!$I$45)</f>
        <v>6.5810066374890965</v>
      </c>
      <c r="BX44" s="2">
        <f>(2*('Calcification Rates'!$F$45+'Calcification Rates'!$G$45)*('Calcification Rates'!$H$45+'Calcification Rates'!$I$45))+(0.1*('Calcification Rates'!$F$45+'Calcification Rates'!$G$45)*($A44+(2*'Calcification Rates'!$F$45+'Calcification Rates'!$G$45)))*('Calcification Rates'!$H$45+'Calcification Rates'!$I$45)</f>
        <v>17.300130651601716</v>
      </c>
      <c r="BY44" s="2">
        <f>$A44*'Calcification Rates'!$F$46*'Calcification Rates'!$H$46</f>
        <v>17.0352</v>
      </c>
      <c r="BZ44" s="2">
        <f>$A44*('Calcification Rates'!$F$46-'Calcification Rates'!$G$46)*('Calcification Rates'!$H$46-'Calcification Rates'!$I$46)</f>
        <v>13.13865</v>
      </c>
      <c r="CA44" s="2">
        <f>$A44*('Calcification Rates'!$F$46+'Calcification Rates'!$G$46)*('Calcification Rates'!$H$46+'Calcification Rates'!$I$46)</f>
        <v>21.328650000000003</v>
      </c>
      <c r="CB44" s="2">
        <f>(2*'Calcification Rates'!$F$47*'Calcification Rates'!$H$47)+0.1*'Calcification Rates'!$F$47*(BL44+(2*'Calcification Rates'!$F$47))*'Calcification Rates'!$H$47</f>
        <v>17.781253794128588</v>
      </c>
      <c r="CC44" s="2">
        <f>(2*('Calcification Rates'!$F$47-'Calcification Rates'!$G$47)*('Calcification Rates'!$H$47-'Calcification Rates'!$I$47))+(0.1*('Calcification Rates'!$F$47-'Calcification Rates'!$G$47)*(BL44+(2*'Calcification Rates'!$F$47-'Calcification Rates'!$G$47)))*('Calcification Rates'!$H$47-'Calcification Rates'!$I$47)</f>
        <v>10.371328995751819</v>
      </c>
      <c r="CD44" s="2">
        <f>(2*('Calcification Rates'!$F$47+'Calcification Rates'!$G$47)*('Calcification Rates'!$H$47+'Calcification Rates'!$I$47))+(0.1*('Calcification Rates'!$F$47+'Calcification Rates'!$G$47)*(BL44+(2*'Calcification Rates'!$F$47+'Calcification Rates'!$G$47)))*('Calcification Rates'!$H$47+'Calcification Rates'!$I$47)</f>
        <v>27.165015611491292</v>
      </c>
      <c r="CE44" s="2">
        <f>(2*'Calcification Rates'!$F$48*'Calcification Rates'!$H$48)+0.1*'Calcification Rates'!$F$48*($A44+(2*'Calcification Rates'!$F$48))*'Calcification Rates'!$H$48</f>
        <v>11.303535013108092</v>
      </c>
      <c r="CF44" s="2">
        <f>(2*('Calcification Rates'!$F$48-'Calcification Rates'!$G$48)*('Calcification Rates'!$H$48-'Calcification Rates'!$I$48))+(0.1*('Calcification Rates'!$F$48-'Calcification Rates'!$G$48)*($A44+(2*'Calcification Rates'!$F$48-'Calcification Rates'!$G$48)))*('Calcification Rates'!$H$48-'Calcification Rates'!$I$48)</f>
        <v>6.5810066374890965</v>
      </c>
      <c r="CG44" s="2">
        <f>(2*('Calcification Rates'!$F$48+'Calcification Rates'!$G$48)*('Calcification Rates'!$H$48+'Calcification Rates'!$I$48))+(0.1*('Calcification Rates'!$F$48+'Calcification Rates'!$G$48)*($A44+(2*'Calcification Rates'!$F$48+'Calcification Rates'!$G$48)))*('Calcification Rates'!$H$48+'Calcification Rates'!$I$48)</f>
        <v>17.300130651601716</v>
      </c>
      <c r="CH44" s="2">
        <f>((((1-'Calcification Rates'!$J$52)*$A44)*'Calcification Rates'!$F$52*0.1)+('Calcification Rates'!$J$52*$A44*'Calcification Rates'!$F$52))*'Calcification Rates'!$H$52</f>
        <v>93.016084559999996</v>
      </c>
      <c r="CI44" s="2">
        <f>((((1-'Calcification Rates'!$J$52)*$A44)*(('Calcification Rates'!$F$52-'Calcification Rates'!$G$52)*0.1))+('Calcification Rates'!$J$52*$A44*('Calcification Rates'!$F$52-'Calcification Rates'!$G$52)))*('Calcification Rates'!$H$52-'Calcification Rates'!$I$52)</f>
        <v>60.889637251428461</v>
      </c>
      <c r="CJ44" s="2">
        <f>((((1-'Calcification Rates'!$J$52)*$A44)*(('Calcification Rates'!$F$52+'Calcification Rates'!$G$52)*0.1))+('Calcification Rates'!$J$52*$A44*('Calcification Rates'!$F$52+'Calcification Rates'!$G$52)))*('Calcification Rates'!$H$52+'Calcification Rates'!$I$52)</f>
        <v>131.59681716381206</v>
      </c>
      <c r="CK44" s="2">
        <f>((((1-'Calcification Rates'!$J$53)*$A44)*'Calcification Rates'!$F$53*0.1)+('Calcification Rates'!$J$53*$A44*'Calcification Rates'!$F$53))*'Calcification Rates'!$H$53</f>
        <v>111.3111052734546</v>
      </c>
      <c r="CL44" s="2">
        <f>((((1-'Calcification Rates'!$J$53)*$A44)*(('Calcification Rates'!$F$53-'Calcification Rates'!$G$53)*0.1))+('Calcification Rates'!$J$53*$A44*('Calcification Rates'!$F$53-'Calcification Rates'!$G$53)))*('Calcification Rates'!$H$53-'Calcification Rates'!$I$53)</f>
        <v>77.036837172030488</v>
      </c>
      <c r="CM44" s="2">
        <f>((((1-'Calcification Rates'!$J$53)*$A44)*(('Calcification Rates'!$F$53+'Calcification Rates'!$G$53)*0.1))+('Calcification Rates'!$J$53*$A44*('Calcification Rates'!$F$53+'Calcification Rates'!$G$53)))*('Calcification Rates'!$H$53+'Calcification Rates'!$I$53)</f>
        <v>151.85644091983102</v>
      </c>
      <c r="CN44" s="2">
        <f>((((1-'Calcification Rates'!$J$54)*$A44)*'Calcification Rates'!$F$54*0.1)+('Calcification Rates'!$J$54*$A44*'Calcification Rates'!$F$54))*'Calcification Rates'!$H$54</f>
        <v>94.901525283117607</v>
      </c>
      <c r="CO44" s="2">
        <f>((((1-'Calcification Rates'!$J$54)*$A44)*(('Calcification Rates'!$F$54-'Calcification Rates'!$G$54)*0.1))+('Calcification Rates'!$J$54*$A44*('Calcification Rates'!$F$54-'Calcification Rates'!$G$54)))*('Calcification Rates'!$H$54-'Calcification Rates'!$I$54)</f>
        <v>67.877216526112178</v>
      </c>
      <c r="CP44" s="2">
        <f>((((1-'Calcification Rates'!$J$54)*$A44)*(('Calcification Rates'!$F$54+'Calcification Rates'!$G$54)*0.1))+('Calcification Rates'!$J$54*$A44*('Calcification Rates'!$F$54+'Calcification Rates'!$G$54)))*('Calcification Rates'!$H$54+'Calcification Rates'!$I$54)</f>
        <v>126.22125590847244</v>
      </c>
      <c r="CQ44" s="2">
        <f>((((1-'Calcification Rates'!$J$55)*$A44)*'Calcification Rates'!$F$55*0.1)+('Calcification Rates'!$J$55*$A44*'Calcification Rates'!$F$55))*'Calcification Rates'!$H$55</f>
        <v>94.908783134375</v>
      </c>
      <c r="CR44" s="2">
        <f>((((1-'Calcification Rates'!$J$55)*$A44)*(('Calcification Rates'!$F$55-'Calcification Rates'!$G$55)*0.1))+('Calcification Rates'!$J$55*$A44*('Calcification Rates'!$F$55-'Calcification Rates'!$G$55)))*('Calcification Rates'!$H$55-'Calcification Rates'!$I$55)</f>
        <v>69.352317290773442</v>
      </c>
      <c r="CS44" s="2">
        <f>((((1-'Calcification Rates'!$J$55)*$A44)*(('Calcification Rates'!$F$55+'Calcification Rates'!$G$55)*0.1))+('Calcification Rates'!$J$55*$A44*('Calcification Rates'!$F$55+'Calcification Rates'!$G$55)))*('Calcification Rates'!$H$55+'Calcification Rates'!$I$55)</f>
        <v>124.35171704176982</v>
      </c>
      <c r="CT44" s="2">
        <f>((((1-'Calcification Rates'!$J$56)*$A44)*'Calcification Rates'!$F$56*0.1)+('Calcification Rates'!$J$56*$A44*'Calcification Rates'!$F$56))*'Calcification Rates'!$H$56</f>
        <v>91.671988100000007</v>
      </c>
      <c r="CU44" s="2">
        <f>((((1-'Calcification Rates'!$J$56)*$A44)*(('Calcification Rates'!$F$56-'Calcification Rates'!$G$56)*0.1))+('Calcification Rates'!$J$56*$A44*('Calcification Rates'!$F$56-'Calcification Rates'!$G$56)))*('Calcification Rates'!$H$56-'Calcification Rates'!$I$56)</f>
        <v>67.928432833306061</v>
      </c>
      <c r="CV44" s="2">
        <f>((((1-'Calcification Rates'!$J$56)*$A44)*(('Calcification Rates'!$F$56+'Calcification Rates'!$G$56)*0.1))+('Calcification Rates'!$J$56*$A44*('Calcification Rates'!$F$56+'Calcification Rates'!$G$56)))*('Calcification Rates'!$H$56+'Calcification Rates'!$I$56)</f>
        <v>118.9073630590117</v>
      </c>
      <c r="CW44" s="2">
        <f>((((1-'Calcification Rates'!$J$57)*$A44)*'Calcification Rates'!$F$57*0.1)+('Calcification Rates'!$J$57*$A44*'Calcification Rates'!$F$57))*'Calcification Rates'!$H$57</f>
        <v>93.755442374999987</v>
      </c>
      <c r="CX44" s="2">
        <f>((((1-'Calcification Rates'!$J$57)*$A44)*(('Calcification Rates'!$F$57-'Calcification Rates'!$G$57)*0.1))+('Calcification Rates'!$J$57*$A44*('Calcification Rates'!$F$57-'Calcification Rates'!$G$57)))*('Calcification Rates'!$H$57-'Calcification Rates'!$I$57)</f>
        <v>61.396852753180461</v>
      </c>
      <c r="CY44" s="2">
        <f>((((1-'Calcification Rates'!$J$57)*$A44)*(('Calcification Rates'!$F$57+'Calcification Rates'!$G$57)*0.1))+('Calcification Rates'!$J$57*$A44*('Calcification Rates'!$F$57+'Calcification Rates'!$G$57)))*('Calcification Rates'!$H$57+'Calcification Rates'!$I$57)</f>
        <v>131.93373148401579</v>
      </c>
      <c r="CZ44" s="2">
        <f>((((1-'Calcification Rates'!$J$58)*$A44)*'Calcification Rates'!$F$58*0.1)+('Calcification Rates'!$J$58*$A44*'Calcification Rates'!$F$58))*'Calcification Rates'!$H$58</f>
        <v>94.901525283117607</v>
      </c>
      <c r="DA44" s="2">
        <f>((((1-'Calcification Rates'!$J$58)*$A44)*(('Calcification Rates'!$F$58-'Calcification Rates'!$G$58)*0.1))+('Calcification Rates'!$J$58*$A44*('Calcification Rates'!$F$58-'Calcification Rates'!$G$58)))*('Calcification Rates'!$H$58-'Calcification Rates'!$I$58)</f>
        <v>67.877216526112178</v>
      </c>
      <c r="DB44" s="2">
        <f>((((1-'Calcification Rates'!$J$58)*$A44)*(('Calcification Rates'!$F$58+'Calcification Rates'!$G$58)*0.1))+('Calcification Rates'!$J$58*$A44*('Calcification Rates'!$F$58+'Calcification Rates'!$G$58)))*('Calcification Rates'!$H$58+'Calcification Rates'!$I$58)</f>
        <v>126.22125590847244</v>
      </c>
      <c r="DC44" s="2">
        <f>((((1-'Calcification Rates'!$J$59)*$A44)*'Calcification Rates'!$F$59*0.1)+('Calcification Rates'!$J$59*$A44*'Calcification Rates'!$F$59))*'Calcification Rates'!$H$59</f>
        <v>78.672071520000003</v>
      </c>
      <c r="DD44" s="2">
        <f>((((1-'Calcification Rates'!$J$59)*$A44)*(('Calcification Rates'!$F$59-'Calcification Rates'!$G$59)*0.1))+('Calcification Rates'!$J$59*$A44*('Calcification Rates'!$F$59-'Calcification Rates'!$G$59)))*('Calcification Rates'!$H$59-'Calcification Rates'!$I$59)</f>
        <v>61.029851399999998</v>
      </c>
      <c r="DE44" s="2">
        <f>((((1-'Calcification Rates'!$J$59)*$A44)*(('Calcification Rates'!$F$59+'Calcification Rates'!$G$59)*0.1))+('Calcification Rates'!$J$59*$A44*('Calcification Rates'!$F$59+'Calcification Rates'!$G$59)))*('Calcification Rates'!$H$59+'Calcification Rates'!$I$59)</f>
        <v>97.987191120000006</v>
      </c>
      <c r="DF44" s="2">
        <f>((((1-'Calcification Rates'!$J$60)*$A44)*'Calcification Rates'!$F$60*0.1)+('Calcification Rates'!$J$60*$A44*'Calcification Rates'!$F$60))*'Calcification Rates'!$H$60</f>
        <v>102.20810685365855</v>
      </c>
      <c r="DG44" s="2">
        <f>((((1-'Calcification Rates'!$J$60)*$A44)*(('Calcification Rates'!$F$60-'Calcification Rates'!$G$60)*0.1))+('Calcification Rates'!$J$60*$A44*('Calcification Rates'!$F$60-'Calcification Rates'!$G$60)))*('Calcification Rates'!$H$60-'Calcification Rates'!$I$60)</f>
        <v>78.088204296595848</v>
      </c>
      <c r="DH44" s="2">
        <f>((((1-'Calcification Rates'!$J$60)*$A44)*(('Calcification Rates'!$F$60+'Calcification Rates'!$G$60)*0.1))+('Calcification Rates'!$J$60*$A44*('Calcification Rates'!$F$60+'Calcification Rates'!$G$60)))*('Calcification Rates'!$H$60+'Calcification Rates'!$I$60)</f>
        <v>129.47515260263819</v>
      </c>
      <c r="DI44" s="2">
        <f>((((1-'Calcification Rates'!$J$61)*$A44)*'Calcification Rates'!$F$61*0.1)+('Calcification Rates'!$J$61*$A44*'Calcification Rates'!$F$61))*'Calcification Rates'!$H$61</f>
        <v>94.901525283117607</v>
      </c>
      <c r="DJ44" s="2">
        <f>((((1-'Calcification Rates'!$J$61)*$A44)*(('Calcification Rates'!$F$61-'Calcification Rates'!$G$61)*0.1))+('Calcification Rates'!$J$61*$A44*('Calcification Rates'!$F$61-'Calcification Rates'!$G$61)))*('Calcification Rates'!$H$61-'Calcification Rates'!$I$61)</f>
        <v>67.877216526112178</v>
      </c>
      <c r="DK44" s="2">
        <f>((((1-'Calcification Rates'!$J$61)*$A44)*(('Calcification Rates'!$F$61+'Calcification Rates'!$G$61)*0.1))+('Calcification Rates'!$J$61*$A44*('Calcification Rates'!$F$61+'Calcification Rates'!$G$61)))*('Calcification Rates'!$H$61+'Calcification Rates'!$I$61)</f>
        <v>126.22125590847244</v>
      </c>
      <c r="DL44" s="2">
        <f>(2*'Calcification Rates'!$F$62*'Calcification Rates'!$H$62)+0.1*'Calcification Rates'!$F$62*(CV44+(2*'Calcification Rates'!$F$62))*'Calcification Rates'!$H$62</f>
        <v>24.796504520831157</v>
      </c>
      <c r="DM44" s="2">
        <f>(2*('Calcification Rates'!$F$62-'Calcification Rates'!$G$62)*('Calcification Rates'!$H$62-'Calcification Rates'!$I$62))+(0.1*('Calcification Rates'!$F$62-'Calcification Rates'!$G$62)*(CV44+(2*'Calcification Rates'!$F$62-'Calcification Rates'!$G$62)))*('Calcification Rates'!$H$62-'Calcification Rates'!$I$62)</f>
        <v>14.476178646858559</v>
      </c>
      <c r="DN44" s="2">
        <f>(2*('Calcification Rates'!$F$62+'Calcification Rates'!$G$62)*('Calcification Rates'!$H$62+'Calcification Rates'!$I$62))+(0.1*('Calcification Rates'!$F$62+'Calcification Rates'!$G$62)*(CV44+(2*'Calcification Rates'!$F$62+'Calcification Rates'!$G$62)))*('Calcification Rates'!$H$62+'Calcification Rates'!$I$62)</f>
        <v>37.848505235411039</v>
      </c>
      <c r="DO44" s="2">
        <f>((((((((($A44*2)/PI())/2)+'Calcification Rates'!$F$63)^2)*PI())/2))-((((((($A44*2)/PI())/2)^2)*PI())/2)))*'Calcification Rates'!$H$63</f>
        <v>45.55944622024365</v>
      </c>
      <c r="DP44" s="2">
        <f>((((((((($A44*2)/PI())/2)+('Calcification Rates'!$F$63-'Calcification Rates'!$G$63))^2)*PI())/2))-((((((($A44*2)/PI())/2)^2)*PI())/2)))*('Calcification Rates'!$H$63-'Calcification Rates'!$I$63)</f>
        <v>33.435462790502861</v>
      </c>
      <c r="DQ44" s="2">
        <f>((((((((($A44*2)/PI())/2)+('Calcification Rates'!$F$63+'Calcification Rates'!$G$63))^2)*PI())/2))-((((((($A44*2)/PI())/2)^2)*PI())/2)))*('Calcification Rates'!$H$63+'Calcification Rates'!$I$63)</f>
        <v>59.120583142307169</v>
      </c>
      <c r="DR44" s="2">
        <f>(2*'Calcification Rates'!$F$64*'Calcification Rates'!$H$64)+0.1*'Calcification Rates'!$F$64*($A44+(2*'Calcification Rates'!$F$64))*'Calcification Rates'!$H$64</f>
        <v>11.303535013108092</v>
      </c>
      <c r="DS44" s="2">
        <f>(2*('Calcification Rates'!$F$64-'Calcification Rates'!$G$64)*('Calcification Rates'!$H$64-'Calcification Rates'!$I$64))+(0.1*('Calcification Rates'!$F$64-'Calcification Rates'!$G$64)*($A44+(2*'Calcification Rates'!$F$64-'Calcification Rates'!$G$64)))*('Calcification Rates'!$H$64-'Calcification Rates'!$I$64)</f>
        <v>6.5810066374890965</v>
      </c>
      <c r="DT44" s="2">
        <f>(2*('Calcification Rates'!$F$64+'Calcification Rates'!$G$64)*('Calcification Rates'!$H$64+'Calcification Rates'!$I$64))+(0.1*('Calcification Rates'!$F$64+'Calcification Rates'!$G$64)*($A44+(2*'Calcification Rates'!$F$64+'Calcification Rates'!$G$64)))*('Calcification Rates'!$H$64+'Calcification Rates'!$I$64)</f>
        <v>17.300130651601716</v>
      </c>
      <c r="DU44" s="2">
        <f>((((((((($A44*2)/PI())/2)+'Calcification Rates'!$F$65)^2)*PI())/2))-((((((($A44*2)/PI())/2)^2)*PI())/2)))*'Calcification Rates'!$H$65</f>
        <v>45.55944622024365</v>
      </c>
      <c r="DV44" s="2">
        <f>((((((((($A44*2)/PI())/2)+('Calcification Rates'!$F$65-'Calcification Rates'!$G$65))^2)*PI())/2))-((((((($A44*2)/PI())/2)^2)*PI())/2)))*('Calcification Rates'!$H$65-'Calcification Rates'!$I$65)</f>
        <v>33.435462790502861</v>
      </c>
      <c r="DW44" s="2">
        <f>((((((((($A44*2)/PI())/2)+('Calcification Rates'!$F$65+'Calcification Rates'!$G$65))^2)*PI())/2))-((((((($A44*2)/PI())/2)^2)*PI())/2)))*('Calcification Rates'!$H$65+'Calcification Rates'!$I$65)</f>
        <v>59.120583142307169</v>
      </c>
      <c r="DX44" s="2">
        <f>(2*'Calcification Rates'!$F$66*'Calcification Rates'!$H$66)+0.1*'Calcification Rates'!$F$66*(DH44+(2*'Calcification Rates'!$F$66))*'Calcification Rates'!$H$66</f>
        <v>26.650564475620861</v>
      </c>
      <c r="DY44" s="2">
        <f>(2*('Calcification Rates'!$F$66-'Calcification Rates'!$G$66)*('Calcification Rates'!$H$66-'Calcification Rates'!$I$66))+(0.1*('Calcification Rates'!$F$66-'Calcification Rates'!$G$66)*(DH44+(2*'Calcification Rates'!$F$66-'Calcification Rates'!$G$66)))*('Calcification Rates'!$H$66-'Calcification Rates'!$I$66)</f>
        <v>15.561048975096535</v>
      </c>
      <c r="DZ44" s="2">
        <f>(2*('Calcification Rates'!$F$66+'Calcification Rates'!$G$66)*('Calcification Rates'!$H$66+'Calcification Rates'!$I$66))+(0.1*('Calcification Rates'!$F$66+'Calcification Rates'!$G$66)*(DH44+(2*'Calcification Rates'!$F$66+'Calcification Rates'!$G$66)))*('Calcification Rates'!$H$66+'Calcification Rates'!$I$66)</f>
        <v>40.672043703355634</v>
      </c>
      <c r="EA44" s="2">
        <f>((((((((($A44*2)/PI())/2)+'Calcification Rates'!$F$67)^2)*PI())/2))-((((((($A44*2)/PI())/2)^2)*PI())/2)))*'Calcification Rates'!$H$67</f>
        <v>45.55944622024365</v>
      </c>
      <c r="EB44" s="2">
        <f>((((((((($A44*2)/PI())/2)+('Calcification Rates'!$F$67-'Calcification Rates'!$G$67))^2)*PI())/2))-((((((($A44*2)/PI())/2)^2)*PI())/2)))*('Calcification Rates'!$H$67-'Calcification Rates'!$I$67)</f>
        <v>33.435462790502861</v>
      </c>
      <c r="EC44" s="2">
        <f>((((((((($A44*2)/PI())/2)+('Calcification Rates'!$F$67+'Calcification Rates'!$G$67))^2)*PI())/2))-((((((($A44*2)/PI())/2)^2)*PI())/2)))*('Calcification Rates'!$H$67+'Calcification Rates'!$I$67)</f>
        <v>59.120583142307169</v>
      </c>
      <c r="ED44" s="2">
        <f>((((((((($A44*2)/PI())/2)+'Calcification Rates'!$F$68)^2)*PI())/2))-((((((($A44*2)/PI())/2)^2)*PI())/2)))*'Calcification Rates'!$H$68</f>
        <v>45.55944622024365</v>
      </c>
      <c r="EE44" s="2">
        <f>((((((((($A44*2)/PI())/2)+('Calcification Rates'!$F$68-'Calcification Rates'!$G$68))^2)*PI())/2))-((((((($A44*2)/PI())/2)^2)*PI())/2)))*('Calcification Rates'!$H$68-'Calcification Rates'!$I$68)</f>
        <v>33.435462790502861</v>
      </c>
      <c r="EF44" s="2">
        <f>((((((((($A44*2)/PI())/2)+('Calcification Rates'!$F$68+'Calcification Rates'!$G$68))^2)*PI())/2))-((((((($A44*2)/PI())/2)^2)*PI())/2)))*('Calcification Rates'!$H$68+'Calcification Rates'!$I$68)</f>
        <v>59.120583142307169</v>
      </c>
      <c r="EG44" s="2">
        <f>((((1-'Calcification Rates'!$J$69)*$A44)*'Calcification Rates'!$F$69*0.1)+('Calcification Rates'!$J$69*$A44*'Calcification Rates'!$F$69))*'Calcification Rates'!$H$69</f>
        <v>12.890931900000004</v>
      </c>
      <c r="EH44" s="2">
        <f>((((1-'Calcification Rates'!$J$69)*EC44)*(('Calcification Rates'!$F$69-'Calcification Rates'!$G$69)*0.1))+('Calcification Rates'!$J$69*EC44*('Calcification Rates'!$F$69-'Calcification Rates'!$G$69)))*('Calcification Rates'!$H$69-'Calcification Rates'!$I$69)</f>
        <v>13.409004643928895</v>
      </c>
      <c r="EI44" s="2">
        <f>((((1-'Calcification Rates'!$J$69)*EC44)*(('Calcification Rates'!$F$69+'Calcification Rates'!$G$69)*0.1))+('Calcification Rates'!$J$69*EC44*('Calcification Rates'!$F$69+'Calcification Rates'!$G$69)))*('Calcification Rates'!$H$69+'Calcification Rates'!$I$69)</f>
        <v>23.386250498406081</v>
      </c>
      <c r="EJ44" s="2">
        <f>(2*'Calcification Rates'!$F$70*'Calcification Rates'!$H$70)+0.1*'Calcification Rates'!$F$70*(DT44+(2*'Calcification Rates'!$F$70))*'Calcification Rates'!$H$70</f>
        <v>6.9700801824313858</v>
      </c>
      <c r="EK44" s="2">
        <f>(2*('Calcification Rates'!$F$70-'Calcification Rates'!$G$70)*('Calcification Rates'!$H$70-'Calcification Rates'!$I$70))+(0.1*('Calcification Rates'!$F$70-'Calcification Rates'!$G$70)*(DT44+(2*'Calcification Rates'!$F$70-'Calcification Rates'!$G$70)))*('Calcification Rates'!$H$70-'Calcification Rates'!$I$70)</f>
        <v>4.0453623329909139</v>
      </c>
      <c r="EL44" s="2">
        <f>(2*('Calcification Rates'!$F$70+'Calcification Rates'!$G$70)*('Calcification Rates'!$H$70+'Calcification Rates'!$I$70))+(0.1*('Calcification Rates'!$F$70+'Calcification Rates'!$G$70)*(DT44+(2*'Calcification Rates'!$F$70+'Calcification Rates'!$G$70)))*('Calcification Rates'!$H$70+'Calcification Rates'!$I$70)</f>
        <v>10.700734347341529</v>
      </c>
      <c r="EM44" s="2">
        <f>((((1-'Calcification Rates'!$J$71)*$A44)*'Calcification Rates'!$F$71*0.1)+('Calcification Rates'!$J$71*$A44*'Calcification Rates'!$F$71))*'Calcification Rates'!$H$71</f>
        <v>94.901525283117607</v>
      </c>
      <c r="EN44" s="2">
        <f>((((1-'Calcification Rates'!$J$71)*$A44)*(('Calcification Rates'!$F$71-'Calcification Rates'!$G$71)*0.1))+('Calcification Rates'!$J$71*$A44*('Calcification Rates'!$F$71-'Calcification Rates'!$G$71)))*('Calcification Rates'!$H$71-'Calcification Rates'!$I$71)</f>
        <v>67.877216526112178</v>
      </c>
      <c r="EO44" s="2">
        <f>((((1-'Calcification Rates'!$J$71)*$A44)*(('Calcification Rates'!$F$71+'Calcification Rates'!$G$71)*0.1))+('Calcification Rates'!$J$71*$A44*('Calcification Rates'!$F$71+'Calcification Rates'!$G$71)))*('Calcification Rates'!$H$71+'Calcification Rates'!$I$71)</f>
        <v>126.22125590847244</v>
      </c>
      <c r="EP44" s="2">
        <f>(2*'Calcification Rates'!$F$72*'Calcification Rates'!$H$72)+0.1*'Calcification Rates'!$F$72*($A44+(2*'Calcification Rates'!$F$72))*'Calcification Rates'!$H$72</f>
        <v>11.303535013108092</v>
      </c>
      <c r="EQ44" s="2">
        <f>(2*('Calcification Rates'!$F$72-'Calcification Rates'!$G$72)*('Calcification Rates'!$H$72-'Calcification Rates'!$I$72))+(0.1*('Calcification Rates'!$F$72-'Calcification Rates'!$G$72)*($A44+(2*'Calcification Rates'!$F$72-'Calcification Rates'!$G$72)))*('Calcification Rates'!$H$72-'Calcification Rates'!$I$72)</f>
        <v>6.5810066374890965</v>
      </c>
      <c r="ER44" s="2">
        <f>(2*('Calcification Rates'!$F$72+'Calcification Rates'!$G$72)*('Calcification Rates'!$H$72+'Calcification Rates'!$I$72))+(0.1*('Calcification Rates'!$F$72+'Calcification Rates'!$G$72)*($A44+(2*'Calcification Rates'!$F$72+'Calcification Rates'!$G$72)))*('Calcification Rates'!$H$72+'Calcification Rates'!$I$72)</f>
        <v>17.300130651601716</v>
      </c>
      <c r="ES44" s="2">
        <f>$A44*'Calcification Rates'!$F$73*'Calcification Rates'!$H$73</f>
        <v>56.7</v>
      </c>
      <c r="ET44" s="2">
        <f>$A44*('Calcification Rates'!$F$73-'Calcification Rates'!$G$73)*('Calcification Rates'!$H$73-'Calcification Rates'!$I$73)</f>
        <v>39.697980000000008</v>
      </c>
      <c r="EU44" s="2">
        <f>$A44*('Calcification Rates'!$F$73+'Calcification Rates'!$G$73)*('Calcification Rates'!$H$73+'Calcification Rates'!$I$73)</f>
        <v>76.710480000000018</v>
      </c>
      <c r="EV44" s="2">
        <f>(2*'Calcification Rates'!$F$74*'Calcification Rates'!$H$74)+0.1*'Calcification Rates'!$F$74*($A44+(2*'Calcification Rates'!$F$74))*'Calcification Rates'!$H$74</f>
        <v>11.303535013108092</v>
      </c>
      <c r="EW44" s="2">
        <f>(2*('Calcification Rates'!$F$74-'Calcification Rates'!$G$74)*('Calcification Rates'!$H$74-'Calcification Rates'!$I$74))+(0.1*('Calcification Rates'!$F$74-'Calcification Rates'!$G$74)*($A44+(2*'Calcification Rates'!$F$74-'Calcification Rates'!$G$74)))*('Calcification Rates'!$H$74-'Calcification Rates'!$I$74)</f>
        <v>6.5810066374890965</v>
      </c>
      <c r="EX44" s="2">
        <f>(2*('Calcification Rates'!$F$74+'Calcification Rates'!$G$74)*('Calcification Rates'!$H$74+'Calcification Rates'!$I$74))+(0.1*('Calcification Rates'!$F$74+'Calcification Rates'!$G$74)*($A44+(2*'Calcification Rates'!$F$74+'Calcification Rates'!$G$74)))*('Calcification Rates'!$H$74+'Calcification Rates'!$I$74)</f>
        <v>17.300130651601716</v>
      </c>
      <c r="EY44" s="2">
        <f>$A44*'Calcification Rates'!$F$75*'Calcification Rates'!$H$75</f>
        <v>35.411034285714294</v>
      </c>
      <c r="EZ44" s="2">
        <f>$A44*('Calcification Rates'!$F$75-'Calcification Rates'!$G$75)*('Calcification Rates'!$H$75-'Calcification Rates'!$I$75)</f>
        <v>27.489046678838481</v>
      </c>
      <c r="FA44" s="2">
        <f>$A44*('Calcification Rates'!$F$75+'Calcification Rates'!$G$75)*('Calcification Rates'!$H$75+'Calcification Rates'!$I$75)</f>
        <v>44.254315703420218</v>
      </c>
      <c r="FB44" s="2">
        <f>((((1-'Calcification Rates'!$J$76)*$A44)*'Calcification Rates'!$F$76*0.1)+('Calcification Rates'!$J$76*$A44*'Calcification Rates'!$F$76))*'Calcification Rates'!$H$76</f>
        <v>24.24492</v>
      </c>
      <c r="FC44" s="2">
        <f>((((1-'Calcification Rates'!$J$76)*$A44)*(('Calcification Rates'!$F$76-'Calcification Rates'!$G$76)*0.1))+('Calcification Rates'!$J$76*$A44*('Calcification Rates'!$F$76-'Calcification Rates'!$G$76)))*('Calcification Rates'!$H$76-'Calcification Rates'!$I$76)</f>
        <v>16.969288895999998</v>
      </c>
      <c r="FD44" s="2">
        <f>((((1-'Calcification Rates'!$J$76)*$A44)*(('Calcification Rates'!$F$76+'Calcification Rates'!$G$76)*0.1))+('Calcification Rates'!$J$76*$A44*('Calcification Rates'!$F$76+'Calcification Rates'!$G$76)))*('Calcification Rates'!$H$76+'Calcification Rates'!$I$76)</f>
        <v>32.809303296000003</v>
      </c>
      <c r="FE44" s="113">
        <f>$A44*'Calcification Rates'!$F$77*'Calcification Rates'!$H$77</f>
        <v>74.340000000000018</v>
      </c>
      <c r="FF44" s="113">
        <f>$A44*('Calcification Rates'!$F$77-'Calcification Rates'!$G$77)*('Calcification Rates'!$H$77-'Calcification Rates'!$I$77)</f>
        <v>51.94980000000001</v>
      </c>
      <c r="FG44" s="113">
        <f>$A44*('Calcification Rates'!$F$77+'Calcification Rates'!$G$77)*('Calcification Rates'!$H$77+'Calcification Rates'!$I$77)</f>
        <v>100.71600000000002</v>
      </c>
      <c r="FH44" s="113">
        <f>$A44*'Calcification Rates'!$F$81*'Calcification Rates'!$H$81</f>
        <v>7.476</v>
      </c>
      <c r="FI44" s="113">
        <f>$A44*('Calcification Rates'!$F$81-'Calcification Rates'!$G$81)*('Calcification Rates'!$H$81-'Calcification Rates'!$I$81)</f>
        <v>4.242</v>
      </c>
      <c r="FJ44" s="113">
        <f>$A44*('Calcification Rates'!$F$81+'Calcification Rates'!$G$81)*('Calcification Rates'!$H$81+'Calcification Rates'!$I$81)</f>
        <v>10.71</v>
      </c>
      <c r="FK44" s="113">
        <f>$A44*'Calcification Rates'!$F$84*'Calcification Rates'!$H$84</f>
        <v>7.476</v>
      </c>
      <c r="FL44" s="113">
        <f>$A44*('Calcification Rates'!$F$84-'Calcification Rates'!$G$84)*('Calcification Rates'!$H$84-'Calcification Rates'!$I$84)</f>
        <v>4.242</v>
      </c>
      <c r="FM44" s="113">
        <f>$A44*('Calcification Rates'!$F$84+'Calcification Rates'!$G$84)*('Calcification Rates'!$H$84+'Calcification Rates'!$I$84)</f>
        <v>10.71</v>
      </c>
    </row>
    <row r="45" spans="1:169" x14ac:dyDescent="0.3">
      <c r="A45" s="1">
        <v>43</v>
      </c>
      <c r="B45" s="2">
        <f>((((1-'Calcification Rates'!$J$11)*A45)*'Calcification Rates'!$F$11*0.1)+('Calcification Rates'!$J$11*A45*'Calcification Rates'!$F$11))*'Calcification Rates'!$H$11</f>
        <v>97.161085408906118</v>
      </c>
      <c r="C45" s="2">
        <f>((((1-'Calcification Rates'!$J$11)*A45)*(('Calcification Rates'!$F$11-'Calcification Rates'!$G$11)*0.1))+('Calcification Rates'!$J$11*A45*('Calcification Rates'!$F$11-'Calcification Rates'!$G$11)))*('Calcification Rates'!$H$11-'Calcification Rates'!$I$11)</f>
        <v>69.493340729114848</v>
      </c>
      <c r="D45" s="2">
        <f>((((1-'Calcification Rates'!$J$11)*A45)*(('Calcification Rates'!$F$11+'Calcification Rates'!$G$11)*0.1))+('Calcification Rates'!$J$11*A45*('Calcification Rates'!$F$11+'Calcification Rates'!$G$11)))*('Calcification Rates'!$H$11+'Calcification Rates'!$I$11)</f>
        <v>129.22652390629318</v>
      </c>
      <c r="E45" s="2">
        <f>((((1-'Calcification Rates'!$J$12)*A45)*'Calcification Rates'!$F$12*0.1)+('Calcification Rates'!$J$12*A45*'Calcification Rates'!$F$12))*'Calcification Rates'!$H$12</f>
        <v>16.868999512276805</v>
      </c>
      <c r="F45" s="2">
        <f>((((1-'Calcification Rates'!$J$12)*A45)*(('Calcification Rates'!$F$12-'Calcification Rates'!$G$12)*0.1))+('Calcification Rates'!$J$12*A45*('Calcification Rates'!$F$12-'Calcification Rates'!$G$12)))*('Calcification Rates'!$H$12-'Calcification Rates'!$I$12)</f>
        <v>12.718409831644912</v>
      </c>
      <c r="G45" s="2">
        <f>((((1-'Calcification Rates'!$J$12)*A45)*(('Calcification Rates'!$F$12+'Calcification Rates'!$G$12)*0.1))+('Calcification Rates'!$J$12*A45*('Calcification Rates'!$F$12+'Calcification Rates'!$G$12)))*('Calcification Rates'!$H$12+'Calcification Rates'!$I$12)</f>
        <v>21.548629811948434</v>
      </c>
      <c r="H45" s="2">
        <f>(2*'Calcification Rates'!$F$13*'Calcification Rates'!$H$13)+0.1*'Calcification Rates'!$F$13*(A45+(2*'Calcification Rates'!$F$13))*'Calcification Rates'!$H$13</f>
        <v>11.47897945654025</v>
      </c>
      <c r="I45" s="2">
        <f>(2*('Calcification Rates'!$F$13-'Calcification Rates'!$G$13)*('Calcification Rates'!$H$13-'Calcification Rates'!$I$13))+(0.1*('Calcification Rates'!$F$13-'Calcification Rates'!$G$13)*(A45+(2*'Calcification Rates'!$F$13-'Calcification Rates'!$G$13)))*('Calcification Rates'!$H$13-'Calcification Rates'!$I$13)</f>
        <v>6.6836648446533609</v>
      </c>
      <c r="J45" s="2">
        <f>(2*('Calcification Rates'!$F$13+'Calcification Rates'!$G$13)*('Calcification Rates'!$H$13+'Calcification Rates'!$I$13))+(0.1*('Calcification Rates'!$F$13+'Calcification Rates'!$G$13)*(A45+(2*'Calcification Rates'!$F$13+'Calcification Rates'!$G$13)))*('Calcification Rates'!$H$13+'Calcification Rates'!$I$13)</f>
        <v>17.567314101488591</v>
      </c>
      <c r="K45" s="2">
        <f>(2*'Calcification Rates'!$F$14*'Calcification Rates'!$H$14)+0.1*'Calcification Rates'!$F$14*(A45+(2*'Calcification Rates'!$F$14))*'Calcification Rates'!$H$14</f>
        <v>21.67570329022989</v>
      </c>
      <c r="L45" s="2">
        <f>(2*('Calcification Rates'!$F$14-'Calcification Rates'!$G$14)*('Calcification Rates'!$H$14-'Calcification Rates'!$I$14))+(0.1*('Calcification Rates'!$F$14-'Calcification Rates'!$G$14)*(A45+(2*'Calcification Rates'!$F$14-'Calcification Rates'!$G$14)))*('Calcification Rates'!$H$14-'Calcification Rates'!$I$14)</f>
        <v>13.506862963474296</v>
      </c>
      <c r="M45" s="2">
        <f>(2*('Calcification Rates'!$F$14+'Calcification Rates'!$G$14)*('Calcification Rates'!$H$14+'Calcification Rates'!$I$14))+(0.1*('Calcification Rates'!$F$14+'Calcification Rates'!$G$14)*(A45+(2*'Calcification Rates'!$F$14+'Calcification Rates'!$G$14)))*('Calcification Rates'!$H$14+'Calcification Rates'!$I$14)</f>
        <v>31.832271040044596</v>
      </c>
      <c r="N45" s="2">
        <f>((((((((($A45*2)/PI())/2)+'Calcification Rates'!$F$15)^2)*PI())/2))-((((((($A45*2)/PI())/2)^2)*PI())/2)))*'Calcification Rates'!$H$15</f>
        <v>54.403455598433695</v>
      </c>
      <c r="O45" s="2">
        <f>((((((((($A45*2)/PI())/2)+('Calcification Rates'!$F$15-'Calcification Rates'!$G$15))^2)*PI())/2))-((((((($A45*2)/PI())/2)^2)*PI())/2)))*('Calcification Rates'!$H$15-'Calcification Rates'!$I$15)</f>
        <v>41.440259132723988</v>
      </c>
      <c r="P45" s="2">
        <f>((((((((($A45*2)/PI())/2)+('Calcification Rates'!$F$15+'Calcification Rates'!$G$15))^2)*PI())/2))-((((((($A45*2)/PI())/2)^2)*PI())/2)))*('Calcification Rates'!$H$15+'Calcification Rates'!$I$15)</f>
        <v>69.030952863052519</v>
      </c>
      <c r="Q45" s="2">
        <f>(2*'Calcification Rates'!$F$16*'Calcification Rates'!$H$16)+0.1*'Calcification Rates'!$F$16*(A45+(2*'Calcification Rates'!$F$16))*'Calcification Rates'!$H$16</f>
        <v>21.67570329022989</v>
      </c>
      <c r="R45" s="2">
        <f>(2*('Calcification Rates'!$F$16-'Calcification Rates'!$G$16)*('Calcification Rates'!$H$16-'Calcification Rates'!$I$16))+(0.1*('Calcification Rates'!$F$16-'Calcification Rates'!$G$16)*(A45+(2*'Calcification Rates'!$F$16-'Calcification Rates'!$G$16)))*('Calcification Rates'!$H$16-'Calcification Rates'!$I$16)</f>
        <v>13.506862963474296</v>
      </c>
      <c r="S45" s="2">
        <f>(2*('Calcification Rates'!$F$16+'Calcification Rates'!$G$16)*('Calcification Rates'!$H$16+'Calcification Rates'!$I$16))+(0.1*('Calcification Rates'!$F$16+'Calcification Rates'!$G$16)*(A45+(2*'Calcification Rates'!$F$16+'Calcification Rates'!$G$16)))*('Calcification Rates'!$H$16+'Calcification Rates'!$I$16)</f>
        <v>31.832271040044596</v>
      </c>
      <c r="T45" s="2">
        <f>$A45*'Calcification Rates'!$F$17*'Calcification Rates'!$H$17</f>
        <v>52.670377267491908</v>
      </c>
      <c r="U45" s="2">
        <f>$A45*('Calcification Rates'!$F$17-'Calcification Rates'!$G$17)*('Calcification Rates'!$H$17-'Calcification Rates'!$I$17)</f>
        <v>40.327780122067452</v>
      </c>
      <c r="V45" s="2">
        <f>$A45*('Calcification Rates'!$F$17+'Calcification Rates'!$G$17)*('Calcification Rates'!$H$17+'Calcification Rates'!$I$17)</f>
        <v>66.489553104707241</v>
      </c>
      <c r="W45" s="2">
        <f>$A45*'Calcification Rates'!$F$22*'Calcification Rates'!$H$22</f>
        <v>7.6539999999999999</v>
      </c>
      <c r="X45" s="2">
        <f>$A45*('Calcification Rates'!$F$22-'Calcification Rates'!$G$22)*('Calcification Rates'!$H$22-'Calcification Rates'!$I$22)</f>
        <v>4.343</v>
      </c>
      <c r="Y45" s="2">
        <f>$A45*('Calcification Rates'!$F$22+'Calcification Rates'!$G$22)*('Calcification Rates'!$H$22+'Calcification Rates'!$I$22)</f>
        <v>10.965</v>
      </c>
      <c r="Z45" s="2">
        <f>((((((((($A45*2)/PI())/2)+'Calcification Rates'!$F$25)^2)*PI())/2))-((((((($A45*2)/PI())/2)^2)*PI())/2)))*'Calcification Rates'!$H$25</f>
        <v>81.278830299943067</v>
      </c>
      <c r="AA45" s="2">
        <f>((((((((($A45*2)/PI())/2)+('Calcification Rates'!$F$25-'Calcification Rates'!$G$25))^2)*PI())/2))-((((((($A45*2)/PI())/2)^2)*PI())/2)))*('Calcification Rates'!$H$25-'Calcification Rates'!$I$25)</f>
        <v>35.24743338455</v>
      </c>
      <c r="AB45" s="2">
        <f>((((((((($A45*2)/PI())/2)+('Calcification Rates'!$F$25+'Calcification Rates'!$G$25))^2)*PI())/2))-((((((($A45*2)/PI())/2)^2)*PI())/2)))*('Calcification Rates'!$H$25+'Calcification Rates'!$I$25)</f>
        <v>128.95617221864038</v>
      </c>
      <c r="AC45" s="2">
        <f>((((((((($A45*2)/PI())/2)+'Calcification Rates'!$F$26)^2)*PI())/2))-((((((($A45*2)/PI())/2)^2)*PI())/2)))*'Calcification Rates'!$H$26</f>
        <v>81.278830299943067</v>
      </c>
      <c r="AD45" s="2">
        <f>((((((((($A45*2)/PI())/2)+('Calcification Rates'!$F$26-'Calcification Rates'!$G$26))^2)*PI())/2))-((((((($A45*2)/PI())/2)^2)*PI())/2)))*('Calcification Rates'!$H$26-'Calcification Rates'!$I$26)</f>
        <v>35.24743338455</v>
      </c>
      <c r="AE45" s="2">
        <f>((((((((($A45*2)/PI())/2)+('Calcification Rates'!$F$26+'Calcification Rates'!$G$26))^2)*PI())/2))-((((((($A45*2)/PI())/2)^2)*PI())/2)))*('Calcification Rates'!$H$26+'Calcification Rates'!$I$26)</f>
        <v>128.95617221864038</v>
      </c>
      <c r="AF45" s="2">
        <f>((((((((($A45*2)/PI())/2)+'Calcification Rates'!$F$27)^2)*PI())/2))-((((((($A45*2)/PI())/2)^2)*PI())/2)))*'Calcification Rates'!$H$27</f>
        <v>81.278830299943067</v>
      </c>
      <c r="AG45" s="2">
        <f>((((((((($A45*2)/PI())/2)+('Calcification Rates'!$F$27-'Calcification Rates'!$G$27))^2)*PI())/2))-((((((($A45*2)/PI())/2)^2)*PI())/2)))*('Calcification Rates'!$H$27-'Calcification Rates'!$I$27)</f>
        <v>35.24743338455</v>
      </c>
      <c r="AH45" s="2">
        <f>((((((((($A45*2)/PI())/2)+('Calcification Rates'!$F$27+'Calcification Rates'!$G$27))^2)*PI())/2))-((((((($A45*2)/PI())/2)^2)*PI())/2)))*('Calcification Rates'!$H$27+'Calcification Rates'!$I$27)</f>
        <v>128.95617221864038</v>
      </c>
      <c r="AI45" s="2">
        <f>$A45*'Calcification Rates'!$F$29*'Calcification Rates'!$H$29</f>
        <v>69.389099999999985</v>
      </c>
      <c r="AJ45" s="2">
        <f>$A45*('Calcification Rates'!$F$29-'Calcification Rates'!$G$29)*('Calcification Rates'!$H$29-'Calcification Rates'!$I$29)</f>
        <v>64.202439999999996</v>
      </c>
      <c r="AK45" s="2">
        <f>$A45*('Calcification Rates'!$F$29+'Calcification Rates'!$G$29)*('Calcification Rates'!$H$29+'Calcification Rates'!$I$29)</f>
        <v>74.575759999999988</v>
      </c>
      <c r="AL45" s="2">
        <f>(2*'Calcification Rates'!$F$30*'Calcification Rates'!$H$30)+0.1*'Calcification Rates'!$F$30*($A45+(2*'Calcification Rates'!$F$30))*'Calcification Rates'!$H$30</f>
        <v>11.47897945654025</v>
      </c>
      <c r="AM45" s="2">
        <f>(2*('Calcification Rates'!$F$30-'Calcification Rates'!$G$30)*('Calcification Rates'!$H$30-'Calcification Rates'!$I$30))+(0.1*('Calcification Rates'!$F$30-'Calcification Rates'!$G$30)*($A45+(2*'Calcification Rates'!$F$30-'Calcification Rates'!$G$30)))*('Calcification Rates'!$H$30-'Calcification Rates'!$I$30)</f>
        <v>6.6836648446533609</v>
      </c>
      <c r="AN45" s="2">
        <f>(2*('Calcification Rates'!$F$30+'Calcification Rates'!$G$30)*('Calcification Rates'!$H$30+'Calcification Rates'!$I$30))+(0.1*('Calcification Rates'!$F$30+'Calcification Rates'!$G$30)*($A45+(2*'Calcification Rates'!$F$30+'Calcification Rates'!$G$30)))*('Calcification Rates'!$H$30+'Calcification Rates'!$I$30)</f>
        <v>17.567314101488591</v>
      </c>
      <c r="AO45" s="2">
        <f>((((((((($A45*2)/PI())/2)+'Calcification Rates'!$F$31)^2)*PI())/2))-((((((($A45*2)/PI())/2)^2)*PI())/2)))*'Calcification Rates'!$H$31</f>
        <v>149.46033530990422</v>
      </c>
      <c r="AP45" s="2">
        <f>((((((((($A45*2)/PI())/2)+('Calcification Rates'!$F$31-'Calcification Rates'!$G$31))^2)*PI())/2))-((((((($A45*2)/PI())/2)^2)*PI())/2)))*('Calcification Rates'!$H$31-'Calcification Rates'!$I$31)</f>
        <v>92.215121970080304</v>
      </c>
      <c r="AQ45" s="2">
        <f>((((((((($A45*2)/PI())/2)+('Calcification Rates'!$F$31+'Calcification Rates'!$G$31))^2)*PI())/2))-((((((($A45*2)/PI())/2)^2)*PI())/2)))*('Calcification Rates'!$H$31+'Calcification Rates'!$I$31)</f>
        <v>221.62499436841247</v>
      </c>
      <c r="AR45" s="2">
        <f>(2*'Calcification Rates'!$F$32*'Calcification Rates'!$H$32)+0.1*'Calcification Rates'!$F$32*($A45+(2*'Calcification Rates'!$F$32))*'Calcification Rates'!$H$32</f>
        <v>11.47897945654025</v>
      </c>
      <c r="AS45" s="2">
        <f>(2*('Calcification Rates'!$F$32-'Calcification Rates'!$G$32)*('Calcification Rates'!$H$32-'Calcification Rates'!$I$32))+(0.1*('Calcification Rates'!$F$32-'Calcification Rates'!$G$32)*($A45+(2*'Calcification Rates'!$F$32-'Calcification Rates'!$G$32)))*('Calcification Rates'!$H$32-'Calcification Rates'!$I$32)</f>
        <v>6.6836648446533609</v>
      </c>
      <c r="AT45" s="2">
        <f>(2*('Calcification Rates'!$F$32+'Calcification Rates'!$G$32)*('Calcification Rates'!$H$32+'Calcification Rates'!$I$32))+(0.1*('Calcification Rates'!$F$32+'Calcification Rates'!$G$32)*($A45+(2*'Calcification Rates'!$F$32+'Calcification Rates'!$G$32)))*('Calcification Rates'!$H$32+'Calcification Rates'!$I$32)</f>
        <v>17.567314101488591</v>
      </c>
      <c r="AU45" s="2">
        <f>((((((((($A45*2)/PI())/2)+'Calcification Rates'!$F$36)^2)*PI())/2))-((((((($A45*2)/PI())/2)^2)*PI())/2)))*'Calcification Rates'!$H$36</f>
        <v>57.487750683174689</v>
      </c>
      <c r="AV45" s="2">
        <f>((((((((($A45*2)/PI())/2)+('Calcification Rates'!$F$36-'Calcification Rates'!$G$36))^2)*PI())/2))-((((((($A45*2)/PI())/2)^2)*PI())/2)))*('Calcification Rates'!$H$36-'Calcification Rates'!$I$36)</f>
        <v>44.001992251493732</v>
      </c>
      <c r="AW45" s="2">
        <f>((((((((($A45*2)/PI())/2)+('Calcification Rates'!$F$36+'Calcification Rates'!$G$36))^2)*PI())/2))-((((((($A45*2)/PI())/2)^2)*PI())/2)))*('Calcification Rates'!$H$36+'Calcification Rates'!$I$36)</f>
        <v>72.552457572908139</v>
      </c>
      <c r="AX45" s="2">
        <f>$A45*'Calcification Rates'!$F$37*'Calcification Rates'!$H$37</f>
        <v>55.572969436026945</v>
      </c>
      <c r="AY45" s="2">
        <f>$A45*('Calcification Rates'!$F$37-'Calcification Rates'!$G$37)*('Calcification Rates'!$H$37-'Calcification Rates'!$I$37)</f>
        <v>42.778316830105055</v>
      </c>
      <c r="AZ45" s="2">
        <f>$A45*('Calcification Rates'!$F$37+'Calcification Rates'!$G$37)*('Calcification Rates'!$H$37+'Calcification Rates'!$I$37)</f>
        <v>69.74149281742821</v>
      </c>
      <c r="BA45" s="2">
        <f>$A45*'Calcification Rates'!$F$38*'Calcification Rates'!$H$38</f>
        <v>82.70943933333335</v>
      </c>
      <c r="BB45" s="2">
        <f>$A45*('Calcification Rates'!$F$38-'Calcification Rates'!$G$38)*('Calcification Rates'!$H$38-'Calcification Rates'!$I$38)</f>
        <v>63.107931030303043</v>
      </c>
      <c r="BC45" s="2">
        <f>$A45*('Calcification Rates'!$F$38+'Calcification Rates'!$G$38)*('Calcification Rates'!$H$38+'Calcification Rates'!$I$38)</f>
        <v>104.59513500000001</v>
      </c>
      <c r="BD45" s="2">
        <f>(2*'Calcification Rates'!$F$39*'Calcification Rates'!$H$39)+0.1*'Calcification Rates'!$F$39*(AN45+(2*'Calcification Rates'!$F$39))*'Calcification Rates'!$H$39</f>
        <v>7.0169560340910717</v>
      </c>
      <c r="BE45" s="2">
        <f>(2*('Calcification Rates'!$F$39-'Calcification Rates'!$G$39)*('Calcification Rates'!$H$39-'Calcification Rates'!$I$39))+(0.1*('Calcification Rates'!$F$39-'Calcification Rates'!$G$39)*(AN45+(2*'Calcification Rates'!$F$39-'Calcification Rates'!$G$39)))*('Calcification Rates'!$H$39-'Calcification Rates'!$I$39)</f>
        <v>4.0727909069402637</v>
      </c>
      <c r="BF45" s="2">
        <f>(2*('Calcification Rates'!$F$39+'Calcification Rates'!$G$39)*('Calcification Rates'!$H$39+'Calcification Rates'!$I$39))+(0.1*('Calcification Rates'!$F$39+'Calcification Rates'!$G$39)*(AN45+(2*'Calcification Rates'!$F$39+'Calcification Rates'!$G$39)))*('Calcification Rates'!$H$39+'Calcification Rates'!$I$39)</f>
        <v>10.772121343234982</v>
      </c>
      <c r="BG45" s="2">
        <f>((((((((($A45*2)/PI())/2)+'Calcification Rates'!$F$40)^2)*PI())/2))-((((((($A45*2)/PI())/2)^2)*PI())/2)))*'Calcification Rates'!$H$40</f>
        <v>57.487750683174689</v>
      </c>
      <c r="BH45" s="2">
        <f>((((((((($A45*2)/PI())/2)+('Calcification Rates'!$F$40-'Calcification Rates'!$G$40))^2)*PI())/2))-((((((($A45*2)/PI())/2)^2)*PI())/2)))*('Calcification Rates'!$H$40-'Calcification Rates'!$I$40)</f>
        <v>44.001992251493732</v>
      </c>
      <c r="BI45" s="2">
        <f>((((((((($A45*2)/PI())/2)+('Calcification Rates'!$F$40+'Calcification Rates'!$G$40))^2)*PI())/2))-((((((($A45*2)/PI())/2)^2)*PI())/2)))*('Calcification Rates'!$H$40+'Calcification Rates'!$I$40)</f>
        <v>72.552457572908139</v>
      </c>
      <c r="BJ45" s="2">
        <f>((((((((($A45*2)/PI())/2)+'Calcification Rates'!$F$41)^2)*PI())/2))-((((((($A45*2)/PI())/2)^2)*PI())/2)))*'Calcification Rates'!$H$41</f>
        <v>66.227283223305378</v>
      </c>
      <c r="BK45" s="2">
        <f>((((((((($A45*2)/PI())/2)+('Calcification Rates'!$F$41-'Calcification Rates'!$G$41))^2)*PI())/2))-((((((($A45*2)/PI())/2)^2)*PI())/2)))*('Calcification Rates'!$H$41-'Calcification Rates'!$I$41)</f>
        <v>53.076884048974968</v>
      </c>
      <c r="BL45" s="2">
        <f>((((((((($A45*2)/PI())/2)+('Calcification Rates'!$F$41+'Calcification Rates'!$G$41))^2)*PI())/2))-((((((($A45*2)/PI())/2)^2)*PI())/2)))*('Calcification Rates'!$H$41+'Calcification Rates'!$I$41)</f>
        <v>80.725595052199296</v>
      </c>
      <c r="BM45" s="2">
        <f>((((1-'Calcification Rates'!$J$42)*$A45)*'Calcification Rates'!$F$42*0.1)+('Calcification Rates'!$J$42*$A45*'Calcification Rates'!$F$42))*'Calcification Rates'!$H$42</f>
        <v>16.868999512276805</v>
      </c>
      <c r="BN45" s="2">
        <f>((((1-'Calcification Rates'!$J$42)*BI45)*(('Calcification Rates'!$F$42-'Calcification Rates'!$G$42)*0.1))+('Calcification Rates'!$J$42*BI45*('Calcification Rates'!$F$42-'Calcification Rates'!$G$42)))*('Calcification Rates'!$H$42-'Calcification Rates'!$I$42)</f>
        <v>21.459346272215701</v>
      </c>
      <c r="BO45" s="2">
        <f>((((1-'Calcification Rates'!$J$42)*BI45)*(('Calcification Rates'!$F$42+'Calcification Rates'!$G$42)*0.1))+('Calcification Rates'!$J$42*BI45*('Calcification Rates'!$F$42+'Calcification Rates'!$G$42)))*('Calcification Rates'!$H$42+'Calcification Rates'!$I$42)</f>
        <v>36.358280236876567</v>
      </c>
      <c r="BP45" s="2">
        <f>(2*'Calcification Rates'!$F$43*'Calcification Rates'!$H$43)+0.1*'Calcification Rates'!$F$43*($A45+(2*'Calcification Rates'!$F$43))*'Calcification Rates'!$H$43</f>
        <v>11.47897945654025</v>
      </c>
      <c r="BQ45" s="2">
        <f>(2*('Calcification Rates'!$F$43-'Calcification Rates'!$G$43)*('Calcification Rates'!$H$43-'Calcification Rates'!$I$43))+(0.1*('Calcification Rates'!$F$43-'Calcification Rates'!$G$43)*($A45+(2*'Calcification Rates'!$F$43-'Calcification Rates'!$G$43)))*('Calcification Rates'!$H$43-'Calcification Rates'!$I$43)</f>
        <v>6.6836648446533609</v>
      </c>
      <c r="BR45" s="2">
        <f>(2*('Calcification Rates'!$F$43+'Calcification Rates'!$G$43)*('Calcification Rates'!$H$43+'Calcification Rates'!$I$43))+(0.1*('Calcification Rates'!$F$43+'Calcification Rates'!$G$43)*($A45+(2*'Calcification Rates'!$F$43+'Calcification Rates'!$G$43)))*('Calcification Rates'!$H$43+'Calcification Rates'!$I$43)</f>
        <v>17.567314101488591</v>
      </c>
      <c r="BS45" s="2">
        <f>$A45*'Calcification Rates'!$F$44*'Calcification Rates'!$H$44</f>
        <v>68.641282222222216</v>
      </c>
      <c r="BT45" s="2">
        <f>$A45*('Calcification Rates'!$F$44-'Calcification Rates'!$G$44)*('Calcification Rates'!$H$44-'Calcification Rates'!$I$44)</f>
        <v>51.079211055515543</v>
      </c>
      <c r="BU45" s="2">
        <f>$A45*('Calcification Rates'!$F$44+'Calcification Rates'!$G$44)*('Calcification Rates'!$H$44+'Calcification Rates'!$I$44)</f>
        <v>88.176469708615855</v>
      </c>
      <c r="BV45" s="2">
        <f>(2*'Calcification Rates'!$F$45*'Calcification Rates'!$H$45)+0.1*'Calcification Rates'!$F$45*($A45+(2*'Calcification Rates'!$F$45))*'Calcification Rates'!$H$45</f>
        <v>11.47897945654025</v>
      </c>
      <c r="BW45" s="2">
        <f>(2*('Calcification Rates'!$F$45-'Calcification Rates'!$G$45)*('Calcification Rates'!$H$45-'Calcification Rates'!$I$45))+(0.1*('Calcification Rates'!$F$45-'Calcification Rates'!$G$45)*($A45+(2*'Calcification Rates'!$F$45-'Calcification Rates'!$G$45)))*('Calcification Rates'!$H$45-'Calcification Rates'!$I$45)</f>
        <v>6.6836648446533609</v>
      </c>
      <c r="BX45" s="2">
        <f>(2*('Calcification Rates'!$F$45+'Calcification Rates'!$G$45)*('Calcification Rates'!$H$45+'Calcification Rates'!$I$45))+(0.1*('Calcification Rates'!$F$45+'Calcification Rates'!$G$45)*($A45+(2*'Calcification Rates'!$F$45+'Calcification Rates'!$G$45)))*('Calcification Rates'!$H$45+'Calcification Rates'!$I$45)</f>
        <v>17.567314101488591</v>
      </c>
      <c r="BY45" s="2">
        <f>$A45*'Calcification Rates'!$F$46*'Calcification Rates'!$H$46</f>
        <v>17.440799999999999</v>
      </c>
      <c r="BZ45" s="2">
        <f>$A45*('Calcification Rates'!$F$46-'Calcification Rates'!$G$46)*('Calcification Rates'!$H$46-'Calcification Rates'!$I$46)</f>
        <v>13.451474999999999</v>
      </c>
      <c r="CA45" s="2">
        <f>$A45*('Calcification Rates'!$F$46+'Calcification Rates'!$G$46)*('Calcification Rates'!$H$46+'Calcification Rates'!$I$46)</f>
        <v>21.836475</v>
      </c>
      <c r="CB45" s="2">
        <f>(2*'Calcification Rates'!$F$47*'Calcification Rates'!$H$47)+0.1*'Calcification Rates'!$F$47*(BL45+(2*'Calcification Rates'!$F$47))*'Calcification Rates'!$H$47</f>
        <v>18.097725483620255</v>
      </c>
      <c r="CC45" s="2">
        <f>(2*('Calcification Rates'!$F$47-'Calcification Rates'!$G$47)*('Calcification Rates'!$H$47-'Calcification Rates'!$I$47))+(0.1*('Calcification Rates'!$F$47-'Calcification Rates'!$G$47)*(BL45+(2*'Calcification Rates'!$F$47-'Calcification Rates'!$G$47)))*('Calcification Rates'!$H$47-'Calcification Rates'!$I$47)</f>
        <v>10.556506796917256</v>
      </c>
      <c r="CD45" s="2">
        <f>(2*('Calcification Rates'!$F$47+'Calcification Rates'!$G$47)*('Calcification Rates'!$H$47+'Calcification Rates'!$I$47))+(0.1*('Calcification Rates'!$F$47+'Calcification Rates'!$G$47)*(BL45+(2*'Calcification Rates'!$F$47+'Calcification Rates'!$G$47)))*('Calcification Rates'!$H$47+'Calcification Rates'!$I$47)</f>
        <v>27.646968736570507</v>
      </c>
      <c r="CE45" s="2">
        <f>(2*'Calcification Rates'!$F$48*'Calcification Rates'!$H$48)+0.1*'Calcification Rates'!$F$48*($A45+(2*'Calcification Rates'!$F$48))*'Calcification Rates'!$H$48</f>
        <v>11.47897945654025</v>
      </c>
      <c r="CF45" s="2">
        <f>(2*('Calcification Rates'!$F$48-'Calcification Rates'!$G$48)*('Calcification Rates'!$H$48-'Calcification Rates'!$I$48))+(0.1*('Calcification Rates'!$F$48-'Calcification Rates'!$G$48)*($A45+(2*'Calcification Rates'!$F$48-'Calcification Rates'!$G$48)))*('Calcification Rates'!$H$48-'Calcification Rates'!$I$48)</f>
        <v>6.6836648446533609</v>
      </c>
      <c r="CG45" s="2">
        <f>(2*('Calcification Rates'!$F$48+'Calcification Rates'!$G$48)*('Calcification Rates'!$H$48+'Calcification Rates'!$I$48))+(0.1*('Calcification Rates'!$F$48+'Calcification Rates'!$G$48)*($A45+(2*'Calcification Rates'!$F$48+'Calcification Rates'!$G$48)))*('Calcification Rates'!$H$48+'Calcification Rates'!$I$48)</f>
        <v>17.567314101488591</v>
      </c>
      <c r="CH45" s="2">
        <f>((((1-'Calcification Rates'!$J$52)*$A45)*'Calcification Rates'!$F$52*0.1)+('Calcification Rates'!$J$52*$A45*'Calcification Rates'!$F$52))*'Calcification Rates'!$H$52</f>
        <v>95.230753239999984</v>
      </c>
      <c r="CI45" s="2">
        <f>((((1-'Calcification Rates'!$J$52)*$A45)*(('Calcification Rates'!$F$52-'Calcification Rates'!$G$52)*0.1))+('Calcification Rates'!$J$52*$A45*('Calcification Rates'!$F$52-'Calcification Rates'!$G$52)))*('Calcification Rates'!$H$52-'Calcification Rates'!$I$52)</f>
        <v>62.339390519319608</v>
      </c>
      <c r="CJ45" s="2">
        <f>((((1-'Calcification Rates'!$J$52)*$A45)*(('Calcification Rates'!$F$52+'Calcification Rates'!$G$52)*0.1))+('Calcification Rates'!$J$52*$A45*('Calcification Rates'!$F$52+'Calcification Rates'!$G$52)))*('Calcification Rates'!$H$52+'Calcification Rates'!$I$52)</f>
        <v>134.73007471533137</v>
      </c>
      <c r="CK45" s="2">
        <f>((((1-'Calcification Rates'!$J$53)*$A45)*'Calcification Rates'!$F$53*0.1)+('Calcification Rates'!$J$53*$A45*'Calcification Rates'!$F$53))*'Calcification Rates'!$H$53</f>
        <v>113.96136968472729</v>
      </c>
      <c r="CL45" s="2">
        <f>((((1-'Calcification Rates'!$J$53)*$A45)*(('Calcification Rates'!$F$53-'Calcification Rates'!$G$53)*0.1))+('Calcification Rates'!$J$53*$A45*('Calcification Rates'!$F$53-'Calcification Rates'!$G$53)))*('Calcification Rates'!$H$53-'Calcification Rates'!$I$53)</f>
        <v>78.871047580888344</v>
      </c>
      <c r="CM45" s="2">
        <f>((((1-'Calcification Rates'!$J$53)*$A45)*(('Calcification Rates'!$F$53+'Calcification Rates'!$G$53)*0.1))+('Calcification Rates'!$J$53*$A45*('Calcification Rates'!$F$53+'Calcification Rates'!$G$53)))*('Calcification Rates'!$H$53+'Calcification Rates'!$I$53)</f>
        <v>155.47207046554129</v>
      </c>
      <c r="CN45" s="2">
        <f>((((1-'Calcification Rates'!$J$54)*$A45)*'Calcification Rates'!$F$54*0.1)+('Calcification Rates'!$J$54*$A45*'Calcification Rates'!$F$54))*'Calcification Rates'!$H$54</f>
        <v>97.161085408906118</v>
      </c>
      <c r="CO45" s="2">
        <f>((((1-'Calcification Rates'!$J$54)*$A45)*(('Calcification Rates'!$F$54-'Calcification Rates'!$G$54)*0.1))+('Calcification Rates'!$J$54*$A45*('Calcification Rates'!$F$54-'Calcification Rates'!$G$54)))*('Calcification Rates'!$H$54-'Calcification Rates'!$I$54)</f>
        <v>69.493340729114848</v>
      </c>
      <c r="CP45" s="2">
        <f>((((1-'Calcification Rates'!$J$54)*$A45)*(('Calcification Rates'!$F$54+'Calcification Rates'!$G$54)*0.1))+('Calcification Rates'!$J$54*$A45*('Calcification Rates'!$F$54+'Calcification Rates'!$G$54)))*('Calcification Rates'!$H$54+'Calcification Rates'!$I$54)</f>
        <v>129.22652390629318</v>
      </c>
      <c r="CQ45" s="2">
        <f>((((1-'Calcification Rates'!$J$55)*$A45)*'Calcification Rates'!$F$55*0.1)+('Calcification Rates'!$J$55*$A45*'Calcification Rates'!$F$55))*'Calcification Rates'!$H$55</f>
        <v>97.168516066145841</v>
      </c>
      <c r="CR45" s="2">
        <f>((((1-'Calcification Rates'!$J$55)*$A45)*(('Calcification Rates'!$F$55-'Calcification Rates'!$G$55)*0.1))+('Calcification Rates'!$J$55*$A45*('Calcification Rates'!$F$55-'Calcification Rates'!$G$55)))*('Calcification Rates'!$H$55-'Calcification Rates'!$I$55)</f>
        <v>71.003562940553763</v>
      </c>
      <c r="CS45" s="2">
        <f>((((1-'Calcification Rates'!$J$55)*$A45)*(('Calcification Rates'!$F$55+'Calcification Rates'!$G$55)*0.1))+('Calcification Rates'!$J$55*$A45*('Calcification Rates'!$F$55+'Calcification Rates'!$G$55)))*('Calcification Rates'!$H$55+'Calcification Rates'!$I$55)</f>
        <v>127.31247220943101</v>
      </c>
      <c r="CT45" s="2">
        <f>((((1-'Calcification Rates'!$J$56)*$A45)*'Calcification Rates'!$F$56*0.1)+('Calcification Rates'!$J$56*$A45*'Calcification Rates'!$F$56))*'Calcification Rates'!$H$56</f>
        <v>93.854654483333334</v>
      </c>
      <c r="CU45" s="2">
        <f>((((1-'Calcification Rates'!$J$56)*$A45)*(('Calcification Rates'!$F$56-'Calcification Rates'!$G$56)*0.1))+('Calcification Rates'!$J$56*$A45*('Calcification Rates'!$F$56-'Calcification Rates'!$G$56)))*('Calcification Rates'!$H$56-'Calcification Rates'!$I$56)</f>
        <v>69.545776472194305</v>
      </c>
      <c r="CV45" s="2">
        <f>((((1-'Calcification Rates'!$J$56)*$A45)*(('Calcification Rates'!$F$56+'Calcification Rates'!$G$56)*0.1))+('Calcification Rates'!$J$56*$A45*('Calcification Rates'!$F$56+'Calcification Rates'!$G$56)))*('Calcification Rates'!$H$56+'Calcification Rates'!$I$56)</f>
        <v>121.73849075089294</v>
      </c>
      <c r="CW45" s="2">
        <f>((((1-'Calcification Rates'!$J$57)*$A45)*'Calcification Rates'!$F$57*0.1)+('Calcification Rates'!$J$57*$A45*'Calcification Rates'!$F$57))*'Calcification Rates'!$H$57</f>
        <v>95.987714812499988</v>
      </c>
      <c r="CX45" s="2">
        <f>((((1-'Calcification Rates'!$J$57)*$A45)*(('Calcification Rates'!$F$57-'Calcification Rates'!$G$57)*0.1))+('Calcification Rates'!$J$57*$A45*('Calcification Rates'!$F$57-'Calcification Rates'!$G$57)))*('Calcification Rates'!$H$57-'Calcification Rates'!$I$57)</f>
        <v>62.858682580637151</v>
      </c>
      <c r="CY45" s="2">
        <f>((((1-'Calcification Rates'!$J$57)*$A45)*(('Calcification Rates'!$F$57+'Calcification Rates'!$G$57)*0.1))+('Calcification Rates'!$J$57*$A45*('Calcification Rates'!$F$57+'Calcification Rates'!$G$57)))*('Calcification Rates'!$H$57+'Calcification Rates'!$I$57)</f>
        <v>135.07501080506378</v>
      </c>
      <c r="CZ45" s="2">
        <f>((((1-'Calcification Rates'!$J$58)*$A45)*'Calcification Rates'!$F$58*0.1)+('Calcification Rates'!$J$58*$A45*'Calcification Rates'!$F$58))*'Calcification Rates'!$H$58</f>
        <v>97.161085408906118</v>
      </c>
      <c r="DA45" s="2">
        <f>((((1-'Calcification Rates'!$J$58)*$A45)*(('Calcification Rates'!$F$58-'Calcification Rates'!$G$58)*0.1))+('Calcification Rates'!$J$58*$A45*('Calcification Rates'!$F$58-'Calcification Rates'!$G$58)))*('Calcification Rates'!$H$58-'Calcification Rates'!$I$58)</f>
        <v>69.493340729114848</v>
      </c>
      <c r="DB45" s="2">
        <f>((((1-'Calcification Rates'!$J$58)*$A45)*(('Calcification Rates'!$F$58+'Calcification Rates'!$G$58)*0.1))+('Calcification Rates'!$J$58*$A45*('Calcification Rates'!$F$58+'Calcification Rates'!$G$58)))*('Calcification Rates'!$H$58+'Calcification Rates'!$I$58)</f>
        <v>129.22652390629318</v>
      </c>
      <c r="DC45" s="2">
        <f>((((1-'Calcification Rates'!$J$59)*$A45)*'Calcification Rates'!$F$59*0.1)+('Calcification Rates'!$J$59*$A45*'Calcification Rates'!$F$59))*'Calcification Rates'!$H$59</f>
        <v>80.545216079999989</v>
      </c>
      <c r="DD45" s="2">
        <f>((((1-'Calcification Rates'!$J$59)*$A45)*(('Calcification Rates'!$F$59-'Calcification Rates'!$G$59)*0.1))+('Calcification Rates'!$J$59*$A45*('Calcification Rates'!$F$59-'Calcification Rates'!$G$59)))*('Calcification Rates'!$H$59-'Calcification Rates'!$I$59)</f>
        <v>62.482943099999986</v>
      </c>
      <c r="DE45" s="2">
        <f>((((1-'Calcification Rates'!$J$59)*$A45)*(('Calcification Rates'!$F$59+'Calcification Rates'!$G$59)*0.1))+('Calcification Rates'!$J$59*$A45*('Calcification Rates'!$F$59+'Calcification Rates'!$G$59)))*('Calcification Rates'!$H$59+'Calcification Rates'!$I$59)</f>
        <v>100.32021948000001</v>
      </c>
      <c r="DF45" s="2">
        <f>((((1-'Calcification Rates'!$J$60)*$A45)*'Calcification Rates'!$F$60*0.1)+('Calcification Rates'!$J$60*$A45*'Calcification Rates'!$F$60))*'Calcification Rates'!$H$60</f>
        <v>104.64163320731707</v>
      </c>
      <c r="DG45" s="2">
        <f>((((1-'Calcification Rates'!$J$60)*$A45)*(('Calcification Rates'!$F$60-'Calcification Rates'!$G$60)*0.1))+('Calcification Rates'!$J$60*$A45*('Calcification Rates'!$F$60-'Calcification Rates'!$G$60)))*('Calcification Rates'!$H$60-'Calcification Rates'!$I$60)</f>
        <v>79.947447256038615</v>
      </c>
      <c r="DH45" s="2">
        <f>((((1-'Calcification Rates'!$J$60)*$A45)*(('Calcification Rates'!$F$60+'Calcification Rates'!$G$60)*0.1))+('Calcification Rates'!$J$60*$A45*('Calcification Rates'!$F$60+'Calcification Rates'!$G$60)))*('Calcification Rates'!$H$60+'Calcification Rates'!$I$60)</f>
        <v>132.55789433127245</v>
      </c>
      <c r="DI45" s="2">
        <f>((((1-'Calcification Rates'!$J$61)*$A45)*'Calcification Rates'!$F$61*0.1)+('Calcification Rates'!$J$61*$A45*'Calcification Rates'!$F$61))*'Calcification Rates'!$H$61</f>
        <v>97.161085408906118</v>
      </c>
      <c r="DJ45" s="2">
        <f>((((1-'Calcification Rates'!$J$61)*$A45)*(('Calcification Rates'!$F$61-'Calcification Rates'!$G$61)*0.1))+('Calcification Rates'!$J$61*$A45*('Calcification Rates'!$F$61-'Calcification Rates'!$G$61)))*('Calcification Rates'!$H$61-'Calcification Rates'!$I$61)</f>
        <v>69.493340729114848</v>
      </c>
      <c r="DK45" s="2">
        <f>((((1-'Calcification Rates'!$J$61)*$A45)*(('Calcification Rates'!$F$61+'Calcification Rates'!$G$61)*0.1))+('Calcification Rates'!$J$61*$A45*('Calcification Rates'!$F$61+'Calcification Rates'!$G$61)))*('Calcification Rates'!$H$61+'Calcification Rates'!$I$61)</f>
        <v>129.22652390629318</v>
      </c>
      <c r="DL45" s="2">
        <f>(2*'Calcification Rates'!$F$62*'Calcification Rates'!$H$62)+0.1*'Calcification Rates'!$F$62*(CV45+(2*'Calcification Rates'!$F$62))*'Calcification Rates'!$H$62</f>
        <v>25.293210143018626</v>
      </c>
      <c r="DM45" s="2">
        <f>(2*('Calcification Rates'!$F$62-'Calcification Rates'!$G$62)*('Calcification Rates'!$H$62-'Calcification Rates'!$I$62))+(0.1*('Calcification Rates'!$F$62-'Calcification Rates'!$G$62)*(CV45+(2*'Calcification Rates'!$F$62-'Calcification Rates'!$G$62)))*('Calcification Rates'!$H$62-'Calcification Rates'!$I$62)</f>
        <v>14.766817139960194</v>
      </c>
      <c r="DN45" s="2">
        <f>(2*('Calcification Rates'!$F$62+'Calcification Rates'!$G$62)*('Calcification Rates'!$H$62+'Calcification Rates'!$I$62))+(0.1*('Calcification Rates'!$F$62+'Calcification Rates'!$G$62)*(CV45+(2*'Calcification Rates'!$F$62+'Calcification Rates'!$G$62)))*('Calcification Rates'!$H$62+'Calcification Rates'!$I$62)</f>
        <v>38.604935699198144</v>
      </c>
      <c r="DO45" s="2">
        <f>((((((((($A45*2)/PI())/2)+'Calcification Rates'!$F$63)^2)*PI())/2))-((((((($A45*2)/PI())/2)^2)*PI())/2)))*'Calcification Rates'!$H$63</f>
        <v>46.608410505958048</v>
      </c>
      <c r="DP45" s="2">
        <f>((((((((($A45*2)/PI())/2)+('Calcification Rates'!$F$63-'Calcification Rates'!$G$63))^2)*PI())/2))-((((((($A45*2)/PI())/2)^2)*PI())/2)))*('Calcification Rates'!$H$63-'Calcification Rates'!$I$63)</f>
        <v>34.210608790502874</v>
      </c>
      <c r="DQ45" s="2">
        <f>((((((((($A45*2)/PI())/2)+('Calcification Rates'!$F$63+'Calcification Rates'!$G$63))^2)*PI())/2))-((((((($A45*2)/PI())/2)^2)*PI())/2)))*('Calcification Rates'!$H$63+'Calcification Rates'!$I$63)</f>
        <v>60.472492475640507</v>
      </c>
      <c r="DR45" s="2">
        <f>(2*'Calcification Rates'!$F$64*'Calcification Rates'!$H$64)+0.1*'Calcification Rates'!$F$64*($A45+(2*'Calcification Rates'!$F$64))*'Calcification Rates'!$H$64</f>
        <v>11.47897945654025</v>
      </c>
      <c r="DS45" s="2">
        <f>(2*('Calcification Rates'!$F$64-'Calcification Rates'!$G$64)*('Calcification Rates'!$H$64-'Calcification Rates'!$I$64))+(0.1*('Calcification Rates'!$F$64-'Calcification Rates'!$G$64)*($A45+(2*'Calcification Rates'!$F$64-'Calcification Rates'!$G$64)))*('Calcification Rates'!$H$64-'Calcification Rates'!$I$64)</f>
        <v>6.6836648446533609</v>
      </c>
      <c r="DT45" s="2">
        <f>(2*('Calcification Rates'!$F$64+'Calcification Rates'!$G$64)*('Calcification Rates'!$H$64+'Calcification Rates'!$I$64))+(0.1*('Calcification Rates'!$F$64+'Calcification Rates'!$G$64)*($A45+(2*'Calcification Rates'!$F$64+'Calcification Rates'!$G$64)))*('Calcification Rates'!$H$64+'Calcification Rates'!$I$64)</f>
        <v>17.567314101488591</v>
      </c>
      <c r="DU45" s="2">
        <f>((((((((($A45*2)/PI())/2)+'Calcification Rates'!$F$65)^2)*PI())/2))-((((((($A45*2)/PI())/2)^2)*PI())/2)))*'Calcification Rates'!$H$65</f>
        <v>46.608410505958048</v>
      </c>
      <c r="DV45" s="2">
        <f>((((((((($A45*2)/PI())/2)+('Calcification Rates'!$F$65-'Calcification Rates'!$G$65))^2)*PI())/2))-((((((($A45*2)/PI())/2)^2)*PI())/2)))*('Calcification Rates'!$H$65-'Calcification Rates'!$I$65)</f>
        <v>34.210608790502874</v>
      </c>
      <c r="DW45" s="2">
        <f>((((((((($A45*2)/PI())/2)+('Calcification Rates'!$F$65+'Calcification Rates'!$G$65))^2)*PI())/2))-((((((($A45*2)/PI())/2)^2)*PI())/2)))*('Calcification Rates'!$H$65+'Calcification Rates'!$I$65)</f>
        <v>60.472492475640507</v>
      </c>
      <c r="DX45" s="2">
        <f>(2*'Calcification Rates'!$F$66*'Calcification Rates'!$H$66)+0.1*'Calcification Rates'!$F$66*(DH45+(2*'Calcification Rates'!$F$66))*'Calcification Rates'!$H$66</f>
        <v>27.191414382446183</v>
      </c>
      <c r="DY45" s="2">
        <f>(2*('Calcification Rates'!$F$66-'Calcification Rates'!$G$66)*('Calcification Rates'!$H$66-'Calcification Rates'!$I$66))+(0.1*('Calcification Rates'!$F$66-'Calcification Rates'!$G$66)*(DH45+(2*'Calcification Rates'!$F$66-'Calcification Rates'!$G$66)))*('Calcification Rates'!$H$66-'Calcification Rates'!$I$66)</f>
        <v>15.877517714108601</v>
      </c>
      <c r="DZ45" s="2">
        <f>(2*('Calcification Rates'!$F$66+'Calcification Rates'!$G$66)*('Calcification Rates'!$H$66+'Calcification Rates'!$I$66))+(0.1*('Calcification Rates'!$F$66+'Calcification Rates'!$G$66)*(DH45+(2*'Calcification Rates'!$F$66+'Calcification Rates'!$G$66)))*('Calcification Rates'!$H$66+'Calcification Rates'!$I$66)</f>
        <v>41.495701273522364</v>
      </c>
      <c r="EA45" s="2">
        <f>((((((((($A45*2)/PI())/2)+'Calcification Rates'!$F$67)^2)*PI())/2))-((((((($A45*2)/PI())/2)^2)*PI())/2)))*'Calcification Rates'!$H$67</f>
        <v>46.608410505958048</v>
      </c>
      <c r="EB45" s="2">
        <f>((((((((($A45*2)/PI())/2)+('Calcification Rates'!$F$67-'Calcification Rates'!$G$67))^2)*PI())/2))-((((((($A45*2)/PI())/2)^2)*PI())/2)))*('Calcification Rates'!$H$67-'Calcification Rates'!$I$67)</f>
        <v>34.210608790502874</v>
      </c>
      <c r="EC45" s="2">
        <f>((((((((($A45*2)/PI())/2)+('Calcification Rates'!$F$67+'Calcification Rates'!$G$67))^2)*PI())/2))-((((((($A45*2)/PI())/2)^2)*PI())/2)))*('Calcification Rates'!$H$67+'Calcification Rates'!$I$67)</f>
        <v>60.472492475640507</v>
      </c>
      <c r="ED45" s="2">
        <f>((((((((($A45*2)/PI())/2)+'Calcification Rates'!$F$68)^2)*PI())/2))-((((((($A45*2)/PI())/2)^2)*PI())/2)))*'Calcification Rates'!$H$68</f>
        <v>46.608410505958048</v>
      </c>
      <c r="EE45" s="2">
        <f>((((((((($A45*2)/PI())/2)+('Calcification Rates'!$F$68-'Calcification Rates'!$G$68))^2)*PI())/2))-((((((($A45*2)/PI())/2)^2)*PI())/2)))*('Calcification Rates'!$H$68-'Calcification Rates'!$I$68)</f>
        <v>34.210608790502874</v>
      </c>
      <c r="EF45" s="2">
        <f>((((((((($A45*2)/PI())/2)+('Calcification Rates'!$F$68+'Calcification Rates'!$G$68))^2)*PI())/2))-((((((($A45*2)/PI())/2)^2)*PI())/2)))*('Calcification Rates'!$H$68+'Calcification Rates'!$I$68)</f>
        <v>60.472492475640507</v>
      </c>
      <c r="EG45" s="2">
        <f>((((1-'Calcification Rates'!$J$69)*$A45)*'Calcification Rates'!$F$69*0.1)+('Calcification Rates'!$J$69*$A45*'Calcification Rates'!$F$69))*'Calcification Rates'!$H$69</f>
        <v>13.197858850000005</v>
      </c>
      <c r="EH45" s="2">
        <f>((((1-'Calcification Rates'!$J$69)*EC45)*(('Calcification Rates'!$F$69-'Calcification Rates'!$G$69)*0.1))+('Calcification Rates'!$J$69*EC45*('Calcification Rates'!$F$69-'Calcification Rates'!$G$69)))*('Calcification Rates'!$H$69-'Calcification Rates'!$I$69)</f>
        <v>13.715628116928187</v>
      </c>
      <c r="EI45" s="2">
        <f>((((1-'Calcification Rates'!$J$69)*EC45)*(('Calcification Rates'!$F$69+'Calcification Rates'!$G$69)*0.1))+('Calcification Rates'!$J$69*EC45*('Calcification Rates'!$F$69+'Calcification Rates'!$G$69)))*('Calcification Rates'!$H$69+'Calcification Rates'!$I$69)</f>
        <v>23.921023476615115</v>
      </c>
      <c r="EJ45" s="2">
        <f>(2*'Calcification Rates'!$F$70*'Calcification Rates'!$H$70)+0.1*'Calcification Rates'!$F$70*(DT45+(2*'Calcification Rates'!$F$70))*'Calcification Rates'!$H$70</f>
        <v>7.0169560340910717</v>
      </c>
      <c r="EK45" s="2">
        <f>(2*('Calcification Rates'!$F$70-'Calcification Rates'!$G$70)*('Calcification Rates'!$H$70-'Calcification Rates'!$I$70))+(0.1*('Calcification Rates'!$F$70-'Calcification Rates'!$G$70)*(DT45+(2*'Calcification Rates'!$F$70-'Calcification Rates'!$G$70)))*('Calcification Rates'!$H$70-'Calcification Rates'!$I$70)</f>
        <v>4.0727909069402637</v>
      </c>
      <c r="EL45" s="2">
        <f>(2*('Calcification Rates'!$F$70+'Calcification Rates'!$G$70)*('Calcification Rates'!$H$70+'Calcification Rates'!$I$70))+(0.1*('Calcification Rates'!$F$70+'Calcification Rates'!$G$70)*(DT45+(2*'Calcification Rates'!$F$70+'Calcification Rates'!$G$70)))*('Calcification Rates'!$H$70+'Calcification Rates'!$I$70)</f>
        <v>10.772121343234982</v>
      </c>
      <c r="EM45" s="2">
        <f>((((1-'Calcification Rates'!$J$71)*$A45)*'Calcification Rates'!$F$71*0.1)+('Calcification Rates'!$J$71*$A45*'Calcification Rates'!$F$71))*'Calcification Rates'!$H$71</f>
        <v>97.161085408906118</v>
      </c>
      <c r="EN45" s="2">
        <f>((((1-'Calcification Rates'!$J$71)*$A45)*(('Calcification Rates'!$F$71-'Calcification Rates'!$G$71)*0.1))+('Calcification Rates'!$J$71*$A45*('Calcification Rates'!$F$71-'Calcification Rates'!$G$71)))*('Calcification Rates'!$H$71-'Calcification Rates'!$I$71)</f>
        <v>69.493340729114848</v>
      </c>
      <c r="EO45" s="2">
        <f>((((1-'Calcification Rates'!$J$71)*$A45)*(('Calcification Rates'!$F$71+'Calcification Rates'!$G$71)*0.1))+('Calcification Rates'!$J$71*$A45*('Calcification Rates'!$F$71+'Calcification Rates'!$G$71)))*('Calcification Rates'!$H$71+'Calcification Rates'!$I$71)</f>
        <v>129.22652390629318</v>
      </c>
      <c r="EP45" s="2">
        <f>(2*'Calcification Rates'!$F$72*'Calcification Rates'!$H$72)+0.1*'Calcification Rates'!$F$72*($A45+(2*'Calcification Rates'!$F$72))*'Calcification Rates'!$H$72</f>
        <v>11.47897945654025</v>
      </c>
      <c r="EQ45" s="2">
        <f>(2*('Calcification Rates'!$F$72-'Calcification Rates'!$G$72)*('Calcification Rates'!$H$72-'Calcification Rates'!$I$72))+(0.1*('Calcification Rates'!$F$72-'Calcification Rates'!$G$72)*($A45+(2*'Calcification Rates'!$F$72-'Calcification Rates'!$G$72)))*('Calcification Rates'!$H$72-'Calcification Rates'!$I$72)</f>
        <v>6.6836648446533609</v>
      </c>
      <c r="ER45" s="2">
        <f>(2*('Calcification Rates'!$F$72+'Calcification Rates'!$G$72)*('Calcification Rates'!$H$72+'Calcification Rates'!$I$72))+(0.1*('Calcification Rates'!$F$72+'Calcification Rates'!$G$72)*($A45+(2*'Calcification Rates'!$F$72+'Calcification Rates'!$G$72)))*('Calcification Rates'!$H$72+'Calcification Rates'!$I$72)</f>
        <v>17.567314101488591</v>
      </c>
      <c r="ES45" s="2">
        <f>$A45*'Calcification Rates'!$F$73*'Calcification Rates'!$H$73</f>
        <v>58.050000000000004</v>
      </c>
      <c r="ET45" s="2">
        <f>$A45*('Calcification Rates'!$F$73-'Calcification Rates'!$G$73)*('Calcification Rates'!$H$73-'Calcification Rates'!$I$73)</f>
        <v>40.643170000000005</v>
      </c>
      <c r="EU45" s="2">
        <f>$A45*('Calcification Rates'!$F$73+'Calcification Rates'!$G$73)*('Calcification Rates'!$H$73+'Calcification Rates'!$I$73)</f>
        <v>78.536920000000009</v>
      </c>
      <c r="EV45" s="2">
        <f>(2*'Calcification Rates'!$F$74*'Calcification Rates'!$H$74)+0.1*'Calcification Rates'!$F$74*($A45+(2*'Calcification Rates'!$F$74))*'Calcification Rates'!$H$74</f>
        <v>11.47897945654025</v>
      </c>
      <c r="EW45" s="2">
        <f>(2*('Calcification Rates'!$F$74-'Calcification Rates'!$G$74)*('Calcification Rates'!$H$74-'Calcification Rates'!$I$74))+(0.1*('Calcification Rates'!$F$74-'Calcification Rates'!$G$74)*($A45+(2*'Calcification Rates'!$F$74-'Calcification Rates'!$G$74)))*('Calcification Rates'!$H$74-'Calcification Rates'!$I$74)</f>
        <v>6.6836648446533609</v>
      </c>
      <c r="EX45" s="2">
        <f>(2*('Calcification Rates'!$F$74+'Calcification Rates'!$G$74)*('Calcification Rates'!$H$74+'Calcification Rates'!$I$74))+(0.1*('Calcification Rates'!$F$74+'Calcification Rates'!$G$74)*($A45+(2*'Calcification Rates'!$F$74+'Calcification Rates'!$G$74)))*('Calcification Rates'!$H$74+'Calcification Rates'!$I$74)</f>
        <v>17.567314101488591</v>
      </c>
      <c r="EY45" s="2">
        <f>$A45*'Calcification Rates'!$F$75*'Calcification Rates'!$H$75</f>
        <v>36.254154149659868</v>
      </c>
      <c r="EZ45" s="2">
        <f>$A45*('Calcification Rates'!$F$75-'Calcification Rates'!$G$75)*('Calcification Rates'!$H$75-'Calcification Rates'!$I$75)</f>
        <v>28.143547790239396</v>
      </c>
      <c r="FA45" s="2">
        <f>$A45*('Calcification Rates'!$F$75+'Calcification Rates'!$G$75)*('Calcification Rates'!$H$75+'Calcification Rates'!$I$75)</f>
        <v>45.307989886834989</v>
      </c>
      <c r="FB45" s="2">
        <f>((((1-'Calcification Rates'!$J$76)*$A45)*'Calcification Rates'!$F$76*0.1)+('Calcification Rates'!$J$76*$A45*'Calcification Rates'!$F$76))*'Calcification Rates'!$H$76</f>
        <v>24.822180000000003</v>
      </c>
      <c r="FC45" s="2">
        <f>((((1-'Calcification Rates'!$J$76)*$A45)*(('Calcification Rates'!$F$76-'Calcification Rates'!$G$76)*0.1))+('Calcification Rates'!$J$76*$A45*('Calcification Rates'!$F$76-'Calcification Rates'!$G$76)))*('Calcification Rates'!$H$76-'Calcification Rates'!$I$76)</f>
        <v>17.373319584000001</v>
      </c>
      <c r="FD45" s="2">
        <f>((((1-'Calcification Rates'!$J$76)*$A45)*(('Calcification Rates'!$F$76+'Calcification Rates'!$G$76)*0.1))+('Calcification Rates'!$J$76*$A45*('Calcification Rates'!$F$76+'Calcification Rates'!$G$76)))*('Calcification Rates'!$H$76+'Calcification Rates'!$I$76)</f>
        <v>33.590477184000001</v>
      </c>
      <c r="FE45" s="113">
        <f>$A45*'Calcification Rates'!$F$77*'Calcification Rates'!$H$77</f>
        <v>76.110000000000014</v>
      </c>
      <c r="FF45" s="113">
        <f>$A45*('Calcification Rates'!$F$77-'Calcification Rates'!$G$77)*('Calcification Rates'!$H$77-'Calcification Rates'!$I$77)</f>
        <v>53.186700000000009</v>
      </c>
      <c r="FG45" s="113">
        <f>$A45*('Calcification Rates'!$F$77+'Calcification Rates'!$G$77)*('Calcification Rates'!$H$77+'Calcification Rates'!$I$77)</f>
        <v>103.11400000000002</v>
      </c>
      <c r="FH45" s="113">
        <f>$A45*'Calcification Rates'!$F$81*'Calcification Rates'!$H$81</f>
        <v>7.6539999999999999</v>
      </c>
      <c r="FI45" s="113">
        <f>$A45*('Calcification Rates'!$F$81-'Calcification Rates'!$G$81)*('Calcification Rates'!$H$81-'Calcification Rates'!$I$81)</f>
        <v>4.343</v>
      </c>
      <c r="FJ45" s="113">
        <f>$A45*('Calcification Rates'!$F$81+'Calcification Rates'!$G$81)*('Calcification Rates'!$H$81+'Calcification Rates'!$I$81)</f>
        <v>10.965</v>
      </c>
      <c r="FK45" s="113">
        <f>$A45*'Calcification Rates'!$F$84*'Calcification Rates'!$H$84</f>
        <v>7.6539999999999999</v>
      </c>
      <c r="FL45" s="113">
        <f>$A45*('Calcification Rates'!$F$84-'Calcification Rates'!$G$84)*('Calcification Rates'!$H$84-'Calcification Rates'!$I$84)</f>
        <v>4.343</v>
      </c>
      <c r="FM45" s="113">
        <f>$A45*('Calcification Rates'!$F$84+'Calcification Rates'!$G$84)*('Calcification Rates'!$H$84+'Calcification Rates'!$I$84)</f>
        <v>10.965</v>
      </c>
    </row>
    <row r="46" spans="1:169" x14ac:dyDescent="0.3">
      <c r="A46" s="1">
        <v>44</v>
      </c>
      <c r="B46" s="2">
        <f>((((1-'Calcification Rates'!$J$11)*A46)*'Calcification Rates'!$F$11*0.1)+('Calcification Rates'!$J$11*A46*'Calcification Rates'!$F$11))*'Calcification Rates'!$H$11</f>
        <v>99.420645534694614</v>
      </c>
      <c r="C46" s="2">
        <f>((((1-'Calcification Rates'!$J$11)*A46)*(('Calcification Rates'!$F$11-'Calcification Rates'!$G$11)*0.1))+('Calcification Rates'!$J$11*A46*('Calcification Rates'!$F$11-'Calcification Rates'!$G$11)))*('Calcification Rates'!$H$11-'Calcification Rates'!$I$11)</f>
        <v>71.109464932117518</v>
      </c>
      <c r="D46" s="2">
        <f>((((1-'Calcification Rates'!$J$11)*A46)*(('Calcification Rates'!$F$11+'Calcification Rates'!$G$11)*0.1))+('Calcification Rates'!$J$11*A46*('Calcification Rates'!$F$11+'Calcification Rates'!$G$11)))*('Calcification Rates'!$H$11+'Calcification Rates'!$I$11)</f>
        <v>132.23179190411395</v>
      </c>
      <c r="E46" s="2">
        <f>((((1-'Calcification Rates'!$J$12)*A46)*'Calcification Rates'!$F$12*0.1)+('Calcification Rates'!$J$12*A46*'Calcification Rates'!$F$12))*'Calcification Rates'!$H$12</f>
        <v>17.261301826515805</v>
      </c>
      <c r="F46" s="2">
        <f>((((1-'Calcification Rates'!$J$12)*A46)*(('Calcification Rates'!$F$12-'Calcification Rates'!$G$12)*0.1))+('Calcification Rates'!$J$12*A46*('Calcification Rates'!$F$12-'Calcification Rates'!$G$12)))*('Calcification Rates'!$H$12-'Calcification Rates'!$I$12)</f>
        <v>13.014186804473866</v>
      </c>
      <c r="G46" s="2">
        <f>((((1-'Calcification Rates'!$J$12)*A46)*(('Calcification Rates'!$F$12+'Calcification Rates'!$G$12)*0.1))+('Calcification Rates'!$J$12*A46*('Calcification Rates'!$F$12+'Calcification Rates'!$G$12)))*('Calcification Rates'!$H$12+'Calcification Rates'!$I$12)</f>
        <v>22.049760737807702</v>
      </c>
      <c r="H46" s="2">
        <f>(2*'Calcification Rates'!$F$13*'Calcification Rates'!$H$13)+0.1*'Calcification Rates'!$F$13*(A46+(2*'Calcification Rates'!$F$13))*'Calcification Rates'!$H$13</f>
        <v>11.654423899972405</v>
      </c>
      <c r="I46" s="2">
        <f>(2*('Calcification Rates'!$F$13-'Calcification Rates'!$G$13)*('Calcification Rates'!$H$13-'Calcification Rates'!$I$13))+(0.1*('Calcification Rates'!$F$13-'Calcification Rates'!$G$13)*(A46+(2*'Calcification Rates'!$F$13-'Calcification Rates'!$G$13)))*('Calcification Rates'!$H$13-'Calcification Rates'!$I$13)</f>
        <v>6.7863230518176287</v>
      </c>
      <c r="J46" s="2">
        <f>(2*('Calcification Rates'!$F$13+'Calcification Rates'!$G$13)*('Calcification Rates'!$H$13+'Calcification Rates'!$I$13))+(0.1*('Calcification Rates'!$F$13+'Calcification Rates'!$G$13)*(A46+(2*'Calcification Rates'!$F$13+'Calcification Rates'!$G$13)))*('Calcification Rates'!$H$13+'Calcification Rates'!$I$13)</f>
        <v>17.83449755137547</v>
      </c>
      <c r="K46" s="2">
        <f>(2*'Calcification Rates'!$F$14*'Calcification Rates'!$H$14)+0.1*'Calcification Rates'!$F$14*(A46+(2*'Calcification Rates'!$F$14))*'Calcification Rates'!$H$14</f>
        <v>21.996381838411068</v>
      </c>
      <c r="L46" s="2">
        <f>(2*('Calcification Rates'!$F$14-'Calcification Rates'!$G$14)*('Calcification Rates'!$H$14-'Calcification Rates'!$I$14))+(0.1*('Calcification Rates'!$F$14-'Calcification Rates'!$G$14)*(A46+(2*'Calcification Rates'!$F$14-'Calcification Rates'!$G$14)))*('Calcification Rates'!$H$14-'Calcification Rates'!$I$14)</f>
        <v>13.708230815072806</v>
      </c>
      <c r="M46" s="2">
        <f>(2*('Calcification Rates'!$F$14+'Calcification Rates'!$G$14)*('Calcification Rates'!$H$14+'Calcification Rates'!$I$14))+(0.1*('Calcification Rates'!$F$14+'Calcification Rates'!$G$14)*(A46+(2*'Calcification Rates'!$F$14+'Calcification Rates'!$G$14)))*('Calcification Rates'!$H$14+'Calcification Rates'!$I$14)</f>
        <v>32.299630328164774</v>
      </c>
      <c r="N46" s="2">
        <f>((((((((($A46*2)/PI())/2)+'Calcification Rates'!$F$15)^2)*PI())/2))-((((((($A46*2)/PI())/2)^2)*PI())/2)))*'Calcification Rates'!$H$15</f>
        <v>55.62834809302651</v>
      </c>
      <c r="O46" s="2">
        <f>((((((((($A46*2)/PI())/2)+('Calcification Rates'!$F$15-'Calcification Rates'!$G$15))^2)*PI())/2))-((((((($A46*2)/PI())/2)^2)*PI())/2)))*('Calcification Rates'!$H$15-'Calcification Rates'!$I$15)</f>
        <v>42.378114484399944</v>
      </c>
      <c r="P46" s="2">
        <f>((((((((($A46*2)/PI())/2)+('Calcification Rates'!$F$15+'Calcification Rates'!$G$15))^2)*PI())/2))-((((((($A46*2)/PI())/2)^2)*PI())/2)))*('Calcification Rates'!$H$15+'Calcification Rates'!$I$15)</f>
        <v>70.577221539906105</v>
      </c>
      <c r="Q46" s="2">
        <f>(2*'Calcification Rates'!$F$16*'Calcification Rates'!$H$16)+0.1*'Calcification Rates'!$F$16*(A46+(2*'Calcification Rates'!$F$16))*'Calcification Rates'!$H$16</f>
        <v>21.996381838411068</v>
      </c>
      <c r="R46" s="2">
        <f>(2*('Calcification Rates'!$F$16-'Calcification Rates'!$G$16)*('Calcification Rates'!$H$16-'Calcification Rates'!$I$16))+(0.1*('Calcification Rates'!$F$16-'Calcification Rates'!$G$16)*(A46+(2*'Calcification Rates'!$F$16-'Calcification Rates'!$G$16)))*('Calcification Rates'!$H$16-'Calcification Rates'!$I$16)</f>
        <v>13.708230815072806</v>
      </c>
      <c r="S46" s="2">
        <f>(2*('Calcification Rates'!$F$16+'Calcification Rates'!$G$16)*('Calcification Rates'!$H$16+'Calcification Rates'!$I$16))+(0.1*('Calcification Rates'!$F$16+'Calcification Rates'!$G$16)*(A46+(2*'Calcification Rates'!$F$16+'Calcification Rates'!$G$16)))*('Calcification Rates'!$H$16+'Calcification Rates'!$I$16)</f>
        <v>32.299630328164774</v>
      </c>
      <c r="T46" s="2">
        <f>$A46*'Calcification Rates'!$F$17*'Calcification Rates'!$H$17</f>
        <v>53.895269762084745</v>
      </c>
      <c r="U46" s="2">
        <f>$A46*('Calcification Rates'!$F$17-'Calcification Rates'!$G$17)*('Calcification Rates'!$H$17-'Calcification Rates'!$I$17)</f>
        <v>41.265635473743437</v>
      </c>
      <c r="V46" s="2">
        <f>$A46*('Calcification Rates'!$F$17+'Calcification Rates'!$G$17)*('Calcification Rates'!$H$17+'Calcification Rates'!$I$17)</f>
        <v>68.035821781560898</v>
      </c>
      <c r="W46" s="2">
        <f>$A46*'Calcification Rates'!$F$22*'Calcification Rates'!$H$22</f>
        <v>7.8319999999999999</v>
      </c>
      <c r="X46" s="2">
        <f>$A46*('Calcification Rates'!$F$22-'Calcification Rates'!$G$22)*('Calcification Rates'!$H$22-'Calcification Rates'!$I$22)</f>
        <v>4.444</v>
      </c>
      <c r="Y46" s="2">
        <f>$A46*('Calcification Rates'!$F$22+'Calcification Rates'!$G$22)*('Calcification Rates'!$H$22+'Calcification Rates'!$I$22)</f>
        <v>11.22</v>
      </c>
      <c r="Z46" s="2">
        <f>((((((((($A46*2)/PI())/2)+'Calcification Rates'!$F$25)^2)*PI())/2))-((((((($A46*2)/PI())/2)^2)*PI())/2)))*'Calcification Rates'!$H$25</f>
        <v>83.107640299942915</v>
      </c>
      <c r="AA46" s="2">
        <f>((((((((($A46*2)/PI())/2)+('Calcification Rates'!$F$25-'Calcification Rates'!$G$25))^2)*PI())/2))-((((((($A46*2)/PI())/2)^2)*PI())/2)))*('Calcification Rates'!$H$25-'Calcification Rates'!$I$25)</f>
        <v>36.055164578743813</v>
      </c>
      <c r="AB46" s="2">
        <f>((((((((($A46*2)/PI())/2)+('Calcification Rates'!$F$25+'Calcification Rates'!$G$25))^2)*PI())/2))-((((((($A46*2)/PI())/2)^2)*PI())/2)))*('Calcification Rates'!$H$25+'Calcification Rates'!$I$25)</f>
        <v>131.80606102444651</v>
      </c>
      <c r="AC46" s="2">
        <f>((((((((($A46*2)/PI())/2)+'Calcification Rates'!$F$26)^2)*PI())/2))-((((((($A46*2)/PI())/2)^2)*PI())/2)))*'Calcification Rates'!$H$26</f>
        <v>83.107640299942915</v>
      </c>
      <c r="AD46" s="2">
        <f>((((((((($A46*2)/PI())/2)+('Calcification Rates'!$F$26-'Calcification Rates'!$G$26))^2)*PI())/2))-((((((($A46*2)/PI())/2)^2)*PI())/2)))*('Calcification Rates'!$H$26-'Calcification Rates'!$I$26)</f>
        <v>36.055164578743813</v>
      </c>
      <c r="AE46" s="2">
        <f>((((((((($A46*2)/PI())/2)+('Calcification Rates'!$F$26+'Calcification Rates'!$G$26))^2)*PI())/2))-((((((($A46*2)/PI())/2)^2)*PI())/2)))*('Calcification Rates'!$H$26+'Calcification Rates'!$I$26)</f>
        <v>131.80606102444651</v>
      </c>
      <c r="AF46" s="2">
        <f>((((((((($A46*2)/PI())/2)+'Calcification Rates'!$F$27)^2)*PI())/2))-((((((($A46*2)/PI())/2)^2)*PI())/2)))*'Calcification Rates'!$H$27</f>
        <v>83.107640299942915</v>
      </c>
      <c r="AG46" s="2">
        <f>((((((((($A46*2)/PI())/2)+('Calcification Rates'!$F$27-'Calcification Rates'!$G$27))^2)*PI())/2))-((((((($A46*2)/PI())/2)^2)*PI())/2)))*('Calcification Rates'!$H$27-'Calcification Rates'!$I$27)</f>
        <v>36.055164578743813</v>
      </c>
      <c r="AH46" s="2">
        <f>((((((((($A46*2)/PI())/2)+('Calcification Rates'!$F$27+'Calcification Rates'!$G$27))^2)*PI())/2))-((((((($A46*2)/PI())/2)^2)*PI())/2)))*('Calcification Rates'!$H$27+'Calcification Rates'!$I$27)</f>
        <v>131.80606102444651</v>
      </c>
      <c r="AI46" s="2">
        <f>$A46*'Calcification Rates'!$F$29*'Calcification Rates'!$H$29</f>
        <v>71.002799999999993</v>
      </c>
      <c r="AJ46" s="2">
        <f>$A46*('Calcification Rates'!$F$29-'Calcification Rates'!$G$29)*('Calcification Rates'!$H$29-'Calcification Rates'!$I$29)</f>
        <v>65.695519999999988</v>
      </c>
      <c r="AK46" s="2">
        <f>$A46*('Calcification Rates'!$F$29+'Calcification Rates'!$G$29)*('Calcification Rates'!$H$29+'Calcification Rates'!$I$29)</f>
        <v>76.310079999999985</v>
      </c>
      <c r="AL46" s="2">
        <f>(2*'Calcification Rates'!$F$30*'Calcification Rates'!$H$30)+0.1*'Calcification Rates'!$F$30*($A46+(2*'Calcification Rates'!$F$30))*'Calcification Rates'!$H$30</f>
        <v>11.654423899972405</v>
      </c>
      <c r="AM46" s="2">
        <f>(2*('Calcification Rates'!$F$30-'Calcification Rates'!$G$30)*('Calcification Rates'!$H$30-'Calcification Rates'!$I$30))+(0.1*('Calcification Rates'!$F$30-'Calcification Rates'!$G$30)*($A46+(2*'Calcification Rates'!$F$30-'Calcification Rates'!$G$30)))*('Calcification Rates'!$H$30-'Calcification Rates'!$I$30)</f>
        <v>6.7863230518176287</v>
      </c>
      <c r="AN46" s="2">
        <f>(2*('Calcification Rates'!$F$30+'Calcification Rates'!$G$30)*('Calcification Rates'!$H$30+'Calcification Rates'!$I$30))+(0.1*('Calcification Rates'!$F$30+'Calcification Rates'!$G$30)*($A46+(2*'Calcification Rates'!$F$30+'Calcification Rates'!$G$30)))*('Calcification Rates'!$H$30+'Calcification Rates'!$I$30)</f>
        <v>17.83449755137547</v>
      </c>
      <c r="AO46" s="2">
        <f>((((((((($A46*2)/PI())/2)+'Calcification Rates'!$F$31)^2)*PI())/2))-((((((($A46*2)/PI())/2)^2)*PI())/2)))*'Calcification Rates'!$H$31</f>
        <v>152.66712079171589</v>
      </c>
      <c r="AP46" s="2">
        <f>((((((((($A46*2)/PI())/2)+('Calcification Rates'!$F$31-'Calcification Rates'!$G$31))^2)*PI())/2))-((((((($A46*2)/PI())/2)^2)*PI())/2)))*('Calcification Rates'!$H$31-'Calcification Rates'!$I$31)</f>
        <v>94.228800486065353</v>
      </c>
      <c r="AQ46" s="2">
        <f>((((((((($A46*2)/PI())/2)+('Calcification Rates'!$F$31+'Calcification Rates'!$G$31))^2)*PI())/2))-((((((($A46*2)/PI())/2)^2)*PI())/2)))*('Calcification Rates'!$H$31+'Calcification Rates'!$I$31)</f>
        <v>226.2985872496142</v>
      </c>
      <c r="AR46" s="2">
        <f>(2*'Calcification Rates'!$F$32*'Calcification Rates'!$H$32)+0.1*'Calcification Rates'!$F$32*($A46+(2*'Calcification Rates'!$F$32))*'Calcification Rates'!$H$32</f>
        <v>11.654423899972405</v>
      </c>
      <c r="AS46" s="2">
        <f>(2*('Calcification Rates'!$F$32-'Calcification Rates'!$G$32)*('Calcification Rates'!$H$32-'Calcification Rates'!$I$32))+(0.1*('Calcification Rates'!$F$32-'Calcification Rates'!$G$32)*($A46+(2*'Calcification Rates'!$F$32-'Calcification Rates'!$G$32)))*('Calcification Rates'!$H$32-'Calcification Rates'!$I$32)</f>
        <v>6.7863230518176287</v>
      </c>
      <c r="AT46" s="2">
        <f>(2*('Calcification Rates'!$F$32+'Calcification Rates'!$G$32)*('Calcification Rates'!$H$32+'Calcification Rates'!$I$32))+(0.1*('Calcification Rates'!$F$32+'Calcification Rates'!$G$32)*($A46+(2*'Calcification Rates'!$F$32+'Calcification Rates'!$G$32)))*('Calcification Rates'!$H$32+'Calcification Rates'!$I$32)</f>
        <v>17.83449755137547</v>
      </c>
      <c r="AU46" s="2">
        <f>((((((((($A46*2)/PI())/2)+'Calcification Rates'!$F$36)^2)*PI())/2))-((((((($A46*2)/PI())/2)^2)*PI())/2)))*'Calcification Rates'!$H$36</f>
        <v>58.780145321221767</v>
      </c>
      <c r="AV46" s="2">
        <f>((((((((($A46*2)/PI())/2)+('Calcification Rates'!$F$36-'Calcification Rates'!$G$36))^2)*PI())/2))-((((((($A46*2)/PI())/2)^2)*PI())/2)))*('Calcification Rates'!$H$36-'Calcification Rates'!$I$36)</f>
        <v>44.996836828937994</v>
      </c>
      <c r="AW46" s="2">
        <f>((((((((($A46*2)/PI())/2)+('Calcification Rates'!$F$36+'Calcification Rates'!$G$36))^2)*PI())/2))-((((((($A46*2)/PI())/2)^2)*PI())/2)))*('Calcification Rates'!$H$36+'Calcification Rates'!$I$36)</f>
        <v>74.174352754708792</v>
      </c>
      <c r="AX46" s="2">
        <f>$A46*'Calcification Rates'!$F$37*'Calcification Rates'!$H$37</f>
        <v>56.865364074074073</v>
      </c>
      <c r="AY46" s="2">
        <f>$A46*('Calcification Rates'!$F$37-'Calcification Rates'!$G$37)*('Calcification Rates'!$H$37-'Calcification Rates'!$I$37)</f>
        <v>43.77316140754936</v>
      </c>
      <c r="AZ46" s="2">
        <f>$A46*('Calcification Rates'!$F$37+'Calcification Rates'!$G$37)*('Calcification Rates'!$H$37+'Calcification Rates'!$I$37)</f>
        <v>71.363387999228863</v>
      </c>
      <c r="BA46" s="2">
        <f>$A46*'Calcification Rates'!$F$38*'Calcification Rates'!$H$38</f>
        <v>84.632914666666679</v>
      </c>
      <c r="BB46" s="2">
        <f>$A46*('Calcification Rates'!$F$38-'Calcification Rates'!$G$38)*('Calcification Rates'!$H$38-'Calcification Rates'!$I$38)</f>
        <v>64.575557333333336</v>
      </c>
      <c r="BC46" s="2">
        <f>$A46*('Calcification Rates'!$F$38+'Calcification Rates'!$G$38)*('Calcification Rates'!$H$38+'Calcification Rates'!$I$38)</f>
        <v>107.02758000000001</v>
      </c>
      <c r="BD46" s="2">
        <f>(2*'Calcification Rates'!$F$39*'Calcification Rates'!$H$39)+0.1*'Calcification Rates'!$F$39*(AN46+(2*'Calcification Rates'!$F$39))*'Calcification Rates'!$H$39</f>
        <v>7.0638318857507585</v>
      </c>
      <c r="BE46" s="2">
        <f>(2*('Calcification Rates'!$F$39-'Calcification Rates'!$G$39)*('Calcification Rates'!$H$39-'Calcification Rates'!$I$39))+(0.1*('Calcification Rates'!$F$39-'Calcification Rates'!$G$39)*(AN46+(2*'Calcification Rates'!$F$39-'Calcification Rates'!$G$39)))*('Calcification Rates'!$H$39-'Calcification Rates'!$I$39)</f>
        <v>4.1002194808896144</v>
      </c>
      <c r="BF46" s="2">
        <f>(2*('Calcification Rates'!$F$39+'Calcification Rates'!$G$39)*('Calcification Rates'!$H$39+'Calcification Rates'!$I$39))+(0.1*('Calcification Rates'!$F$39+'Calcification Rates'!$G$39)*(AN46+(2*'Calcification Rates'!$F$39+'Calcification Rates'!$G$39)))*('Calcification Rates'!$H$39+'Calcification Rates'!$I$39)</f>
        <v>10.843508339128435</v>
      </c>
      <c r="BG46" s="2">
        <f>((((((((($A46*2)/PI())/2)+'Calcification Rates'!$F$40)^2)*PI())/2))-((((((($A46*2)/PI())/2)^2)*PI())/2)))*'Calcification Rates'!$H$40</f>
        <v>58.780145321221767</v>
      </c>
      <c r="BH46" s="2">
        <f>((((((((($A46*2)/PI())/2)+('Calcification Rates'!$F$40-'Calcification Rates'!$G$40))^2)*PI())/2))-((((((($A46*2)/PI())/2)^2)*PI())/2)))*('Calcification Rates'!$H$40-'Calcification Rates'!$I$40)</f>
        <v>44.996836828937994</v>
      </c>
      <c r="BI46" s="2">
        <f>((((((((($A46*2)/PI())/2)+('Calcification Rates'!$F$40+'Calcification Rates'!$G$40))^2)*PI())/2))-((((((($A46*2)/PI())/2)^2)*PI())/2)))*('Calcification Rates'!$H$40+'Calcification Rates'!$I$40)</f>
        <v>74.174352754708792</v>
      </c>
      <c r="BJ46" s="2">
        <f>((((((((($A46*2)/PI())/2)+'Calcification Rates'!$F$41)^2)*PI())/2))-((((((($A46*2)/PI())/2)^2)*PI())/2)))*'Calcification Rates'!$H$41</f>
        <v>67.714135102093181</v>
      </c>
      <c r="BK46" s="2">
        <f>((((((((($A46*2)/PI())/2)+('Calcification Rates'!$F$41-'Calcification Rates'!$G$41))^2)*PI())/2))-((((((($A46*2)/PI())/2)^2)*PI())/2)))*('Calcification Rates'!$H$41-'Calcification Rates'!$I$41)</f>
        <v>54.27415556616274</v>
      </c>
      <c r="BL46" s="2">
        <f>((((((((($A46*2)/PI())/2)+('Calcification Rates'!$F$41+'Calcification Rates'!$G$41))^2)*PI())/2))-((((((($A46*2)/PI())/2)^2)*PI())/2)))*('Calcification Rates'!$H$41+'Calcification Rates'!$I$41)</f>
        <v>82.52942356509277</v>
      </c>
      <c r="BM46" s="2">
        <f>((((1-'Calcification Rates'!$J$42)*$A46)*'Calcification Rates'!$F$42*0.1)+('Calcification Rates'!$J$42*$A46*'Calcification Rates'!$F$42))*'Calcification Rates'!$H$42</f>
        <v>17.261301826515805</v>
      </c>
      <c r="BN46" s="2">
        <f>((((1-'Calcification Rates'!$J$42)*BI46)*(('Calcification Rates'!$F$42-'Calcification Rates'!$G$42)*0.1))+('Calcification Rates'!$J$42*BI46*('Calcification Rates'!$F$42-'Calcification Rates'!$G$42)))*('Calcification Rates'!$H$42-'Calcification Rates'!$I$42)</f>
        <v>21.939065519334562</v>
      </c>
      <c r="BO46" s="2">
        <f>((((1-'Calcification Rates'!$J$42)*BI46)*(('Calcification Rates'!$F$42+'Calcification Rates'!$G$42)*0.1))+('Calcification Rates'!$J$42*BI46*('Calcification Rates'!$F$42+'Calcification Rates'!$G$42)))*('Calcification Rates'!$H$42+'Calcification Rates'!$I$42)</f>
        <v>37.171062070979012</v>
      </c>
      <c r="BP46" s="2">
        <f>(2*'Calcification Rates'!$F$43*'Calcification Rates'!$H$43)+0.1*'Calcification Rates'!$F$43*($A46+(2*'Calcification Rates'!$F$43))*'Calcification Rates'!$H$43</f>
        <v>11.654423899972405</v>
      </c>
      <c r="BQ46" s="2">
        <f>(2*('Calcification Rates'!$F$43-'Calcification Rates'!$G$43)*('Calcification Rates'!$H$43-'Calcification Rates'!$I$43))+(0.1*('Calcification Rates'!$F$43-'Calcification Rates'!$G$43)*($A46+(2*'Calcification Rates'!$F$43-'Calcification Rates'!$G$43)))*('Calcification Rates'!$H$43-'Calcification Rates'!$I$43)</f>
        <v>6.7863230518176287</v>
      </c>
      <c r="BR46" s="2">
        <f>(2*('Calcification Rates'!$F$43+'Calcification Rates'!$G$43)*('Calcification Rates'!$H$43+'Calcification Rates'!$I$43))+(0.1*('Calcification Rates'!$F$43+'Calcification Rates'!$G$43)*($A46+(2*'Calcification Rates'!$F$43+'Calcification Rates'!$G$43)))*('Calcification Rates'!$H$43+'Calcification Rates'!$I$43)</f>
        <v>17.83449755137547</v>
      </c>
      <c r="BS46" s="2">
        <f>$A46*'Calcification Rates'!$F$44*'Calcification Rates'!$H$44</f>
        <v>70.237591111111115</v>
      </c>
      <c r="BT46" s="2">
        <f>$A46*('Calcification Rates'!$F$44-'Calcification Rates'!$G$44)*('Calcification Rates'!$H$44-'Calcification Rates'!$I$44)</f>
        <v>52.267099684713571</v>
      </c>
      <c r="BU46" s="2">
        <f>$A46*('Calcification Rates'!$F$44+'Calcification Rates'!$G$44)*('Calcification Rates'!$H$44+'Calcification Rates'!$I$44)</f>
        <v>90.227085283234828</v>
      </c>
      <c r="BV46" s="2">
        <f>(2*'Calcification Rates'!$F$45*'Calcification Rates'!$H$45)+0.1*'Calcification Rates'!$F$45*($A46+(2*'Calcification Rates'!$F$45))*'Calcification Rates'!$H$45</f>
        <v>11.654423899972405</v>
      </c>
      <c r="BW46" s="2">
        <f>(2*('Calcification Rates'!$F$45-'Calcification Rates'!$G$45)*('Calcification Rates'!$H$45-'Calcification Rates'!$I$45))+(0.1*('Calcification Rates'!$F$45-'Calcification Rates'!$G$45)*($A46+(2*'Calcification Rates'!$F$45-'Calcification Rates'!$G$45)))*('Calcification Rates'!$H$45-'Calcification Rates'!$I$45)</f>
        <v>6.7863230518176287</v>
      </c>
      <c r="BX46" s="2">
        <f>(2*('Calcification Rates'!$F$45+'Calcification Rates'!$G$45)*('Calcification Rates'!$H$45+'Calcification Rates'!$I$45))+(0.1*('Calcification Rates'!$F$45+'Calcification Rates'!$G$45)*($A46+(2*'Calcification Rates'!$F$45+'Calcification Rates'!$G$45)))*('Calcification Rates'!$H$45+'Calcification Rates'!$I$45)</f>
        <v>17.83449755137547</v>
      </c>
      <c r="BY46" s="2">
        <f>$A46*'Calcification Rates'!$F$46*'Calcification Rates'!$H$46</f>
        <v>17.846399999999999</v>
      </c>
      <c r="BZ46" s="2">
        <f>$A46*('Calcification Rates'!$F$46-'Calcification Rates'!$G$46)*('Calcification Rates'!$H$46-'Calcification Rates'!$I$46)</f>
        <v>13.7643</v>
      </c>
      <c r="CA46" s="2">
        <f>$A46*('Calcification Rates'!$F$46+'Calcification Rates'!$G$46)*('Calcification Rates'!$H$46+'Calcification Rates'!$I$46)</f>
        <v>22.344300000000004</v>
      </c>
      <c r="CB46" s="2">
        <f>(2*'Calcification Rates'!$F$47*'Calcification Rates'!$H$47)+0.1*'Calcification Rates'!$F$47*(BL46+(2*'Calcification Rates'!$F$47))*'Calcification Rates'!$H$47</f>
        <v>18.414197173111905</v>
      </c>
      <c r="CC46" s="2">
        <f>(2*('Calcification Rates'!$F$47-'Calcification Rates'!$G$47)*('Calcification Rates'!$H$47-'Calcification Rates'!$I$47))+(0.1*('Calcification Rates'!$F$47-'Calcification Rates'!$G$47)*(BL46+(2*'Calcification Rates'!$F$47-'Calcification Rates'!$G$47)))*('Calcification Rates'!$H$47-'Calcification Rates'!$I$47)</f>
        <v>10.741684598082685</v>
      </c>
      <c r="CD46" s="2">
        <f>(2*('Calcification Rates'!$F$47+'Calcification Rates'!$G$47)*('Calcification Rates'!$H$47+'Calcification Rates'!$I$47))+(0.1*('Calcification Rates'!$F$47+'Calcification Rates'!$G$47)*(BL46+(2*'Calcification Rates'!$F$47+'Calcification Rates'!$G$47)))*('Calcification Rates'!$H$47+'Calcification Rates'!$I$47)</f>
        <v>28.128921861649701</v>
      </c>
      <c r="CE46" s="2">
        <f>(2*'Calcification Rates'!$F$48*'Calcification Rates'!$H$48)+0.1*'Calcification Rates'!$F$48*($A46+(2*'Calcification Rates'!$F$48))*'Calcification Rates'!$H$48</f>
        <v>11.654423899972405</v>
      </c>
      <c r="CF46" s="2">
        <f>(2*('Calcification Rates'!$F$48-'Calcification Rates'!$G$48)*('Calcification Rates'!$H$48-'Calcification Rates'!$I$48))+(0.1*('Calcification Rates'!$F$48-'Calcification Rates'!$G$48)*($A46+(2*'Calcification Rates'!$F$48-'Calcification Rates'!$G$48)))*('Calcification Rates'!$H$48-'Calcification Rates'!$I$48)</f>
        <v>6.7863230518176287</v>
      </c>
      <c r="CG46" s="2">
        <f>(2*('Calcification Rates'!$F$48+'Calcification Rates'!$G$48)*('Calcification Rates'!$H$48+'Calcification Rates'!$I$48))+(0.1*('Calcification Rates'!$F$48+'Calcification Rates'!$G$48)*($A46+(2*'Calcification Rates'!$F$48+'Calcification Rates'!$G$48)))*('Calcification Rates'!$H$48+'Calcification Rates'!$I$48)</f>
        <v>17.83449755137547</v>
      </c>
      <c r="CH46" s="2">
        <f>((((1-'Calcification Rates'!$J$52)*$A46)*'Calcification Rates'!$F$52*0.1)+('Calcification Rates'!$J$52*$A46*'Calcification Rates'!$F$52))*'Calcification Rates'!$H$52</f>
        <v>97.445421919999987</v>
      </c>
      <c r="CI46" s="2">
        <f>((((1-'Calcification Rates'!$J$52)*$A46)*(('Calcification Rates'!$F$52-'Calcification Rates'!$G$52)*0.1))+('Calcification Rates'!$J$52*$A46*('Calcification Rates'!$F$52-'Calcification Rates'!$G$52)))*('Calcification Rates'!$H$52-'Calcification Rates'!$I$52)</f>
        <v>63.789143787210762</v>
      </c>
      <c r="CJ46" s="2">
        <f>((((1-'Calcification Rates'!$J$52)*$A46)*(('Calcification Rates'!$F$52+'Calcification Rates'!$G$52)*0.1))+('Calcification Rates'!$J$52*$A46*('Calcification Rates'!$F$52+'Calcification Rates'!$G$52)))*('Calcification Rates'!$H$52+'Calcification Rates'!$I$52)</f>
        <v>137.8633322668507</v>
      </c>
      <c r="CK46" s="2">
        <f>((((1-'Calcification Rates'!$J$53)*$A46)*'Calcification Rates'!$F$53*0.1)+('Calcification Rates'!$J$53*$A46*'Calcification Rates'!$F$53))*'Calcification Rates'!$H$53</f>
        <v>116.61163409600005</v>
      </c>
      <c r="CL46" s="2">
        <f>((((1-'Calcification Rates'!$J$53)*$A46)*(('Calcification Rates'!$F$53-'Calcification Rates'!$G$53)*0.1))+('Calcification Rates'!$J$53*$A46*('Calcification Rates'!$F$53-'Calcification Rates'!$G$53)))*('Calcification Rates'!$H$53-'Calcification Rates'!$I$53)</f>
        <v>80.705257989746201</v>
      </c>
      <c r="CM46" s="2">
        <f>((((1-'Calcification Rates'!$J$53)*$A46)*(('Calcification Rates'!$F$53+'Calcification Rates'!$G$53)*0.1))+('Calcification Rates'!$J$53*$A46*('Calcification Rates'!$F$53+'Calcification Rates'!$G$53)))*('Calcification Rates'!$H$53+'Calcification Rates'!$I$53)</f>
        <v>159.08770001125154</v>
      </c>
      <c r="CN46" s="2">
        <f>((((1-'Calcification Rates'!$J$54)*$A46)*'Calcification Rates'!$F$54*0.1)+('Calcification Rates'!$J$54*$A46*'Calcification Rates'!$F$54))*'Calcification Rates'!$H$54</f>
        <v>99.420645534694614</v>
      </c>
      <c r="CO46" s="2">
        <f>((((1-'Calcification Rates'!$J$54)*$A46)*(('Calcification Rates'!$F$54-'Calcification Rates'!$G$54)*0.1))+('Calcification Rates'!$J$54*$A46*('Calcification Rates'!$F$54-'Calcification Rates'!$G$54)))*('Calcification Rates'!$H$54-'Calcification Rates'!$I$54)</f>
        <v>71.109464932117518</v>
      </c>
      <c r="CP46" s="2">
        <f>((((1-'Calcification Rates'!$J$54)*$A46)*(('Calcification Rates'!$F$54+'Calcification Rates'!$G$54)*0.1))+('Calcification Rates'!$J$54*$A46*('Calcification Rates'!$F$54+'Calcification Rates'!$G$54)))*('Calcification Rates'!$H$54+'Calcification Rates'!$I$54)</f>
        <v>132.23179190411395</v>
      </c>
      <c r="CQ46" s="2">
        <f>((((1-'Calcification Rates'!$J$55)*$A46)*'Calcification Rates'!$F$55*0.1)+('Calcification Rates'!$J$55*$A46*'Calcification Rates'!$F$55))*'Calcification Rates'!$H$55</f>
        <v>99.428248997916654</v>
      </c>
      <c r="CR46" s="2">
        <f>((((1-'Calcification Rates'!$J$55)*$A46)*(('Calcification Rates'!$F$55-'Calcification Rates'!$G$55)*0.1))+('Calcification Rates'!$J$55*$A46*('Calcification Rates'!$F$55-'Calcification Rates'!$G$55)))*('Calcification Rates'!$H$55-'Calcification Rates'!$I$55)</f>
        <v>72.654808590334071</v>
      </c>
      <c r="CS46" s="2">
        <f>((((1-'Calcification Rates'!$J$55)*$A46)*(('Calcification Rates'!$F$55+'Calcification Rates'!$G$55)*0.1))+('Calcification Rates'!$J$55*$A46*('Calcification Rates'!$F$55+'Calcification Rates'!$G$55)))*('Calcification Rates'!$H$55+'Calcification Rates'!$I$55)</f>
        <v>130.27322737709218</v>
      </c>
      <c r="CT46" s="2">
        <f>((((1-'Calcification Rates'!$J$56)*$A46)*'Calcification Rates'!$F$56*0.1)+('Calcification Rates'!$J$56*$A46*'Calcification Rates'!$F$56))*'Calcification Rates'!$H$56</f>
        <v>96.037320866666661</v>
      </c>
      <c r="CU46" s="2">
        <f>((((1-'Calcification Rates'!$J$56)*$A46)*(('Calcification Rates'!$F$56-'Calcification Rates'!$G$56)*0.1))+('Calcification Rates'!$J$56*$A46*('Calcification Rates'!$F$56-'Calcification Rates'!$G$56)))*('Calcification Rates'!$H$56-'Calcification Rates'!$I$56)</f>
        <v>71.163120111082534</v>
      </c>
      <c r="CV46" s="2">
        <f>((((1-'Calcification Rates'!$J$56)*$A46)*(('Calcification Rates'!$F$56+'Calcification Rates'!$G$56)*0.1))+('Calcification Rates'!$J$56*$A46*('Calcification Rates'!$F$56+'Calcification Rates'!$G$56)))*('Calcification Rates'!$H$56+'Calcification Rates'!$I$56)</f>
        <v>124.56961844277416</v>
      </c>
      <c r="CW46" s="2">
        <f>((((1-'Calcification Rates'!$J$57)*$A46)*'Calcification Rates'!$F$57*0.1)+('Calcification Rates'!$J$57*$A46*'Calcification Rates'!$F$57))*'Calcification Rates'!$H$57</f>
        <v>98.219987249999988</v>
      </c>
      <c r="CX46" s="2">
        <f>((((1-'Calcification Rates'!$J$57)*$A46)*(('Calcification Rates'!$F$57-'Calcification Rates'!$G$57)*0.1))+('Calcification Rates'!$J$57*$A46*('Calcification Rates'!$F$57-'Calcification Rates'!$G$57)))*('Calcification Rates'!$H$57-'Calcification Rates'!$I$57)</f>
        <v>64.320512408093819</v>
      </c>
      <c r="CY46" s="2">
        <f>((((1-'Calcification Rates'!$J$57)*$A46)*(('Calcification Rates'!$F$57+'Calcification Rates'!$G$57)*0.1))+('Calcification Rates'!$J$57*$A46*('Calcification Rates'!$F$57+'Calcification Rates'!$G$57)))*('Calcification Rates'!$H$57+'Calcification Rates'!$I$57)</f>
        <v>138.21629012611177</v>
      </c>
      <c r="CZ46" s="2">
        <f>((((1-'Calcification Rates'!$J$58)*$A46)*'Calcification Rates'!$F$58*0.1)+('Calcification Rates'!$J$58*$A46*'Calcification Rates'!$F$58))*'Calcification Rates'!$H$58</f>
        <v>99.420645534694614</v>
      </c>
      <c r="DA46" s="2">
        <f>((((1-'Calcification Rates'!$J$58)*$A46)*(('Calcification Rates'!$F$58-'Calcification Rates'!$G$58)*0.1))+('Calcification Rates'!$J$58*$A46*('Calcification Rates'!$F$58-'Calcification Rates'!$G$58)))*('Calcification Rates'!$H$58-'Calcification Rates'!$I$58)</f>
        <v>71.109464932117518</v>
      </c>
      <c r="DB46" s="2">
        <f>((((1-'Calcification Rates'!$J$58)*$A46)*(('Calcification Rates'!$F$58+'Calcification Rates'!$G$58)*0.1))+('Calcification Rates'!$J$58*$A46*('Calcification Rates'!$F$58+'Calcification Rates'!$G$58)))*('Calcification Rates'!$H$58+'Calcification Rates'!$I$58)</f>
        <v>132.23179190411395</v>
      </c>
      <c r="DC46" s="2">
        <f>((((1-'Calcification Rates'!$J$59)*$A46)*'Calcification Rates'!$F$59*0.1)+('Calcification Rates'!$J$59*$A46*'Calcification Rates'!$F$59))*'Calcification Rates'!$H$59</f>
        <v>82.418360639999989</v>
      </c>
      <c r="DD46" s="2">
        <f>((((1-'Calcification Rates'!$J$59)*$A46)*(('Calcification Rates'!$F$59-'Calcification Rates'!$G$59)*0.1))+('Calcification Rates'!$J$59*$A46*('Calcification Rates'!$F$59-'Calcification Rates'!$G$59)))*('Calcification Rates'!$H$59-'Calcification Rates'!$I$59)</f>
        <v>63.936034799999987</v>
      </c>
      <c r="DE46" s="2">
        <f>((((1-'Calcification Rates'!$J$59)*$A46)*(('Calcification Rates'!$F$59+'Calcification Rates'!$G$59)*0.1))+('Calcification Rates'!$J$59*$A46*('Calcification Rates'!$F$59+'Calcification Rates'!$G$59)))*('Calcification Rates'!$H$59+'Calcification Rates'!$I$59)</f>
        <v>102.65324783999998</v>
      </c>
      <c r="DF46" s="2">
        <f>((((1-'Calcification Rates'!$J$60)*$A46)*'Calcification Rates'!$F$60*0.1)+('Calcification Rates'!$J$60*$A46*'Calcification Rates'!$F$60))*'Calcification Rates'!$H$60</f>
        <v>107.07515956097561</v>
      </c>
      <c r="DG46" s="2">
        <f>((((1-'Calcification Rates'!$J$60)*$A46)*(('Calcification Rates'!$F$60-'Calcification Rates'!$G$60)*0.1))+('Calcification Rates'!$J$60*$A46*('Calcification Rates'!$F$60-'Calcification Rates'!$G$60)))*('Calcification Rates'!$H$60-'Calcification Rates'!$I$60)</f>
        <v>81.806690215481368</v>
      </c>
      <c r="DH46" s="2">
        <f>((((1-'Calcification Rates'!$J$60)*$A46)*(('Calcification Rates'!$F$60+'Calcification Rates'!$G$60)*0.1))+('Calcification Rates'!$J$60*$A46*('Calcification Rates'!$F$60+'Calcification Rates'!$G$60)))*('Calcification Rates'!$H$60+'Calcification Rates'!$I$60)</f>
        <v>135.64063605990665</v>
      </c>
      <c r="DI46" s="2">
        <f>((((1-'Calcification Rates'!$J$61)*$A46)*'Calcification Rates'!$F$61*0.1)+('Calcification Rates'!$J$61*$A46*'Calcification Rates'!$F$61))*'Calcification Rates'!$H$61</f>
        <v>99.420645534694614</v>
      </c>
      <c r="DJ46" s="2">
        <f>((((1-'Calcification Rates'!$J$61)*$A46)*(('Calcification Rates'!$F$61-'Calcification Rates'!$G$61)*0.1))+('Calcification Rates'!$J$61*$A46*('Calcification Rates'!$F$61-'Calcification Rates'!$G$61)))*('Calcification Rates'!$H$61-'Calcification Rates'!$I$61)</f>
        <v>71.109464932117518</v>
      </c>
      <c r="DK46" s="2">
        <f>((((1-'Calcification Rates'!$J$61)*$A46)*(('Calcification Rates'!$F$61+'Calcification Rates'!$G$61)*0.1))+('Calcification Rates'!$J$61*$A46*('Calcification Rates'!$F$61+'Calcification Rates'!$G$61)))*('Calcification Rates'!$H$61+'Calcification Rates'!$I$61)</f>
        <v>132.23179190411395</v>
      </c>
      <c r="DL46" s="2">
        <f>(2*'Calcification Rates'!$F$62*'Calcification Rates'!$H$62)+0.1*'Calcification Rates'!$F$62*(CV46+(2*'Calcification Rates'!$F$62))*'Calcification Rates'!$H$62</f>
        <v>25.789915765206096</v>
      </c>
      <c r="DM46" s="2">
        <f>(2*('Calcification Rates'!$F$62-'Calcification Rates'!$G$62)*('Calcification Rates'!$H$62-'Calcification Rates'!$I$62))+(0.1*('Calcification Rates'!$F$62-'Calcification Rates'!$G$62)*(CV46+(2*'Calcification Rates'!$F$62-'Calcification Rates'!$G$62)))*('Calcification Rates'!$H$62-'Calcification Rates'!$I$62)</f>
        <v>15.057455633061828</v>
      </c>
      <c r="DN46" s="2">
        <f>(2*('Calcification Rates'!$F$62+'Calcification Rates'!$G$62)*('Calcification Rates'!$H$62+'Calcification Rates'!$I$62))+(0.1*('Calcification Rates'!$F$62+'Calcification Rates'!$G$62)*(CV46+(2*'Calcification Rates'!$F$62+'Calcification Rates'!$G$62)))*('Calcification Rates'!$H$62+'Calcification Rates'!$I$62)</f>
        <v>39.361366162985242</v>
      </c>
      <c r="DO46" s="2">
        <f>((((((((($A46*2)/PI())/2)+'Calcification Rates'!$F$63)^2)*PI())/2))-((((((($A46*2)/PI())/2)^2)*PI())/2)))*'Calcification Rates'!$H$63</f>
        <v>47.657374791672247</v>
      </c>
      <c r="DP46" s="2">
        <f>((((((((($A46*2)/PI())/2)+('Calcification Rates'!$F$63-'Calcification Rates'!$G$63))^2)*PI())/2))-((((((($A46*2)/PI())/2)^2)*PI())/2)))*('Calcification Rates'!$H$63-'Calcification Rates'!$I$63)</f>
        <v>34.985754790502831</v>
      </c>
      <c r="DQ46" s="2">
        <f>((((((((($A46*2)/PI())/2)+('Calcification Rates'!$F$63+'Calcification Rates'!$G$63))^2)*PI())/2))-((((((($A46*2)/PI())/2)^2)*PI())/2)))*('Calcification Rates'!$H$63+'Calcification Rates'!$I$63)</f>
        <v>61.824401808973782</v>
      </c>
      <c r="DR46" s="2">
        <f>(2*'Calcification Rates'!$F$64*'Calcification Rates'!$H$64)+0.1*'Calcification Rates'!$F$64*($A46+(2*'Calcification Rates'!$F$64))*'Calcification Rates'!$H$64</f>
        <v>11.654423899972405</v>
      </c>
      <c r="DS46" s="2">
        <f>(2*('Calcification Rates'!$F$64-'Calcification Rates'!$G$64)*('Calcification Rates'!$H$64-'Calcification Rates'!$I$64))+(0.1*('Calcification Rates'!$F$64-'Calcification Rates'!$G$64)*($A46+(2*'Calcification Rates'!$F$64-'Calcification Rates'!$G$64)))*('Calcification Rates'!$H$64-'Calcification Rates'!$I$64)</f>
        <v>6.7863230518176287</v>
      </c>
      <c r="DT46" s="2">
        <f>(2*('Calcification Rates'!$F$64+'Calcification Rates'!$G$64)*('Calcification Rates'!$H$64+'Calcification Rates'!$I$64))+(0.1*('Calcification Rates'!$F$64+'Calcification Rates'!$G$64)*($A46+(2*'Calcification Rates'!$F$64+'Calcification Rates'!$G$64)))*('Calcification Rates'!$H$64+'Calcification Rates'!$I$64)</f>
        <v>17.83449755137547</v>
      </c>
      <c r="DU46" s="2">
        <f>((((((((($A46*2)/PI())/2)+'Calcification Rates'!$F$65)^2)*PI())/2))-((((((($A46*2)/PI())/2)^2)*PI())/2)))*'Calcification Rates'!$H$65</f>
        <v>47.657374791672247</v>
      </c>
      <c r="DV46" s="2">
        <f>((((((((($A46*2)/PI())/2)+('Calcification Rates'!$F$65-'Calcification Rates'!$G$65))^2)*PI())/2))-((((((($A46*2)/PI())/2)^2)*PI())/2)))*('Calcification Rates'!$H$65-'Calcification Rates'!$I$65)</f>
        <v>34.985754790502831</v>
      </c>
      <c r="DW46" s="2">
        <f>((((((((($A46*2)/PI())/2)+('Calcification Rates'!$F$65+'Calcification Rates'!$G$65))^2)*PI())/2))-((((((($A46*2)/PI())/2)^2)*PI())/2)))*('Calcification Rates'!$H$65+'Calcification Rates'!$I$65)</f>
        <v>61.824401808973782</v>
      </c>
      <c r="DX46" s="2">
        <f>(2*'Calcification Rates'!$F$66*'Calcification Rates'!$H$66)+0.1*'Calcification Rates'!$F$66*(DH46+(2*'Calcification Rates'!$F$66))*'Calcification Rates'!$H$66</f>
        <v>27.732264289271498</v>
      </c>
      <c r="DY46" s="2">
        <f>(2*('Calcification Rates'!$F$66-'Calcification Rates'!$G$66)*('Calcification Rates'!$H$66-'Calcification Rates'!$I$66))+(0.1*('Calcification Rates'!$F$66-'Calcification Rates'!$G$66)*(DH46+(2*'Calcification Rates'!$F$66-'Calcification Rates'!$G$66)))*('Calcification Rates'!$H$66-'Calcification Rates'!$I$66)</f>
        <v>16.193986453120658</v>
      </c>
      <c r="DZ46" s="2">
        <f>(2*('Calcification Rates'!$F$66+'Calcification Rates'!$G$66)*('Calcification Rates'!$H$66+'Calcification Rates'!$I$66))+(0.1*('Calcification Rates'!$F$66+'Calcification Rates'!$G$66)*(DH46+(2*'Calcification Rates'!$F$66+'Calcification Rates'!$G$66)))*('Calcification Rates'!$H$66+'Calcification Rates'!$I$66)</f>
        <v>42.319358843689095</v>
      </c>
      <c r="EA46" s="2">
        <f>((((((((($A46*2)/PI())/2)+'Calcification Rates'!$F$67)^2)*PI())/2))-((((((($A46*2)/PI())/2)^2)*PI())/2)))*'Calcification Rates'!$H$67</f>
        <v>47.657374791672247</v>
      </c>
      <c r="EB46" s="2">
        <f>((((((((($A46*2)/PI())/2)+('Calcification Rates'!$F$67-'Calcification Rates'!$G$67))^2)*PI())/2))-((((((($A46*2)/PI())/2)^2)*PI())/2)))*('Calcification Rates'!$H$67-'Calcification Rates'!$I$67)</f>
        <v>34.985754790502831</v>
      </c>
      <c r="EC46" s="2">
        <f>((((((((($A46*2)/PI())/2)+('Calcification Rates'!$F$67+'Calcification Rates'!$G$67))^2)*PI())/2))-((((((($A46*2)/PI())/2)^2)*PI())/2)))*('Calcification Rates'!$H$67+'Calcification Rates'!$I$67)</f>
        <v>61.824401808973782</v>
      </c>
      <c r="ED46" s="2">
        <f>((((((((($A46*2)/PI())/2)+'Calcification Rates'!$F$68)^2)*PI())/2))-((((((($A46*2)/PI())/2)^2)*PI())/2)))*'Calcification Rates'!$H$68</f>
        <v>47.657374791672247</v>
      </c>
      <c r="EE46" s="2">
        <f>((((((((($A46*2)/PI())/2)+('Calcification Rates'!$F$68-'Calcification Rates'!$G$68))^2)*PI())/2))-((((((($A46*2)/PI())/2)^2)*PI())/2)))*('Calcification Rates'!$H$68-'Calcification Rates'!$I$68)</f>
        <v>34.985754790502831</v>
      </c>
      <c r="EF46" s="2">
        <f>((((((((($A46*2)/PI())/2)+('Calcification Rates'!$F$68+'Calcification Rates'!$G$68))^2)*PI())/2))-((((((($A46*2)/PI())/2)^2)*PI())/2)))*('Calcification Rates'!$H$68+'Calcification Rates'!$I$68)</f>
        <v>61.824401808973782</v>
      </c>
      <c r="EG46" s="2">
        <f>((((1-'Calcification Rates'!$J$69)*$A46)*'Calcification Rates'!$F$69*0.1)+('Calcification Rates'!$J$69*$A46*'Calcification Rates'!$F$69))*'Calcification Rates'!$H$69</f>
        <v>13.504785800000006</v>
      </c>
      <c r="EH46" s="2">
        <f>((((1-'Calcification Rates'!$J$69)*EC46)*(('Calcification Rates'!$F$69-'Calcification Rates'!$G$69)*0.1))+('Calcification Rates'!$J$69*EC46*('Calcification Rates'!$F$69-'Calcification Rates'!$G$69)))*('Calcification Rates'!$H$69-'Calcification Rates'!$I$69)</f>
        <v>14.022251589927462</v>
      </c>
      <c r="EI46" s="2">
        <f>((((1-'Calcification Rates'!$J$69)*EC46)*(('Calcification Rates'!$F$69+'Calcification Rates'!$G$69)*0.1))+('Calcification Rates'!$J$69*EC46*('Calcification Rates'!$F$69+'Calcification Rates'!$G$69)))*('Calcification Rates'!$H$69+'Calcification Rates'!$I$69)</f>
        <v>24.455796454824132</v>
      </c>
      <c r="EJ46" s="2">
        <f>(2*'Calcification Rates'!$F$70*'Calcification Rates'!$H$70)+0.1*'Calcification Rates'!$F$70*(DT46+(2*'Calcification Rates'!$F$70))*'Calcification Rates'!$H$70</f>
        <v>7.0638318857507585</v>
      </c>
      <c r="EK46" s="2">
        <f>(2*('Calcification Rates'!$F$70-'Calcification Rates'!$G$70)*('Calcification Rates'!$H$70-'Calcification Rates'!$I$70))+(0.1*('Calcification Rates'!$F$70-'Calcification Rates'!$G$70)*(DT46+(2*'Calcification Rates'!$F$70-'Calcification Rates'!$G$70)))*('Calcification Rates'!$H$70-'Calcification Rates'!$I$70)</f>
        <v>4.1002194808896144</v>
      </c>
      <c r="EL46" s="2">
        <f>(2*('Calcification Rates'!$F$70+'Calcification Rates'!$G$70)*('Calcification Rates'!$H$70+'Calcification Rates'!$I$70))+(0.1*('Calcification Rates'!$F$70+'Calcification Rates'!$G$70)*(DT46+(2*'Calcification Rates'!$F$70+'Calcification Rates'!$G$70)))*('Calcification Rates'!$H$70+'Calcification Rates'!$I$70)</f>
        <v>10.843508339128435</v>
      </c>
      <c r="EM46" s="2">
        <f>((((1-'Calcification Rates'!$J$71)*$A46)*'Calcification Rates'!$F$71*0.1)+('Calcification Rates'!$J$71*$A46*'Calcification Rates'!$F$71))*'Calcification Rates'!$H$71</f>
        <v>99.420645534694614</v>
      </c>
      <c r="EN46" s="2">
        <f>((((1-'Calcification Rates'!$J$71)*$A46)*(('Calcification Rates'!$F$71-'Calcification Rates'!$G$71)*0.1))+('Calcification Rates'!$J$71*$A46*('Calcification Rates'!$F$71-'Calcification Rates'!$G$71)))*('Calcification Rates'!$H$71-'Calcification Rates'!$I$71)</f>
        <v>71.109464932117518</v>
      </c>
      <c r="EO46" s="2">
        <f>((((1-'Calcification Rates'!$J$71)*$A46)*(('Calcification Rates'!$F$71+'Calcification Rates'!$G$71)*0.1))+('Calcification Rates'!$J$71*$A46*('Calcification Rates'!$F$71+'Calcification Rates'!$G$71)))*('Calcification Rates'!$H$71+'Calcification Rates'!$I$71)</f>
        <v>132.23179190411395</v>
      </c>
      <c r="EP46" s="2">
        <f>(2*'Calcification Rates'!$F$72*'Calcification Rates'!$H$72)+0.1*'Calcification Rates'!$F$72*($A46+(2*'Calcification Rates'!$F$72))*'Calcification Rates'!$H$72</f>
        <v>11.654423899972405</v>
      </c>
      <c r="EQ46" s="2">
        <f>(2*('Calcification Rates'!$F$72-'Calcification Rates'!$G$72)*('Calcification Rates'!$H$72-'Calcification Rates'!$I$72))+(0.1*('Calcification Rates'!$F$72-'Calcification Rates'!$G$72)*($A46+(2*'Calcification Rates'!$F$72-'Calcification Rates'!$G$72)))*('Calcification Rates'!$H$72-'Calcification Rates'!$I$72)</f>
        <v>6.7863230518176287</v>
      </c>
      <c r="ER46" s="2">
        <f>(2*('Calcification Rates'!$F$72+'Calcification Rates'!$G$72)*('Calcification Rates'!$H$72+'Calcification Rates'!$I$72))+(0.1*('Calcification Rates'!$F$72+'Calcification Rates'!$G$72)*($A46+(2*'Calcification Rates'!$F$72+'Calcification Rates'!$G$72)))*('Calcification Rates'!$H$72+'Calcification Rates'!$I$72)</f>
        <v>17.83449755137547</v>
      </c>
      <c r="ES46" s="2">
        <f>$A46*'Calcification Rates'!$F$73*'Calcification Rates'!$H$73</f>
        <v>59.400000000000013</v>
      </c>
      <c r="ET46" s="2">
        <f>$A46*('Calcification Rates'!$F$73-'Calcification Rates'!$G$73)*('Calcification Rates'!$H$73-'Calcification Rates'!$I$73)</f>
        <v>41.588360000000002</v>
      </c>
      <c r="EU46" s="2">
        <f>$A46*('Calcification Rates'!$F$73+'Calcification Rates'!$G$73)*('Calcification Rates'!$H$73+'Calcification Rates'!$I$73)</f>
        <v>80.363360000000014</v>
      </c>
      <c r="EV46" s="2">
        <f>(2*'Calcification Rates'!$F$74*'Calcification Rates'!$H$74)+0.1*'Calcification Rates'!$F$74*($A46+(2*'Calcification Rates'!$F$74))*'Calcification Rates'!$H$74</f>
        <v>11.654423899972405</v>
      </c>
      <c r="EW46" s="2">
        <f>(2*('Calcification Rates'!$F$74-'Calcification Rates'!$G$74)*('Calcification Rates'!$H$74-'Calcification Rates'!$I$74))+(0.1*('Calcification Rates'!$F$74-'Calcification Rates'!$G$74)*($A46+(2*'Calcification Rates'!$F$74-'Calcification Rates'!$G$74)))*('Calcification Rates'!$H$74-'Calcification Rates'!$I$74)</f>
        <v>6.7863230518176287</v>
      </c>
      <c r="EX46" s="2">
        <f>(2*('Calcification Rates'!$F$74+'Calcification Rates'!$G$74)*('Calcification Rates'!$H$74+'Calcification Rates'!$I$74))+(0.1*('Calcification Rates'!$F$74+'Calcification Rates'!$G$74)*($A46+(2*'Calcification Rates'!$F$74+'Calcification Rates'!$G$74)))*('Calcification Rates'!$H$74+'Calcification Rates'!$I$74)</f>
        <v>17.83449755137547</v>
      </c>
      <c r="EY46" s="2">
        <f>$A46*'Calcification Rates'!$F$75*'Calcification Rates'!$H$75</f>
        <v>37.09727401360545</v>
      </c>
      <c r="EZ46" s="2">
        <f>$A46*('Calcification Rates'!$F$75-'Calcification Rates'!$G$75)*('Calcification Rates'!$H$75-'Calcification Rates'!$I$75)</f>
        <v>28.798048901640314</v>
      </c>
      <c r="FA46" s="2">
        <f>$A46*('Calcification Rates'!$F$75+'Calcification Rates'!$G$75)*('Calcification Rates'!$H$75+'Calcification Rates'!$I$75)</f>
        <v>46.361664070249759</v>
      </c>
      <c r="FB46" s="2">
        <f>((((1-'Calcification Rates'!$J$76)*$A46)*'Calcification Rates'!$F$76*0.1)+('Calcification Rates'!$J$76*$A46*'Calcification Rates'!$F$76))*'Calcification Rates'!$H$76</f>
        <v>25.399439999999998</v>
      </c>
      <c r="FC46" s="2">
        <f>((((1-'Calcification Rates'!$J$76)*$A46)*(('Calcification Rates'!$F$76-'Calcification Rates'!$G$76)*0.1))+('Calcification Rates'!$J$76*$A46*('Calcification Rates'!$F$76-'Calcification Rates'!$G$76)))*('Calcification Rates'!$H$76-'Calcification Rates'!$I$76)</f>
        <v>17.777350272</v>
      </c>
      <c r="FD46" s="2">
        <f>((((1-'Calcification Rates'!$J$76)*$A46)*(('Calcification Rates'!$F$76+'Calcification Rates'!$G$76)*0.1))+('Calcification Rates'!$J$76*$A46*('Calcification Rates'!$F$76+'Calcification Rates'!$G$76)))*('Calcification Rates'!$H$76+'Calcification Rates'!$I$76)</f>
        <v>34.371651071999999</v>
      </c>
      <c r="FE46" s="113">
        <f>$A46*'Calcification Rates'!$F$77*'Calcification Rates'!$H$77</f>
        <v>77.88000000000001</v>
      </c>
      <c r="FF46" s="113">
        <f>$A46*('Calcification Rates'!$F$77-'Calcification Rates'!$G$77)*('Calcification Rates'!$H$77-'Calcification Rates'!$I$77)</f>
        <v>54.423600000000008</v>
      </c>
      <c r="FG46" s="113">
        <f>$A46*('Calcification Rates'!$F$77+'Calcification Rates'!$G$77)*('Calcification Rates'!$H$77+'Calcification Rates'!$I$77)</f>
        <v>105.51200000000001</v>
      </c>
      <c r="FH46" s="113">
        <f>$A46*'Calcification Rates'!$F$81*'Calcification Rates'!$H$81</f>
        <v>7.8319999999999999</v>
      </c>
      <c r="FI46" s="113">
        <f>$A46*('Calcification Rates'!$F$81-'Calcification Rates'!$G$81)*('Calcification Rates'!$H$81-'Calcification Rates'!$I$81)</f>
        <v>4.444</v>
      </c>
      <c r="FJ46" s="113">
        <f>$A46*('Calcification Rates'!$F$81+'Calcification Rates'!$G$81)*('Calcification Rates'!$H$81+'Calcification Rates'!$I$81)</f>
        <v>11.22</v>
      </c>
      <c r="FK46" s="113">
        <f>$A46*'Calcification Rates'!$F$84*'Calcification Rates'!$H$84</f>
        <v>7.8319999999999999</v>
      </c>
      <c r="FL46" s="113">
        <f>$A46*('Calcification Rates'!$F$84-'Calcification Rates'!$G$84)*('Calcification Rates'!$H$84-'Calcification Rates'!$I$84)</f>
        <v>4.444</v>
      </c>
      <c r="FM46" s="113">
        <f>$A46*('Calcification Rates'!$F$84+'Calcification Rates'!$G$84)*('Calcification Rates'!$H$84+'Calcification Rates'!$I$84)</f>
        <v>11.22</v>
      </c>
    </row>
    <row r="47" spans="1:169" x14ac:dyDescent="0.3">
      <c r="A47" s="1">
        <v>45</v>
      </c>
      <c r="B47" s="2">
        <f>((((1-'Calcification Rates'!$J$11)*A47)*'Calcification Rates'!$F$11*0.1)+('Calcification Rates'!$J$11*A47*'Calcification Rates'!$F$11))*'Calcification Rates'!$H$11</f>
        <v>101.68020566048313</v>
      </c>
      <c r="C47" s="2">
        <f>((((1-'Calcification Rates'!$J$11)*A47)*(('Calcification Rates'!$F$11-'Calcification Rates'!$G$11)*0.1))+('Calcification Rates'!$J$11*A47*('Calcification Rates'!$F$11-'Calcification Rates'!$G$11)))*('Calcification Rates'!$H$11-'Calcification Rates'!$I$11)</f>
        <v>72.725589135120202</v>
      </c>
      <c r="D47" s="2">
        <f>((((1-'Calcification Rates'!$J$11)*A47)*(('Calcification Rates'!$F$11+'Calcification Rates'!$G$11)*0.1))+('Calcification Rates'!$J$11*A47*('Calcification Rates'!$F$11+'Calcification Rates'!$G$11)))*('Calcification Rates'!$H$11+'Calcification Rates'!$I$11)</f>
        <v>135.23705990193474</v>
      </c>
      <c r="E47" s="2">
        <f>((((1-'Calcification Rates'!$J$12)*A47)*'Calcification Rates'!$F$12*0.1)+('Calcification Rates'!$J$12*A47*'Calcification Rates'!$F$12))*'Calcification Rates'!$H$12</f>
        <v>17.653604140754798</v>
      </c>
      <c r="F47" s="2">
        <f>((((1-'Calcification Rates'!$J$12)*A47)*(('Calcification Rates'!$F$12-'Calcification Rates'!$G$12)*0.1))+('Calcification Rates'!$J$12*A47*('Calcification Rates'!$F$12-'Calcification Rates'!$G$12)))*('Calcification Rates'!$H$12-'Calcification Rates'!$I$12)</f>
        <v>13.309963777302816</v>
      </c>
      <c r="G47" s="2">
        <f>((((1-'Calcification Rates'!$J$12)*A47)*(('Calcification Rates'!$F$12+'Calcification Rates'!$G$12)*0.1))+('Calcification Rates'!$J$12*A47*('Calcification Rates'!$F$12+'Calcification Rates'!$G$12)))*('Calcification Rates'!$H$12+'Calcification Rates'!$I$12)</f>
        <v>22.550891663666963</v>
      </c>
      <c r="H47" s="2">
        <f>(2*'Calcification Rates'!$F$13*'Calcification Rates'!$H$13)+0.1*'Calcification Rates'!$F$13*(A47+(2*'Calcification Rates'!$F$13))*'Calcification Rates'!$H$13</f>
        <v>11.829868343404561</v>
      </c>
      <c r="I47" s="2">
        <f>(2*('Calcification Rates'!$F$13-'Calcification Rates'!$G$13)*('Calcification Rates'!$H$13-'Calcification Rates'!$I$13))+(0.1*('Calcification Rates'!$F$13-'Calcification Rates'!$G$13)*(A47+(2*'Calcification Rates'!$F$13-'Calcification Rates'!$G$13)))*('Calcification Rates'!$H$13-'Calcification Rates'!$I$13)</f>
        <v>6.8889812589818948</v>
      </c>
      <c r="J47" s="2">
        <f>(2*('Calcification Rates'!$F$13+'Calcification Rates'!$G$13)*('Calcification Rates'!$H$13+'Calcification Rates'!$I$13))+(0.1*('Calcification Rates'!$F$13+'Calcification Rates'!$G$13)*(A47+(2*'Calcification Rates'!$F$13+'Calcification Rates'!$G$13)))*('Calcification Rates'!$H$13+'Calcification Rates'!$I$13)</f>
        <v>18.101681001262349</v>
      </c>
      <c r="K47" s="2">
        <f>(2*'Calcification Rates'!$F$14*'Calcification Rates'!$H$14)+0.1*'Calcification Rates'!$F$14*(A47+(2*'Calcification Rates'!$F$14))*'Calcification Rates'!$H$14</f>
        <v>22.317060386592246</v>
      </c>
      <c r="L47" s="2">
        <f>(2*('Calcification Rates'!$F$14-'Calcification Rates'!$G$14)*('Calcification Rates'!$H$14-'Calcification Rates'!$I$14))+(0.1*('Calcification Rates'!$F$14-'Calcification Rates'!$G$14)*(A47+(2*'Calcification Rates'!$F$14-'Calcification Rates'!$G$14)))*('Calcification Rates'!$H$14-'Calcification Rates'!$I$14)</f>
        <v>13.909598666671315</v>
      </c>
      <c r="M47" s="2">
        <f>(2*('Calcification Rates'!$F$14+'Calcification Rates'!$G$14)*('Calcification Rates'!$H$14+'Calcification Rates'!$I$14))+(0.1*('Calcification Rates'!$F$14+'Calcification Rates'!$G$14)*(A47+(2*'Calcification Rates'!$F$14+'Calcification Rates'!$G$14)))*('Calcification Rates'!$H$14+'Calcification Rates'!$I$14)</f>
        <v>32.766989616284953</v>
      </c>
      <c r="N47" s="2">
        <f>((((((((($A47*2)/PI())/2)+'Calcification Rates'!$F$15)^2)*PI())/2))-((((((($A47*2)/PI())/2)^2)*PI())/2)))*'Calcification Rates'!$H$15</f>
        <v>56.853240587619247</v>
      </c>
      <c r="O47" s="2">
        <f>((((((((($A47*2)/PI())/2)+('Calcification Rates'!$F$15-'Calcification Rates'!$G$15))^2)*PI())/2))-((((((($A47*2)/PI())/2)^2)*PI())/2)))*('Calcification Rates'!$H$15-'Calcification Rates'!$I$15)</f>
        <v>43.315969836075894</v>
      </c>
      <c r="P47" s="2">
        <f>((((((((($A47*2)/PI())/2)+('Calcification Rates'!$F$15+'Calcification Rates'!$G$15))^2)*PI())/2))-((((((($A47*2)/PI())/2)^2)*PI())/2)))*('Calcification Rates'!$H$15+'Calcification Rates'!$I$15)</f>
        <v>72.123490216759762</v>
      </c>
      <c r="Q47" s="2">
        <f>(2*'Calcification Rates'!$F$16*'Calcification Rates'!$H$16)+0.1*'Calcification Rates'!$F$16*(A47+(2*'Calcification Rates'!$F$16))*'Calcification Rates'!$H$16</f>
        <v>22.317060386592246</v>
      </c>
      <c r="R47" s="2">
        <f>(2*('Calcification Rates'!$F$16-'Calcification Rates'!$G$16)*('Calcification Rates'!$H$16-'Calcification Rates'!$I$16))+(0.1*('Calcification Rates'!$F$16-'Calcification Rates'!$G$16)*(A47+(2*'Calcification Rates'!$F$16-'Calcification Rates'!$G$16)))*('Calcification Rates'!$H$16-'Calcification Rates'!$I$16)</f>
        <v>13.909598666671315</v>
      </c>
      <c r="S47" s="2">
        <f>(2*('Calcification Rates'!$F$16+'Calcification Rates'!$G$16)*('Calcification Rates'!$H$16+'Calcification Rates'!$I$16))+(0.1*('Calcification Rates'!$F$16+'Calcification Rates'!$G$16)*(A47+(2*'Calcification Rates'!$F$16+'Calcification Rates'!$G$16)))*('Calcification Rates'!$H$16+'Calcification Rates'!$I$16)</f>
        <v>32.766989616284953</v>
      </c>
      <c r="T47" s="2">
        <f>$A47*'Calcification Rates'!$F$17*'Calcification Rates'!$H$17</f>
        <v>55.120162256677581</v>
      </c>
      <c r="U47" s="2">
        <f>$A47*('Calcification Rates'!$F$17-'Calcification Rates'!$G$17)*('Calcification Rates'!$H$17-'Calcification Rates'!$I$17)</f>
        <v>42.203490825419422</v>
      </c>
      <c r="V47" s="2">
        <f>$A47*('Calcification Rates'!$F$17+'Calcification Rates'!$G$17)*('Calcification Rates'!$H$17+'Calcification Rates'!$I$17)</f>
        <v>69.582090458414555</v>
      </c>
      <c r="W47" s="2">
        <f>$A47*'Calcification Rates'!$F$22*'Calcification Rates'!$H$22</f>
        <v>8.01</v>
      </c>
      <c r="X47" s="2">
        <f>$A47*('Calcification Rates'!$F$22-'Calcification Rates'!$G$22)*('Calcification Rates'!$H$22-'Calcification Rates'!$I$22)</f>
        <v>4.5449999999999999</v>
      </c>
      <c r="Y47" s="2">
        <f>$A47*('Calcification Rates'!$F$22+'Calcification Rates'!$G$22)*('Calcification Rates'!$H$22+'Calcification Rates'!$I$22)</f>
        <v>11.475</v>
      </c>
      <c r="Z47" s="2">
        <f>((((((((($A47*2)/PI())/2)+'Calcification Rates'!$F$25)^2)*PI())/2))-((((((($A47*2)/PI())/2)^2)*PI())/2)))*'Calcification Rates'!$H$25</f>
        <v>84.936450299942877</v>
      </c>
      <c r="AA47" s="2">
        <f>((((((((($A47*2)/PI())/2)+('Calcification Rates'!$F$25-'Calcification Rates'!$G$25))^2)*PI())/2))-((((((($A47*2)/PI())/2)^2)*PI())/2)))*('Calcification Rates'!$H$25-'Calcification Rates'!$I$25)</f>
        <v>36.862895772937513</v>
      </c>
      <c r="AB47" s="2">
        <f>((((((((($A47*2)/PI())/2)+('Calcification Rates'!$F$25+'Calcification Rates'!$G$25))^2)*PI())/2))-((((((($A47*2)/PI())/2)^2)*PI())/2)))*('Calcification Rates'!$H$25+'Calcification Rates'!$I$25)</f>
        <v>134.65594983025272</v>
      </c>
      <c r="AC47" s="2">
        <f>((((((((($A47*2)/PI())/2)+'Calcification Rates'!$F$26)^2)*PI())/2))-((((((($A47*2)/PI())/2)^2)*PI())/2)))*'Calcification Rates'!$H$26</f>
        <v>84.936450299942877</v>
      </c>
      <c r="AD47" s="2">
        <f>((((((((($A47*2)/PI())/2)+('Calcification Rates'!$F$26-'Calcification Rates'!$G$26))^2)*PI())/2))-((((((($A47*2)/PI())/2)^2)*PI())/2)))*('Calcification Rates'!$H$26-'Calcification Rates'!$I$26)</f>
        <v>36.862895772937513</v>
      </c>
      <c r="AE47" s="2">
        <f>((((((((($A47*2)/PI())/2)+('Calcification Rates'!$F$26+'Calcification Rates'!$G$26))^2)*PI())/2))-((((((($A47*2)/PI())/2)^2)*PI())/2)))*('Calcification Rates'!$H$26+'Calcification Rates'!$I$26)</f>
        <v>134.65594983025272</v>
      </c>
      <c r="AF47" s="2">
        <f>((((((((($A47*2)/PI())/2)+'Calcification Rates'!$F$27)^2)*PI())/2))-((((((($A47*2)/PI())/2)^2)*PI())/2)))*'Calcification Rates'!$H$27</f>
        <v>84.936450299942877</v>
      </c>
      <c r="AG47" s="2">
        <f>((((((((($A47*2)/PI())/2)+('Calcification Rates'!$F$27-'Calcification Rates'!$G$27))^2)*PI())/2))-((((((($A47*2)/PI())/2)^2)*PI())/2)))*('Calcification Rates'!$H$27-'Calcification Rates'!$I$27)</f>
        <v>36.862895772937513</v>
      </c>
      <c r="AH47" s="2">
        <f>((((((((($A47*2)/PI())/2)+('Calcification Rates'!$F$27+'Calcification Rates'!$G$27))^2)*PI())/2))-((((((($A47*2)/PI())/2)^2)*PI())/2)))*('Calcification Rates'!$H$27+'Calcification Rates'!$I$27)</f>
        <v>134.65594983025272</v>
      </c>
      <c r="AI47" s="2">
        <f>$A47*'Calcification Rates'!$F$29*'Calcification Rates'!$H$29</f>
        <v>72.616499999999988</v>
      </c>
      <c r="AJ47" s="2">
        <f>$A47*('Calcification Rates'!$F$29-'Calcification Rates'!$G$29)*('Calcification Rates'!$H$29-'Calcification Rates'!$I$29)</f>
        <v>67.188599999999994</v>
      </c>
      <c r="AK47" s="2">
        <f>$A47*('Calcification Rates'!$F$29+'Calcification Rates'!$G$29)*('Calcification Rates'!$H$29+'Calcification Rates'!$I$29)</f>
        <v>78.044399999999982</v>
      </c>
      <c r="AL47" s="2">
        <f>(2*'Calcification Rates'!$F$30*'Calcification Rates'!$H$30)+0.1*'Calcification Rates'!$F$30*($A47+(2*'Calcification Rates'!$F$30))*'Calcification Rates'!$H$30</f>
        <v>11.829868343404561</v>
      </c>
      <c r="AM47" s="2">
        <f>(2*('Calcification Rates'!$F$30-'Calcification Rates'!$G$30)*('Calcification Rates'!$H$30-'Calcification Rates'!$I$30))+(0.1*('Calcification Rates'!$F$30-'Calcification Rates'!$G$30)*($A47+(2*'Calcification Rates'!$F$30-'Calcification Rates'!$G$30)))*('Calcification Rates'!$H$30-'Calcification Rates'!$I$30)</f>
        <v>6.8889812589818948</v>
      </c>
      <c r="AN47" s="2">
        <f>(2*('Calcification Rates'!$F$30+'Calcification Rates'!$G$30)*('Calcification Rates'!$H$30+'Calcification Rates'!$I$30))+(0.1*('Calcification Rates'!$F$30+'Calcification Rates'!$G$30)*($A47+(2*'Calcification Rates'!$F$30+'Calcification Rates'!$G$30)))*('Calcification Rates'!$H$30+'Calcification Rates'!$I$30)</f>
        <v>18.101681001262349</v>
      </c>
      <c r="AO47" s="2">
        <f>((((((((($A47*2)/PI())/2)+'Calcification Rates'!$F$31)^2)*PI())/2))-((((((($A47*2)/PI())/2)^2)*PI())/2)))*'Calcification Rates'!$H$31</f>
        <v>155.87390627352764</v>
      </c>
      <c r="AP47" s="2">
        <f>((((((((($A47*2)/PI())/2)+('Calcification Rates'!$F$31-'Calcification Rates'!$G$31))^2)*PI())/2))-((((((($A47*2)/PI())/2)^2)*PI())/2)))*('Calcification Rates'!$H$31-'Calcification Rates'!$I$31)</f>
        <v>96.242479002050473</v>
      </c>
      <c r="AQ47" s="2">
        <f>((((((((($A47*2)/PI())/2)+('Calcification Rates'!$F$31+'Calcification Rates'!$G$31))^2)*PI())/2))-((((((($A47*2)/PI())/2)^2)*PI())/2)))*('Calcification Rates'!$H$31+'Calcification Rates'!$I$31)</f>
        <v>230.97218013081584</v>
      </c>
      <c r="AR47" s="2">
        <f>(2*'Calcification Rates'!$F$32*'Calcification Rates'!$H$32)+0.1*'Calcification Rates'!$F$32*($A47+(2*'Calcification Rates'!$F$32))*'Calcification Rates'!$H$32</f>
        <v>11.829868343404561</v>
      </c>
      <c r="AS47" s="2">
        <f>(2*('Calcification Rates'!$F$32-'Calcification Rates'!$G$32)*('Calcification Rates'!$H$32-'Calcification Rates'!$I$32))+(0.1*('Calcification Rates'!$F$32-'Calcification Rates'!$G$32)*($A47+(2*'Calcification Rates'!$F$32-'Calcification Rates'!$G$32)))*('Calcification Rates'!$H$32-'Calcification Rates'!$I$32)</f>
        <v>6.8889812589818948</v>
      </c>
      <c r="AT47" s="2">
        <f>(2*('Calcification Rates'!$F$32+'Calcification Rates'!$G$32)*('Calcification Rates'!$H$32+'Calcification Rates'!$I$32))+(0.1*('Calcification Rates'!$F$32+'Calcification Rates'!$G$32)*($A47+(2*'Calcification Rates'!$F$32+'Calcification Rates'!$G$32)))*('Calcification Rates'!$H$32+'Calcification Rates'!$I$32)</f>
        <v>18.101681001262349</v>
      </c>
      <c r="AU47" s="2">
        <f>((((((((($A47*2)/PI())/2)+'Calcification Rates'!$F$36)^2)*PI())/2))-((((((($A47*2)/PI())/2)^2)*PI())/2)))*'Calcification Rates'!$H$36</f>
        <v>60.072539959268916</v>
      </c>
      <c r="AV47" s="2">
        <f>((((((((($A47*2)/PI())/2)+('Calcification Rates'!$F$36-'Calcification Rates'!$G$36))^2)*PI())/2))-((((((($A47*2)/PI())/2)^2)*PI())/2)))*('Calcification Rates'!$H$36-'Calcification Rates'!$I$36)</f>
        <v>45.991681406382249</v>
      </c>
      <c r="AW47" s="2">
        <f>((((((((($A47*2)/PI())/2)+('Calcification Rates'!$F$36+'Calcification Rates'!$G$36))^2)*PI())/2))-((((((($A47*2)/PI())/2)^2)*PI())/2)))*('Calcification Rates'!$H$36+'Calcification Rates'!$I$36)</f>
        <v>75.796247936509445</v>
      </c>
      <c r="AX47" s="2">
        <f>$A47*'Calcification Rates'!$F$37*'Calcification Rates'!$H$37</f>
        <v>58.157758712121215</v>
      </c>
      <c r="AY47" s="2">
        <f>$A47*('Calcification Rates'!$F$37-'Calcification Rates'!$G$37)*('Calcification Rates'!$H$37-'Calcification Rates'!$I$37)</f>
        <v>44.768005984993664</v>
      </c>
      <c r="AZ47" s="2">
        <f>$A47*('Calcification Rates'!$F$37+'Calcification Rates'!$G$37)*('Calcification Rates'!$H$37+'Calcification Rates'!$I$37)</f>
        <v>72.98528318102953</v>
      </c>
      <c r="BA47" s="2">
        <f>$A47*'Calcification Rates'!$F$38*'Calcification Rates'!$H$38</f>
        <v>86.556390000000007</v>
      </c>
      <c r="BB47" s="2">
        <f>$A47*('Calcification Rates'!$F$38-'Calcification Rates'!$G$38)*('Calcification Rates'!$H$38-'Calcification Rates'!$I$38)</f>
        <v>66.043183636363636</v>
      </c>
      <c r="BC47" s="2">
        <f>$A47*('Calcification Rates'!$F$38+'Calcification Rates'!$G$38)*('Calcification Rates'!$H$38+'Calcification Rates'!$I$38)</f>
        <v>109.460025</v>
      </c>
      <c r="BD47" s="2">
        <f>(2*'Calcification Rates'!$F$39*'Calcification Rates'!$H$39)+0.1*'Calcification Rates'!$F$39*(AN47+(2*'Calcification Rates'!$F$39))*'Calcification Rates'!$H$39</f>
        <v>7.1107077374104453</v>
      </c>
      <c r="BE47" s="2">
        <f>(2*('Calcification Rates'!$F$39-'Calcification Rates'!$G$39)*('Calcification Rates'!$H$39-'Calcification Rates'!$I$39))+(0.1*('Calcification Rates'!$F$39-'Calcification Rates'!$G$39)*(AN47+(2*'Calcification Rates'!$F$39-'Calcification Rates'!$G$39)))*('Calcification Rates'!$H$39-'Calcification Rates'!$I$39)</f>
        <v>4.1276480548389642</v>
      </c>
      <c r="BF47" s="2">
        <f>(2*('Calcification Rates'!$F$39+'Calcification Rates'!$G$39)*('Calcification Rates'!$H$39+'Calcification Rates'!$I$39))+(0.1*('Calcification Rates'!$F$39+'Calcification Rates'!$G$39)*(AN47+(2*'Calcification Rates'!$F$39+'Calcification Rates'!$G$39)))*('Calcification Rates'!$H$39+'Calcification Rates'!$I$39)</f>
        <v>10.914895335021889</v>
      </c>
      <c r="BG47" s="2">
        <f>((((((((($A47*2)/PI())/2)+'Calcification Rates'!$F$40)^2)*PI())/2))-((((((($A47*2)/PI())/2)^2)*PI())/2)))*'Calcification Rates'!$H$40</f>
        <v>60.072539959268916</v>
      </c>
      <c r="BH47" s="2">
        <f>((((((((($A47*2)/PI())/2)+('Calcification Rates'!$F$40-'Calcification Rates'!$G$40))^2)*PI())/2))-((((((($A47*2)/PI())/2)^2)*PI())/2)))*('Calcification Rates'!$H$40-'Calcification Rates'!$I$40)</f>
        <v>45.991681406382249</v>
      </c>
      <c r="BI47" s="2">
        <f>((((((((($A47*2)/PI())/2)+('Calcification Rates'!$F$40+'Calcification Rates'!$G$40))^2)*PI())/2))-((((((($A47*2)/PI())/2)^2)*PI())/2)))*('Calcification Rates'!$H$40+'Calcification Rates'!$I$40)</f>
        <v>75.796247936509445</v>
      </c>
      <c r="BJ47" s="2">
        <f>((((((((($A47*2)/PI())/2)+'Calcification Rates'!$F$41)^2)*PI())/2))-((((((($A47*2)/PI())/2)^2)*PI())/2)))*'Calcification Rates'!$H$41</f>
        <v>69.200986980881069</v>
      </c>
      <c r="BK47" s="2">
        <f>((((((((($A47*2)/PI())/2)+('Calcification Rates'!$F$41-'Calcification Rates'!$G$41))^2)*PI())/2))-((((((($A47*2)/PI())/2)^2)*PI())/2)))*('Calcification Rates'!$H$41-'Calcification Rates'!$I$41)</f>
        <v>55.471427083350591</v>
      </c>
      <c r="BL47" s="2">
        <f>((((((((($A47*2)/PI())/2)+('Calcification Rates'!$F$41+'Calcification Rates'!$G$41))^2)*PI())/2))-((((((($A47*2)/PI())/2)^2)*PI())/2)))*('Calcification Rates'!$H$41+'Calcification Rates'!$I$41)</f>
        <v>84.333252077986231</v>
      </c>
      <c r="BM47" s="2">
        <f>((((1-'Calcification Rates'!$J$42)*$A47)*'Calcification Rates'!$F$42*0.1)+('Calcification Rates'!$J$42*$A47*'Calcification Rates'!$F$42))*'Calcification Rates'!$H$42</f>
        <v>17.653604140754798</v>
      </c>
      <c r="BN47" s="2">
        <f>((((1-'Calcification Rates'!$J$42)*BI47)*(('Calcification Rates'!$F$42-'Calcification Rates'!$G$42)*0.1))+('Calcification Rates'!$J$42*BI47*('Calcification Rates'!$F$42-'Calcification Rates'!$G$42)))*('Calcification Rates'!$H$42-'Calcification Rates'!$I$42)</f>
        <v>22.418784766453417</v>
      </c>
      <c r="BO47" s="2">
        <f>((((1-'Calcification Rates'!$J$42)*BI47)*(('Calcification Rates'!$F$42+'Calcification Rates'!$G$42)*0.1))+('Calcification Rates'!$J$42*BI47*('Calcification Rates'!$F$42+'Calcification Rates'!$G$42)))*('Calcification Rates'!$H$42+'Calcification Rates'!$I$42)</f>
        <v>37.98384390508145</v>
      </c>
      <c r="BP47" s="2">
        <f>(2*'Calcification Rates'!$F$43*'Calcification Rates'!$H$43)+0.1*'Calcification Rates'!$F$43*($A47+(2*'Calcification Rates'!$F$43))*'Calcification Rates'!$H$43</f>
        <v>11.829868343404561</v>
      </c>
      <c r="BQ47" s="2">
        <f>(2*('Calcification Rates'!$F$43-'Calcification Rates'!$G$43)*('Calcification Rates'!$H$43-'Calcification Rates'!$I$43))+(0.1*('Calcification Rates'!$F$43-'Calcification Rates'!$G$43)*($A47+(2*'Calcification Rates'!$F$43-'Calcification Rates'!$G$43)))*('Calcification Rates'!$H$43-'Calcification Rates'!$I$43)</f>
        <v>6.8889812589818948</v>
      </c>
      <c r="BR47" s="2">
        <f>(2*('Calcification Rates'!$F$43+'Calcification Rates'!$G$43)*('Calcification Rates'!$H$43+'Calcification Rates'!$I$43))+(0.1*('Calcification Rates'!$F$43+'Calcification Rates'!$G$43)*($A47+(2*'Calcification Rates'!$F$43+'Calcification Rates'!$G$43)))*('Calcification Rates'!$H$43+'Calcification Rates'!$I$43)</f>
        <v>18.101681001262349</v>
      </c>
      <c r="BS47" s="2">
        <f>$A47*'Calcification Rates'!$F$44*'Calcification Rates'!$H$44</f>
        <v>71.8339</v>
      </c>
      <c r="BT47" s="2">
        <f>$A47*('Calcification Rates'!$F$44-'Calcification Rates'!$G$44)*('Calcification Rates'!$H$44-'Calcification Rates'!$I$44)</f>
        <v>53.454988313911613</v>
      </c>
      <c r="BU47" s="2">
        <f>$A47*('Calcification Rates'!$F$44+'Calcification Rates'!$G$44)*('Calcification Rates'!$H$44+'Calcification Rates'!$I$44)</f>
        <v>92.277700857853802</v>
      </c>
      <c r="BV47" s="2">
        <f>(2*'Calcification Rates'!$F$45*'Calcification Rates'!$H$45)+0.1*'Calcification Rates'!$F$45*($A47+(2*'Calcification Rates'!$F$45))*'Calcification Rates'!$H$45</f>
        <v>11.829868343404561</v>
      </c>
      <c r="BW47" s="2">
        <f>(2*('Calcification Rates'!$F$45-'Calcification Rates'!$G$45)*('Calcification Rates'!$H$45-'Calcification Rates'!$I$45))+(0.1*('Calcification Rates'!$F$45-'Calcification Rates'!$G$45)*($A47+(2*'Calcification Rates'!$F$45-'Calcification Rates'!$G$45)))*('Calcification Rates'!$H$45-'Calcification Rates'!$I$45)</f>
        <v>6.8889812589818948</v>
      </c>
      <c r="BX47" s="2">
        <f>(2*('Calcification Rates'!$F$45+'Calcification Rates'!$G$45)*('Calcification Rates'!$H$45+'Calcification Rates'!$I$45))+(0.1*('Calcification Rates'!$F$45+'Calcification Rates'!$G$45)*($A47+(2*'Calcification Rates'!$F$45+'Calcification Rates'!$G$45)))*('Calcification Rates'!$H$45+'Calcification Rates'!$I$45)</f>
        <v>18.101681001262349</v>
      </c>
      <c r="BY47" s="2">
        <f>$A47*'Calcification Rates'!$F$46*'Calcification Rates'!$H$46</f>
        <v>18.252000000000002</v>
      </c>
      <c r="BZ47" s="2">
        <f>$A47*('Calcification Rates'!$F$46-'Calcification Rates'!$G$46)*('Calcification Rates'!$H$46-'Calcification Rates'!$I$46)</f>
        <v>14.077125000000001</v>
      </c>
      <c r="CA47" s="2">
        <f>$A47*('Calcification Rates'!$F$46+'Calcification Rates'!$G$46)*('Calcification Rates'!$H$46+'Calcification Rates'!$I$46)</f>
        <v>22.852125000000004</v>
      </c>
      <c r="CB47" s="2">
        <f>(2*'Calcification Rates'!$F$47*'Calcification Rates'!$H$47)+0.1*'Calcification Rates'!$F$47*(BL47+(2*'Calcification Rates'!$F$47))*'Calcification Rates'!$H$47</f>
        <v>18.730668862603551</v>
      </c>
      <c r="CC47" s="2">
        <f>(2*('Calcification Rates'!$F$47-'Calcification Rates'!$G$47)*('Calcification Rates'!$H$47-'Calcification Rates'!$I$47))+(0.1*('Calcification Rates'!$F$47-'Calcification Rates'!$G$47)*(BL47+(2*'Calcification Rates'!$F$47-'Calcification Rates'!$G$47)))*('Calcification Rates'!$H$47-'Calcification Rates'!$I$47)</f>
        <v>10.926862399248112</v>
      </c>
      <c r="CD47" s="2">
        <f>(2*('Calcification Rates'!$F$47+'Calcification Rates'!$G$47)*('Calcification Rates'!$H$47+'Calcification Rates'!$I$47))+(0.1*('Calcification Rates'!$F$47+'Calcification Rates'!$G$47)*(BL47+(2*'Calcification Rates'!$F$47+'Calcification Rates'!$G$47)))*('Calcification Rates'!$H$47+'Calcification Rates'!$I$47)</f>
        <v>28.610874986728888</v>
      </c>
      <c r="CE47" s="2">
        <f>(2*'Calcification Rates'!$F$48*'Calcification Rates'!$H$48)+0.1*'Calcification Rates'!$F$48*($A47+(2*'Calcification Rates'!$F$48))*'Calcification Rates'!$H$48</f>
        <v>11.829868343404561</v>
      </c>
      <c r="CF47" s="2">
        <f>(2*('Calcification Rates'!$F$48-'Calcification Rates'!$G$48)*('Calcification Rates'!$H$48-'Calcification Rates'!$I$48))+(0.1*('Calcification Rates'!$F$48-'Calcification Rates'!$G$48)*($A47+(2*'Calcification Rates'!$F$48-'Calcification Rates'!$G$48)))*('Calcification Rates'!$H$48-'Calcification Rates'!$I$48)</f>
        <v>6.8889812589818948</v>
      </c>
      <c r="CG47" s="2">
        <f>(2*('Calcification Rates'!$F$48+'Calcification Rates'!$G$48)*('Calcification Rates'!$H$48+'Calcification Rates'!$I$48))+(0.1*('Calcification Rates'!$F$48+'Calcification Rates'!$G$48)*($A47+(2*'Calcification Rates'!$F$48+'Calcification Rates'!$G$48)))*('Calcification Rates'!$H$48+'Calcification Rates'!$I$48)</f>
        <v>18.101681001262349</v>
      </c>
      <c r="CH47" s="2">
        <f>((((1-'Calcification Rates'!$J$52)*$A47)*'Calcification Rates'!$F$52*0.1)+('Calcification Rates'!$J$52*$A47*'Calcification Rates'!$F$52))*'Calcification Rates'!$H$52</f>
        <v>99.66009059999999</v>
      </c>
      <c r="CI47" s="2">
        <f>((((1-'Calcification Rates'!$J$52)*$A47)*(('Calcification Rates'!$F$52-'Calcification Rates'!$G$52)*0.1))+('Calcification Rates'!$J$52*$A47*('Calcification Rates'!$F$52-'Calcification Rates'!$G$52)))*('Calcification Rates'!$H$52-'Calcification Rates'!$I$52)</f>
        <v>65.238897055101916</v>
      </c>
      <c r="CJ47" s="2">
        <f>((((1-'Calcification Rates'!$J$52)*$A47)*(('Calcification Rates'!$F$52+'Calcification Rates'!$G$52)*0.1))+('Calcification Rates'!$J$52*$A47*('Calcification Rates'!$F$52+'Calcification Rates'!$G$52)))*('Calcification Rates'!$H$52+'Calcification Rates'!$I$52)</f>
        <v>140.99658981837004</v>
      </c>
      <c r="CK47" s="2">
        <f>((((1-'Calcification Rates'!$J$53)*$A47)*'Calcification Rates'!$F$53*0.1)+('Calcification Rates'!$J$53*$A47*'Calcification Rates'!$F$53))*'Calcification Rates'!$H$53</f>
        <v>119.26189850727278</v>
      </c>
      <c r="CL47" s="2">
        <f>((((1-'Calcification Rates'!$J$53)*$A47)*(('Calcification Rates'!$F$53-'Calcification Rates'!$G$53)*0.1))+('Calcification Rates'!$J$53*$A47*('Calcification Rates'!$F$53-'Calcification Rates'!$G$53)))*('Calcification Rates'!$H$53-'Calcification Rates'!$I$53)</f>
        <v>82.539468398604072</v>
      </c>
      <c r="CM47" s="2">
        <f>((((1-'Calcification Rates'!$J$53)*$A47)*(('Calcification Rates'!$F$53+'Calcification Rates'!$G$53)*0.1))+('Calcification Rates'!$J$53*$A47*('Calcification Rates'!$F$53+'Calcification Rates'!$G$53)))*('Calcification Rates'!$H$53+'Calcification Rates'!$I$53)</f>
        <v>162.70332955696179</v>
      </c>
      <c r="CN47" s="2">
        <f>((((1-'Calcification Rates'!$J$54)*$A47)*'Calcification Rates'!$F$54*0.1)+('Calcification Rates'!$J$54*$A47*'Calcification Rates'!$F$54))*'Calcification Rates'!$H$54</f>
        <v>101.68020566048313</v>
      </c>
      <c r="CO47" s="2">
        <f>((((1-'Calcification Rates'!$J$54)*$A47)*(('Calcification Rates'!$F$54-'Calcification Rates'!$G$54)*0.1))+('Calcification Rates'!$J$54*$A47*('Calcification Rates'!$F$54-'Calcification Rates'!$G$54)))*('Calcification Rates'!$H$54-'Calcification Rates'!$I$54)</f>
        <v>72.725589135120202</v>
      </c>
      <c r="CP47" s="2">
        <f>((((1-'Calcification Rates'!$J$54)*$A47)*(('Calcification Rates'!$F$54+'Calcification Rates'!$G$54)*0.1))+('Calcification Rates'!$J$54*$A47*('Calcification Rates'!$F$54+'Calcification Rates'!$G$54)))*('Calcification Rates'!$H$54+'Calcification Rates'!$I$54)</f>
        <v>135.23705990193474</v>
      </c>
      <c r="CQ47" s="2">
        <f>((((1-'Calcification Rates'!$J$55)*$A47)*'Calcification Rates'!$F$55*0.1)+('Calcification Rates'!$J$55*$A47*'Calcification Rates'!$F$55))*'Calcification Rates'!$H$55</f>
        <v>101.6879819296875</v>
      </c>
      <c r="CR47" s="2">
        <f>((((1-'Calcification Rates'!$J$55)*$A47)*(('Calcification Rates'!$F$55-'Calcification Rates'!$G$55)*0.1))+('Calcification Rates'!$J$55*$A47*('Calcification Rates'!$F$55-'Calcification Rates'!$G$55)))*('Calcification Rates'!$H$55-'Calcification Rates'!$I$55)</f>
        <v>74.306054240114392</v>
      </c>
      <c r="CS47" s="2">
        <f>((((1-'Calcification Rates'!$J$55)*$A47)*(('Calcification Rates'!$F$55+'Calcification Rates'!$G$55)*0.1))+('Calcification Rates'!$J$55*$A47*('Calcification Rates'!$F$55+'Calcification Rates'!$G$55)))*('Calcification Rates'!$H$55+'Calcification Rates'!$I$55)</f>
        <v>133.23398254475339</v>
      </c>
      <c r="CT47" s="2">
        <f>((((1-'Calcification Rates'!$J$56)*$A47)*'Calcification Rates'!$F$56*0.1)+('Calcification Rates'!$J$56*$A47*'Calcification Rates'!$F$56))*'Calcification Rates'!$H$56</f>
        <v>98.219987249999988</v>
      </c>
      <c r="CU47" s="2">
        <f>((((1-'Calcification Rates'!$J$56)*$A47)*(('Calcification Rates'!$F$56-'Calcification Rates'!$G$56)*0.1))+('Calcification Rates'!$J$56*$A47*('Calcification Rates'!$F$56-'Calcification Rates'!$G$56)))*('Calcification Rates'!$H$56-'Calcification Rates'!$I$56)</f>
        <v>72.780463749970778</v>
      </c>
      <c r="CV47" s="2">
        <f>((((1-'Calcification Rates'!$J$56)*$A47)*(('Calcification Rates'!$F$56+'Calcification Rates'!$G$56)*0.1))+('Calcification Rates'!$J$56*$A47*('Calcification Rates'!$F$56+'Calcification Rates'!$G$56)))*('Calcification Rates'!$H$56+'Calcification Rates'!$I$56)</f>
        <v>127.40074613465539</v>
      </c>
      <c r="CW47" s="2">
        <f>((((1-'Calcification Rates'!$J$57)*$A47)*'Calcification Rates'!$F$57*0.1)+('Calcification Rates'!$J$57*$A47*'Calcification Rates'!$F$57))*'Calcification Rates'!$H$57</f>
        <v>100.45225968749999</v>
      </c>
      <c r="CX47" s="2">
        <f>((((1-'Calcification Rates'!$J$57)*$A47)*(('Calcification Rates'!$F$57-'Calcification Rates'!$G$57)*0.1))+('Calcification Rates'!$J$57*$A47*('Calcification Rates'!$F$57-'Calcification Rates'!$G$57)))*('Calcification Rates'!$H$57-'Calcification Rates'!$I$57)</f>
        <v>65.782342235550502</v>
      </c>
      <c r="CY47" s="2">
        <f>((((1-'Calcification Rates'!$J$57)*$A47)*(('Calcification Rates'!$F$57+'Calcification Rates'!$G$57)*0.1))+('Calcification Rates'!$J$57*$A47*('Calcification Rates'!$F$57+'Calcification Rates'!$G$57)))*('Calcification Rates'!$H$57+'Calcification Rates'!$I$57)</f>
        <v>141.35756944715976</v>
      </c>
      <c r="CZ47" s="2">
        <f>((((1-'Calcification Rates'!$J$58)*$A47)*'Calcification Rates'!$F$58*0.1)+('Calcification Rates'!$J$58*$A47*'Calcification Rates'!$F$58))*'Calcification Rates'!$H$58</f>
        <v>101.68020566048313</v>
      </c>
      <c r="DA47" s="2">
        <f>((((1-'Calcification Rates'!$J$58)*$A47)*(('Calcification Rates'!$F$58-'Calcification Rates'!$G$58)*0.1))+('Calcification Rates'!$J$58*$A47*('Calcification Rates'!$F$58-'Calcification Rates'!$G$58)))*('Calcification Rates'!$H$58-'Calcification Rates'!$I$58)</f>
        <v>72.725589135120202</v>
      </c>
      <c r="DB47" s="2">
        <f>((((1-'Calcification Rates'!$J$58)*$A47)*(('Calcification Rates'!$F$58+'Calcification Rates'!$G$58)*0.1))+('Calcification Rates'!$J$58*$A47*('Calcification Rates'!$F$58+'Calcification Rates'!$G$58)))*('Calcification Rates'!$H$58+'Calcification Rates'!$I$58)</f>
        <v>135.23705990193474</v>
      </c>
      <c r="DC47" s="2">
        <f>((((1-'Calcification Rates'!$J$59)*$A47)*'Calcification Rates'!$F$59*0.1)+('Calcification Rates'!$J$59*$A47*'Calcification Rates'!$F$59))*'Calcification Rates'!$H$59</f>
        <v>84.291505199999989</v>
      </c>
      <c r="DD47" s="2">
        <f>((((1-'Calcification Rates'!$J$59)*$A47)*(('Calcification Rates'!$F$59-'Calcification Rates'!$G$59)*0.1))+('Calcification Rates'!$J$59*$A47*('Calcification Rates'!$F$59-'Calcification Rates'!$G$59)))*('Calcification Rates'!$H$59-'Calcification Rates'!$I$59)</f>
        <v>65.389126499999989</v>
      </c>
      <c r="DE47" s="2">
        <f>((((1-'Calcification Rates'!$J$59)*$A47)*(('Calcification Rates'!$F$59+'Calcification Rates'!$G$59)*0.1))+('Calcification Rates'!$J$59*$A47*('Calcification Rates'!$F$59+'Calcification Rates'!$G$59)))*('Calcification Rates'!$H$59+'Calcification Rates'!$I$59)</f>
        <v>104.98627620000001</v>
      </c>
      <c r="DF47" s="2">
        <f>((((1-'Calcification Rates'!$J$60)*$A47)*'Calcification Rates'!$F$60*0.1)+('Calcification Rates'!$J$60*$A47*'Calcification Rates'!$F$60))*'Calcification Rates'!$H$60</f>
        <v>109.50868591463414</v>
      </c>
      <c r="DG47" s="2">
        <f>((((1-'Calcification Rates'!$J$60)*$A47)*(('Calcification Rates'!$F$60-'Calcification Rates'!$G$60)*0.1))+('Calcification Rates'!$J$60*$A47*('Calcification Rates'!$F$60-'Calcification Rates'!$G$60)))*('Calcification Rates'!$H$60-'Calcification Rates'!$I$60)</f>
        <v>83.66593317492412</v>
      </c>
      <c r="DH47" s="2">
        <f>((((1-'Calcification Rates'!$J$60)*$A47)*(('Calcification Rates'!$F$60+'Calcification Rates'!$G$60)*0.1))+('Calcification Rates'!$J$60*$A47*('Calcification Rates'!$F$60+'Calcification Rates'!$G$60)))*('Calcification Rates'!$H$60+'Calcification Rates'!$I$60)</f>
        <v>138.72337778854092</v>
      </c>
      <c r="DI47" s="2">
        <f>((((1-'Calcification Rates'!$J$61)*$A47)*'Calcification Rates'!$F$61*0.1)+('Calcification Rates'!$J$61*$A47*'Calcification Rates'!$F$61))*'Calcification Rates'!$H$61</f>
        <v>101.68020566048313</v>
      </c>
      <c r="DJ47" s="2">
        <f>((((1-'Calcification Rates'!$J$61)*$A47)*(('Calcification Rates'!$F$61-'Calcification Rates'!$G$61)*0.1))+('Calcification Rates'!$J$61*$A47*('Calcification Rates'!$F$61-'Calcification Rates'!$G$61)))*('Calcification Rates'!$H$61-'Calcification Rates'!$I$61)</f>
        <v>72.725589135120202</v>
      </c>
      <c r="DK47" s="2">
        <f>((((1-'Calcification Rates'!$J$61)*$A47)*(('Calcification Rates'!$F$61+'Calcification Rates'!$G$61)*0.1))+('Calcification Rates'!$J$61*$A47*('Calcification Rates'!$F$61+'Calcification Rates'!$G$61)))*('Calcification Rates'!$H$61+'Calcification Rates'!$I$61)</f>
        <v>135.23705990193474</v>
      </c>
      <c r="DL47" s="2">
        <f>(2*'Calcification Rates'!$F$62*'Calcification Rates'!$H$62)+0.1*'Calcification Rates'!$F$62*(CV47+(2*'Calcification Rates'!$F$62))*'Calcification Rates'!$H$62</f>
        <v>26.286621387393559</v>
      </c>
      <c r="DM47" s="2">
        <f>(2*('Calcification Rates'!$F$62-'Calcification Rates'!$G$62)*('Calcification Rates'!$H$62-'Calcification Rates'!$I$62))+(0.1*('Calcification Rates'!$F$62-'Calcification Rates'!$G$62)*(CV47+(2*'Calcification Rates'!$F$62-'Calcification Rates'!$G$62)))*('Calcification Rates'!$H$62-'Calcification Rates'!$I$62)</f>
        <v>15.348094126163462</v>
      </c>
      <c r="DN47" s="2">
        <f>(2*('Calcification Rates'!$F$62+'Calcification Rates'!$G$62)*('Calcification Rates'!$H$62+'Calcification Rates'!$I$62))+(0.1*('Calcification Rates'!$F$62+'Calcification Rates'!$G$62)*(CV47+(2*'Calcification Rates'!$F$62+'Calcification Rates'!$G$62)))*('Calcification Rates'!$H$62+'Calcification Rates'!$I$62)</f>
        <v>40.117796626772339</v>
      </c>
      <c r="DO47" s="2">
        <f>((((((((($A47*2)/PI())/2)+'Calcification Rates'!$F$63)^2)*PI())/2))-((((((($A47*2)/PI())/2)^2)*PI())/2)))*'Calcification Rates'!$H$63</f>
        <v>48.706339077386517</v>
      </c>
      <c r="DP47" s="2">
        <f>((((((((($A47*2)/PI())/2)+('Calcification Rates'!$F$63-'Calcification Rates'!$G$63))^2)*PI())/2))-((((((($A47*2)/PI())/2)^2)*PI())/2)))*('Calcification Rates'!$H$63-'Calcification Rates'!$I$63)</f>
        <v>35.760900790502781</v>
      </c>
      <c r="DQ47" s="2">
        <f>((((((((($A47*2)/PI())/2)+('Calcification Rates'!$F$63+'Calcification Rates'!$G$63))^2)*PI())/2))-((((((($A47*2)/PI())/2)^2)*PI())/2)))*('Calcification Rates'!$H$63+'Calcification Rates'!$I$63)</f>
        <v>63.176311142307121</v>
      </c>
      <c r="DR47" s="2">
        <f>(2*'Calcification Rates'!$F$64*'Calcification Rates'!$H$64)+0.1*'Calcification Rates'!$F$64*($A47+(2*'Calcification Rates'!$F$64))*'Calcification Rates'!$H$64</f>
        <v>11.829868343404561</v>
      </c>
      <c r="DS47" s="2">
        <f>(2*('Calcification Rates'!$F$64-'Calcification Rates'!$G$64)*('Calcification Rates'!$H$64-'Calcification Rates'!$I$64))+(0.1*('Calcification Rates'!$F$64-'Calcification Rates'!$G$64)*($A47+(2*'Calcification Rates'!$F$64-'Calcification Rates'!$G$64)))*('Calcification Rates'!$H$64-'Calcification Rates'!$I$64)</f>
        <v>6.8889812589818948</v>
      </c>
      <c r="DT47" s="2">
        <f>(2*('Calcification Rates'!$F$64+'Calcification Rates'!$G$64)*('Calcification Rates'!$H$64+'Calcification Rates'!$I$64))+(0.1*('Calcification Rates'!$F$64+'Calcification Rates'!$G$64)*($A47+(2*'Calcification Rates'!$F$64+'Calcification Rates'!$G$64)))*('Calcification Rates'!$H$64+'Calcification Rates'!$I$64)</f>
        <v>18.101681001262349</v>
      </c>
      <c r="DU47" s="2">
        <f>((((((((($A47*2)/PI())/2)+'Calcification Rates'!$F$65)^2)*PI())/2))-((((((($A47*2)/PI())/2)^2)*PI())/2)))*'Calcification Rates'!$H$65</f>
        <v>48.706339077386517</v>
      </c>
      <c r="DV47" s="2">
        <f>((((((((($A47*2)/PI())/2)+('Calcification Rates'!$F$65-'Calcification Rates'!$G$65))^2)*PI())/2))-((((((($A47*2)/PI())/2)^2)*PI())/2)))*('Calcification Rates'!$H$65-'Calcification Rates'!$I$65)</f>
        <v>35.760900790502781</v>
      </c>
      <c r="DW47" s="2">
        <f>((((((((($A47*2)/PI())/2)+('Calcification Rates'!$F$65+'Calcification Rates'!$G$65))^2)*PI())/2))-((((((($A47*2)/PI())/2)^2)*PI())/2)))*('Calcification Rates'!$H$65+'Calcification Rates'!$I$65)</f>
        <v>63.176311142307121</v>
      </c>
      <c r="DX47" s="2">
        <f>(2*'Calcification Rates'!$F$66*'Calcification Rates'!$H$66)+0.1*'Calcification Rates'!$F$66*(DH47+(2*'Calcification Rates'!$F$66))*'Calcification Rates'!$H$66</f>
        <v>28.273114196096813</v>
      </c>
      <c r="DY47" s="2">
        <f>(2*('Calcification Rates'!$F$66-'Calcification Rates'!$G$66)*('Calcification Rates'!$H$66-'Calcification Rates'!$I$66))+(0.1*('Calcification Rates'!$F$66-'Calcification Rates'!$G$66)*(DH47+(2*'Calcification Rates'!$F$66-'Calcification Rates'!$G$66)))*('Calcification Rates'!$H$66-'Calcification Rates'!$I$66)</f>
        <v>16.510455192132724</v>
      </c>
      <c r="DZ47" s="2">
        <f>(2*('Calcification Rates'!$F$66+'Calcification Rates'!$G$66)*('Calcification Rates'!$H$66+'Calcification Rates'!$I$66))+(0.1*('Calcification Rates'!$F$66+'Calcification Rates'!$G$66)*(DH47+(2*'Calcification Rates'!$F$66+'Calcification Rates'!$G$66)))*('Calcification Rates'!$H$66+'Calcification Rates'!$I$66)</f>
        <v>43.143016413855833</v>
      </c>
      <c r="EA47" s="2">
        <f>((((((((($A47*2)/PI())/2)+'Calcification Rates'!$F$67)^2)*PI())/2))-((((((($A47*2)/PI())/2)^2)*PI())/2)))*'Calcification Rates'!$H$67</f>
        <v>48.706339077386517</v>
      </c>
      <c r="EB47" s="2">
        <f>((((((((($A47*2)/PI())/2)+('Calcification Rates'!$F$67-'Calcification Rates'!$G$67))^2)*PI())/2))-((((((($A47*2)/PI())/2)^2)*PI())/2)))*('Calcification Rates'!$H$67-'Calcification Rates'!$I$67)</f>
        <v>35.760900790502781</v>
      </c>
      <c r="EC47" s="2">
        <f>((((((((($A47*2)/PI())/2)+('Calcification Rates'!$F$67+'Calcification Rates'!$G$67))^2)*PI())/2))-((((((($A47*2)/PI())/2)^2)*PI())/2)))*('Calcification Rates'!$H$67+'Calcification Rates'!$I$67)</f>
        <v>63.176311142307121</v>
      </c>
      <c r="ED47" s="2">
        <f>((((((((($A47*2)/PI())/2)+'Calcification Rates'!$F$68)^2)*PI())/2))-((((((($A47*2)/PI())/2)^2)*PI())/2)))*'Calcification Rates'!$H$68</f>
        <v>48.706339077386517</v>
      </c>
      <c r="EE47" s="2">
        <f>((((((((($A47*2)/PI())/2)+('Calcification Rates'!$F$68-'Calcification Rates'!$G$68))^2)*PI())/2))-((((((($A47*2)/PI())/2)^2)*PI())/2)))*('Calcification Rates'!$H$68-'Calcification Rates'!$I$68)</f>
        <v>35.760900790502781</v>
      </c>
      <c r="EF47" s="2">
        <f>((((((((($A47*2)/PI())/2)+('Calcification Rates'!$F$68+'Calcification Rates'!$G$68))^2)*PI())/2))-((((((($A47*2)/PI())/2)^2)*PI())/2)))*('Calcification Rates'!$H$68+'Calcification Rates'!$I$68)</f>
        <v>63.176311142307121</v>
      </c>
      <c r="EG47" s="2">
        <f>((((1-'Calcification Rates'!$J$69)*$A47)*'Calcification Rates'!$F$69*0.1)+('Calcification Rates'!$J$69*$A47*'Calcification Rates'!$F$69))*'Calcification Rates'!$H$69</f>
        <v>13.811712750000003</v>
      </c>
      <c r="EH47" s="2">
        <f>((((1-'Calcification Rates'!$J$69)*EC47)*(('Calcification Rates'!$F$69-'Calcification Rates'!$G$69)*0.1))+('Calcification Rates'!$J$69*EC47*('Calcification Rates'!$F$69-'Calcification Rates'!$G$69)))*('Calcification Rates'!$H$69-'Calcification Rates'!$I$69)</f>
        <v>14.328875062926754</v>
      </c>
      <c r="EI47" s="2">
        <f>((((1-'Calcification Rates'!$J$69)*EC47)*(('Calcification Rates'!$F$69+'Calcification Rates'!$G$69)*0.1))+('Calcification Rates'!$J$69*EC47*('Calcification Rates'!$F$69+'Calcification Rates'!$G$69)))*('Calcification Rates'!$H$69+'Calcification Rates'!$I$69)</f>
        <v>24.990569433033173</v>
      </c>
      <c r="EJ47" s="2">
        <f>(2*'Calcification Rates'!$F$70*'Calcification Rates'!$H$70)+0.1*'Calcification Rates'!$F$70*(DT47+(2*'Calcification Rates'!$F$70))*'Calcification Rates'!$H$70</f>
        <v>7.1107077374104453</v>
      </c>
      <c r="EK47" s="2">
        <f>(2*('Calcification Rates'!$F$70-'Calcification Rates'!$G$70)*('Calcification Rates'!$H$70-'Calcification Rates'!$I$70))+(0.1*('Calcification Rates'!$F$70-'Calcification Rates'!$G$70)*(DT47+(2*'Calcification Rates'!$F$70-'Calcification Rates'!$G$70)))*('Calcification Rates'!$H$70-'Calcification Rates'!$I$70)</f>
        <v>4.1276480548389642</v>
      </c>
      <c r="EL47" s="2">
        <f>(2*('Calcification Rates'!$F$70+'Calcification Rates'!$G$70)*('Calcification Rates'!$H$70+'Calcification Rates'!$I$70))+(0.1*('Calcification Rates'!$F$70+'Calcification Rates'!$G$70)*(DT47+(2*'Calcification Rates'!$F$70+'Calcification Rates'!$G$70)))*('Calcification Rates'!$H$70+'Calcification Rates'!$I$70)</f>
        <v>10.914895335021889</v>
      </c>
      <c r="EM47" s="2">
        <f>((((1-'Calcification Rates'!$J$71)*$A47)*'Calcification Rates'!$F$71*0.1)+('Calcification Rates'!$J$71*$A47*'Calcification Rates'!$F$71))*'Calcification Rates'!$H$71</f>
        <v>101.68020566048313</v>
      </c>
      <c r="EN47" s="2">
        <f>((((1-'Calcification Rates'!$J$71)*$A47)*(('Calcification Rates'!$F$71-'Calcification Rates'!$G$71)*0.1))+('Calcification Rates'!$J$71*$A47*('Calcification Rates'!$F$71-'Calcification Rates'!$G$71)))*('Calcification Rates'!$H$71-'Calcification Rates'!$I$71)</f>
        <v>72.725589135120202</v>
      </c>
      <c r="EO47" s="2">
        <f>((((1-'Calcification Rates'!$J$71)*$A47)*(('Calcification Rates'!$F$71+'Calcification Rates'!$G$71)*0.1))+('Calcification Rates'!$J$71*$A47*('Calcification Rates'!$F$71+'Calcification Rates'!$G$71)))*('Calcification Rates'!$H$71+'Calcification Rates'!$I$71)</f>
        <v>135.23705990193474</v>
      </c>
      <c r="EP47" s="2">
        <f>(2*'Calcification Rates'!$F$72*'Calcification Rates'!$H$72)+0.1*'Calcification Rates'!$F$72*($A47+(2*'Calcification Rates'!$F$72))*'Calcification Rates'!$H$72</f>
        <v>11.829868343404561</v>
      </c>
      <c r="EQ47" s="2">
        <f>(2*('Calcification Rates'!$F$72-'Calcification Rates'!$G$72)*('Calcification Rates'!$H$72-'Calcification Rates'!$I$72))+(0.1*('Calcification Rates'!$F$72-'Calcification Rates'!$G$72)*($A47+(2*'Calcification Rates'!$F$72-'Calcification Rates'!$G$72)))*('Calcification Rates'!$H$72-'Calcification Rates'!$I$72)</f>
        <v>6.8889812589818948</v>
      </c>
      <c r="ER47" s="2">
        <f>(2*('Calcification Rates'!$F$72+'Calcification Rates'!$G$72)*('Calcification Rates'!$H$72+'Calcification Rates'!$I$72))+(0.1*('Calcification Rates'!$F$72+'Calcification Rates'!$G$72)*($A47+(2*'Calcification Rates'!$F$72+'Calcification Rates'!$G$72)))*('Calcification Rates'!$H$72+'Calcification Rates'!$I$72)</f>
        <v>18.101681001262349</v>
      </c>
      <c r="ES47" s="2">
        <f>$A47*'Calcification Rates'!$F$73*'Calcification Rates'!$H$73</f>
        <v>60.750000000000014</v>
      </c>
      <c r="ET47" s="2">
        <f>$A47*('Calcification Rates'!$F$73-'Calcification Rates'!$G$73)*('Calcification Rates'!$H$73-'Calcification Rates'!$I$73)</f>
        <v>42.533550000000005</v>
      </c>
      <c r="EU47" s="2">
        <f>$A47*('Calcification Rates'!$F$73+'Calcification Rates'!$G$73)*('Calcification Rates'!$H$73+'Calcification Rates'!$I$73)</f>
        <v>82.18980000000002</v>
      </c>
      <c r="EV47" s="2">
        <f>(2*'Calcification Rates'!$F$74*'Calcification Rates'!$H$74)+0.1*'Calcification Rates'!$F$74*($A47+(2*'Calcification Rates'!$F$74))*'Calcification Rates'!$H$74</f>
        <v>11.829868343404561</v>
      </c>
      <c r="EW47" s="2">
        <f>(2*('Calcification Rates'!$F$74-'Calcification Rates'!$G$74)*('Calcification Rates'!$H$74-'Calcification Rates'!$I$74))+(0.1*('Calcification Rates'!$F$74-'Calcification Rates'!$G$74)*($A47+(2*'Calcification Rates'!$F$74-'Calcification Rates'!$G$74)))*('Calcification Rates'!$H$74-'Calcification Rates'!$I$74)</f>
        <v>6.8889812589818948</v>
      </c>
      <c r="EX47" s="2">
        <f>(2*('Calcification Rates'!$F$74+'Calcification Rates'!$G$74)*('Calcification Rates'!$H$74+'Calcification Rates'!$I$74))+(0.1*('Calcification Rates'!$F$74+'Calcification Rates'!$G$74)*($A47+(2*'Calcification Rates'!$F$74+'Calcification Rates'!$G$74)))*('Calcification Rates'!$H$74+'Calcification Rates'!$I$74)</f>
        <v>18.101681001262349</v>
      </c>
      <c r="EY47" s="2">
        <f>$A47*'Calcification Rates'!$F$75*'Calcification Rates'!$H$75</f>
        <v>37.940393877551024</v>
      </c>
      <c r="EZ47" s="2">
        <f>$A47*('Calcification Rates'!$F$75-'Calcification Rates'!$G$75)*('Calcification Rates'!$H$75-'Calcification Rates'!$I$75)</f>
        <v>29.452550013041225</v>
      </c>
      <c r="FA47" s="2">
        <f>$A47*('Calcification Rates'!$F$75+'Calcification Rates'!$G$75)*('Calcification Rates'!$H$75+'Calcification Rates'!$I$75)</f>
        <v>47.41533825366453</v>
      </c>
      <c r="FB47" s="2">
        <f>((((1-'Calcification Rates'!$J$76)*$A47)*'Calcification Rates'!$F$76*0.1)+('Calcification Rates'!$J$76*$A47*'Calcification Rates'!$F$76))*'Calcification Rates'!$H$76</f>
        <v>25.976699999999997</v>
      </c>
      <c r="FC47" s="2">
        <f>((((1-'Calcification Rates'!$J$76)*$A47)*(('Calcification Rates'!$F$76-'Calcification Rates'!$G$76)*0.1))+('Calcification Rates'!$J$76*$A47*('Calcification Rates'!$F$76-'Calcification Rates'!$G$76)))*('Calcification Rates'!$H$76-'Calcification Rates'!$I$76)</f>
        <v>18.181380960000002</v>
      </c>
      <c r="FD47" s="2">
        <f>((((1-'Calcification Rates'!$J$76)*$A47)*(('Calcification Rates'!$F$76+'Calcification Rates'!$G$76)*0.1))+('Calcification Rates'!$J$76*$A47*('Calcification Rates'!$F$76+'Calcification Rates'!$G$76)))*('Calcification Rates'!$H$76+'Calcification Rates'!$I$76)</f>
        <v>35.152824960000004</v>
      </c>
      <c r="FE47" s="113">
        <f>$A47*'Calcification Rates'!$F$77*'Calcification Rates'!$H$77</f>
        <v>79.650000000000006</v>
      </c>
      <c r="FF47" s="113">
        <f>$A47*('Calcification Rates'!$F$77-'Calcification Rates'!$G$77)*('Calcification Rates'!$H$77-'Calcification Rates'!$I$77)</f>
        <v>55.660500000000013</v>
      </c>
      <c r="FG47" s="113">
        <f>$A47*('Calcification Rates'!$F$77+'Calcification Rates'!$G$77)*('Calcification Rates'!$H$77+'Calcification Rates'!$I$77)</f>
        <v>107.91000000000003</v>
      </c>
      <c r="FH47" s="113">
        <f>$A47*'Calcification Rates'!$F$81*'Calcification Rates'!$H$81</f>
        <v>8.01</v>
      </c>
      <c r="FI47" s="113">
        <f>$A47*('Calcification Rates'!$F$81-'Calcification Rates'!$G$81)*('Calcification Rates'!$H$81-'Calcification Rates'!$I$81)</f>
        <v>4.5449999999999999</v>
      </c>
      <c r="FJ47" s="113">
        <f>$A47*('Calcification Rates'!$F$81+'Calcification Rates'!$G$81)*('Calcification Rates'!$H$81+'Calcification Rates'!$I$81)</f>
        <v>11.475</v>
      </c>
      <c r="FK47" s="113">
        <f>$A47*'Calcification Rates'!$F$84*'Calcification Rates'!$H$84</f>
        <v>8.01</v>
      </c>
      <c r="FL47" s="113">
        <f>$A47*('Calcification Rates'!$F$84-'Calcification Rates'!$G$84)*('Calcification Rates'!$H$84-'Calcification Rates'!$I$84)</f>
        <v>4.5449999999999999</v>
      </c>
      <c r="FM47" s="113">
        <f>$A47*('Calcification Rates'!$F$84+'Calcification Rates'!$G$84)*('Calcification Rates'!$H$84+'Calcification Rates'!$I$84)</f>
        <v>11.475</v>
      </c>
    </row>
    <row r="48" spans="1:169" x14ac:dyDescent="0.3">
      <c r="A48" s="1">
        <v>46</v>
      </c>
      <c r="B48" s="2">
        <f>((((1-'Calcification Rates'!$J$11)*A48)*'Calcification Rates'!$F$11*0.1)+('Calcification Rates'!$J$11*A48*'Calcification Rates'!$F$11))*'Calcification Rates'!$H$11</f>
        <v>103.93976578627165</v>
      </c>
      <c r="C48" s="2">
        <f>((((1-'Calcification Rates'!$J$11)*A48)*(('Calcification Rates'!$F$11-'Calcification Rates'!$G$11)*0.1))+('Calcification Rates'!$J$11*A48*('Calcification Rates'!$F$11-'Calcification Rates'!$G$11)))*('Calcification Rates'!$H$11-'Calcification Rates'!$I$11)</f>
        <v>74.341713338122872</v>
      </c>
      <c r="D48" s="2">
        <f>((((1-'Calcification Rates'!$J$11)*A48)*(('Calcification Rates'!$F$11+'Calcification Rates'!$G$11)*0.1))+('Calcification Rates'!$J$11*A48*('Calcification Rates'!$F$11+'Calcification Rates'!$G$11)))*('Calcification Rates'!$H$11+'Calcification Rates'!$I$11)</f>
        <v>138.24232789975551</v>
      </c>
      <c r="E48" s="2">
        <f>((((1-'Calcification Rates'!$J$12)*A48)*'Calcification Rates'!$F$12*0.1)+('Calcification Rates'!$J$12*A48*'Calcification Rates'!$F$12))*'Calcification Rates'!$H$12</f>
        <v>18.045906454993791</v>
      </c>
      <c r="F48" s="2">
        <f>((((1-'Calcification Rates'!$J$12)*A48)*(('Calcification Rates'!$F$12-'Calcification Rates'!$G$12)*0.1))+('Calcification Rates'!$J$12*A48*('Calcification Rates'!$F$12-'Calcification Rates'!$G$12)))*('Calcification Rates'!$H$12-'Calcification Rates'!$I$12)</f>
        <v>13.605740750131767</v>
      </c>
      <c r="G48" s="2">
        <f>((((1-'Calcification Rates'!$J$12)*A48)*(('Calcification Rates'!$F$12+'Calcification Rates'!$G$12)*0.1))+('Calcification Rates'!$J$12*A48*('Calcification Rates'!$F$12+'Calcification Rates'!$G$12)))*('Calcification Rates'!$H$12+'Calcification Rates'!$I$12)</f>
        <v>23.052022589526231</v>
      </c>
      <c r="H48" s="2">
        <f>(2*'Calcification Rates'!$F$13*'Calcification Rates'!$H$13)+0.1*'Calcification Rates'!$F$13*(A48+(2*'Calcification Rates'!$F$13))*'Calcification Rates'!$H$13</f>
        <v>12.005312786836717</v>
      </c>
      <c r="I48" s="2">
        <f>(2*('Calcification Rates'!$F$13-'Calcification Rates'!$G$13)*('Calcification Rates'!$H$13-'Calcification Rates'!$I$13))+(0.1*('Calcification Rates'!$F$13-'Calcification Rates'!$G$13)*(A48+(2*'Calcification Rates'!$F$13-'Calcification Rates'!$G$13)))*('Calcification Rates'!$H$13-'Calcification Rates'!$I$13)</f>
        <v>6.9916394661461609</v>
      </c>
      <c r="J48" s="2">
        <f>(2*('Calcification Rates'!$F$13+'Calcification Rates'!$G$13)*('Calcification Rates'!$H$13+'Calcification Rates'!$I$13))+(0.1*('Calcification Rates'!$F$13+'Calcification Rates'!$G$13)*(A48+(2*'Calcification Rates'!$F$13+'Calcification Rates'!$G$13)))*('Calcification Rates'!$H$13+'Calcification Rates'!$I$13)</f>
        <v>18.368864451149225</v>
      </c>
      <c r="K48" s="2">
        <f>(2*'Calcification Rates'!$F$14*'Calcification Rates'!$H$14)+0.1*'Calcification Rates'!$F$14*(A48+(2*'Calcification Rates'!$F$14))*'Calcification Rates'!$H$14</f>
        <v>22.637738934773427</v>
      </c>
      <c r="L48" s="2">
        <f>(2*('Calcification Rates'!$F$14-'Calcification Rates'!$G$14)*('Calcification Rates'!$H$14-'Calcification Rates'!$I$14))+(0.1*('Calcification Rates'!$F$14-'Calcification Rates'!$G$14)*(A48+(2*'Calcification Rates'!$F$14-'Calcification Rates'!$G$14)))*('Calcification Rates'!$H$14-'Calcification Rates'!$I$14)</f>
        <v>14.110966518269825</v>
      </c>
      <c r="M48" s="2">
        <f>(2*('Calcification Rates'!$F$14+'Calcification Rates'!$G$14)*('Calcification Rates'!$H$14+'Calcification Rates'!$I$14))+(0.1*('Calcification Rates'!$F$14+'Calcification Rates'!$G$14)*(A48+(2*'Calcification Rates'!$F$14+'Calcification Rates'!$G$14)))*('Calcification Rates'!$H$14+'Calcification Rates'!$I$14)</f>
        <v>33.234348904405131</v>
      </c>
      <c r="N48" s="2">
        <f>((((((((($A48*2)/PI())/2)+'Calcification Rates'!$F$15)^2)*PI())/2))-((((((($A48*2)/PI())/2)^2)*PI())/2)))*'Calcification Rates'!$H$15</f>
        <v>58.07813308221214</v>
      </c>
      <c r="O48" s="2">
        <f>((((((((($A48*2)/PI())/2)+('Calcification Rates'!$F$15-'Calcification Rates'!$G$15))^2)*PI())/2))-((((((($A48*2)/PI())/2)^2)*PI())/2)))*('Calcification Rates'!$H$15-'Calcification Rates'!$I$15)</f>
        <v>44.253825187751914</v>
      </c>
      <c r="P48" s="2">
        <f>((((((((($A48*2)/PI())/2)+('Calcification Rates'!$F$15+'Calcification Rates'!$G$15))^2)*PI())/2))-((((((($A48*2)/PI())/2)^2)*PI())/2)))*('Calcification Rates'!$H$15+'Calcification Rates'!$I$15)</f>
        <v>73.669758893613505</v>
      </c>
      <c r="Q48" s="2">
        <f>(2*'Calcification Rates'!$F$16*'Calcification Rates'!$H$16)+0.1*'Calcification Rates'!$F$16*(A48+(2*'Calcification Rates'!$F$16))*'Calcification Rates'!$H$16</f>
        <v>22.637738934773427</v>
      </c>
      <c r="R48" s="2">
        <f>(2*('Calcification Rates'!$F$16-'Calcification Rates'!$G$16)*('Calcification Rates'!$H$16-'Calcification Rates'!$I$16))+(0.1*('Calcification Rates'!$F$16-'Calcification Rates'!$G$16)*(A48+(2*'Calcification Rates'!$F$16-'Calcification Rates'!$G$16)))*('Calcification Rates'!$H$16-'Calcification Rates'!$I$16)</f>
        <v>14.110966518269825</v>
      </c>
      <c r="S48" s="2">
        <f>(2*('Calcification Rates'!$F$16+'Calcification Rates'!$G$16)*('Calcification Rates'!$H$16+'Calcification Rates'!$I$16))+(0.1*('Calcification Rates'!$F$16+'Calcification Rates'!$G$16)*(A48+(2*'Calcification Rates'!$F$16+'Calcification Rates'!$G$16)))*('Calcification Rates'!$H$16+'Calcification Rates'!$I$16)</f>
        <v>33.234348904405131</v>
      </c>
      <c r="T48" s="2">
        <f>$A48*'Calcification Rates'!$F$17*'Calcification Rates'!$H$17</f>
        <v>56.345054751270403</v>
      </c>
      <c r="U48" s="2">
        <f>$A48*('Calcification Rates'!$F$17-'Calcification Rates'!$G$17)*('Calcification Rates'!$H$17-'Calcification Rates'!$I$17)</f>
        <v>43.141346177095414</v>
      </c>
      <c r="V48" s="2">
        <f>$A48*('Calcification Rates'!$F$17+'Calcification Rates'!$G$17)*('Calcification Rates'!$H$17+'Calcification Rates'!$I$17)</f>
        <v>71.128359135268212</v>
      </c>
      <c r="W48" s="2">
        <f>$A48*'Calcification Rates'!$F$22*'Calcification Rates'!$H$22</f>
        <v>8.1879999999999988</v>
      </c>
      <c r="X48" s="2">
        <f>$A48*('Calcification Rates'!$F$22-'Calcification Rates'!$G$22)*('Calcification Rates'!$H$22-'Calcification Rates'!$I$22)</f>
        <v>4.6459999999999999</v>
      </c>
      <c r="Y48" s="2">
        <f>$A48*('Calcification Rates'!$F$22+'Calcification Rates'!$G$22)*('Calcification Rates'!$H$22+'Calcification Rates'!$I$22)</f>
        <v>11.73</v>
      </c>
      <c r="Z48" s="2">
        <f>((((((((($A48*2)/PI())/2)+'Calcification Rates'!$F$25)^2)*PI())/2))-((((((($A48*2)/PI())/2)^2)*PI())/2)))*'Calcification Rates'!$H$25</f>
        <v>86.765260299942966</v>
      </c>
      <c r="AA48" s="2">
        <f>((((((((($A48*2)/PI())/2)+('Calcification Rates'!$F$25-'Calcification Rates'!$G$25))^2)*PI())/2))-((((((($A48*2)/PI())/2)^2)*PI())/2)))*('Calcification Rates'!$H$25-'Calcification Rates'!$I$25)</f>
        <v>37.670626967131327</v>
      </c>
      <c r="AB48" s="2">
        <f>((((((((($A48*2)/PI())/2)+('Calcification Rates'!$F$25+'Calcification Rates'!$G$25))^2)*PI())/2))-((((((($A48*2)/PI())/2)^2)*PI())/2)))*('Calcification Rates'!$H$25+'Calcification Rates'!$I$25)</f>
        <v>137.50583863605908</v>
      </c>
      <c r="AC48" s="2">
        <f>((((((((($A48*2)/PI())/2)+'Calcification Rates'!$F$26)^2)*PI())/2))-((((((($A48*2)/PI())/2)^2)*PI())/2)))*'Calcification Rates'!$H$26</f>
        <v>86.765260299942966</v>
      </c>
      <c r="AD48" s="2">
        <f>((((((((($A48*2)/PI())/2)+('Calcification Rates'!$F$26-'Calcification Rates'!$G$26))^2)*PI())/2))-((((((($A48*2)/PI())/2)^2)*PI())/2)))*('Calcification Rates'!$H$26-'Calcification Rates'!$I$26)</f>
        <v>37.670626967131327</v>
      </c>
      <c r="AE48" s="2">
        <f>((((((((($A48*2)/PI())/2)+('Calcification Rates'!$F$26+'Calcification Rates'!$G$26))^2)*PI())/2))-((((((($A48*2)/PI())/2)^2)*PI())/2)))*('Calcification Rates'!$H$26+'Calcification Rates'!$I$26)</f>
        <v>137.50583863605908</v>
      </c>
      <c r="AF48" s="2">
        <f>((((((((($A48*2)/PI())/2)+'Calcification Rates'!$F$27)^2)*PI())/2))-((((((($A48*2)/PI())/2)^2)*PI())/2)))*'Calcification Rates'!$H$27</f>
        <v>86.765260299942966</v>
      </c>
      <c r="AG48" s="2">
        <f>((((((((($A48*2)/PI())/2)+('Calcification Rates'!$F$27-'Calcification Rates'!$G$27))^2)*PI())/2))-((((((($A48*2)/PI())/2)^2)*PI())/2)))*('Calcification Rates'!$H$27-'Calcification Rates'!$I$27)</f>
        <v>37.670626967131327</v>
      </c>
      <c r="AH48" s="2">
        <f>((((((((($A48*2)/PI())/2)+('Calcification Rates'!$F$27+'Calcification Rates'!$G$27))^2)*PI())/2))-((((((($A48*2)/PI())/2)^2)*PI())/2)))*('Calcification Rates'!$H$27+'Calcification Rates'!$I$27)</f>
        <v>137.50583863605908</v>
      </c>
      <c r="AI48" s="2">
        <f>$A48*'Calcification Rates'!$F$29*'Calcification Rates'!$H$29</f>
        <v>74.230199999999982</v>
      </c>
      <c r="AJ48" s="2">
        <f>$A48*('Calcification Rates'!$F$29-'Calcification Rates'!$G$29)*('Calcification Rates'!$H$29-'Calcification Rates'!$I$29)</f>
        <v>68.681679999999986</v>
      </c>
      <c r="AK48" s="2">
        <f>$A48*('Calcification Rates'!$F$29+'Calcification Rates'!$G$29)*('Calcification Rates'!$H$29+'Calcification Rates'!$I$29)</f>
        <v>79.778719999999993</v>
      </c>
      <c r="AL48" s="2">
        <f>(2*'Calcification Rates'!$F$30*'Calcification Rates'!$H$30)+0.1*'Calcification Rates'!$F$30*($A48+(2*'Calcification Rates'!$F$30))*'Calcification Rates'!$H$30</f>
        <v>12.005312786836717</v>
      </c>
      <c r="AM48" s="2">
        <f>(2*('Calcification Rates'!$F$30-'Calcification Rates'!$G$30)*('Calcification Rates'!$H$30-'Calcification Rates'!$I$30))+(0.1*('Calcification Rates'!$F$30-'Calcification Rates'!$G$30)*($A48+(2*'Calcification Rates'!$F$30-'Calcification Rates'!$G$30)))*('Calcification Rates'!$H$30-'Calcification Rates'!$I$30)</f>
        <v>6.9916394661461609</v>
      </c>
      <c r="AN48" s="2">
        <f>(2*('Calcification Rates'!$F$30+'Calcification Rates'!$G$30)*('Calcification Rates'!$H$30+'Calcification Rates'!$I$30))+(0.1*('Calcification Rates'!$F$30+'Calcification Rates'!$G$30)*($A48+(2*'Calcification Rates'!$F$30+'Calcification Rates'!$G$30)))*('Calcification Rates'!$H$30+'Calcification Rates'!$I$30)</f>
        <v>18.368864451149225</v>
      </c>
      <c r="AO48" s="2">
        <f>((((((((($A48*2)/PI())/2)+'Calcification Rates'!$F$31)^2)*PI())/2))-((((((($A48*2)/PI())/2)^2)*PI())/2)))*'Calcification Rates'!$H$31</f>
        <v>159.08069175533944</v>
      </c>
      <c r="AP48" s="2">
        <f>((((((((($A48*2)/PI())/2)+('Calcification Rates'!$F$31-'Calcification Rates'!$G$31))^2)*PI())/2))-((((((($A48*2)/PI())/2)^2)*PI())/2)))*('Calcification Rates'!$H$31-'Calcification Rates'!$I$31)</f>
        <v>98.256157518035579</v>
      </c>
      <c r="AQ48" s="2">
        <f>((((((((($A48*2)/PI())/2)+('Calcification Rates'!$F$31+'Calcification Rates'!$G$31))^2)*PI())/2))-((((((($A48*2)/PI())/2)^2)*PI())/2)))*('Calcification Rates'!$H$31+'Calcification Rates'!$I$31)</f>
        <v>235.64577301201777</v>
      </c>
      <c r="AR48" s="2">
        <f>(2*'Calcification Rates'!$F$32*'Calcification Rates'!$H$32)+0.1*'Calcification Rates'!$F$32*($A48+(2*'Calcification Rates'!$F$32))*'Calcification Rates'!$H$32</f>
        <v>12.005312786836717</v>
      </c>
      <c r="AS48" s="2">
        <f>(2*('Calcification Rates'!$F$32-'Calcification Rates'!$G$32)*('Calcification Rates'!$H$32-'Calcification Rates'!$I$32))+(0.1*('Calcification Rates'!$F$32-'Calcification Rates'!$G$32)*($A48+(2*'Calcification Rates'!$F$32-'Calcification Rates'!$G$32)))*('Calcification Rates'!$H$32-'Calcification Rates'!$I$32)</f>
        <v>6.9916394661461609</v>
      </c>
      <c r="AT48" s="2">
        <f>(2*('Calcification Rates'!$F$32+'Calcification Rates'!$G$32)*('Calcification Rates'!$H$32+'Calcification Rates'!$I$32))+(0.1*('Calcification Rates'!$F$32+'Calcification Rates'!$G$32)*($A48+(2*'Calcification Rates'!$F$32+'Calcification Rates'!$G$32)))*('Calcification Rates'!$H$32+'Calcification Rates'!$I$32)</f>
        <v>18.368864451149225</v>
      </c>
      <c r="AU48" s="2">
        <f>((((((((($A48*2)/PI())/2)+'Calcification Rates'!$F$36)^2)*PI())/2))-((((((($A48*2)/PI())/2)^2)*PI())/2)))*'Calcification Rates'!$H$36</f>
        <v>61.364934597316065</v>
      </c>
      <c r="AV48" s="2">
        <f>((((((((($A48*2)/PI())/2)+('Calcification Rates'!$F$36-'Calcification Rates'!$G$36))^2)*PI())/2))-((((((($A48*2)/PI())/2)^2)*PI())/2)))*('Calcification Rates'!$H$36-'Calcification Rates'!$I$36)</f>
        <v>46.986525983826581</v>
      </c>
      <c r="AW48" s="2">
        <f>((((((((($A48*2)/PI())/2)+('Calcification Rates'!$F$36+'Calcification Rates'!$G$36))^2)*PI())/2))-((((((($A48*2)/PI())/2)^2)*PI())/2)))*('Calcification Rates'!$H$36+'Calcification Rates'!$I$36)</f>
        <v>77.418143118310084</v>
      </c>
      <c r="AX48" s="2">
        <f>$A48*'Calcification Rates'!$F$37*'Calcification Rates'!$H$37</f>
        <v>59.450153350168357</v>
      </c>
      <c r="AY48" s="2">
        <f>$A48*('Calcification Rates'!$F$37-'Calcification Rates'!$G$37)*('Calcification Rates'!$H$37-'Calcification Rates'!$I$37)</f>
        <v>45.762850562437968</v>
      </c>
      <c r="AZ48" s="2">
        <f>$A48*('Calcification Rates'!$F$37+'Calcification Rates'!$G$37)*('Calcification Rates'!$H$37+'Calcification Rates'!$I$37)</f>
        <v>74.607178362830169</v>
      </c>
      <c r="BA48" s="2">
        <f>$A48*'Calcification Rates'!$F$38*'Calcification Rates'!$H$38</f>
        <v>88.47986533333335</v>
      </c>
      <c r="BB48" s="2">
        <f>$A48*('Calcification Rates'!$F$38-'Calcification Rates'!$G$38)*('Calcification Rates'!$H$38-'Calcification Rates'!$I$38)</f>
        <v>67.510809939393951</v>
      </c>
      <c r="BC48" s="2">
        <f>$A48*('Calcification Rates'!$F$38+'Calcification Rates'!$G$38)*('Calcification Rates'!$H$38+'Calcification Rates'!$I$38)</f>
        <v>111.89247000000002</v>
      </c>
      <c r="BD48" s="2">
        <f>(2*'Calcification Rates'!$F$39*'Calcification Rates'!$H$39)+0.1*'Calcification Rates'!$F$39*(AN48+(2*'Calcification Rates'!$F$39))*'Calcification Rates'!$H$39</f>
        <v>7.157583589070132</v>
      </c>
      <c r="BE48" s="2">
        <f>(2*('Calcification Rates'!$F$39-'Calcification Rates'!$G$39)*('Calcification Rates'!$H$39-'Calcification Rates'!$I$39))+(0.1*('Calcification Rates'!$F$39-'Calcification Rates'!$G$39)*(AN48+(2*'Calcification Rates'!$F$39-'Calcification Rates'!$G$39)))*('Calcification Rates'!$H$39-'Calcification Rates'!$I$39)</f>
        <v>4.155076628788315</v>
      </c>
      <c r="BF48" s="2">
        <f>(2*('Calcification Rates'!$F$39+'Calcification Rates'!$G$39)*('Calcification Rates'!$H$39+'Calcification Rates'!$I$39))+(0.1*('Calcification Rates'!$F$39+'Calcification Rates'!$G$39)*(AN48+(2*'Calcification Rates'!$F$39+'Calcification Rates'!$G$39)))*('Calcification Rates'!$H$39+'Calcification Rates'!$I$39)</f>
        <v>10.986282330915342</v>
      </c>
      <c r="BG48" s="2">
        <f>((((((((($A48*2)/PI())/2)+'Calcification Rates'!$F$40)^2)*PI())/2))-((((((($A48*2)/PI())/2)^2)*PI())/2)))*'Calcification Rates'!$H$40</f>
        <v>61.364934597316065</v>
      </c>
      <c r="BH48" s="2">
        <f>((((((((($A48*2)/PI())/2)+('Calcification Rates'!$F$40-'Calcification Rates'!$G$40))^2)*PI())/2))-((((((($A48*2)/PI())/2)^2)*PI())/2)))*('Calcification Rates'!$H$40-'Calcification Rates'!$I$40)</f>
        <v>46.986525983826581</v>
      </c>
      <c r="BI48" s="2">
        <f>((((((((($A48*2)/PI())/2)+('Calcification Rates'!$F$40+'Calcification Rates'!$G$40))^2)*PI())/2))-((((((($A48*2)/PI())/2)^2)*PI())/2)))*('Calcification Rates'!$H$40+'Calcification Rates'!$I$40)</f>
        <v>77.418143118310084</v>
      </c>
      <c r="BJ48" s="2">
        <f>((((((((($A48*2)/PI())/2)+'Calcification Rates'!$F$41)^2)*PI())/2))-((((((($A48*2)/PI())/2)^2)*PI())/2)))*'Calcification Rates'!$H$41</f>
        <v>70.687838859668958</v>
      </c>
      <c r="BK48" s="2">
        <f>((((((((($A48*2)/PI())/2)+('Calcification Rates'!$F$41-'Calcification Rates'!$G$41))^2)*PI())/2))-((((((($A48*2)/PI())/2)^2)*PI())/2)))*('Calcification Rates'!$H$41-'Calcification Rates'!$I$41)</f>
        <v>56.668698600538526</v>
      </c>
      <c r="BL48" s="2">
        <f>((((((((($A48*2)/PI())/2)+('Calcification Rates'!$F$41+'Calcification Rates'!$G$41))^2)*PI())/2))-((((((($A48*2)/PI())/2)^2)*PI())/2)))*('Calcification Rates'!$H$41+'Calcification Rates'!$I$41)</f>
        <v>86.137080590879791</v>
      </c>
      <c r="BM48" s="2">
        <f>((((1-'Calcification Rates'!$J$42)*$A48)*'Calcification Rates'!$F$42*0.1)+('Calcification Rates'!$J$42*$A48*'Calcification Rates'!$F$42))*'Calcification Rates'!$H$42</f>
        <v>18.045906454993791</v>
      </c>
      <c r="BN48" s="2">
        <f>((((1-'Calcification Rates'!$J$42)*BI48)*(('Calcification Rates'!$F$42-'Calcification Rates'!$G$42)*0.1))+('Calcification Rates'!$J$42*BI48*('Calcification Rates'!$F$42-'Calcification Rates'!$G$42)))*('Calcification Rates'!$H$42-'Calcification Rates'!$I$42)</f>
        <v>22.898504013572282</v>
      </c>
      <c r="BO48" s="2">
        <f>((((1-'Calcification Rates'!$J$42)*BI48)*(('Calcification Rates'!$F$42+'Calcification Rates'!$G$42)*0.1))+('Calcification Rates'!$J$42*BI48*('Calcification Rates'!$F$42+'Calcification Rates'!$G$42)))*('Calcification Rates'!$H$42+'Calcification Rates'!$I$42)</f>
        <v>38.796625739183888</v>
      </c>
      <c r="BP48" s="2">
        <f>(2*'Calcification Rates'!$F$43*'Calcification Rates'!$H$43)+0.1*'Calcification Rates'!$F$43*($A48+(2*'Calcification Rates'!$F$43))*'Calcification Rates'!$H$43</f>
        <v>12.005312786836717</v>
      </c>
      <c r="BQ48" s="2">
        <f>(2*('Calcification Rates'!$F$43-'Calcification Rates'!$G$43)*('Calcification Rates'!$H$43-'Calcification Rates'!$I$43))+(0.1*('Calcification Rates'!$F$43-'Calcification Rates'!$G$43)*($A48+(2*'Calcification Rates'!$F$43-'Calcification Rates'!$G$43)))*('Calcification Rates'!$H$43-'Calcification Rates'!$I$43)</f>
        <v>6.9916394661461609</v>
      </c>
      <c r="BR48" s="2">
        <f>(2*('Calcification Rates'!$F$43+'Calcification Rates'!$G$43)*('Calcification Rates'!$H$43+'Calcification Rates'!$I$43))+(0.1*('Calcification Rates'!$F$43+'Calcification Rates'!$G$43)*($A48+(2*'Calcification Rates'!$F$43+'Calcification Rates'!$G$43)))*('Calcification Rates'!$H$43+'Calcification Rates'!$I$43)</f>
        <v>18.368864451149225</v>
      </c>
      <c r="BS48" s="2">
        <f>$A48*'Calcification Rates'!$F$44*'Calcification Rates'!$H$44</f>
        <v>73.430208888888899</v>
      </c>
      <c r="BT48" s="2">
        <f>$A48*('Calcification Rates'!$F$44-'Calcification Rates'!$G$44)*('Calcification Rates'!$H$44-'Calcification Rates'!$I$44)</f>
        <v>54.642876943109648</v>
      </c>
      <c r="BU48" s="2">
        <f>$A48*('Calcification Rates'!$F$44+'Calcification Rates'!$G$44)*('Calcification Rates'!$H$44+'Calcification Rates'!$I$44)</f>
        <v>94.328316432472775</v>
      </c>
      <c r="BV48" s="2">
        <f>(2*'Calcification Rates'!$F$45*'Calcification Rates'!$H$45)+0.1*'Calcification Rates'!$F$45*($A48+(2*'Calcification Rates'!$F$45))*'Calcification Rates'!$H$45</f>
        <v>12.005312786836717</v>
      </c>
      <c r="BW48" s="2">
        <f>(2*('Calcification Rates'!$F$45-'Calcification Rates'!$G$45)*('Calcification Rates'!$H$45-'Calcification Rates'!$I$45))+(0.1*('Calcification Rates'!$F$45-'Calcification Rates'!$G$45)*($A48+(2*'Calcification Rates'!$F$45-'Calcification Rates'!$G$45)))*('Calcification Rates'!$H$45-'Calcification Rates'!$I$45)</f>
        <v>6.9916394661461609</v>
      </c>
      <c r="BX48" s="2">
        <f>(2*('Calcification Rates'!$F$45+'Calcification Rates'!$G$45)*('Calcification Rates'!$H$45+'Calcification Rates'!$I$45))+(0.1*('Calcification Rates'!$F$45+'Calcification Rates'!$G$45)*($A48+(2*'Calcification Rates'!$F$45+'Calcification Rates'!$G$45)))*('Calcification Rates'!$H$45+'Calcification Rates'!$I$45)</f>
        <v>18.368864451149225</v>
      </c>
      <c r="BY48" s="2">
        <f>$A48*'Calcification Rates'!$F$46*'Calcification Rates'!$H$46</f>
        <v>18.657600000000002</v>
      </c>
      <c r="BZ48" s="2">
        <f>$A48*('Calcification Rates'!$F$46-'Calcification Rates'!$G$46)*('Calcification Rates'!$H$46-'Calcification Rates'!$I$46)</f>
        <v>14.389950000000001</v>
      </c>
      <c r="CA48" s="2">
        <f>$A48*('Calcification Rates'!$F$46+'Calcification Rates'!$G$46)*('Calcification Rates'!$H$46+'Calcification Rates'!$I$46)</f>
        <v>23.359950000000005</v>
      </c>
      <c r="CB48" s="2">
        <f>(2*'Calcification Rates'!$F$47*'Calcification Rates'!$H$47)+0.1*'Calcification Rates'!$F$47*(BL48+(2*'Calcification Rates'!$F$47))*'Calcification Rates'!$H$47</f>
        <v>19.047140552095215</v>
      </c>
      <c r="CC48" s="2">
        <f>(2*('Calcification Rates'!$F$47-'Calcification Rates'!$G$47)*('Calcification Rates'!$H$47-'Calcification Rates'!$I$47))+(0.1*('Calcification Rates'!$F$47-'Calcification Rates'!$G$47)*(BL48+(2*'Calcification Rates'!$F$47-'Calcification Rates'!$G$47)))*('Calcification Rates'!$H$47-'Calcification Rates'!$I$47)</f>
        <v>11.112040200413549</v>
      </c>
      <c r="CD48" s="2">
        <f>(2*('Calcification Rates'!$F$47+'Calcification Rates'!$G$47)*('Calcification Rates'!$H$47+'Calcification Rates'!$I$47))+(0.1*('Calcification Rates'!$F$47+'Calcification Rates'!$G$47)*(BL48+(2*'Calcification Rates'!$F$47+'Calcification Rates'!$G$47)))*('Calcification Rates'!$H$47+'Calcification Rates'!$I$47)</f>
        <v>29.092828111808103</v>
      </c>
      <c r="CE48" s="2">
        <f>(2*'Calcification Rates'!$F$48*'Calcification Rates'!$H$48)+0.1*'Calcification Rates'!$F$48*($A48+(2*'Calcification Rates'!$F$48))*'Calcification Rates'!$H$48</f>
        <v>12.005312786836717</v>
      </c>
      <c r="CF48" s="2">
        <f>(2*('Calcification Rates'!$F$48-'Calcification Rates'!$G$48)*('Calcification Rates'!$H$48-'Calcification Rates'!$I$48))+(0.1*('Calcification Rates'!$F$48-'Calcification Rates'!$G$48)*($A48+(2*'Calcification Rates'!$F$48-'Calcification Rates'!$G$48)))*('Calcification Rates'!$H$48-'Calcification Rates'!$I$48)</f>
        <v>6.9916394661461609</v>
      </c>
      <c r="CG48" s="2">
        <f>(2*('Calcification Rates'!$F$48+'Calcification Rates'!$G$48)*('Calcification Rates'!$H$48+'Calcification Rates'!$I$48))+(0.1*('Calcification Rates'!$F$48+'Calcification Rates'!$G$48)*($A48+(2*'Calcification Rates'!$F$48+'Calcification Rates'!$G$48)))*('Calcification Rates'!$H$48+'Calcification Rates'!$I$48)</f>
        <v>18.368864451149225</v>
      </c>
      <c r="CH48" s="2">
        <f>((((1-'Calcification Rates'!$J$52)*$A48)*'Calcification Rates'!$F$52*0.1)+('Calcification Rates'!$J$52*$A48*'Calcification Rates'!$F$52))*'Calcification Rates'!$H$52</f>
        <v>101.87475927999999</v>
      </c>
      <c r="CI48" s="2">
        <f>((((1-'Calcification Rates'!$J$52)*$A48)*(('Calcification Rates'!$F$52-'Calcification Rates'!$G$52)*0.1))+('Calcification Rates'!$J$52*$A48*('Calcification Rates'!$F$52-'Calcification Rates'!$G$52)))*('Calcification Rates'!$H$52-'Calcification Rates'!$I$52)</f>
        <v>66.68865032299307</v>
      </c>
      <c r="CJ48" s="2">
        <f>((((1-'Calcification Rates'!$J$52)*$A48)*(('Calcification Rates'!$F$52+'Calcification Rates'!$G$52)*0.1))+('Calcification Rates'!$J$52*$A48*('Calcification Rates'!$F$52+'Calcification Rates'!$G$52)))*('Calcification Rates'!$H$52+'Calcification Rates'!$I$52)</f>
        <v>144.12984736988938</v>
      </c>
      <c r="CK48" s="2">
        <f>((((1-'Calcification Rates'!$J$53)*$A48)*'Calcification Rates'!$F$53*0.1)+('Calcification Rates'!$J$53*$A48*'Calcification Rates'!$F$53))*'Calcification Rates'!$H$53</f>
        <v>121.91216291854549</v>
      </c>
      <c r="CL48" s="2">
        <f>((((1-'Calcification Rates'!$J$53)*$A48)*(('Calcification Rates'!$F$53-'Calcification Rates'!$G$53)*0.1))+('Calcification Rates'!$J$53*$A48*('Calcification Rates'!$F$53-'Calcification Rates'!$G$53)))*('Calcification Rates'!$H$53-'Calcification Rates'!$I$53)</f>
        <v>84.373678807461957</v>
      </c>
      <c r="CM48" s="2">
        <f>((((1-'Calcification Rates'!$J$53)*$A48)*(('Calcification Rates'!$F$53+'Calcification Rates'!$G$53)*0.1))+('Calcification Rates'!$J$53*$A48*('Calcification Rates'!$F$53+'Calcification Rates'!$G$53)))*('Calcification Rates'!$H$53+'Calcification Rates'!$I$53)</f>
        <v>166.3189591026721</v>
      </c>
      <c r="CN48" s="2">
        <f>((((1-'Calcification Rates'!$J$54)*$A48)*'Calcification Rates'!$F$54*0.1)+('Calcification Rates'!$J$54*$A48*'Calcification Rates'!$F$54))*'Calcification Rates'!$H$54</f>
        <v>103.93976578627165</v>
      </c>
      <c r="CO48" s="2">
        <f>((((1-'Calcification Rates'!$J$54)*$A48)*(('Calcification Rates'!$F$54-'Calcification Rates'!$G$54)*0.1))+('Calcification Rates'!$J$54*$A48*('Calcification Rates'!$F$54-'Calcification Rates'!$G$54)))*('Calcification Rates'!$H$54-'Calcification Rates'!$I$54)</f>
        <v>74.341713338122872</v>
      </c>
      <c r="CP48" s="2">
        <f>((((1-'Calcification Rates'!$J$54)*$A48)*(('Calcification Rates'!$F$54+'Calcification Rates'!$G$54)*0.1))+('Calcification Rates'!$J$54*$A48*('Calcification Rates'!$F$54+'Calcification Rates'!$G$54)))*('Calcification Rates'!$H$54+'Calcification Rates'!$I$54)</f>
        <v>138.24232789975551</v>
      </c>
      <c r="CQ48" s="2">
        <f>((((1-'Calcification Rates'!$J$55)*$A48)*'Calcification Rates'!$F$55*0.1)+('Calcification Rates'!$J$55*$A48*'Calcification Rates'!$F$55))*'Calcification Rates'!$H$55</f>
        <v>103.94771486145834</v>
      </c>
      <c r="CR48" s="2">
        <f>((((1-'Calcification Rates'!$J$55)*$A48)*(('Calcification Rates'!$F$55-'Calcification Rates'!$G$55)*0.1))+('Calcification Rates'!$J$55*$A48*('Calcification Rates'!$F$55-'Calcification Rates'!$G$55)))*('Calcification Rates'!$H$55-'Calcification Rates'!$I$55)</f>
        <v>75.957299889894713</v>
      </c>
      <c r="CS48" s="2">
        <f>((((1-'Calcification Rates'!$J$55)*$A48)*(('Calcification Rates'!$F$55+'Calcification Rates'!$G$55)*0.1))+('Calcification Rates'!$J$55*$A48*('Calcification Rates'!$F$55+'Calcification Rates'!$G$55)))*('Calcification Rates'!$H$55+'Calcification Rates'!$I$55)</f>
        <v>136.19473771241456</v>
      </c>
      <c r="CT48" s="2">
        <f>((((1-'Calcification Rates'!$J$56)*$A48)*'Calcification Rates'!$F$56*0.1)+('Calcification Rates'!$J$56*$A48*'Calcification Rates'!$F$56))*'Calcification Rates'!$H$56</f>
        <v>100.40265363333333</v>
      </c>
      <c r="CU48" s="2">
        <f>((((1-'Calcification Rates'!$J$56)*$A48)*(('Calcification Rates'!$F$56-'Calcification Rates'!$G$56)*0.1))+('Calcification Rates'!$J$56*$A48*('Calcification Rates'!$F$56-'Calcification Rates'!$G$56)))*('Calcification Rates'!$H$56-'Calcification Rates'!$I$56)</f>
        <v>74.397807388859022</v>
      </c>
      <c r="CV48" s="2">
        <f>((((1-'Calcification Rates'!$J$56)*$A48)*(('Calcification Rates'!$F$56+'Calcification Rates'!$G$56)*0.1))+('Calcification Rates'!$J$56*$A48*('Calcification Rates'!$F$56+'Calcification Rates'!$G$56)))*('Calcification Rates'!$H$56+'Calcification Rates'!$I$56)</f>
        <v>130.23187382653663</v>
      </c>
      <c r="CW48" s="2">
        <f>((((1-'Calcification Rates'!$J$57)*$A48)*'Calcification Rates'!$F$57*0.1)+('Calcification Rates'!$J$57*$A48*'Calcification Rates'!$F$57))*'Calcification Rates'!$H$57</f>
        <v>102.684532125</v>
      </c>
      <c r="CX48" s="2">
        <f>((((1-'Calcification Rates'!$J$57)*$A48)*(('Calcification Rates'!$F$57-'Calcification Rates'!$G$57)*0.1))+('Calcification Rates'!$J$57*$A48*('Calcification Rates'!$F$57-'Calcification Rates'!$G$57)))*('Calcification Rates'!$H$57-'Calcification Rates'!$I$57)</f>
        <v>67.24417206300717</v>
      </c>
      <c r="CY48" s="2">
        <f>((((1-'Calcification Rates'!$J$57)*$A48)*(('Calcification Rates'!$F$57+'Calcification Rates'!$G$57)*0.1))+('Calcification Rates'!$J$57*$A48*('Calcification Rates'!$F$57+'Calcification Rates'!$G$57)))*('Calcification Rates'!$H$57+'Calcification Rates'!$I$57)</f>
        <v>144.49884876820775</v>
      </c>
      <c r="CZ48" s="2">
        <f>((((1-'Calcification Rates'!$J$58)*$A48)*'Calcification Rates'!$F$58*0.1)+('Calcification Rates'!$J$58*$A48*'Calcification Rates'!$F$58))*'Calcification Rates'!$H$58</f>
        <v>103.93976578627165</v>
      </c>
      <c r="DA48" s="2">
        <f>((((1-'Calcification Rates'!$J$58)*$A48)*(('Calcification Rates'!$F$58-'Calcification Rates'!$G$58)*0.1))+('Calcification Rates'!$J$58*$A48*('Calcification Rates'!$F$58-'Calcification Rates'!$G$58)))*('Calcification Rates'!$H$58-'Calcification Rates'!$I$58)</f>
        <v>74.341713338122872</v>
      </c>
      <c r="DB48" s="2">
        <f>((((1-'Calcification Rates'!$J$58)*$A48)*(('Calcification Rates'!$F$58+'Calcification Rates'!$G$58)*0.1))+('Calcification Rates'!$J$58*$A48*('Calcification Rates'!$F$58+'Calcification Rates'!$G$58)))*('Calcification Rates'!$H$58+'Calcification Rates'!$I$58)</f>
        <v>138.24232789975551</v>
      </c>
      <c r="DC48" s="2">
        <f>((((1-'Calcification Rates'!$J$59)*$A48)*'Calcification Rates'!$F$59*0.1)+('Calcification Rates'!$J$59*$A48*'Calcification Rates'!$F$59))*'Calcification Rates'!$H$59</f>
        <v>86.164649760000003</v>
      </c>
      <c r="DD48" s="2">
        <f>((((1-'Calcification Rates'!$J$59)*$A48)*(('Calcification Rates'!$F$59-'Calcification Rates'!$G$59)*0.1))+('Calcification Rates'!$J$59*$A48*('Calcification Rates'!$F$59-'Calcification Rates'!$G$59)))*('Calcification Rates'!$H$59-'Calcification Rates'!$I$59)</f>
        <v>66.842218199999991</v>
      </c>
      <c r="DE48" s="2">
        <f>((((1-'Calcification Rates'!$J$59)*$A48)*(('Calcification Rates'!$F$59+'Calcification Rates'!$G$59)*0.1))+('Calcification Rates'!$J$59*$A48*('Calcification Rates'!$F$59+'Calcification Rates'!$G$59)))*('Calcification Rates'!$H$59+'Calcification Rates'!$I$59)</f>
        <v>107.31930456000001</v>
      </c>
      <c r="DF48" s="2">
        <f>((((1-'Calcification Rates'!$J$60)*$A48)*'Calcification Rates'!$F$60*0.1)+('Calcification Rates'!$J$60*$A48*'Calcification Rates'!$F$60))*'Calcification Rates'!$H$60</f>
        <v>111.94221226829269</v>
      </c>
      <c r="DG48" s="2">
        <f>((((1-'Calcification Rates'!$J$60)*$A48)*(('Calcification Rates'!$F$60-'Calcification Rates'!$G$60)*0.1))+('Calcification Rates'!$J$60*$A48*('Calcification Rates'!$F$60-'Calcification Rates'!$G$60)))*('Calcification Rates'!$H$60-'Calcification Rates'!$I$60)</f>
        <v>85.525176134366887</v>
      </c>
      <c r="DH48" s="2">
        <f>((((1-'Calcification Rates'!$J$60)*$A48)*(('Calcification Rates'!$F$60+'Calcification Rates'!$G$60)*0.1))+('Calcification Rates'!$J$60*$A48*('Calcification Rates'!$F$60+'Calcification Rates'!$G$60)))*('Calcification Rates'!$H$60+'Calcification Rates'!$I$60)</f>
        <v>141.80611951717515</v>
      </c>
      <c r="DI48" s="2">
        <f>((((1-'Calcification Rates'!$J$61)*$A48)*'Calcification Rates'!$F$61*0.1)+('Calcification Rates'!$J$61*$A48*'Calcification Rates'!$F$61))*'Calcification Rates'!$H$61</f>
        <v>103.93976578627165</v>
      </c>
      <c r="DJ48" s="2">
        <f>((((1-'Calcification Rates'!$J$61)*$A48)*(('Calcification Rates'!$F$61-'Calcification Rates'!$G$61)*0.1))+('Calcification Rates'!$J$61*$A48*('Calcification Rates'!$F$61-'Calcification Rates'!$G$61)))*('Calcification Rates'!$H$61-'Calcification Rates'!$I$61)</f>
        <v>74.341713338122872</v>
      </c>
      <c r="DK48" s="2">
        <f>((((1-'Calcification Rates'!$J$61)*$A48)*(('Calcification Rates'!$F$61+'Calcification Rates'!$G$61)*0.1))+('Calcification Rates'!$J$61*$A48*('Calcification Rates'!$F$61+'Calcification Rates'!$G$61)))*('Calcification Rates'!$H$61+'Calcification Rates'!$I$61)</f>
        <v>138.24232789975551</v>
      </c>
      <c r="DL48" s="2">
        <f>(2*'Calcification Rates'!$F$62*'Calcification Rates'!$H$62)+0.1*'Calcification Rates'!$F$62*(CV48+(2*'Calcification Rates'!$F$62))*'Calcification Rates'!$H$62</f>
        <v>26.783327009581029</v>
      </c>
      <c r="DM48" s="2">
        <f>(2*('Calcification Rates'!$F$62-'Calcification Rates'!$G$62)*('Calcification Rates'!$H$62-'Calcification Rates'!$I$62))+(0.1*('Calcification Rates'!$F$62-'Calcification Rates'!$G$62)*(CV48+(2*'Calcification Rates'!$F$62-'Calcification Rates'!$G$62)))*('Calcification Rates'!$H$62-'Calcification Rates'!$I$62)</f>
        <v>15.638732619265099</v>
      </c>
      <c r="DN48" s="2">
        <f>(2*('Calcification Rates'!$F$62+'Calcification Rates'!$G$62)*('Calcification Rates'!$H$62+'Calcification Rates'!$I$62))+(0.1*('Calcification Rates'!$F$62+'Calcification Rates'!$G$62)*(CV48+(2*'Calcification Rates'!$F$62+'Calcification Rates'!$G$62)))*('Calcification Rates'!$H$62+'Calcification Rates'!$I$62)</f>
        <v>40.874227090559437</v>
      </c>
      <c r="DO48" s="2">
        <f>((((((((($A48*2)/PI())/2)+'Calcification Rates'!$F$63)^2)*PI())/2))-((((((($A48*2)/PI())/2)^2)*PI())/2)))*'Calcification Rates'!$H$63</f>
        <v>49.755303363100843</v>
      </c>
      <c r="DP48" s="2">
        <f>((((((((($A48*2)/PI())/2)+('Calcification Rates'!$F$63-'Calcification Rates'!$G$63))^2)*PI())/2))-((((((($A48*2)/PI())/2)^2)*PI())/2)))*('Calcification Rates'!$H$63-'Calcification Rates'!$I$63)</f>
        <v>36.536046790502859</v>
      </c>
      <c r="DQ48" s="2">
        <f>((((((((($A48*2)/PI())/2)+('Calcification Rates'!$F$63+'Calcification Rates'!$G$63))^2)*PI())/2))-((((((($A48*2)/PI())/2)^2)*PI())/2)))*('Calcification Rates'!$H$63+'Calcification Rates'!$I$63)</f>
        <v>64.528220475640467</v>
      </c>
      <c r="DR48" s="2">
        <f>(2*'Calcification Rates'!$F$64*'Calcification Rates'!$H$64)+0.1*'Calcification Rates'!$F$64*($A48+(2*'Calcification Rates'!$F$64))*'Calcification Rates'!$H$64</f>
        <v>12.005312786836717</v>
      </c>
      <c r="DS48" s="2">
        <f>(2*('Calcification Rates'!$F$64-'Calcification Rates'!$G$64)*('Calcification Rates'!$H$64-'Calcification Rates'!$I$64))+(0.1*('Calcification Rates'!$F$64-'Calcification Rates'!$G$64)*($A48+(2*'Calcification Rates'!$F$64-'Calcification Rates'!$G$64)))*('Calcification Rates'!$H$64-'Calcification Rates'!$I$64)</f>
        <v>6.9916394661461609</v>
      </c>
      <c r="DT48" s="2">
        <f>(2*('Calcification Rates'!$F$64+'Calcification Rates'!$G$64)*('Calcification Rates'!$H$64+'Calcification Rates'!$I$64))+(0.1*('Calcification Rates'!$F$64+'Calcification Rates'!$G$64)*($A48+(2*'Calcification Rates'!$F$64+'Calcification Rates'!$G$64)))*('Calcification Rates'!$H$64+'Calcification Rates'!$I$64)</f>
        <v>18.368864451149225</v>
      </c>
      <c r="DU48" s="2">
        <f>((((((((($A48*2)/PI())/2)+'Calcification Rates'!$F$65)^2)*PI())/2))-((((((($A48*2)/PI())/2)^2)*PI())/2)))*'Calcification Rates'!$H$65</f>
        <v>49.755303363100843</v>
      </c>
      <c r="DV48" s="2">
        <f>((((((((($A48*2)/PI())/2)+('Calcification Rates'!$F$65-'Calcification Rates'!$G$65))^2)*PI())/2))-((((((($A48*2)/PI())/2)^2)*PI())/2)))*('Calcification Rates'!$H$65-'Calcification Rates'!$I$65)</f>
        <v>36.536046790502859</v>
      </c>
      <c r="DW48" s="2">
        <f>((((((((($A48*2)/PI())/2)+('Calcification Rates'!$F$65+'Calcification Rates'!$G$65))^2)*PI())/2))-((((((($A48*2)/PI())/2)^2)*PI())/2)))*('Calcification Rates'!$H$65+'Calcification Rates'!$I$65)</f>
        <v>64.528220475640467</v>
      </c>
      <c r="DX48" s="2">
        <f>(2*'Calcification Rates'!$F$66*'Calcification Rates'!$H$66)+0.1*'Calcification Rates'!$F$66*(DH48+(2*'Calcification Rates'!$F$66))*'Calcification Rates'!$H$66</f>
        <v>28.813964102922135</v>
      </c>
      <c r="DY48" s="2">
        <f>(2*('Calcification Rates'!$F$66-'Calcification Rates'!$G$66)*('Calcification Rates'!$H$66-'Calcification Rates'!$I$66))+(0.1*('Calcification Rates'!$F$66-'Calcification Rates'!$G$66)*(DH48+(2*'Calcification Rates'!$F$66-'Calcification Rates'!$G$66)))*('Calcification Rates'!$H$66-'Calcification Rates'!$I$66)</f>
        <v>16.826923931144787</v>
      </c>
      <c r="DZ48" s="2">
        <f>(2*('Calcification Rates'!$F$66+'Calcification Rates'!$G$66)*('Calcification Rates'!$H$66+'Calcification Rates'!$I$66))+(0.1*('Calcification Rates'!$F$66+'Calcification Rates'!$G$66)*(DH48+(2*'Calcification Rates'!$F$66+'Calcification Rates'!$G$66)))*('Calcification Rates'!$H$66+'Calcification Rates'!$I$66)</f>
        <v>43.966673984022556</v>
      </c>
      <c r="EA48" s="2">
        <f>((((((((($A48*2)/PI())/2)+'Calcification Rates'!$F$67)^2)*PI())/2))-((((((($A48*2)/PI())/2)^2)*PI())/2)))*'Calcification Rates'!$H$67</f>
        <v>49.755303363100843</v>
      </c>
      <c r="EB48" s="2">
        <f>((((((((($A48*2)/PI())/2)+('Calcification Rates'!$F$67-'Calcification Rates'!$G$67))^2)*PI())/2))-((((((($A48*2)/PI())/2)^2)*PI())/2)))*('Calcification Rates'!$H$67-'Calcification Rates'!$I$67)</f>
        <v>36.536046790502859</v>
      </c>
      <c r="EC48" s="2">
        <f>((((((((($A48*2)/PI())/2)+('Calcification Rates'!$F$67+'Calcification Rates'!$G$67))^2)*PI())/2))-((((((($A48*2)/PI())/2)^2)*PI())/2)))*('Calcification Rates'!$H$67+'Calcification Rates'!$I$67)</f>
        <v>64.528220475640467</v>
      </c>
      <c r="ED48" s="2">
        <f>((((((((($A48*2)/PI())/2)+'Calcification Rates'!$F$68)^2)*PI())/2))-((((((($A48*2)/PI())/2)^2)*PI())/2)))*'Calcification Rates'!$H$68</f>
        <v>49.755303363100843</v>
      </c>
      <c r="EE48" s="2">
        <f>((((((((($A48*2)/PI())/2)+('Calcification Rates'!$F$68-'Calcification Rates'!$G$68))^2)*PI())/2))-((((((($A48*2)/PI())/2)^2)*PI())/2)))*('Calcification Rates'!$H$68-'Calcification Rates'!$I$68)</f>
        <v>36.536046790502859</v>
      </c>
      <c r="EF48" s="2">
        <f>((((((((($A48*2)/PI())/2)+('Calcification Rates'!$F$68+'Calcification Rates'!$G$68))^2)*PI())/2))-((((((($A48*2)/PI())/2)^2)*PI())/2)))*('Calcification Rates'!$H$68+'Calcification Rates'!$I$68)</f>
        <v>64.528220475640467</v>
      </c>
      <c r="EG48" s="2">
        <f>((((1-'Calcification Rates'!$J$69)*$A48)*'Calcification Rates'!$F$69*0.1)+('Calcification Rates'!$J$69*$A48*'Calcification Rates'!$F$69))*'Calcification Rates'!$H$69</f>
        <v>14.118639700000003</v>
      </c>
      <c r="EH48" s="2">
        <f>((((1-'Calcification Rates'!$J$69)*EC48)*(('Calcification Rates'!$F$69-'Calcification Rates'!$G$69)*0.1))+('Calcification Rates'!$J$69*EC48*('Calcification Rates'!$F$69-'Calcification Rates'!$G$69)))*('Calcification Rates'!$H$69-'Calcification Rates'!$I$69)</f>
        <v>14.635498535926049</v>
      </c>
      <c r="EI48" s="2">
        <f>((((1-'Calcification Rates'!$J$69)*EC48)*(('Calcification Rates'!$F$69+'Calcification Rates'!$G$69)*0.1))+('Calcification Rates'!$J$69*EC48*('Calcification Rates'!$F$69+'Calcification Rates'!$G$69)))*('Calcification Rates'!$H$69+'Calcification Rates'!$I$69)</f>
        <v>25.525342411242214</v>
      </c>
      <c r="EJ48" s="2">
        <f>(2*'Calcification Rates'!$F$70*'Calcification Rates'!$H$70)+0.1*'Calcification Rates'!$F$70*(DT48+(2*'Calcification Rates'!$F$70))*'Calcification Rates'!$H$70</f>
        <v>7.157583589070132</v>
      </c>
      <c r="EK48" s="2">
        <f>(2*('Calcification Rates'!$F$70-'Calcification Rates'!$G$70)*('Calcification Rates'!$H$70-'Calcification Rates'!$I$70))+(0.1*('Calcification Rates'!$F$70-'Calcification Rates'!$G$70)*(DT48+(2*'Calcification Rates'!$F$70-'Calcification Rates'!$G$70)))*('Calcification Rates'!$H$70-'Calcification Rates'!$I$70)</f>
        <v>4.155076628788315</v>
      </c>
      <c r="EL48" s="2">
        <f>(2*('Calcification Rates'!$F$70+'Calcification Rates'!$G$70)*('Calcification Rates'!$H$70+'Calcification Rates'!$I$70))+(0.1*('Calcification Rates'!$F$70+'Calcification Rates'!$G$70)*(DT48+(2*'Calcification Rates'!$F$70+'Calcification Rates'!$G$70)))*('Calcification Rates'!$H$70+'Calcification Rates'!$I$70)</f>
        <v>10.986282330915342</v>
      </c>
      <c r="EM48" s="2">
        <f>((((1-'Calcification Rates'!$J$71)*$A48)*'Calcification Rates'!$F$71*0.1)+('Calcification Rates'!$J$71*$A48*'Calcification Rates'!$F$71))*'Calcification Rates'!$H$71</f>
        <v>103.93976578627165</v>
      </c>
      <c r="EN48" s="2">
        <f>((((1-'Calcification Rates'!$J$71)*$A48)*(('Calcification Rates'!$F$71-'Calcification Rates'!$G$71)*0.1))+('Calcification Rates'!$J$71*$A48*('Calcification Rates'!$F$71-'Calcification Rates'!$G$71)))*('Calcification Rates'!$H$71-'Calcification Rates'!$I$71)</f>
        <v>74.341713338122872</v>
      </c>
      <c r="EO48" s="2">
        <f>((((1-'Calcification Rates'!$J$71)*$A48)*(('Calcification Rates'!$F$71+'Calcification Rates'!$G$71)*0.1))+('Calcification Rates'!$J$71*$A48*('Calcification Rates'!$F$71+'Calcification Rates'!$G$71)))*('Calcification Rates'!$H$71+'Calcification Rates'!$I$71)</f>
        <v>138.24232789975551</v>
      </c>
      <c r="EP48" s="2">
        <f>(2*'Calcification Rates'!$F$72*'Calcification Rates'!$H$72)+0.1*'Calcification Rates'!$F$72*($A48+(2*'Calcification Rates'!$F$72))*'Calcification Rates'!$H$72</f>
        <v>12.005312786836717</v>
      </c>
      <c r="EQ48" s="2">
        <f>(2*('Calcification Rates'!$F$72-'Calcification Rates'!$G$72)*('Calcification Rates'!$H$72-'Calcification Rates'!$I$72))+(0.1*('Calcification Rates'!$F$72-'Calcification Rates'!$G$72)*($A48+(2*'Calcification Rates'!$F$72-'Calcification Rates'!$G$72)))*('Calcification Rates'!$H$72-'Calcification Rates'!$I$72)</f>
        <v>6.9916394661461609</v>
      </c>
      <c r="ER48" s="2">
        <f>(2*('Calcification Rates'!$F$72+'Calcification Rates'!$G$72)*('Calcification Rates'!$H$72+'Calcification Rates'!$I$72))+(0.1*('Calcification Rates'!$F$72+'Calcification Rates'!$G$72)*($A48+(2*'Calcification Rates'!$F$72+'Calcification Rates'!$G$72)))*('Calcification Rates'!$H$72+'Calcification Rates'!$I$72)</f>
        <v>18.368864451149225</v>
      </c>
      <c r="ES48" s="2">
        <f>$A48*'Calcification Rates'!$F$73*'Calcification Rates'!$H$73</f>
        <v>62.100000000000009</v>
      </c>
      <c r="ET48" s="2">
        <f>$A48*('Calcification Rates'!$F$73-'Calcification Rates'!$G$73)*('Calcification Rates'!$H$73-'Calcification Rates'!$I$73)</f>
        <v>43.478740000000009</v>
      </c>
      <c r="EU48" s="2">
        <f>$A48*('Calcification Rates'!$F$73+'Calcification Rates'!$G$73)*('Calcification Rates'!$H$73+'Calcification Rates'!$I$73)</f>
        <v>84.01624000000001</v>
      </c>
      <c r="EV48" s="2">
        <f>(2*'Calcification Rates'!$F$74*'Calcification Rates'!$H$74)+0.1*'Calcification Rates'!$F$74*($A48+(2*'Calcification Rates'!$F$74))*'Calcification Rates'!$H$74</f>
        <v>12.005312786836717</v>
      </c>
      <c r="EW48" s="2">
        <f>(2*('Calcification Rates'!$F$74-'Calcification Rates'!$G$74)*('Calcification Rates'!$H$74-'Calcification Rates'!$I$74))+(0.1*('Calcification Rates'!$F$74-'Calcification Rates'!$G$74)*($A48+(2*'Calcification Rates'!$F$74-'Calcification Rates'!$G$74)))*('Calcification Rates'!$H$74-'Calcification Rates'!$I$74)</f>
        <v>6.9916394661461609</v>
      </c>
      <c r="EX48" s="2">
        <f>(2*('Calcification Rates'!$F$74+'Calcification Rates'!$G$74)*('Calcification Rates'!$H$74+'Calcification Rates'!$I$74))+(0.1*('Calcification Rates'!$F$74+'Calcification Rates'!$G$74)*($A48+(2*'Calcification Rates'!$F$74+'Calcification Rates'!$G$74)))*('Calcification Rates'!$H$74+'Calcification Rates'!$I$74)</f>
        <v>18.368864451149225</v>
      </c>
      <c r="EY48" s="2">
        <f>$A48*'Calcification Rates'!$F$75*'Calcification Rates'!$H$75</f>
        <v>38.783513741496606</v>
      </c>
      <c r="EZ48" s="2">
        <f>$A48*('Calcification Rates'!$F$75-'Calcification Rates'!$G$75)*('Calcification Rates'!$H$75-'Calcification Rates'!$I$75)</f>
        <v>30.107051124442144</v>
      </c>
      <c r="FA48" s="2">
        <f>$A48*('Calcification Rates'!$F$75+'Calcification Rates'!$G$75)*('Calcification Rates'!$H$75+'Calcification Rates'!$I$75)</f>
        <v>48.469012437079293</v>
      </c>
      <c r="FB48" s="2">
        <f>((((1-'Calcification Rates'!$J$76)*$A48)*'Calcification Rates'!$F$76*0.1)+('Calcification Rates'!$J$76*$A48*'Calcification Rates'!$F$76))*'Calcification Rates'!$H$76</f>
        <v>26.553959999999996</v>
      </c>
      <c r="FC48" s="2">
        <f>((((1-'Calcification Rates'!$J$76)*$A48)*(('Calcification Rates'!$F$76-'Calcification Rates'!$G$76)*0.1))+('Calcification Rates'!$J$76*$A48*('Calcification Rates'!$F$76-'Calcification Rates'!$G$76)))*('Calcification Rates'!$H$76-'Calcification Rates'!$I$76)</f>
        <v>18.585411647999997</v>
      </c>
      <c r="FD48" s="2">
        <f>((((1-'Calcification Rates'!$J$76)*$A48)*(('Calcification Rates'!$F$76+'Calcification Rates'!$G$76)*0.1))+('Calcification Rates'!$J$76*$A48*('Calcification Rates'!$F$76+'Calcification Rates'!$G$76)))*('Calcification Rates'!$H$76+'Calcification Rates'!$I$76)</f>
        <v>35.933998848000009</v>
      </c>
      <c r="FE48" s="113">
        <f>$A48*'Calcification Rates'!$F$77*'Calcification Rates'!$H$77</f>
        <v>81.420000000000016</v>
      </c>
      <c r="FF48" s="113">
        <f>$A48*('Calcification Rates'!$F$77-'Calcification Rates'!$G$77)*('Calcification Rates'!$H$77-'Calcification Rates'!$I$77)</f>
        <v>56.897400000000005</v>
      </c>
      <c r="FG48" s="113">
        <f>$A48*('Calcification Rates'!$F$77+'Calcification Rates'!$G$77)*('Calcification Rates'!$H$77+'Calcification Rates'!$I$77)</f>
        <v>110.30800000000002</v>
      </c>
      <c r="FH48" s="113">
        <f>$A48*'Calcification Rates'!$F$81*'Calcification Rates'!$H$81</f>
        <v>8.1879999999999988</v>
      </c>
      <c r="FI48" s="113">
        <f>$A48*('Calcification Rates'!$F$81-'Calcification Rates'!$G$81)*('Calcification Rates'!$H$81-'Calcification Rates'!$I$81)</f>
        <v>4.6459999999999999</v>
      </c>
      <c r="FJ48" s="113">
        <f>$A48*('Calcification Rates'!$F$81+'Calcification Rates'!$G$81)*('Calcification Rates'!$H$81+'Calcification Rates'!$I$81)</f>
        <v>11.73</v>
      </c>
      <c r="FK48" s="113">
        <f>$A48*'Calcification Rates'!$F$84*'Calcification Rates'!$H$84</f>
        <v>8.1879999999999988</v>
      </c>
      <c r="FL48" s="113">
        <f>$A48*('Calcification Rates'!$F$84-'Calcification Rates'!$G$84)*('Calcification Rates'!$H$84-'Calcification Rates'!$I$84)</f>
        <v>4.6459999999999999</v>
      </c>
      <c r="FM48" s="113">
        <f>$A48*('Calcification Rates'!$F$84+'Calcification Rates'!$G$84)*('Calcification Rates'!$H$84+'Calcification Rates'!$I$84)</f>
        <v>11.73</v>
      </c>
    </row>
    <row r="49" spans="1:169" x14ac:dyDescent="0.3">
      <c r="A49" s="1">
        <v>47</v>
      </c>
      <c r="B49" s="2">
        <f>((((1-'Calcification Rates'!$J$11)*A49)*'Calcification Rates'!$F$11*0.1)+('Calcification Rates'!$J$11*A49*'Calcification Rates'!$F$11))*'Calcification Rates'!$H$11</f>
        <v>106.19932591206016</v>
      </c>
      <c r="C49" s="2">
        <f>((((1-'Calcification Rates'!$J$11)*A49)*(('Calcification Rates'!$F$11-'Calcification Rates'!$G$11)*0.1))+('Calcification Rates'!$J$11*A49*('Calcification Rates'!$F$11-'Calcification Rates'!$G$11)))*('Calcification Rates'!$H$11-'Calcification Rates'!$I$11)</f>
        <v>75.957837541125528</v>
      </c>
      <c r="D49" s="2">
        <f>((((1-'Calcification Rates'!$J$11)*A49)*(('Calcification Rates'!$F$11+'Calcification Rates'!$G$11)*0.1))+('Calcification Rates'!$J$11*A49*('Calcification Rates'!$F$11+'Calcification Rates'!$G$11)))*('Calcification Rates'!$H$11+'Calcification Rates'!$I$11)</f>
        <v>141.24759589757628</v>
      </c>
      <c r="E49" s="2">
        <f>((((1-'Calcification Rates'!$J$12)*A49)*'Calcification Rates'!$F$12*0.1)+('Calcification Rates'!$J$12*A49*'Calcification Rates'!$F$12))*'Calcification Rates'!$H$12</f>
        <v>18.438208769232787</v>
      </c>
      <c r="F49" s="2">
        <f>((((1-'Calcification Rates'!$J$12)*A49)*(('Calcification Rates'!$F$12-'Calcification Rates'!$G$12)*0.1))+('Calcification Rates'!$J$12*A49*('Calcification Rates'!$F$12-'Calcification Rates'!$G$12)))*('Calcification Rates'!$H$12-'Calcification Rates'!$I$12)</f>
        <v>13.901517722960717</v>
      </c>
      <c r="G49" s="2">
        <f>((((1-'Calcification Rates'!$J$12)*A49)*(('Calcification Rates'!$F$12+'Calcification Rates'!$G$12)*0.1))+('Calcification Rates'!$J$12*A49*('Calcification Rates'!$F$12+'Calcification Rates'!$G$12)))*('Calcification Rates'!$H$12+'Calcification Rates'!$I$12)</f>
        <v>23.553153515385496</v>
      </c>
      <c r="H49" s="2">
        <f>(2*'Calcification Rates'!$F$13*'Calcification Rates'!$H$13)+0.1*'Calcification Rates'!$F$13*(A49+(2*'Calcification Rates'!$F$13))*'Calcification Rates'!$H$13</f>
        <v>12.180757230268874</v>
      </c>
      <c r="I49" s="2">
        <f>(2*('Calcification Rates'!$F$13-'Calcification Rates'!$G$13)*('Calcification Rates'!$H$13-'Calcification Rates'!$I$13))+(0.1*('Calcification Rates'!$F$13-'Calcification Rates'!$G$13)*(A49+(2*'Calcification Rates'!$F$13-'Calcification Rates'!$G$13)))*('Calcification Rates'!$H$13-'Calcification Rates'!$I$13)</f>
        <v>7.094297673310427</v>
      </c>
      <c r="J49" s="2">
        <f>(2*('Calcification Rates'!$F$13+'Calcification Rates'!$G$13)*('Calcification Rates'!$H$13+'Calcification Rates'!$I$13))+(0.1*('Calcification Rates'!$F$13+'Calcification Rates'!$G$13)*(A49+(2*'Calcification Rates'!$F$13+'Calcification Rates'!$G$13)))*('Calcification Rates'!$H$13+'Calcification Rates'!$I$13)</f>
        <v>18.6360479010361</v>
      </c>
      <c r="K49" s="2">
        <f>(2*'Calcification Rates'!$F$14*'Calcification Rates'!$H$14)+0.1*'Calcification Rates'!$F$14*(A49+(2*'Calcification Rates'!$F$14))*'Calcification Rates'!$H$14</f>
        <v>22.958417482954605</v>
      </c>
      <c r="L49" s="2">
        <f>(2*('Calcification Rates'!$F$14-'Calcification Rates'!$G$14)*('Calcification Rates'!$H$14-'Calcification Rates'!$I$14))+(0.1*('Calcification Rates'!$F$14-'Calcification Rates'!$G$14)*(A49+(2*'Calcification Rates'!$F$14-'Calcification Rates'!$G$14)))*('Calcification Rates'!$H$14-'Calcification Rates'!$I$14)</f>
        <v>14.312334369868335</v>
      </c>
      <c r="M49" s="2">
        <f>(2*('Calcification Rates'!$F$14+'Calcification Rates'!$G$14)*('Calcification Rates'!$H$14+'Calcification Rates'!$I$14))+(0.1*('Calcification Rates'!$F$14+'Calcification Rates'!$G$14)*(A49+(2*'Calcification Rates'!$F$14+'Calcification Rates'!$G$14)))*('Calcification Rates'!$H$14+'Calcification Rates'!$I$14)</f>
        <v>33.701708192525309</v>
      </c>
      <c r="N49" s="2">
        <f>((((((((($A49*2)/PI())/2)+'Calcification Rates'!$F$15)^2)*PI())/2))-((((((($A49*2)/PI())/2)^2)*PI())/2)))*'Calcification Rates'!$H$15</f>
        <v>59.303025576804963</v>
      </c>
      <c r="O49" s="2">
        <f>((((((((($A49*2)/PI())/2)+('Calcification Rates'!$F$15-'Calcification Rates'!$G$15))^2)*PI())/2))-((((((($A49*2)/PI())/2)^2)*PI())/2)))*('Calcification Rates'!$H$15-'Calcification Rates'!$I$15)</f>
        <v>45.191680539427942</v>
      </c>
      <c r="P49" s="2">
        <f>((((((((($A49*2)/PI())/2)+('Calcification Rates'!$F$15+'Calcification Rates'!$G$15))^2)*PI())/2))-((((((($A49*2)/PI())/2)^2)*PI())/2)))*('Calcification Rates'!$H$15+'Calcification Rates'!$I$15)</f>
        <v>75.216027570467077</v>
      </c>
      <c r="Q49" s="2">
        <f>(2*'Calcification Rates'!$F$16*'Calcification Rates'!$H$16)+0.1*'Calcification Rates'!$F$16*(A49+(2*'Calcification Rates'!$F$16))*'Calcification Rates'!$H$16</f>
        <v>22.958417482954605</v>
      </c>
      <c r="R49" s="2">
        <f>(2*('Calcification Rates'!$F$16-'Calcification Rates'!$G$16)*('Calcification Rates'!$H$16-'Calcification Rates'!$I$16))+(0.1*('Calcification Rates'!$F$16-'Calcification Rates'!$G$16)*(A49+(2*'Calcification Rates'!$F$16-'Calcification Rates'!$G$16)))*('Calcification Rates'!$H$16-'Calcification Rates'!$I$16)</f>
        <v>14.312334369868335</v>
      </c>
      <c r="S49" s="2">
        <f>(2*('Calcification Rates'!$F$16+'Calcification Rates'!$G$16)*('Calcification Rates'!$H$16+'Calcification Rates'!$I$16))+(0.1*('Calcification Rates'!$F$16+'Calcification Rates'!$G$16)*(A49+(2*'Calcification Rates'!$F$16+'Calcification Rates'!$G$16)))*('Calcification Rates'!$H$16+'Calcification Rates'!$I$16)</f>
        <v>33.701708192525309</v>
      </c>
      <c r="T49" s="2">
        <f>$A49*'Calcification Rates'!$F$17*'Calcification Rates'!$H$17</f>
        <v>57.56994724586324</v>
      </c>
      <c r="U49" s="2">
        <f>$A49*('Calcification Rates'!$F$17-'Calcification Rates'!$G$17)*('Calcification Rates'!$H$17-'Calcification Rates'!$I$17)</f>
        <v>44.079201528771399</v>
      </c>
      <c r="V49" s="2">
        <f>$A49*('Calcification Rates'!$F$17+'Calcification Rates'!$G$17)*('Calcification Rates'!$H$17+'Calcification Rates'!$I$17)</f>
        <v>72.674627812121869</v>
      </c>
      <c r="W49" s="2">
        <f>$A49*'Calcification Rates'!$F$22*'Calcification Rates'!$H$22</f>
        <v>8.3659999999999997</v>
      </c>
      <c r="X49" s="2">
        <f>$A49*('Calcification Rates'!$F$22-'Calcification Rates'!$G$22)*('Calcification Rates'!$H$22-'Calcification Rates'!$I$22)</f>
        <v>4.7469999999999999</v>
      </c>
      <c r="Y49" s="2">
        <f>$A49*('Calcification Rates'!$F$22+'Calcification Rates'!$G$22)*('Calcification Rates'!$H$22+'Calcification Rates'!$I$22)</f>
        <v>11.984999999999999</v>
      </c>
      <c r="Z49" s="2">
        <f>((((((((($A49*2)/PI())/2)+'Calcification Rates'!$F$25)^2)*PI())/2))-((((((($A49*2)/PI())/2)^2)*PI())/2)))*'Calcification Rates'!$H$25</f>
        <v>88.594070299942928</v>
      </c>
      <c r="AA49" s="2">
        <f>((((((((($A49*2)/PI())/2)+('Calcification Rates'!$F$25-'Calcification Rates'!$G$25))^2)*PI())/2))-((((((($A49*2)/PI())/2)^2)*PI())/2)))*('Calcification Rates'!$H$25-'Calcification Rates'!$I$25)</f>
        <v>38.478358161325026</v>
      </c>
      <c r="AB49" s="2">
        <f>((((((((($A49*2)/PI())/2)+('Calcification Rates'!$F$25+'Calcification Rates'!$G$25))^2)*PI())/2))-((((((($A49*2)/PI())/2)^2)*PI())/2)))*('Calcification Rates'!$H$25+'Calcification Rates'!$I$25)</f>
        <v>140.35572744186518</v>
      </c>
      <c r="AC49" s="2">
        <f>((((((((($A49*2)/PI())/2)+'Calcification Rates'!$F$26)^2)*PI())/2))-((((((($A49*2)/PI())/2)^2)*PI())/2)))*'Calcification Rates'!$H$26</f>
        <v>88.594070299942928</v>
      </c>
      <c r="AD49" s="2">
        <f>((((((((($A49*2)/PI())/2)+('Calcification Rates'!$F$26-'Calcification Rates'!$G$26))^2)*PI())/2))-((((((($A49*2)/PI())/2)^2)*PI())/2)))*('Calcification Rates'!$H$26-'Calcification Rates'!$I$26)</f>
        <v>38.478358161325026</v>
      </c>
      <c r="AE49" s="2">
        <f>((((((((($A49*2)/PI())/2)+('Calcification Rates'!$F$26+'Calcification Rates'!$G$26))^2)*PI())/2))-((((((($A49*2)/PI())/2)^2)*PI())/2)))*('Calcification Rates'!$H$26+'Calcification Rates'!$I$26)</f>
        <v>140.35572744186518</v>
      </c>
      <c r="AF49" s="2">
        <f>((((((((($A49*2)/PI())/2)+'Calcification Rates'!$F$27)^2)*PI())/2))-((((((($A49*2)/PI())/2)^2)*PI())/2)))*'Calcification Rates'!$H$27</f>
        <v>88.594070299942928</v>
      </c>
      <c r="AG49" s="2">
        <f>((((((((($A49*2)/PI())/2)+('Calcification Rates'!$F$27-'Calcification Rates'!$G$27))^2)*PI())/2))-((((((($A49*2)/PI())/2)^2)*PI())/2)))*('Calcification Rates'!$H$27-'Calcification Rates'!$I$27)</f>
        <v>38.478358161325026</v>
      </c>
      <c r="AH49" s="2">
        <f>((((((((($A49*2)/PI())/2)+('Calcification Rates'!$F$27+'Calcification Rates'!$G$27))^2)*PI())/2))-((((((($A49*2)/PI())/2)^2)*PI())/2)))*('Calcification Rates'!$H$27+'Calcification Rates'!$I$27)</f>
        <v>140.35572744186518</v>
      </c>
      <c r="AI49" s="2">
        <f>$A49*'Calcification Rates'!$F$29*'Calcification Rates'!$H$29</f>
        <v>75.843899999999991</v>
      </c>
      <c r="AJ49" s="2">
        <f>$A49*('Calcification Rates'!$F$29-'Calcification Rates'!$G$29)*('Calcification Rates'!$H$29-'Calcification Rates'!$I$29)</f>
        <v>70.174759999999992</v>
      </c>
      <c r="AK49" s="2">
        <f>$A49*('Calcification Rates'!$F$29+'Calcification Rates'!$G$29)*('Calcification Rates'!$H$29+'Calcification Rates'!$I$29)</f>
        <v>81.51303999999999</v>
      </c>
      <c r="AL49" s="2">
        <f>(2*'Calcification Rates'!$F$30*'Calcification Rates'!$H$30)+0.1*'Calcification Rates'!$F$30*($A49+(2*'Calcification Rates'!$F$30))*'Calcification Rates'!$H$30</f>
        <v>12.180757230268874</v>
      </c>
      <c r="AM49" s="2">
        <f>(2*('Calcification Rates'!$F$30-'Calcification Rates'!$G$30)*('Calcification Rates'!$H$30-'Calcification Rates'!$I$30))+(0.1*('Calcification Rates'!$F$30-'Calcification Rates'!$G$30)*($A49+(2*'Calcification Rates'!$F$30-'Calcification Rates'!$G$30)))*('Calcification Rates'!$H$30-'Calcification Rates'!$I$30)</f>
        <v>7.094297673310427</v>
      </c>
      <c r="AN49" s="2">
        <f>(2*('Calcification Rates'!$F$30+'Calcification Rates'!$G$30)*('Calcification Rates'!$H$30+'Calcification Rates'!$I$30))+(0.1*('Calcification Rates'!$F$30+'Calcification Rates'!$G$30)*($A49+(2*'Calcification Rates'!$F$30+'Calcification Rates'!$G$30)))*('Calcification Rates'!$H$30+'Calcification Rates'!$I$30)</f>
        <v>18.6360479010361</v>
      </c>
      <c r="AO49" s="2">
        <f>((((((((($A49*2)/PI())/2)+'Calcification Rates'!$F$31)^2)*PI())/2))-((((((($A49*2)/PI())/2)^2)*PI())/2)))*'Calcification Rates'!$H$31</f>
        <v>162.28747723715119</v>
      </c>
      <c r="AP49" s="2">
        <f>((((((((($A49*2)/PI())/2)+('Calcification Rates'!$F$31-'Calcification Rates'!$G$31))^2)*PI())/2))-((((((($A49*2)/PI())/2)^2)*PI())/2)))*('Calcification Rates'!$H$31-'Calcification Rates'!$I$31)</f>
        <v>100.26983603402068</v>
      </c>
      <c r="AQ49" s="2">
        <f>((((((((($A49*2)/PI())/2)+('Calcification Rates'!$F$31+'Calcification Rates'!$G$31))^2)*PI())/2))-((((((($A49*2)/PI())/2)^2)*PI())/2)))*('Calcification Rates'!$H$31+'Calcification Rates'!$I$31)</f>
        <v>240.3193658932195</v>
      </c>
      <c r="AR49" s="2">
        <f>(2*'Calcification Rates'!$F$32*'Calcification Rates'!$H$32)+0.1*'Calcification Rates'!$F$32*($A49+(2*'Calcification Rates'!$F$32))*'Calcification Rates'!$H$32</f>
        <v>12.180757230268874</v>
      </c>
      <c r="AS49" s="2">
        <f>(2*('Calcification Rates'!$F$32-'Calcification Rates'!$G$32)*('Calcification Rates'!$H$32-'Calcification Rates'!$I$32))+(0.1*('Calcification Rates'!$F$32-'Calcification Rates'!$G$32)*($A49+(2*'Calcification Rates'!$F$32-'Calcification Rates'!$G$32)))*('Calcification Rates'!$H$32-'Calcification Rates'!$I$32)</f>
        <v>7.094297673310427</v>
      </c>
      <c r="AT49" s="2">
        <f>(2*('Calcification Rates'!$F$32+'Calcification Rates'!$G$32)*('Calcification Rates'!$H$32+'Calcification Rates'!$I$32))+(0.1*('Calcification Rates'!$F$32+'Calcification Rates'!$G$32)*($A49+(2*'Calcification Rates'!$F$32+'Calcification Rates'!$G$32)))*('Calcification Rates'!$H$32+'Calcification Rates'!$I$32)</f>
        <v>18.6360479010361</v>
      </c>
      <c r="AU49" s="2">
        <f>((((((((($A49*2)/PI())/2)+'Calcification Rates'!$F$36)^2)*PI())/2))-((((((($A49*2)/PI())/2)^2)*PI())/2)))*'Calcification Rates'!$H$36</f>
        <v>62.657329235363214</v>
      </c>
      <c r="AV49" s="2">
        <f>((((((((($A49*2)/PI())/2)+('Calcification Rates'!$F$36-'Calcification Rates'!$G$36))^2)*PI())/2))-((((((($A49*2)/PI())/2)^2)*PI())/2)))*('Calcification Rates'!$H$36-'Calcification Rates'!$I$36)</f>
        <v>47.981370561270914</v>
      </c>
      <c r="AW49" s="2">
        <f>((((((((($A49*2)/PI())/2)+('Calcification Rates'!$F$36+'Calcification Rates'!$G$36))^2)*PI())/2))-((((((($A49*2)/PI())/2)^2)*PI())/2)))*('Calcification Rates'!$H$36+'Calcification Rates'!$I$36)</f>
        <v>79.040038300110737</v>
      </c>
      <c r="AX49" s="2">
        <f>$A49*'Calcification Rates'!$F$37*'Calcification Rates'!$H$37</f>
        <v>60.742547988215499</v>
      </c>
      <c r="AY49" s="2">
        <f>$A49*('Calcification Rates'!$F$37-'Calcification Rates'!$G$37)*('Calcification Rates'!$H$37-'Calcification Rates'!$I$37)</f>
        <v>46.757695139882273</v>
      </c>
      <c r="AZ49" s="2">
        <f>$A49*('Calcification Rates'!$F$37+'Calcification Rates'!$G$37)*('Calcification Rates'!$H$37+'Calcification Rates'!$I$37)</f>
        <v>76.229073544630836</v>
      </c>
      <c r="BA49" s="2">
        <f>$A49*'Calcification Rates'!$F$38*'Calcification Rates'!$H$38</f>
        <v>90.403340666666679</v>
      </c>
      <c r="BB49" s="2">
        <f>$A49*('Calcification Rates'!$F$38-'Calcification Rates'!$G$38)*('Calcification Rates'!$H$38-'Calcification Rates'!$I$38)</f>
        <v>68.978436242424252</v>
      </c>
      <c r="BC49" s="2">
        <f>$A49*('Calcification Rates'!$F$38+'Calcification Rates'!$G$38)*('Calcification Rates'!$H$38+'Calcification Rates'!$I$38)</f>
        <v>114.32491500000003</v>
      </c>
      <c r="BD49" s="2">
        <f>(2*'Calcification Rates'!$F$39*'Calcification Rates'!$H$39)+0.1*'Calcification Rates'!$F$39*(AN49+(2*'Calcification Rates'!$F$39))*'Calcification Rates'!$H$39</f>
        <v>7.2044594407298188</v>
      </c>
      <c r="BE49" s="2">
        <f>(2*('Calcification Rates'!$F$39-'Calcification Rates'!$G$39)*('Calcification Rates'!$H$39-'Calcification Rates'!$I$39))+(0.1*('Calcification Rates'!$F$39-'Calcification Rates'!$G$39)*(AN49+(2*'Calcification Rates'!$F$39-'Calcification Rates'!$G$39)))*('Calcification Rates'!$H$39-'Calcification Rates'!$I$39)</f>
        <v>4.1825052027376657</v>
      </c>
      <c r="BF49" s="2">
        <f>(2*('Calcification Rates'!$F$39+'Calcification Rates'!$G$39)*('Calcification Rates'!$H$39+'Calcification Rates'!$I$39))+(0.1*('Calcification Rates'!$F$39+'Calcification Rates'!$G$39)*(AN49+(2*'Calcification Rates'!$F$39+'Calcification Rates'!$G$39)))*('Calcification Rates'!$H$39+'Calcification Rates'!$I$39)</f>
        <v>11.057669326808796</v>
      </c>
      <c r="BG49" s="2">
        <f>((((((((($A49*2)/PI())/2)+'Calcification Rates'!$F$40)^2)*PI())/2))-((((((($A49*2)/PI())/2)^2)*PI())/2)))*'Calcification Rates'!$H$40</f>
        <v>62.657329235363214</v>
      </c>
      <c r="BH49" s="2">
        <f>((((((((($A49*2)/PI())/2)+('Calcification Rates'!$F$40-'Calcification Rates'!$G$40))^2)*PI())/2))-((((((($A49*2)/PI())/2)^2)*PI())/2)))*('Calcification Rates'!$H$40-'Calcification Rates'!$I$40)</f>
        <v>47.981370561270914</v>
      </c>
      <c r="BI49" s="2">
        <f>((((((((($A49*2)/PI())/2)+('Calcification Rates'!$F$40+'Calcification Rates'!$G$40))^2)*PI())/2))-((((((($A49*2)/PI())/2)^2)*PI())/2)))*('Calcification Rates'!$H$40+'Calcification Rates'!$I$40)</f>
        <v>79.040038300110737</v>
      </c>
      <c r="BJ49" s="2">
        <f>((((((((($A49*2)/PI())/2)+'Calcification Rates'!$F$41)^2)*PI())/2))-((((((($A49*2)/PI())/2)^2)*PI())/2)))*'Calcification Rates'!$H$41</f>
        <v>72.174690738456846</v>
      </c>
      <c r="BK49" s="2">
        <f>((((((((($A49*2)/PI())/2)+('Calcification Rates'!$F$41-'Calcification Rates'!$G$41))^2)*PI())/2))-((((((($A49*2)/PI())/2)^2)*PI())/2)))*('Calcification Rates'!$H$41-'Calcification Rates'!$I$41)</f>
        <v>57.865970117726377</v>
      </c>
      <c r="BL49" s="2">
        <f>((((((((($A49*2)/PI())/2)+('Calcification Rates'!$F$41+'Calcification Rates'!$G$41))^2)*PI())/2))-((((((($A49*2)/PI())/2)^2)*PI())/2)))*('Calcification Rates'!$H$41+'Calcification Rates'!$I$41)</f>
        <v>87.94090910377335</v>
      </c>
      <c r="BM49" s="2">
        <f>((((1-'Calcification Rates'!$J$42)*$A49)*'Calcification Rates'!$F$42*0.1)+('Calcification Rates'!$J$42*$A49*'Calcification Rates'!$F$42))*'Calcification Rates'!$H$42</f>
        <v>18.438208769232787</v>
      </c>
      <c r="BN49" s="2">
        <f>((((1-'Calcification Rates'!$J$42)*BI49)*(('Calcification Rates'!$F$42-'Calcification Rates'!$G$42)*0.1))+('Calcification Rates'!$J$42*BI49*('Calcification Rates'!$F$42-'Calcification Rates'!$G$42)))*('Calcification Rates'!$H$42-'Calcification Rates'!$I$42)</f>
        <v>23.378223260691136</v>
      </c>
      <c r="BO49" s="2">
        <f>((((1-'Calcification Rates'!$J$42)*BI49)*(('Calcification Rates'!$F$42+'Calcification Rates'!$G$42)*0.1))+('Calcification Rates'!$J$42*BI49*('Calcification Rates'!$F$42+'Calcification Rates'!$G$42)))*('Calcification Rates'!$H$42+'Calcification Rates'!$I$42)</f>
        <v>39.609407573286333</v>
      </c>
      <c r="BP49" s="2">
        <f>(2*'Calcification Rates'!$F$43*'Calcification Rates'!$H$43)+0.1*'Calcification Rates'!$F$43*($A49+(2*'Calcification Rates'!$F$43))*'Calcification Rates'!$H$43</f>
        <v>12.180757230268874</v>
      </c>
      <c r="BQ49" s="2">
        <f>(2*('Calcification Rates'!$F$43-'Calcification Rates'!$G$43)*('Calcification Rates'!$H$43-'Calcification Rates'!$I$43))+(0.1*('Calcification Rates'!$F$43-'Calcification Rates'!$G$43)*($A49+(2*'Calcification Rates'!$F$43-'Calcification Rates'!$G$43)))*('Calcification Rates'!$H$43-'Calcification Rates'!$I$43)</f>
        <v>7.094297673310427</v>
      </c>
      <c r="BR49" s="2">
        <f>(2*('Calcification Rates'!$F$43+'Calcification Rates'!$G$43)*('Calcification Rates'!$H$43+'Calcification Rates'!$I$43))+(0.1*('Calcification Rates'!$F$43+'Calcification Rates'!$G$43)*($A49+(2*'Calcification Rates'!$F$43+'Calcification Rates'!$G$43)))*('Calcification Rates'!$H$43+'Calcification Rates'!$I$43)</f>
        <v>18.6360479010361</v>
      </c>
      <c r="BS49" s="2">
        <f>$A49*'Calcification Rates'!$F$44*'Calcification Rates'!$H$44</f>
        <v>75.026517777777784</v>
      </c>
      <c r="BT49" s="2">
        <f>$A49*('Calcification Rates'!$F$44-'Calcification Rates'!$G$44)*('Calcification Rates'!$H$44-'Calcification Rates'!$I$44)</f>
        <v>55.830765572307683</v>
      </c>
      <c r="BU49" s="2">
        <f>$A49*('Calcification Rates'!$F$44+'Calcification Rates'!$G$44)*('Calcification Rates'!$H$44+'Calcification Rates'!$I$44)</f>
        <v>96.378932007091748</v>
      </c>
      <c r="BV49" s="2">
        <f>(2*'Calcification Rates'!$F$45*'Calcification Rates'!$H$45)+0.1*'Calcification Rates'!$F$45*($A49+(2*'Calcification Rates'!$F$45))*'Calcification Rates'!$H$45</f>
        <v>12.180757230268874</v>
      </c>
      <c r="BW49" s="2">
        <f>(2*('Calcification Rates'!$F$45-'Calcification Rates'!$G$45)*('Calcification Rates'!$H$45-'Calcification Rates'!$I$45))+(0.1*('Calcification Rates'!$F$45-'Calcification Rates'!$G$45)*($A49+(2*'Calcification Rates'!$F$45-'Calcification Rates'!$G$45)))*('Calcification Rates'!$H$45-'Calcification Rates'!$I$45)</f>
        <v>7.094297673310427</v>
      </c>
      <c r="BX49" s="2">
        <f>(2*('Calcification Rates'!$F$45+'Calcification Rates'!$G$45)*('Calcification Rates'!$H$45+'Calcification Rates'!$I$45))+(0.1*('Calcification Rates'!$F$45+'Calcification Rates'!$G$45)*($A49+(2*'Calcification Rates'!$F$45+'Calcification Rates'!$G$45)))*('Calcification Rates'!$H$45+'Calcification Rates'!$I$45)</f>
        <v>18.6360479010361</v>
      </c>
      <c r="BY49" s="2">
        <f>$A49*'Calcification Rates'!$F$46*'Calcification Rates'!$H$46</f>
        <v>19.063200000000002</v>
      </c>
      <c r="BZ49" s="2">
        <f>$A49*('Calcification Rates'!$F$46-'Calcification Rates'!$G$46)*('Calcification Rates'!$H$46-'Calcification Rates'!$I$46)</f>
        <v>14.702775000000001</v>
      </c>
      <c r="CA49" s="2">
        <f>$A49*('Calcification Rates'!$F$46+'Calcification Rates'!$G$46)*('Calcification Rates'!$H$46+'Calcification Rates'!$I$46)</f>
        <v>23.867775000000005</v>
      </c>
      <c r="CB49" s="2">
        <f>(2*'Calcification Rates'!$F$47*'Calcification Rates'!$H$47)+0.1*'Calcification Rates'!$F$47*(BL49+(2*'Calcification Rates'!$F$47))*'Calcification Rates'!$H$47</f>
        <v>19.363612241586882</v>
      </c>
      <c r="CC49" s="2">
        <f>(2*('Calcification Rates'!$F$47-'Calcification Rates'!$G$47)*('Calcification Rates'!$H$47-'Calcification Rates'!$I$47))+(0.1*('Calcification Rates'!$F$47-'Calcification Rates'!$G$47)*(BL49+(2*'Calcification Rates'!$F$47-'Calcification Rates'!$G$47)))*('Calcification Rates'!$H$47-'Calcification Rates'!$I$47)</f>
        <v>11.297218001578987</v>
      </c>
      <c r="CD49" s="2">
        <f>(2*('Calcification Rates'!$F$47+'Calcification Rates'!$G$47)*('Calcification Rates'!$H$47+'Calcification Rates'!$I$47))+(0.1*('Calcification Rates'!$F$47+'Calcification Rates'!$G$47)*(BL49+(2*'Calcification Rates'!$F$47+'Calcification Rates'!$G$47)))*('Calcification Rates'!$H$47+'Calcification Rates'!$I$47)</f>
        <v>29.574781236887326</v>
      </c>
      <c r="CE49" s="2">
        <f>(2*'Calcification Rates'!$F$48*'Calcification Rates'!$H$48)+0.1*'Calcification Rates'!$F$48*($A49+(2*'Calcification Rates'!$F$48))*'Calcification Rates'!$H$48</f>
        <v>12.180757230268874</v>
      </c>
      <c r="CF49" s="2">
        <f>(2*('Calcification Rates'!$F$48-'Calcification Rates'!$G$48)*('Calcification Rates'!$H$48-'Calcification Rates'!$I$48))+(0.1*('Calcification Rates'!$F$48-'Calcification Rates'!$G$48)*($A49+(2*'Calcification Rates'!$F$48-'Calcification Rates'!$G$48)))*('Calcification Rates'!$H$48-'Calcification Rates'!$I$48)</f>
        <v>7.094297673310427</v>
      </c>
      <c r="CG49" s="2">
        <f>(2*('Calcification Rates'!$F$48+'Calcification Rates'!$G$48)*('Calcification Rates'!$H$48+'Calcification Rates'!$I$48))+(0.1*('Calcification Rates'!$F$48+'Calcification Rates'!$G$48)*($A49+(2*'Calcification Rates'!$F$48+'Calcification Rates'!$G$48)))*('Calcification Rates'!$H$48+'Calcification Rates'!$I$48)</f>
        <v>18.6360479010361</v>
      </c>
      <c r="CH49" s="2">
        <f>((((1-'Calcification Rates'!$J$52)*$A49)*'Calcification Rates'!$F$52*0.1)+('Calcification Rates'!$J$52*$A49*'Calcification Rates'!$F$52))*'Calcification Rates'!$H$52</f>
        <v>104.08942795999999</v>
      </c>
      <c r="CI49" s="2">
        <f>((((1-'Calcification Rates'!$J$52)*$A49)*(('Calcification Rates'!$F$52-'Calcification Rates'!$G$52)*0.1))+('Calcification Rates'!$J$52*$A49*('Calcification Rates'!$F$52-'Calcification Rates'!$G$52)))*('Calcification Rates'!$H$52-'Calcification Rates'!$I$52)</f>
        <v>68.138403590884238</v>
      </c>
      <c r="CJ49" s="2">
        <f>((((1-'Calcification Rates'!$J$52)*$A49)*(('Calcification Rates'!$F$52+'Calcification Rates'!$G$52)*0.1))+('Calcification Rates'!$J$52*$A49*('Calcification Rates'!$F$52+'Calcification Rates'!$G$52)))*('Calcification Rates'!$H$52+'Calcification Rates'!$I$52)</f>
        <v>147.26310492140871</v>
      </c>
      <c r="CK49" s="2">
        <f>((((1-'Calcification Rates'!$J$53)*$A49)*'Calcification Rates'!$F$53*0.1)+('Calcification Rates'!$J$53*$A49*'Calcification Rates'!$F$53))*'Calcification Rates'!$H$53</f>
        <v>124.56242732981825</v>
      </c>
      <c r="CL49" s="2">
        <f>((((1-'Calcification Rates'!$J$53)*$A49)*(('Calcification Rates'!$F$53-'Calcification Rates'!$G$53)*0.1))+('Calcification Rates'!$J$53*$A49*('Calcification Rates'!$F$53-'Calcification Rates'!$G$53)))*('Calcification Rates'!$H$53-'Calcification Rates'!$I$53)</f>
        <v>86.207889216319828</v>
      </c>
      <c r="CM49" s="2">
        <f>((((1-'Calcification Rates'!$J$53)*$A49)*(('Calcification Rates'!$F$53+'Calcification Rates'!$G$53)*0.1))+('Calcification Rates'!$J$53*$A49*('Calcification Rates'!$F$53+'Calcification Rates'!$G$53)))*('Calcification Rates'!$H$53+'Calcification Rates'!$I$53)</f>
        <v>169.93458864838234</v>
      </c>
      <c r="CN49" s="2">
        <f>((((1-'Calcification Rates'!$J$54)*$A49)*'Calcification Rates'!$F$54*0.1)+('Calcification Rates'!$J$54*$A49*'Calcification Rates'!$F$54))*'Calcification Rates'!$H$54</f>
        <v>106.19932591206016</v>
      </c>
      <c r="CO49" s="2">
        <f>((((1-'Calcification Rates'!$J$54)*$A49)*(('Calcification Rates'!$F$54-'Calcification Rates'!$G$54)*0.1))+('Calcification Rates'!$J$54*$A49*('Calcification Rates'!$F$54-'Calcification Rates'!$G$54)))*('Calcification Rates'!$H$54-'Calcification Rates'!$I$54)</f>
        <v>75.957837541125528</v>
      </c>
      <c r="CP49" s="2">
        <f>((((1-'Calcification Rates'!$J$54)*$A49)*(('Calcification Rates'!$F$54+'Calcification Rates'!$G$54)*0.1))+('Calcification Rates'!$J$54*$A49*('Calcification Rates'!$F$54+'Calcification Rates'!$G$54)))*('Calcification Rates'!$H$54+'Calcification Rates'!$I$54)</f>
        <v>141.24759589757628</v>
      </c>
      <c r="CQ49" s="2">
        <f>((((1-'Calcification Rates'!$J$55)*$A49)*'Calcification Rates'!$F$55*0.1)+('Calcification Rates'!$J$55*$A49*'Calcification Rates'!$F$55))*'Calcification Rates'!$H$55</f>
        <v>106.20744779322916</v>
      </c>
      <c r="CR49" s="2">
        <f>((((1-'Calcification Rates'!$J$55)*$A49)*(('Calcification Rates'!$F$55-'Calcification Rates'!$G$55)*0.1))+('Calcification Rates'!$J$55*$A49*('Calcification Rates'!$F$55-'Calcification Rates'!$G$55)))*('Calcification Rates'!$H$55-'Calcification Rates'!$I$55)</f>
        <v>77.608545539675035</v>
      </c>
      <c r="CS49" s="2">
        <f>((((1-'Calcification Rates'!$J$55)*$A49)*(('Calcification Rates'!$F$55+'Calcification Rates'!$G$55)*0.1))+('Calcification Rates'!$J$55*$A49*('Calcification Rates'!$F$55+'Calcification Rates'!$G$55)))*('Calcification Rates'!$H$55+'Calcification Rates'!$I$55)</f>
        <v>139.15549288007577</v>
      </c>
      <c r="CT49" s="2">
        <f>((((1-'Calcification Rates'!$J$56)*$A49)*'Calcification Rates'!$F$56*0.1)+('Calcification Rates'!$J$56*$A49*'Calcification Rates'!$F$56))*'Calcification Rates'!$H$56</f>
        <v>102.58532001666667</v>
      </c>
      <c r="CU49" s="2">
        <f>((((1-'Calcification Rates'!$J$56)*$A49)*(('Calcification Rates'!$F$56-'Calcification Rates'!$G$56)*0.1))+('Calcification Rates'!$J$56*$A49*('Calcification Rates'!$F$56-'Calcification Rates'!$G$56)))*('Calcification Rates'!$H$56-'Calcification Rates'!$I$56)</f>
        <v>76.015151027747265</v>
      </c>
      <c r="CV49" s="2">
        <f>((((1-'Calcification Rates'!$J$56)*$A49)*(('Calcification Rates'!$F$56+'Calcification Rates'!$G$56)*0.1))+('Calcification Rates'!$J$56*$A49*('Calcification Rates'!$F$56+'Calcification Rates'!$G$56)))*('Calcification Rates'!$H$56+'Calcification Rates'!$I$56)</f>
        <v>133.06300151841785</v>
      </c>
      <c r="CW49" s="2">
        <f>((((1-'Calcification Rates'!$J$57)*$A49)*'Calcification Rates'!$F$57*0.1)+('Calcification Rates'!$J$57*$A49*'Calcification Rates'!$F$57))*'Calcification Rates'!$H$57</f>
        <v>104.91680456249999</v>
      </c>
      <c r="CX49" s="2">
        <f>((((1-'Calcification Rates'!$J$57)*$A49)*(('Calcification Rates'!$F$57-'Calcification Rates'!$G$57)*0.1))+('Calcification Rates'!$J$57*$A49*('Calcification Rates'!$F$57-'Calcification Rates'!$G$57)))*('Calcification Rates'!$H$57-'Calcification Rates'!$I$57)</f>
        <v>68.706001890463853</v>
      </c>
      <c r="CY49" s="2">
        <f>((((1-'Calcification Rates'!$J$57)*$A49)*(('Calcification Rates'!$F$57+'Calcification Rates'!$G$57)*0.1))+('Calcification Rates'!$J$57*$A49*('Calcification Rates'!$F$57+'Calcification Rates'!$G$57)))*('Calcification Rates'!$H$57+'Calcification Rates'!$I$57)</f>
        <v>147.64012808925577</v>
      </c>
      <c r="CZ49" s="2">
        <f>((((1-'Calcification Rates'!$J$58)*$A49)*'Calcification Rates'!$F$58*0.1)+('Calcification Rates'!$J$58*$A49*'Calcification Rates'!$F$58))*'Calcification Rates'!$H$58</f>
        <v>106.19932591206016</v>
      </c>
      <c r="DA49" s="2">
        <f>((((1-'Calcification Rates'!$J$58)*$A49)*(('Calcification Rates'!$F$58-'Calcification Rates'!$G$58)*0.1))+('Calcification Rates'!$J$58*$A49*('Calcification Rates'!$F$58-'Calcification Rates'!$G$58)))*('Calcification Rates'!$H$58-'Calcification Rates'!$I$58)</f>
        <v>75.957837541125528</v>
      </c>
      <c r="DB49" s="2">
        <f>((((1-'Calcification Rates'!$J$58)*$A49)*(('Calcification Rates'!$F$58+'Calcification Rates'!$G$58)*0.1))+('Calcification Rates'!$J$58*$A49*('Calcification Rates'!$F$58+'Calcification Rates'!$G$58)))*('Calcification Rates'!$H$58+'Calcification Rates'!$I$58)</f>
        <v>141.24759589757628</v>
      </c>
      <c r="DC49" s="2">
        <f>((((1-'Calcification Rates'!$J$59)*$A49)*'Calcification Rates'!$F$59*0.1)+('Calcification Rates'!$J$59*$A49*'Calcification Rates'!$F$59))*'Calcification Rates'!$H$59</f>
        <v>88.037794320000003</v>
      </c>
      <c r="DD49" s="2">
        <f>((((1-'Calcification Rates'!$J$59)*$A49)*(('Calcification Rates'!$F$59-'Calcification Rates'!$G$59)*0.1))+('Calcification Rates'!$J$59*$A49*('Calcification Rates'!$F$59-'Calcification Rates'!$G$59)))*('Calcification Rates'!$H$59-'Calcification Rates'!$I$59)</f>
        <v>68.295309899999992</v>
      </c>
      <c r="DE49" s="2">
        <f>((((1-'Calcification Rates'!$J$59)*$A49)*(('Calcification Rates'!$F$59+'Calcification Rates'!$G$59)*0.1))+('Calcification Rates'!$J$59*$A49*('Calcification Rates'!$F$59+'Calcification Rates'!$G$59)))*('Calcification Rates'!$H$59+'Calcification Rates'!$I$59)</f>
        <v>109.65233292000001</v>
      </c>
      <c r="DF49" s="2">
        <f>((((1-'Calcification Rates'!$J$60)*$A49)*'Calcification Rates'!$F$60*0.1)+('Calcification Rates'!$J$60*$A49*'Calcification Rates'!$F$60))*'Calcification Rates'!$H$60</f>
        <v>114.37573862195123</v>
      </c>
      <c r="DG49" s="2">
        <f>((((1-'Calcification Rates'!$J$60)*$A49)*(('Calcification Rates'!$F$60-'Calcification Rates'!$G$60)*0.1))+('Calcification Rates'!$J$60*$A49*('Calcification Rates'!$F$60-'Calcification Rates'!$G$60)))*('Calcification Rates'!$H$60-'Calcification Rates'!$I$60)</f>
        <v>87.38441909380964</v>
      </c>
      <c r="DH49" s="2">
        <f>((((1-'Calcification Rates'!$J$60)*$A49)*(('Calcification Rates'!$F$60+'Calcification Rates'!$G$60)*0.1))+('Calcification Rates'!$J$60*$A49*('Calcification Rates'!$F$60+'Calcification Rates'!$G$60)))*('Calcification Rates'!$H$60+'Calcification Rates'!$I$60)</f>
        <v>144.88886124580941</v>
      </c>
      <c r="DI49" s="2">
        <f>((((1-'Calcification Rates'!$J$61)*$A49)*'Calcification Rates'!$F$61*0.1)+('Calcification Rates'!$J$61*$A49*'Calcification Rates'!$F$61))*'Calcification Rates'!$H$61</f>
        <v>106.19932591206016</v>
      </c>
      <c r="DJ49" s="2">
        <f>((((1-'Calcification Rates'!$J$61)*$A49)*(('Calcification Rates'!$F$61-'Calcification Rates'!$G$61)*0.1))+('Calcification Rates'!$J$61*$A49*('Calcification Rates'!$F$61-'Calcification Rates'!$G$61)))*('Calcification Rates'!$H$61-'Calcification Rates'!$I$61)</f>
        <v>75.957837541125528</v>
      </c>
      <c r="DK49" s="2">
        <f>((((1-'Calcification Rates'!$J$61)*$A49)*(('Calcification Rates'!$F$61+'Calcification Rates'!$G$61)*0.1))+('Calcification Rates'!$J$61*$A49*('Calcification Rates'!$F$61+'Calcification Rates'!$G$61)))*('Calcification Rates'!$H$61+'Calcification Rates'!$I$61)</f>
        <v>141.24759589757628</v>
      </c>
      <c r="DL49" s="2">
        <f>(2*'Calcification Rates'!$F$62*'Calcification Rates'!$H$62)+0.1*'Calcification Rates'!$F$62*(CV49+(2*'Calcification Rates'!$F$62))*'Calcification Rates'!$H$62</f>
        <v>27.280032631768492</v>
      </c>
      <c r="DM49" s="2">
        <f>(2*('Calcification Rates'!$F$62-'Calcification Rates'!$G$62)*('Calcification Rates'!$H$62-'Calcification Rates'!$I$62))+(0.1*('Calcification Rates'!$F$62-'Calcification Rates'!$G$62)*(CV49+(2*'Calcification Rates'!$F$62-'Calcification Rates'!$G$62)))*('Calcification Rates'!$H$62-'Calcification Rates'!$I$62)</f>
        <v>15.929371112366733</v>
      </c>
      <c r="DN49" s="2">
        <f>(2*('Calcification Rates'!$F$62+'Calcification Rates'!$G$62)*('Calcification Rates'!$H$62+'Calcification Rates'!$I$62))+(0.1*('Calcification Rates'!$F$62+'Calcification Rates'!$G$62)*(CV49+(2*'Calcification Rates'!$F$62+'Calcification Rates'!$G$62)))*('Calcification Rates'!$H$62+'Calcification Rates'!$I$62)</f>
        <v>41.630657554346534</v>
      </c>
      <c r="DO49" s="2">
        <f>((((((((($A49*2)/PI())/2)+'Calcification Rates'!$F$63)^2)*PI())/2))-((((((($A49*2)/PI())/2)^2)*PI())/2)))*'Calcification Rates'!$H$63</f>
        <v>50.804267648815113</v>
      </c>
      <c r="DP49" s="2">
        <f>((((((((($A49*2)/PI())/2)+('Calcification Rates'!$F$63-'Calcification Rates'!$G$63))^2)*PI())/2))-((((((($A49*2)/PI())/2)^2)*PI())/2)))*('Calcification Rates'!$H$63-'Calcification Rates'!$I$63)</f>
        <v>37.311192790502815</v>
      </c>
      <c r="DQ49" s="2">
        <f>((((((((($A49*2)/PI())/2)+('Calcification Rates'!$F$63+'Calcification Rates'!$G$63))^2)*PI())/2))-((((((($A49*2)/PI())/2)^2)*PI())/2)))*('Calcification Rates'!$H$63+'Calcification Rates'!$I$63)</f>
        <v>65.880129808973805</v>
      </c>
      <c r="DR49" s="2">
        <f>(2*'Calcification Rates'!$F$64*'Calcification Rates'!$H$64)+0.1*'Calcification Rates'!$F$64*($A49+(2*'Calcification Rates'!$F$64))*'Calcification Rates'!$H$64</f>
        <v>12.180757230268874</v>
      </c>
      <c r="DS49" s="2">
        <f>(2*('Calcification Rates'!$F$64-'Calcification Rates'!$G$64)*('Calcification Rates'!$H$64-'Calcification Rates'!$I$64))+(0.1*('Calcification Rates'!$F$64-'Calcification Rates'!$G$64)*($A49+(2*'Calcification Rates'!$F$64-'Calcification Rates'!$G$64)))*('Calcification Rates'!$H$64-'Calcification Rates'!$I$64)</f>
        <v>7.094297673310427</v>
      </c>
      <c r="DT49" s="2">
        <f>(2*('Calcification Rates'!$F$64+'Calcification Rates'!$G$64)*('Calcification Rates'!$H$64+'Calcification Rates'!$I$64))+(0.1*('Calcification Rates'!$F$64+'Calcification Rates'!$G$64)*($A49+(2*'Calcification Rates'!$F$64+'Calcification Rates'!$G$64)))*('Calcification Rates'!$H$64+'Calcification Rates'!$I$64)</f>
        <v>18.6360479010361</v>
      </c>
      <c r="DU49" s="2">
        <f>((((((((($A49*2)/PI())/2)+'Calcification Rates'!$F$65)^2)*PI())/2))-((((((($A49*2)/PI())/2)^2)*PI())/2)))*'Calcification Rates'!$H$65</f>
        <v>50.804267648815113</v>
      </c>
      <c r="DV49" s="2">
        <f>((((((((($A49*2)/PI())/2)+('Calcification Rates'!$F$65-'Calcification Rates'!$G$65))^2)*PI())/2))-((((((($A49*2)/PI())/2)^2)*PI())/2)))*('Calcification Rates'!$H$65-'Calcification Rates'!$I$65)</f>
        <v>37.311192790502815</v>
      </c>
      <c r="DW49" s="2">
        <f>((((((((($A49*2)/PI())/2)+('Calcification Rates'!$F$65+'Calcification Rates'!$G$65))^2)*PI())/2))-((((((($A49*2)/PI())/2)^2)*PI())/2)))*('Calcification Rates'!$H$65+'Calcification Rates'!$I$65)</f>
        <v>65.880129808973805</v>
      </c>
      <c r="DX49" s="2">
        <f>(2*'Calcification Rates'!$F$66*'Calcification Rates'!$H$66)+0.1*'Calcification Rates'!$F$66*(DH49+(2*'Calcification Rates'!$F$66))*'Calcification Rates'!$H$66</f>
        <v>29.35481400974745</v>
      </c>
      <c r="DY49" s="2">
        <f>(2*('Calcification Rates'!$F$66-'Calcification Rates'!$G$66)*('Calcification Rates'!$H$66-'Calcification Rates'!$I$66))+(0.1*('Calcification Rates'!$F$66-'Calcification Rates'!$G$66)*(DH49+(2*'Calcification Rates'!$F$66-'Calcification Rates'!$G$66)))*('Calcification Rates'!$H$66-'Calcification Rates'!$I$66)</f>
        <v>17.14339267015685</v>
      </c>
      <c r="DZ49" s="2">
        <f>(2*('Calcification Rates'!$F$66+'Calcification Rates'!$G$66)*('Calcification Rates'!$H$66+'Calcification Rates'!$I$66))+(0.1*('Calcification Rates'!$F$66+'Calcification Rates'!$G$66)*(DH49+(2*'Calcification Rates'!$F$66+'Calcification Rates'!$G$66)))*('Calcification Rates'!$H$66+'Calcification Rates'!$I$66)</f>
        <v>44.790331554189294</v>
      </c>
      <c r="EA49" s="2">
        <f>((((((((($A49*2)/PI())/2)+'Calcification Rates'!$F$67)^2)*PI())/2))-((((((($A49*2)/PI())/2)^2)*PI())/2)))*'Calcification Rates'!$H$67</f>
        <v>50.804267648815113</v>
      </c>
      <c r="EB49" s="2">
        <f>((((((((($A49*2)/PI())/2)+('Calcification Rates'!$F$67-'Calcification Rates'!$G$67))^2)*PI())/2))-((((((($A49*2)/PI())/2)^2)*PI())/2)))*('Calcification Rates'!$H$67-'Calcification Rates'!$I$67)</f>
        <v>37.311192790502815</v>
      </c>
      <c r="EC49" s="2">
        <f>((((((((($A49*2)/PI())/2)+('Calcification Rates'!$F$67+'Calcification Rates'!$G$67))^2)*PI())/2))-((((((($A49*2)/PI())/2)^2)*PI())/2)))*('Calcification Rates'!$H$67+'Calcification Rates'!$I$67)</f>
        <v>65.880129808973805</v>
      </c>
      <c r="ED49" s="2">
        <f>((((((((($A49*2)/PI())/2)+'Calcification Rates'!$F$68)^2)*PI())/2))-((((((($A49*2)/PI())/2)^2)*PI())/2)))*'Calcification Rates'!$H$68</f>
        <v>50.804267648815113</v>
      </c>
      <c r="EE49" s="2">
        <f>((((((((($A49*2)/PI())/2)+('Calcification Rates'!$F$68-'Calcification Rates'!$G$68))^2)*PI())/2))-((((((($A49*2)/PI())/2)^2)*PI())/2)))*('Calcification Rates'!$H$68-'Calcification Rates'!$I$68)</f>
        <v>37.311192790502815</v>
      </c>
      <c r="EF49" s="2">
        <f>((((((((($A49*2)/PI())/2)+('Calcification Rates'!$F$68+'Calcification Rates'!$G$68))^2)*PI())/2))-((((((($A49*2)/PI())/2)^2)*PI())/2)))*('Calcification Rates'!$H$68+'Calcification Rates'!$I$68)</f>
        <v>65.880129808973805</v>
      </c>
      <c r="EG49" s="2">
        <f>((((1-'Calcification Rates'!$J$69)*$A49)*'Calcification Rates'!$F$69*0.1)+('Calcification Rates'!$J$69*$A49*'Calcification Rates'!$F$69))*'Calcification Rates'!$H$69</f>
        <v>14.425566650000002</v>
      </c>
      <c r="EH49" s="2">
        <f>((((1-'Calcification Rates'!$J$69)*EC49)*(('Calcification Rates'!$F$69-'Calcification Rates'!$G$69)*0.1))+('Calcification Rates'!$J$69*EC49*('Calcification Rates'!$F$69-'Calcification Rates'!$G$69)))*('Calcification Rates'!$H$69-'Calcification Rates'!$I$69)</f>
        <v>14.942122008925336</v>
      </c>
      <c r="EI49" s="2">
        <f>((((1-'Calcification Rates'!$J$69)*EC49)*(('Calcification Rates'!$F$69+'Calcification Rates'!$G$69)*0.1))+('Calcification Rates'!$J$69*EC49*('Calcification Rates'!$F$69+'Calcification Rates'!$G$69)))*('Calcification Rates'!$H$69+'Calcification Rates'!$I$69)</f>
        <v>26.060115389451248</v>
      </c>
      <c r="EJ49" s="2">
        <f>(2*'Calcification Rates'!$F$70*'Calcification Rates'!$H$70)+0.1*'Calcification Rates'!$F$70*(DT49+(2*'Calcification Rates'!$F$70))*'Calcification Rates'!$H$70</f>
        <v>7.2044594407298188</v>
      </c>
      <c r="EK49" s="2">
        <f>(2*('Calcification Rates'!$F$70-'Calcification Rates'!$G$70)*('Calcification Rates'!$H$70-'Calcification Rates'!$I$70))+(0.1*('Calcification Rates'!$F$70-'Calcification Rates'!$G$70)*(DT49+(2*'Calcification Rates'!$F$70-'Calcification Rates'!$G$70)))*('Calcification Rates'!$H$70-'Calcification Rates'!$I$70)</f>
        <v>4.1825052027376657</v>
      </c>
      <c r="EL49" s="2">
        <f>(2*('Calcification Rates'!$F$70+'Calcification Rates'!$G$70)*('Calcification Rates'!$H$70+'Calcification Rates'!$I$70))+(0.1*('Calcification Rates'!$F$70+'Calcification Rates'!$G$70)*(DT49+(2*'Calcification Rates'!$F$70+'Calcification Rates'!$G$70)))*('Calcification Rates'!$H$70+'Calcification Rates'!$I$70)</f>
        <v>11.057669326808796</v>
      </c>
      <c r="EM49" s="2">
        <f>((((1-'Calcification Rates'!$J$71)*$A49)*'Calcification Rates'!$F$71*0.1)+('Calcification Rates'!$J$71*$A49*'Calcification Rates'!$F$71))*'Calcification Rates'!$H$71</f>
        <v>106.19932591206016</v>
      </c>
      <c r="EN49" s="2">
        <f>((((1-'Calcification Rates'!$J$71)*$A49)*(('Calcification Rates'!$F$71-'Calcification Rates'!$G$71)*0.1))+('Calcification Rates'!$J$71*$A49*('Calcification Rates'!$F$71-'Calcification Rates'!$G$71)))*('Calcification Rates'!$H$71-'Calcification Rates'!$I$71)</f>
        <v>75.957837541125528</v>
      </c>
      <c r="EO49" s="2">
        <f>((((1-'Calcification Rates'!$J$71)*$A49)*(('Calcification Rates'!$F$71+'Calcification Rates'!$G$71)*0.1))+('Calcification Rates'!$J$71*$A49*('Calcification Rates'!$F$71+'Calcification Rates'!$G$71)))*('Calcification Rates'!$H$71+'Calcification Rates'!$I$71)</f>
        <v>141.24759589757628</v>
      </c>
      <c r="EP49" s="2">
        <f>(2*'Calcification Rates'!$F$72*'Calcification Rates'!$H$72)+0.1*'Calcification Rates'!$F$72*($A49+(2*'Calcification Rates'!$F$72))*'Calcification Rates'!$H$72</f>
        <v>12.180757230268874</v>
      </c>
      <c r="EQ49" s="2">
        <f>(2*('Calcification Rates'!$F$72-'Calcification Rates'!$G$72)*('Calcification Rates'!$H$72-'Calcification Rates'!$I$72))+(0.1*('Calcification Rates'!$F$72-'Calcification Rates'!$G$72)*($A49+(2*'Calcification Rates'!$F$72-'Calcification Rates'!$G$72)))*('Calcification Rates'!$H$72-'Calcification Rates'!$I$72)</f>
        <v>7.094297673310427</v>
      </c>
      <c r="ER49" s="2">
        <f>(2*('Calcification Rates'!$F$72+'Calcification Rates'!$G$72)*('Calcification Rates'!$H$72+'Calcification Rates'!$I$72))+(0.1*('Calcification Rates'!$F$72+'Calcification Rates'!$G$72)*($A49+(2*'Calcification Rates'!$F$72+'Calcification Rates'!$G$72)))*('Calcification Rates'!$H$72+'Calcification Rates'!$I$72)</f>
        <v>18.6360479010361</v>
      </c>
      <c r="ES49" s="2">
        <f>$A49*'Calcification Rates'!$F$73*'Calcification Rates'!$H$73</f>
        <v>63.45</v>
      </c>
      <c r="ET49" s="2">
        <f>$A49*('Calcification Rates'!$F$73-'Calcification Rates'!$G$73)*('Calcification Rates'!$H$73-'Calcification Rates'!$I$73)</f>
        <v>44.423930000000006</v>
      </c>
      <c r="EU49" s="2">
        <f>$A49*('Calcification Rates'!$F$73+'Calcification Rates'!$G$73)*('Calcification Rates'!$H$73+'Calcification Rates'!$I$73)</f>
        <v>85.842680000000016</v>
      </c>
      <c r="EV49" s="2">
        <f>(2*'Calcification Rates'!$F$74*'Calcification Rates'!$H$74)+0.1*'Calcification Rates'!$F$74*($A49+(2*'Calcification Rates'!$F$74))*'Calcification Rates'!$H$74</f>
        <v>12.180757230268874</v>
      </c>
      <c r="EW49" s="2">
        <f>(2*('Calcification Rates'!$F$74-'Calcification Rates'!$G$74)*('Calcification Rates'!$H$74-'Calcification Rates'!$I$74))+(0.1*('Calcification Rates'!$F$74-'Calcification Rates'!$G$74)*($A49+(2*'Calcification Rates'!$F$74-'Calcification Rates'!$G$74)))*('Calcification Rates'!$H$74-'Calcification Rates'!$I$74)</f>
        <v>7.094297673310427</v>
      </c>
      <c r="EX49" s="2">
        <f>(2*('Calcification Rates'!$F$74+'Calcification Rates'!$G$74)*('Calcification Rates'!$H$74+'Calcification Rates'!$I$74))+(0.1*('Calcification Rates'!$F$74+'Calcification Rates'!$G$74)*($A49+(2*'Calcification Rates'!$F$74+'Calcification Rates'!$G$74)))*('Calcification Rates'!$H$74+'Calcification Rates'!$I$74)</f>
        <v>18.6360479010361</v>
      </c>
      <c r="EY49" s="2">
        <f>$A49*'Calcification Rates'!$F$75*'Calcification Rates'!$H$75</f>
        <v>39.626633605442187</v>
      </c>
      <c r="EZ49" s="2">
        <f>$A49*('Calcification Rates'!$F$75-'Calcification Rates'!$G$75)*('Calcification Rates'!$H$75-'Calcification Rates'!$I$75)</f>
        <v>30.761552235843062</v>
      </c>
      <c r="FA49" s="2">
        <f>$A49*('Calcification Rates'!$F$75+'Calcification Rates'!$G$75)*('Calcification Rates'!$H$75+'Calcification Rates'!$I$75)</f>
        <v>49.522686620494056</v>
      </c>
      <c r="FB49" s="2">
        <f>((((1-'Calcification Rates'!$J$76)*$A49)*'Calcification Rates'!$F$76*0.1)+('Calcification Rates'!$J$76*$A49*'Calcification Rates'!$F$76))*'Calcification Rates'!$H$76</f>
        <v>27.131220000000006</v>
      </c>
      <c r="FC49" s="2">
        <f>((((1-'Calcification Rates'!$J$76)*$A49)*(('Calcification Rates'!$F$76-'Calcification Rates'!$G$76)*0.1))+('Calcification Rates'!$J$76*$A49*('Calcification Rates'!$F$76-'Calcification Rates'!$G$76)))*('Calcification Rates'!$H$76-'Calcification Rates'!$I$76)</f>
        <v>18.989442336</v>
      </c>
      <c r="FD49" s="2">
        <f>((((1-'Calcification Rates'!$J$76)*$A49)*(('Calcification Rates'!$F$76+'Calcification Rates'!$G$76)*0.1))+('Calcification Rates'!$J$76*$A49*('Calcification Rates'!$F$76+'Calcification Rates'!$G$76)))*('Calcification Rates'!$H$76+'Calcification Rates'!$I$76)</f>
        <v>36.715172736</v>
      </c>
      <c r="FE49" s="113">
        <f>$A49*'Calcification Rates'!$F$77*'Calcification Rates'!$H$77</f>
        <v>83.190000000000012</v>
      </c>
      <c r="FF49" s="113">
        <f>$A49*('Calcification Rates'!$F$77-'Calcification Rates'!$G$77)*('Calcification Rates'!$H$77-'Calcification Rates'!$I$77)</f>
        <v>58.13430000000001</v>
      </c>
      <c r="FG49" s="113">
        <f>$A49*('Calcification Rates'!$F$77+'Calcification Rates'!$G$77)*('Calcification Rates'!$H$77+'Calcification Rates'!$I$77)</f>
        <v>112.70600000000002</v>
      </c>
      <c r="FH49" s="113">
        <f>$A49*'Calcification Rates'!$F$81*'Calcification Rates'!$H$81</f>
        <v>8.3659999999999997</v>
      </c>
      <c r="FI49" s="113">
        <f>$A49*('Calcification Rates'!$F$81-'Calcification Rates'!$G$81)*('Calcification Rates'!$H$81-'Calcification Rates'!$I$81)</f>
        <v>4.7469999999999999</v>
      </c>
      <c r="FJ49" s="113">
        <f>$A49*('Calcification Rates'!$F$81+'Calcification Rates'!$G$81)*('Calcification Rates'!$H$81+'Calcification Rates'!$I$81)</f>
        <v>11.984999999999999</v>
      </c>
      <c r="FK49" s="113">
        <f>$A49*'Calcification Rates'!$F$84*'Calcification Rates'!$H$84</f>
        <v>8.3659999999999997</v>
      </c>
      <c r="FL49" s="113">
        <f>$A49*('Calcification Rates'!$F$84-'Calcification Rates'!$G$84)*('Calcification Rates'!$H$84-'Calcification Rates'!$I$84)</f>
        <v>4.7469999999999999</v>
      </c>
      <c r="FM49" s="113">
        <f>$A49*('Calcification Rates'!$F$84+'Calcification Rates'!$G$84)*('Calcification Rates'!$H$84+'Calcification Rates'!$I$84)</f>
        <v>11.984999999999999</v>
      </c>
    </row>
    <row r="50" spans="1:169" x14ac:dyDescent="0.3">
      <c r="A50" s="1">
        <v>48</v>
      </c>
      <c r="B50" s="2">
        <f>((((1-'Calcification Rates'!$J$11)*A50)*'Calcification Rates'!$F$11*0.1)+('Calcification Rates'!$J$11*A50*'Calcification Rates'!$F$11))*'Calcification Rates'!$H$11</f>
        <v>108.4588860378487</v>
      </c>
      <c r="C50" s="2">
        <f>((((1-'Calcification Rates'!$J$11)*A50)*(('Calcification Rates'!$F$11-'Calcification Rates'!$G$11)*0.1))+('Calcification Rates'!$J$11*A50*('Calcification Rates'!$F$11-'Calcification Rates'!$G$11)))*('Calcification Rates'!$H$11-'Calcification Rates'!$I$11)</f>
        <v>77.573961744128212</v>
      </c>
      <c r="D50" s="2">
        <f>((((1-'Calcification Rates'!$J$11)*A50)*(('Calcification Rates'!$F$11+'Calcification Rates'!$G$11)*0.1))+('Calcification Rates'!$J$11*A50*('Calcification Rates'!$F$11+'Calcification Rates'!$G$11)))*('Calcification Rates'!$H$11+'Calcification Rates'!$I$11)</f>
        <v>144.25286389539707</v>
      </c>
      <c r="E50" s="2">
        <f>((((1-'Calcification Rates'!$J$12)*A50)*'Calcification Rates'!$F$12*0.1)+('Calcification Rates'!$J$12*A50*'Calcification Rates'!$F$12))*'Calcification Rates'!$H$12</f>
        <v>18.830511083471784</v>
      </c>
      <c r="F50" s="2">
        <f>((((1-'Calcification Rates'!$J$12)*A50)*(('Calcification Rates'!$F$12-'Calcification Rates'!$G$12)*0.1))+('Calcification Rates'!$J$12*A50*('Calcification Rates'!$F$12-'Calcification Rates'!$G$12)))*('Calcification Rates'!$H$12-'Calcification Rates'!$I$12)</f>
        <v>14.197294695789672</v>
      </c>
      <c r="G50" s="2">
        <f>((((1-'Calcification Rates'!$J$12)*A50)*(('Calcification Rates'!$F$12+'Calcification Rates'!$G$12)*0.1))+('Calcification Rates'!$J$12*A50*('Calcification Rates'!$F$12+'Calcification Rates'!$G$12)))*('Calcification Rates'!$H$12+'Calcification Rates'!$I$12)</f>
        <v>24.054284441244764</v>
      </c>
      <c r="H50" s="2">
        <f>(2*'Calcification Rates'!$F$13*'Calcification Rates'!$H$13)+0.1*'Calcification Rates'!$F$13*(A50+(2*'Calcification Rates'!$F$13))*'Calcification Rates'!$H$13</f>
        <v>12.35620167370103</v>
      </c>
      <c r="I50" s="2">
        <f>(2*('Calcification Rates'!$F$13-'Calcification Rates'!$G$13)*('Calcification Rates'!$H$13-'Calcification Rates'!$I$13))+(0.1*('Calcification Rates'!$F$13-'Calcification Rates'!$G$13)*(A50+(2*'Calcification Rates'!$F$13-'Calcification Rates'!$G$13)))*('Calcification Rates'!$H$13-'Calcification Rates'!$I$13)</f>
        <v>7.1969558804746931</v>
      </c>
      <c r="J50" s="2">
        <f>(2*('Calcification Rates'!$F$13+'Calcification Rates'!$G$13)*('Calcification Rates'!$H$13+'Calcification Rates'!$I$13))+(0.1*('Calcification Rates'!$F$13+'Calcification Rates'!$G$13)*(A50+(2*'Calcification Rates'!$F$13+'Calcification Rates'!$G$13)))*('Calcification Rates'!$H$13+'Calcification Rates'!$I$13)</f>
        <v>18.903231350922979</v>
      </c>
      <c r="K50" s="2">
        <f>(2*'Calcification Rates'!$F$14*'Calcification Rates'!$H$14)+0.1*'Calcification Rates'!$F$14*(A50+(2*'Calcification Rates'!$F$14))*'Calcification Rates'!$H$14</f>
        <v>23.279096031135783</v>
      </c>
      <c r="L50" s="2">
        <f>(2*('Calcification Rates'!$F$14-'Calcification Rates'!$G$14)*('Calcification Rates'!$H$14-'Calcification Rates'!$I$14))+(0.1*('Calcification Rates'!$F$14-'Calcification Rates'!$G$14)*(A50+(2*'Calcification Rates'!$F$14-'Calcification Rates'!$G$14)))*('Calcification Rates'!$H$14-'Calcification Rates'!$I$14)</f>
        <v>14.513702221466843</v>
      </c>
      <c r="M50" s="2">
        <f>(2*('Calcification Rates'!$F$14+'Calcification Rates'!$G$14)*('Calcification Rates'!$H$14+'Calcification Rates'!$I$14))+(0.1*('Calcification Rates'!$F$14+'Calcification Rates'!$G$14)*(A50+(2*'Calcification Rates'!$F$14+'Calcification Rates'!$G$14)))*('Calcification Rates'!$H$14+'Calcification Rates'!$I$14)</f>
        <v>34.169067480645488</v>
      </c>
      <c r="N50" s="2">
        <f>((((((((($A50*2)/PI())/2)+'Calcification Rates'!$F$15)^2)*PI())/2))-((((((($A50*2)/PI())/2)^2)*PI())/2)))*'Calcification Rates'!$H$15</f>
        <v>60.527918071397934</v>
      </c>
      <c r="O50" s="2">
        <f>((((((((($A50*2)/PI())/2)+('Calcification Rates'!$F$15-'Calcification Rates'!$G$15))^2)*PI())/2))-((((((($A50*2)/PI())/2)^2)*PI())/2)))*('Calcification Rates'!$H$15-'Calcification Rates'!$I$15)</f>
        <v>46.129535891103892</v>
      </c>
      <c r="P50" s="2">
        <f>((((((((($A50*2)/PI())/2)+('Calcification Rates'!$F$15+'Calcification Rates'!$G$15))^2)*PI())/2))-((((((($A50*2)/PI())/2)^2)*PI())/2)))*('Calcification Rates'!$H$15+'Calcification Rates'!$I$15)</f>
        <v>76.762296247320748</v>
      </c>
      <c r="Q50" s="2">
        <f>(2*'Calcification Rates'!$F$16*'Calcification Rates'!$H$16)+0.1*'Calcification Rates'!$F$16*(A50+(2*'Calcification Rates'!$F$16))*'Calcification Rates'!$H$16</f>
        <v>23.279096031135783</v>
      </c>
      <c r="R50" s="2">
        <f>(2*('Calcification Rates'!$F$16-'Calcification Rates'!$G$16)*('Calcification Rates'!$H$16-'Calcification Rates'!$I$16))+(0.1*('Calcification Rates'!$F$16-'Calcification Rates'!$G$16)*(A50+(2*'Calcification Rates'!$F$16-'Calcification Rates'!$G$16)))*('Calcification Rates'!$H$16-'Calcification Rates'!$I$16)</f>
        <v>14.513702221466843</v>
      </c>
      <c r="S50" s="2">
        <f>(2*('Calcification Rates'!$F$16+'Calcification Rates'!$G$16)*('Calcification Rates'!$H$16+'Calcification Rates'!$I$16))+(0.1*('Calcification Rates'!$F$16+'Calcification Rates'!$G$16)*(A50+(2*'Calcification Rates'!$F$16+'Calcification Rates'!$G$16)))*('Calcification Rates'!$H$16+'Calcification Rates'!$I$16)</f>
        <v>34.169067480645488</v>
      </c>
      <c r="T50" s="2">
        <f>$A50*'Calcification Rates'!$F$17*'Calcification Rates'!$H$17</f>
        <v>58.794839740456077</v>
      </c>
      <c r="U50" s="2">
        <f>$A50*('Calcification Rates'!$F$17-'Calcification Rates'!$G$17)*('Calcification Rates'!$H$17-'Calcification Rates'!$I$17)</f>
        <v>45.017056880447399</v>
      </c>
      <c r="V50" s="2">
        <f>$A50*('Calcification Rates'!$F$17+'Calcification Rates'!$G$17)*('Calcification Rates'!$H$17+'Calcification Rates'!$I$17)</f>
        <v>74.220896488975512</v>
      </c>
      <c r="W50" s="2">
        <f>$A50*'Calcification Rates'!$F$22*'Calcification Rates'!$H$22</f>
        <v>8.5440000000000005</v>
      </c>
      <c r="X50" s="2">
        <f>$A50*('Calcification Rates'!$F$22-'Calcification Rates'!$G$22)*('Calcification Rates'!$H$22-'Calcification Rates'!$I$22)</f>
        <v>4.8479999999999999</v>
      </c>
      <c r="Y50" s="2">
        <f>$A50*('Calcification Rates'!$F$22+'Calcification Rates'!$G$22)*('Calcification Rates'!$H$22+'Calcification Rates'!$I$22)</f>
        <v>12.24</v>
      </c>
      <c r="Z50" s="2">
        <f>((((((((($A50*2)/PI())/2)+'Calcification Rates'!$F$25)^2)*PI())/2))-((((((($A50*2)/PI())/2)^2)*PI())/2)))*'Calcification Rates'!$H$25</f>
        <v>90.422880299942889</v>
      </c>
      <c r="AA50" s="2">
        <f>((((((((($A50*2)/PI())/2)+('Calcification Rates'!$F$25-'Calcification Rates'!$G$25))^2)*PI())/2))-((((((($A50*2)/PI())/2)^2)*PI())/2)))*('Calcification Rates'!$H$25-'Calcification Rates'!$I$25)</f>
        <v>39.28608935551884</v>
      </c>
      <c r="AB50" s="2">
        <f>((((((((($A50*2)/PI())/2)+('Calcification Rates'!$F$25+'Calcification Rates'!$G$25))^2)*PI())/2))-((((((($A50*2)/PI())/2)^2)*PI())/2)))*('Calcification Rates'!$H$25+'Calcification Rates'!$I$25)</f>
        <v>143.20561624767154</v>
      </c>
      <c r="AC50" s="2">
        <f>((((((((($A50*2)/PI())/2)+'Calcification Rates'!$F$26)^2)*PI())/2))-((((((($A50*2)/PI())/2)^2)*PI())/2)))*'Calcification Rates'!$H$26</f>
        <v>90.422880299942889</v>
      </c>
      <c r="AD50" s="2">
        <f>((((((((($A50*2)/PI())/2)+('Calcification Rates'!$F$26-'Calcification Rates'!$G$26))^2)*PI())/2))-((((((($A50*2)/PI())/2)^2)*PI())/2)))*('Calcification Rates'!$H$26-'Calcification Rates'!$I$26)</f>
        <v>39.28608935551884</v>
      </c>
      <c r="AE50" s="2">
        <f>((((((((($A50*2)/PI())/2)+('Calcification Rates'!$F$26+'Calcification Rates'!$G$26))^2)*PI())/2))-((((((($A50*2)/PI())/2)^2)*PI())/2)))*('Calcification Rates'!$H$26+'Calcification Rates'!$I$26)</f>
        <v>143.20561624767154</v>
      </c>
      <c r="AF50" s="2">
        <f>((((((((($A50*2)/PI())/2)+'Calcification Rates'!$F$27)^2)*PI())/2))-((((((($A50*2)/PI())/2)^2)*PI())/2)))*'Calcification Rates'!$H$27</f>
        <v>90.422880299942889</v>
      </c>
      <c r="AG50" s="2">
        <f>((((((((($A50*2)/PI())/2)+('Calcification Rates'!$F$27-'Calcification Rates'!$G$27))^2)*PI())/2))-((((((($A50*2)/PI())/2)^2)*PI())/2)))*('Calcification Rates'!$H$27-'Calcification Rates'!$I$27)</f>
        <v>39.28608935551884</v>
      </c>
      <c r="AH50" s="2">
        <f>((((((((($A50*2)/PI())/2)+('Calcification Rates'!$F$27+'Calcification Rates'!$G$27))^2)*PI())/2))-((((((($A50*2)/PI())/2)^2)*PI())/2)))*('Calcification Rates'!$H$27+'Calcification Rates'!$I$27)</f>
        <v>143.20561624767154</v>
      </c>
      <c r="AI50" s="2">
        <f>$A50*'Calcification Rates'!$F$29*'Calcification Rates'!$H$29</f>
        <v>77.457599999999985</v>
      </c>
      <c r="AJ50" s="2">
        <f>$A50*('Calcification Rates'!$F$29-'Calcification Rates'!$G$29)*('Calcification Rates'!$H$29-'Calcification Rates'!$I$29)</f>
        <v>71.667839999999984</v>
      </c>
      <c r="AK50" s="2">
        <f>$A50*('Calcification Rates'!$F$29+'Calcification Rates'!$G$29)*('Calcification Rates'!$H$29+'Calcification Rates'!$I$29)</f>
        <v>83.247359999999972</v>
      </c>
      <c r="AL50" s="2">
        <f>(2*'Calcification Rates'!$F$30*'Calcification Rates'!$H$30)+0.1*'Calcification Rates'!$F$30*($A50+(2*'Calcification Rates'!$F$30))*'Calcification Rates'!$H$30</f>
        <v>12.35620167370103</v>
      </c>
      <c r="AM50" s="2">
        <f>(2*('Calcification Rates'!$F$30-'Calcification Rates'!$G$30)*('Calcification Rates'!$H$30-'Calcification Rates'!$I$30))+(0.1*('Calcification Rates'!$F$30-'Calcification Rates'!$G$30)*($A50+(2*'Calcification Rates'!$F$30-'Calcification Rates'!$G$30)))*('Calcification Rates'!$H$30-'Calcification Rates'!$I$30)</f>
        <v>7.1969558804746931</v>
      </c>
      <c r="AN50" s="2">
        <f>(2*('Calcification Rates'!$F$30+'Calcification Rates'!$G$30)*('Calcification Rates'!$H$30+'Calcification Rates'!$I$30))+(0.1*('Calcification Rates'!$F$30+'Calcification Rates'!$G$30)*($A50+(2*'Calcification Rates'!$F$30+'Calcification Rates'!$G$30)))*('Calcification Rates'!$H$30+'Calcification Rates'!$I$30)</f>
        <v>18.903231350922979</v>
      </c>
      <c r="AO50" s="2">
        <f>((((((((($A50*2)/PI())/2)+'Calcification Rates'!$F$31)^2)*PI())/2))-((((((($A50*2)/PI())/2)^2)*PI())/2)))*'Calcification Rates'!$H$31</f>
        <v>165.494262718963</v>
      </c>
      <c r="AP50" s="2">
        <f>((((((((($A50*2)/PI())/2)+('Calcification Rates'!$F$31-'Calcification Rates'!$G$31))^2)*PI())/2))-((((((($A50*2)/PI())/2)^2)*PI())/2)))*('Calcification Rates'!$H$31-'Calcification Rates'!$I$31)</f>
        <v>102.28351455000573</v>
      </c>
      <c r="AQ50" s="2">
        <f>((((((((($A50*2)/PI())/2)+('Calcification Rates'!$F$31+'Calcification Rates'!$G$31))^2)*PI())/2))-((((((($A50*2)/PI())/2)^2)*PI())/2)))*('Calcification Rates'!$H$31+'Calcification Rates'!$I$31)</f>
        <v>244.99295877442142</v>
      </c>
      <c r="AR50" s="2">
        <f>(2*'Calcification Rates'!$F$32*'Calcification Rates'!$H$32)+0.1*'Calcification Rates'!$F$32*($A50+(2*'Calcification Rates'!$F$32))*'Calcification Rates'!$H$32</f>
        <v>12.35620167370103</v>
      </c>
      <c r="AS50" s="2">
        <f>(2*('Calcification Rates'!$F$32-'Calcification Rates'!$G$32)*('Calcification Rates'!$H$32-'Calcification Rates'!$I$32))+(0.1*('Calcification Rates'!$F$32-'Calcification Rates'!$G$32)*($A50+(2*'Calcification Rates'!$F$32-'Calcification Rates'!$G$32)))*('Calcification Rates'!$H$32-'Calcification Rates'!$I$32)</f>
        <v>7.1969558804746931</v>
      </c>
      <c r="AT50" s="2">
        <f>(2*('Calcification Rates'!$F$32+'Calcification Rates'!$G$32)*('Calcification Rates'!$H$32+'Calcification Rates'!$I$32))+(0.1*('Calcification Rates'!$F$32+'Calcification Rates'!$G$32)*($A50+(2*'Calcification Rates'!$F$32+'Calcification Rates'!$G$32)))*('Calcification Rates'!$H$32+'Calcification Rates'!$I$32)</f>
        <v>18.903231350922979</v>
      </c>
      <c r="AU50" s="2">
        <f>((((((((($A50*2)/PI())/2)+'Calcification Rates'!$F$36)^2)*PI())/2))-((((((($A50*2)/PI())/2)^2)*PI())/2)))*'Calcification Rates'!$H$36</f>
        <v>63.949723873410285</v>
      </c>
      <c r="AV50" s="2">
        <f>((((((((($A50*2)/PI())/2)+('Calcification Rates'!$F$36-'Calcification Rates'!$G$36))^2)*PI())/2))-((((((($A50*2)/PI())/2)^2)*PI())/2)))*('Calcification Rates'!$H$36-'Calcification Rates'!$I$36)</f>
        <v>48.976215138715169</v>
      </c>
      <c r="AW50" s="2">
        <f>((((((((($A50*2)/PI())/2)+('Calcification Rates'!$F$36+'Calcification Rates'!$G$36))^2)*PI())/2))-((((((($A50*2)/PI())/2)^2)*PI())/2)))*('Calcification Rates'!$H$36+'Calcification Rates'!$I$36)</f>
        <v>80.66193348191139</v>
      </c>
      <c r="AX50" s="2">
        <f>$A50*'Calcification Rates'!$F$37*'Calcification Rates'!$H$37</f>
        <v>62.034942626262627</v>
      </c>
      <c r="AY50" s="2">
        <f>$A50*('Calcification Rates'!$F$37-'Calcification Rates'!$G$37)*('Calcification Rates'!$H$37-'Calcification Rates'!$I$37)</f>
        <v>47.752539717326577</v>
      </c>
      <c r="AZ50" s="2">
        <f>$A50*('Calcification Rates'!$F$37+'Calcification Rates'!$G$37)*('Calcification Rates'!$H$37+'Calcification Rates'!$I$37)</f>
        <v>77.850968726431503</v>
      </c>
      <c r="BA50" s="2">
        <f>$A50*'Calcification Rates'!$F$38*'Calcification Rates'!$H$38</f>
        <v>92.326816000000008</v>
      </c>
      <c r="BB50" s="2">
        <f>$A50*('Calcification Rates'!$F$38-'Calcification Rates'!$G$38)*('Calcification Rates'!$H$38-'Calcification Rates'!$I$38)</f>
        <v>70.446062545454552</v>
      </c>
      <c r="BC50" s="2">
        <f>$A50*('Calcification Rates'!$F$38+'Calcification Rates'!$G$38)*('Calcification Rates'!$H$38+'Calcification Rates'!$I$38)</f>
        <v>116.75736000000002</v>
      </c>
      <c r="BD50" s="2">
        <f>(2*'Calcification Rates'!$F$39*'Calcification Rates'!$H$39)+0.1*'Calcification Rates'!$F$39*(AN50+(2*'Calcification Rates'!$F$39))*'Calcification Rates'!$H$39</f>
        <v>7.2513352923895047</v>
      </c>
      <c r="BE50" s="2">
        <f>(2*('Calcification Rates'!$F$39-'Calcification Rates'!$G$39)*('Calcification Rates'!$H$39-'Calcification Rates'!$I$39))+(0.1*('Calcification Rates'!$F$39-'Calcification Rates'!$G$39)*(AN50+(2*'Calcification Rates'!$F$39-'Calcification Rates'!$G$39)))*('Calcification Rates'!$H$39-'Calcification Rates'!$I$39)</f>
        <v>4.2099337766870164</v>
      </c>
      <c r="BF50" s="2">
        <f>(2*('Calcification Rates'!$F$39+'Calcification Rates'!$G$39)*('Calcification Rates'!$H$39+'Calcification Rates'!$I$39))+(0.1*('Calcification Rates'!$F$39+'Calcification Rates'!$G$39)*(AN50+(2*'Calcification Rates'!$F$39+'Calcification Rates'!$G$39)))*('Calcification Rates'!$H$39+'Calcification Rates'!$I$39)</f>
        <v>11.129056322702249</v>
      </c>
      <c r="BG50" s="2">
        <f>((((((((($A50*2)/PI())/2)+'Calcification Rates'!$F$40)^2)*PI())/2))-((((((($A50*2)/PI())/2)^2)*PI())/2)))*'Calcification Rates'!$H$40</f>
        <v>63.949723873410285</v>
      </c>
      <c r="BH50" s="2">
        <f>((((((((($A50*2)/PI())/2)+('Calcification Rates'!$F$40-'Calcification Rates'!$G$40))^2)*PI())/2))-((((((($A50*2)/PI())/2)^2)*PI())/2)))*('Calcification Rates'!$H$40-'Calcification Rates'!$I$40)</f>
        <v>48.976215138715169</v>
      </c>
      <c r="BI50" s="2">
        <f>((((((((($A50*2)/PI())/2)+('Calcification Rates'!$F$40+'Calcification Rates'!$G$40))^2)*PI())/2))-((((((($A50*2)/PI())/2)^2)*PI())/2)))*('Calcification Rates'!$H$40+'Calcification Rates'!$I$40)</f>
        <v>80.66193348191139</v>
      </c>
      <c r="BJ50" s="2">
        <f>((((((((($A50*2)/PI())/2)+'Calcification Rates'!$F$41)^2)*PI())/2))-((((((($A50*2)/PI())/2)^2)*PI())/2)))*'Calcification Rates'!$H$41</f>
        <v>73.661542617244564</v>
      </c>
      <c r="BK50" s="2">
        <f>((((((((($A50*2)/PI())/2)+('Calcification Rates'!$F$41-'Calcification Rates'!$G$41))^2)*PI())/2))-((((((($A50*2)/PI())/2)^2)*PI())/2)))*('Calcification Rates'!$H$41-'Calcification Rates'!$I$41)</f>
        <v>59.063241634914235</v>
      </c>
      <c r="BL50" s="2">
        <f>((((((((($A50*2)/PI())/2)+('Calcification Rates'!$F$41+'Calcification Rates'!$G$41))^2)*PI())/2))-((((((($A50*2)/PI())/2)^2)*PI())/2)))*('Calcification Rates'!$H$41+'Calcification Rates'!$I$41)</f>
        <v>89.744737616666811</v>
      </c>
      <c r="BM50" s="2">
        <f>((((1-'Calcification Rates'!$J$42)*$A50)*'Calcification Rates'!$F$42*0.1)+('Calcification Rates'!$J$42*$A50*'Calcification Rates'!$F$42))*'Calcification Rates'!$H$42</f>
        <v>18.830511083471784</v>
      </c>
      <c r="BN50" s="2">
        <f>((((1-'Calcification Rates'!$J$42)*BI50)*(('Calcification Rates'!$F$42-'Calcification Rates'!$G$42)*0.1))+('Calcification Rates'!$J$42*BI50*('Calcification Rates'!$F$42-'Calcification Rates'!$G$42)))*('Calcification Rates'!$H$42-'Calcification Rates'!$I$42)</f>
        <v>23.857942507809998</v>
      </c>
      <c r="BO50" s="2">
        <f>((((1-'Calcification Rates'!$J$42)*BI50)*(('Calcification Rates'!$F$42+'Calcification Rates'!$G$42)*0.1))+('Calcification Rates'!$J$42*BI50*('Calcification Rates'!$F$42+'Calcification Rates'!$G$42)))*('Calcification Rates'!$H$42+'Calcification Rates'!$I$42)</f>
        <v>40.422189407388771</v>
      </c>
      <c r="BP50" s="2">
        <f>(2*'Calcification Rates'!$F$43*'Calcification Rates'!$H$43)+0.1*'Calcification Rates'!$F$43*($A50+(2*'Calcification Rates'!$F$43))*'Calcification Rates'!$H$43</f>
        <v>12.35620167370103</v>
      </c>
      <c r="BQ50" s="2">
        <f>(2*('Calcification Rates'!$F$43-'Calcification Rates'!$G$43)*('Calcification Rates'!$H$43-'Calcification Rates'!$I$43))+(0.1*('Calcification Rates'!$F$43-'Calcification Rates'!$G$43)*($A50+(2*'Calcification Rates'!$F$43-'Calcification Rates'!$G$43)))*('Calcification Rates'!$H$43-'Calcification Rates'!$I$43)</f>
        <v>7.1969558804746931</v>
      </c>
      <c r="BR50" s="2">
        <f>(2*('Calcification Rates'!$F$43+'Calcification Rates'!$G$43)*('Calcification Rates'!$H$43+'Calcification Rates'!$I$43))+(0.1*('Calcification Rates'!$F$43+'Calcification Rates'!$G$43)*($A50+(2*'Calcification Rates'!$F$43+'Calcification Rates'!$G$43)))*('Calcification Rates'!$H$43+'Calcification Rates'!$I$43)</f>
        <v>18.903231350922979</v>
      </c>
      <c r="BS50" s="2">
        <f>$A50*'Calcification Rates'!$F$44*'Calcification Rates'!$H$44</f>
        <v>76.622826666666668</v>
      </c>
      <c r="BT50" s="2">
        <f>$A50*('Calcification Rates'!$F$44-'Calcification Rates'!$G$44)*('Calcification Rates'!$H$44-'Calcification Rates'!$I$44)</f>
        <v>57.018654201505719</v>
      </c>
      <c r="BU50" s="2">
        <f>$A50*('Calcification Rates'!$F$44+'Calcification Rates'!$G$44)*('Calcification Rates'!$H$44+'Calcification Rates'!$I$44)</f>
        <v>98.429547581710736</v>
      </c>
      <c r="BV50" s="2">
        <f>(2*'Calcification Rates'!$F$45*'Calcification Rates'!$H$45)+0.1*'Calcification Rates'!$F$45*($A50+(2*'Calcification Rates'!$F$45))*'Calcification Rates'!$H$45</f>
        <v>12.35620167370103</v>
      </c>
      <c r="BW50" s="2">
        <f>(2*('Calcification Rates'!$F$45-'Calcification Rates'!$G$45)*('Calcification Rates'!$H$45-'Calcification Rates'!$I$45))+(0.1*('Calcification Rates'!$F$45-'Calcification Rates'!$G$45)*($A50+(2*'Calcification Rates'!$F$45-'Calcification Rates'!$G$45)))*('Calcification Rates'!$H$45-'Calcification Rates'!$I$45)</f>
        <v>7.1969558804746931</v>
      </c>
      <c r="BX50" s="2">
        <f>(2*('Calcification Rates'!$F$45+'Calcification Rates'!$G$45)*('Calcification Rates'!$H$45+'Calcification Rates'!$I$45))+(0.1*('Calcification Rates'!$F$45+'Calcification Rates'!$G$45)*($A50+(2*'Calcification Rates'!$F$45+'Calcification Rates'!$G$45)))*('Calcification Rates'!$H$45+'Calcification Rates'!$I$45)</f>
        <v>18.903231350922979</v>
      </c>
      <c r="BY50" s="2">
        <f>$A50*'Calcification Rates'!$F$46*'Calcification Rates'!$H$46</f>
        <v>19.468799999999998</v>
      </c>
      <c r="BZ50" s="2">
        <f>$A50*('Calcification Rates'!$F$46-'Calcification Rates'!$G$46)*('Calcification Rates'!$H$46-'Calcification Rates'!$I$46)</f>
        <v>15.015599999999999</v>
      </c>
      <c r="CA50" s="2">
        <f>$A50*('Calcification Rates'!$F$46+'Calcification Rates'!$G$46)*('Calcification Rates'!$H$46+'Calcification Rates'!$I$46)</f>
        <v>24.375600000000002</v>
      </c>
      <c r="CB50" s="2">
        <f>(2*'Calcification Rates'!$F$47*'Calcification Rates'!$H$47)+0.1*'Calcification Rates'!$F$47*(BL50+(2*'Calcification Rates'!$F$47))*'Calcification Rates'!$H$47</f>
        <v>19.680083931078528</v>
      </c>
      <c r="CC50" s="2">
        <f>(2*('Calcification Rates'!$F$47-'Calcification Rates'!$G$47)*('Calcification Rates'!$H$47-'Calcification Rates'!$I$47))+(0.1*('Calcification Rates'!$F$47-'Calcification Rates'!$G$47)*(BL50+(2*'Calcification Rates'!$F$47-'Calcification Rates'!$G$47)))*('Calcification Rates'!$H$47-'Calcification Rates'!$I$47)</f>
        <v>11.482395802744415</v>
      </c>
      <c r="CD50" s="2">
        <f>(2*('Calcification Rates'!$F$47+'Calcification Rates'!$G$47)*('Calcification Rates'!$H$47+'Calcification Rates'!$I$47))+(0.1*('Calcification Rates'!$F$47+'Calcification Rates'!$G$47)*(BL50+(2*'Calcification Rates'!$F$47+'Calcification Rates'!$G$47)))*('Calcification Rates'!$H$47+'Calcification Rates'!$I$47)</f>
        <v>30.056734361966512</v>
      </c>
      <c r="CE50" s="2">
        <f>(2*'Calcification Rates'!$F$48*'Calcification Rates'!$H$48)+0.1*'Calcification Rates'!$F$48*($A50+(2*'Calcification Rates'!$F$48))*'Calcification Rates'!$H$48</f>
        <v>12.35620167370103</v>
      </c>
      <c r="CF50" s="2">
        <f>(2*('Calcification Rates'!$F$48-'Calcification Rates'!$G$48)*('Calcification Rates'!$H$48-'Calcification Rates'!$I$48))+(0.1*('Calcification Rates'!$F$48-'Calcification Rates'!$G$48)*($A50+(2*'Calcification Rates'!$F$48-'Calcification Rates'!$G$48)))*('Calcification Rates'!$H$48-'Calcification Rates'!$I$48)</f>
        <v>7.1969558804746931</v>
      </c>
      <c r="CG50" s="2">
        <f>(2*('Calcification Rates'!$F$48+'Calcification Rates'!$G$48)*('Calcification Rates'!$H$48+'Calcification Rates'!$I$48))+(0.1*('Calcification Rates'!$F$48+'Calcification Rates'!$G$48)*($A50+(2*'Calcification Rates'!$F$48+'Calcification Rates'!$G$48)))*('Calcification Rates'!$H$48+'Calcification Rates'!$I$48)</f>
        <v>18.903231350922979</v>
      </c>
      <c r="CH50" s="2">
        <f>((((1-'Calcification Rates'!$J$52)*$A50)*'Calcification Rates'!$F$52*0.1)+('Calcification Rates'!$J$52*$A50*'Calcification Rates'!$F$52))*'Calcification Rates'!$H$52</f>
        <v>106.30409664</v>
      </c>
      <c r="CI50" s="2">
        <f>((((1-'Calcification Rates'!$J$52)*$A50)*(('Calcification Rates'!$F$52-'Calcification Rates'!$G$52)*0.1))+('Calcification Rates'!$J$52*$A50*('Calcification Rates'!$F$52-'Calcification Rates'!$G$52)))*('Calcification Rates'!$H$52-'Calcification Rates'!$I$52)</f>
        <v>69.588156858775392</v>
      </c>
      <c r="CJ50" s="2">
        <f>((((1-'Calcification Rates'!$J$52)*$A50)*(('Calcification Rates'!$F$52+'Calcification Rates'!$G$52)*0.1))+('Calcification Rates'!$J$52*$A50*('Calcification Rates'!$F$52+'Calcification Rates'!$G$52)))*('Calcification Rates'!$H$52+'Calcification Rates'!$I$52)</f>
        <v>150.39636247292802</v>
      </c>
      <c r="CK50" s="2">
        <f>((((1-'Calcification Rates'!$J$53)*$A50)*'Calcification Rates'!$F$53*0.1)+('Calcification Rates'!$J$53*$A50*'Calcification Rates'!$F$53))*'Calcification Rates'!$H$53</f>
        <v>127.21269174109096</v>
      </c>
      <c r="CL50" s="2">
        <f>((((1-'Calcification Rates'!$J$53)*$A50)*(('Calcification Rates'!$F$53-'Calcification Rates'!$G$53)*0.1))+('Calcification Rates'!$J$53*$A50*('Calcification Rates'!$F$53-'Calcification Rates'!$G$53)))*('Calcification Rates'!$H$53-'Calcification Rates'!$I$53)</f>
        <v>88.042099625177698</v>
      </c>
      <c r="CM50" s="2">
        <f>((((1-'Calcification Rates'!$J$53)*$A50)*(('Calcification Rates'!$F$53+'Calcification Rates'!$G$53)*0.1))+('Calcification Rates'!$J$53*$A50*('Calcification Rates'!$F$53+'Calcification Rates'!$G$53)))*('Calcification Rates'!$H$53+'Calcification Rates'!$I$53)</f>
        <v>173.55021819409262</v>
      </c>
      <c r="CN50" s="2">
        <f>((((1-'Calcification Rates'!$J$54)*$A50)*'Calcification Rates'!$F$54*0.1)+('Calcification Rates'!$J$54*$A50*'Calcification Rates'!$F$54))*'Calcification Rates'!$H$54</f>
        <v>108.4588860378487</v>
      </c>
      <c r="CO50" s="2">
        <f>((((1-'Calcification Rates'!$J$54)*$A50)*(('Calcification Rates'!$F$54-'Calcification Rates'!$G$54)*0.1))+('Calcification Rates'!$J$54*$A50*('Calcification Rates'!$F$54-'Calcification Rates'!$G$54)))*('Calcification Rates'!$H$54-'Calcification Rates'!$I$54)</f>
        <v>77.573961744128212</v>
      </c>
      <c r="CP50" s="2">
        <f>((((1-'Calcification Rates'!$J$54)*$A50)*(('Calcification Rates'!$F$54+'Calcification Rates'!$G$54)*0.1))+('Calcification Rates'!$J$54*$A50*('Calcification Rates'!$F$54+'Calcification Rates'!$G$54)))*('Calcification Rates'!$H$54+'Calcification Rates'!$I$54)</f>
        <v>144.25286389539707</v>
      </c>
      <c r="CQ50" s="2">
        <f>((((1-'Calcification Rates'!$J$55)*$A50)*'Calcification Rates'!$F$55*0.1)+('Calcification Rates'!$J$55*$A50*'Calcification Rates'!$F$55))*'Calcification Rates'!$H$55</f>
        <v>108.46718072500001</v>
      </c>
      <c r="CR50" s="2">
        <f>((((1-'Calcification Rates'!$J$55)*$A50)*(('Calcification Rates'!$F$55-'Calcification Rates'!$G$55)*0.1))+('Calcification Rates'!$J$55*$A50*('Calcification Rates'!$F$55-'Calcification Rates'!$G$55)))*('Calcification Rates'!$H$55-'Calcification Rates'!$I$55)</f>
        <v>79.259791189455356</v>
      </c>
      <c r="CS50" s="2">
        <f>((((1-'Calcification Rates'!$J$55)*$A50)*(('Calcification Rates'!$F$55+'Calcification Rates'!$G$55)*0.1))+('Calcification Rates'!$J$55*$A50*('Calcification Rates'!$F$55+'Calcification Rates'!$G$55)))*('Calcification Rates'!$H$55+'Calcification Rates'!$I$55)</f>
        <v>142.11624804773695</v>
      </c>
      <c r="CT50" s="2">
        <f>((((1-'Calcification Rates'!$J$56)*$A50)*'Calcification Rates'!$F$56*0.1)+('Calcification Rates'!$J$56*$A50*'Calcification Rates'!$F$56))*'Calcification Rates'!$H$56</f>
        <v>104.7679864</v>
      </c>
      <c r="CU50" s="2">
        <f>((((1-'Calcification Rates'!$J$56)*$A50)*(('Calcification Rates'!$F$56-'Calcification Rates'!$G$56)*0.1))+('Calcification Rates'!$J$56*$A50*('Calcification Rates'!$F$56-'Calcification Rates'!$G$56)))*('Calcification Rates'!$H$56-'Calcification Rates'!$I$56)</f>
        <v>77.632494666635509</v>
      </c>
      <c r="CV50" s="2">
        <f>((((1-'Calcification Rates'!$J$56)*$A50)*(('Calcification Rates'!$F$56+'Calcification Rates'!$G$56)*0.1))+('Calcification Rates'!$J$56*$A50*('Calcification Rates'!$F$56+'Calcification Rates'!$G$56)))*('Calcification Rates'!$H$56+'Calcification Rates'!$I$56)</f>
        <v>135.8941292102991</v>
      </c>
      <c r="CW50" s="2">
        <f>((((1-'Calcification Rates'!$J$57)*$A50)*'Calcification Rates'!$F$57*0.1)+('Calcification Rates'!$J$57*$A50*'Calcification Rates'!$F$57))*'Calcification Rates'!$H$57</f>
        <v>107.14907699999999</v>
      </c>
      <c r="CX50" s="2">
        <f>((((1-'Calcification Rates'!$J$57)*$A50)*(('Calcification Rates'!$F$57-'Calcification Rates'!$G$57)*0.1))+('Calcification Rates'!$J$57*$A50*('Calcification Rates'!$F$57-'Calcification Rates'!$G$57)))*('Calcification Rates'!$H$57-'Calcification Rates'!$I$57)</f>
        <v>70.167831717920535</v>
      </c>
      <c r="CY50" s="2">
        <f>((((1-'Calcification Rates'!$J$57)*$A50)*(('Calcification Rates'!$F$57+'Calcification Rates'!$G$57)*0.1))+('Calcification Rates'!$J$57*$A50*('Calcification Rates'!$F$57+'Calcification Rates'!$G$57)))*('Calcification Rates'!$H$57+'Calcification Rates'!$I$57)</f>
        <v>150.78140741030379</v>
      </c>
      <c r="CZ50" s="2">
        <f>((((1-'Calcification Rates'!$J$58)*$A50)*'Calcification Rates'!$F$58*0.1)+('Calcification Rates'!$J$58*$A50*'Calcification Rates'!$F$58))*'Calcification Rates'!$H$58</f>
        <v>108.4588860378487</v>
      </c>
      <c r="DA50" s="2">
        <f>((((1-'Calcification Rates'!$J$58)*$A50)*(('Calcification Rates'!$F$58-'Calcification Rates'!$G$58)*0.1))+('Calcification Rates'!$J$58*$A50*('Calcification Rates'!$F$58-'Calcification Rates'!$G$58)))*('Calcification Rates'!$H$58-'Calcification Rates'!$I$58)</f>
        <v>77.573961744128212</v>
      </c>
      <c r="DB50" s="2">
        <f>((((1-'Calcification Rates'!$J$58)*$A50)*(('Calcification Rates'!$F$58+'Calcification Rates'!$G$58)*0.1))+('Calcification Rates'!$J$58*$A50*('Calcification Rates'!$F$58+'Calcification Rates'!$G$58)))*('Calcification Rates'!$H$58+'Calcification Rates'!$I$58)</f>
        <v>144.25286389539707</v>
      </c>
      <c r="DC50" s="2">
        <f>((((1-'Calcification Rates'!$J$59)*$A50)*'Calcification Rates'!$F$59*0.1)+('Calcification Rates'!$J$59*$A50*'Calcification Rates'!$F$59))*'Calcification Rates'!$H$59</f>
        <v>89.910938880000003</v>
      </c>
      <c r="DD50" s="2">
        <f>((((1-'Calcification Rates'!$J$59)*$A50)*(('Calcification Rates'!$F$59-'Calcification Rates'!$G$59)*0.1))+('Calcification Rates'!$J$59*$A50*('Calcification Rates'!$F$59-'Calcification Rates'!$G$59)))*('Calcification Rates'!$H$59-'Calcification Rates'!$I$59)</f>
        <v>69.748401599999994</v>
      </c>
      <c r="DE50" s="2">
        <f>((((1-'Calcification Rates'!$J$59)*$A50)*(('Calcification Rates'!$F$59+'Calcification Rates'!$G$59)*0.1))+('Calcification Rates'!$J$59*$A50*('Calcification Rates'!$F$59+'Calcification Rates'!$G$59)))*('Calcification Rates'!$H$59+'Calcification Rates'!$I$59)</f>
        <v>111.98536128000001</v>
      </c>
      <c r="DF50" s="2">
        <f>((((1-'Calcification Rates'!$J$60)*$A50)*'Calcification Rates'!$F$60*0.1)+('Calcification Rates'!$J$60*$A50*'Calcification Rates'!$F$60))*'Calcification Rates'!$H$60</f>
        <v>116.80926497560975</v>
      </c>
      <c r="DG50" s="2">
        <f>((((1-'Calcification Rates'!$J$60)*$A50)*(('Calcification Rates'!$F$60-'Calcification Rates'!$G$60)*0.1))+('Calcification Rates'!$J$60*$A50*('Calcification Rates'!$F$60-'Calcification Rates'!$G$60)))*('Calcification Rates'!$H$60-'Calcification Rates'!$I$60)</f>
        <v>89.243662053252407</v>
      </c>
      <c r="DH50" s="2">
        <f>((((1-'Calcification Rates'!$J$60)*$A50)*(('Calcification Rates'!$F$60+'Calcification Rates'!$G$60)*0.1))+('Calcification Rates'!$J$60*$A50*('Calcification Rates'!$F$60+'Calcification Rates'!$G$60)))*('Calcification Rates'!$H$60+'Calcification Rates'!$I$60)</f>
        <v>147.97160297444367</v>
      </c>
      <c r="DI50" s="2">
        <f>((((1-'Calcification Rates'!$J$61)*$A50)*'Calcification Rates'!$F$61*0.1)+('Calcification Rates'!$J$61*$A50*'Calcification Rates'!$F$61))*'Calcification Rates'!$H$61</f>
        <v>108.4588860378487</v>
      </c>
      <c r="DJ50" s="2">
        <f>((((1-'Calcification Rates'!$J$61)*$A50)*(('Calcification Rates'!$F$61-'Calcification Rates'!$G$61)*0.1))+('Calcification Rates'!$J$61*$A50*('Calcification Rates'!$F$61-'Calcification Rates'!$G$61)))*('Calcification Rates'!$H$61-'Calcification Rates'!$I$61)</f>
        <v>77.573961744128212</v>
      </c>
      <c r="DK50" s="2">
        <f>((((1-'Calcification Rates'!$J$61)*$A50)*(('Calcification Rates'!$F$61+'Calcification Rates'!$G$61)*0.1))+('Calcification Rates'!$J$61*$A50*('Calcification Rates'!$F$61+'Calcification Rates'!$G$61)))*('Calcification Rates'!$H$61+'Calcification Rates'!$I$61)</f>
        <v>144.25286389539707</v>
      </c>
      <c r="DL50" s="2">
        <f>(2*'Calcification Rates'!$F$62*'Calcification Rates'!$H$62)+0.1*'Calcification Rates'!$F$62*(CV50+(2*'Calcification Rates'!$F$62))*'Calcification Rates'!$H$62</f>
        <v>27.776738253955962</v>
      </c>
      <c r="DM50" s="2">
        <f>(2*('Calcification Rates'!$F$62-'Calcification Rates'!$G$62)*('Calcification Rates'!$H$62-'Calcification Rates'!$I$62))+(0.1*('Calcification Rates'!$F$62-'Calcification Rates'!$G$62)*(CV50+(2*'Calcification Rates'!$F$62-'Calcification Rates'!$G$62)))*('Calcification Rates'!$H$62-'Calcification Rates'!$I$62)</f>
        <v>16.22000960546837</v>
      </c>
      <c r="DN50" s="2">
        <f>(2*('Calcification Rates'!$F$62+'Calcification Rates'!$G$62)*('Calcification Rates'!$H$62+'Calcification Rates'!$I$62))+(0.1*('Calcification Rates'!$F$62+'Calcification Rates'!$G$62)*(CV50+(2*'Calcification Rates'!$F$62+'Calcification Rates'!$G$62)))*('Calcification Rates'!$H$62+'Calcification Rates'!$I$62)</f>
        <v>42.387088018133639</v>
      </c>
      <c r="DO50" s="2">
        <f>((((((((($A50*2)/PI())/2)+'Calcification Rates'!$F$63)^2)*PI())/2))-((((((($A50*2)/PI())/2)^2)*PI())/2)))*'Calcification Rates'!$H$63</f>
        <v>51.853231934529376</v>
      </c>
      <c r="DP50" s="2">
        <f>((((((((($A50*2)/PI())/2)+('Calcification Rates'!$F$63-'Calcification Rates'!$G$63))^2)*PI())/2))-((((((($A50*2)/PI())/2)^2)*PI())/2)))*('Calcification Rates'!$H$63-'Calcification Rates'!$I$63)</f>
        <v>38.086338790502893</v>
      </c>
      <c r="DQ50" s="2">
        <f>((((((((($A50*2)/PI())/2)+('Calcification Rates'!$F$63+'Calcification Rates'!$G$63))^2)*PI())/2))-((((((($A50*2)/PI())/2)^2)*PI())/2)))*('Calcification Rates'!$H$63+'Calcification Rates'!$I$63)</f>
        <v>67.232039142307073</v>
      </c>
      <c r="DR50" s="2">
        <f>(2*'Calcification Rates'!$F$64*'Calcification Rates'!$H$64)+0.1*'Calcification Rates'!$F$64*($A50+(2*'Calcification Rates'!$F$64))*'Calcification Rates'!$H$64</f>
        <v>12.35620167370103</v>
      </c>
      <c r="DS50" s="2">
        <f>(2*('Calcification Rates'!$F$64-'Calcification Rates'!$G$64)*('Calcification Rates'!$H$64-'Calcification Rates'!$I$64))+(0.1*('Calcification Rates'!$F$64-'Calcification Rates'!$G$64)*($A50+(2*'Calcification Rates'!$F$64-'Calcification Rates'!$G$64)))*('Calcification Rates'!$H$64-'Calcification Rates'!$I$64)</f>
        <v>7.1969558804746931</v>
      </c>
      <c r="DT50" s="2">
        <f>(2*('Calcification Rates'!$F$64+'Calcification Rates'!$G$64)*('Calcification Rates'!$H$64+'Calcification Rates'!$I$64))+(0.1*('Calcification Rates'!$F$64+'Calcification Rates'!$G$64)*($A50+(2*'Calcification Rates'!$F$64+'Calcification Rates'!$G$64)))*('Calcification Rates'!$H$64+'Calcification Rates'!$I$64)</f>
        <v>18.903231350922979</v>
      </c>
      <c r="DU50" s="2">
        <f>((((((((($A50*2)/PI())/2)+'Calcification Rates'!$F$65)^2)*PI())/2))-((((((($A50*2)/PI())/2)^2)*PI())/2)))*'Calcification Rates'!$H$65</f>
        <v>51.853231934529376</v>
      </c>
      <c r="DV50" s="2">
        <f>((((((((($A50*2)/PI())/2)+('Calcification Rates'!$F$65-'Calcification Rates'!$G$65))^2)*PI())/2))-((((((($A50*2)/PI())/2)^2)*PI())/2)))*('Calcification Rates'!$H$65-'Calcification Rates'!$I$65)</f>
        <v>38.086338790502893</v>
      </c>
      <c r="DW50" s="2">
        <f>((((((((($A50*2)/PI())/2)+('Calcification Rates'!$F$65+'Calcification Rates'!$G$65))^2)*PI())/2))-((((((($A50*2)/PI())/2)^2)*PI())/2)))*('Calcification Rates'!$H$65+'Calcification Rates'!$I$65)</f>
        <v>67.232039142307073</v>
      </c>
      <c r="DX50" s="2">
        <f>(2*'Calcification Rates'!$F$66*'Calcification Rates'!$H$66)+0.1*'Calcification Rates'!$F$66*(DH50+(2*'Calcification Rates'!$F$66))*'Calcification Rates'!$H$66</f>
        <v>29.895663916572772</v>
      </c>
      <c r="DY50" s="2">
        <f>(2*('Calcification Rates'!$F$66-'Calcification Rates'!$G$66)*('Calcification Rates'!$H$66-'Calcification Rates'!$I$66))+(0.1*('Calcification Rates'!$F$66-'Calcification Rates'!$G$66)*(DH50+(2*'Calcification Rates'!$F$66-'Calcification Rates'!$G$66)))*('Calcification Rates'!$H$66-'Calcification Rates'!$I$66)</f>
        <v>17.459861409168916</v>
      </c>
      <c r="DZ50" s="2">
        <f>(2*('Calcification Rates'!$F$66+'Calcification Rates'!$G$66)*('Calcification Rates'!$H$66+'Calcification Rates'!$I$66))+(0.1*('Calcification Rates'!$F$66+'Calcification Rates'!$G$66)*(DH50+(2*'Calcification Rates'!$F$66+'Calcification Rates'!$G$66)))*('Calcification Rates'!$H$66+'Calcification Rates'!$I$66)</f>
        <v>45.613989124356031</v>
      </c>
      <c r="EA50" s="2">
        <f>((((((((($A50*2)/PI())/2)+'Calcification Rates'!$F$67)^2)*PI())/2))-((((((($A50*2)/PI())/2)^2)*PI())/2)))*'Calcification Rates'!$H$67</f>
        <v>51.853231934529376</v>
      </c>
      <c r="EB50" s="2">
        <f>((((((((($A50*2)/PI())/2)+('Calcification Rates'!$F$67-'Calcification Rates'!$G$67))^2)*PI())/2))-((((((($A50*2)/PI())/2)^2)*PI())/2)))*('Calcification Rates'!$H$67-'Calcification Rates'!$I$67)</f>
        <v>38.086338790502893</v>
      </c>
      <c r="EC50" s="2">
        <f>((((((((($A50*2)/PI())/2)+('Calcification Rates'!$F$67+'Calcification Rates'!$G$67))^2)*PI())/2))-((((((($A50*2)/PI())/2)^2)*PI())/2)))*('Calcification Rates'!$H$67+'Calcification Rates'!$I$67)</f>
        <v>67.232039142307073</v>
      </c>
      <c r="ED50" s="2">
        <f>((((((((($A50*2)/PI())/2)+'Calcification Rates'!$F$68)^2)*PI())/2))-((((((($A50*2)/PI())/2)^2)*PI())/2)))*'Calcification Rates'!$H$68</f>
        <v>51.853231934529376</v>
      </c>
      <c r="EE50" s="2">
        <f>((((((((($A50*2)/PI())/2)+('Calcification Rates'!$F$68-'Calcification Rates'!$G$68))^2)*PI())/2))-((((((($A50*2)/PI())/2)^2)*PI())/2)))*('Calcification Rates'!$H$68-'Calcification Rates'!$I$68)</f>
        <v>38.086338790502893</v>
      </c>
      <c r="EF50" s="2">
        <f>((((((((($A50*2)/PI())/2)+('Calcification Rates'!$F$68+'Calcification Rates'!$G$68))^2)*PI())/2))-((((((($A50*2)/PI())/2)^2)*PI())/2)))*('Calcification Rates'!$H$68+'Calcification Rates'!$I$68)</f>
        <v>67.232039142307073</v>
      </c>
      <c r="EG50" s="2">
        <f>((((1-'Calcification Rates'!$J$69)*$A50)*'Calcification Rates'!$F$69*0.1)+('Calcification Rates'!$J$69*$A50*'Calcification Rates'!$F$69))*'Calcification Rates'!$H$69</f>
        <v>14.732493600000005</v>
      </c>
      <c r="EH50" s="2">
        <f>((((1-'Calcification Rates'!$J$69)*EC50)*(('Calcification Rates'!$F$69-'Calcification Rates'!$G$69)*0.1))+('Calcification Rates'!$J$69*EC50*('Calcification Rates'!$F$69-'Calcification Rates'!$G$69)))*('Calcification Rates'!$H$69-'Calcification Rates'!$I$69)</f>
        <v>15.248745481924614</v>
      </c>
      <c r="EI50" s="2">
        <f>((((1-'Calcification Rates'!$J$69)*EC50)*(('Calcification Rates'!$F$69+'Calcification Rates'!$G$69)*0.1))+('Calcification Rates'!$J$69*EC50*('Calcification Rates'!$F$69+'Calcification Rates'!$G$69)))*('Calcification Rates'!$H$69+'Calcification Rates'!$I$69)</f>
        <v>26.594888367660261</v>
      </c>
      <c r="EJ50" s="2">
        <f>(2*'Calcification Rates'!$F$70*'Calcification Rates'!$H$70)+0.1*'Calcification Rates'!$F$70*(DT50+(2*'Calcification Rates'!$F$70))*'Calcification Rates'!$H$70</f>
        <v>7.2513352923895047</v>
      </c>
      <c r="EK50" s="2">
        <f>(2*('Calcification Rates'!$F$70-'Calcification Rates'!$G$70)*('Calcification Rates'!$H$70-'Calcification Rates'!$I$70))+(0.1*('Calcification Rates'!$F$70-'Calcification Rates'!$G$70)*(DT50+(2*'Calcification Rates'!$F$70-'Calcification Rates'!$G$70)))*('Calcification Rates'!$H$70-'Calcification Rates'!$I$70)</f>
        <v>4.2099337766870164</v>
      </c>
      <c r="EL50" s="2">
        <f>(2*('Calcification Rates'!$F$70+'Calcification Rates'!$G$70)*('Calcification Rates'!$H$70+'Calcification Rates'!$I$70))+(0.1*('Calcification Rates'!$F$70+'Calcification Rates'!$G$70)*(DT50+(2*'Calcification Rates'!$F$70+'Calcification Rates'!$G$70)))*('Calcification Rates'!$H$70+'Calcification Rates'!$I$70)</f>
        <v>11.129056322702249</v>
      </c>
      <c r="EM50" s="2">
        <f>((((1-'Calcification Rates'!$J$71)*$A50)*'Calcification Rates'!$F$71*0.1)+('Calcification Rates'!$J$71*$A50*'Calcification Rates'!$F$71))*'Calcification Rates'!$H$71</f>
        <v>108.4588860378487</v>
      </c>
      <c r="EN50" s="2">
        <f>((((1-'Calcification Rates'!$J$71)*$A50)*(('Calcification Rates'!$F$71-'Calcification Rates'!$G$71)*0.1))+('Calcification Rates'!$J$71*$A50*('Calcification Rates'!$F$71-'Calcification Rates'!$G$71)))*('Calcification Rates'!$H$71-'Calcification Rates'!$I$71)</f>
        <v>77.573961744128212</v>
      </c>
      <c r="EO50" s="2">
        <f>((((1-'Calcification Rates'!$J$71)*$A50)*(('Calcification Rates'!$F$71+'Calcification Rates'!$G$71)*0.1))+('Calcification Rates'!$J$71*$A50*('Calcification Rates'!$F$71+'Calcification Rates'!$G$71)))*('Calcification Rates'!$H$71+'Calcification Rates'!$I$71)</f>
        <v>144.25286389539707</v>
      </c>
      <c r="EP50" s="2">
        <f>(2*'Calcification Rates'!$F$72*'Calcification Rates'!$H$72)+0.1*'Calcification Rates'!$F$72*($A50+(2*'Calcification Rates'!$F$72))*'Calcification Rates'!$H$72</f>
        <v>12.35620167370103</v>
      </c>
      <c r="EQ50" s="2">
        <f>(2*('Calcification Rates'!$F$72-'Calcification Rates'!$G$72)*('Calcification Rates'!$H$72-'Calcification Rates'!$I$72))+(0.1*('Calcification Rates'!$F$72-'Calcification Rates'!$G$72)*($A50+(2*'Calcification Rates'!$F$72-'Calcification Rates'!$G$72)))*('Calcification Rates'!$H$72-'Calcification Rates'!$I$72)</f>
        <v>7.1969558804746931</v>
      </c>
      <c r="ER50" s="2">
        <f>(2*('Calcification Rates'!$F$72+'Calcification Rates'!$G$72)*('Calcification Rates'!$H$72+'Calcification Rates'!$I$72))+(0.1*('Calcification Rates'!$F$72+'Calcification Rates'!$G$72)*($A50+(2*'Calcification Rates'!$F$72+'Calcification Rates'!$G$72)))*('Calcification Rates'!$H$72+'Calcification Rates'!$I$72)</f>
        <v>18.903231350922979</v>
      </c>
      <c r="ES50" s="2">
        <f>$A50*'Calcification Rates'!$F$73*'Calcification Rates'!$H$73</f>
        <v>64.800000000000011</v>
      </c>
      <c r="ET50" s="2">
        <f>$A50*('Calcification Rates'!$F$73-'Calcification Rates'!$G$73)*('Calcification Rates'!$H$73-'Calcification Rates'!$I$73)</f>
        <v>45.369120000000009</v>
      </c>
      <c r="EU50" s="2">
        <f>$A50*('Calcification Rates'!$F$73+'Calcification Rates'!$G$73)*('Calcification Rates'!$H$73+'Calcification Rates'!$I$73)</f>
        <v>87.669120000000021</v>
      </c>
      <c r="EV50" s="2">
        <f>(2*'Calcification Rates'!$F$74*'Calcification Rates'!$H$74)+0.1*'Calcification Rates'!$F$74*($A50+(2*'Calcification Rates'!$F$74))*'Calcification Rates'!$H$74</f>
        <v>12.35620167370103</v>
      </c>
      <c r="EW50" s="2">
        <f>(2*('Calcification Rates'!$F$74-'Calcification Rates'!$G$74)*('Calcification Rates'!$H$74-'Calcification Rates'!$I$74))+(0.1*('Calcification Rates'!$F$74-'Calcification Rates'!$G$74)*($A50+(2*'Calcification Rates'!$F$74-'Calcification Rates'!$G$74)))*('Calcification Rates'!$H$74-'Calcification Rates'!$I$74)</f>
        <v>7.1969558804746931</v>
      </c>
      <c r="EX50" s="2">
        <f>(2*('Calcification Rates'!$F$74+'Calcification Rates'!$G$74)*('Calcification Rates'!$H$74+'Calcification Rates'!$I$74))+(0.1*('Calcification Rates'!$F$74+'Calcification Rates'!$G$74)*($A50+(2*'Calcification Rates'!$F$74+'Calcification Rates'!$G$74)))*('Calcification Rates'!$H$74+'Calcification Rates'!$I$74)</f>
        <v>18.903231350922979</v>
      </c>
      <c r="EY50" s="2">
        <f>$A50*'Calcification Rates'!$F$75*'Calcification Rates'!$H$75</f>
        <v>40.469753469387761</v>
      </c>
      <c r="EZ50" s="2">
        <f>$A50*('Calcification Rates'!$F$75-'Calcification Rates'!$G$75)*('Calcification Rates'!$H$75-'Calcification Rates'!$I$75)</f>
        <v>31.416053347243974</v>
      </c>
      <c r="FA50" s="2">
        <f>$A50*('Calcification Rates'!$F$75+'Calcification Rates'!$G$75)*('Calcification Rates'!$H$75+'Calcification Rates'!$I$75)</f>
        <v>50.57636080390882</v>
      </c>
      <c r="FB50" s="2">
        <f>((((1-'Calcification Rates'!$J$76)*$A50)*'Calcification Rates'!$F$76*0.1)+('Calcification Rates'!$J$76*$A50*'Calcification Rates'!$F$76))*'Calcification Rates'!$H$76</f>
        <v>27.708480000000005</v>
      </c>
      <c r="FC50" s="2">
        <f>((((1-'Calcification Rates'!$J$76)*$A50)*(('Calcification Rates'!$F$76-'Calcification Rates'!$G$76)*0.1))+('Calcification Rates'!$J$76*$A50*('Calcification Rates'!$F$76-'Calcification Rates'!$G$76)))*('Calcification Rates'!$H$76-'Calcification Rates'!$I$76)</f>
        <v>19.393473024000002</v>
      </c>
      <c r="FD50" s="2">
        <f>((((1-'Calcification Rates'!$J$76)*$A50)*(('Calcification Rates'!$F$76+'Calcification Rates'!$G$76)*0.1))+('Calcification Rates'!$J$76*$A50*('Calcification Rates'!$F$76+'Calcification Rates'!$G$76)))*('Calcification Rates'!$H$76+'Calcification Rates'!$I$76)</f>
        <v>37.496346624000005</v>
      </c>
      <c r="FE50" s="113">
        <f>$A50*'Calcification Rates'!$F$77*'Calcification Rates'!$H$77</f>
        <v>84.960000000000008</v>
      </c>
      <c r="FF50" s="113">
        <f>$A50*('Calcification Rates'!$F$77-'Calcification Rates'!$G$77)*('Calcification Rates'!$H$77-'Calcification Rates'!$I$77)</f>
        <v>59.371200000000009</v>
      </c>
      <c r="FG50" s="113">
        <f>$A50*('Calcification Rates'!$F$77+'Calcification Rates'!$G$77)*('Calcification Rates'!$H$77+'Calcification Rates'!$I$77)</f>
        <v>115.10400000000001</v>
      </c>
      <c r="FH50" s="113">
        <f>$A50*'Calcification Rates'!$F$81*'Calcification Rates'!$H$81</f>
        <v>8.5440000000000005</v>
      </c>
      <c r="FI50" s="113">
        <f>$A50*('Calcification Rates'!$F$81-'Calcification Rates'!$G$81)*('Calcification Rates'!$H$81-'Calcification Rates'!$I$81)</f>
        <v>4.8479999999999999</v>
      </c>
      <c r="FJ50" s="113">
        <f>$A50*('Calcification Rates'!$F$81+'Calcification Rates'!$G$81)*('Calcification Rates'!$H$81+'Calcification Rates'!$I$81)</f>
        <v>12.24</v>
      </c>
      <c r="FK50" s="113">
        <f>$A50*'Calcification Rates'!$F$84*'Calcification Rates'!$H$84</f>
        <v>8.5440000000000005</v>
      </c>
      <c r="FL50" s="113">
        <f>$A50*('Calcification Rates'!$F$84-'Calcification Rates'!$G$84)*('Calcification Rates'!$H$84-'Calcification Rates'!$I$84)</f>
        <v>4.8479999999999999</v>
      </c>
      <c r="FM50" s="113">
        <f>$A50*('Calcification Rates'!$F$84+'Calcification Rates'!$G$84)*('Calcification Rates'!$H$84+'Calcification Rates'!$I$84)</f>
        <v>12.24</v>
      </c>
    </row>
    <row r="51" spans="1:169" x14ac:dyDescent="0.3">
      <c r="A51" s="1">
        <v>49</v>
      </c>
      <c r="B51" s="2">
        <f>((((1-'Calcification Rates'!$J$11)*A51)*'Calcification Rates'!$F$11*0.1)+('Calcification Rates'!$J$11*A51*'Calcification Rates'!$F$11))*'Calcification Rates'!$H$11</f>
        <v>110.7184461636372</v>
      </c>
      <c r="C51" s="2">
        <f>((((1-'Calcification Rates'!$J$11)*A51)*(('Calcification Rates'!$F$11-'Calcification Rates'!$G$11)*0.1))+('Calcification Rates'!$J$11*A51*('Calcification Rates'!$F$11-'Calcification Rates'!$G$11)))*('Calcification Rates'!$H$11-'Calcification Rates'!$I$11)</f>
        <v>79.190085947130868</v>
      </c>
      <c r="D51" s="2">
        <f>((((1-'Calcification Rates'!$J$11)*A51)*(('Calcification Rates'!$F$11+'Calcification Rates'!$G$11)*0.1))+('Calcification Rates'!$J$11*A51*('Calcification Rates'!$F$11+'Calcification Rates'!$G$11)))*('Calcification Rates'!$H$11+'Calcification Rates'!$I$11)</f>
        <v>147.25813189321781</v>
      </c>
      <c r="E51" s="2">
        <f>((((1-'Calcification Rates'!$J$12)*A51)*'Calcification Rates'!$F$12*0.1)+('Calcification Rates'!$J$12*A51*'Calcification Rates'!$F$12))*'Calcification Rates'!$H$12</f>
        <v>19.222813397710777</v>
      </c>
      <c r="F51" s="2">
        <f>((((1-'Calcification Rates'!$J$12)*A51)*(('Calcification Rates'!$F$12-'Calcification Rates'!$G$12)*0.1))+('Calcification Rates'!$J$12*A51*('Calcification Rates'!$F$12-'Calcification Rates'!$G$12)))*('Calcification Rates'!$H$12-'Calcification Rates'!$I$12)</f>
        <v>14.493071668618622</v>
      </c>
      <c r="G51" s="2">
        <f>((((1-'Calcification Rates'!$J$12)*A51)*(('Calcification Rates'!$F$12+'Calcification Rates'!$G$12)*0.1))+('Calcification Rates'!$J$12*A51*('Calcification Rates'!$F$12+'Calcification Rates'!$G$12)))*('Calcification Rates'!$H$12+'Calcification Rates'!$I$12)</f>
        <v>24.555415367104036</v>
      </c>
      <c r="H51" s="2">
        <f>(2*'Calcification Rates'!$F$13*'Calcification Rates'!$H$13)+0.1*'Calcification Rates'!$F$13*(A51+(2*'Calcification Rates'!$F$13))*'Calcification Rates'!$H$13</f>
        <v>12.531646117133187</v>
      </c>
      <c r="I51" s="2">
        <f>(2*('Calcification Rates'!$F$13-'Calcification Rates'!$G$13)*('Calcification Rates'!$H$13-'Calcification Rates'!$I$13))+(0.1*('Calcification Rates'!$F$13-'Calcification Rates'!$G$13)*(A51+(2*'Calcification Rates'!$F$13-'Calcification Rates'!$G$13)))*('Calcification Rates'!$H$13-'Calcification Rates'!$I$13)</f>
        <v>7.2996140876389592</v>
      </c>
      <c r="J51" s="2">
        <f>(2*('Calcification Rates'!$F$13+'Calcification Rates'!$G$13)*('Calcification Rates'!$H$13+'Calcification Rates'!$I$13))+(0.1*('Calcification Rates'!$F$13+'Calcification Rates'!$G$13)*(A51+(2*'Calcification Rates'!$F$13+'Calcification Rates'!$G$13)))*('Calcification Rates'!$H$13+'Calcification Rates'!$I$13)</f>
        <v>19.170414800809858</v>
      </c>
      <c r="K51" s="2">
        <f>(2*'Calcification Rates'!$F$14*'Calcification Rates'!$H$14)+0.1*'Calcification Rates'!$F$14*(A51+(2*'Calcification Rates'!$F$14))*'Calcification Rates'!$H$14</f>
        <v>23.599774579316961</v>
      </c>
      <c r="L51" s="2">
        <f>(2*('Calcification Rates'!$F$14-'Calcification Rates'!$G$14)*('Calcification Rates'!$H$14-'Calcification Rates'!$I$14))+(0.1*('Calcification Rates'!$F$14-'Calcification Rates'!$G$14)*(A51+(2*'Calcification Rates'!$F$14-'Calcification Rates'!$G$14)))*('Calcification Rates'!$H$14-'Calcification Rates'!$I$14)</f>
        <v>14.715070073065354</v>
      </c>
      <c r="M51" s="2">
        <f>(2*('Calcification Rates'!$F$14+'Calcification Rates'!$G$14)*('Calcification Rates'!$H$14+'Calcification Rates'!$I$14))+(0.1*('Calcification Rates'!$F$14+'Calcification Rates'!$G$14)*(A51+(2*'Calcification Rates'!$F$14+'Calcification Rates'!$G$14)))*('Calcification Rates'!$H$14+'Calcification Rates'!$I$14)</f>
        <v>34.636426768765666</v>
      </c>
      <c r="N51" s="2">
        <f>((((((((($A51*2)/PI())/2)+'Calcification Rates'!$F$15)^2)*PI())/2))-((((((($A51*2)/PI())/2)^2)*PI())/2)))*'Calcification Rates'!$H$15</f>
        <v>61.752810565990828</v>
      </c>
      <c r="O51" s="2">
        <f>((((((((($A51*2)/PI())/2)+('Calcification Rates'!$F$15-'Calcification Rates'!$G$15))^2)*PI())/2))-((((((($A51*2)/PI())/2)^2)*PI())/2)))*('Calcification Rates'!$H$15-'Calcification Rates'!$I$15)</f>
        <v>47.067391242779841</v>
      </c>
      <c r="P51" s="2">
        <f>((((((((($A51*2)/PI())/2)+('Calcification Rates'!$F$15+'Calcification Rates'!$G$15))^2)*PI())/2))-((((((($A51*2)/PI())/2)^2)*PI())/2)))*('Calcification Rates'!$H$15+'Calcification Rates'!$I$15)</f>
        <v>78.30856492417449</v>
      </c>
      <c r="Q51" s="2">
        <f>(2*'Calcification Rates'!$F$16*'Calcification Rates'!$H$16)+0.1*'Calcification Rates'!$F$16*(A51+(2*'Calcification Rates'!$F$16))*'Calcification Rates'!$H$16</f>
        <v>23.599774579316961</v>
      </c>
      <c r="R51" s="2">
        <f>(2*('Calcification Rates'!$F$16-'Calcification Rates'!$G$16)*('Calcification Rates'!$H$16-'Calcification Rates'!$I$16))+(0.1*('Calcification Rates'!$F$16-'Calcification Rates'!$G$16)*(A51+(2*'Calcification Rates'!$F$16-'Calcification Rates'!$G$16)))*('Calcification Rates'!$H$16-'Calcification Rates'!$I$16)</f>
        <v>14.715070073065354</v>
      </c>
      <c r="S51" s="2">
        <f>(2*('Calcification Rates'!$F$16+'Calcification Rates'!$G$16)*('Calcification Rates'!$H$16+'Calcification Rates'!$I$16))+(0.1*('Calcification Rates'!$F$16+'Calcification Rates'!$G$16)*(A51+(2*'Calcification Rates'!$F$16+'Calcification Rates'!$G$16)))*('Calcification Rates'!$H$16+'Calcification Rates'!$I$16)</f>
        <v>34.636426768765666</v>
      </c>
      <c r="T51" s="2">
        <f>$A51*'Calcification Rates'!$F$17*'Calcification Rates'!$H$17</f>
        <v>60.019732235048913</v>
      </c>
      <c r="U51" s="2">
        <f>$A51*('Calcification Rates'!$F$17-'Calcification Rates'!$G$17)*('Calcification Rates'!$H$17-'Calcification Rates'!$I$17)</f>
        <v>45.954912232123384</v>
      </c>
      <c r="V51" s="2">
        <f>$A51*('Calcification Rates'!$F$17+'Calcification Rates'!$G$17)*('Calcification Rates'!$H$17+'Calcification Rates'!$I$17)</f>
        <v>75.767165165829184</v>
      </c>
      <c r="W51" s="2">
        <f>$A51*'Calcification Rates'!$F$22*'Calcification Rates'!$H$22</f>
        <v>8.7219999999999995</v>
      </c>
      <c r="X51" s="2">
        <f>$A51*('Calcification Rates'!$F$22-'Calcification Rates'!$G$22)*('Calcification Rates'!$H$22-'Calcification Rates'!$I$22)</f>
        <v>4.9489999999999998</v>
      </c>
      <c r="Y51" s="2">
        <f>$A51*('Calcification Rates'!$F$22+'Calcification Rates'!$G$22)*('Calcification Rates'!$H$22+'Calcification Rates'!$I$22)</f>
        <v>12.495000000000001</v>
      </c>
      <c r="Z51" s="2">
        <f>((((((((($A51*2)/PI())/2)+'Calcification Rates'!$F$25)^2)*PI())/2))-((((((($A51*2)/PI())/2)^2)*PI())/2)))*'Calcification Rates'!$H$25</f>
        <v>92.251690299942851</v>
      </c>
      <c r="AA51" s="2">
        <f>((((((((($A51*2)/PI())/2)+('Calcification Rates'!$F$25-'Calcification Rates'!$G$25))^2)*PI())/2))-((((((($A51*2)/PI())/2)^2)*PI())/2)))*('Calcification Rates'!$H$25-'Calcification Rates'!$I$25)</f>
        <v>40.093820549712873</v>
      </c>
      <c r="AB51" s="2">
        <f>((((((((($A51*2)/PI())/2)+('Calcification Rates'!$F$25+'Calcification Rates'!$G$25))^2)*PI())/2))-((((((($A51*2)/PI())/2)^2)*PI())/2)))*('Calcification Rates'!$H$25+'Calcification Rates'!$I$25)</f>
        <v>146.05550505347767</v>
      </c>
      <c r="AC51" s="2">
        <f>((((((((($A51*2)/PI())/2)+'Calcification Rates'!$F$26)^2)*PI())/2))-((((((($A51*2)/PI())/2)^2)*PI())/2)))*'Calcification Rates'!$H$26</f>
        <v>92.251690299942851</v>
      </c>
      <c r="AD51" s="2">
        <f>((((((((($A51*2)/PI())/2)+('Calcification Rates'!$F$26-'Calcification Rates'!$G$26))^2)*PI())/2))-((((((($A51*2)/PI())/2)^2)*PI())/2)))*('Calcification Rates'!$H$26-'Calcification Rates'!$I$26)</f>
        <v>40.093820549712873</v>
      </c>
      <c r="AE51" s="2">
        <f>((((((((($A51*2)/PI())/2)+('Calcification Rates'!$F$26+'Calcification Rates'!$G$26))^2)*PI())/2))-((((((($A51*2)/PI())/2)^2)*PI())/2)))*('Calcification Rates'!$H$26+'Calcification Rates'!$I$26)</f>
        <v>146.05550505347767</v>
      </c>
      <c r="AF51" s="2">
        <f>((((((((($A51*2)/PI())/2)+'Calcification Rates'!$F$27)^2)*PI())/2))-((((((($A51*2)/PI())/2)^2)*PI())/2)))*'Calcification Rates'!$H$27</f>
        <v>92.251690299942851</v>
      </c>
      <c r="AG51" s="2">
        <f>((((((((($A51*2)/PI())/2)+('Calcification Rates'!$F$27-'Calcification Rates'!$G$27))^2)*PI())/2))-((((((($A51*2)/PI())/2)^2)*PI())/2)))*('Calcification Rates'!$H$27-'Calcification Rates'!$I$27)</f>
        <v>40.093820549712873</v>
      </c>
      <c r="AH51" s="2">
        <f>((((((((($A51*2)/PI())/2)+('Calcification Rates'!$F$27+'Calcification Rates'!$G$27))^2)*PI())/2))-((((((($A51*2)/PI())/2)^2)*PI())/2)))*('Calcification Rates'!$H$27+'Calcification Rates'!$I$27)</f>
        <v>146.05550505347767</v>
      </c>
      <c r="AI51" s="2">
        <f>$A51*'Calcification Rates'!$F$29*'Calcification Rates'!$H$29</f>
        <v>79.071299999999979</v>
      </c>
      <c r="AJ51" s="2">
        <f>$A51*('Calcification Rates'!$F$29-'Calcification Rates'!$G$29)*('Calcification Rates'!$H$29-'Calcification Rates'!$I$29)</f>
        <v>73.16091999999999</v>
      </c>
      <c r="AK51" s="2">
        <f>$A51*('Calcification Rates'!$F$29+'Calcification Rates'!$G$29)*('Calcification Rates'!$H$29+'Calcification Rates'!$I$29)</f>
        <v>84.981679999999969</v>
      </c>
      <c r="AL51" s="2">
        <f>(2*'Calcification Rates'!$F$30*'Calcification Rates'!$H$30)+0.1*'Calcification Rates'!$F$30*($A51+(2*'Calcification Rates'!$F$30))*'Calcification Rates'!$H$30</f>
        <v>12.531646117133187</v>
      </c>
      <c r="AM51" s="2">
        <f>(2*('Calcification Rates'!$F$30-'Calcification Rates'!$G$30)*('Calcification Rates'!$H$30-'Calcification Rates'!$I$30))+(0.1*('Calcification Rates'!$F$30-'Calcification Rates'!$G$30)*($A51+(2*'Calcification Rates'!$F$30-'Calcification Rates'!$G$30)))*('Calcification Rates'!$H$30-'Calcification Rates'!$I$30)</f>
        <v>7.2996140876389592</v>
      </c>
      <c r="AN51" s="2">
        <f>(2*('Calcification Rates'!$F$30+'Calcification Rates'!$G$30)*('Calcification Rates'!$H$30+'Calcification Rates'!$I$30))+(0.1*('Calcification Rates'!$F$30+'Calcification Rates'!$G$30)*($A51+(2*'Calcification Rates'!$F$30+'Calcification Rates'!$G$30)))*('Calcification Rates'!$H$30+'Calcification Rates'!$I$30)</f>
        <v>19.170414800809858</v>
      </c>
      <c r="AO51" s="2">
        <f>((((((((($A51*2)/PI())/2)+'Calcification Rates'!$F$31)^2)*PI())/2))-((((((($A51*2)/PI())/2)^2)*PI())/2)))*'Calcification Rates'!$H$31</f>
        <v>168.70104820077475</v>
      </c>
      <c r="AP51" s="2">
        <f>((((((((($A51*2)/PI())/2)+('Calcification Rates'!$F$31-'Calcification Rates'!$G$31))^2)*PI())/2))-((((((($A51*2)/PI())/2)^2)*PI())/2)))*('Calcification Rates'!$H$31-'Calcification Rates'!$I$31)</f>
        <v>104.29719306599085</v>
      </c>
      <c r="AQ51" s="2">
        <f>((((((((($A51*2)/PI())/2)+('Calcification Rates'!$F$31+'Calcification Rates'!$G$31))^2)*PI())/2))-((((((($A51*2)/PI())/2)^2)*PI())/2)))*('Calcification Rates'!$H$31+'Calcification Rates'!$I$31)</f>
        <v>249.66655165562307</v>
      </c>
      <c r="AR51" s="2">
        <f>(2*'Calcification Rates'!$F$32*'Calcification Rates'!$H$32)+0.1*'Calcification Rates'!$F$32*($A51+(2*'Calcification Rates'!$F$32))*'Calcification Rates'!$H$32</f>
        <v>12.531646117133187</v>
      </c>
      <c r="AS51" s="2">
        <f>(2*('Calcification Rates'!$F$32-'Calcification Rates'!$G$32)*('Calcification Rates'!$H$32-'Calcification Rates'!$I$32))+(0.1*('Calcification Rates'!$F$32-'Calcification Rates'!$G$32)*($A51+(2*'Calcification Rates'!$F$32-'Calcification Rates'!$G$32)))*('Calcification Rates'!$H$32-'Calcification Rates'!$I$32)</f>
        <v>7.2996140876389592</v>
      </c>
      <c r="AT51" s="2">
        <f>(2*('Calcification Rates'!$F$32+'Calcification Rates'!$G$32)*('Calcification Rates'!$H$32+'Calcification Rates'!$I$32))+(0.1*('Calcification Rates'!$F$32+'Calcification Rates'!$G$32)*($A51+(2*'Calcification Rates'!$F$32+'Calcification Rates'!$G$32)))*('Calcification Rates'!$H$32+'Calcification Rates'!$I$32)</f>
        <v>19.170414800809858</v>
      </c>
      <c r="AU51" s="2">
        <f>((((((((($A51*2)/PI())/2)+'Calcification Rates'!$F$36)^2)*PI())/2))-((((((($A51*2)/PI())/2)^2)*PI())/2)))*'Calcification Rates'!$H$36</f>
        <v>65.242118511457434</v>
      </c>
      <c r="AV51" s="2">
        <f>((((((((($A51*2)/PI())/2)+('Calcification Rates'!$F$36-'Calcification Rates'!$G$36))^2)*PI())/2))-((((((($A51*2)/PI())/2)^2)*PI())/2)))*('Calcification Rates'!$H$36-'Calcification Rates'!$I$36)</f>
        <v>49.971059716159502</v>
      </c>
      <c r="AW51" s="2">
        <f>((((((((($A51*2)/PI())/2)+('Calcification Rates'!$F$36+'Calcification Rates'!$G$36))^2)*PI())/2))-((((((($A51*2)/PI())/2)^2)*PI())/2)))*('Calcification Rates'!$H$36+'Calcification Rates'!$I$36)</f>
        <v>82.283828663712129</v>
      </c>
      <c r="AX51" s="2">
        <f>$A51*'Calcification Rates'!$F$37*'Calcification Rates'!$H$37</f>
        <v>63.327337264309769</v>
      </c>
      <c r="AY51" s="2">
        <f>$A51*('Calcification Rates'!$F$37-'Calcification Rates'!$G$37)*('Calcification Rates'!$H$37-'Calcification Rates'!$I$37)</f>
        <v>48.747384294770882</v>
      </c>
      <c r="AZ51" s="2">
        <f>$A51*('Calcification Rates'!$F$37+'Calcification Rates'!$G$37)*('Calcification Rates'!$H$37+'Calcification Rates'!$I$37)</f>
        <v>79.472863908232142</v>
      </c>
      <c r="BA51" s="2">
        <f>$A51*'Calcification Rates'!$F$38*'Calcification Rates'!$H$38</f>
        <v>94.250291333333351</v>
      </c>
      <c r="BB51" s="2">
        <f>$A51*('Calcification Rates'!$F$38-'Calcification Rates'!$G$38)*('Calcification Rates'!$H$38-'Calcification Rates'!$I$38)</f>
        <v>71.913688848484853</v>
      </c>
      <c r="BC51" s="2">
        <f>$A51*('Calcification Rates'!$F$38+'Calcification Rates'!$G$38)*('Calcification Rates'!$H$38+'Calcification Rates'!$I$38)</f>
        <v>119.18980500000001</v>
      </c>
      <c r="BD51" s="2">
        <f>(2*'Calcification Rates'!$F$39*'Calcification Rates'!$H$39)+0.1*'Calcification Rates'!$F$39*(AN51+(2*'Calcification Rates'!$F$39))*'Calcification Rates'!$H$39</f>
        <v>7.2982111440491924</v>
      </c>
      <c r="BE51" s="2">
        <f>(2*('Calcification Rates'!$F$39-'Calcification Rates'!$G$39)*('Calcification Rates'!$H$39-'Calcification Rates'!$I$39))+(0.1*('Calcification Rates'!$F$39-'Calcification Rates'!$G$39)*(AN51+(2*'Calcification Rates'!$F$39-'Calcification Rates'!$G$39)))*('Calcification Rates'!$H$39-'Calcification Rates'!$I$39)</f>
        <v>4.2373623506363662</v>
      </c>
      <c r="BF51" s="2">
        <f>(2*('Calcification Rates'!$F$39+'Calcification Rates'!$G$39)*('Calcification Rates'!$H$39+'Calcification Rates'!$I$39))+(0.1*('Calcification Rates'!$F$39+'Calcification Rates'!$G$39)*(AN51+(2*'Calcification Rates'!$F$39+'Calcification Rates'!$G$39)))*('Calcification Rates'!$H$39+'Calcification Rates'!$I$39)</f>
        <v>11.200443318595703</v>
      </c>
      <c r="BG51" s="2">
        <f>((((((((($A51*2)/PI())/2)+'Calcification Rates'!$F$40)^2)*PI())/2))-((((((($A51*2)/PI())/2)^2)*PI())/2)))*'Calcification Rates'!$H$40</f>
        <v>65.242118511457434</v>
      </c>
      <c r="BH51" s="2">
        <f>((((((((($A51*2)/PI())/2)+('Calcification Rates'!$F$40-'Calcification Rates'!$G$40))^2)*PI())/2))-((((((($A51*2)/PI())/2)^2)*PI())/2)))*('Calcification Rates'!$H$40-'Calcification Rates'!$I$40)</f>
        <v>49.971059716159502</v>
      </c>
      <c r="BI51" s="2">
        <f>((((((((($A51*2)/PI())/2)+('Calcification Rates'!$F$40+'Calcification Rates'!$G$40))^2)*PI())/2))-((((((($A51*2)/PI())/2)^2)*PI())/2)))*('Calcification Rates'!$H$40+'Calcification Rates'!$I$40)</f>
        <v>82.283828663712129</v>
      </c>
      <c r="BJ51" s="2">
        <f>((((((((($A51*2)/PI())/2)+'Calcification Rates'!$F$41)^2)*PI())/2))-((((((($A51*2)/PI())/2)^2)*PI())/2)))*'Calcification Rates'!$H$41</f>
        <v>75.148394496032438</v>
      </c>
      <c r="BK51" s="2">
        <f>((((((((($A51*2)/PI())/2)+('Calcification Rates'!$F$41-'Calcification Rates'!$G$41))^2)*PI())/2))-((((((($A51*2)/PI())/2)^2)*PI())/2)))*('Calcification Rates'!$H$41-'Calcification Rates'!$I$41)</f>
        <v>60.260513152102163</v>
      </c>
      <c r="BL51" s="2">
        <f>((((((((($A51*2)/PI())/2)+('Calcification Rates'!$F$41+'Calcification Rates'!$G$41))^2)*PI())/2))-((((((($A51*2)/PI())/2)^2)*PI())/2)))*('Calcification Rates'!$H$41+'Calcification Rates'!$I$41)</f>
        <v>91.548566129560285</v>
      </c>
      <c r="BM51" s="2">
        <f>((((1-'Calcification Rates'!$J$42)*$A51)*'Calcification Rates'!$F$42*0.1)+('Calcification Rates'!$J$42*$A51*'Calcification Rates'!$F$42))*'Calcification Rates'!$H$42</f>
        <v>19.222813397710777</v>
      </c>
      <c r="BN51" s="2">
        <f>((((1-'Calcification Rates'!$J$42)*BI51)*(('Calcification Rates'!$F$42-'Calcification Rates'!$G$42)*0.1))+('Calcification Rates'!$J$42*BI51*('Calcification Rates'!$F$42-'Calcification Rates'!$G$42)))*('Calcification Rates'!$H$42-'Calcification Rates'!$I$42)</f>
        <v>24.337661754928881</v>
      </c>
      <c r="BO51" s="2">
        <f>((((1-'Calcification Rates'!$J$42)*BI51)*(('Calcification Rates'!$F$42+'Calcification Rates'!$G$42)*0.1))+('Calcification Rates'!$J$42*BI51*('Calcification Rates'!$F$42+'Calcification Rates'!$G$42)))*('Calcification Rates'!$H$42+'Calcification Rates'!$I$42)</f>
        <v>41.234971241491266</v>
      </c>
      <c r="BP51" s="2">
        <f>(2*'Calcification Rates'!$F$43*'Calcification Rates'!$H$43)+0.1*'Calcification Rates'!$F$43*($A51+(2*'Calcification Rates'!$F$43))*'Calcification Rates'!$H$43</f>
        <v>12.531646117133187</v>
      </c>
      <c r="BQ51" s="2">
        <f>(2*('Calcification Rates'!$F$43-'Calcification Rates'!$G$43)*('Calcification Rates'!$H$43-'Calcification Rates'!$I$43))+(0.1*('Calcification Rates'!$F$43-'Calcification Rates'!$G$43)*($A51+(2*'Calcification Rates'!$F$43-'Calcification Rates'!$G$43)))*('Calcification Rates'!$H$43-'Calcification Rates'!$I$43)</f>
        <v>7.2996140876389592</v>
      </c>
      <c r="BR51" s="2">
        <f>(2*('Calcification Rates'!$F$43+'Calcification Rates'!$G$43)*('Calcification Rates'!$H$43+'Calcification Rates'!$I$43))+(0.1*('Calcification Rates'!$F$43+'Calcification Rates'!$G$43)*($A51+(2*'Calcification Rates'!$F$43+'Calcification Rates'!$G$43)))*('Calcification Rates'!$H$43+'Calcification Rates'!$I$43)</f>
        <v>19.170414800809858</v>
      </c>
      <c r="BS51" s="2">
        <f>$A51*'Calcification Rates'!$F$44*'Calcification Rates'!$H$44</f>
        <v>78.219135555555553</v>
      </c>
      <c r="BT51" s="2">
        <f>$A51*('Calcification Rates'!$F$44-'Calcification Rates'!$G$44)*('Calcification Rates'!$H$44-'Calcification Rates'!$I$44)</f>
        <v>58.206542830703761</v>
      </c>
      <c r="BU51" s="2">
        <f>$A51*('Calcification Rates'!$F$44+'Calcification Rates'!$G$44)*('Calcification Rates'!$H$44+'Calcification Rates'!$I$44)</f>
        <v>100.48016315632971</v>
      </c>
      <c r="BV51" s="2">
        <f>(2*'Calcification Rates'!$F$45*'Calcification Rates'!$H$45)+0.1*'Calcification Rates'!$F$45*($A51+(2*'Calcification Rates'!$F$45))*'Calcification Rates'!$H$45</f>
        <v>12.531646117133187</v>
      </c>
      <c r="BW51" s="2">
        <f>(2*('Calcification Rates'!$F$45-'Calcification Rates'!$G$45)*('Calcification Rates'!$H$45-'Calcification Rates'!$I$45))+(0.1*('Calcification Rates'!$F$45-'Calcification Rates'!$G$45)*($A51+(2*'Calcification Rates'!$F$45-'Calcification Rates'!$G$45)))*('Calcification Rates'!$H$45-'Calcification Rates'!$I$45)</f>
        <v>7.2996140876389592</v>
      </c>
      <c r="BX51" s="2">
        <f>(2*('Calcification Rates'!$F$45+'Calcification Rates'!$G$45)*('Calcification Rates'!$H$45+'Calcification Rates'!$I$45))+(0.1*('Calcification Rates'!$F$45+'Calcification Rates'!$G$45)*($A51+(2*'Calcification Rates'!$F$45+'Calcification Rates'!$G$45)))*('Calcification Rates'!$H$45+'Calcification Rates'!$I$45)</f>
        <v>19.170414800809858</v>
      </c>
      <c r="BY51" s="2">
        <f>$A51*'Calcification Rates'!$F$46*'Calcification Rates'!$H$46</f>
        <v>19.874400000000001</v>
      </c>
      <c r="BZ51" s="2">
        <f>$A51*('Calcification Rates'!$F$46-'Calcification Rates'!$G$46)*('Calcification Rates'!$H$46-'Calcification Rates'!$I$46)</f>
        <v>15.328424999999999</v>
      </c>
      <c r="CA51" s="2">
        <f>$A51*('Calcification Rates'!$F$46+'Calcification Rates'!$G$46)*('Calcification Rates'!$H$46+'Calcification Rates'!$I$46)</f>
        <v>24.883425000000003</v>
      </c>
      <c r="CB51" s="2">
        <f>(2*'Calcification Rates'!$F$47*'Calcification Rates'!$H$47)+0.1*'Calcification Rates'!$F$47*(BL51+(2*'Calcification Rates'!$F$47))*'Calcification Rates'!$H$47</f>
        <v>19.996555620570177</v>
      </c>
      <c r="CC51" s="2">
        <f>(2*('Calcification Rates'!$F$47-'Calcification Rates'!$G$47)*('Calcification Rates'!$H$47-'Calcification Rates'!$I$47))+(0.1*('Calcification Rates'!$F$47-'Calcification Rates'!$G$47)*(BL51+(2*'Calcification Rates'!$F$47-'Calcification Rates'!$G$47)))*('Calcification Rates'!$H$47-'Calcification Rates'!$I$47)</f>
        <v>11.667573603909844</v>
      </c>
      <c r="CD51" s="2">
        <f>(2*('Calcification Rates'!$F$47+'Calcification Rates'!$G$47)*('Calcification Rates'!$H$47+'Calcification Rates'!$I$47))+(0.1*('Calcification Rates'!$F$47+'Calcification Rates'!$G$47)*(BL51+(2*'Calcification Rates'!$F$47+'Calcification Rates'!$G$47)))*('Calcification Rates'!$H$47+'Calcification Rates'!$I$47)</f>
        <v>30.538687487045706</v>
      </c>
      <c r="CE51" s="2">
        <f>(2*'Calcification Rates'!$F$48*'Calcification Rates'!$H$48)+0.1*'Calcification Rates'!$F$48*($A51+(2*'Calcification Rates'!$F$48))*'Calcification Rates'!$H$48</f>
        <v>12.531646117133187</v>
      </c>
      <c r="CF51" s="2">
        <f>(2*('Calcification Rates'!$F$48-'Calcification Rates'!$G$48)*('Calcification Rates'!$H$48-'Calcification Rates'!$I$48))+(0.1*('Calcification Rates'!$F$48-'Calcification Rates'!$G$48)*($A51+(2*'Calcification Rates'!$F$48-'Calcification Rates'!$G$48)))*('Calcification Rates'!$H$48-'Calcification Rates'!$I$48)</f>
        <v>7.2996140876389592</v>
      </c>
      <c r="CG51" s="2">
        <f>(2*('Calcification Rates'!$F$48+'Calcification Rates'!$G$48)*('Calcification Rates'!$H$48+'Calcification Rates'!$I$48))+(0.1*('Calcification Rates'!$F$48+'Calcification Rates'!$G$48)*($A51+(2*'Calcification Rates'!$F$48+'Calcification Rates'!$G$48)))*('Calcification Rates'!$H$48+'Calcification Rates'!$I$48)</f>
        <v>19.170414800809858</v>
      </c>
      <c r="CH51" s="2">
        <f>((((1-'Calcification Rates'!$J$52)*$A51)*'Calcification Rates'!$F$52*0.1)+('Calcification Rates'!$J$52*$A51*'Calcification Rates'!$F$52))*'Calcification Rates'!$H$52</f>
        <v>108.51876531999999</v>
      </c>
      <c r="CI51" s="2">
        <f>((((1-'Calcification Rates'!$J$52)*$A51)*(('Calcification Rates'!$F$52-'Calcification Rates'!$G$52)*0.1))+('Calcification Rates'!$J$52*$A51*('Calcification Rates'!$F$52-'Calcification Rates'!$G$52)))*('Calcification Rates'!$H$52-'Calcification Rates'!$I$52)</f>
        <v>71.037910126666532</v>
      </c>
      <c r="CJ51" s="2">
        <f>((((1-'Calcification Rates'!$J$52)*$A51)*(('Calcification Rates'!$F$52+'Calcification Rates'!$G$52)*0.1))+('Calcification Rates'!$J$52*$A51*('Calcification Rates'!$F$52+'Calcification Rates'!$G$52)))*('Calcification Rates'!$H$52+'Calcification Rates'!$I$52)</f>
        <v>153.52962002444738</v>
      </c>
      <c r="CK51" s="2">
        <f>((((1-'Calcification Rates'!$J$53)*$A51)*'Calcification Rates'!$F$53*0.1)+('Calcification Rates'!$J$53*$A51*'Calcification Rates'!$F$53))*'Calcification Rates'!$H$53</f>
        <v>129.86295615236367</v>
      </c>
      <c r="CL51" s="2">
        <f>((((1-'Calcification Rates'!$J$53)*$A51)*(('Calcification Rates'!$F$53-'Calcification Rates'!$G$53)*0.1))+('Calcification Rates'!$J$53*$A51*('Calcification Rates'!$F$53-'Calcification Rates'!$G$53)))*('Calcification Rates'!$H$53-'Calcification Rates'!$I$53)</f>
        <v>89.876310034035555</v>
      </c>
      <c r="CM51" s="2">
        <f>((((1-'Calcification Rates'!$J$53)*$A51)*(('Calcification Rates'!$F$53+'Calcification Rates'!$G$53)*0.1))+('Calcification Rates'!$J$53*$A51*('Calcification Rates'!$F$53+'Calcification Rates'!$G$53)))*('Calcification Rates'!$H$53+'Calcification Rates'!$I$53)</f>
        <v>177.16584773980284</v>
      </c>
      <c r="CN51" s="2">
        <f>((((1-'Calcification Rates'!$J$54)*$A51)*'Calcification Rates'!$F$54*0.1)+('Calcification Rates'!$J$54*$A51*'Calcification Rates'!$F$54))*'Calcification Rates'!$H$54</f>
        <v>110.7184461636372</v>
      </c>
      <c r="CO51" s="2">
        <f>((((1-'Calcification Rates'!$J$54)*$A51)*(('Calcification Rates'!$F$54-'Calcification Rates'!$G$54)*0.1))+('Calcification Rates'!$J$54*$A51*('Calcification Rates'!$F$54-'Calcification Rates'!$G$54)))*('Calcification Rates'!$H$54-'Calcification Rates'!$I$54)</f>
        <v>79.190085947130868</v>
      </c>
      <c r="CP51" s="2">
        <f>((((1-'Calcification Rates'!$J$54)*$A51)*(('Calcification Rates'!$F$54+'Calcification Rates'!$G$54)*0.1))+('Calcification Rates'!$J$54*$A51*('Calcification Rates'!$F$54+'Calcification Rates'!$G$54)))*('Calcification Rates'!$H$54+'Calcification Rates'!$I$54)</f>
        <v>147.25813189321781</v>
      </c>
      <c r="CQ51" s="2">
        <f>((((1-'Calcification Rates'!$J$55)*$A51)*'Calcification Rates'!$F$55*0.1)+('Calcification Rates'!$J$55*$A51*'Calcification Rates'!$F$55))*'Calcification Rates'!$H$55</f>
        <v>110.72691365677083</v>
      </c>
      <c r="CR51" s="2">
        <f>((((1-'Calcification Rates'!$J$55)*$A51)*(('Calcification Rates'!$F$55-'Calcification Rates'!$G$55)*0.1))+('Calcification Rates'!$J$55*$A51*('Calcification Rates'!$F$55-'Calcification Rates'!$G$55)))*('Calcification Rates'!$H$55-'Calcification Rates'!$I$55)</f>
        <v>80.911036839235678</v>
      </c>
      <c r="CS51" s="2">
        <f>((((1-'Calcification Rates'!$J$55)*$A51)*(('Calcification Rates'!$F$55+'Calcification Rates'!$G$55)*0.1))+('Calcification Rates'!$J$55*$A51*('Calcification Rates'!$F$55+'Calcification Rates'!$G$55)))*('Calcification Rates'!$H$55+'Calcification Rates'!$I$55)</f>
        <v>145.07700321539812</v>
      </c>
      <c r="CT51" s="2">
        <f>((((1-'Calcification Rates'!$J$56)*$A51)*'Calcification Rates'!$F$56*0.1)+('Calcification Rates'!$J$56*$A51*'Calcification Rates'!$F$56))*'Calcification Rates'!$H$56</f>
        <v>106.95065278333334</v>
      </c>
      <c r="CU51" s="2">
        <f>((((1-'Calcification Rates'!$J$56)*$A51)*(('Calcification Rates'!$F$56-'Calcification Rates'!$G$56)*0.1))+('Calcification Rates'!$J$56*$A51*('Calcification Rates'!$F$56-'Calcification Rates'!$G$56)))*('Calcification Rates'!$H$56-'Calcification Rates'!$I$56)</f>
        <v>79.249838305523724</v>
      </c>
      <c r="CV51" s="2">
        <f>((((1-'Calcification Rates'!$J$56)*$A51)*(('Calcification Rates'!$F$56+'Calcification Rates'!$G$56)*0.1))+('Calcification Rates'!$J$56*$A51*('Calcification Rates'!$F$56+'Calcification Rates'!$G$56)))*('Calcification Rates'!$H$56+'Calcification Rates'!$I$56)</f>
        <v>138.72525690218029</v>
      </c>
      <c r="CW51" s="2">
        <f>((((1-'Calcification Rates'!$J$57)*$A51)*'Calcification Rates'!$F$57*0.1)+('Calcification Rates'!$J$57*$A51*'Calcification Rates'!$F$57))*'Calcification Rates'!$H$57</f>
        <v>109.38134943749998</v>
      </c>
      <c r="CX51" s="2">
        <f>((((1-'Calcification Rates'!$J$57)*$A51)*(('Calcification Rates'!$F$57-'Calcification Rates'!$G$57)*0.1))+('Calcification Rates'!$J$57*$A51*('Calcification Rates'!$F$57-'Calcification Rates'!$G$57)))*('Calcification Rates'!$H$57-'Calcification Rates'!$I$57)</f>
        <v>71.629661545377218</v>
      </c>
      <c r="CY51" s="2">
        <f>((((1-'Calcification Rates'!$J$57)*$A51)*(('Calcification Rates'!$F$57+'Calcification Rates'!$G$57)*0.1))+('Calcification Rates'!$J$57*$A51*('Calcification Rates'!$F$57+'Calcification Rates'!$G$57)))*('Calcification Rates'!$H$57+'Calcification Rates'!$I$57)</f>
        <v>153.92268673135175</v>
      </c>
      <c r="CZ51" s="2">
        <f>((((1-'Calcification Rates'!$J$58)*$A51)*'Calcification Rates'!$F$58*0.1)+('Calcification Rates'!$J$58*$A51*'Calcification Rates'!$F$58))*'Calcification Rates'!$H$58</f>
        <v>110.7184461636372</v>
      </c>
      <c r="DA51" s="2">
        <f>((((1-'Calcification Rates'!$J$58)*$A51)*(('Calcification Rates'!$F$58-'Calcification Rates'!$G$58)*0.1))+('Calcification Rates'!$J$58*$A51*('Calcification Rates'!$F$58-'Calcification Rates'!$G$58)))*('Calcification Rates'!$H$58-'Calcification Rates'!$I$58)</f>
        <v>79.190085947130868</v>
      </c>
      <c r="DB51" s="2">
        <f>((((1-'Calcification Rates'!$J$58)*$A51)*(('Calcification Rates'!$F$58+'Calcification Rates'!$G$58)*0.1))+('Calcification Rates'!$J$58*$A51*('Calcification Rates'!$F$58+'Calcification Rates'!$G$58)))*('Calcification Rates'!$H$58+'Calcification Rates'!$I$58)</f>
        <v>147.25813189321781</v>
      </c>
      <c r="DC51" s="2">
        <f>((((1-'Calcification Rates'!$J$59)*$A51)*'Calcification Rates'!$F$59*0.1)+('Calcification Rates'!$J$59*$A51*'Calcification Rates'!$F$59))*'Calcification Rates'!$H$59</f>
        <v>91.784083439999989</v>
      </c>
      <c r="DD51" s="2">
        <f>((((1-'Calcification Rates'!$J$59)*$A51)*(('Calcification Rates'!$F$59-'Calcification Rates'!$G$59)*0.1))+('Calcification Rates'!$J$59*$A51*('Calcification Rates'!$F$59-'Calcification Rates'!$G$59)))*('Calcification Rates'!$H$59-'Calcification Rates'!$I$59)</f>
        <v>71.201493299999996</v>
      </c>
      <c r="DE51" s="2">
        <f>((((1-'Calcification Rates'!$J$59)*$A51)*(('Calcification Rates'!$F$59+'Calcification Rates'!$G$59)*0.1))+('Calcification Rates'!$J$59*$A51*('Calcification Rates'!$F$59+'Calcification Rates'!$G$59)))*('Calcification Rates'!$H$59+'Calcification Rates'!$I$59)</f>
        <v>114.31838964000001</v>
      </c>
      <c r="DF51" s="2">
        <f>((((1-'Calcification Rates'!$J$60)*$A51)*'Calcification Rates'!$F$60*0.1)+('Calcification Rates'!$J$60*$A51*'Calcification Rates'!$F$60))*'Calcification Rates'!$H$60</f>
        <v>119.24279132926829</v>
      </c>
      <c r="DG51" s="2">
        <f>((((1-'Calcification Rates'!$J$60)*$A51)*(('Calcification Rates'!$F$60-'Calcification Rates'!$G$60)*0.1))+('Calcification Rates'!$J$60*$A51*('Calcification Rates'!$F$60-'Calcification Rates'!$G$60)))*('Calcification Rates'!$H$60-'Calcification Rates'!$I$60)</f>
        <v>91.10290501269516</v>
      </c>
      <c r="DH51" s="2">
        <f>((((1-'Calcification Rates'!$J$60)*$A51)*(('Calcification Rates'!$F$60+'Calcification Rates'!$G$60)*0.1))+('Calcification Rates'!$J$60*$A51*('Calcification Rates'!$F$60+'Calcification Rates'!$G$60)))*('Calcification Rates'!$H$60+'Calcification Rates'!$I$60)</f>
        <v>151.05434470307787</v>
      </c>
      <c r="DI51" s="2">
        <f>((((1-'Calcification Rates'!$J$61)*$A51)*'Calcification Rates'!$F$61*0.1)+('Calcification Rates'!$J$61*$A51*'Calcification Rates'!$F$61))*'Calcification Rates'!$H$61</f>
        <v>110.7184461636372</v>
      </c>
      <c r="DJ51" s="2">
        <f>((((1-'Calcification Rates'!$J$61)*$A51)*(('Calcification Rates'!$F$61-'Calcification Rates'!$G$61)*0.1))+('Calcification Rates'!$J$61*$A51*('Calcification Rates'!$F$61-'Calcification Rates'!$G$61)))*('Calcification Rates'!$H$61-'Calcification Rates'!$I$61)</f>
        <v>79.190085947130868</v>
      </c>
      <c r="DK51" s="2">
        <f>((((1-'Calcification Rates'!$J$61)*$A51)*(('Calcification Rates'!$F$61+'Calcification Rates'!$G$61)*0.1))+('Calcification Rates'!$J$61*$A51*('Calcification Rates'!$F$61+'Calcification Rates'!$G$61)))*('Calcification Rates'!$H$61+'Calcification Rates'!$I$61)</f>
        <v>147.25813189321781</v>
      </c>
      <c r="DL51" s="2">
        <f>(2*'Calcification Rates'!$F$62*'Calcification Rates'!$H$62)+0.1*'Calcification Rates'!$F$62*(CV51+(2*'Calcification Rates'!$F$62))*'Calcification Rates'!$H$62</f>
        <v>28.273443876143425</v>
      </c>
      <c r="DM51" s="2">
        <f>(2*('Calcification Rates'!$F$62-'Calcification Rates'!$G$62)*('Calcification Rates'!$H$62-'Calcification Rates'!$I$62))+(0.1*('Calcification Rates'!$F$62-'Calcification Rates'!$G$62)*(CV51+(2*'Calcification Rates'!$F$62-'Calcification Rates'!$G$62)))*('Calcification Rates'!$H$62-'Calcification Rates'!$I$62)</f>
        <v>16.510648098570002</v>
      </c>
      <c r="DN51" s="2">
        <f>(2*('Calcification Rates'!$F$62+'Calcification Rates'!$G$62)*('Calcification Rates'!$H$62+'Calcification Rates'!$I$62))+(0.1*('Calcification Rates'!$F$62+'Calcification Rates'!$G$62)*(CV51+(2*'Calcification Rates'!$F$62+'Calcification Rates'!$G$62)))*('Calcification Rates'!$H$62+'Calcification Rates'!$I$62)</f>
        <v>43.143518481920729</v>
      </c>
      <c r="DO51" s="2">
        <f>((((((((($A51*2)/PI())/2)+'Calcification Rates'!$F$63)^2)*PI())/2))-((((((($A51*2)/PI())/2)^2)*PI())/2)))*'Calcification Rates'!$H$63</f>
        <v>52.902196220243638</v>
      </c>
      <c r="DP51" s="2">
        <f>((((((((($A51*2)/PI())/2)+('Calcification Rates'!$F$63-'Calcification Rates'!$G$63))^2)*PI())/2))-((((((($A51*2)/PI())/2)^2)*PI())/2)))*('Calcification Rates'!$H$63-'Calcification Rates'!$I$63)</f>
        <v>38.861484790502843</v>
      </c>
      <c r="DQ51" s="2">
        <f>((((((((($A51*2)/PI())/2)+('Calcification Rates'!$F$63+'Calcification Rates'!$G$63))^2)*PI())/2))-((((((($A51*2)/PI())/2)^2)*PI())/2)))*('Calcification Rates'!$H$63+'Calcification Rates'!$I$63)</f>
        <v>68.583948475640426</v>
      </c>
      <c r="DR51" s="2">
        <f>(2*'Calcification Rates'!$F$64*'Calcification Rates'!$H$64)+0.1*'Calcification Rates'!$F$64*($A51+(2*'Calcification Rates'!$F$64))*'Calcification Rates'!$H$64</f>
        <v>12.531646117133187</v>
      </c>
      <c r="DS51" s="2">
        <f>(2*('Calcification Rates'!$F$64-'Calcification Rates'!$G$64)*('Calcification Rates'!$H$64-'Calcification Rates'!$I$64))+(0.1*('Calcification Rates'!$F$64-'Calcification Rates'!$G$64)*($A51+(2*'Calcification Rates'!$F$64-'Calcification Rates'!$G$64)))*('Calcification Rates'!$H$64-'Calcification Rates'!$I$64)</f>
        <v>7.2996140876389592</v>
      </c>
      <c r="DT51" s="2">
        <f>(2*('Calcification Rates'!$F$64+'Calcification Rates'!$G$64)*('Calcification Rates'!$H$64+'Calcification Rates'!$I$64))+(0.1*('Calcification Rates'!$F$64+'Calcification Rates'!$G$64)*($A51+(2*'Calcification Rates'!$F$64+'Calcification Rates'!$G$64)))*('Calcification Rates'!$H$64+'Calcification Rates'!$I$64)</f>
        <v>19.170414800809858</v>
      </c>
      <c r="DU51" s="2">
        <f>((((((((($A51*2)/PI())/2)+'Calcification Rates'!$F$65)^2)*PI())/2))-((((((($A51*2)/PI())/2)^2)*PI())/2)))*'Calcification Rates'!$H$65</f>
        <v>52.902196220243638</v>
      </c>
      <c r="DV51" s="2">
        <f>((((((((($A51*2)/PI())/2)+('Calcification Rates'!$F$65-'Calcification Rates'!$G$65))^2)*PI())/2))-((((((($A51*2)/PI())/2)^2)*PI())/2)))*('Calcification Rates'!$H$65-'Calcification Rates'!$I$65)</f>
        <v>38.861484790502843</v>
      </c>
      <c r="DW51" s="2">
        <f>((((((((($A51*2)/PI())/2)+('Calcification Rates'!$F$65+'Calcification Rates'!$G$65))^2)*PI())/2))-((((((($A51*2)/PI())/2)^2)*PI())/2)))*('Calcification Rates'!$H$65+'Calcification Rates'!$I$65)</f>
        <v>68.583948475640426</v>
      </c>
      <c r="DX51" s="2">
        <f>(2*'Calcification Rates'!$F$66*'Calcification Rates'!$H$66)+0.1*'Calcification Rates'!$F$66*(DH51+(2*'Calcification Rates'!$F$66))*'Calcification Rates'!$H$66</f>
        <v>30.436513823398087</v>
      </c>
      <c r="DY51" s="2">
        <f>(2*('Calcification Rates'!$F$66-'Calcification Rates'!$G$66)*('Calcification Rates'!$H$66-'Calcification Rates'!$I$66))+(0.1*('Calcification Rates'!$F$66-'Calcification Rates'!$G$66)*(DH51+(2*'Calcification Rates'!$F$66-'Calcification Rates'!$G$66)))*('Calcification Rates'!$H$66-'Calcification Rates'!$I$66)</f>
        <v>17.776330148180975</v>
      </c>
      <c r="DZ51" s="2">
        <f>(2*('Calcification Rates'!$F$66+'Calcification Rates'!$G$66)*('Calcification Rates'!$H$66+'Calcification Rates'!$I$66))+(0.1*('Calcification Rates'!$F$66+'Calcification Rates'!$G$66)*(DH51+(2*'Calcification Rates'!$F$66+'Calcification Rates'!$G$66)))*('Calcification Rates'!$H$66+'Calcification Rates'!$I$66)</f>
        <v>46.437646694522755</v>
      </c>
      <c r="EA51" s="2">
        <f>((((((((($A51*2)/PI())/2)+'Calcification Rates'!$F$67)^2)*PI())/2))-((((((($A51*2)/PI())/2)^2)*PI())/2)))*'Calcification Rates'!$H$67</f>
        <v>52.902196220243638</v>
      </c>
      <c r="EB51" s="2">
        <f>((((((((($A51*2)/PI())/2)+('Calcification Rates'!$F$67-'Calcification Rates'!$G$67))^2)*PI())/2))-((((((($A51*2)/PI())/2)^2)*PI())/2)))*('Calcification Rates'!$H$67-'Calcification Rates'!$I$67)</f>
        <v>38.861484790502843</v>
      </c>
      <c r="EC51" s="2">
        <f>((((((((($A51*2)/PI())/2)+('Calcification Rates'!$F$67+'Calcification Rates'!$G$67))^2)*PI())/2))-((((((($A51*2)/PI())/2)^2)*PI())/2)))*('Calcification Rates'!$H$67+'Calcification Rates'!$I$67)</f>
        <v>68.583948475640426</v>
      </c>
      <c r="ED51" s="2">
        <f>((((((((($A51*2)/PI())/2)+'Calcification Rates'!$F$68)^2)*PI())/2))-((((((($A51*2)/PI())/2)^2)*PI())/2)))*'Calcification Rates'!$H$68</f>
        <v>52.902196220243638</v>
      </c>
      <c r="EE51" s="2">
        <f>((((((((($A51*2)/PI())/2)+('Calcification Rates'!$F$68-'Calcification Rates'!$G$68))^2)*PI())/2))-((((((($A51*2)/PI())/2)^2)*PI())/2)))*('Calcification Rates'!$H$68-'Calcification Rates'!$I$68)</f>
        <v>38.861484790502843</v>
      </c>
      <c r="EF51" s="2">
        <f>((((((((($A51*2)/PI())/2)+('Calcification Rates'!$F$68+'Calcification Rates'!$G$68))^2)*PI())/2))-((((((($A51*2)/PI())/2)^2)*PI())/2)))*('Calcification Rates'!$H$68+'Calcification Rates'!$I$68)</f>
        <v>68.583948475640426</v>
      </c>
      <c r="EG51" s="2">
        <f>((((1-'Calcification Rates'!$J$69)*$A51)*'Calcification Rates'!$F$69*0.1)+('Calcification Rates'!$J$69*$A51*'Calcification Rates'!$F$69))*'Calcification Rates'!$H$69</f>
        <v>15.039420550000006</v>
      </c>
      <c r="EH51" s="2">
        <f>((((1-'Calcification Rates'!$J$69)*EC51)*(('Calcification Rates'!$F$69-'Calcification Rates'!$G$69)*0.1))+('Calcification Rates'!$J$69*EC51*('Calcification Rates'!$F$69-'Calcification Rates'!$G$69)))*('Calcification Rates'!$H$69-'Calcification Rates'!$I$69)</f>
        <v>15.555368954923907</v>
      </c>
      <c r="EI51" s="2">
        <f>((((1-'Calcification Rates'!$J$69)*EC51)*(('Calcification Rates'!$F$69+'Calcification Rates'!$G$69)*0.1))+('Calcification Rates'!$J$69*EC51*('Calcification Rates'!$F$69+'Calcification Rates'!$G$69)))*('Calcification Rates'!$H$69+'Calcification Rates'!$I$69)</f>
        <v>27.129661345869298</v>
      </c>
      <c r="EJ51" s="2">
        <f>(2*'Calcification Rates'!$F$70*'Calcification Rates'!$H$70)+0.1*'Calcification Rates'!$F$70*(DT51+(2*'Calcification Rates'!$F$70))*'Calcification Rates'!$H$70</f>
        <v>7.2982111440491924</v>
      </c>
      <c r="EK51" s="2">
        <f>(2*('Calcification Rates'!$F$70-'Calcification Rates'!$G$70)*('Calcification Rates'!$H$70-'Calcification Rates'!$I$70))+(0.1*('Calcification Rates'!$F$70-'Calcification Rates'!$G$70)*(DT51+(2*'Calcification Rates'!$F$70-'Calcification Rates'!$G$70)))*('Calcification Rates'!$H$70-'Calcification Rates'!$I$70)</f>
        <v>4.2373623506363662</v>
      </c>
      <c r="EL51" s="2">
        <f>(2*('Calcification Rates'!$F$70+'Calcification Rates'!$G$70)*('Calcification Rates'!$H$70+'Calcification Rates'!$I$70))+(0.1*('Calcification Rates'!$F$70+'Calcification Rates'!$G$70)*(DT51+(2*'Calcification Rates'!$F$70+'Calcification Rates'!$G$70)))*('Calcification Rates'!$H$70+'Calcification Rates'!$I$70)</f>
        <v>11.200443318595703</v>
      </c>
      <c r="EM51" s="2">
        <f>((((1-'Calcification Rates'!$J$71)*$A51)*'Calcification Rates'!$F$71*0.1)+('Calcification Rates'!$J$71*$A51*'Calcification Rates'!$F$71))*'Calcification Rates'!$H$71</f>
        <v>110.7184461636372</v>
      </c>
      <c r="EN51" s="2">
        <f>((((1-'Calcification Rates'!$J$71)*$A51)*(('Calcification Rates'!$F$71-'Calcification Rates'!$G$71)*0.1))+('Calcification Rates'!$J$71*$A51*('Calcification Rates'!$F$71-'Calcification Rates'!$G$71)))*('Calcification Rates'!$H$71-'Calcification Rates'!$I$71)</f>
        <v>79.190085947130868</v>
      </c>
      <c r="EO51" s="2">
        <f>((((1-'Calcification Rates'!$J$71)*$A51)*(('Calcification Rates'!$F$71+'Calcification Rates'!$G$71)*0.1))+('Calcification Rates'!$J$71*$A51*('Calcification Rates'!$F$71+'Calcification Rates'!$G$71)))*('Calcification Rates'!$H$71+'Calcification Rates'!$I$71)</f>
        <v>147.25813189321781</v>
      </c>
      <c r="EP51" s="2">
        <f>(2*'Calcification Rates'!$F$72*'Calcification Rates'!$H$72)+0.1*'Calcification Rates'!$F$72*($A51+(2*'Calcification Rates'!$F$72))*'Calcification Rates'!$H$72</f>
        <v>12.531646117133187</v>
      </c>
      <c r="EQ51" s="2">
        <f>(2*('Calcification Rates'!$F$72-'Calcification Rates'!$G$72)*('Calcification Rates'!$H$72-'Calcification Rates'!$I$72))+(0.1*('Calcification Rates'!$F$72-'Calcification Rates'!$G$72)*($A51+(2*'Calcification Rates'!$F$72-'Calcification Rates'!$G$72)))*('Calcification Rates'!$H$72-'Calcification Rates'!$I$72)</f>
        <v>7.2996140876389592</v>
      </c>
      <c r="ER51" s="2">
        <f>(2*('Calcification Rates'!$F$72+'Calcification Rates'!$G$72)*('Calcification Rates'!$H$72+'Calcification Rates'!$I$72))+(0.1*('Calcification Rates'!$F$72+'Calcification Rates'!$G$72)*($A51+(2*'Calcification Rates'!$F$72+'Calcification Rates'!$G$72)))*('Calcification Rates'!$H$72+'Calcification Rates'!$I$72)</f>
        <v>19.170414800809858</v>
      </c>
      <c r="ES51" s="2">
        <f>$A51*'Calcification Rates'!$F$73*'Calcification Rates'!$H$73</f>
        <v>66.150000000000006</v>
      </c>
      <c r="ET51" s="2">
        <f>$A51*('Calcification Rates'!$F$73-'Calcification Rates'!$G$73)*('Calcification Rates'!$H$73-'Calcification Rates'!$I$73)</f>
        <v>46.314310000000006</v>
      </c>
      <c r="EU51" s="2">
        <f>$A51*('Calcification Rates'!$F$73+'Calcification Rates'!$G$73)*('Calcification Rates'!$H$73+'Calcification Rates'!$I$73)</f>
        <v>89.495560000000012</v>
      </c>
      <c r="EV51" s="2">
        <f>(2*'Calcification Rates'!$F$74*'Calcification Rates'!$H$74)+0.1*'Calcification Rates'!$F$74*($A51+(2*'Calcification Rates'!$F$74))*'Calcification Rates'!$H$74</f>
        <v>12.531646117133187</v>
      </c>
      <c r="EW51" s="2">
        <f>(2*('Calcification Rates'!$F$74-'Calcification Rates'!$G$74)*('Calcification Rates'!$H$74-'Calcification Rates'!$I$74))+(0.1*('Calcification Rates'!$F$74-'Calcification Rates'!$G$74)*($A51+(2*'Calcification Rates'!$F$74-'Calcification Rates'!$G$74)))*('Calcification Rates'!$H$74-'Calcification Rates'!$I$74)</f>
        <v>7.2996140876389592</v>
      </c>
      <c r="EX51" s="2">
        <f>(2*('Calcification Rates'!$F$74+'Calcification Rates'!$G$74)*('Calcification Rates'!$H$74+'Calcification Rates'!$I$74))+(0.1*('Calcification Rates'!$F$74+'Calcification Rates'!$G$74)*($A51+(2*'Calcification Rates'!$F$74+'Calcification Rates'!$G$74)))*('Calcification Rates'!$H$74+'Calcification Rates'!$I$74)</f>
        <v>19.170414800809858</v>
      </c>
      <c r="EY51" s="2">
        <f>$A51*'Calcification Rates'!$F$75*'Calcification Rates'!$H$75</f>
        <v>41.312873333333343</v>
      </c>
      <c r="EZ51" s="2">
        <f>$A51*('Calcification Rates'!$F$75-'Calcification Rates'!$G$75)*('Calcification Rates'!$H$75-'Calcification Rates'!$I$75)</f>
        <v>32.070554458644892</v>
      </c>
      <c r="FA51" s="2">
        <f>$A51*('Calcification Rates'!$F$75+'Calcification Rates'!$G$75)*('Calcification Rates'!$H$75+'Calcification Rates'!$I$75)</f>
        <v>51.63003498732359</v>
      </c>
      <c r="FB51" s="2">
        <f>((((1-'Calcification Rates'!$J$76)*$A51)*'Calcification Rates'!$F$76*0.1)+('Calcification Rates'!$J$76*$A51*'Calcification Rates'!$F$76))*'Calcification Rates'!$H$76</f>
        <v>28.285740000000001</v>
      </c>
      <c r="FC51" s="2">
        <f>((((1-'Calcification Rates'!$J$76)*$A51)*(('Calcification Rates'!$F$76-'Calcification Rates'!$G$76)*0.1))+('Calcification Rates'!$J$76*$A51*('Calcification Rates'!$F$76-'Calcification Rates'!$G$76)))*('Calcification Rates'!$H$76-'Calcification Rates'!$I$76)</f>
        <v>19.797503711999997</v>
      </c>
      <c r="FD51" s="2">
        <f>((((1-'Calcification Rates'!$J$76)*$A51)*(('Calcification Rates'!$F$76+'Calcification Rates'!$G$76)*0.1))+('Calcification Rates'!$J$76*$A51*('Calcification Rates'!$F$76+'Calcification Rates'!$G$76)))*('Calcification Rates'!$H$76+'Calcification Rates'!$I$76)</f>
        <v>38.277520512000002</v>
      </c>
      <c r="FE51" s="113">
        <f>$A51*'Calcification Rates'!$F$77*'Calcification Rates'!$H$77</f>
        <v>86.730000000000018</v>
      </c>
      <c r="FF51" s="113">
        <f>$A51*('Calcification Rates'!$F$77-'Calcification Rates'!$G$77)*('Calcification Rates'!$H$77-'Calcification Rates'!$I$77)</f>
        <v>60.608100000000007</v>
      </c>
      <c r="FG51" s="113">
        <f>$A51*('Calcification Rates'!$F$77+'Calcification Rates'!$G$77)*('Calcification Rates'!$H$77+'Calcification Rates'!$I$77)</f>
        <v>117.50200000000002</v>
      </c>
      <c r="FH51" s="113">
        <f>$A51*'Calcification Rates'!$F$81*'Calcification Rates'!$H$81</f>
        <v>8.7219999999999995</v>
      </c>
      <c r="FI51" s="113">
        <f>$A51*('Calcification Rates'!$F$81-'Calcification Rates'!$G$81)*('Calcification Rates'!$H$81-'Calcification Rates'!$I$81)</f>
        <v>4.9489999999999998</v>
      </c>
      <c r="FJ51" s="113">
        <f>$A51*('Calcification Rates'!$F$81+'Calcification Rates'!$G$81)*('Calcification Rates'!$H$81+'Calcification Rates'!$I$81)</f>
        <v>12.495000000000001</v>
      </c>
      <c r="FK51" s="113">
        <f>$A51*'Calcification Rates'!$F$84*'Calcification Rates'!$H$84</f>
        <v>8.7219999999999995</v>
      </c>
      <c r="FL51" s="113">
        <f>$A51*('Calcification Rates'!$F$84-'Calcification Rates'!$G$84)*('Calcification Rates'!$H$84-'Calcification Rates'!$I$84)</f>
        <v>4.9489999999999998</v>
      </c>
      <c r="FM51" s="113">
        <f>$A51*('Calcification Rates'!$F$84+'Calcification Rates'!$G$84)*('Calcification Rates'!$H$84+'Calcification Rates'!$I$84)</f>
        <v>12.495000000000001</v>
      </c>
    </row>
    <row r="52" spans="1:169" x14ac:dyDescent="0.3">
      <c r="A52" s="1">
        <v>50</v>
      </c>
      <c r="B52" s="2">
        <f>((((1-'Calcification Rates'!$J$11)*A52)*'Calcification Rates'!$F$11*0.1)+('Calcification Rates'!$J$11*A52*'Calcification Rates'!$F$11))*'Calcification Rates'!$H$11</f>
        <v>112.97800628942571</v>
      </c>
      <c r="C52" s="2">
        <f>((((1-'Calcification Rates'!$J$11)*A52)*(('Calcification Rates'!$F$11-'Calcification Rates'!$G$11)*0.1))+('Calcification Rates'!$J$11*A52*('Calcification Rates'!$F$11-'Calcification Rates'!$G$11)))*('Calcification Rates'!$H$11-'Calcification Rates'!$I$11)</f>
        <v>80.806210150133552</v>
      </c>
      <c r="D52" s="2">
        <f>((((1-'Calcification Rates'!$J$11)*A52)*(('Calcification Rates'!$F$11+'Calcification Rates'!$G$11)*0.1))+('Calcification Rates'!$J$11*A52*('Calcification Rates'!$F$11+'Calcification Rates'!$G$11)))*('Calcification Rates'!$H$11+'Calcification Rates'!$I$11)</f>
        <v>150.2633998910386</v>
      </c>
      <c r="E52" s="2">
        <f>((((1-'Calcification Rates'!$J$12)*A52)*'Calcification Rates'!$F$12*0.1)+('Calcification Rates'!$J$12*A52*'Calcification Rates'!$F$12))*'Calcification Rates'!$H$12</f>
        <v>19.615115711949773</v>
      </c>
      <c r="F52" s="2">
        <f>((((1-'Calcification Rates'!$J$12)*A52)*(('Calcification Rates'!$F$12-'Calcification Rates'!$G$12)*0.1))+('Calcification Rates'!$J$12*A52*('Calcification Rates'!$F$12-'Calcification Rates'!$G$12)))*('Calcification Rates'!$H$12-'Calcification Rates'!$I$12)</f>
        <v>14.788848641447572</v>
      </c>
      <c r="G52" s="2">
        <f>((((1-'Calcification Rates'!$J$12)*A52)*(('Calcification Rates'!$F$12+'Calcification Rates'!$G$12)*0.1))+('Calcification Rates'!$J$12*A52*('Calcification Rates'!$F$12+'Calcification Rates'!$G$12)))*('Calcification Rates'!$H$12+'Calcification Rates'!$I$12)</f>
        <v>25.056546292963297</v>
      </c>
      <c r="H52" s="2">
        <f>(2*'Calcification Rates'!$F$13*'Calcification Rates'!$H$13)+0.1*'Calcification Rates'!$F$13*(A52+(2*'Calcification Rates'!$F$13))*'Calcification Rates'!$H$13</f>
        <v>12.707090560565341</v>
      </c>
      <c r="I52" s="2">
        <f>(2*('Calcification Rates'!$F$13-'Calcification Rates'!$G$13)*('Calcification Rates'!$H$13-'Calcification Rates'!$I$13))+(0.1*('Calcification Rates'!$F$13-'Calcification Rates'!$G$13)*(A52+(2*'Calcification Rates'!$F$13-'Calcification Rates'!$G$13)))*('Calcification Rates'!$H$13-'Calcification Rates'!$I$13)</f>
        <v>7.4022722948032253</v>
      </c>
      <c r="J52" s="2">
        <f>(2*('Calcification Rates'!$F$13+'Calcification Rates'!$G$13)*('Calcification Rates'!$H$13+'Calcification Rates'!$I$13))+(0.1*('Calcification Rates'!$F$13+'Calcification Rates'!$G$13)*(A52+(2*'Calcification Rates'!$F$13+'Calcification Rates'!$G$13)))*('Calcification Rates'!$H$13+'Calcification Rates'!$I$13)</f>
        <v>19.437598250696734</v>
      </c>
      <c r="K52" s="2">
        <f>(2*'Calcification Rates'!$F$14*'Calcification Rates'!$H$14)+0.1*'Calcification Rates'!$F$14*(A52+(2*'Calcification Rates'!$F$14))*'Calcification Rates'!$H$14</f>
        <v>23.920453127498142</v>
      </c>
      <c r="L52" s="2">
        <f>(2*('Calcification Rates'!$F$14-'Calcification Rates'!$G$14)*('Calcification Rates'!$H$14-'Calcification Rates'!$I$14))+(0.1*('Calcification Rates'!$F$14-'Calcification Rates'!$G$14)*(A52+(2*'Calcification Rates'!$F$14-'Calcification Rates'!$G$14)))*('Calcification Rates'!$H$14-'Calcification Rates'!$I$14)</f>
        <v>14.916437924663862</v>
      </c>
      <c r="M52" s="2">
        <f>(2*('Calcification Rates'!$F$14+'Calcification Rates'!$G$14)*('Calcification Rates'!$H$14+'Calcification Rates'!$I$14))+(0.1*('Calcification Rates'!$F$14+'Calcification Rates'!$G$14)*(A52+(2*'Calcification Rates'!$F$14+'Calcification Rates'!$G$14)))*('Calcification Rates'!$H$14+'Calcification Rates'!$I$14)</f>
        <v>35.103786056885838</v>
      </c>
      <c r="N52" s="2">
        <f>((((((((($A52*2)/PI())/2)+'Calcification Rates'!$F$15)^2)*PI())/2))-((((((($A52*2)/PI())/2)^2)*PI())/2)))*'Calcification Rates'!$H$15</f>
        <v>62.977703060583721</v>
      </c>
      <c r="O52" s="2">
        <f>((((((((($A52*2)/PI())/2)+('Calcification Rates'!$F$15-'Calcification Rates'!$G$15))^2)*PI())/2))-((((((($A52*2)/PI())/2)^2)*PI())/2)))*('Calcification Rates'!$H$15-'Calcification Rates'!$I$15)</f>
        <v>48.005246594455862</v>
      </c>
      <c r="P52" s="2">
        <f>((((((((($A52*2)/PI())/2)+('Calcification Rates'!$F$15+'Calcification Rates'!$G$15))^2)*PI())/2))-((((((($A52*2)/PI())/2)^2)*PI())/2)))*('Calcification Rates'!$H$15+'Calcification Rates'!$I$15)</f>
        <v>79.854833601028147</v>
      </c>
      <c r="Q52" s="2">
        <f>(2*'Calcification Rates'!$F$16*'Calcification Rates'!$H$16)+0.1*'Calcification Rates'!$F$16*(A52+(2*'Calcification Rates'!$F$16))*'Calcification Rates'!$H$16</f>
        <v>23.920453127498142</v>
      </c>
      <c r="R52" s="2">
        <f>(2*('Calcification Rates'!$F$16-'Calcification Rates'!$G$16)*('Calcification Rates'!$H$16-'Calcification Rates'!$I$16))+(0.1*('Calcification Rates'!$F$16-'Calcification Rates'!$G$16)*(A52+(2*'Calcification Rates'!$F$16-'Calcification Rates'!$G$16)))*('Calcification Rates'!$H$16-'Calcification Rates'!$I$16)</f>
        <v>14.916437924663862</v>
      </c>
      <c r="S52" s="2">
        <f>(2*('Calcification Rates'!$F$16+'Calcification Rates'!$G$16)*('Calcification Rates'!$H$16+'Calcification Rates'!$I$16))+(0.1*('Calcification Rates'!$F$16+'Calcification Rates'!$G$16)*(A52+(2*'Calcification Rates'!$F$16+'Calcification Rates'!$G$16)))*('Calcification Rates'!$H$16+'Calcification Rates'!$I$16)</f>
        <v>35.103786056885838</v>
      </c>
      <c r="T52" s="2">
        <f>$A52*'Calcification Rates'!$F$17*'Calcification Rates'!$H$17</f>
        <v>61.24462472964175</v>
      </c>
      <c r="U52" s="2">
        <f>$A52*('Calcification Rates'!$F$17-'Calcification Rates'!$G$17)*('Calcification Rates'!$H$17-'Calcification Rates'!$I$17)</f>
        <v>46.892767583799369</v>
      </c>
      <c r="V52" s="2">
        <f>$A52*('Calcification Rates'!$F$17+'Calcification Rates'!$G$17)*('Calcification Rates'!$H$17+'Calcification Rates'!$I$17)</f>
        <v>77.313433842682841</v>
      </c>
      <c r="W52" s="2">
        <f>$A52*'Calcification Rates'!$F$22*'Calcification Rates'!$H$22</f>
        <v>8.9</v>
      </c>
      <c r="X52" s="2">
        <f>$A52*('Calcification Rates'!$F$22-'Calcification Rates'!$G$22)*('Calcification Rates'!$H$22-'Calcification Rates'!$I$22)</f>
        <v>5.05</v>
      </c>
      <c r="Y52" s="2">
        <f>$A52*('Calcification Rates'!$F$22+'Calcification Rates'!$G$22)*('Calcification Rates'!$H$22+'Calcification Rates'!$I$22)</f>
        <v>12.75</v>
      </c>
      <c r="Z52" s="2">
        <f>((((((((($A52*2)/PI())/2)+'Calcification Rates'!$F$25)^2)*PI())/2))-((((((($A52*2)/PI())/2)^2)*PI())/2)))*'Calcification Rates'!$H$25</f>
        <v>94.080500299942941</v>
      </c>
      <c r="AA52" s="2">
        <f>((((((((($A52*2)/PI())/2)+('Calcification Rates'!$F$25-'Calcification Rates'!$G$25))^2)*PI())/2))-((((((($A52*2)/PI())/2)^2)*PI())/2)))*('Calcification Rates'!$H$25-'Calcification Rates'!$I$25)</f>
        <v>40.901551743906573</v>
      </c>
      <c r="AB52" s="2">
        <f>((((((((($A52*2)/PI())/2)+('Calcification Rates'!$F$25+'Calcification Rates'!$G$25))^2)*PI())/2))-((((((($A52*2)/PI())/2)^2)*PI())/2)))*('Calcification Rates'!$H$25+'Calcification Rates'!$I$25)</f>
        <v>148.90539385928389</v>
      </c>
      <c r="AC52" s="2">
        <f>((((((((($A52*2)/PI())/2)+'Calcification Rates'!$F$26)^2)*PI())/2))-((((((($A52*2)/PI())/2)^2)*PI())/2)))*'Calcification Rates'!$H$26</f>
        <v>94.080500299942941</v>
      </c>
      <c r="AD52" s="2">
        <f>((((((((($A52*2)/PI())/2)+('Calcification Rates'!$F$26-'Calcification Rates'!$G$26))^2)*PI())/2))-((((((($A52*2)/PI())/2)^2)*PI())/2)))*('Calcification Rates'!$H$26-'Calcification Rates'!$I$26)</f>
        <v>40.901551743906573</v>
      </c>
      <c r="AE52" s="2">
        <f>((((((((($A52*2)/PI())/2)+('Calcification Rates'!$F$26+'Calcification Rates'!$G$26))^2)*PI())/2))-((((((($A52*2)/PI())/2)^2)*PI())/2)))*('Calcification Rates'!$H$26+'Calcification Rates'!$I$26)</f>
        <v>148.90539385928389</v>
      </c>
      <c r="AF52" s="2">
        <f>((((((((($A52*2)/PI())/2)+'Calcification Rates'!$F$27)^2)*PI())/2))-((((((($A52*2)/PI())/2)^2)*PI())/2)))*'Calcification Rates'!$H$27</f>
        <v>94.080500299942941</v>
      </c>
      <c r="AG52" s="2">
        <f>((((((((($A52*2)/PI())/2)+('Calcification Rates'!$F$27-'Calcification Rates'!$G$27))^2)*PI())/2))-((((((($A52*2)/PI())/2)^2)*PI())/2)))*('Calcification Rates'!$H$27-'Calcification Rates'!$I$27)</f>
        <v>40.901551743906573</v>
      </c>
      <c r="AH52" s="2">
        <f>((((((((($A52*2)/PI())/2)+('Calcification Rates'!$F$27+'Calcification Rates'!$G$27))^2)*PI())/2))-((((((($A52*2)/PI())/2)^2)*PI())/2)))*('Calcification Rates'!$H$27+'Calcification Rates'!$I$27)</f>
        <v>148.90539385928389</v>
      </c>
      <c r="AI52" s="2">
        <f>$A52*'Calcification Rates'!$F$29*'Calcification Rates'!$H$29</f>
        <v>80.684999999999988</v>
      </c>
      <c r="AJ52" s="2">
        <f>$A52*('Calcification Rates'!$F$29-'Calcification Rates'!$G$29)*('Calcification Rates'!$H$29-'Calcification Rates'!$I$29)</f>
        <v>74.653999999999996</v>
      </c>
      <c r="AK52" s="2">
        <f>$A52*('Calcification Rates'!$F$29+'Calcification Rates'!$G$29)*('Calcification Rates'!$H$29+'Calcification Rates'!$I$29)</f>
        <v>86.71599999999998</v>
      </c>
      <c r="AL52" s="2">
        <f>(2*'Calcification Rates'!$F$30*'Calcification Rates'!$H$30)+0.1*'Calcification Rates'!$F$30*($A52+(2*'Calcification Rates'!$F$30))*'Calcification Rates'!$H$30</f>
        <v>12.707090560565341</v>
      </c>
      <c r="AM52" s="2">
        <f>(2*('Calcification Rates'!$F$30-'Calcification Rates'!$G$30)*('Calcification Rates'!$H$30-'Calcification Rates'!$I$30))+(0.1*('Calcification Rates'!$F$30-'Calcification Rates'!$G$30)*($A52+(2*'Calcification Rates'!$F$30-'Calcification Rates'!$G$30)))*('Calcification Rates'!$H$30-'Calcification Rates'!$I$30)</f>
        <v>7.4022722948032253</v>
      </c>
      <c r="AN52" s="2">
        <f>(2*('Calcification Rates'!$F$30+'Calcification Rates'!$G$30)*('Calcification Rates'!$H$30+'Calcification Rates'!$I$30))+(0.1*('Calcification Rates'!$F$30+'Calcification Rates'!$G$30)*($A52+(2*'Calcification Rates'!$F$30+'Calcification Rates'!$G$30)))*('Calcification Rates'!$H$30+'Calcification Rates'!$I$30)</f>
        <v>19.437598250696734</v>
      </c>
      <c r="AO52" s="2">
        <f>((((((((($A52*2)/PI())/2)+'Calcification Rates'!$F$31)^2)*PI())/2))-((((((($A52*2)/PI())/2)^2)*PI())/2)))*'Calcification Rates'!$H$31</f>
        <v>171.90783368258658</v>
      </c>
      <c r="AP52" s="2">
        <f>((((((((($A52*2)/PI())/2)+('Calcification Rates'!$F$31-'Calcification Rates'!$G$31))^2)*PI())/2))-((((((($A52*2)/PI())/2)^2)*PI())/2)))*('Calcification Rates'!$H$31-'Calcification Rates'!$I$31)</f>
        <v>106.31087158197596</v>
      </c>
      <c r="AQ52" s="2">
        <f>((((((((($A52*2)/PI())/2)+('Calcification Rates'!$F$31+'Calcification Rates'!$G$31))^2)*PI())/2))-((((((($A52*2)/PI())/2)^2)*PI())/2)))*('Calcification Rates'!$H$31+'Calcification Rates'!$I$31)</f>
        <v>254.34014453682488</v>
      </c>
      <c r="AR52" s="2">
        <f>(2*'Calcification Rates'!$F$32*'Calcification Rates'!$H$32)+0.1*'Calcification Rates'!$F$32*($A52+(2*'Calcification Rates'!$F$32))*'Calcification Rates'!$H$32</f>
        <v>12.707090560565341</v>
      </c>
      <c r="AS52" s="2">
        <f>(2*('Calcification Rates'!$F$32-'Calcification Rates'!$G$32)*('Calcification Rates'!$H$32-'Calcification Rates'!$I$32))+(0.1*('Calcification Rates'!$F$32-'Calcification Rates'!$G$32)*($A52+(2*'Calcification Rates'!$F$32-'Calcification Rates'!$G$32)))*('Calcification Rates'!$H$32-'Calcification Rates'!$I$32)</f>
        <v>7.4022722948032253</v>
      </c>
      <c r="AT52" s="2">
        <f>(2*('Calcification Rates'!$F$32+'Calcification Rates'!$G$32)*('Calcification Rates'!$H$32+'Calcification Rates'!$I$32))+(0.1*('Calcification Rates'!$F$32+'Calcification Rates'!$G$32)*($A52+(2*'Calcification Rates'!$F$32+'Calcification Rates'!$G$32)))*('Calcification Rates'!$H$32+'Calcification Rates'!$I$32)</f>
        <v>19.437598250696734</v>
      </c>
      <c r="AU52" s="2">
        <f>((((((((($A52*2)/PI())/2)+'Calcification Rates'!$F$36)^2)*PI())/2))-((((((($A52*2)/PI())/2)^2)*PI())/2)))*'Calcification Rates'!$H$36</f>
        <v>66.534513149504434</v>
      </c>
      <c r="AV52" s="2">
        <f>((((((((($A52*2)/PI())/2)+('Calcification Rates'!$F$36-'Calcification Rates'!$G$36))^2)*PI())/2))-((((((($A52*2)/PI())/2)^2)*PI())/2)))*('Calcification Rates'!$H$36-'Calcification Rates'!$I$36)</f>
        <v>50.965904293603906</v>
      </c>
      <c r="AW52" s="2">
        <f>((((((((($A52*2)/PI())/2)+('Calcification Rates'!$F$36+'Calcification Rates'!$G$36))^2)*PI())/2))-((((((($A52*2)/PI())/2)^2)*PI())/2)))*('Calcification Rates'!$H$36+'Calcification Rates'!$I$36)</f>
        <v>83.905723845512696</v>
      </c>
      <c r="AX52" s="2">
        <f>$A52*'Calcification Rates'!$F$37*'Calcification Rates'!$H$37</f>
        <v>64.619731902356904</v>
      </c>
      <c r="AY52" s="2">
        <f>$A52*('Calcification Rates'!$F$37-'Calcification Rates'!$G$37)*('Calcification Rates'!$H$37-'Calcification Rates'!$I$37)</f>
        <v>49.742228872215186</v>
      </c>
      <c r="AZ52" s="2">
        <f>$A52*('Calcification Rates'!$F$37+'Calcification Rates'!$G$37)*('Calcification Rates'!$H$37+'Calcification Rates'!$I$37)</f>
        <v>81.094759090032809</v>
      </c>
      <c r="BA52" s="2">
        <f>$A52*'Calcification Rates'!$F$38*'Calcification Rates'!$H$38</f>
        <v>96.17376666666668</v>
      </c>
      <c r="BB52" s="2">
        <f>$A52*('Calcification Rates'!$F$38-'Calcification Rates'!$G$38)*('Calcification Rates'!$H$38-'Calcification Rates'!$I$38)</f>
        <v>73.381315151515153</v>
      </c>
      <c r="BC52" s="2">
        <f>$A52*('Calcification Rates'!$F$38+'Calcification Rates'!$G$38)*('Calcification Rates'!$H$38+'Calcification Rates'!$I$38)</f>
        <v>121.62225000000002</v>
      </c>
      <c r="BD52" s="2">
        <f>(2*'Calcification Rates'!$F$39*'Calcification Rates'!$H$39)+0.1*'Calcification Rates'!$F$39*(AN52+(2*'Calcification Rates'!$F$39))*'Calcification Rates'!$H$39</f>
        <v>7.3450869957088774</v>
      </c>
      <c r="BE52" s="2">
        <f>(2*('Calcification Rates'!$F$39-'Calcification Rates'!$G$39)*('Calcification Rates'!$H$39-'Calcification Rates'!$I$39))+(0.1*('Calcification Rates'!$F$39-'Calcification Rates'!$G$39)*(AN52+(2*'Calcification Rates'!$F$39-'Calcification Rates'!$G$39)))*('Calcification Rates'!$H$39-'Calcification Rates'!$I$39)</f>
        <v>4.2647909245857161</v>
      </c>
      <c r="BF52" s="2">
        <f>(2*('Calcification Rates'!$F$39+'Calcification Rates'!$G$39)*('Calcification Rates'!$H$39+'Calcification Rates'!$I$39))+(0.1*('Calcification Rates'!$F$39+'Calcification Rates'!$G$39)*(AN52+(2*'Calcification Rates'!$F$39+'Calcification Rates'!$G$39)))*('Calcification Rates'!$H$39+'Calcification Rates'!$I$39)</f>
        <v>11.271830314489156</v>
      </c>
      <c r="BG52" s="2">
        <f>((((((((($A52*2)/PI())/2)+'Calcification Rates'!$F$40)^2)*PI())/2))-((((((($A52*2)/PI())/2)^2)*PI())/2)))*'Calcification Rates'!$H$40</f>
        <v>66.534513149504434</v>
      </c>
      <c r="BH52" s="2">
        <f>((((((((($A52*2)/PI())/2)+('Calcification Rates'!$F$40-'Calcification Rates'!$G$40))^2)*PI())/2))-((((((($A52*2)/PI())/2)^2)*PI())/2)))*('Calcification Rates'!$H$40-'Calcification Rates'!$I$40)</f>
        <v>50.965904293603906</v>
      </c>
      <c r="BI52" s="2">
        <f>((((((((($A52*2)/PI())/2)+('Calcification Rates'!$F$40+'Calcification Rates'!$G$40))^2)*PI())/2))-((((((($A52*2)/PI())/2)^2)*PI())/2)))*('Calcification Rates'!$H$40+'Calcification Rates'!$I$40)</f>
        <v>83.905723845512696</v>
      </c>
      <c r="BJ52" s="2">
        <f>((((((((($A52*2)/PI())/2)+'Calcification Rates'!$F$41)^2)*PI())/2))-((((((($A52*2)/PI())/2)^2)*PI())/2)))*'Calcification Rates'!$H$41</f>
        <v>76.635246374820326</v>
      </c>
      <c r="BK52" s="2">
        <f>((((((((($A52*2)/PI())/2)+('Calcification Rates'!$F$41-'Calcification Rates'!$G$41))^2)*PI())/2))-((((((($A52*2)/PI())/2)^2)*PI())/2)))*('Calcification Rates'!$H$41-'Calcification Rates'!$I$41)</f>
        <v>61.457784669290021</v>
      </c>
      <c r="BL52" s="2">
        <f>((((((((($A52*2)/PI())/2)+('Calcification Rates'!$F$41+'Calcification Rates'!$G$41))^2)*PI())/2))-((((((($A52*2)/PI())/2)^2)*PI())/2)))*('Calcification Rates'!$H$41+'Calcification Rates'!$I$41)</f>
        <v>93.352394642453845</v>
      </c>
      <c r="BM52" s="2">
        <f>((((1-'Calcification Rates'!$J$42)*$A52)*'Calcification Rates'!$F$42*0.1)+('Calcification Rates'!$J$42*$A52*'Calcification Rates'!$F$42))*'Calcification Rates'!$H$42</f>
        <v>19.615115711949773</v>
      </c>
      <c r="BN52" s="2">
        <f>((((1-'Calcification Rates'!$J$42)*BI52)*(('Calcification Rates'!$F$42-'Calcification Rates'!$G$42)*0.1))+('Calcification Rates'!$J$42*BI52*('Calcification Rates'!$F$42-'Calcification Rates'!$G$42)))*('Calcification Rates'!$H$42-'Calcification Rates'!$I$42)</f>
        <v>24.817381002047718</v>
      </c>
      <c r="BO52" s="2">
        <f>((((1-'Calcification Rates'!$J$42)*BI52)*(('Calcification Rates'!$F$42+'Calcification Rates'!$G$42)*0.1))+('Calcification Rates'!$J$42*BI52*('Calcification Rates'!$F$42+'Calcification Rates'!$G$42)))*('Calcification Rates'!$H$42+'Calcification Rates'!$I$42)</f>
        <v>42.047753075593661</v>
      </c>
      <c r="BP52" s="2">
        <f>(2*'Calcification Rates'!$F$43*'Calcification Rates'!$H$43)+0.1*'Calcification Rates'!$F$43*($A52+(2*'Calcification Rates'!$F$43))*'Calcification Rates'!$H$43</f>
        <v>12.707090560565341</v>
      </c>
      <c r="BQ52" s="2">
        <f>(2*('Calcification Rates'!$F$43-'Calcification Rates'!$G$43)*('Calcification Rates'!$H$43-'Calcification Rates'!$I$43))+(0.1*('Calcification Rates'!$F$43-'Calcification Rates'!$G$43)*($A52+(2*'Calcification Rates'!$F$43-'Calcification Rates'!$G$43)))*('Calcification Rates'!$H$43-'Calcification Rates'!$I$43)</f>
        <v>7.4022722948032253</v>
      </c>
      <c r="BR52" s="2">
        <f>(2*('Calcification Rates'!$F$43+'Calcification Rates'!$G$43)*('Calcification Rates'!$H$43+'Calcification Rates'!$I$43))+(0.1*('Calcification Rates'!$F$43+'Calcification Rates'!$G$43)*($A52+(2*'Calcification Rates'!$F$43+'Calcification Rates'!$G$43)))*('Calcification Rates'!$H$43+'Calcification Rates'!$I$43)</f>
        <v>19.437598250696734</v>
      </c>
      <c r="BS52" s="2">
        <f>$A52*'Calcification Rates'!$F$44*'Calcification Rates'!$H$44</f>
        <v>79.815444444444438</v>
      </c>
      <c r="BT52" s="2">
        <f>$A52*('Calcification Rates'!$F$44-'Calcification Rates'!$G$44)*('Calcification Rates'!$H$44-'Calcification Rates'!$I$44)</f>
        <v>59.394431459901789</v>
      </c>
      <c r="BU52" s="2">
        <f>$A52*('Calcification Rates'!$F$44+'Calcification Rates'!$G$44)*('Calcification Rates'!$H$44+'Calcification Rates'!$I$44)</f>
        <v>102.53077873094867</v>
      </c>
      <c r="BV52" s="2">
        <f>(2*'Calcification Rates'!$F$45*'Calcification Rates'!$H$45)+0.1*'Calcification Rates'!$F$45*($A52+(2*'Calcification Rates'!$F$45))*'Calcification Rates'!$H$45</f>
        <v>12.707090560565341</v>
      </c>
      <c r="BW52" s="2">
        <f>(2*('Calcification Rates'!$F$45-'Calcification Rates'!$G$45)*('Calcification Rates'!$H$45-'Calcification Rates'!$I$45))+(0.1*('Calcification Rates'!$F$45-'Calcification Rates'!$G$45)*($A52+(2*'Calcification Rates'!$F$45-'Calcification Rates'!$G$45)))*('Calcification Rates'!$H$45-'Calcification Rates'!$I$45)</f>
        <v>7.4022722948032253</v>
      </c>
      <c r="BX52" s="2">
        <f>(2*('Calcification Rates'!$F$45+'Calcification Rates'!$G$45)*('Calcification Rates'!$H$45+'Calcification Rates'!$I$45))+(0.1*('Calcification Rates'!$F$45+'Calcification Rates'!$G$45)*($A52+(2*'Calcification Rates'!$F$45+'Calcification Rates'!$G$45)))*('Calcification Rates'!$H$45+'Calcification Rates'!$I$45)</f>
        <v>19.437598250696734</v>
      </c>
      <c r="BY52" s="2">
        <f>$A52*'Calcification Rates'!$F$46*'Calcification Rates'!$H$46</f>
        <v>20.28</v>
      </c>
      <c r="BZ52" s="2">
        <f>$A52*('Calcification Rates'!$F$46-'Calcification Rates'!$G$46)*('Calcification Rates'!$H$46-'Calcification Rates'!$I$46)</f>
        <v>15.641249999999999</v>
      </c>
      <c r="CA52" s="2">
        <f>$A52*('Calcification Rates'!$F$46+'Calcification Rates'!$G$46)*('Calcification Rates'!$H$46+'Calcification Rates'!$I$46)</f>
        <v>25.391250000000003</v>
      </c>
      <c r="CB52" s="2">
        <f>(2*'Calcification Rates'!$F$47*'Calcification Rates'!$H$47)+0.1*'Calcification Rates'!$F$47*(BL52+(2*'Calcification Rates'!$F$47))*'Calcification Rates'!$H$47</f>
        <v>20.313027310061841</v>
      </c>
      <c r="CC52" s="2">
        <f>(2*('Calcification Rates'!$F$47-'Calcification Rates'!$G$47)*('Calcification Rates'!$H$47-'Calcification Rates'!$I$47))+(0.1*('Calcification Rates'!$F$47-'Calcification Rates'!$G$47)*(BL52+(2*'Calcification Rates'!$F$47-'Calcification Rates'!$G$47)))*('Calcification Rates'!$H$47-'Calcification Rates'!$I$47)</f>
        <v>11.852751405075281</v>
      </c>
      <c r="CD52" s="2">
        <f>(2*('Calcification Rates'!$F$47+'Calcification Rates'!$G$47)*('Calcification Rates'!$H$47+'Calcification Rates'!$I$47))+(0.1*('Calcification Rates'!$F$47+'Calcification Rates'!$G$47)*(BL52+(2*'Calcification Rates'!$F$47+'Calcification Rates'!$G$47)))*('Calcification Rates'!$H$47+'Calcification Rates'!$I$47)</f>
        <v>31.020640612124922</v>
      </c>
      <c r="CE52" s="2">
        <f>(2*'Calcification Rates'!$F$48*'Calcification Rates'!$H$48)+0.1*'Calcification Rates'!$F$48*($A52+(2*'Calcification Rates'!$F$48))*'Calcification Rates'!$H$48</f>
        <v>12.707090560565341</v>
      </c>
      <c r="CF52" s="2">
        <f>(2*('Calcification Rates'!$F$48-'Calcification Rates'!$G$48)*('Calcification Rates'!$H$48-'Calcification Rates'!$I$48))+(0.1*('Calcification Rates'!$F$48-'Calcification Rates'!$G$48)*($A52+(2*'Calcification Rates'!$F$48-'Calcification Rates'!$G$48)))*('Calcification Rates'!$H$48-'Calcification Rates'!$I$48)</f>
        <v>7.4022722948032253</v>
      </c>
      <c r="CG52" s="2">
        <f>(2*('Calcification Rates'!$F$48+'Calcification Rates'!$G$48)*('Calcification Rates'!$H$48+'Calcification Rates'!$I$48))+(0.1*('Calcification Rates'!$F$48+'Calcification Rates'!$G$48)*($A52+(2*'Calcification Rates'!$F$48+'Calcification Rates'!$G$48)))*('Calcification Rates'!$H$48+'Calcification Rates'!$I$48)</f>
        <v>19.437598250696734</v>
      </c>
      <c r="CH52" s="2">
        <f>((((1-'Calcification Rates'!$J$52)*$A52)*'Calcification Rates'!$F$52*0.1)+('Calcification Rates'!$J$52*$A52*'Calcification Rates'!$F$52))*'Calcification Rates'!$H$52</f>
        <v>110.73343399999999</v>
      </c>
      <c r="CI52" s="2">
        <f>((((1-'Calcification Rates'!$J$52)*$A52)*(('Calcification Rates'!$F$52-'Calcification Rates'!$G$52)*0.1))+('Calcification Rates'!$J$52*$A52*('Calcification Rates'!$F$52-'Calcification Rates'!$G$52)))*('Calcification Rates'!$H$52-'Calcification Rates'!$I$52)</f>
        <v>72.487663394557686</v>
      </c>
      <c r="CJ52" s="2">
        <f>((((1-'Calcification Rates'!$J$52)*$A52)*(('Calcification Rates'!$F$52+'Calcification Rates'!$G$52)*0.1))+('Calcification Rates'!$J$52*$A52*('Calcification Rates'!$F$52+'Calcification Rates'!$G$52)))*('Calcification Rates'!$H$52+'Calcification Rates'!$I$52)</f>
        <v>156.66287757596672</v>
      </c>
      <c r="CK52" s="2">
        <f>((((1-'Calcification Rates'!$J$53)*$A52)*'Calcification Rates'!$F$53*0.1)+('Calcification Rates'!$J$53*$A52*'Calcification Rates'!$F$53))*'Calcification Rates'!$H$53</f>
        <v>132.51322056363639</v>
      </c>
      <c r="CL52" s="2">
        <f>((((1-'Calcification Rates'!$J$53)*$A52)*(('Calcification Rates'!$F$53-'Calcification Rates'!$G$53)*0.1))+('Calcification Rates'!$J$53*$A52*('Calcification Rates'!$F$53-'Calcification Rates'!$G$53)))*('Calcification Rates'!$H$53-'Calcification Rates'!$I$53)</f>
        <v>91.710520442893426</v>
      </c>
      <c r="CM52" s="2">
        <f>((((1-'Calcification Rates'!$J$53)*$A52)*(('Calcification Rates'!$F$53+'Calcification Rates'!$G$53)*0.1))+('Calcification Rates'!$J$53*$A52*('Calcification Rates'!$F$53+'Calcification Rates'!$G$53)))*('Calcification Rates'!$H$53+'Calcification Rates'!$I$53)</f>
        <v>180.78147728551312</v>
      </c>
      <c r="CN52" s="2">
        <f>((((1-'Calcification Rates'!$J$54)*$A52)*'Calcification Rates'!$F$54*0.1)+('Calcification Rates'!$J$54*$A52*'Calcification Rates'!$F$54))*'Calcification Rates'!$H$54</f>
        <v>112.97800628942571</v>
      </c>
      <c r="CO52" s="2">
        <f>((((1-'Calcification Rates'!$J$54)*$A52)*(('Calcification Rates'!$F$54-'Calcification Rates'!$G$54)*0.1))+('Calcification Rates'!$J$54*$A52*('Calcification Rates'!$F$54-'Calcification Rates'!$G$54)))*('Calcification Rates'!$H$54-'Calcification Rates'!$I$54)</f>
        <v>80.806210150133552</v>
      </c>
      <c r="CP52" s="2">
        <f>((((1-'Calcification Rates'!$J$54)*$A52)*(('Calcification Rates'!$F$54+'Calcification Rates'!$G$54)*0.1))+('Calcification Rates'!$J$54*$A52*('Calcification Rates'!$F$54+'Calcification Rates'!$G$54)))*('Calcification Rates'!$H$54+'Calcification Rates'!$I$54)</f>
        <v>150.2633998910386</v>
      </c>
      <c r="CQ52" s="2">
        <f>((((1-'Calcification Rates'!$J$55)*$A52)*'Calcification Rates'!$F$55*0.1)+('Calcification Rates'!$J$55*$A52*'Calcification Rates'!$F$55))*'Calcification Rates'!$H$55</f>
        <v>112.98664658854167</v>
      </c>
      <c r="CR52" s="2">
        <f>((((1-'Calcification Rates'!$J$55)*$A52)*(('Calcification Rates'!$F$55-'Calcification Rates'!$G$55)*0.1))+('Calcification Rates'!$J$55*$A52*('Calcification Rates'!$F$55-'Calcification Rates'!$G$55)))*('Calcification Rates'!$H$55-'Calcification Rates'!$I$55)</f>
        <v>82.562282489015999</v>
      </c>
      <c r="CS52" s="2">
        <f>((((1-'Calcification Rates'!$J$55)*$A52)*(('Calcification Rates'!$F$55+'Calcification Rates'!$G$55)*0.1))+('Calcification Rates'!$J$55*$A52*('Calcification Rates'!$F$55+'Calcification Rates'!$G$55)))*('Calcification Rates'!$H$55+'Calcification Rates'!$I$55)</f>
        <v>148.0377583830593</v>
      </c>
      <c r="CT52" s="2">
        <f>((((1-'Calcification Rates'!$J$56)*$A52)*'Calcification Rates'!$F$56*0.1)+('Calcification Rates'!$J$56*$A52*'Calcification Rates'!$F$56))*'Calcification Rates'!$H$56</f>
        <v>109.13331916666665</v>
      </c>
      <c r="CU52" s="2">
        <f>((((1-'Calcification Rates'!$J$56)*$A52)*(('Calcification Rates'!$F$56-'Calcification Rates'!$G$56)*0.1))+('Calcification Rates'!$J$56*$A52*('Calcification Rates'!$F$56-'Calcification Rates'!$G$56)))*('Calcification Rates'!$H$56-'Calcification Rates'!$I$56)</f>
        <v>80.867181944411968</v>
      </c>
      <c r="CV52" s="2">
        <f>((((1-'Calcification Rates'!$J$56)*$A52)*(('Calcification Rates'!$F$56+'Calcification Rates'!$G$56)*0.1))+('Calcification Rates'!$J$56*$A52*('Calcification Rates'!$F$56+'Calcification Rates'!$G$56)))*('Calcification Rates'!$H$56+'Calcification Rates'!$I$56)</f>
        <v>141.55638459406157</v>
      </c>
      <c r="CW52" s="2">
        <f>((((1-'Calcification Rates'!$J$57)*$A52)*'Calcification Rates'!$F$57*0.1)+('Calcification Rates'!$J$57*$A52*'Calcification Rates'!$F$57))*'Calcification Rates'!$H$57</f>
        <v>111.61362187499999</v>
      </c>
      <c r="CX52" s="2">
        <f>((((1-'Calcification Rates'!$J$57)*$A52)*(('Calcification Rates'!$F$57-'Calcification Rates'!$G$57)*0.1))+('Calcification Rates'!$J$57*$A52*('Calcification Rates'!$F$57-'Calcification Rates'!$G$57)))*('Calcification Rates'!$H$57-'Calcification Rates'!$I$57)</f>
        <v>73.091491372833886</v>
      </c>
      <c r="CY52" s="2">
        <f>((((1-'Calcification Rates'!$J$57)*$A52)*(('Calcification Rates'!$F$57+'Calcification Rates'!$G$57)*0.1))+('Calcification Rates'!$J$57*$A52*('Calcification Rates'!$F$57+'Calcification Rates'!$G$57)))*('Calcification Rates'!$H$57+'Calcification Rates'!$I$57)</f>
        <v>157.06396605239976</v>
      </c>
      <c r="CZ52" s="2">
        <f>((((1-'Calcification Rates'!$J$58)*$A52)*'Calcification Rates'!$F$58*0.1)+('Calcification Rates'!$J$58*$A52*'Calcification Rates'!$F$58))*'Calcification Rates'!$H$58</f>
        <v>112.97800628942571</v>
      </c>
      <c r="DA52" s="2">
        <f>((((1-'Calcification Rates'!$J$58)*$A52)*(('Calcification Rates'!$F$58-'Calcification Rates'!$G$58)*0.1))+('Calcification Rates'!$J$58*$A52*('Calcification Rates'!$F$58-'Calcification Rates'!$G$58)))*('Calcification Rates'!$H$58-'Calcification Rates'!$I$58)</f>
        <v>80.806210150133552</v>
      </c>
      <c r="DB52" s="2">
        <f>((((1-'Calcification Rates'!$J$58)*$A52)*(('Calcification Rates'!$F$58+'Calcification Rates'!$G$58)*0.1))+('Calcification Rates'!$J$58*$A52*('Calcification Rates'!$F$58+'Calcification Rates'!$G$58)))*('Calcification Rates'!$H$58+'Calcification Rates'!$I$58)</f>
        <v>150.2633998910386</v>
      </c>
      <c r="DC52" s="2">
        <f>((((1-'Calcification Rates'!$J$59)*$A52)*'Calcification Rates'!$F$59*0.1)+('Calcification Rates'!$J$59*$A52*'Calcification Rates'!$F$59))*'Calcification Rates'!$H$59</f>
        <v>93.657227999999989</v>
      </c>
      <c r="DD52" s="2">
        <f>((((1-'Calcification Rates'!$J$59)*$A52)*(('Calcification Rates'!$F$59-'Calcification Rates'!$G$59)*0.1))+('Calcification Rates'!$J$59*$A52*('Calcification Rates'!$F$59-'Calcification Rates'!$G$59)))*('Calcification Rates'!$H$59-'Calcification Rates'!$I$59)</f>
        <v>72.654584999999997</v>
      </c>
      <c r="DE52" s="2">
        <f>((((1-'Calcification Rates'!$J$59)*$A52)*(('Calcification Rates'!$F$59+'Calcification Rates'!$G$59)*0.1))+('Calcification Rates'!$J$59*$A52*('Calcification Rates'!$F$59+'Calcification Rates'!$G$59)))*('Calcification Rates'!$H$59+'Calcification Rates'!$I$59)</f>
        <v>116.65141800000001</v>
      </c>
      <c r="DF52" s="2">
        <f>((((1-'Calcification Rates'!$J$60)*$A52)*'Calcification Rates'!$F$60*0.1)+('Calcification Rates'!$J$60*$A52*'Calcification Rates'!$F$60))*'Calcification Rates'!$H$60</f>
        <v>121.67631768292682</v>
      </c>
      <c r="DG52" s="2">
        <f>((((1-'Calcification Rates'!$J$60)*$A52)*(('Calcification Rates'!$F$60-'Calcification Rates'!$G$60)*0.1))+('Calcification Rates'!$J$60*$A52*('Calcification Rates'!$F$60-'Calcification Rates'!$G$60)))*('Calcification Rates'!$H$60-'Calcification Rates'!$I$60)</f>
        <v>92.962147972137913</v>
      </c>
      <c r="DH52" s="2">
        <f>((((1-'Calcification Rates'!$J$60)*$A52)*(('Calcification Rates'!$F$60+'Calcification Rates'!$G$60)*0.1))+('Calcification Rates'!$J$60*$A52*('Calcification Rates'!$F$60+'Calcification Rates'!$G$60)))*('Calcification Rates'!$H$60+'Calcification Rates'!$I$60)</f>
        <v>154.13708643171211</v>
      </c>
      <c r="DI52" s="2">
        <f>((((1-'Calcification Rates'!$J$61)*$A52)*'Calcification Rates'!$F$61*0.1)+('Calcification Rates'!$J$61*$A52*'Calcification Rates'!$F$61))*'Calcification Rates'!$H$61</f>
        <v>112.97800628942571</v>
      </c>
      <c r="DJ52" s="2">
        <f>((((1-'Calcification Rates'!$J$61)*$A52)*(('Calcification Rates'!$F$61-'Calcification Rates'!$G$61)*0.1))+('Calcification Rates'!$J$61*$A52*('Calcification Rates'!$F$61-'Calcification Rates'!$G$61)))*('Calcification Rates'!$H$61-'Calcification Rates'!$I$61)</f>
        <v>80.806210150133552</v>
      </c>
      <c r="DK52" s="2">
        <f>((((1-'Calcification Rates'!$J$61)*$A52)*(('Calcification Rates'!$F$61+'Calcification Rates'!$G$61)*0.1))+('Calcification Rates'!$J$61*$A52*('Calcification Rates'!$F$61+'Calcification Rates'!$G$61)))*('Calcification Rates'!$H$61+'Calcification Rates'!$I$61)</f>
        <v>150.2633998910386</v>
      </c>
      <c r="DL52" s="2">
        <f>(2*'Calcification Rates'!$F$62*'Calcification Rates'!$H$62)+0.1*'Calcification Rates'!$F$62*(CV52+(2*'Calcification Rates'!$F$62))*'Calcification Rates'!$H$62</f>
        <v>28.770149498330895</v>
      </c>
      <c r="DM52" s="2">
        <f>(2*('Calcification Rates'!$F$62-'Calcification Rates'!$G$62)*('Calcification Rates'!$H$62-'Calcification Rates'!$I$62))+(0.1*('Calcification Rates'!$F$62-'Calcification Rates'!$G$62)*(CV52+(2*'Calcification Rates'!$F$62-'Calcification Rates'!$G$62)))*('Calcification Rates'!$H$62-'Calcification Rates'!$I$62)</f>
        <v>16.801286591671641</v>
      </c>
      <c r="DN52" s="2">
        <f>(2*('Calcification Rates'!$F$62+'Calcification Rates'!$G$62)*('Calcification Rates'!$H$62+'Calcification Rates'!$I$62))+(0.1*('Calcification Rates'!$F$62+'Calcification Rates'!$G$62)*(CV52+(2*'Calcification Rates'!$F$62+'Calcification Rates'!$G$62)))*('Calcification Rates'!$H$62+'Calcification Rates'!$I$62)</f>
        <v>43.899948945707841</v>
      </c>
      <c r="DO52" s="2">
        <f>((((((((($A52*2)/PI())/2)+'Calcification Rates'!$F$63)^2)*PI())/2))-((((((($A52*2)/PI())/2)^2)*PI())/2)))*'Calcification Rates'!$H$63</f>
        <v>53.951160505957972</v>
      </c>
      <c r="DP52" s="2">
        <f>((((((((($A52*2)/PI())/2)+('Calcification Rates'!$F$63-'Calcification Rates'!$G$63))^2)*PI())/2))-((((((($A52*2)/PI())/2)^2)*PI())/2)))*('Calcification Rates'!$H$63-'Calcification Rates'!$I$63)</f>
        <v>39.636630790502863</v>
      </c>
      <c r="DQ52" s="2">
        <f>((((((((($A52*2)/PI())/2)+('Calcification Rates'!$F$63+'Calcification Rates'!$G$63))^2)*PI())/2))-((((((($A52*2)/PI())/2)^2)*PI())/2)))*('Calcification Rates'!$H$63+'Calcification Rates'!$I$63)</f>
        <v>69.935857808973836</v>
      </c>
      <c r="DR52" s="2">
        <f>(2*'Calcification Rates'!$F$64*'Calcification Rates'!$H$64)+0.1*'Calcification Rates'!$F$64*($A52+(2*'Calcification Rates'!$F$64))*'Calcification Rates'!$H$64</f>
        <v>12.707090560565341</v>
      </c>
      <c r="DS52" s="2">
        <f>(2*('Calcification Rates'!$F$64-'Calcification Rates'!$G$64)*('Calcification Rates'!$H$64-'Calcification Rates'!$I$64))+(0.1*('Calcification Rates'!$F$64-'Calcification Rates'!$G$64)*($A52+(2*'Calcification Rates'!$F$64-'Calcification Rates'!$G$64)))*('Calcification Rates'!$H$64-'Calcification Rates'!$I$64)</f>
        <v>7.4022722948032253</v>
      </c>
      <c r="DT52" s="2">
        <f>(2*('Calcification Rates'!$F$64+'Calcification Rates'!$G$64)*('Calcification Rates'!$H$64+'Calcification Rates'!$I$64))+(0.1*('Calcification Rates'!$F$64+'Calcification Rates'!$G$64)*($A52+(2*'Calcification Rates'!$F$64+'Calcification Rates'!$G$64)))*('Calcification Rates'!$H$64+'Calcification Rates'!$I$64)</f>
        <v>19.437598250696734</v>
      </c>
      <c r="DU52" s="2">
        <f>((((((((($A52*2)/PI())/2)+'Calcification Rates'!$F$65)^2)*PI())/2))-((((((($A52*2)/PI())/2)^2)*PI())/2)))*'Calcification Rates'!$H$65</f>
        <v>53.951160505957972</v>
      </c>
      <c r="DV52" s="2">
        <f>((((((((($A52*2)/PI())/2)+('Calcification Rates'!$F$65-'Calcification Rates'!$G$65))^2)*PI())/2))-((((((($A52*2)/PI())/2)^2)*PI())/2)))*('Calcification Rates'!$H$65-'Calcification Rates'!$I$65)</f>
        <v>39.636630790502863</v>
      </c>
      <c r="DW52" s="2">
        <f>((((((((($A52*2)/PI())/2)+('Calcification Rates'!$F$65+'Calcification Rates'!$G$65))^2)*PI())/2))-((((((($A52*2)/PI())/2)^2)*PI())/2)))*('Calcification Rates'!$H$65+'Calcification Rates'!$I$65)</f>
        <v>69.935857808973836</v>
      </c>
      <c r="DX52" s="2">
        <f>(2*'Calcification Rates'!$F$66*'Calcification Rates'!$H$66)+0.1*'Calcification Rates'!$F$66*(DH52+(2*'Calcification Rates'!$F$66))*'Calcification Rates'!$H$66</f>
        <v>30.977363730223402</v>
      </c>
      <c r="DY52" s="2">
        <f>(2*('Calcification Rates'!$F$66-'Calcification Rates'!$G$66)*('Calcification Rates'!$H$66-'Calcification Rates'!$I$66))+(0.1*('Calcification Rates'!$F$66-'Calcification Rates'!$G$66)*(DH52+(2*'Calcification Rates'!$F$66-'Calcification Rates'!$G$66)))*('Calcification Rates'!$H$66-'Calcification Rates'!$I$66)</f>
        <v>18.092798887193034</v>
      </c>
      <c r="DZ52" s="2">
        <f>(2*('Calcification Rates'!$F$66+'Calcification Rates'!$G$66)*('Calcification Rates'!$H$66+'Calcification Rates'!$I$66))+(0.1*('Calcification Rates'!$F$66+'Calcification Rates'!$G$66)*(DH52+(2*'Calcification Rates'!$F$66+'Calcification Rates'!$G$66)))*('Calcification Rates'!$H$66+'Calcification Rates'!$I$66)</f>
        <v>47.261304264689485</v>
      </c>
      <c r="EA52" s="2">
        <f>((((((((($A52*2)/PI())/2)+'Calcification Rates'!$F$67)^2)*PI())/2))-((((((($A52*2)/PI())/2)^2)*PI())/2)))*'Calcification Rates'!$H$67</f>
        <v>53.951160505957972</v>
      </c>
      <c r="EB52" s="2">
        <f>((((((((($A52*2)/PI())/2)+('Calcification Rates'!$F$67-'Calcification Rates'!$G$67))^2)*PI())/2))-((((((($A52*2)/PI())/2)^2)*PI())/2)))*('Calcification Rates'!$H$67-'Calcification Rates'!$I$67)</f>
        <v>39.636630790502863</v>
      </c>
      <c r="EC52" s="2">
        <f>((((((((($A52*2)/PI())/2)+('Calcification Rates'!$F$67+'Calcification Rates'!$G$67))^2)*PI())/2))-((((((($A52*2)/PI())/2)^2)*PI())/2)))*('Calcification Rates'!$H$67+'Calcification Rates'!$I$67)</f>
        <v>69.935857808973836</v>
      </c>
      <c r="ED52" s="2">
        <f>((((((((($A52*2)/PI())/2)+'Calcification Rates'!$F$68)^2)*PI())/2))-((((((($A52*2)/PI())/2)^2)*PI())/2)))*'Calcification Rates'!$H$68</f>
        <v>53.951160505957972</v>
      </c>
      <c r="EE52" s="2">
        <f>((((((((($A52*2)/PI())/2)+('Calcification Rates'!$F$68-'Calcification Rates'!$G$68))^2)*PI())/2))-((((((($A52*2)/PI())/2)^2)*PI())/2)))*('Calcification Rates'!$H$68-'Calcification Rates'!$I$68)</f>
        <v>39.636630790502863</v>
      </c>
      <c r="EF52" s="2">
        <f>((((((((($A52*2)/PI())/2)+('Calcification Rates'!$F$68+'Calcification Rates'!$G$68))^2)*PI())/2))-((((((($A52*2)/PI())/2)^2)*PI())/2)))*('Calcification Rates'!$H$68+'Calcification Rates'!$I$68)</f>
        <v>69.935857808973836</v>
      </c>
      <c r="EG52" s="2">
        <f>((((1-'Calcification Rates'!$J$69)*$A52)*'Calcification Rates'!$F$69*0.1)+('Calcification Rates'!$J$69*$A52*'Calcification Rates'!$F$69))*'Calcification Rates'!$H$69</f>
        <v>15.346347500000004</v>
      </c>
      <c r="EH52" s="2">
        <f>((((1-'Calcification Rates'!$J$69)*EC52)*(('Calcification Rates'!$F$69-'Calcification Rates'!$G$69)*0.1))+('Calcification Rates'!$J$69*EC52*('Calcification Rates'!$F$69-'Calcification Rates'!$G$69)))*('Calcification Rates'!$H$69-'Calcification Rates'!$I$69)</f>
        <v>15.861992427923212</v>
      </c>
      <c r="EI52" s="2">
        <f>((((1-'Calcification Rates'!$J$69)*EC52)*(('Calcification Rates'!$F$69+'Calcification Rates'!$G$69)*0.1))+('Calcification Rates'!$J$69*EC52*('Calcification Rates'!$F$69+'Calcification Rates'!$G$69)))*('Calcification Rates'!$H$69+'Calcification Rates'!$I$69)</f>
        <v>27.664434324078368</v>
      </c>
      <c r="EJ52" s="2">
        <f>(2*'Calcification Rates'!$F$70*'Calcification Rates'!$H$70)+0.1*'Calcification Rates'!$F$70*(DT52+(2*'Calcification Rates'!$F$70))*'Calcification Rates'!$H$70</f>
        <v>7.3450869957088774</v>
      </c>
      <c r="EK52" s="2">
        <f>(2*('Calcification Rates'!$F$70-'Calcification Rates'!$G$70)*('Calcification Rates'!$H$70-'Calcification Rates'!$I$70))+(0.1*('Calcification Rates'!$F$70-'Calcification Rates'!$G$70)*(DT52+(2*'Calcification Rates'!$F$70-'Calcification Rates'!$G$70)))*('Calcification Rates'!$H$70-'Calcification Rates'!$I$70)</f>
        <v>4.2647909245857161</v>
      </c>
      <c r="EL52" s="2">
        <f>(2*('Calcification Rates'!$F$70+'Calcification Rates'!$G$70)*('Calcification Rates'!$H$70+'Calcification Rates'!$I$70))+(0.1*('Calcification Rates'!$F$70+'Calcification Rates'!$G$70)*(DT52+(2*'Calcification Rates'!$F$70+'Calcification Rates'!$G$70)))*('Calcification Rates'!$H$70+'Calcification Rates'!$I$70)</f>
        <v>11.271830314489156</v>
      </c>
      <c r="EM52" s="2">
        <f>((((1-'Calcification Rates'!$J$71)*$A52)*'Calcification Rates'!$F$71*0.1)+('Calcification Rates'!$J$71*$A52*'Calcification Rates'!$F$71))*'Calcification Rates'!$H$71</f>
        <v>112.97800628942571</v>
      </c>
      <c r="EN52" s="2">
        <f>((((1-'Calcification Rates'!$J$71)*$A52)*(('Calcification Rates'!$F$71-'Calcification Rates'!$G$71)*0.1))+('Calcification Rates'!$J$71*$A52*('Calcification Rates'!$F$71-'Calcification Rates'!$G$71)))*('Calcification Rates'!$H$71-'Calcification Rates'!$I$71)</f>
        <v>80.806210150133552</v>
      </c>
      <c r="EO52" s="2">
        <f>((((1-'Calcification Rates'!$J$71)*$A52)*(('Calcification Rates'!$F$71+'Calcification Rates'!$G$71)*0.1))+('Calcification Rates'!$J$71*$A52*('Calcification Rates'!$F$71+'Calcification Rates'!$G$71)))*('Calcification Rates'!$H$71+'Calcification Rates'!$I$71)</f>
        <v>150.2633998910386</v>
      </c>
      <c r="EP52" s="2">
        <f>(2*'Calcification Rates'!$F$72*'Calcification Rates'!$H$72)+0.1*'Calcification Rates'!$F$72*($A52+(2*'Calcification Rates'!$F$72))*'Calcification Rates'!$H$72</f>
        <v>12.707090560565341</v>
      </c>
      <c r="EQ52" s="2">
        <f>(2*('Calcification Rates'!$F$72-'Calcification Rates'!$G$72)*('Calcification Rates'!$H$72-'Calcification Rates'!$I$72))+(0.1*('Calcification Rates'!$F$72-'Calcification Rates'!$G$72)*($A52+(2*'Calcification Rates'!$F$72-'Calcification Rates'!$G$72)))*('Calcification Rates'!$H$72-'Calcification Rates'!$I$72)</f>
        <v>7.4022722948032253</v>
      </c>
      <c r="ER52" s="2">
        <f>(2*('Calcification Rates'!$F$72+'Calcification Rates'!$G$72)*('Calcification Rates'!$H$72+'Calcification Rates'!$I$72))+(0.1*('Calcification Rates'!$F$72+'Calcification Rates'!$G$72)*($A52+(2*'Calcification Rates'!$F$72+'Calcification Rates'!$G$72)))*('Calcification Rates'!$H$72+'Calcification Rates'!$I$72)</f>
        <v>19.437598250696734</v>
      </c>
      <c r="ES52" s="2">
        <f>$A52*'Calcification Rates'!$F$73*'Calcification Rates'!$H$73</f>
        <v>67.500000000000014</v>
      </c>
      <c r="ET52" s="2">
        <f>$A52*('Calcification Rates'!$F$73-'Calcification Rates'!$G$73)*('Calcification Rates'!$H$73-'Calcification Rates'!$I$73)</f>
        <v>47.259500000000003</v>
      </c>
      <c r="EU52" s="2">
        <f>$A52*('Calcification Rates'!$F$73+'Calcification Rates'!$G$73)*('Calcification Rates'!$H$73+'Calcification Rates'!$I$73)</f>
        <v>91.322000000000017</v>
      </c>
      <c r="EV52" s="2">
        <f>(2*'Calcification Rates'!$F$74*'Calcification Rates'!$H$74)+0.1*'Calcification Rates'!$F$74*($A52+(2*'Calcification Rates'!$F$74))*'Calcification Rates'!$H$74</f>
        <v>12.707090560565341</v>
      </c>
      <c r="EW52" s="2">
        <f>(2*('Calcification Rates'!$F$74-'Calcification Rates'!$G$74)*('Calcification Rates'!$H$74-'Calcification Rates'!$I$74))+(0.1*('Calcification Rates'!$F$74-'Calcification Rates'!$G$74)*($A52+(2*'Calcification Rates'!$F$74-'Calcification Rates'!$G$74)))*('Calcification Rates'!$H$74-'Calcification Rates'!$I$74)</f>
        <v>7.4022722948032253</v>
      </c>
      <c r="EX52" s="2">
        <f>(2*('Calcification Rates'!$F$74+'Calcification Rates'!$G$74)*('Calcification Rates'!$H$74+'Calcification Rates'!$I$74))+(0.1*('Calcification Rates'!$F$74+'Calcification Rates'!$G$74)*($A52+(2*'Calcification Rates'!$F$74+'Calcification Rates'!$G$74)))*('Calcification Rates'!$H$74+'Calcification Rates'!$I$74)</f>
        <v>19.437598250696734</v>
      </c>
      <c r="EY52" s="2">
        <f>$A52*'Calcification Rates'!$F$75*'Calcification Rates'!$H$75</f>
        <v>42.155993197278917</v>
      </c>
      <c r="EZ52" s="2">
        <f>$A52*('Calcification Rates'!$F$75-'Calcification Rates'!$G$75)*('Calcification Rates'!$H$75-'Calcification Rates'!$I$75)</f>
        <v>32.725055570045811</v>
      </c>
      <c r="FA52" s="2">
        <f>$A52*('Calcification Rates'!$F$75+'Calcification Rates'!$G$75)*('Calcification Rates'!$H$75+'Calcification Rates'!$I$75)</f>
        <v>52.683709170738361</v>
      </c>
      <c r="FB52" s="2">
        <f>((((1-'Calcification Rates'!$J$76)*$A52)*'Calcification Rates'!$F$76*0.1)+('Calcification Rates'!$J$76*$A52*'Calcification Rates'!$F$76))*'Calcification Rates'!$H$76</f>
        <v>28.862999999999996</v>
      </c>
      <c r="FC52" s="2">
        <f>((((1-'Calcification Rates'!$J$76)*$A52)*(('Calcification Rates'!$F$76-'Calcification Rates'!$G$76)*0.1))+('Calcification Rates'!$J$76*$A52*('Calcification Rates'!$F$76-'Calcification Rates'!$G$76)))*('Calcification Rates'!$H$76-'Calcification Rates'!$I$76)</f>
        <v>20.2015344</v>
      </c>
      <c r="FD52" s="2">
        <f>((((1-'Calcification Rates'!$J$76)*$A52)*(('Calcification Rates'!$F$76+'Calcification Rates'!$G$76)*0.1))+('Calcification Rates'!$J$76*$A52*('Calcification Rates'!$F$76+'Calcification Rates'!$G$76)))*('Calcification Rates'!$H$76+'Calcification Rates'!$I$76)</f>
        <v>39.0586944</v>
      </c>
      <c r="FE52" s="113">
        <f>$A52*'Calcification Rates'!$F$77*'Calcification Rates'!$H$77</f>
        <v>88.500000000000014</v>
      </c>
      <c r="FF52" s="113">
        <f>$A52*('Calcification Rates'!$F$77-'Calcification Rates'!$G$77)*('Calcification Rates'!$H$77-'Calcification Rates'!$I$77)</f>
        <v>61.845000000000006</v>
      </c>
      <c r="FG52" s="113">
        <f>$A52*('Calcification Rates'!$F$77+'Calcification Rates'!$G$77)*('Calcification Rates'!$H$77+'Calcification Rates'!$I$77)</f>
        <v>119.90000000000002</v>
      </c>
      <c r="FH52" s="113">
        <f>$A52*'Calcification Rates'!$F$81*'Calcification Rates'!$H$81</f>
        <v>8.9</v>
      </c>
      <c r="FI52" s="113">
        <f>$A52*('Calcification Rates'!$F$81-'Calcification Rates'!$G$81)*('Calcification Rates'!$H$81-'Calcification Rates'!$I$81)</f>
        <v>5.05</v>
      </c>
      <c r="FJ52" s="113">
        <f>$A52*('Calcification Rates'!$F$81+'Calcification Rates'!$G$81)*('Calcification Rates'!$H$81+'Calcification Rates'!$I$81)</f>
        <v>12.75</v>
      </c>
      <c r="FK52" s="113">
        <f>$A52*'Calcification Rates'!$F$84*'Calcification Rates'!$H$84</f>
        <v>8.9</v>
      </c>
      <c r="FL52" s="113">
        <f>$A52*('Calcification Rates'!$F$84-'Calcification Rates'!$G$84)*('Calcification Rates'!$H$84-'Calcification Rates'!$I$84)</f>
        <v>5.05</v>
      </c>
      <c r="FM52" s="113">
        <f>$A52*('Calcification Rates'!$F$84+'Calcification Rates'!$G$84)*('Calcification Rates'!$H$84+'Calcification Rates'!$I$84)</f>
        <v>12.75</v>
      </c>
    </row>
    <row r="53" spans="1:169" x14ac:dyDescent="0.3">
      <c r="A53" s="1">
        <v>51</v>
      </c>
      <c r="B53" s="2">
        <f>((((1-'Calcification Rates'!$J$11)*A53)*'Calcification Rates'!$F$11*0.1)+('Calcification Rates'!$J$11*A53*'Calcification Rates'!$F$11))*'Calcification Rates'!$H$11</f>
        <v>115.23756641521423</v>
      </c>
      <c r="C53" s="2">
        <f>((((1-'Calcification Rates'!$J$11)*A53)*(('Calcification Rates'!$F$11-'Calcification Rates'!$G$11)*0.1))+('Calcification Rates'!$J$11*A53*('Calcification Rates'!$F$11-'Calcification Rates'!$G$11)))*('Calcification Rates'!$H$11-'Calcification Rates'!$I$11)</f>
        <v>82.422334353136208</v>
      </c>
      <c r="D53" s="2">
        <f>((((1-'Calcification Rates'!$J$11)*A53)*(('Calcification Rates'!$F$11+'Calcification Rates'!$G$11)*0.1))+('Calcification Rates'!$J$11*A53*('Calcification Rates'!$F$11+'Calcification Rates'!$G$11)))*('Calcification Rates'!$H$11+'Calcification Rates'!$I$11)</f>
        <v>153.26866788885937</v>
      </c>
      <c r="E53" s="2">
        <f>((((1-'Calcification Rates'!$J$12)*A53)*'Calcification Rates'!$F$12*0.1)+('Calcification Rates'!$J$12*A53*'Calcification Rates'!$F$12))*'Calcification Rates'!$H$12</f>
        <v>20.00741802618877</v>
      </c>
      <c r="F53" s="2">
        <f>((((1-'Calcification Rates'!$J$12)*A53)*(('Calcification Rates'!$F$12-'Calcification Rates'!$G$12)*0.1))+('Calcification Rates'!$J$12*A53*('Calcification Rates'!$F$12-'Calcification Rates'!$G$12)))*('Calcification Rates'!$H$12-'Calcification Rates'!$I$12)</f>
        <v>15.084625614276526</v>
      </c>
      <c r="G53" s="2">
        <f>((((1-'Calcification Rates'!$J$12)*A53)*(('Calcification Rates'!$F$12+'Calcification Rates'!$G$12)*0.1))+('Calcification Rates'!$J$12*A53*('Calcification Rates'!$F$12+'Calcification Rates'!$G$12)))*('Calcification Rates'!$H$12+'Calcification Rates'!$I$12)</f>
        <v>25.557677218822562</v>
      </c>
      <c r="H53" s="2">
        <f>(2*'Calcification Rates'!$F$13*'Calcification Rates'!$H$13)+0.1*'Calcification Rates'!$F$13*(A53+(2*'Calcification Rates'!$F$13))*'Calcification Rates'!$H$13</f>
        <v>12.882535003997498</v>
      </c>
      <c r="I53" s="2">
        <f>(2*('Calcification Rates'!$F$13-'Calcification Rates'!$G$13)*('Calcification Rates'!$H$13-'Calcification Rates'!$I$13))+(0.1*('Calcification Rates'!$F$13-'Calcification Rates'!$G$13)*(A53+(2*'Calcification Rates'!$F$13-'Calcification Rates'!$G$13)))*('Calcification Rates'!$H$13-'Calcification Rates'!$I$13)</f>
        <v>7.5049305019674915</v>
      </c>
      <c r="J53" s="2">
        <f>(2*('Calcification Rates'!$F$13+'Calcification Rates'!$G$13)*('Calcification Rates'!$H$13+'Calcification Rates'!$I$13))+(0.1*('Calcification Rates'!$F$13+'Calcification Rates'!$G$13)*(A53+(2*'Calcification Rates'!$F$13+'Calcification Rates'!$G$13)))*('Calcification Rates'!$H$13+'Calcification Rates'!$I$13)</f>
        <v>19.704781700583609</v>
      </c>
      <c r="K53" s="2">
        <f>(2*'Calcification Rates'!$F$14*'Calcification Rates'!$H$14)+0.1*'Calcification Rates'!$F$14*(A53+(2*'Calcification Rates'!$F$14))*'Calcification Rates'!$H$14</f>
        <v>24.24113167567932</v>
      </c>
      <c r="L53" s="2">
        <f>(2*('Calcification Rates'!$F$14-'Calcification Rates'!$G$14)*('Calcification Rates'!$H$14-'Calcification Rates'!$I$14))+(0.1*('Calcification Rates'!$F$14-'Calcification Rates'!$G$14)*(A53+(2*'Calcification Rates'!$F$14-'Calcification Rates'!$G$14)))*('Calcification Rates'!$H$14-'Calcification Rates'!$I$14)</f>
        <v>15.117805776262372</v>
      </c>
      <c r="M53" s="2">
        <f>(2*('Calcification Rates'!$F$14+'Calcification Rates'!$G$14)*('Calcification Rates'!$H$14+'Calcification Rates'!$I$14))+(0.1*('Calcification Rates'!$F$14+'Calcification Rates'!$G$14)*(A53+(2*'Calcification Rates'!$F$14+'Calcification Rates'!$G$14)))*('Calcification Rates'!$H$14+'Calcification Rates'!$I$14)</f>
        <v>35.571145345006016</v>
      </c>
      <c r="N53" s="2">
        <f>((((((((($A53*2)/PI())/2)+'Calcification Rates'!$F$15)^2)*PI())/2))-((((((($A53*2)/PI())/2)^2)*PI())/2)))*'Calcification Rates'!$H$15</f>
        <v>64.202595555176387</v>
      </c>
      <c r="O53" s="2">
        <f>((((((((($A53*2)/PI())/2)+('Calcification Rates'!$F$15-'Calcification Rates'!$G$15))^2)*PI())/2))-((((((($A53*2)/PI())/2)^2)*PI())/2)))*('Calcification Rates'!$H$15-'Calcification Rates'!$I$15)</f>
        <v>48.943101946131819</v>
      </c>
      <c r="P53" s="2">
        <f>((((((((($A53*2)/PI())/2)+('Calcification Rates'!$F$15+'Calcification Rates'!$G$15))^2)*PI())/2))-((((((($A53*2)/PI())/2)^2)*PI())/2)))*('Calcification Rates'!$H$15+'Calcification Rates'!$I$15)</f>
        <v>81.401102277881719</v>
      </c>
      <c r="Q53" s="2">
        <f>(2*'Calcification Rates'!$F$16*'Calcification Rates'!$H$16)+0.1*'Calcification Rates'!$F$16*(A53+(2*'Calcification Rates'!$F$16))*'Calcification Rates'!$H$16</f>
        <v>24.24113167567932</v>
      </c>
      <c r="R53" s="2">
        <f>(2*('Calcification Rates'!$F$16-'Calcification Rates'!$G$16)*('Calcification Rates'!$H$16-'Calcification Rates'!$I$16))+(0.1*('Calcification Rates'!$F$16-'Calcification Rates'!$G$16)*(A53+(2*'Calcification Rates'!$F$16-'Calcification Rates'!$G$16)))*('Calcification Rates'!$H$16-'Calcification Rates'!$I$16)</f>
        <v>15.117805776262372</v>
      </c>
      <c r="S53" s="2">
        <f>(2*('Calcification Rates'!$F$16+'Calcification Rates'!$G$16)*('Calcification Rates'!$H$16+'Calcification Rates'!$I$16))+(0.1*('Calcification Rates'!$F$16+'Calcification Rates'!$G$16)*(A53+(2*'Calcification Rates'!$F$16+'Calcification Rates'!$G$16)))*('Calcification Rates'!$H$16+'Calcification Rates'!$I$16)</f>
        <v>35.571145345006016</v>
      </c>
      <c r="T53" s="2">
        <f>$A53*'Calcification Rates'!$F$17*'Calcification Rates'!$H$17</f>
        <v>62.469517224234579</v>
      </c>
      <c r="U53" s="2">
        <f>$A53*('Calcification Rates'!$F$17-'Calcification Rates'!$G$17)*('Calcification Rates'!$H$17-'Calcification Rates'!$I$17)</f>
        <v>47.830622935475354</v>
      </c>
      <c r="V53" s="2">
        <f>$A53*('Calcification Rates'!$F$17+'Calcification Rates'!$G$17)*('Calcification Rates'!$H$17+'Calcification Rates'!$I$17)</f>
        <v>78.859702519536484</v>
      </c>
      <c r="W53" s="2">
        <f>$A53*'Calcification Rates'!$F$22*'Calcification Rates'!$H$22</f>
        <v>9.0779999999999994</v>
      </c>
      <c r="X53" s="2">
        <f>$A53*('Calcification Rates'!$F$22-'Calcification Rates'!$G$22)*('Calcification Rates'!$H$22-'Calcification Rates'!$I$22)</f>
        <v>5.1509999999999998</v>
      </c>
      <c r="Y53" s="2">
        <f>$A53*('Calcification Rates'!$F$22+'Calcification Rates'!$G$22)*('Calcification Rates'!$H$22+'Calcification Rates'!$I$22)</f>
        <v>13.005000000000001</v>
      </c>
      <c r="Z53" s="2">
        <f>((((((((($A53*2)/PI())/2)+'Calcification Rates'!$F$25)^2)*PI())/2))-((((((($A53*2)/PI())/2)^2)*PI())/2)))*'Calcification Rates'!$H$25</f>
        <v>95.909310299942788</v>
      </c>
      <c r="AA53" s="2">
        <f>((((((((($A53*2)/PI())/2)+('Calcification Rates'!$F$25-'Calcification Rates'!$G$25))^2)*PI())/2))-((((((($A53*2)/PI())/2)^2)*PI())/2)))*('Calcification Rates'!$H$25-'Calcification Rates'!$I$25)</f>
        <v>41.709282938100273</v>
      </c>
      <c r="AB53" s="2">
        <f>((((((((($A53*2)/PI())/2)+('Calcification Rates'!$F$25+'Calcification Rates'!$G$25))^2)*PI())/2))-((((((($A53*2)/PI())/2)^2)*PI())/2)))*('Calcification Rates'!$H$25+'Calcification Rates'!$I$25)</f>
        <v>151.75528266509002</v>
      </c>
      <c r="AC53" s="2">
        <f>((((((((($A53*2)/PI())/2)+'Calcification Rates'!$F$26)^2)*PI())/2))-((((((($A53*2)/PI())/2)^2)*PI())/2)))*'Calcification Rates'!$H$26</f>
        <v>95.909310299942788</v>
      </c>
      <c r="AD53" s="2">
        <f>((((((((($A53*2)/PI())/2)+('Calcification Rates'!$F$26-'Calcification Rates'!$G$26))^2)*PI())/2))-((((((($A53*2)/PI())/2)^2)*PI())/2)))*('Calcification Rates'!$H$26-'Calcification Rates'!$I$26)</f>
        <v>41.709282938100273</v>
      </c>
      <c r="AE53" s="2">
        <f>((((((((($A53*2)/PI())/2)+('Calcification Rates'!$F$26+'Calcification Rates'!$G$26))^2)*PI())/2))-((((((($A53*2)/PI())/2)^2)*PI())/2)))*('Calcification Rates'!$H$26+'Calcification Rates'!$I$26)</f>
        <v>151.75528266509002</v>
      </c>
      <c r="AF53" s="2">
        <f>((((((((($A53*2)/PI())/2)+'Calcification Rates'!$F$27)^2)*PI())/2))-((((((($A53*2)/PI())/2)^2)*PI())/2)))*'Calcification Rates'!$H$27</f>
        <v>95.909310299942788</v>
      </c>
      <c r="AG53" s="2">
        <f>((((((((($A53*2)/PI())/2)+('Calcification Rates'!$F$27-'Calcification Rates'!$G$27))^2)*PI())/2))-((((((($A53*2)/PI())/2)^2)*PI())/2)))*('Calcification Rates'!$H$27-'Calcification Rates'!$I$27)</f>
        <v>41.709282938100273</v>
      </c>
      <c r="AH53" s="2">
        <f>((((((((($A53*2)/PI())/2)+('Calcification Rates'!$F$27+'Calcification Rates'!$G$27))^2)*PI())/2))-((((((($A53*2)/PI())/2)^2)*PI())/2)))*('Calcification Rates'!$H$27+'Calcification Rates'!$I$27)</f>
        <v>151.75528266509002</v>
      </c>
      <c r="AI53" s="2">
        <f>$A53*'Calcification Rates'!$F$29*'Calcification Rates'!$H$29</f>
        <v>82.298699999999982</v>
      </c>
      <c r="AJ53" s="2">
        <f>$A53*('Calcification Rates'!$F$29-'Calcification Rates'!$G$29)*('Calcification Rates'!$H$29-'Calcification Rates'!$I$29)</f>
        <v>76.147079999999988</v>
      </c>
      <c r="AK53" s="2">
        <f>$A53*('Calcification Rates'!$F$29+'Calcification Rates'!$G$29)*('Calcification Rates'!$H$29+'Calcification Rates'!$I$29)</f>
        <v>88.450319999999977</v>
      </c>
      <c r="AL53" s="2">
        <f>(2*'Calcification Rates'!$F$30*'Calcification Rates'!$H$30)+0.1*'Calcification Rates'!$F$30*($A53+(2*'Calcification Rates'!$F$30))*'Calcification Rates'!$H$30</f>
        <v>12.882535003997498</v>
      </c>
      <c r="AM53" s="2">
        <f>(2*('Calcification Rates'!$F$30-'Calcification Rates'!$G$30)*('Calcification Rates'!$H$30-'Calcification Rates'!$I$30))+(0.1*('Calcification Rates'!$F$30-'Calcification Rates'!$G$30)*($A53+(2*'Calcification Rates'!$F$30-'Calcification Rates'!$G$30)))*('Calcification Rates'!$H$30-'Calcification Rates'!$I$30)</f>
        <v>7.5049305019674915</v>
      </c>
      <c r="AN53" s="2">
        <f>(2*('Calcification Rates'!$F$30+'Calcification Rates'!$G$30)*('Calcification Rates'!$H$30+'Calcification Rates'!$I$30))+(0.1*('Calcification Rates'!$F$30+'Calcification Rates'!$G$30)*($A53+(2*'Calcification Rates'!$F$30+'Calcification Rates'!$G$30)))*('Calcification Rates'!$H$30+'Calcification Rates'!$I$30)</f>
        <v>19.704781700583609</v>
      </c>
      <c r="AO53" s="2">
        <f>((((((((($A53*2)/PI())/2)+'Calcification Rates'!$F$31)^2)*PI())/2))-((((((($A53*2)/PI())/2)^2)*PI())/2)))*'Calcification Rates'!$H$31</f>
        <v>175.11461916439825</v>
      </c>
      <c r="AP53" s="2">
        <f>((((((((($A53*2)/PI())/2)+('Calcification Rates'!$F$31-'Calcification Rates'!$G$31))^2)*PI())/2))-((((((($A53*2)/PI())/2)^2)*PI())/2)))*('Calcification Rates'!$H$31-'Calcification Rates'!$I$31)</f>
        <v>108.32455009796094</v>
      </c>
      <c r="AQ53" s="2">
        <f>((((((((($A53*2)/PI())/2)+('Calcification Rates'!$F$31+'Calcification Rates'!$G$31))^2)*PI())/2))-((((((($A53*2)/PI())/2)^2)*PI())/2)))*('Calcification Rates'!$H$31+'Calcification Rates'!$I$31)</f>
        <v>259.01373741802661</v>
      </c>
      <c r="AR53" s="2">
        <f>(2*'Calcification Rates'!$F$32*'Calcification Rates'!$H$32)+0.1*'Calcification Rates'!$F$32*($A53+(2*'Calcification Rates'!$F$32))*'Calcification Rates'!$H$32</f>
        <v>12.882535003997498</v>
      </c>
      <c r="AS53" s="2">
        <f>(2*('Calcification Rates'!$F$32-'Calcification Rates'!$G$32)*('Calcification Rates'!$H$32-'Calcification Rates'!$I$32))+(0.1*('Calcification Rates'!$F$32-'Calcification Rates'!$G$32)*($A53+(2*'Calcification Rates'!$F$32-'Calcification Rates'!$G$32)))*('Calcification Rates'!$H$32-'Calcification Rates'!$I$32)</f>
        <v>7.5049305019674915</v>
      </c>
      <c r="AT53" s="2">
        <f>(2*('Calcification Rates'!$F$32+'Calcification Rates'!$G$32)*('Calcification Rates'!$H$32+'Calcification Rates'!$I$32))+(0.1*('Calcification Rates'!$F$32+'Calcification Rates'!$G$32)*($A53+(2*'Calcification Rates'!$F$32+'Calcification Rates'!$G$32)))*('Calcification Rates'!$H$32+'Calcification Rates'!$I$32)</f>
        <v>19.704781700583609</v>
      </c>
      <c r="AU53" s="2">
        <f>((((((((($A53*2)/PI())/2)+'Calcification Rates'!$F$36)^2)*PI())/2))-((((((($A53*2)/PI())/2)^2)*PI())/2)))*'Calcification Rates'!$H$36</f>
        <v>67.826907787551576</v>
      </c>
      <c r="AV53" s="2">
        <f>((((((((($A53*2)/PI())/2)+('Calcification Rates'!$F$36-'Calcification Rates'!$G$36))^2)*PI())/2))-((((((($A53*2)/PI())/2)^2)*PI())/2)))*('Calcification Rates'!$H$36-'Calcification Rates'!$I$36)</f>
        <v>51.960748871048018</v>
      </c>
      <c r="AW53" s="2">
        <f>((((((((($A53*2)/PI())/2)+('Calcification Rates'!$F$36+'Calcification Rates'!$G$36))^2)*PI())/2))-((((((($A53*2)/PI())/2)^2)*PI())/2)))*('Calcification Rates'!$H$36+'Calcification Rates'!$I$36)</f>
        <v>85.527619027313349</v>
      </c>
      <c r="AX53" s="2">
        <f>$A53*'Calcification Rates'!$F$37*'Calcification Rates'!$H$37</f>
        <v>65.912126540404046</v>
      </c>
      <c r="AY53" s="2">
        <f>$A53*('Calcification Rates'!$F$37-'Calcification Rates'!$G$37)*('Calcification Rates'!$H$37-'Calcification Rates'!$I$37)</f>
        <v>50.737073449659491</v>
      </c>
      <c r="AZ53" s="2">
        <f>$A53*('Calcification Rates'!$F$37+'Calcification Rates'!$G$37)*('Calcification Rates'!$H$37+'Calcification Rates'!$I$37)</f>
        <v>82.716654271833463</v>
      </c>
      <c r="BA53" s="2">
        <f>$A53*'Calcification Rates'!$F$38*'Calcification Rates'!$H$38</f>
        <v>98.097242000000023</v>
      </c>
      <c r="BB53" s="2">
        <f>$A53*('Calcification Rates'!$F$38-'Calcification Rates'!$G$38)*('Calcification Rates'!$H$38-'Calcification Rates'!$I$38)</f>
        <v>74.848941454545468</v>
      </c>
      <c r="BC53" s="2">
        <f>$A53*('Calcification Rates'!$F$38+'Calcification Rates'!$G$38)*('Calcification Rates'!$H$38+'Calcification Rates'!$I$38)</f>
        <v>124.05469500000004</v>
      </c>
      <c r="BD53" s="2">
        <f>(2*'Calcification Rates'!$F$39*'Calcification Rates'!$H$39)+0.1*'Calcification Rates'!$F$39*(AN53+(2*'Calcification Rates'!$F$39))*'Calcification Rates'!$H$39</f>
        <v>7.3919628473685641</v>
      </c>
      <c r="BE53" s="2">
        <f>(2*('Calcification Rates'!$F$39-'Calcification Rates'!$G$39)*('Calcification Rates'!$H$39-'Calcification Rates'!$I$39))+(0.1*('Calcification Rates'!$F$39-'Calcification Rates'!$G$39)*(AN53+(2*'Calcification Rates'!$F$39-'Calcification Rates'!$G$39)))*('Calcification Rates'!$H$39-'Calcification Rates'!$I$39)</f>
        <v>4.2922194985350668</v>
      </c>
      <c r="BF53" s="2">
        <f>(2*('Calcification Rates'!$F$39+'Calcification Rates'!$G$39)*('Calcification Rates'!$H$39+'Calcification Rates'!$I$39))+(0.1*('Calcification Rates'!$F$39+'Calcification Rates'!$G$39)*(AN53+(2*'Calcification Rates'!$F$39+'Calcification Rates'!$G$39)))*('Calcification Rates'!$H$39+'Calcification Rates'!$I$39)</f>
        <v>11.343217310382609</v>
      </c>
      <c r="BG53" s="2">
        <f>((((((((($A53*2)/PI())/2)+'Calcification Rates'!$F$40)^2)*PI())/2))-((((((($A53*2)/PI())/2)^2)*PI())/2)))*'Calcification Rates'!$H$40</f>
        <v>67.826907787551576</v>
      </c>
      <c r="BH53" s="2">
        <f>((((((((($A53*2)/PI())/2)+('Calcification Rates'!$F$40-'Calcification Rates'!$G$40))^2)*PI())/2))-((((((($A53*2)/PI())/2)^2)*PI())/2)))*('Calcification Rates'!$H$40-'Calcification Rates'!$I$40)</f>
        <v>51.960748871048018</v>
      </c>
      <c r="BI53" s="2">
        <f>((((((((($A53*2)/PI())/2)+('Calcification Rates'!$F$40+'Calcification Rates'!$G$40))^2)*PI())/2))-((((((($A53*2)/PI())/2)^2)*PI())/2)))*('Calcification Rates'!$H$40+'Calcification Rates'!$I$40)</f>
        <v>85.527619027313349</v>
      </c>
      <c r="BJ53" s="2">
        <f>((((((((($A53*2)/PI())/2)+'Calcification Rates'!$F$41)^2)*PI())/2))-((((((($A53*2)/PI())/2)^2)*PI())/2)))*'Calcification Rates'!$H$41</f>
        <v>78.122098253608129</v>
      </c>
      <c r="BK53" s="2">
        <f>((((((((($A53*2)/PI())/2)+('Calcification Rates'!$F$41-'Calcification Rates'!$G$41))^2)*PI())/2))-((((((($A53*2)/PI())/2)^2)*PI())/2)))*('Calcification Rates'!$H$41-'Calcification Rates'!$I$41)</f>
        <v>62.655056186477871</v>
      </c>
      <c r="BL53" s="2">
        <f>((((((((($A53*2)/PI())/2)+('Calcification Rates'!$F$41+'Calcification Rates'!$G$41))^2)*PI())/2))-((((((($A53*2)/PI())/2)^2)*PI())/2)))*('Calcification Rates'!$H$41+'Calcification Rates'!$I$41)</f>
        <v>95.156223155347305</v>
      </c>
      <c r="BM53" s="2">
        <f>((((1-'Calcification Rates'!$J$42)*$A53)*'Calcification Rates'!$F$42*0.1)+('Calcification Rates'!$J$42*$A53*'Calcification Rates'!$F$42))*'Calcification Rates'!$H$42</f>
        <v>20.00741802618877</v>
      </c>
      <c r="BN53" s="2">
        <f>((((1-'Calcification Rates'!$J$42)*BI53)*(('Calcification Rates'!$F$42-'Calcification Rates'!$G$42)*0.1))+('Calcification Rates'!$J$42*BI53*('Calcification Rates'!$F$42-'Calcification Rates'!$G$42)))*('Calcification Rates'!$H$42-'Calcification Rates'!$I$42)</f>
        <v>25.297100249166572</v>
      </c>
      <c r="BO53" s="2">
        <f>((((1-'Calcification Rates'!$J$42)*BI53)*(('Calcification Rates'!$F$42+'Calcification Rates'!$G$42)*0.1))+('Calcification Rates'!$J$42*BI53*('Calcification Rates'!$F$42+'Calcification Rates'!$G$42)))*('Calcification Rates'!$H$42+'Calcification Rates'!$I$42)</f>
        <v>42.860534909696106</v>
      </c>
      <c r="BP53" s="2">
        <f>(2*'Calcification Rates'!$F$43*'Calcification Rates'!$H$43)+0.1*'Calcification Rates'!$F$43*($A53+(2*'Calcification Rates'!$F$43))*'Calcification Rates'!$H$43</f>
        <v>12.882535003997498</v>
      </c>
      <c r="BQ53" s="2">
        <f>(2*('Calcification Rates'!$F$43-'Calcification Rates'!$G$43)*('Calcification Rates'!$H$43-'Calcification Rates'!$I$43))+(0.1*('Calcification Rates'!$F$43-'Calcification Rates'!$G$43)*($A53+(2*'Calcification Rates'!$F$43-'Calcification Rates'!$G$43)))*('Calcification Rates'!$H$43-'Calcification Rates'!$I$43)</f>
        <v>7.5049305019674915</v>
      </c>
      <c r="BR53" s="2">
        <f>(2*('Calcification Rates'!$F$43+'Calcification Rates'!$G$43)*('Calcification Rates'!$H$43+'Calcification Rates'!$I$43))+(0.1*('Calcification Rates'!$F$43+'Calcification Rates'!$G$43)*($A53+(2*'Calcification Rates'!$F$43+'Calcification Rates'!$G$43)))*('Calcification Rates'!$H$43+'Calcification Rates'!$I$43)</f>
        <v>19.704781700583609</v>
      </c>
      <c r="BS53" s="2">
        <f>$A53*'Calcification Rates'!$F$44*'Calcification Rates'!$H$44</f>
        <v>81.411753333333337</v>
      </c>
      <c r="BT53" s="2">
        <f>$A53*('Calcification Rates'!$F$44-'Calcification Rates'!$G$44)*('Calcification Rates'!$H$44-'Calcification Rates'!$I$44)</f>
        <v>60.582320089099824</v>
      </c>
      <c r="BU53" s="2">
        <f>$A53*('Calcification Rates'!$F$44+'Calcification Rates'!$G$44)*('Calcification Rates'!$H$44+'Calcification Rates'!$I$44)</f>
        <v>104.58139430556764</v>
      </c>
      <c r="BV53" s="2">
        <f>(2*'Calcification Rates'!$F$45*'Calcification Rates'!$H$45)+0.1*'Calcification Rates'!$F$45*($A53+(2*'Calcification Rates'!$F$45))*'Calcification Rates'!$H$45</f>
        <v>12.882535003997498</v>
      </c>
      <c r="BW53" s="2">
        <f>(2*('Calcification Rates'!$F$45-'Calcification Rates'!$G$45)*('Calcification Rates'!$H$45-'Calcification Rates'!$I$45))+(0.1*('Calcification Rates'!$F$45-'Calcification Rates'!$G$45)*($A53+(2*'Calcification Rates'!$F$45-'Calcification Rates'!$G$45)))*('Calcification Rates'!$H$45-'Calcification Rates'!$I$45)</f>
        <v>7.5049305019674915</v>
      </c>
      <c r="BX53" s="2">
        <f>(2*('Calcification Rates'!$F$45+'Calcification Rates'!$G$45)*('Calcification Rates'!$H$45+'Calcification Rates'!$I$45))+(0.1*('Calcification Rates'!$F$45+'Calcification Rates'!$G$45)*($A53+(2*'Calcification Rates'!$F$45+'Calcification Rates'!$G$45)))*('Calcification Rates'!$H$45+'Calcification Rates'!$I$45)</f>
        <v>19.704781700583609</v>
      </c>
      <c r="BY53" s="2">
        <f>$A53*'Calcification Rates'!$F$46*'Calcification Rates'!$H$46</f>
        <v>20.685600000000001</v>
      </c>
      <c r="BZ53" s="2">
        <f>$A53*('Calcification Rates'!$F$46-'Calcification Rates'!$G$46)*('Calcification Rates'!$H$46-'Calcification Rates'!$I$46)</f>
        <v>15.954075000000001</v>
      </c>
      <c r="CA53" s="2">
        <f>$A53*('Calcification Rates'!$F$46+'Calcification Rates'!$G$46)*('Calcification Rates'!$H$46+'Calcification Rates'!$I$46)</f>
        <v>25.899075000000003</v>
      </c>
      <c r="CB53" s="2">
        <f>(2*'Calcification Rates'!$F$47*'Calcification Rates'!$H$47)+0.1*'Calcification Rates'!$F$47*(BL53+(2*'Calcification Rates'!$F$47))*'Calcification Rates'!$H$47</f>
        <v>20.629498999553491</v>
      </c>
      <c r="CC53" s="2">
        <f>(2*('Calcification Rates'!$F$47-'Calcification Rates'!$G$47)*('Calcification Rates'!$H$47-'Calcification Rates'!$I$47))+(0.1*('Calcification Rates'!$F$47-'Calcification Rates'!$G$47)*(BL53+(2*'Calcification Rates'!$F$47-'Calcification Rates'!$G$47)))*('Calcification Rates'!$H$47-'Calcification Rates'!$I$47)</f>
        <v>12.037929206240708</v>
      </c>
      <c r="CD53" s="2">
        <f>(2*('Calcification Rates'!$F$47+'Calcification Rates'!$G$47)*('Calcification Rates'!$H$47+'Calcification Rates'!$I$47))+(0.1*('Calcification Rates'!$F$47+'Calcification Rates'!$G$47)*(BL53+(2*'Calcification Rates'!$F$47+'Calcification Rates'!$G$47)))*('Calcification Rates'!$H$47+'Calcification Rates'!$I$47)</f>
        <v>31.502593737204116</v>
      </c>
      <c r="CE53" s="2">
        <f>(2*'Calcification Rates'!$F$48*'Calcification Rates'!$H$48)+0.1*'Calcification Rates'!$F$48*($A53+(2*'Calcification Rates'!$F$48))*'Calcification Rates'!$H$48</f>
        <v>12.882535003997498</v>
      </c>
      <c r="CF53" s="2">
        <f>(2*('Calcification Rates'!$F$48-'Calcification Rates'!$G$48)*('Calcification Rates'!$H$48-'Calcification Rates'!$I$48))+(0.1*('Calcification Rates'!$F$48-'Calcification Rates'!$G$48)*($A53+(2*'Calcification Rates'!$F$48-'Calcification Rates'!$G$48)))*('Calcification Rates'!$H$48-'Calcification Rates'!$I$48)</f>
        <v>7.5049305019674915</v>
      </c>
      <c r="CG53" s="2">
        <f>(2*('Calcification Rates'!$F$48+'Calcification Rates'!$G$48)*('Calcification Rates'!$H$48+'Calcification Rates'!$I$48))+(0.1*('Calcification Rates'!$F$48+'Calcification Rates'!$G$48)*($A53+(2*'Calcification Rates'!$F$48+'Calcification Rates'!$G$48)))*('Calcification Rates'!$H$48+'Calcification Rates'!$I$48)</f>
        <v>19.704781700583609</v>
      </c>
      <c r="CH53" s="2">
        <f>((((1-'Calcification Rates'!$J$52)*$A53)*'Calcification Rates'!$F$52*0.1)+('Calcification Rates'!$J$52*$A53*'Calcification Rates'!$F$52))*'Calcification Rates'!$H$52</f>
        <v>112.94810267999999</v>
      </c>
      <c r="CI53" s="2">
        <f>((((1-'Calcification Rates'!$J$52)*$A53)*(('Calcification Rates'!$F$52-'Calcification Rates'!$G$52)*0.1))+('Calcification Rates'!$J$52*$A53*('Calcification Rates'!$F$52-'Calcification Rates'!$G$52)))*('Calcification Rates'!$H$52-'Calcification Rates'!$I$52)</f>
        <v>73.93741666244884</v>
      </c>
      <c r="CJ53" s="2">
        <f>((((1-'Calcification Rates'!$J$52)*$A53)*(('Calcification Rates'!$F$52+'Calcification Rates'!$G$52)*0.1))+('Calcification Rates'!$J$52*$A53*('Calcification Rates'!$F$52+'Calcification Rates'!$G$52)))*('Calcification Rates'!$H$52+'Calcification Rates'!$I$52)</f>
        <v>159.79613512748602</v>
      </c>
      <c r="CK53" s="2">
        <f>((((1-'Calcification Rates'!$J$53)*$A53)*'Calcification Rates'!$F$53*0.1)+('Calcification Rates'!$J$53*$A53*'Calcification Rates'!$F$53))*'Calcification Rates'!$H$53</f>
        <v>135.16348497490915</v>
      </c>
      <c r="CL53" s="2">
        <f>((((1-'Calcification Rates'!$J$53)*$A53)*(('Calcification Rates'!$F$53-'Calcification Rates'!$G$53)*0.1))+('Calcification Rates'!$J$53*$A53*('Calcification Rates'!$F$53-'Calcification Rates'!$G$53)))*('Calcification Rates'!$H$53-'Calcification Rates'!$I$53)</f>
        <v>93.544730851751297</v>
      </c>
      <c r="CM53" s="2">
        <f>((((1-'Calcification Rates'!$J$53)*$A53)*(('Calcification Rates'!$F$53+'Calcification Rates'!$G$53)*0.1))+('Calcification Rates'!$J$53*$A53*('Calcification Rates'!$F$53+'Calcification Rates'!$G$53)))*('Calcification Rates'!$H$53+'Calcification Rates'!$I$53)</f>
        <v>184.39710683122337</v>
      </c>
      <c r="CN53" s="2">
        <f>((((1-'Calcification Rates'!$J$54)*$A53)*'Calcification Rates'!$F$54*0.1)+('Calcification Rates'!$J$54*$A53*'Calcification Rates'!$F$54))*'Calcification Rates'!$H$54</f>
        <v>115.23756641521423</v>
      </c>
      <c r="CO53" s="2">
        <f>((((1-'Calcification Rates'!$J$54)*$A53)*(('Calcification Rates'!$F$54-'Calcification Rates'!$G$54)*0.1))+('Calcification Rates'!$J$54*$A53*('Calcification Rates'!$F$54-'Calcification Rates'!$G$54)))*('Calcification Rates'!$H$54-'Calcification Rates'!$I$54)</f>
        <v>82.422334353136208</v>
      </c>
      <c r="CP53" s="2">
        <f>((((1-'Calcification Rates'!$J$54)*$A53)*(('Calcification Rates'!$F$54+'Calcification Rates'!$G$54)*0.1))+('Calcification Rates'!$J$54*$A53*('Calcification Rates'!$F$54+'Calcification Rates'!$G$54)))*('Calcification Rates'!$H$54+'Calcification Rates'!$I$54)</f>
        <v>153.26866788885937</v>
      </c>
      <c r="CQ53" s="2">
        <f>((((1-'Calcification Rates'!$J$55)*$A53)*'Calcification Rates'!$F$55*0.1)+('Calcification Rates'!$J$55*$A53*'Calcification Rates'!$F$55))*'Calcification Rates'!$H$55</f>
        <v>115.24637952031249</v>
      </c>
      <c r="CR53" s="2">
        <f>((((1-'Calcification Rates'!$J$55)*$A53)*(('Calcification Rates'!$F$55-'Calcification Rates'!$G$55)*0.1))+('Calcification Rates'!$J$55*$A53*('Calcification Rates'!$F$55-'Calcification Rates'!$G$55)))*('Calcification Rates'!$H$55-'Calcification Rates'!$I$55)</f>
        <v>84.213528138796306</v>
      </c>
      <c r="CS53" s="2">
        <f>((((1-'Calcification Rates'!$J$55)*$A53)*(('Calcification Rates'!$F$55+'Calcification Rates'!$G$55)*0.1))+('Calcification Rates'!$J$55*$A53*('Calcification Rates'!$F$55+'Calcification Rates'!$G$55)))*('Calcification Rates'!$H$55+'Calcification Rates'!$I$55)</f>
        <v>150.9985135507205</v>
      </c>
      <c r="CT53" s="2">
        <f>((((1-'Calcification Rates'!$J$56)*$A53)*'Calcification Rates'!$F$56*0.1)+('Calcification Rates'!$J$56*$A53*'Calcification Rates'!$F$56))*'Calcification Rates'!$H$56</f>
        <v>111.31598554999999</v>
      </c>
      <c r="CU53" s="2">
        <f>((((1-'Calcification Rates'!$J$56)*$A53)*(('Calcification Rates'!$F$56-'Calcification Rates'!$G$56)*0.1))+('Calcification Rates'!$J$56*$A53*('Calcification Rates'!$F$56-'Calcification Rates'!$G$56)))*('Calcification Rates'!$H$56-'Calcification Rates'!$I$56)</f>
        <v>82.484525583300226</v>
      </c>
      <c r="CV53" s="2">
        <f>((((1-'Calcification Rates'!$J$56)*$A53)*(('Calcification Rates'!$F$56+'Calcification Rates'!$G$56)*0.1))+('Calcification Rates'!$J$56*$A53*('Calcification Rates'!$F$56+'Calcification Rates'!$G$56)))*('Calcification Rates'!$H$56+'Calcification Rates'!$I$56)</f>
        <v>144.38751228594279</v>
      </c>
      <c r="CW53" s="2">
        <f>((((1-'Calcification Rates'!$J$57)*$A53)*'Calcification Rates'!$F$57*0.1)+('Calcification Rates'!$J$57*$A53*'Calcification Rates'!$F$57))*'Calcification Rates'!$H$57</f>
        <v>113.84589431249999</v>
      </c>
      <c r="CX53" s="2">
        <f>((((1-'Calcification Rates'!$J$57)*$A53)*(('Calcification Rates'!$F$57-'Calcification Rates'!$G$57)*0.1))+('Calcification Rates'!$J$57*$A53*('Calcification Rates'!$F$57-'Calcification Rates'!$G$57)))*('Calcification Rates'!$H$57-'Calcification Rates'!$I$57)</f>
        <v>74.553321200290554</v>
      </c>
      <c r="CY53" s="2">
        <f>((((1-'Calcification Rates'!$J$57)*$A53)*(('Calcification Rates'!$F$57+'Calcification Rates'!$G$57)*0.1))+('Calcification Rates'!$J$57*$A53*('Calcification Rates'!$F$57+'Calcification Rates'!$G$57)))*('Calcification Rates'!$H$57+'Calcification Rates'!$I$57)</f>
        <v>160.20524537344775</v>
      </c>
      <c r="CZ53" s="2">
        <f>((((1-'Calcification Rates'!$J$58)*$A53)*'Calcification Rates'!$F$58*0.1)+('Calcification Rates'!$J$58*$A53*'Calcification Rates'!$F$58))*'Calcification Rates'!$H$58</f>
        <v>115.23756641521423</v>
      </c>
      <c r="DA53" s="2">
        <f>((((1-'Calcification Rates'!$J$58)*$A53)*(('Calcification Rates'!$F$58-'Calcification Rates'!$G$58)*0.1))+('Calcification Rates'!$J$58*$A53*('Calcification Rates'!$F$58-'Calcification Rates'!$G$58)))*('Calcification Rates'!$H$58-'Calcification Rates'!$I$58)</f>
        <v>82.422334353136208</v>
      </c>
      <c r="DB53" s="2">
        <f>((((1-'Calcification Rates'!$J$58)*$A53)*(('Calcification Rates'!$F$58+'Calcification Rates'!$G$58)*0.1))+('Calcification Rates'!$J$58*$A53*('Calcification Rates'!$F$58+'Calcification Rates'!$G$58)))*('Calcification Rates'!$H$58+'Calcification Rates'!$I$58)</f>
        <v>153.26866788885937</v>
      </c>
      <c r="DC53" s="2">
        <f>((((1-'Calcification Rates'!$J$59)*$A53)*'Calcification Rates'!$F$59*0.1)+('Calcification Rates'!$J$59*$A53*'Calcification Rates'!$F$59))*'Calcification Rates'!$H$59</f>
        <v>95.530372560000004</v>
      </c>
      <c r="DD53" s="2">
        <f>((((1-'Calcification Rates'!$J$59)*$A53)*(('Calcification Rates'!$F$59-'Calcification Rates'!$G$59)*0.1))+('Calcification Rates'!$J$59*$A53*('Calcification Rates'!$F$59-'Calcification Rates'!$G$59)))*('Calcification Rates'!$H$59-'Calcification Rates'!$I$59)</f>
        <v>74.107676699999985</v>
      </c>
      <c r="DE53" s="2">
        <f>((((1-'Calcification Rates'!$J$59)*$A53)*(('Calcification Rates'!$F$59+'Calcification Rates'!$G$59)*0.1))+('Calcification Rates'!$J$59*$A53*('Calcification Rates'!$F$59+'Calcification Rates'!$G$59)))*('Calcification Rates'!$H$59+'Calcification Rates'!$I$59)</f>
        <v>118.98444636000001</v>
      </c>
      <c r="DF53" s="2">
        <f>((((1-'Calcification Rates'!$J$60)*$A53)*'Calcification Rates'!$F$60*0.1)+('Calcification Rates'!$J$60*$A53*'Calcification Rates'!$F$60))*'Calcification Rates'!$H$60</f>
        <v>124.10984403658537</v>
      </c>
      <c r="DG53" s="2">
        <f>((((1-'Calcification Rates'!$J$60)*$A53)*(('Calcification Rates'!$F$60-'Calcification Rates'!$G$60)*0.1))+('Calcification Rates'!$J$60*$A53*('Calcification Rates'!$F$60-'Calcification Rates'!$G$60)))*('Calcification Rates'!$H$60-'Calcification Rates'!$I$60)</f>
        <v>94.82139093158068</v>
      </c>
      <c r="DH53" s="2">
        <f>((((1-'Calcification Rates'!$J$60)*$A53)*(('Calcification Rates'!$F$60+'Calcification Rates'!$G$60)*0.1))+('Calcification Rates'!$J$60*$A53*('Calcification Rates'!$F$60+'Calcification Rates'!$G$60)))*('Calcification Rates'!$H$60+'Calcification Rates'!$I$60)</f>
        <v>157.21982816034637</v>
      </c>
      <c r="DI53" s="2">
        <f>((((1-'Calcification Rates'!$J$61)*$A53)*'Calcification Rates'!$F$61*0.1)+('Calcification Rates'!$J$61*$A53*'Calcification Rates'!$F$61))*'Calcification Rates'!$H$61</f>
        <v>115.23756641521423</v>
      </c>
      <c r="DJ53" s="2">
        <f>((((1-'Calcification Rates'!$J$61)*$A53)*(('Calcification Rates'!$F$61-'Calcification Rates'!$G$61)*0.1))+('Calcification Rates'!$J$61*$A53*('Calcification Rates'!$F$61-'Calcification Rates'!$G$61)))*('Calcification Rates'!$H$61-'Calcification Rates'!$I$61)</f>
        <v>82.422334353136208</v>
      </c>
      <c r="DK53" s="2">
        <f>((((1-'Calcification Rates'!$J$61)*$A53)*(('Calcification Rates'!$F$61+'Calcification Rates'!$G$61)*0.1))+('Calcification Rates'!$J$61*$A53*('Calcification Rates'!$F$61+'Calcification Rates'!$G$61)))*('Calcification Rates'!$H$61+'Calcification Rates'!$I$61)</f>
        <v>153.26866788885937</v>
      </c>
      <c r="DL53" s="2">
        <f>(2*'Calcification Rates'!$F$62*'Calcification Rates'!$H$62)+0.1*'Calcification Rates'!$F$62*(CV53+(2*'Calcification Rates'!$F$62))*'Calcification Rates'!$H$62</f>
        <v>29.266855120518365</v>
      </c>
      <c r="DM53" s="2">
        <f>(2*('Calcification Rates'!$F$62-'Calcification Rates'!$G$62)*('Calcification Rates'!$H$62-'Calcification Rates'!$I$62))+(0.1*('Calcification Rates'!$F$62-'Calcification Rates'!$G$62)*(CV53+(2*'Calcification Rates'!$F$62-'Calcification Rates'!$G$62)))*('Calcification Rates'!$H$62-'Calcification Rates'!$I$62)</f>
        <v>17.091925084773273</v>
      </c>
      <c r="DN53" s="2">
        <f>(2*('Calcification Rates'!$F$62+'Calcification Rates'!$G$62)*('Calcification Rates'!$H$62+'Calcification Rates'!$I$62))+(0.1*('Calcification Rates'!$F$62+'Calcification Rates'!$G$62)*(CV53+(2*'Calcification Rates'!$F$62+'Calcification Rates'!$G$62)))*('Calcification Rates'!$H$62+'Calcification Rates'!$I$62)</f>
        <v>44.656379409494939</v>
      </c>
      <c r="DO53" s="2">
        <f>((((((((($A53*2)/PI())/2)+'Calcification Rates'!$F$63)^2)*PI())/2))-((((((($A53*2)/PI())/2)^2)*PI())/2)))*'Calcification Rates'!$H$63</f>
        <v>55.000124791672235</v>
      </c>
      <c r="DP53" s="2">
        <f>((((((((($A53*2)/PI())/2)+('Calcification Rates'!$F$63-'Calcification Rates'!$G$63))^2)*PI())/2))-((((((($A53*2)/PI())/2)^2)*PI())/2)))*('Calcification Rates'!$H$63-'Calcification Rates'!$I$63)</f>
        <v>40.411776790502756</v>
      </c>
      <c r="DQ53" s="2">
        <f>((((((((($A53*2)/PI())/2)+('Calcification Rates'!$F$63+'Calcification Rates'!$G$63))^2)*PI())/2))-((((((($A53*2)/PI())/2)^2)*PI())/2)))*('Calcification Rates'!$H$63+'Calcification Rates'!$I$63)</f>
        <v>71.287767142307104</v>
      </c>
      <c r="DR53" s="2">
        <f>(2*'Calcification Rates'!$F$64*'Calcification Rates'!$H$64)+0.1*'Calcification Rates'!$F$64*($A53+(2*'Calcification Rates'!$F$64))*'Calcification Rates'!$H$64</f>
        <v>12.882535003997498</v>
      </c>
      <c r="DS53" s="2">
        <f>(2*('Calcification Rates'!$F$64-'Calcification Rates'!$G$64)*('Calcification Rates'!$H$64-'Calcification Rates'!$I$64))+(0.1*('Calcification Rates'!$F$64-'Calcification Rates'!$G$64)*($A53+(2*'Calcification Rates'!$F$64-'Calcification Rates'!$G$64)))*('Calcification Rates'!$H$64-'Calcification Rates'!$I$64)</f>
        <v>7.5049305019674915</v>
      </c>
      <c r="DT53" s="2">
        <f>(2*('Calcification Rates'!$F$64+'Calcification Rates'!$G$64)*('Calcification Rates'!$H$64+'Calcification Rates'!$I$64))+(0.1*('Calcification Rates'!$F$64+'Calcification Rates'!$G$64)*($A53+(2*'Calcification Rates'!$F$64+'Calcification Rates'!$G$64)))*('Calcification Rates'!$H$64+'Calcification Rates'!$I$64)</f>
        <v>19.704781700583609</v>
      </c>
      <c r="DU53" s="2">
        <f>((((((((($A53*2)/PI())/2)+'Calcification Rates'!$F$65)^2)*PI())/2))-((((((($A53*2)/PI())/2)^2)*PI())/2)))*'Calcification Rates'!$H$65</f>
        <v>55.000124791672235</v>
      </c>
      <c r="DV53" s="2">
        <f>((((((((($A53*2)/PI())/2)+('Calcification Rates'!$F$65-'Calcification Rates'!$G$65))^2)*PI())/2))-((((((($A53*2)/PI())/2)^2)*PI())/2)))*('Calcification Rates'!$H$65-'Calcification Rates'!$I$65)</f>
        <v>40.411776790502756</v>
      </c>
      <c r="DW53" s="2">
        <f>((((((((($A53*2)/PI())/2)+('Calcification Rates'!$F$65+'Calcification Rates'!$G$65))^2)*PI())/2))-((((((($A53*2)/PI())/2)^2)*PI())/2)))*('Calcification Rates'!$H$65+'Calcification Rates'!$I$65)</f>
        <v>71.287767142307104</v>
      </c>
      <c r="DX53" s="2">
        <f>(2*'Calcification Rates'!$F$66*'Calcification Rates'!$H$66)+0.1*'Calcification Rates'!$F$66*(DH53+(2*'Calcification Rates'!$F$66))*'Calcification Rates'!$H$66</f>
        <v>31.518213637048717</v>
      </c>
      <c r="DY53" s="2">
        <f>(2*('Calcification Rates'!$F$66-'Calcification Rates'!$G$66)*('Calcification Rates'!$H$66-'Calcification Rates'!$I$66))+(0.1*('Calcification Rates'!$F$66-'Calcification Rates'!$G$66)*(DH53+(2*'Calcification Rates'!$F$66-'Calcification Rates'!$G$66)))*('Calcification Rates'!$H$66-'Calcification Rates'!$I$66)</f>
        <v>18.4092676262051</v>
      </c>
      <c r="DZ53" s="2">
        <f>(2*('Calcification Rates'!$F$66+'Calcification Rates'!$G$66)*('Calcification Rates'!$H$66+'Calcification Rates'!$I$66))+(0.1*('Calcification Rates'!$F$66+'Calcification Rates'!$G$66)*(DH53+(2*'Calcification Rates'!$F$66+'Calcification Rates'!$G$66)))*('Calcification Rates'!$H$66+'Calcification Rates'!$I$66)</f>
        <v>48.084961834856223</v>
      </c>
      <c r="EA53" s="2">
        <f>((((((((($A53*2)/PI())/2)+'Calcification Rates'!$F$67)^2)*PI())/2))-((((((($A53*2)/PI())/2)^2)*PI())/2)))*'Calcification Rates'!$H$67</f>
        <v>55.000124791672235</v>
      </c>
      <c r="EB53" s="2">
        <f>((((((((($A53*2)/PI())/2)+('Calcification Rates'!$F$67-'Calcification Rates'!$G$67))^2)*PI())/2))-((((((($A53*2)/PI())/2)^2)*PI())/2)))*('Calcification Rates'!$H$67-'Calcification Rates'!$I$67)</f>
        <v>40.411776790502756</v>
      </c>
      <c r="EC53" s="2">
        <f>((((((((($A53*2)/PI())/2)+('Calcification Rates'!$F$67+'Calcification Rates'!$G$67))^2)*PI())/2))-((((((($A53*2)/PI())/2)^2)*PI())/2)))*('Calcification Rates'!$H$67+'Calcification Rates'!$I$67)</f>
        <v>71.287767142307104</v>
      </c>
      <c r="ED53" s="2">
        <f>((((((((($A53*2)/PI())/2)+'Calcification Rates'!$F$68)^2)*PI())/2))-((((((($A53*2)/PI())/2)^2)*PI())/2)))*'Calcification Rates'!$H$68</f>
        <v>55.000124791672235</v>
      </c>
      <c r="EE53" s="2">
        <f>((((((((($A53*2)/PI())/2)+('Calcification Rates'!$F$68-'Calcification Rates'!$G$68))^2)*PI())/2))-((((((($A53*2)/PI())/2)^2)*PI())/2)))*('Calcification Rates'!$H$68-'Calcification Rates'!$I$68)</f>
        <v>40.411776790502756</v>
      </c>
      <c r="EF53" s="2">
        <f>((((((((($A53*2)/PI())/2)+('Calcification Rates'!$F$68+'Calcification Rates'!$G$68))^2)*PI())/2))-((((((($A53*2)/PI())/2)^2)*PI())/2)))*('Calcification Rates'!$H$68+'Calcification Rates'!$I$68)</f>
        <v>71.287767142307104</v>
      </c>
      <c r="EG53" s="2">
        <f>((((1-'Calcification Rates'!$J$69)*$A53)*'Calcification Rates'!$F$69*0.1)+('Calcification Rates'!$J$69*$A53*'Calcification Rates'!$F$69))*'Calcification Rates'!$H$69</f>
        <v>15.653274450000003</v>
      </c>
      <c r="EH53" s="2">
        <f>((((1-'Calcification Rates'!$J$69)*EC53)*(('Calcification Rates'!$F$69-'Calcification Rates'!$G$69)*0.1))+('Calcification Rates'!$J$69*EC53*('Calcification Rates'!$F$69-'Calcification Rates'!$G$69)))*('Calcification Rates'!$H$69-'Calcification Rates'!$I$69)</f>
        <v>16.168615900922489</v>
      </c>
      <c r="EI53" s="2">
        <f>((((1-'Calcification Rates'!$J$69)*EC53)*(('Calcification Rates'!$F$69+'Calcification Rates'!$G$69)*0.1))+('Calcification Rates'!$J$69*EC53*('Calcification Rates'!$F$69+'Calcification Rates'!$G$69)))*('Calcification Rates'!$H$69+'Calcification Rates'!$I$69)</f>
        <v>28.19920730228738</v>
      </c>
      <c r="EJ53" s="2">
        <f>(2*'Calcification Rates'!$F$70*'Calcification Rates'!$H$70)+0.1*'Calcification Rates'!$F$70*(DT53+(2*'Calcification Rates'!$F$70))*'Calcification Rates'!$H$70</f>
        <v>7.3919628473685641</v>
      </c>
      <c r="EK53" s="2">
        <f>(2*('Calcification Rates'!$F$70-'Calcification Rates'!$G$70)*('Calcification Rates'!$H$70-'Calcification Rates'!$I$70))+(0.1*('Calcification Rates'!$F$70-'Calcification Rates'!$G$70)*(DT53+(2*'Calcification Rates'!$F$70-'Calcification Rates'!$G$70)))*('Calcification Rates'!$H$70-'Calcification Rates'!$I$70)</f>
        <v>4.2922194985350668</v>
      </c>
      <c r="EL53" s="2">
        <f>(2*('Calcification Rates'!$F$70+'Calcification Rates'!$G$70)*('Calcification Rates'!$H$70+'Calcification Rates'!$I$70))+(0.1*('Calcification Rates'!$F$70+'Calcification Rates'!$G$70)*(DT53+(2*'Calcification Rates'!$F$70+'Calcification Rates'!$G$70)))*('Calcification Rates'!$H$70+'Calcification Rates'!$I$70)</f>
        <v>11.343217310382609</v>
      </c>
      <c r="EM53" s="2">
        <f>((((1-'Calcification Rates'!$J$71)*$A53)*'Calcification Rates'!$F$71*0.1)+('Calcification Rates'!$J$71*$A53*'Calcification Rates'!$F$71))*'Calcification Rates'!$H$71</f>
        <v>115.23756641521423</v>
      </c>
      <c r="EN53" s="2">
        <f>((((1-'Calcification Rates'!$J$71)*$A53)*(('Calcification Rates'!$F$71-'Calcification Rates'!$G$71)*0.1))+('Calcification Rates'!$J$71*$A53*('Calcification Rates'!$F$71-'Calcification Rates'!$G$71)))*('Calcification Rates'!$H$71-'Calcification Rates'!$I$71)</f>
        <v>82.422334353136208</v>
      </c>
      <c r="EO53" s="2">
        <f>((((1-'Calcification Rates'!$J$71)*$A53)*(('Calcification Rates'!$F$71+'Calcification Rates'!$G$71)*0.1))+('Calcification Rates'!$J$71*$A53*('Calcification Rates'!$F$71+'Calcification Rates'!$G$71)))*('Calcification Rates'!$H$71+'Calcification Rates'!$I$71)</f>
        <v>153.26866788885937</v>
      </c>
      <c r="EP53" s="2">
        <f>(2*'Calcification Rates'!$F$72*'Calcification Rates'!$H$72)+0.1*'Calcification Rates'!$F$72*($A53+(2*'Calcification Rates'!$F$72))*'Calcification Rates'!$H$72</f>
        <v>12.882535003997498</v>
      </c>
      <c r="EQ53" s="2">
        <f>(2*('Calcification Rates'!$F$72-'Calcification Rates'!$G$72)*('Calcification Rates'!$H$72-'Calcification Rates'!$I$72))+(0.1*('Calcification Rates'!$F$72-'Calcification Rates'!$G$72)*($A53+(2*'Calcification Rates'!$F$72-'Calcification Rates'!$G$72)))*('Calcification Rates'!$H$72-'Calcification Rates'!$I$72)</f>
        <v>7.5049305019674915</v>
      </c>
      <c r="ER53" s="2">
        <f>(2*('Calcification Rates'!$F$72+'Calcification Rates'!$G$72)*('Calcification Rates'!$H$72+'Calcification Rates'!$I$72))+(0.1*('Calcification Rates'!$F$72+'Calcification Rates'!$G$72)*($A53+(2*'Calcification Rates'!$F$72+'Calcification Rates'!$G$72)))*('Calcification Rates'!$H$72+'Calcification Rates'!$I$72)</f>
        <v>19.704781700583609</v>
      </c>
      <c r="ES53" s="2">
        <f>$A53*'Calcification Rates'!$F$73*'Calcification Rates'!$H$73</f>
        <v>68.850000000000009</v>
      </c>
      <c r="ET53" s="2">
        <f>$A53*('Calcification Rates'!$F$73-'Calcification Rates'!$G$73)*('Calcification Rates'!$H$73-'Calcification Rates'!$I$73)</f>
        <v>48.204690000000006</v>
      </c>
      <c r="EU53" s="2">
        <f>$A53*('Calcification Rates'!$F$73+'Calcification Rates'!$G$73)*('Calcification Rates'!$H$73+'Calcification Rates'!$I$73)</f>
        <v>93.148440000000008</v>
      </c>
      <c r="EV53" s="2">
        <f>(2*'Calcification Rates'!$F$74*'Calcification Rates'!$H$74)+0.1*'Calcification Rates'!$F$74*($A53+(2*'Calcification Rates'!$F$74))*'Calcification Rates'!$H$74</f>
        <v>12.882535003997498</v>
      </c>
      <c r="EW53" s="2">
        <f>(2*('Calcification Rates'!$F$74-'Calcification Rates'!$G$74)*('Calcification Rates'!$H$74-'Calcification Rates'!$I$74))+(0.1*('Calcification Rates'!$F$74-'Calcification Rates'!$G$74)*($A53+(2*'Calcification Rates'!$F$74-'Calcification Rates'!$G$74)))*('Calcification Rates'!$H$74-'Calcification Rates'!$I$74)</f>
        <v>7.5049305019674915</v>
      </c>
      <c r="EX53" s="2">
        <f>(2*('Calcification Rates'!$F$74+'Calcification Rates'!$G$74)*('Calcification Rates'!$H$74+'Calcification Rates'!$I$74))+(0.1*('Calcification Rates'!$F$74+'Calcification Rates'!$G$74)*($A53+(2*'Calcification Rates'!$F$74+'Calcification Rates'!$G$74)))*('Calcification Rates'!$H$74+'Calcification Rates'!$I$74)</f>
        <v>19.704781700583609</v>
      </c>
      <c r="EY53" s="2">
        <f>$A53*'Calcification Rates'!$F$75*'Calcification Rates'!$H$75</f>
        <v>42.999113061224499</v>
      </c>
      <c r="EZ53" s="2">
        <f>$A53*('Calcification Rates'!$F$75-'Calcification Rates'!$G$75)*('Calcification Rates'!$H$75-'Calcification Rates'!$I$75)</f>
        <v>33.379556681446729</v>
      </c>
      <c r="FA53" s="2">
        <f>$A53*('Calcification Rates'!$F$75+'Calcification Rates'!$G$75)*('Calcification Rates'!$H$75+'Calcification Rates'!$I$75)</f>
        <v>53.737383354153131</v>
      </c>
      <c r="FB53" s="2">
        <f>((((1-'Calcification Rates'!$J$76)*$A53)*'Calcification Rates'!$F$76*0.1)+('Calcification Rates'!$J$76*$A53*'Calcification Rates'!$F$76))*'Calcification Rates'!$H$76</f>
        <v>29.440260000000002</v>
      </c>
      <c r="FC53" s="2">
        <f>((((1-'Calcification Rates'!$J$76)*$A53)*(('Calcification Rates'!$F$76-'Calcification Rates'!$G$76)*0.1))+('Calcification Rates'!$J$76*$A53*('Calcification Rates'!$F$76-'Calcification Rates'!$G$76)))*('Calcification Rates'!$H$76-'Calcification Rates'!$I$76)</f>
        <v>20.605565087999999</v>
      </c>
      <c r="FD53" s="2">
        <f>((((1-'Calcification Rates'!$J$76)*$A53)*(('Calcification Rates'!$F$76+'Calcification Rates'!$G$76)*0.1))+('Calcification Rates'!$J$76*$A53*('Calcification Rates'!$F$76+'Calcification Rates'!$G$76)))*('Calcification Rates'!$H$76+'Calcification Rates'!$I$76)</f>
        <v>39.839868288000005</v>
      </c>
      <c r="FE53" s="113">
        <f>$A53*'Calcification Rates'!$F$77*'Calcification Rates'!$H$77</f>
        <v>90.27000000000001</v>
      </c>
      <c r="FF53" s="113">
        <f>$A53*('Calcification Rates'!$F$77-'Calcification Rates'!$G$77)*('Calcification Rates'!$H$77-'Calcification Rates'!$I$77)</f>
        <v>63.081900000000012</v>
      </c>
      <c r="FG53" s="113">
        <f>$A53*('Calcification Rates'!$F$77+'Calcification Rates'!$G$77)*('Calcification Rates'!$H$77+'Calcification Rates'!$I$77)</f>
        <v>122.29800000000002</v>
      </c>
      <c r="FH53" s="113">
        <f>$A53*'Calcification Rates'!$F$81*'Calcification Rates'!$H$81</f>
        <v>9.0779999999999994</v>
      </c>
      <c r="FI53" s="113">
        <f>$A53*('Calcification Rates'!$F$81-'Calcification Rates'!$G$81)*('Calcification Rates'!$H$81-'Calcification Rates'!$I$81)</f>
        <v>5.1509999999999998</v>
      </c>
      <c r="FJ53" s="113">
        <f>$A53*('Calcification Rates'!$F$81+'Calcification Rates'!$G$81)*('Calcification Rates'!$H$81+'Calcification Rates'!$I$81)</f>
        <v>13.005000000000001</v>
      </c>
      <c r="FK53" s="113">
        <f>$A53*'Calcification Rates'!$F$84*'Calcification Rates'!$H$84</f>
        <v>9.0779999999999994</v>
      </c>
      <c r="FL53" s="113">
        <f>$A53*('Calcification Rates'!$F$84-'Calcification Rates'!$G$84)*('Calcification Rates'!$H$84-'Calcification Rates'!$I$84)</f>
        <v>5.1509999999999998</v>
      </c>
      <c r="FM53" s="113">
        <f>$A53*('Calcification Rates'!$F$84+'Calcification Rates'!$G$84)*('Calcification Rates'!$H$84+'Calcification Rates'!$I$84)</f>
        <v>13.005000000000001</v>
      </c>
    </row>
    <row r="54" spans="1:169" x14ac:dyDescent="0.3">
      <c r="A54" s="1">
        <v>52</v>
      </c>
      <c r="B54" s="2">
        <f>((((1-'Calcification Rates'!$J$11)*A54)*'Calcification Rates'!$F$11*0.1)+('Calcification Rates'!$J$11*A54*'Calcification Rates'!$F$11))*'Calcification Rates'!$H$11</f>
        <v>117.49712654100274</v>
      </c>
      <c r="C54" s="2">
        <f>((((1-'Calcification Rates'!$J$11)*A54)*(('Calcification Rates'!$F$11-'Calcification Rates'!$G$11)*0.1))+('Calcification Rates'!$J$11*A54*('Calcification Rates'!$F$11-'Calcification Rates'!$G$11)))*('Calcification Rates'!$H$11-'Calcification Rates'!$I$11)</f>
        <v>84.038458556138892</v>
      </c>
      <c r="D54" s="2">
        <f>((((1-'Calcification Rates'!$J$11)*A54)*(('Calcification Rates'!$F$11+'Calcification Rates'!$G$11)*0.1))+('Calcification Rates'!$J$11*A54*('Calcification Rates'!$F$11+'Calcification Rates'!$G$11)))*('Calcification Rates'!$H$11+'Calcification Rates'!$I$11)</f>
        <v>156.27393588668014</v>
      </c>
      <c r="E54" s="2">
        <f>((((1-'Calcification Rates'!$J$12)*A54)*'Calcification Rates'!$F$12*0.1)+('Calcification Rates'!$J$12*A54*'Calcification Rates'!$F$12))*'Calcification Rates'!$H$12</f>
        <v>20.399720340427763</v>
      </c>
      <c r="F54" s="2">
        <f>((((1-'Calcification Rates'!$J$12)*A54)*(('Calcification Rates'!$F$12-'Calcification Rates'!$G$12)*0.1))+('Calcification Rates'!$J$12*A54*('Calcification Rates'!$F$12-'Calcification Rates'!$G$12)))*('Calcification Rates'!$H$12-'Calcification Rates'!$I$12)</f>
        <v>15.380402587105475</v>
      </c>
      <c r="G54" s="2">
        <f>((((1-'Calcification Rates'!$J$12)*A54)*(('Calcification Rates'!$F$12+'Calcification Rates'!$G$12)*0.1))+('Calcification Rates'!$J$12*A54*('Calcification Rates'!$F$12+'Calcification Rates'!$G$12)))*('Calcification Rates'!$H$12+'Calcification Rates'!$I$12)</f>
        <v>26.05880814468183</v>
      </c>
      <c r="H54" s="2">
        <f>(2*'Calcification Rates'!$F$13*'Calcification Rates'!$H$13)+0.1*'Calcification Rates'!$F$13*(A54+(2*'Calcification Rates'!$F$13))*'Calcification Rates'!$H$13</f>
        <v>13.057979447429654</v>
      </c>
      <c r="I54" s="2">
        <f>(2*('Calcification Rates'!$F$13-'Calcification Rates'!$G$13)*('Calcification Rates'!$H$13-'Calcification Rates'!$I$13))+(0.1*('Calcification Rates'!$F$13-'Calcification Rates'!$G$13)*(A54+(2*'Calcification Rates'!$F$13-'Calcification Rates'!$G$13)))*('Calcification Rates'!$H$13-'Calcification Rates'!$I$13)</f>
        <v>7.6075887091317576</v>
      </c>
      <c r="J54" s="2">
        <f>(2*('Calcification Rates'!$F$13+'Calcification Rates'!$G$13)*('Calcification Rates'!$H$13+'Calcification Rates'!$I$13))+(0.1*('Calcification Rates'!$F$13+'Calcification Rates'!$G$13)*(A54+(2*'Calcification Rates'!$F$13+'Calcification Rates'!$G$13)))*('Calcification Rates'!$H$13+'Calcification Rates'!$I$13)</f>
        <v>19.971965150470488</v>
      </c>
      <c r="K54" s="2">
        <f>(2*'Calcification Rates'!$F$14*'Calcification Rates'!$H$14)+0.1*'Calcification Rates'!$F$14*(A54+(2*'Calcification Rates'!$F$14))*'Calcification Rates'!$H$14</f>
        <v>24.561810223860498</v>
      </c>
      <c r="L54" s="2">
        <f>(2*('Calcification Rates'!$F$14-'Calcification Rates'!$G$14)*('Calcification Rates'!$H$14-'Calcification Rates'!$I$14))+(0.1*('Calcification Rates'!$F$14-'Calcification Rates'!$G$14)*(A54+(2*'Calcification Rates'!$F$14-'Calcification Rates'!$G$14)))*('Calcification Rates'!$H$14-'Calcification Rates'!$I$14)</f>
        <v>15.319173627860883</v>
      </c>
      <c r="M54" s="2">
        <f>(2*('Calcification Rates'!$F$14+'Calcification Rates'!$G$14)*('Calcification Rates'!$H$14+'Calcification Rates'!$I$14))+(0.1*('Calcification Rates'!$F$14+'Calcification Rates'!$G$14)*(A54+(2*'Calcification Rates'!$F$14+'Calcification Rates'!$G$14)))*('Calcification Rates'!$H$14+'Calcification Rates'!$I$14)</f>
        <v>36.038504633126195</v>
      </c>
      <c r="N54" s="2">
        <f>((((((((($A54*2)/PI())/2)+'Calcification Rates'!$F$15)^2)*PI())/2))-((((((($A54*2)/PI())/2)^2)*PI())/2)))*'Calcification Rates'!$H$15</f>
        <v>65.427488049769352</v>
      </c>
      <c r="O54" s="2">
        <f>((((((((($A54*2)/PI())/2)+('Calcification Rates'!$F$15-'Calcification Rates'!$G$15))^2)*PI())/2))-((((((($A54*2)/PI())/2)^2)*PI())/2)))*('Calcification Rates'!$H$15-'Calcification Rates'!$I$15)</f>
        <v>49.880957297807839</v>
      </c>
      <c r="P54" s="2">
        <f>((((((((($A54*2)/PI())/2)+('Calcification Rates'!$F$15+'Calcification Rates'!$G$15))^2)*PI())/2))-((((((($A54*2)/PI())/2)^2)*PI())/2)))*('Calcification Rates'!$H$15+'Calcification Rates'!$I$15)</f>
        <v>82.947370954735391</v>
      </c>
      <c r="Q54" s="2">
        <f>(2*'Calcification Rates'!$F$16*'Calcification Rates'!$H$16)+0.1*'Calcification Rates'!$F$16*(A54+(2*'Calcification Rates'!$F$16))*'Calcification Rates'!$H$16</f>
        <v>24.561810223860498</v>
      </c>
      <c r="R54" s="2">
        <f>(2*('Calcification Rates'!$F$16-'Calcification Rates'!$G$16)*('Calcification Rates'!$H$16-'Calcification Rates'!$I$16))+(0.1*('Calcification Rates'!$F$16-'Calcification Rates'!$G$16)*(A54+(2*'Calcification Rates'!$F$16-'Calcification Rates'!$G$16)))*('Calcification Rates'!$H$16-'Calcification Rates'!$I$16)</f>
        <v>15.319173627860883</v>
      </c>
      <c r="S54" s="2">
        <f>(2*('Calcification Rates'!$F$16+'Calcification Rates'!$G$16)*('Calcification Rates'!$H$16+'Calcification Rates'!$I$16))+(0.1*('Calcification Rates'!$F$16+'Calcification Rates'!$G$16)*(A54+(2*'Calcification Rates'!$F$16+'Calcification Rates'!$G$16)))*('Calcification Rates'!$H$16+'Calcification Rates'!$I$16)</f>
        <v>36.038504633126195</v>
      </c>
      <c r="T54" s="2">
        <f>$A54*'Calcification Rates'!$F$17*'Calcification Rates'!$H$17</f>
        <v>63.694409718827416</v>
      </c>
      <c r="U54" s="2">
        <f>$A54*('Calcification Rates'!$F$17-'Calcification Rates'!$G$17)*('Calcification Rates'!$H$17-'Calcification Rates'!$I$17)</f>
        <v>48.768478287151346</v>
      </c>
      <c r="V54" s="2">
        <f>$A54*('Calcification Rates'!$F$17+'Calcification Rates'!$G$17)*('Calcification Rates'!$H$17+'Calcification Rates'!$I$17)</f>
        <v>80.405971196390155</v>
      </c>
      <c r="W54" s="2">
        <f>$A54*'Calcification Rates'!$F$22*'Calcification Rates'!$H$22</f>
        <v>9.2560000000000002</v>
      </c>
      <c r="X54" s="2">
        <f>$A54*('Calcification Rates'!$F$22-'Calcification Rates'!$G$22)*('Calcification Rates'!$H$22-'Calcification Rates'!$I$22)</f>
        <v>5.2519999999999998</v>
      </c>
      <c r="Y54" s="2">
        <f>$A54*('Calcification Rates'!$F$22+'Calcification Rates'!$G$22)*('Calcification Rates'!$H$22+'Calcification Rates'!$I$22)</f>
        <v>13.26</v>
      </c>
      <c r="Z54" s="2">
        <f>((((((((($A54*2)/PI())/2)+'Calcification Rates'!$F$25)^2)*PI())/2))-((((((($A54*2)/PI())/2)^2)*PI())/2)))*'Calcification Rates'!$H$25</f>
        <v>97.738120299942977</v>
      </c>
      <c r="AA54" s="2">
        <f>((((((((($A54*2)/PI())/2)+('Calcification Rates'!$F$25-'Calcification Rates'!$G$25))^2)*PI())/2))-((((((($A54*2)/PI())/2)^2)*PI())/2)))*('Calcification Rates'!$H$25-'Calcification Rates'!$I$25)</f>
        <v>42.5170141322942</v>
      </c>
      <c r="AB54" s="2">
        <f>((((((((($A54*2)/PI())/2)+('Calcification Rates'!$F$25+'Calcification Rates'!$G$25))^2)*PI())/2))-((((((($A54*2)/PI())/2)^2)*PI())/2)))*('Calcification Rates'!$H$25+'Calcification Rates'!$I$25)</f>
        <v>154.60517147089624</v>
      </c>
      <c r="AC54" s="2">
        <f>((((((((($A54*2)/PI())/2)+'Calcification Rates'!$F$26)^2)*PI())/2))-((((((($A54*2)/PI())/2)^2)*PI())/2)))*'Calcification Rates'!$H$26</f>
        <v>97.738120299942977</v>
      </c>
      <c r="AD54" s="2">
        <f>((((((((($A54*2)/PI())/2)+('Calcification Rates'!$F$26-'Calcification Rates'!$G$26))^2)*PI())/2))-((((((($A54*2)/PI())/2)^2)*PI())/2)))*('Calcification Rates'!$H$26-'Calcification Rates'!$I$26)</f>
        <v>42.5170141322942</v>
      </c>
      <c r="AE54" s="2">
        <f>((((((((($A54*2)/PI())/2)+('Calcification Rates'!$F$26+'Calcification Rates'!$G$26))^2)*PI())/2))-((((((($A54*2)/PI())/2)^2)*PI())/2)))*('Calcification Rates'!$H$26+'Calcification Rates'!$I$26)</f>
        <v>154.60517147089624</v>
      </c>
      <c r="AF54" s="2">
        <f>((((((((($A54*2)/PI())/2)+'Calcification Rates'!$F$27)^2)*PI())/2))-((((((($A54*2)/PI())/2)^2)*PI())/2)))*'Calcification Rates'!$H$27</f>
        <v>97.738120299942977</v>
      </c>
      <c r="AG54" s="2">
        <f>((((((((($A54*2)/PI())/2)+('Calcification Rates'!$F$27-'Calcification Rates'!$G$27))^2)*PI())/2))-((((((($A54*2)/PI())/2)^2)*PI())/2)))*('Calcification Rates'!$H$27-'Calcification Rates'!$I$27)</f>
        <v>42.5170141322942</v>
      </c>
      <c r="AH54" s="2">
        <f>((((((((($A54*2)/PI())/2)+('Calcification Rates'!$F$27+'Calcification Rates'!$G$27))^2)*PI())/2))-((((((($A54*2)/PI())/2)^2)*PI())/2)))*('Calcification Rates'!$H$27+'Calcification Rates'!$I$27)</f>
        <v>154.60517147089624</v>
      </c>
      <c r="AI54" s="2">
        <f>$A54*'Calcification Rates'!$F$29*'Calcification Rates'!$H$29</f>
        <v>83.912399999999991</v>
      </c>
      <c r="AJ54" s="2">
        <f>$A54*('Calcification Rates'!$F$29-'Calcification Rates'!$G$29)*('Calcification Rates'!$H$29-'Calcification Rates'!$I$29)</f>
        <v>77.640159999999995</v>
      </c>
      <c r="AK54" s="2">
        <f>$A54*('Calcification Rates'!$F$29+'Calcification Rates'!$G$29)*('Calcification Rates'!$H$29+'Calcification Rates'!$I$29)</f>
        <v>90.184639999999973</v>
      </c>
      <c r="AL54" s="2">
        <f>(2*'Calcification Rates'!$F$30*'Calcification Rates'!$H$30)+0.1*'Calcification Rates'!$F$30*($A54+(2*'Calcification Rates'!$F$30))*'Calcification Rates'!$H$30</f>
        <v>13.057979447429654</v>
      </c>
      <c r="AM54" s="2">
        <f>(2*('Calcification Rates'!$F$30-'Calcification Rates'!$G$30)*('Calcification Rates'!$H$30-'Calcification Rates'!$I$30))+(0.1*('Calcification Rates'!$F$30-'Calcification Rates'!$G$30)*($A54+(2*'Calcification Rates'!$F$30-'Calcification Rates'!$G$30)))*('Calcification Rates'!$H$30-'Calcification Rates'!$I$30)</f>
        <v>7.6075887091317576</v>
      </c>
      <c r="AN54" s="2">
        <f>(2*('Calcification Rates'!$F$30+'Calcification Rates'!$G$30)*('Calcification Rates'!$H$30+'Calcification Rates'!$I$30))+(0.1*('Calcification Rates'!$F$30+'Calcification Rates'!$G$30)*($A54+(2*'Calcification Rates'!$F$30+'Calcification Rates'!$G$30)))*('Calcification Rates'!$H$30+'Calcification Rates'!$I$30)</f>
        <v>19.971965150470488</v>
      </c>
      <c r="AO54" s="2">
        <f>((((((((($A54*2)/PI())/2)+'Calcification Rates'!$F$31)^2)*PI())/2))-((((((($A54*2)/PI())/2)^2)*PI())/2)))*'Calcification Rates'!$H$31</f>
        <v>178.32140464621014</v>
      </c>
      <c r="AP54" s="2">
        <f>((((((((($A54*2)/PI())/2)+('Calcification Rates'!$F$31-'Calcification Rates'!$G$31))^2)*PI())/2))-((((((($A54*2)/PI())/2)^2)*PI())/2)))*('Calcification Rates'!$H$31-'Calcification Rates'!$I$31)</f>
        <v>110.33822861394619</v>
      </c>
      <c r="AQ54" s="2">
        <f>((((((((($A54*2)/PI())/2)+('Calcification Rates'!$F$31+'Calcification Rates'!$G$31))^2)*PI())/2))-((((((($A54*2)/PI())/2)^2)*PI())/2)))*('Calcification Rates'!$H$31+'Calcification Rates'!$I$31)</f>
        <v>263.68733029922845</v>
      </c>
      <c r="AR54" s="2">
        <f>(2*'Calcification Rates'!$F$32*'Calcification Rates'!$H$32)+0.1*'Calcification Rates'!$F$32*($A54+(2*'Calcification Rates'!$F$32))*'Calcification Rates'!$H$32</f>
        <v>13.057979447429654</v>
      </c>
      <c r="AS54" s="2">
        <f>(2*('Calcification Rates'!$F$32-'Calcification Rates'!$G$32)*('Calcification Rates'!$H$32-'Calcification Rates'!$I$32))+(0.1*('Calcification Rates'!$F$32-'Calcification Rates'!$G$32)*($A54+(2*'Calcification Rates'!$F$32-'Calcification Rates'!$G$32)))*('Calcification Rates'!$H$32-'Calcification Rates'!$I$32)</f>
        <v>7.6075887091317576</v>
      </c>
      <c r="AT54" s="2">
        <f>(2*('Calcification Rates'!$F$32+'Calcification Rates'!$G$32)*('Calcification Rates'!$H$32+'Calcification Rates'!$I$32))+(0.1*('Calcification Rates'!$F$32+'Calcification Rates'!$G$32)*($A54+(2*'Calcification Rates'!$F$32+'Calcification Rates'!$G$32)))*('Calcification Rates'!$H$32+'Calcification Rates'!$I$32)</f>
        <v>19.971965150470488</v>
      </c>
      <c r="AU54" s="2">
        <f>((((((((($A54*2)/PI())/2)+'Calcification Rates'!$F$36)^2)*PI())/2))-((((((($A54*2)/PI())/2)^2)*PI())/2)))*'Calcification Rates'!$H$36</f>
        <v>69.119302425598818</v>
      </c>
      <c r="AV54" s="2">
        <f>((((((((($A54*2)/PI())/2)+('Calcification Rates'!$F$36-'Calcification Rates'!$G$36))^2)*PI())/2))-((((((($A54*2)/PI())/2)^2)*PI())/2)))*('Calcification Rates'!$H$36-'Calcification Rates'!$I$36)</f>
        <v>52.955593448492422</v>
      </c>
      <c r="AW54" s="2">
        <f>((((((((($A54*2)/PI())/2)+('Calcification Rates'!$F$36+'Calcification Rates'!$G$36))^2)*PI())/2))-((((((($A54*2)/PI())/2)^2)*PI())/2)))*('Calcification Rates'!$H$36+'Calcification Rates'!$I$36)</f>
        <v>87.149514209113988</v>
      </c>
      <c r="AX54" s="2">
        <f>$A54*'Calcification Rates'!$F$37*'Calcification Rates'!$H$37</f>
        <v>67.204521178451174</v>
      </c>
      <c r="AY54" s="2">
        <f>$A54*('Calcification Rates'!$F$37-'Calcification Rates'!$G$37)*('Calcification Rates'!$H$37-'Calcification Rates'!$I$37)</f>
        <v>51.731918027103795</v>
      </c>
      <c r="AZ54" s="2">
        <f>$A54*('Calcification Rates'!$F$37+'Calcification Rates'!$G$37)*('Calcification Rates'!$H$37+'Calcification Rates'!$I$37)</f>
        <v>84.338549453634116</v>
      </c>
      <c r="BA54" s="2">
        <f>$A54*'Calcification Rates'!$F$38*'Calcification Rates'!$H$38</f>
        <v>100.02071733333334</v>
      </c>
      <c r="BB54" s="2">
        <f>$A54*('Calcification Rates'!$F$38-'Calcification Rates'!$G$38)*('Calcification Rates'!$H$38-'Calcification Rates'!$I$38)</f>
        <v>76.316567757575768</v>
      </c>
      <c r="BC54" s="2">
        <f>$A54*('Calcification Rates'!$F$38+'Calcification Rates'!$G$38)*('Calcification Rates'!$H$38+'Calcification Rates'!$I$38)</f>
        <v>126.48714000000002</v>
      </c>
      <c r="BD54" s="2">
        <f>(2*'Calcification Rates'!$F$39*'Calcification Rates'!$H$39)+0.1*'Calcification Rates'!$F$39*(AN54+(2*'Calcification Rates'!$F$39))*'Calcification Rates'!$H$39</f>
        <v>7.4388386990282509</v>
      </c>
      <c r="BE54" s="2">
        <f>(2*('Calcification Rates'!$F$39-'Calcification Rates'!$G$39)*('Calcification Rates'!$H$39-'Calcification Rates'!$I$39))+(0.1*('Calcification Rates'!$F$39-'Calcification Rates'!$G$39)*(AN54+(2*'Calcification Rates'!$F$39-'Calcification Rates'!$G$39)))*('Calcification Rates'!$H$39-'Calcification Rates'!$I$39)</f>
        <v>4.3196480724844175</v>
      </c>
      <c r="BF54" s="2">
        <f>(2*('Calcification Rates'!$F$39+'Calcification Rates'!$G$39)*('Calcification Rates'!$H$39+'Calcification Rates'!$I$39))+(0.1*('Calcification Rates'!$F$39+'Calcification Rates'!$G$39)*(AN54+(2*'Calcification Rates'!$F$39+'Calcification Rates'!$G$39)))*('Calcification Rates'!$H$39+'Calcification Rates'!$I$39)</f>
        <v>11.414604306276063</v>
      </c>
      <c r="BG54" s="2">
        <f>((((((((($A54*2)/PI())/2)+'Calcification Rates'!$F$40)^2)*PI())/2))-((((((($A54*2)/PI())/2)^2)*PI())/2)))*'Calcification Rates'!$H$40</f>
        <v>69.119302425598818</v>
      </c>
      <c r="BH54" s="2">
        <f>((((((((($A54*2)/PI())/2)+('Calcification Rates'!$F$40-'Calcification Rates'!$G$40))^2)*PI())/2))-((((((($A54*2)/PI())/2)^2)*PI())/2)))*('Calcification Rates'!$H$40-'Calcification Rates'!$I$40)</f>
        <v>52.955593448492422</v>
      </c>
      <c r="BI54" s="2">
        <f>((((((((($A54*2)/PI())/2)+('Calcification Rates'!$F$40+'Calcification Rates'!$G$40))^2)*PI())/2))-((((((($A54*2)/PI())/2)^2)*PI())/2)))*('Calcification Rates'!$H$40+'Calcification Rates'!$I$40)</f>
        <v>87.149514209113988</v>
      </c>
      <c r="BJ54" s="2">
        <f>((((((((($A54*2)/PI())/2)+'Calcification Rates'!$F$41)^2)*PI())/2))-((((((($A54*2)/PI())/2)^2)*PI())/2)))*'Calcification Rates'!$H$41</f>
        <v>79.608950132396018</v>
      </c>
      <c r="BK54" s="2">
        <f>((((((((($A54*2)/PI())/2)+('Calcification Rates'!$F$41-'Calcification Rates'!$G$41))^2)*PI())/2))-((((((($A54*2)/PI())/2)^2)*PI())/2)))*('Calcification Rates'!$H$41-'Calcification Rates'!$I$41)</f>
        <v>63.852327703665885</v>
      </c>
      <c r="BL54" s="2">
        <f>((((((((($A54*2)/PI())/2)+('Calcification Rates'!$F$41+'Calcification Rates'!$G$41))^2)*PI())/2))-((((((($A54*2)/PI())/2)^2)*PI())/2)))*('Calcification Rates'!$H$41+'Calcification Rates'!$I$41)</f>
        <v>96.96005166824078</v>
      </c>
      <c r="BM54" s="2">
        <f>((((1-'Calcification Rates'!$J$42)*$A54)*'Calcification Rates'!$F$42*0.1)+('Calcification Rates'!$J$42*$A54*'Calcification Rates'!$F$42))*'Calcification Rates'!$H$42</f>
        <v>20.399720340427763</v>
      </c>
      <c r="BN54" s="2">
        <f>((((1-'Calcification Rates'!$J$42)*BI54)*(('Calcification Rates'!$F$42-'Calcification Rates'!$G$42)*0.1))+('Calcification Rates'!$J$42*BI54*('Calcification Rates'!$F$42-'Calcification Rates'!$G$42)))*('Calcification Rates'!$H$42-'Calcification Rates'!$I$42)</f>
        <v>25.77681949628543</v>
      </c>
      <c r="BO54" s="2">
        <f>((((1-'Calcification Rates'!$J$42)*BI54)*(('Calcification Rates'!$F$42+'Calcification Rates'!$G$42)*0.1))+('Calcification Rates'!$J$42*BI54*('Calcification Rates'!$F$42+'Calcification Rates'!$G$42)))*('Calcification Rates'!$H$42+'Calcification Rates'!$I$42)</f>
        <v>43.673316743798544</v>
      </c>
      <c r="BP54" s="2">
        <f>(2*'Calcification Rates'!$F$43*'Calcification Rates'!$H$43)+0.1*'Calcification Rates'!$F$43*($A54+(2*'Calcification Rates'!$F$43))*'Calcification Rates'!$H$43</f>
        <v>13.057979447429654</v>
      </c>
      <c r="BQ54" s="2">
        <f>(2*('Calcification Rates'!$F$43-'Calcification Rates'!$G$43)*('Calcification Rates'!$H$43-'Calcification Rates'!$I$43))+(0.1*('Calcification Rates'!$F$43-'Calcification Rates'!$G$43)*($A54+(2*'Calcification Rates'!$F$43-'Calcification Rates'!$G$43)))*('Calcification Rates'!$H$43-'Calcification Rates'!$I$43)</f>
        <v>7.6075887091317576</v>
      </c>
      <c r="BR54" s="2">
        <f>(2*('Calcification Rates'!$F$43+'Calcification Rates'!$G$43)*('Calcification Rates'!$H$43+'Calcification Rates'!$I$43))+(0.1*('Calcification Rates'!$F$43+'Calcification Rates'!$G$43)*($A54+(2*'Calcification Rates'!$F$43+'Calcification Rates'!$G$43)))*('Calcification Rates'!$H$43+'Calcification Rates'!$I$43)</f>
        <v>19.971965150470488</v>
      </c>
      <c r="BS54" s="2">
        <f>$A54*'Calcification Rates'!$F$44*'Calcification Rates'!$H$44</f>
        <v>83.008062222222222</v>
      </c>
      <c r="BT54" s="2">
        <f>$A54*('Calcification Rates'!$F$44-'Calcification Rates'!$G$44)*('Calcification Rates'!$H$44-'Calcification Rates'!$I$44)</f>
        <v>61.770208718297866</v>
      </c>
      <c r="BU54" s="2">
        <f>$A54*('Calcification Rates'!$F$44+'Calcification Rates'!$G$44)*('Calcification Rates'!$H$44+'Calcification Rates'!$I$44)</f>
        <v>106.63200988018663</v>
      </c>
      <c r="BV54" s="2">
        <f>(2*'Calcification Rates'!$F$45*'Calcification Rates'!$H$45)+0.1*'Calcification Rates'!$F$45*($A54+(2*'Calcification Rates'!$F$45))*'Calcification Rates'!$H$45</f>
        <v>13.057979447429654</v>
      </c>
      <c r="BW54" s="2">
        <f>(2*('Calcification Rates'!$F$45-'Calcification Rates'!$G$45)*('Calcification Rates'!$H$45-'Calcification Rates'!$I$45))+(0.1*('Calcification Rates'!$F$45-'Calcification Rates'!$G$45)*($A54+(2*'Calcification Rates'!$F$45-'Calcification Rates'!$G$45)))*('Calcification Rates'!$H$45-'Calcification Rates'!$I$45)</f>
        <v>7.6075887091317576</v>
      </c>
      <c r="BX54" s="2">
        <f>(2*('Calcification Rates'!$F$45+'Calcification Rates'!$G$45)*('Calcification Rates'!$H$45+'Calcification Rates'!$I$45))+(0.1*('Calcification Rates'!$F$45+'Calcification Rates'!$G$45)*($A54+(2*'Calcification Rates'!$F$45+'Calcification Rates'!$G$45)))*('Calcification Rates'!$H$45+'Calcification Rates'!$I$45)</f>
        <v>19.971965150470488</v>
      </c>
      <c r="BY54" s="2">
        <f>$A54*'Calcification Rates'!$F$46*'Calcification Rates'!$H$46</f>
        <v>21.091200000000001</v>
      </c>
      <c r="BZ54" s="2">
        <f>$A54*('Calcification Rates'!$F$46-'Calcification Rates'!$G$46)*('Calcification Rates'!$H$46-'Calcification Rates'!$I$46)</f>
        <v>16.2669</v>
      </c>
      <c r="CA54" s="2">
        <f>$A54*('Calcification Rates'!$F$46+'Calcification Rates'!$G$46)*('Calcification Rates'!$H$46+'Calcification Rates'!$I$46)</f>
        <v>26.4069</v>
      </c>
      <c r="CB54" s="2">
        <f>(2*'Calcification Rates'!$F$47*'Calcification Rates'!$H$47)+0.1*'Calcification Rates'!$F$47*(BL54+(2*'Calcification Rates'!$F$47))*'Calcification Rates'!$H$47</f>
        <v>20.94597068904514</v>
      </c>
      <c r="CC54" s="2">
        <f>(2*('Calcification Rates'!$F$47-'Calcification Rates'!$G$47)*('Calcification Rates'!$H$47-'Calcification Rates'!$I$47))+(0.1*('Calcification Rates'!$F$47-'Calcification Rates'!$G$47)*(BL54+(2*'Calcification Rates'!$F$47-'Calcification Rates'!$G$47)))*('Calcification Rates'!$H$47-'Calcification Rates'!$I$47)</f>
        <v>12.223107007406137</v>
      </c>
      <c r="CD54" s="2">
        <f>(2*('Calcification Rates'!$F$47+'Calcification Rates'!$G$47)*('Calcification Rates'!$H$47+'Calcification Rates'!$I$47))+(0.1*('Calcification Rates'!$F$47+'Calcification Rates'!$G$47)*(BL54+(2*'Calcification Rates'!$F$47+'Calcification Rates'!$G$47)))*('Calcification Rates'!$H$47+'Calcification Rates'!$I$47)</f>
        <v>31.98454686228331</v>
      </c>
      <c r="CE54" s="2">
        <f>(2*'Calcification Rates'!$F$48*'Calcification Rates'!$H$48)+0.1*'Calcification Rates'!$F$48*($A54+(2*'Calcification Rates'!$F$48))*'Calcification Rates'!$H$48</f>
        <v>13.057979447429654</v>
      </c>
      <c r="CF54" s="2">
        <f>(2*('Calcification Rates'!$F$48-'Calcification Rates'!$G$48)*('Calcification Rates'!$H$48-'Calcification Rates'!$I$48))+(0.1*('Calcification Rates'!$F$48-'Calcification Rates'!$G$48)*($A54+(2*'Calcification Rates'!$F$48-'Calcification Rates'!$G$48)))*('Calcification Rates'!$H$48-'Calcification Rates'!$I$48)</f>
        <v>7.6075887091317576</v>
      </c>
      <c r="CG54" s="2">
        <f>(2*('Calcification Rates'!$F$48+'Calcification Rates'!$G$48)*('Calcification Rates'!$H$48+'Calcification Rates'!$I$48))+(0.1*('Calcification Rates'!$F$48+'Calcification Rates'!$G$48)*($A54+(2*'Calcification Rates'!$F$48+'Calcification Rates'!$G$48)))*('Calcification Rates'!$H$48+'Calcification Rates'!$I$48)</f>
        <v>19.971965150470488</v>
      </c>
      <c r="CH54" s="2">
        <f>((((1-'Calcification Rates'!$J$52)*$A54)*'Calcification Rates'!$F$52*0.1)+('Calcification Rates'!$J$52*$A54*'Calcification Rates'!$F$52))*'Calcification Rates'!$H$52</f>
        <v>115.16277135999999</v>
      </c>
      <c r="CI54" s="2">
        <f>((((1-'Calcification Rates'!$J$52)*$A54)*(('Calcification Rates'!$F$52-'Calcification Rates'!$G$52)*0.1))+('Calcification Rates'!$J$52*$A54*('Calcification Rates'!$F$52-'Calcification Rates'!$G$52)))*('Calcification Rates'!$H$52-'Calcification Rates'!$I$52)</f>
        <v>75.387169930340008</v>
      </c>
      <c r="CJ54" s="2">
        <f>((((1-'Calcification Rates'!$J$52)*$A54)*(('Calcification Rates'!$F$52+'Calcification Rates'!$G$52)*0.1))+('Calcification Rates'!$J$52*$A54*('Calcification Rates'!$F$52+'Calcification Rates'!$G$52)))*('Calcification Rates'!$H$52+'Calcification Rates'!$I$52)</f>
        <v>162.92939267900542</v>
      </c>
      <c r="CK54" s="2">
        <f>((((1-'Calcification Rates'!$J$53)*$A54)*'Calcification Rates'!$F$53*0.1)+('Calcification Rates'!$J$53*$A54*'Calcification Rates'!$F$53))*'Calcification Rates'!$H$53</f>
        <v>137.81374938618185</v>
      </c>
      <c r="CL54" s="2">
        <f>((((1-'Calcification Rates'!$J$53)*$A54)*(('Calcification Rates'!$F$53-'Calcification Rates'!$G$53)*0.1))+('Calcification Rates'!$J$53*$A54*('Calcification Rates'!$F$53-'Calcification Rates'!$G$53)))*('Calcification Rates'!$H$53-'Calcification Rates'!$I$53)</f>
        <v>95.378941260609167</v>
      </c>
      <c r="CM54" s="2">
        <f>((((1-'Calcification Rates'!$J$53)*$A54)*(('Calcification Rates'!$F$53+'Calcification Rates'!$G$53)*0.1))+('Calcification Rates'!$J$53*$A54*('Calcification Rates'!$F$53+'Calcification Rates'!$G$53)))*('Calcification Rates'!$H$53+'Calcification Rates'!$I$53)</f>
        <v>188.01273637693367</v>
      </c>
      <c r="CN54" s="2">
        <f>((((1-'Calcification Rates'!$J$54)*$A54)*'Calcification Rates'!$F$54*0.1)+('Calcification Rates'!$J$54*$A54*'Calcification Rates'!$F$54))*'Calcification Rates'!$H$54</f>
        <v>117.49712654100274</v>
      </c>
      <c r="CO54" s="2">
        <f>((((1-'Calcification Rates'!$J$54)*$A54)*(('Calcification Rates'!$F$54-'Calcification Rates'!$G$54)*0.1))+('Calcification Rates'!$J$54*$A54*('Calcification Rates'!$F$54-'Calcification Rates'!$G$54)))*('Calcification Rates'!$H$54-'Calcification Rates'!$I$54)</f>
        <v>84.038458556138892</v>
      </c>
      <c r="CP54" s="2">
        <f>((((1-'Calcification Rates'!$J$54)*$A54)*(('Calcification Rates'!$F$54+'Calcification Rates'!$G$54)*0.1))+('Calcification Rates'!$J$54*$A54*('Calcification Rates'!$F$54+'Calcification Rates'!$G$54)))*('Calcification Rates'!$H$54+'Calcification Rates'!$I$54)</f>
        <v>156.27393588668014</v>
      </c>
      <c r="CQ54" s="2">
        <f>((((1-'Calcification Rates'!$J$55)*$A54)*'Calcification Rates'!$F$55*0.1)+('Calcification Rates'!$J$55*$A54*'Calcification Rates'!$F$55))*'Calcification Rates'!$H$55</f>
        <v>117.50611245208334</v>
      </c>
      <c r="CR54" s="2">
        <f>((((1-'Calcification Rates'!$J$55)*$A54)*(('Calcification Rates'!$F$55-'Calcification Rates'!$G$55)*0.1))+('Calcification Rates'!$J$55*$A54*('Calcification Rates'!$F$55-'Calcification Rates'!$G$55)))*('Calcification Rates'!$H$55-'Calcification Rates'!$I$55)</f>
        <v>85.864773788576628</v>
      </c>
      <c r="CS54" s="2">
        <f>((((1-'Calcification Rates'!$J$55)*$A54)*(('Calcification Rates'!$F$55+'Calcification Rates'!$G$55)*0.1))+('Calcification Rates'!$J$55*$A54*('Calcification Rates'!$F$55+'Calcification Rates'!$G$55)))*('Calcification Rates'!$H$55+'Calcification Rates'!$I$55)</f>
        <v>153.95926871838171</v>
      </c>
      <c r="CT54" s="2">
        <f>((((1-'Calcification Rates'!$J$56)*$A54)*'Calcification Rates'!$F$56*0.1)+('Calcification Rates'!$J$56*$A54*'Calcification Rates'!$F$56))*'Calcification Rates'!$H$56</f>
        <v>113.49865193333335</v>
      </c>
      <c r="CU54" s="2">
        <f>((((1-'Calcification Rates'!$J$56)*$A54)*(('Calcification Rates'!$F$56-'Calcification Rates'!$G$56)*0.1))+('Calcification Rates'!$J$56*$A54*('Calcification Rates'!$F$56-'Calcification Rates'!$G$56)))*('Calcification Rates'!$H$56-'Calcification Rates'!$I$56)</f>
        <v>84.101869222188455</v>
      </c>
      <c r="CV54" s="2">
        <f>((((1-'Calcification Rates'!$J$56)*$A54)*(('Calcification Rates'!$F$56+'Calcification Rates'!$G$56)*0.1))+('Calcification Rates'!$J$56*$A54*('Calcification Rates'!$F$56+'Calcification Rates'!$G$56)))*('Calcification Rates'!$H$56+'Calcification Rates'!$I$56)</f>
        <v>147.21863997782401</v>
      </c>
      <c r="CW54" s="2">
        <f>((((1-'Calcification Rates'!$J$57)*$A54)*'Calcification Rates'!$F$57*0.1)+('Calcification Rates'!$J$57*$A54*'Calcification Rates'!$F$57))*'Calcification Rates'!$H$57</f>
        <v>116.07816674999999</v>
      </c>
      <c r="CX54" s="2">
        <f>((((1-'Calcification Rates'!$J$57)*$A54)*(('Calcification Rates'!$F$57-'Calcification Rates'!$G$57)*0.1))+('Calcification Rates'!$J$57*$A54*('Calcification Rates'!$F$57-'Calcification Rates'!$G$57)))*('Calcification Rates'!$H$57-'Calcification Rates'!$I$57)</f>
        <v>76.015151027747251</v>
      </c>
      <c r="CY54" s="2">
        <f>((((1-'Calcification Rates'!$J$57)*$A54)*(('Calcification Rates'!$F$57+'Calcification Rates'!$G$57)*0.1))+('Calcification Rates'!$J$57*$A54*('Calcification Rates'!$F$57+'Calcification Rates'!$G$57)))*('Calcification Rates'!$H$57+'Calcification Rates'!$I$57)</f>
        <v>163.34652469449574</v>
      </c>
      <c r="CZ54" s="2">
        <f>((((1-'Calcification Rates'!$J$58)*$A54)*'Calcification Rates'!$F$58*0.1)+('Calcification Rates'!$J$58*$A54*'Calcification Rates'!$F$58))*'Calcification Rates'!$H$58</f>
        <v>117.49712654100274</v>
      </c>
      <c r="DA54" s="2">
        <f>((((1-'Calcification Rates'!$J$58)*$A54)*(('Calcification Rates'!$F$58-'Calcification Rates'!$G$58)*0.1))+('Calcification Rates'!$J$58*$A54*('Calcification Rates'!$F$58-'Calcification Rates'!$G$58)))*('Calcification Rates'!$H$58-'Calcification Rates'!$I$58)</f>
        <v>84.038458556138892</v>
      </c>
      <c r="DB54" s="2">
        <f>((((1-'Calcification Rates'!$J$58)*$A54)*(('Calcification Rates'!$F$58+'Calcification Rates'!$G$58)*0.1))+('Calcification Rates'!$J$58*$A54*('Calcification Rates'!$F$58+'Calcification Rates'!$G$58)))*('Calcification Rates'!$H$58+'Calcification Rates'!$I$58)</f>
        <v>156.27393588668014</v>
      </c>
      <c r="DC54" s="2">
        <f>((((1-'Calcification Rates'!$J$59)*$A54)*'Calcification Rates'!$F$59*0.1)+('Calcification Rates'!$J$59*$A54*'Calcification Rates'!$F$59))*'Calcification Rates'!$H$59</f>
        <v>97.403517120000004</v>
      </c>
      <c r="DD54" s="2">
        <f>((((1-'Calcification Rates'!$J$59)*$A54)*(('Calcification Rates'!$F$59-'Calcification Rates'!$G$59)*0.1))+('Calcification Rates'!$J$59*$A54*('Calcification Rates'!$F$59-'Calcification Rates'!$G$59)))*('Calcification Rates'!$H$59-'Calcification Rates'!$I$59)</f>
        <v>75.560768399999986</v>
      </c>
      <c r="DE54" s="2">
        <f>((((1-'Calcification Rates'!$J$59)*$A54)*(('Calcification Rates'!$F$59+'Calcification Rates'!$G$59)*0.1))+('Calcification Rates'!$J$59*$A54*('Calcification Rates'!$F$59+'Calcification Rates'!$G$59)))*('Calcification Rates'!$H$59+'Calcification Rates'!$I$59)</f>
        <v>121.31747472000002</v>
      </c>
      <c r="DF54" s="2">
        <f>((((1-'Calcification Rates'!$J$60)*$A54)*'Calcification Rates'!$F$60*0.1)+('Calcification Rates'!$J$60*$A54*'Calcification Rates'!$F$60))*'Calcification Rates'!$H$60</f>
        <v>126.54337039024392</v>
      </c>
      <c r="DG54" s="2">
        <f>((((1-'Calcification Rates'!$J$60)*$A54)*(('Calcification Rates'!$F$60-'Calcification Rates'!$G$60)*0.1))+('Calcification Rates'!$J$60*$A54*('Calcification Rates'!$F$60-'Calcification Rates'!$G$60)))*('Calcification Rates'!$H$60-'Calcification Rates'!$I$60)</f>
        <v>96.680633891023447</v>
      </c>
      <c r="DH54" s="2">
        <f>((((1-'Calcification Rates'!$J$60)*$A54)*(('Calcification Rates'!$F$60+'Calcification Rates'!$G$60)*0.1))+('Calcification Rates'!$J$60*$A54*('Calcification Rates'!$F$60+'Calcification Rates'!$G$60)))*('Calcification Rates'!$H$60+'Calcification Rates'!$I$60)</f>
        <v>160.30256988898063</v>
      </c>
      <c r="DI54" s="2">
        <f>((((1-'Calcification Rates'!$J$61)*$A54)*'Calcification Rates'!$F$61*0.1)+('Calcification Rates'!$J$61*$A54*'Calcification Rates'!$F$61))*'Calcification Rates'!$H$61</f>
        <v>117.49712654100274</v>
      </c>
      <c r="DJ54" s="2">
        <f>((((1-'Calcification Rates'!$J$61)*$A54)*(('Calcification Rates'!$F$61-'Calcification Rates'!$G$61)*0.1))+('Calcification Rates'!$J$61*$A54*('Calcification Rates'!$F$61-'Calcification Rates'!$G$61)))*('Calcification Rates'!$H$61-'Calcification Rates'!$I$61)</f>
        <v>84.038458556138892</v>
      </c>
      <c r="DK54" s="2">
        <f>((((1-'Calcification Rates'!$J$61)*$A54)*(('Calcification Rates'!$F$61+'Calcification Rates'!$G$61)*0.1))+('Calcification Rates'!$J$61*$A54*('Calcification Rates'!$F$61+'Calcification Rates'!$G$61)))*('Calcification Rates'!$H$61+'Calcification Rates'!$I$61)</f>
        <v>156.27393588668014</v>
      </c>
      <c r="DL54" s="2">
        <f>(2*'Calcification Rates'!$F$62*'Calcification Rates'!$H$62)+0.1*'Calcification Rates'!$F$62*(CV54+(2*'Calcification Rates'!$F$62))*'Calcification Rates'!$H$62</f>
        <v>29.763560742705828</v>
      </c>
      <c r="DM54" s="2">
        <f>(2*('Calcification Rates'!$F$62-'Calcification Rates'!$G$62)*('Calcification Rates'!$H$62-'Calcification Rates'!$I$62))+(0.1*('Calcification Rates'!$F$62-'Calcification Rates'!$G$62)*(CV54+(2*'Calcification Rates'!$F$62-'Calcification Rates'!$G$62)))*('Calcification Rates'!$H$62-'Calcification Rates'!$I$62)</f>
        <v>17.382563577874908</v>
      </c>
      <c r="DN54" s="2">
        <f>(2*('Calcification Rates'!$F$62+'Calcification Rates'!$G$62)*('Calcification Rates'!$H$62+'Calcification Rates'!$I$62))+(0.1*('Calcification Rates'!$F$62+'Calcification Rates'!$G$62)*(CV54+(2*'Calcification Rates'!$F$62+'Calcification Rates'!$G$62)))*('Calcification Rates'!$H$62+'Calcification Rates'!$I$62)</f>
        <v>45.412809873282036</v>
      </c>
      <c r="DO54" s="2">
        <f>((((((((($A54*2)/PI())/2)+'Calcification Rates'!$F$63)^2)*PI())/2))-((((((($A54*2)/PI())/2)^2)*PI())/2)))*'Calcification Rates'!$H$63</f>
        <v>56.049089077386569</v>
      </c>
      <c r="DP54" s="2">
        <f>((((((((($A54*2)/PI())/2)+('Calcification Rates'!$F$63-'Calcification Rates'!$G$63))^2)*PI())/2))-((((((($A54*2)/PI())/2)^2)*PI())/2)))*('Calcification Rates'!$H$63-'Calcification Rates'!$I$63)</f>
        <v>41.186922790502834</v>
      </c>
      <c r="DQ54" s="2">
        <f>((((((((($A54*2)/PI())/2)+('Calcification Rates'!$F$63+'Calcification Rates'!$G$63))^2)*PI())/2))-((((((($A54*2)/PI())/2)^2)*PI())/2)))*('Calcification Rates'!$H$63+'Calcification Rates'!$I$63)</f>
        <v>72.639676475640442</v>
      </c>
      <c r="DR54" s="2">
        <f>(2*'Calcification Rates'!$F$64*'Calcification Rates'!$H$64)+0.1*'Calcification Rates'!$F$64*($A54+(2*'Calcification Rates'!$F$64))*'Calcification Rates'!$H$64</f>
        <v>13.057979447429654</v>
      </c>
      <c r="DS54" s="2">
        <f>(2*('Calcification Rates'!$F$64-'Calcification Rates'!$G$64)*('Calcification Rates'!$H$64-'Calcification Rates'!$I$64))+(0.1*('Calcification Rates'!$F$64-'Calcification Rates'!$G$64)*($A54+(2*'Calcification Rates'!$F$64-'Calcification Rates'!$G$64)))*('Calcification Rates'!$H$64-'Calcification Rates'!$I$64)</f>
        <v>7.6075887091317576</v>
      </c>
      <c r="DT54" s="2">
        <f>(2*('Calcification Rates'!$F$64+'Calcification Rates'!$G$64)*('Calcification Rates'!$H$64+'Calcification Rates'!$I$64))+(0.1*('Calcification Rates'!$F$64+'Calcification Rates'!$G$64)*($A54+(2*'Calcification Rates'!$F$64+'Calcification Rates'!$G$64)))*('Calcification Rates'!$H$64+'Calcification Rates'!$I$64)</f>
        <v>19.971965150470488</v>
      </c>
      <c r="DU54" s="2">
        <f>((((((((($A54*2)/PI())/2)+'Calcification Rates'!$F$65)^2)*PI())/2))-((((((($A54*2)/PI())/2)^2)*PI())/2)))*'Calcification Rates'!$H$65</f>
        <v>56.049089077386569</v>
      </c>
      <c r="DV54" s="2">
        <f>((((((((($A54*2)/PI())/2)+('Calcification Rates'!$F$65-'Calcification Rates'!$G$65))^2)*PI())/2))-((((((($A54*2)/PI())/2)^2)*PI())/2)))*('Calcification Rates'!$H$65-'Calcification Rates'!$I$65)</f>
        <v>41.186922790502834</v>
      </c>
      <c r="DW54" s="2">
        <f>((((((((($A54*2)/PI())/2)+('Calcification Rates'!$F$65+'Calcification Rates'!$G$65))^2)*PI())/2))-((((((($A54*2)/PI())/2)^2)*PI())/2)))*('Calcification Rates'!$H$65+'Calcification Rates'!$I$65)</f>
        <v>72.639676475640442</v>
      </c>
      <c r="DX54" s="2">
        <f>(2*'Calcification Rates'!$F$66*'Calcification Rates'!$H$66)+0.1*'Calcification Rates'!$F$66*(DH54+(2*'Calcification Rates'!$F$66))*'Calcification Rates'!$H$66</f>
        <v>32.059063543874039</v>
      </c>
      <c r="DY54" s="2">
        <f>(2*('Calcification Rates'!$F$66-'Calcification Rates'!$G$66)*('Calcification Rates'!$H$66-'Calcification Rates'!$I$66))+(0.1*('Calcification Rates'!$F$66-'Calcification Rates'!$G$66)*(DH54+(2*'Calcification Rates'!$F$66-'Calcification Rates'!$G$66)))*('Calcification Rates'!$H$66-'Calcification Rates'!$I$66)</f>
        <v>18.725736365217163</v>
      </c>
      <c r="DZ54" s="2">
        <f>(2*('Calcification Rates'!$F$66+'Calcification Rates'!$G$66)*('Calcification Rates'!$H$66+'Calcification Rates'!$I$66))+(0.1*('Calcification Rates'!$F$66+'Calcification Rates'!$G$66)*(DH54+(2*'Calcification Rates'!$F$66+'Calcification Rates'!$G$66)))*('Calcification Rates'!$H$66+'Calcification Rates'!$I$66)</f>
        <v>48.908619405022954</v>
      </c>
      <c r="EA54" s="2">
        <f>((((((((($A54*2)/PI())/2)+'Calcification Rates'!$F$67)^2)*PI())/2))-((((((($A54*2)/PI())/2)^2)*PI())/2)))*'Calcification Rates'!$H$67</f>
        <v>56.049089077386569</v>
      </c>
      <c r="EB54" s="2">
        <f>((((((((($A54*2)/PI())/2)+('Calcification Rates'!$F$67-'Calcification Rates'!$G$67))^2)*PI())/2))-((((((($A54*2)/PI())/2)^2)*PI())/2)))*('Calcification Rates'!$H$67-'Calcification Rates'!$I$67)</f>
        <v>41.186922790502834</v>
      </c>
      <c r="EC54" s="2">
        <f>((((((((($A54*2)/PI())/2)+('Calcification Rates'!$F$67+'Calcification Rates'!$G$67))^2)*PI())/2))-((((((($A54*2)/PI())/2)^2)*PI())/2)))*('Calcification Rates'!$H$67+'Calcification Rates'!$I$67)</f>
        <v>72.639676475640442</v>
      </c>
      <c r="ED54" s="2">
        <f>((((((((($A54*2)/PI())/2)+'Calcification Rates'!$F$68)^2)*PI())/2))-((((((($A54*2)/PI())/2)^2)*PI())/2)))*'Calcification Rates'!$H$68</f>
        <v>56.049089077386569</v>
      </c>
      <c r="EE54" s="2">
        <f>((((((((($A54*2)/PI())/2)+('Calcification Rates'!$F$68-'Calcification Rates'!$G$68))^2)*PI())/2))-((((((($A54*2)/PI())/2)^2)*PI())/2)))*('Calcification Rates'!$H$68-'Calcification Rates'!$I$68)</f>
        <v>41.186922790502834</v>
      </c>
      <c r="EF54" s="2">
        <f>((((((((($A54*2)/PI())/2)+('Calcification Rates'!$F$68+'Calcification Rates'!$G$68))^2)*PI())/2))-((((((($A54*2)/PI())/2)^2)*PI())/2)))*('Calcification Rates'!$H$68+'Calcification Rates'!$I$68)</f>
        <v>72.639676475640442</v>
      </c>
      <c r="EG54" s="2">
        <f>((((1-'Calcification Rates'!$J$69)*$A54)*'Calcification Rates'!$F$69*0.1)+('Calcification Rates'!$J$69*$A54*'Calcification Rates'!$F$69))*'Calcification Rates'!$H$69</f>
        <v>15.960201400000004</v>
      </c>
      <c r="EH54" s="2">
        <f>((((1-'Calcification Rates'!$J$69)*EC54)*(('Calcification Rates'!$F$69-'Calcification Rates'!$G$69)*0.1))+('Calcification Rates'!$J$69*EC54*('Calcification Rates'!$F$69-'Calcification Rates'!$G$69)))*('Calcification Rates'!$H$69-'Calcification Rates'!$I$69)</f>
        <v>16.475239373921781</v>
      </c>
      <c r="EI54" s="2">
        <f>((((1-'Calcification Rates'!$J$69)*EC54)*(('Calcification Rates'!$F$69+'Calcification Rates'!$G$69)*0.1))+('Calcification Rates'!$J$69*EC54*('Calcification Rates'!$F$69+'Calcification Rates'!$G$69)))*('Calcification Rates'!$H$69+'Calcification Rates'!$I$69)</f>
        <v>28.733980280496414</v>
      </c>
      <c r="EJ54" s="2">
        <f>(2*'Calcification Rates'!$F$70*'Calcification Rates'!$H$70)+0.1*'Calcification Rates'!$F$70*(DT54+(2*'Calcification Rates'!$F$70))*'Calcification Rates'!$H$70</f>
        <v>7.4388386990282509</v>
      </c>
      <c r="EK54" s="2">
        <f>(2*('Calcification Rates'!$F$70-'Calcification Rates'!$G$70)*('Calcification Rates'!$H$70-'Calcification Rates'!$I$70))+(0.1*('Calcification Rates'!$F$70-'Calcification Rates'!$G$70)*(DT54+(2*'Calcification Rates'!$F$70-'Calcification Rates'!$G$70)))*('Calcification Rates'!$H$70-'Calcification Rates'!$I$70)</f>
        <v>4.3196480724844175</v>
      </c>
      <c r="EL54" s="2">
        <f>(2*('Calcification Rates'!$F$70+'Calcification Rates'!$G$70)*('Calcification Rates'!$H$70+'Calcification Rates'!$I$70))+(0.1*('Calcification Rates'!$F$70+'Calcification Rates'!$G$70)*(DT54+(2*'Calcification Rates'!$F$70+'Calcification Rates'!$G$70)))*('Calcification Rates'!$H$70+'Calcification Rates'!$I$70)</f>
        <v>11.414604306276063</v>
      </c>
      <c r="EM54" s="2">
        <f>((((1-'Calcification Rates'!$J$71)*$A54)*'Calcification Rates'!$F$71*0.1)+('Calcification Rates'!$J$71*$A54*'Calcification Rates'!$F$71))*'Calcification Rates'!$H$71</f>
        <v>117.49712654100274</v>
      </c>
      <c r="EN54" s="2">
        <f>((((1-'Calcification Rates'!$J$71)*$A54)*(('Calcification Rates'!$F$71-'Calcification Rates'!$G$71)*0.1))+('Calcification Rates'!$J$71*$A54*('Calcification Rates'!$F$71-'Calcification Rates'!$G$71)))*('Calcification Rates'!$H$71-'Calcification Rates'!$I$71)</f>
        <v>84.038458556138892</v>
      </c>
      <c r="EO54" s="2">
        <f>((((1-'Calcification Rates'!$J$71)*$A54)*(('Calcification Rates'!$F$71+'Calcification Rates'!$G$71)*0.1))+('Calcification Rates'!$J$71*$A54*('Calcification Rates'!$F$71+'Calcification Rates'!$G$71)))*('Calcification Rates'!$H$71+'Calcification Rates'!$I$71)</f>
        <v>156.27393588668014</v>
      </c>
      <c r="EP54" s="2">
        <f>(2*'Calcification Rates'!$F$72*'Calcification Rates'!$H$72)+0.1*'Calcification Rates'!$F$72*($A54+(2*'Calcification Rates'!$F$72))*'Calcification Rates'!$H$72</f>
        <v>13.057979447429654</v>
      </c>
      <c r="EQ54" s="2">
        <f>(2*('Calcification Rates'!$F$72-'Calcification Rates'!$G$72)*('Calcification Rates'!$H$72-'Calcification Rates'!$I$72))+(0.1*('Calcification Rates'!$F$72-'Calcification Rates'!$G$72)*($A54+(2*'Calcification Rates'!$F$72-'Calcification Rates'!$G$72)))*('Calcification Rates'!$H$72-'Calcification Rates'!$I$72)</f>
        <v>7.6075887091317576</v>
      </c>
      <c r="ER54" s="2">
        <f>(2*('Calcification Rates'!$F$72+'Calcification Rates'!$G$72)*('Calcification Rates'!$H$72+'Calcification Rates'!$I$72))+(0.1*('Calcification Rates'!$F$72+'Calcification Rates'!$G$72)*($A54+(2*'Calcification Rates'!$F$72+'Calcification Rates'!$G$72)))*('Calcification Rates'!$H$72+'Calcification Rates'!$I$72)</f>
        <v>19.971965150470488</v>
      </c>
      <c r="ES54" s="2">
        <f>$A54*'Calcification Rates'!$F$73*'Calcification Rates'!$H$73</f>
        <v>70.2</v>
      </c>
      <c r="ET54" s="2">
        <f>$A54*('Calcification Rates'!$F$73-'Calcification Rates'!$G$73)*('Calcification Rates'!$H$73-'Calcification Rates'!$I$73)</f>
        <v>49.14988000000001</v>
      </c>
      <c r="EU54" s="2">
        <f>$A54*('Calcification Rates'!$F$73+'Calcification Rates'!$G$73)*('Calcification Rates'!$H$73+'Calcification Rates'!$I$73)</f>
        <v>94.974880000000013</v>
      </c>
      <c r="EV54" s="2">
        <f>(2*'Calcification Rates'!$F$74*'Calcification Rates'!$H$74)+0.1*'Calcification Rates'!$F$74*($A54+(2*'Calcification Rates'!$F$74))*'Calcification Rates'!$H$74</f>
        <v>13.057979447429654</v>
      </c>
      <c r="EW54" s="2">
        <f>(2*('Calcification Rates'!$F$74-'Calcification Rates'!$G$74)*('Calcification Rates'!$H$74-'Calcification Rates'!$I$74))+(0.1*('Calcification Rates'!$F$74-'Calcification Rates'!$G$74)*($A54+(2*'Calcification Rates'!$F$74-'Calcification Rates'!$G$74)))*('Calcification Rates'!$H$74-'Calcification Rates'!$I$74)</f>
        <v>7.6075887091317576</v>
      </c>
      <c r="EX54" s="2">
        <f>(2*('Calcification Rates'!$F$74+'Calcification Rates'!$G$74)*('Calcification Rates'!$H$74+'Calcification Rates'!$I$74))+(0.1*('Calcification Rates'!$F$74+'Calcification Rates'!$G$74)*($A54+(2*'Calcification Rates'!$F$74+'Calcification Rates'!$G$74)))*('Calcification Rates'!$H$74+'Calcification Rates'!$I$74)</f>
        <v>19.971965150470488</v>
      </c>
      <c r="EY54" s="2">
        <f>$A54*'Calcification Rates'!$F$75*'Calcification Rates'!$H$75</f>
        <v>43.84223292517008</v>
      </c>
      <c r="EZ54" s="2">
        <f>$A54*('Calcification Rates'!$F$75-'Calcification Rates'!$G$75)*('Calcification Rates'!$H$75-'Calcification Rates'!$I$75)</f>
        <v>34.034057792847641</v>
      </c>
      <c r="FA54" s="2">
        <f>$A54*('Calcification Rates'!$F$75+'Calcification Rates'!$G$75)*('Calcification Rates'!$H$75+'Calcification Rates'!$I$75)</f>
        <v>54.791057537567895</v>
      </c>
      <c r="FB54" s="2">
        <f>((((1-'Calcification Rates'!$J$76)*$A54)*'Calcification Rates'!$F$76*0.1)+('Calcification Rates'!$J$76*$A54*'Calcification Rates'!$F$76))*'Calcification Rates'!$H$76</f>
        <v>30.017519999999998</v>
      </c>
      <c r="FC54" s="2">
        <f>((((1-'Calcification Rates'!$J$76)*$A54)*(('Calcification Rates'!$F$76-'Calcification Rates'!$G$76)*0.1))+('Calcification Rates'!$J$76*$A54*('Calcification Rates'!$F$76-'Calcification Rates'!$G$76)))*('Calcification Rates'!$H$76-'Calcification Rates'!$I$76)</f>
        <v>21.009595776000005</v>
      </c>
      <c r="FD54" s="2">
        <f>((((1-'Calcification Rates'!$J$76)*$A54)*(('Calcification Rates'!$F$76+'Calcification Rates'!$G$76)*0.1))+('Calcification Rates'!$J$76*$A54*('Calcification Rates'!$F$76+'Calcification Rates'!$G$76)))*('Calcification Rates'!$H$76+'Calcification Rates'!$I$76)</f>
        <v>40.621042176000003</v>
      </c>
      <c r="FE54" s="113">
        <f>$A54*'Calcification Rates'!$F$77*'Calcification Rates'!$H$77</f>
        <v>92.04</v>
      </c>
      <c r="FF54" s="113">
        <f>$A54*('Calcification Rates'!$F$77-'Calcification Rates'!$G$77)*('Calcification Rates'!$H$77-'Calcification Rates'!$I$77)</f>
        <v>64.31880000000001</v>
      </c>
      <c r="FG54" s="113">
        <f>$A54*('Calcification Rates'!$F$77+'Calcification Rates'!$G$77)*('Calcification Rates'!$H$77+'Calcification Rates'!$I$77)</f>
        <v>124.69600000000001</v>
      </c>
      <c r="FH54" s="113">
        <f>$A54*'Calcification Rates'!$F$81*'Calcification Rates'!$H$81</f>
        <v>9.2560000000000002</v>
      </c>
      <c r="FI54" s="113">
        <f>$A54*('Calcification Rates'!$F$81-'Calcification Rates'!$G$81)*('Calcification Rates'!$H$81-'Calcification Rates'!$I$81)</f>
        <v>5.2519999999999998</v>
      </c>
      <c r="FJ54" s="113">
        <f>$A54*('Calcification Rates'!$F$81+'Calcification Rates'!$G$81)*('Calcification Rates'!$H$81+'Calcification Rates'!$I$81)</f>
        <v>13.26</v>
      </c>
      <c r="FK54" s="113">
        <f>$A54*'Calcification Rates'!$F$84*'Calcification Rates'!$H$84</f>
        <v>9.2560000000000002</v>
      </c>
      <c r="FL54" s="113">
        <f>$A54*('Calcification Rates'!$F$84-'Calcification Rates'!$G$84)*('Calcification Rates'!$H$84-'Calcification Rates'!$I$84)</f>
        <v>5.2519999999999998</v>
      </c>
      <c r="FM54" s="113">
        <f>$A54*('Calcification Rates'!$F$84+'Calcification Rates'!$G$84)*('Calcification Rates'!$H$84+'Calcification Rates'!$I$84)</f>
        <v>13.26</v>
      </c>
    </row>
    <row r="55" spans="1:169" x14ac:dyDescent="0.3">
      <c r="A55" s="1">
        <v>53</v>
      </c>
      <c r="B55" s="2">
        <f>((((1-'Calcification Rates'!$J$11)*A55)*'Calcification Rates'!$F$11*0.1)+('Calcification Rates'!$J$11*A55*'Calcification Rates'!$F$11))*'Calcification Rates'!$H$11</f>
        <v>119.75668666679125</v>
      </c>
      <c r="C55" s="2">
        <f>((((1-'Calcification Rates'!$J$11)*A55)*(('Calcification Rates'!$F$11-'Calcification Rates'!$G$11)*0.1))+('Calcification Rates'!$J$11*A55*('Calcification Rates'!$F$11-'Calcification Rates'!$G$11)))*('Calcification Rates'!$H$11-'Calcification Rates'!$I$11)</f>
        <v>85.654582759141547</v>
      </c>
      <c r="D55" s="2">
        <f>((((1-'Calcification Rates'!$J$11)*A55)*(('Calcification Rates'!$F$11+'Calcification Rates'!$G$11)*0.1))+('Calcification Rates'!$J$11*A55*('Calcification Rates'!$F$11+'Calcification Rates'!$G$11)))*('Calcification Rates'!$H$11+'Calcification Rates'!$I$11)</f>
        <v>159.2792038845009</v>
      </c>
      <c r="E55" s="2">
        <f>((((1-'Calcification Rates'!$J$12)*A55)*'Calcification Rates'!$F$12*0.1)+('Calcification Rates'!$J$12*A55*'Calcification Rates'!$F$12))*'Calcification Rates'!$H$12</f>
        <v>20.792022654666759</v>
      </c>
      <c r="F55" s="2">
        <f>((((1-'Calcification Rates'!$J$12)*A55)*(('Calcification Rates'!$F$12-'Calcification Rates'!$G$12)*0.1))+('Calcification Rates'!$J$12*A55*('Calcification Rates'!$F$12-'Calcification Rates'!$G$12)))*('Calcification Rates'!$H$12-'Calcification Rates'!$I$12)</f>
        <v>15.676179559934427</v>
      </c>
      <c r="G55" s="2">
        <f>((((1-'Calcification Rates'!$J$12)*A55)*(('Calcification Rates'!$F$12+'Calcification Rates'!$G$12)*0.1))+('Calcification Rates'!$J$12*A55*('Calcification Rates'!$F$12+'Calcification Rates'!$G$12)))*('Calcification Rates'!$H$12+'Calcification Rates'!$I$12)</f>
        <v>26.559939070541095</v>
      </c>
      <c r="H55" s="2">
        <f>(2*'Calcification Rates'!$F$13*'Calcification Rates'!$H$13)+0.1*'Calcification Rates'!$F$13*(A55+(2*'Calcification Rates'!$F$13))*'Calcification Rates'!$H$13</f>
        <v>13.233423890861809</v>
      </c>
      <c r="I55" s="2">
        <f>(2*('Calcification Rates'!$F$13-'Calcification Rates'!$G$13)*('Calcification Rates'!$H$13-'Calcification Rates'!$I$13))+(0.1*('Calcification Rates'!$F$13-'Calcification Rates'!$G$13)*(A55+(2*'Calcification Rates'!$F$13-'Calcification Rates'!$G$13)))*('Calcification Rates'!$H$13-'Calcification Rates'!$I$13)</f>
        <v>7.7102469162960237</v>
      </c>
      <c r="J55" s="2">
        <f>(2*('Calcification Rates'!$F$13+'Calcification Rates'!$G$13)*('Calcification Rates'!$H$13+'Calcification Rates'!$I$13))+(0.1*('Calcification Rates'!$F$13+'Calcification Rates'!$G$13)*(A55+(2*'Calcification Rates'!$F$13+'Calcification Rates'!$G$13)))*('Calcification Rates'!$H$13+'Calcification Rates'!$I$13)</f>
        <v>20.239148600357364</v>
      </c>
      <c r="K55" s="2">
        <f>(2*'Calcification Rates'!$F$14*'Calcification Rates'!$H$14)+0.1*'Calcification Rates'!$F$14*(A55+(2*'Calcification Rates'!$F$14))*'Calcification Rates'!$H$14</f>
        <v>24.882488772041675</v>
      </c>
      <c r="L55" s="2">
        <f>(2*('Calcification Rates'!$F$14-'Calcification Rates'!$G$14)*('Calcification Rates'!$H$14-'Calcification Rates'!$I$14))+(0.1*('Calcification Rates'!$F$14-'Calcification Rates'!$G$14)*(A55+(2*'Calcification Rates'!$F$14-'Calcification Rates'!$G$14)))*('Calcification Rates'!$H$14-'Calcification Rates'!$I$14)</f>
        <v>15.520541479459391</v>
      </c>
      <c r="M55" s="2">
        <f>(2*('Calcification Rates'!$F$14+'Calcification Rates'!$G$14)*('Calcification Rates'!$H$14+'Calcification Rates'!$I$14))+(0.1*('Calcification Rates'!$F$14+'Calcification Rates'!$G$14)*(A55+(2*'Calcification Rates'!$F$14+'Calcification Rates'!$G$14)))*('Calcification Rates'!$H$14+'Calcification Rates'!$I$14)</f>
        <v>36.505863921246373</v>
      </c>
      <c r="N55" s="2">
        <f>((((((((($A55*2)/PI())/2)+'Calcification Rates'!$F$15)^2)*PI())/2))-((((((($A55*2)/PI())/2)^2)*PI())/2)))*'Calcification Rates'!$H$15</f>
        <v>66.652380544362174</v>
      </c>
      <c r="O55" s="2">
        <f>((((((((($A55*2)/PI())/2)+('Calcification Rates'!$F$15-'Calcification Rates'!$G$15))^2)*PI())/2))-((((((($A55*2)/PI())/2)^2)*PI())/2)))*('Calcification Rates'!$H$15-'Calcification Rates'!$I$15)</f>
        <v>50.81881264948386</v>
      </c>
      <c r="P55" s="2">
        <f>((((((((($A55*2)/PI())/2)+('Calcification Rates'!$F$15+'Calcification Rates'!$G$15))^2)*PI())/2))-((((((($A55*2)/PI())/2)^2)*PI())/2)))*('Calcification Rates'!$H$15+'Calcification Rates'!$I$15)</f>
        <v>84.493639631589133</v>
      </c>
      <c r="Q55" s="2">
        <f>(2*'Calcification Rates'!$F$16*'Calcification Rates'!$H$16)+0.1*'Calcification Rates'!$F$16*(A55+(2*'Calcification Rates'!$F$16))*'Calcification Rates'!$H$16</f>
        <v>24.882488772041675</v>
      </c>
      <c r="R55" s="2">
        <f>(2*('Calcification Rates'!$F$16-'Calcification Rates'!$G$16)*('Calcification Rates'!$H$16-'Calcification Rates'!$I$16))+(0.1*('Calcification Rates'!$F$16-'Calcification Rates'!$G$16)*(A55+(2*'Calcification Rates'!$F$16-'Calcification Rates'!$G$16)))*('Calcification Rates'!$H$16-'Calcification Rates'!$I$16)</f>
        <v>15.520541479459391</v>
      </c>
      <c r="S55" s="2">
        <f>(2*('Calcification Rates'!$F$16+'Calcification Rates'!$G$16)*('Calcification Rates'!$H$16+'Calcification Rates'!$I$16))+(0.1*('Calcification Rates'!$F$16+'Calcification Rates'!$G$16)*(A55+(2*'Calcification Rates'!$F$16+'Calcification Rates'!$G$16)))*('Calcification Rates'!$H$16+'Calcification Rates'!$I$16)</f>
        <v>36.505863921246373</v>
      </c>
      <c r="T55" s="2">
        <f>$A55*'Calcification Rates'!$F$17*'Calcification Rates'!$H$17</f>
        <v>64.919302213420252</v>
      </c>
      <c r="U55" s="2">
        <f>$A55*('Calcification Rates'!$F$17-'Calcification Rates'!$G$17)*('Calcification Rates'!$H$17-'Calcification Rates'!$I$17)</f>
        <v>49.706333638827331</v>
      </c>
      <c r="V55" s="2">
        <f>$A55*('Calcification Rates'!$F$17+'Calcification Rates'!$G$17)*('Calcification Rates'!$H$17+'Calcification Rates'!$I$17)</f>
        <v>81.952239873243798</v>
      </c>
      <c r="W55" s="2">
        <f>$A55*'Calcification Rates'!$F$22*'Calcification Rates'!$H$22</f>
        <v>9.4339999999999993</v>
      </c>
      <c r="X55" s="2">
        <f>$A55*('Calcification Rates'!$F$22-'Calcification Rates'!$G$22)*('Calcification Rates'!$H$22-'Calcification Rates'!$I$22)</f>
        <v>5.3529999999999998</v>
      </c>
      <c r="Y55" s="2">
        <f>$A55*('Calcification Rates'!$F$22+'Calcification Rates'!$G$22)*('Calcification Rates'!$H$22+'Calcification Rates'!$I$22)</f>
        <v>13.515000000000001</v>
      </c>
      <c r="Z55" s="2">
        <f>((((((((($A55*2)/PI())/2)+'Calcification Rates'!$F$25)^2)*PI())/2))-((((((($A55*2)/PI())/2)^2)*PI())/2)))*'Calcification Rates'!$H$25</f>
        <v>99.566930299942939</v>
      </c>
      <c r="AA55" s="2">
        <f>((((((((($A55*2)/PI())/2)+('Calcification Rates'!$F$25-'Calcification Rates'!$G$25))^2)*PI())/2))-((((((($A55*2)/PI())/2)^2)*PI())/2)))*('Calcification Rates'!$H$25-'Calcification Rates'!$I$25)</f>
        <v>43.324745326488014</v>
      </c>
      <c r="AB55" s="2">
        <f>((((((((($A55*2)/PI())/2)+('Calcification Rates'!$F$25+'Calcification Rates'!$G$25))^2)*PI())/2))-((((((($A55*2)/PI())/2)^2)*PI())/2)))*('Calcification Rates'!$H$25+'Calcification Rates'!$I$25)</f>
        <v>157.4550602767026</v>
      </c>
      <c r="AC55" s="2">
        <f>((((((((($A55*2)/PI())/2)+'Calcification Rates'!$F$26)^2)*PI())/2))-((((((($A55*2)/PI())/2)^2)*PI())/2)))*'Calcification Rates'!$H$26</f>
        <v>99.566930299942939</v>
      </c>
      <c r="AD55" s="2">
        <f>((((((((($A55*2)/PI())/2)+('Calcification Rates'!$F$26-'Calcification Rates'!$G$26))^2)*PI())/2))-((((((($A55*2)/PI())/2)^2)*PI())/2)))*('Calcification Rates'!$H$26-'Calcification Rates'!$I$26)</f>
        <v>43.324745326488014</v>
      </c>
      <c r="AE55" s="2">
        <f>((((((((($A55*2)/PI())/2)+('Calcification Rates'!$F$26+'Calcification Rates'!$G$26))^2)*PI())/2))-((((((($A55*2)/PI())/2)^2)*PI())/2)))*('Calcification Rates'!$H$26+'Calcification Rates'!$I$26)</f>
        <v>157.4550602767026</v>
      </c>
      <c r="AF55" s="2">
        <f>((((((((($A55*2)/PI())/2)+'Calcification Rates'!$F$27)^2)*PI())/2))-((((((($A55*2)/PI())/2)^2)*PI())/2)))*'Calcification Rates'!$H$27</f>
        <v>99.566930299942939</v>
      </c>
      <c r="AG55" s="2">
        <f>((((((((($A55*2)/PI())/2)+('Calcification Rates'!$F$27-'Calcification Rates'!$G$27))^2)*PI())/2))-((((((($A55*2)/PI())/2)^2)*PI())/2)))*('Calcification Rates'!$H$27-'Calcification Rates'!$I$27)</f>
        <v>43.324745326488014</v>
      </c>
      <c r="AH55" s="2">
        <f>((((((((($A55*2)/PI())/2)+('Calcification Rates'!$F$27+'Calcification Rates'!$G$27))^2)*PI())/2))-((((((($A55*2)/PI())/2)^2)*PI())/2)))*('Calcification Rates'!$H$27+'Calcification Rates'!$I$27)</f>
        <v>157.4550602767026</v>
      </c>
      <c r="AI55" s="2">
        <f>$A55*'Calcification Rates'!$F$29*'Calcification Rates'!$H$29</f>
        <v>85.526099999999985</v>
      </c>
      <c r="AJ55" s="2">
        <f>$A55*('Calcification Rates'!$F$29-'Calcification Rates'!$G$29)*('Calcification Rates'!$H$29-'Calcification Rates'!$I$29)</f>
        <v>79.133239999999986</v>
      </c>
      <c r="AK55" s="2">
        <f>$A55*('Calcification Rates'!$F$29+'Calcification Rates'!$G$29)*('Calcification Rates'!$H$29+'Calcification Rates'!$I$29)</f>
        <v>91.91895999999997</v>
      </c>
      <c r="AL55" s="2">
        <f>(2*'Calcification Rates'!$F$30*'Calcification Rates'!$H$30)+0.1*'Calcification Rates'!$F$30*($A55+(2*'Calcification Rates'!$F$30))*'Calcification Rates'!$H$30</f>
        <v>13.233423890861809</v>
      </c>
      <c r="AM55" s="2">
        <f>(2*('Calcification Rates'!$F$30-'Calcification Rates'!$G$30)*('Calcification Rates'!$H$30-'Calcification Rates'!$I$30))+(0.1*('Calcification Rates'!$F$30-'Calcification Rates'!$G$30)*($A55+(2*'Calcification Rates'!$F$30-'Calcification Rates'!$G$30)))*('Calcification Rates'!$H$30-'Calcification Rates'!$I$30)</f>
        <v>7.7102469162960237</v>
      </c>
      <c r="AN55" s="2">
        <f>(2*('Calcification Rates'!$F$30+'Calcification Rates'!$G$30)*('Calcification Rates'!$H$30+'Calcification Rates'!$I$30))+(0.1*('Calcification Rates'!$F$30+'Calcification Rates'!$G$30)*($A55+(2*'Calcification Rates'!$F$30+'Calcification Rates'!$G$30)))*('Calcification Rates'!$H$30+'Calcification Rates'!$I$30)</f>
        <v>20.239148600357364</v>
      </c>
      <c r="AO55" s="2">
        <f>((((((((($A55*2)/PI())/2)+'Calcification Rates'!$F$31)^2)*PI())/2))-((((((($A55*2)/PI())/2)^2)*PI())/2)))*'Calcification Rates'!$H$31</f>
        <v>181.52819012802189</v>
      </c>
      <c r="AP55" s="2">
        <f>((((((((($A55*2)/PI())/2)+('Calcification Rates'!$F$31-'Calcification Rates'!$G$31))^2)*PI())/2))-((((((($A55*2)/PI())/2)^2)*PI())/2)))*('Calcification Rates'!$H$31-'Calcification Rates'!$I$31)</f>
        <v>112.35190712993129</v>
      </c>
      <c r="AQ55" s="2">
        <f>((((((((($A55*2)/PI())/2)+('Calcification Rates'!$F$31+'Calcification Rates'!$G$31))^2)*PI())/2))-((((((($A55*2)/PI())/2)^2)*PI())/2)))*('Calcification Rates'!$H$31+'Calcification Rates'!$I$31)</f>
        <v>268.36092318043006</v>
      </c>
      <c r="AR55" s="2">
        <f>(2*'Calcification Rates'!$F$32*'Calcification Rates'!$H$32)+0.1*'Calcification Rates'!$F$32*($A55+(2*'Calcification Rates'!$F$32))*'Calcification Rates'!$H$32</f>
        <v>13.233423890861809</v>
      </c>
      <c r="AS55" s="2">
        <f>(2*('Calcification Rates'!$F$32-'Calcification Rates'!$G$32)*('Calcification Rates'!$H$32-'Calcification Rates'!$I$32))+(0.1*('Calcification Rates'!$F$32-'Calcification Rates'!$G$32)*($A55+(2*'Calcification Rates'!$F$32-'Calcification Rates'!$G$32)))*('Calcification Rates'!$H$32-'Calcification Rates'!$I$32)</f>
        <v>7.7102469162960237</v>
      </c>
      <c r="AT55" s="2">
        <f>(2*('Calcification Rates'!$F$32+'Calcification Rates'!$G$32)*('Calcification Rates'!$H$32+'Calcification Rates'!$I$32))+(0.1*('Calcification Rates'!$F$32+'Calcification Rates'!$G$32)*($A55+(2*'Calcification Rates'!$F$32+'Calcification Rates'!$G$32)))*('Calcification Rates'!$H$32+'Calcification Rates'!$I$32)</f>
        <v>20.239148600357364</v>
      </c>
      <c r="AU55" s="2">
        <f>((((((((($A55*2)/PI())/2)+'Calcification Rates'!$F$36)^2)*PI())/2))-((((((($A55*2)/PI())/2)^2)*PI())/2)))*'Calcification Rates'!$H$36</f>
        <v>70.41169706364596</v>
      </c>
      <c r="AV55" s="2">
        <f>((((((((($A55*2)/PI())/2)+('Calcification Rates'!$F$36-'Calcification Rates'!$G$36))^2)*PI())/2))-((((((($A55*2)/PI())/2)^2)*PI())/2)))*('Calcification Rates'!$H$36-'Calcification Rates'!$I$36)</f>
        <v>53.950438025936755</v>
      </c>
      <c r="AW55" s="2">
        <f>((((((((($A55*2)/PI())/2)+('Calcification Rates'!$F$36+'Calcification Rates'!$G$36))^2)*PI())/2))-((((((($A55*2)/PI())/2)^2)*PI())/2)))*('Calcification Rates'!$H$36+'Calcification Rates'!$I$36)</f>
        <v>88.771409390914727</v>
      </c>
      <c r="AX55" s="2">
        <f>$A55*'Calcification Rates'!$F$37*'Calcification Rates'!$H$37</f>
        <v>68.496915816498316</v>
      </c>
      <c r="AY55" s="2">
        <f>$A55*('Calcification Rates'!$F$37-'Calcification Rates'!$G$37)*('Calcification Rates'!$H$37-'Calcification Rates'!$I$37)</f>
        <v>52.726762604548099</v>
      </c>
      <c r="AZ55" s="2">
        <f>$A55*('Calcification Rates'!$F$37+'Calcification Rates'!$G$37)*('Calcification Rates'!$H$37+'Calcification Rates'!$I$37)</f>
        <v>85.960444635434769</v>
      </c>
      <c r="BA55" s="2">
        <f>$A55*'Calcification Rates'!$F$38*'Calcification Rates'!$H$38</f>
        <v>101.94419266666669</v>
      </c>
      <c r="BB55" s="2">
        <f>$A55*('Calcification Rates'!$F$38-'Calcification Rates'!$G$38)*('Calcification Rates'!$H$38-'Calcification Rates'!$I$38)</f>
        <v>77.784194060606069</v>
      </c>
      <c r="BC55" s="2">
        <f>$A55*('Calcification Rates'!$F$38+'Calcification Rates'!$G$38)*('Calcification Rates'!$H$38+'Calcification Rates'!$I$38)</f>
        <v>128.91958500000001</v>
      </c>
      <c r="BD55" s="2">
        <f>(2*'Calcification Rates'!$F$39*'Calcification Rates'!$H$39)+0.1*'Calcification Rates'!$F$39*(AN55+(2*'Calcification Rates'!$F$39))*'Calcification Rates'!$H$39</f>
        <v>7.4857145506879377</v>
      </c>
      <c r="BE55" s="2">
        <f>(2*('Calcification Rates'!$F$39-'Calcification Rates'!$G$39)*('Calcification Rates'!$H$39-'Calcification Rates'!$I$39))+(0.1*('Calcification Rates'!$F$39-'Calcification Rates'!$G$39)*(AN55+(2*'Calcification Rates'!$F$39-'Calcification Rates'!$G$39)))*('Calcification Rates'!$H$39-'Calcification Rates'!$I$39)</f>
        <v>4.3470766464337682</v>
      </c>
      <c r="BF55" s="2">
        <f>(2*('Calcification Rates'!$F$39+'Calcification Rates'!$G$39)*('Calcification Rates'!$H$39+'Calcification Rates'!$I$39))+(0.1*('Calcification Rates'!$F$39+'Calcification Rates'!$G$39)*(AN55+(2*'Calcification Rates'!$F$39+'Calcification Rates'!$G$39)))*('Calcification Rates'!$H$39+'Calcification Rates'!$I$39)</f>
        <v>11.485991302169516</v>
      </c>
      <c r="BG55" s="2">
        <f>((((((((($A55*2)/PI())/2)+'Calcification Rates'!$F$40)^2)*PI())/2))-((((((($A55*2)/PI())/2)^2)*PI())/2)))*'Calcification Rates'!$H$40</f>
        <v>70.41169706364596</v>
      </c>
      <c r="BH55" s="2">
        <f>((((((((($A55*2)/PI())/2)+('Calcification Rates'!$F$40-'Calcification Rates'!$G$40))^2)*PI())/2))-((((((($A55*2)/PI())/2)^2)*PI())/2)))*('Calcification Rates'!$H$40-'Calcification Rates'!$I$40)</f>
        <v>53.950438025936755</v>
      </c>
      <c r="BI55" s="2">
        <f>((((((((($A55*2)/PI())/2)+('Calcification Rates'!$F$40+'Calcification Rates'!$G$40))^2)*PI())/2))-((((((($A55*2)/PI())/2)^2)*PI())/2)))*('Calcification Rates'!$H$40+'Calcification Rates'!$I$40)</f>
        <v>88.771409390914727</v>
      </c>
      <c r="BJ55" s="2">
        <f>((((((((($A55*2)/PI())/2)+'Calcification Rates'!$F$41)^2)*PI())/2))-((((((($A55*2)/PI())/2)^2)*PI())/2)))*'Calcification Rates'!$H$41</f>
        <v>81.095802011183991</v>
      </c>
      <c r="BK55" s="2">
        <f>((((((((($A55*2)/PI())/2)+('Calcification Rates'!$F$41-'Calcification Rates'!$G$41))^2)*PI())/2))-((((((($A55*2)/PI())/2)^2)*PI())/2)))*('Calcification Rates'!$H$41-'Calcification Rates'!$I$41)</f>
        <v>65.049599220853736</v>
      </c>
      <c r="BL55" s="2">
        <f>((((((((($A55*2)/PI())/2)+('Calcification Rates'!$F$41+'Calcification Rates'!$G$41))^2)*PI())/2))-((((((($A55*2)/PI())/2)^2)*PI())/2)))*('Calcification Rates'!$H$41+'Calcification Rates'!$I$41)</f>
        <v>98.763880181134425</v>
      </c>
      <c r="BM55" s="2">
        <f>((((1-'Calcification Rates'!$J$42)*$A55)*'Calcification Rates'!$F$42*0.1)+('Calcification Rates'!$J$42*$A55*'Calcification Rates'!$F$42))*'Calcification Rates'!$H$42</f>
        <v>20.792022654666759</v>
      </c>
      <c r="BN55" s="2">
        <f>((((1-'Calcification Rates'!$J$42)*BI55)*(('Calcification Rates'!$F$42-'Calcification Rates'!$G$42)*0.1))+('Calcification Rates'!$J$42*BI55*('Calcification Rates'!$F$42-'Calcification Rates'!$G$42)))*('Calcification Rates'!$H$42-'Calcification Rates'!$I$42)</f>
        <v>26.256538743404313</v>
      </c>
      <c r="BO55" s="2">
        <f>((((1-'Calcification Rates'!$J$42)*BI55)*(('Calcification Rates'!$F$42+'Calcification Rates'!$G$42)*0.1))+('Calcification Rates'!$J$42*BI55*('Calcification Rates'!$F$42+'Calcification Rates'!$G$42)))*('Calcification Rates'!$H$42+'Calcification Rates'!$I$42)</f>
        <v>44.486098577901032</v>
      </c>
      <c r="BP55" s="2">
        <f>(2*'Calcification Rates'!$F$43*'Calcification Rates'!$H$43)+0.1*'Calcification Rates'!$F$43*($A55+(2*'Calcification Rates'!$F$43))*'Calcification Rates'!$H$43</f>
        <v>13.233423890861809</v>
      </c>
      <c r="BQ55" s="2">
        <f>(2*('Calcification Rates'!$F$43-'Calcification Rates'!$G$43)*('Calcification Rates'!$H$43-'Calcification Rates'!$I$43))+(0.1*('Calcification Rates'!$F$43-'Calcification Rates'!$G$43)*($A55+(2*'Calcification Rates'!$F$43-'Calcification Rates'!$G$43)))*('Calcification Rates'!$H$43-'Calcification Rates'!$I$43)</f>
        <v>7.7102469162960237</v>
      </c>
      <c r="BR55" s="2">
        <f>(2*('Calcification Rates'!$F$43+'Calcification Rates'!$G$43)*('Calcification Rates'!$H$43+'Calcification Rates'!$I$43))+(0.1*('Calcification Rates'!$F$43+'Calcification Rates'!$G$43)*($A55+(2*'Calcification Rates'!$F$43+'Calcification Rates'!$G$43)))*('Calcification Rates'!$H$43+'Calcification Rates'!$I$43)</f>
        <v>20.239148600357364</v>
      </c>
      <c r="BS55" s="2">
        <f>$A55*'Calcification Rates'!$F$44*'Calcification Rates'!$H$44</f>
        <v>84.604371111111121</v>
      </c>
      <c r="BT55" s="2">
        <f>$A55*('Calcification Rates'!$F$44-'Calcification Rates'!$G$44)*('Calcification Rates'!$H$44-'Calcification Rates'!$I$44)</f>
        <v>62.958097347495894</v>
      </c>
      <c r="BU55" s="2">
        <f>$A55*('Calcification Rates'!$F$44+'Calcification Rates'!$G$44)*('Calcification Rates'!$H$44+'Calcification Rates'!$I$44)</f>
        <v>108.68262545480559</v>
      </c>
      <c r="BV55" s="2">
        <f>(2*'Calcification Rates'!$F$45*'Calcification Rates'!$H$45)+0.1*'Calcification Rates'!$F$45*($A55+(2*'Calcification Rates'!$F$45))*'Calcification Rates'!$H$45</f>
        <v>13.233423890861809</v>
      </c>
      <c r="BW55" s="2">
        <f>(2*('Calcification Rates'!$F$45-'Calcification Rates'!$G$45)*('Calcification Rates'!$H$45-'Calcification Rates'!$I$45))+(0.1*('Calcification Rates'!$F$45-'Calcification Rates'!$G$45)*($A55+(2*'Calcification Rates'!$F$45-'Calcification Rates'!$G$45)))*('Calcification Rates'!$H$45-'Calcification Rates'!$I$45)</f>
        <v>7.7102469162960237</v>
      </c>
      <c r="BX55" s="2">
        <f>(2*('Calcification Rates'!$F$45+'Calcification Rates'!$G$45)*('Calcification Rates'!$H$45+'Calcification Rates'!$I$45))+(0.1*('Calcification Rates'!$F$45+'Calcification Rates'!$G$45)*($A55+(2*'Calcification Rates'!$F$45+'Calcification Rates'!$G$45)))*('Calcification Rates'!$H$45+'Calcification Rates'!$I$45)</f>
        <v>20.239148600357364</v>
      </c>
      <c r="BY55" s="2">
        <f>$A55*'Calcification Rates'!$F$46*'Calcification Rates'!$H$46</f>
        <v>21.496800000000004</v>
      </c>
      <c r="BZ55" s="2">
        <f>$A55*('Calcification Rates'!$F$46-'Calcification Rates'!$G$46)*('Calcification Rates'!$H$46-'Calcification Rates'!$I$46)</f>
        <v>16.579725</v>
      </c>
      <c r="CA55" s="2">
        <f>$A55*('Calcification Rates'!$F$46+'Calcification Rates'!$G$46)*('Calcification Rates'!$H$46+'Calcification Rates'!$I$46)</f>
        <v>26.914725000000004</v>
      </c>
      <c r="CB55" s="2">
        <f>(2*'Calcification Rates'!$F$47*'Calcification Rates'!$H$47)+0.1*'Calcification Rates'!$F$47*(BL55+(2*'Calcification Rates'!$F$47))*'Calcification Rates'!$H$47</f>
        <v>21.262442378536818</v>
      </c>
      <c r="CC55" s="2">
        <f>(2*('Calcification Rates'!$F$47-'Calcification Rates'!$G$47)*('Calcification Rates'!$H$47-'Calcification Rates'!$I$47))+(0.1*('Calcification Rates'!$F$47-'Calcification Rates'!$G$47)*(BL55+(2*'Calcification Rates'!$F$47-'Calcification Rates'!$G$47)))*('Calcification Rates'!$H$47-'Calcification Rates'!$I$47)</f>
        <v>12.408284808571583</v>
      </c>
      <c r="CD55" s="2">
        <f>(2*('Calcification Rates'!$F$47+'Calcification Rates'!$G$47)*('Calcification Rates'!$H$47+'Calcification Rates'!$I$47))+(0.1*('Calcification Rates'!$F$47+'Calcification Rates'!$G$47)*(BL55+(2*'Calcification Rates'!$F$47+'Calcification Rates'!$G$47)))*('Calcification Rates'!$H$47+'Calcification Rates'!$I$47)</f>
        <v>32.466499987362546</v>
      </c>
      <c r="CE55" s="2">
        <f>(2*'Calcification Rates'!$F$48*'Calcification Rates'!$H$48)+0.1*'Calcification Rates'!$F$48*($A55+(2*'Calcification Rates'!$F$48))*'Calcification Rates'!$H$48</f>
        <v>13.233423890861809</v>
      </c>
      <c r="CF55" s="2">
        <f>(2*('Calcification Rates'!$F$48-'Calcification Rates'!$G$48)*('Calcification Rates'!$H$48-'Calcification Rates'!$I$48))+(0.1*('Calcification Rates'!$F$48-'Calcification Rates'!$G$48)*($A55+(2*'Calcification Rates'!$F$48-'Calcification Rates'!$G$48)))*('Calcification Rates'!$H$48-'Calcification Rates'!$I$48)</f>
        <v>7.7102469162960237</v>
      </c>
      <c r="CG55" s="2">
        <f>(2*('Calcification Rates'!$F$48+'Calcification Rates'!$G$48)*('Calcification Rates'!$H$48+'Calcification Rates'!$I$48))+(0.1*('Calcification Rates'!$F$48+'Calcification Rates'!$G$48)*($A55+(2*'Calcification Rates'!$F$48+'Calcification Rates'!$G$48)))*('Calcification Rates'!$H$48+'Calcification Rates'!$I$48)</f>
        <v>20.239148600357364</v>
      </c>
      <c r="CH55" s="2">
        <f>((((1-'Calcification Rates'!$J$52)*$A55)*'Calcification Rates'!$F$52*0.1)+('Calcification Rates'!$J$52*$A55*'Calcification Rates'!$F$52))*'Calcification Rates'!$H$52</f>
        <v>117.37744003999998</v>
      </c>
      <c r="CI55" s="2">
        <f>((((1-'Calcification Rates'!$J$52)*$A55)*(('Calcification Rates'!$F$52-'Calcification Rates'!$G$52)*0.1))+('Calcification Rates'!$J$52*$A55*('Calcification Rates'!$F$52-'Calcification Rates'!$G$52)))*('Calcification Rates'!$H$52-'Calcification Rates'!$I$52)</f>
        <v>76.836923198231148</v>
      </c>
      <c r="CJ55" s="2">
        <f>((((1-'Calcification Rates'!$J$52)*$A55)*(('Calcification Rates'!$F$52+'Calcification Rates'!$G$52)*0.1))+('Calcification Rates'!$J$52*$A55*('Calcification Rates'!$F$52+'Calcification Rates'!$G$52)))*('Calcification Rates'!$H$52+'Calcification Rates'!$I$52)</f>
        <v>166.0626502305247</v>
      </c>
      <c r="CK55" s="2">
        <f>((((1-'Calcification Rates'!$J$53)*$A55)*'Calcification Rates'!$F$53*0.1)+('Calcification Rates'!$J$53*$A55*'Calcification Rates'!$F$53))*'Calcification Rates'!$H$53</f>
        <v>140.46401379745458</v>
      </c>
      <c r="CL55" s="2">
        <f>((((1-'Calcification Rates'!$J$53)*$A55)*(('Calcification Rates'!$F$53-'Calcification Rates'!$G$53)*0.1))+('Calcification Rates'!$J$53*$A55*('Calcification Rates'!$F$53-'Calcification Rates'!$G$53)))*('Calcification Rates'!$H$53-'Calcification Rates'!$I$53)</f>
        <v>97.213151669467024</v>
      </c>
      <c r="CM55" s="2">
        <f>((((1-'Calcification Rates'!$J$53)*$A55)*(('Calcification Rates'!$F$53+'Calcification Rates'!$G$53)*0.1))+('Calcification Rates'!$J$53*$A55*('Calcification Rates'!$F$53+'Calcification Rates'!$G$53)))*('Calcification Rates'!$H$53+'Calcification Rates'!$I$53)</f>
        <v>191.62836592264389</v>
      </c>
      <c r="CN55" s="2">
        <f>((((1-'Calcification Rates'!$J$54)*$A55)*'Calcification Rates'!$F$54*0.1)+('Calcification Rates'!$J$54*$A55*'Calcification Rates'!$F$54))*'Calcification Rates'!$H$54</f>
        <v>119.75668666679125</v>
      </c>
      <c r="CO55" s="2">
        <f>((((1-'Calcification Rates'!$J$54)*$A55)*(('Calcification Rates'!$F$54-'Calcification Rates'!$G$54)*0.1))+('Calcification Rates'!$J$54*$A55*('Calcification Rates'!$F$54-'Calcification Rates'!$G$54)))*('Calcification Rates'!$H$54-'Calcification Rates'!$I$54)</f>
        <v>85.654582759141547</v>
      </c>
      <c r="CP55" s="2">
        <f>((((1-'Calcification Rates'!$J$54)*$A55)*(('Calcification Rates'!$F$54+'Calcification Rates'!$G$54)*0.1))+('Calcification Rates'!$J$54*$A55*('Calcification Rates'!$F$54+'Calcification Rates'!$G$54)))*('Calcification Rates'!$H$54+'Calcification Rates'!$I$54)</f>
        <v>159.2792038845009</v>
      </c>
      <c r="CQ55" s="2">
        <f>((((1-'Calcification Rates'!$J$55)*$A55)*'Calcification Rates'!$F$55*0.1)+('Calcification Rates'!$J$55*$A55*'Calcification Rates'!$F$55))*'Calcification Rates'!$H$55</f>
        <v>119.76584538385416</v>
      </c>
      <c r="CR55" s="2">
        <f>((((1-'Calcification Rates'!$J$55)*$A55)*(('Calcification Rates'!$F$55-'Calcification Rates'!$G$55)*0.1))+('Calcification Rates'!$J$55*$A55*('Calcification Rates'!$F$55-'Calcification Rates'!$G$55)))*('Calcification Rates'!$H$55-'Calcification Rates'!$I$55)</f>
        <v>87.516019438356963</v>
      </c>
      <c r="CS55" s="2">
        <f>((((1-'Calcification Rates'!$J$55)*$A55)*(('Calcification Rates'!$F$55+'Calcification Rates'!$G$55)*0.1))+('Calcification Rates'!$J$55*$A55*('Calcification Rates'!$F$55+'Calcification Rates'!$G$55)))*('Calcification Rates'!$H$55+'Calcification Rates'!$I$55)</f>
        <v>156.92002388604288</v>
      </c>
      <c r="CT55" s="2">
        <f>((((1-'Calcification Rates'!$J$56)*$A55)*'Calcification Rates'!$F$56*0.1)+('Calcification Rates'!$J$56*$A55*'Calcification Rates'!$F$56))*'Calcification Rates'!$H$56</f>
        <v>115.68131831666666</v>
      </c>
      <c r="CU55" s="2">
        <f>((((1-'Calcification Rates'!$J$56)*$A55)*(('Calcification Rates'!$F$56-'Calcification Rates'!$G$56)*0.1))+('Calcification Rates'!$J$56*$A55*('Calcification Rates'!$F$56-'Calcification Rates'!$G$56)))*('Calcification Rates'!$H$56-'Calcification Rates'!$I$56)</f>
        <v>85.719212861076684</v>
      </c>
      <c r="CV55" s="2">
        <f>((((1-'Calcification Rates'!$J$56)*$A55)*(('Calcification Rates'!$F$56+'Calcification Rates'!$G$56)*0.1))+('Calcification Rates'!$J$56*$A55*('Calcification Rates'!$F$56+'Calcification Rates'!$G$56)))*('Calcification Rates'!$H$56+'Calcification Rates'!$I$56)</f>
        <v>150.04976766970523</v>
      </c>
      <c r="CW55" s="2">
        <f>((((1-'Calcification Rates'!$J$57)*$A55)*'Calcification Rates'!$F$57*0.1)+('Calcification Rates'!$J$57*$A55*'Calcification Rates'!$F$57))*'Calcification Rates'!$H$57</f>
        <v>118.31043918749998</v>
      </c>
      <c r="CX55" s="2">
        <f>((((1-'Calcification Rates'!$J$57)*$A55)*(('Calcification Rates'!$F$57-'Calcification Rates'!$G$57)*0.1))+('Calcification Rates'!$J$57*$A55*('Calcification Rates'!$F$57-'Calcification Rates'!$G$57)))*('Calcification Rates'!$H$57-'Calcification Rates'!$I$57)</f>
        <v>77.476980855203919</v>
      </c>
      <c r="CY55" s="2">
        <f>((((1-'Calcification Rates'!$J$57)*$A55)*(('Calcification Rates'!$F$57+'Calcification Rates'!$G$57)*0.1))+('Calcification Rates'!$J$57*$A55*('Calcification Rates'!$F$57+'Calcification Rates'!$G$57)))*('Calcification Rates'!$H$57+'Calcification Rates'!$I$57)</f>
        <v>166.48780401554373</v>
      </c>
      <c r="CZ55" s="2">
        <f>((((1-'Calcification Rates'!$J$58)*$A55)*'Calcification Rates'!$F$58*0.1)+('Calcification Rates'!$J$58*$A55*'Calcification Rates'!$F$58))*'Calcification Rates'!$H$58</f>
        <v>119.75668666679125</v>
      </c>
      <c r="DA55" s="2">
        <f>((((1-'Calcification Rates'!$J$58)*$A55)*(('Calcification Rates'!$F$58-'Calcification Rates'!$G$58)*0.1))+('Calcification Rates'!$J$58*$A55*('Calcification Rates'!$F$58-'Calcification Rates'!$G$58)))*('Calcification Rates'!$H$58-'Calcification Rates'!$I$58)</f>
        <v>85.654582759141547</v>
      </c>
      <c r="DB55" s="2">
        <f>((((1-'Calcification Rates'!$J$58)*$A55)*(('Calcification Rates'!$F$58+'Calcification Rates'!$G$58)*0.1))+('Calcification Rates'!$J$58*$A55*('Calcification Rates'!$F$58+'Calcification Rates'!$G$58)))*('Calcification Rates'!$H$58+'Calcification Rates'!$I$58)</f>
        <v>159.2792038845009</v>
      </c>
      <c r="DC55" s="2">
        <f>((((1-'Calcification Rates'!$J$59)*$A55)*'Calcification Rates'!$F$59*0.1)+('Calcification Rates'!$J$59*$A55*'Calcification Rates'!$F$59))*'Calcification Rates'!$H$59</f>
        <v>99.276661680000004</v>
      </c>
      <c r="DD55" s="2">
        <f>((((1-'Calcification Rates'!$J$59)*$A55)*(('Calcification Rates'!$F$59-'Calcification Rates'!$G$59)*0.1))+('Calcification Rates'!$J$59*$A55*('Calcification Rates'!$F$59-'Calcification Rates'!$G$59)))*('Calcification Rates'!$H$59-'Calcification Rates'!$I$59)</f>
        <v>77.013860099999988</v>
      </c>
      <c r="DE55" s="2">
        <f>((((1-'Calcification Rates'!$J$59)*$A55)*(('Calcification Rates'!$F$59+'Calcification Rates'!$G$59)*0.1))+('Calcification Rates'!$J$59*$A55*('Calcification Rates'!$F$59+'Calcification Rates'!$G$59)))*('Calcification Rates'!$H$59+'Calcification Rates'!$I$59)</f>
        <v>123.65050307999998</v>
      </c>
      <c r="DF55" s="2">
        <f>((((1-'Calcification Rates'!$J$60)*$A55)*'Calcification Rates'!$F$60*0.1)+('Calcification Rates'!$J$60*$A55*'Calcification Rates'!$F$60))*'Calcification Rates'!$H$60</f>
        <v>128.97689674390244</v>
      </c>
      <c r="DG55" s="2">
        <f>((((1-'Calcification Rates'!$J$60)*$A55)*(('Calcification Rates'!$F$60-'Calcification Rates'!$G$60)*0.1))+('Calcification Rates'!$J$60*$A55*('Calcification Rates'!$F$60-'Calcification Rates'!$G$60)))*('Calcification Rates'!$H$60-'Calcification Rates'!$I$60)</f>
        <v>98.539876850466186</v>
      </c>
      <c r="DH55" s="2">
        <f>((((1-'Calcification Rates'!$J$60)*$A55)*(('Calcification Rates'!$F$60+'Calcification Rates'!$G$60)*0.1))+('Calcification Rates'!$J$60*$A55*('Calcification Rates'!$F$60+'Calcification Rates'!$G$60)))*('Calcification Rates'!$H$60+'Calcification Rates'!$I$60)</f>
        <v>163.38531161761486</v>
      </c>
      <c r="DI55" s="2">
        <f>((((1-'Calcification Rates'!$J$61)*$A55)*'Calcification Rates'!$F$61*0.1)+('Calcification Rates'!$J$61*$A55*'Calcification Rates'!$F$61))*'Calcification Rates'!$H$61</f>
        <v>119.75668666679125</v>
      </c>
      <c r="DJ55" s="2">
        <f>((((1-'Calcification Rates'!$J$61)*$A55)*(('Calcification Rates'!$F$61-'Calcification Rates'!$G$61)*0.1))+('Calcification Rates'!$J$61*$A55*('Calcification Rates'!$F$61-'Calcification Rates'!$G$61)))*('Calcification Rates'!$H$61-'Calcification Rates'!$I$61)</f>
        <v>85.654582759141547</v>
      </c>
      <c r="DK55" s="2">
        <f>((((1-'Calcification Rates'!$J$61)*$A55)*(('Calcification Rates'!$F$61+'Calcification Rates'!$G$61)*0.1))+('Calcification Rates'!$J$61*$A55*('Calcification Rates'!$F$61+'Calcification Rates'!$G$61)))*('Calcification Rates'!$H$61+'Calcification Rates'!$I$61)</f>
        <v>159.2792038845009</v>
      </c>
      <c r="DL55" s="2">
        <f>(2*'Calcification Rates'!$F$62*'Calcification Rates'!$H$62)+0.1*'Calcification Rates'!$F$62*(CV55+(2*'Calcification Rates'!$F$62))*'Calcification Rates'!$H$62</f>
        <v>30.260266364893297</v>
      </c>
      <c r="DM55" s="2">
        <f>(2*('Calcification Rates'!$F$62-'Calcification Rates'!$G$62)*('Calcification Rates'!$H$62-'Calcification Rates'!$I$62))+(0.1*('Calcification Rates'!$F$62-'Calcification Rates'!$G$62)*(CV55+(2*'Calcification Rates'!$F$62-'Calcification Rates'!$G$62)))*('Calcification Rates'!$H$62-'Calcification Rates'!$I$62)</f>
        <v>17.67320207097654</v>
      </c>
      <c r="DN55" s="2">
        <f>(2*('Calcification Rates'!$F$62+'Calcification Rates'!$G$62)*('Calcification Rates'!$H$62+'Calcification Rates'!$I$62))+(0.1*('Calcification Rates'!$F$62+'Calcification Rates'!$G$62)*(CV55+(2*'Calcification Rates'!$F$62+'Calcification Rates'!$G$62)))*('Calcification Rates'!$H$62+'Calcification Rates'!$I$62)</f>
        <v>46.169240337069127</v>
      </c>
      <c r="DO55" s="2">
        <f>((((((((($A55*2)/PI())/2)+'Calcification Rates'!$F$63)^2)*PI())/2))-((((((($A55*2)/PI())/2)^2)*PI())/2)))*'Calcification Rates'!$H$63</f>
        <v>57.098053363100838</v>
      </c>
      <c r="DP55" s="2">
        <f>((((((((($A55*2)/PI())/2)+('Calcification Rates'!$F$63-'Calcification Rates'!$G$63))^2)*PI())/2))-((((((($A55*2)/PI())/2)^2)*PI())/2)))*('Calcification Rates'!$H$63-'Calcification Rates'!$I$63)</f>
        <v>41.962068790502848</v>
      </c>
      <c r="DQ55" s="2">
        <f>((((((((($A55*2)/PI())/2)+('Calcification Rates'!$F$63+'Calcification Rates'!$G$63))^2)*PI())/2))-((((((($A55*2)/PI())/2)^2)*PI())/2)))*('Calcification Rates'!$H$63+'Calcification Rates'!$I$63)</f>
        <v>73.991585808973866</v>
      </c>
      <c r="DR55" s="2">
        <f>(2*'Calcification Rates'!$F$64*'Calcification Rates'!$H$64)+0.1*'Calcification Rates'!$F$64*($A55+(2*'Calcification Rates'!$F$64))*'Calcification Rates'!$H$64</f>
        <v>13.233423890861809</v>
      </c>
      <c r="DS55" s="2">
        <f>(2*('Calcification Rates'!$F$64-'Calcification Rates'!$G$64)*('Calcification Rates'!$H$64-'Calcification Rates'!$I$64))+(0.1*('Calcification Rates'!$F$64-'Calcification Rates'!$G$64)*($A55+(2*'Calcification Rates'!$F$64-'Calcification Rates'!$G$64)))*('Calcification Rates'!$H$64-'Calcification Rates'!$I$64)</f>
        <v>7.7102469162960237</v>
      </c>
      <c r="DT55" s="2">
        <f>(2*('Calcification Rates'!$F$64+'Calcification Rates'!$G$64)*('Calcification Rates'!$H$64+'Calcification Rates'!$I$64))+(0.1*('Calcification Rates'!$F$64+'Calcification Rates'!$G$64)*($A55+(2*'Calcification Rates'!$F$64+'Calcification Rates'!$G$64)))*('Calcification Rates'!$H$64+'Calcification Rates'!$I$64)</f>
        <v>20.239148600357364</v>
      </c>
      <c r="DU55" s="2">
        <f>((((((((($A55*2)/PI())/2)+'Calcification Rates'!$F$65)^2)*PI())/2))-((((((($A55*2)/PI())/2)^2)*PI())/2)))*'Calcification Rates'!$H$65</f>
        <v>57.098053363100838</v>
      </c>
      <c r="DV55" s="2">
        <f>((((((((($A55*2)/PI())/2)+('Calcification Rates'!$F$65-'Calcification Rates'!$G$65))^2)*PI())/2))-((((((($A55*2)/PI())/2)^2)*PI())/2)))*('Calcification Rates'!$H$65-'Calcification Rates'!$I$65)</f>
        <v>41.962068790502848</v>
      </c>
      <c r="DW55" s="2">
        <f>((((((((($A55*2)/PI())/2)+('Calcification Rates'!$F$65+'Calcification Rates'!$G$65))^2)*PI())/2))-((((((($A55*2)/PI())/2)^2)*PI())/2)))*('Calcification Rates'!$H$65+'Calcification Rates'!$I$65)</f>
        <v>73.991585808973866</v>
      </c>
      <c r="DX55" s="2">
        <f>(2*'Calcification Rates'!$F$66*'Calcification Rates'!$H$66)+0.1*'Calcification Rates'!$F$66*(DH55+(2*'Calcification Rates'!$F$66))*'Calcification Rates'!$H$66</f>
        <v>32.599913450699354</v>
      </c>
      <c r="DY55" s="2">
        <f>(2*('Calcification Rates'!$F$66-'Calcification Rates'!$G$66)*('Calcification Rates'!$H$66-'Calcification Rates'!$I$66))+(0.1*('Calcification Rates'!$F$66-'Calcification Rates'!$G$66)*(DH55+(2*'Calcification Rates'!$F$66-'Calcification Rates'!$G$66)))*('Calcification Rates'!$H$66-'Calcification Rates'!$I$66)</f>
        <v>19.042205104229225</v>
      </c>
      <c r="DZ55" s="2">
        <f>(2*('Calcification Rates'!$F$66+'Calcification Rates'!$G$66)*('Calcification Rates'!$H$66+'Calcification Rates'!$I$66))+(0.1*('Calcification Rates'!$F$66+'Calcification Rates'!$G$66)*(DH55+(2*'Calcification Rates'!$F$66+'Calcification Rates'!$G$66)))*('Calcification Rates'!$H$66+'Calcification Rates'!$I$66)</f>
        <v>49.732276975189691</v>
      </c>
      <c r="EA55" s="2">
        <f>((((((((($A55*2)/PI())/2)+'Calcification Rates'!$F$67)^2)*PI())/2))-((((((($A55*2)/PI())/2)^2)*PI())/2)))*'Calcification Rates'!$H$67</f>
        <v>57.098053363100838</v>
      </c>
      <c r="EB55" s="2">
        <f>((((((((($A55*2)/PI())/2)+('Calcification Rates'!$F$67-'Calcification Rates'!$G$67))^2)*PI())/2))-((((((($A55*2)/PI())/2)^2)*PI())/2)))*('Calcification Rates'!$H$67-'Calcification Rates'!$I$67)</f>
        <v>41.962068790502848</v>
      </c>
      <c r="EC55" s="2">
        <f>((((((((($A55*2)/PI())/2)+('Calcification Rates'!$F$67+'Calcification Rates'!$G$67))^2)*PI())/2))-((((((($A55*2)/PI())/2)^2)*PI())/2)))*('Calcification Rates'!$H$67+'Calcification Rates'!$I$67)</f>
        <v>73.991585808973866</v>
      </c>
      <c r="ED55" s="2">
        <f>((((((((($A55*2)/PI())/2)+'Calcification Rates'!$F$68)^2)*PI())/2))-((((((($A55*2)/PI())/2)^2)*PI())/2)))*'Calcification Rates'!$H$68</f>
        <v>57.098053363100838</v>
      </c>
      <c r="EE55" s="2">
        <f>((((((((($A55*2)/PI())/2)+('Calcification Rates'!$F$68-'Calcification Rates'!$G$68))^2)*PI())/2))-((((((($A55*2)/PI())/2)^2)*PI())/2)))*('Calcification Rates'!$H$68-'Calcification Rates'!$I$68)</f>
        <v>41.962068790502848</v>
      </c>
      <c r="EF55" s="2">
        <f>((((((((($A55*2)/PI())/2)+('Calcification Rates'!$F$68+'Calcification Rates'!$G$68))^2)*PI())/2))-((((((($A55*2)/PI())/2)^2)*PI())/2)))*('Calcification Rates'!$H$68+'Calcification Rates'!$I$68)</f>
        <v>73.991585808973866</v>
      </c>
      <c r="EG55" s="2">
        <f>((((1-'Calcification Rates'!$J$69)*$A55)*'Calcification Rates'!$F$69*0.1)+('Calcification Rates'!$J$69*$A55*'Calcification Rates'!$F$69))*'Calcification Rates'!$H$69</f>
        <v>16.267128350000004</v>
      </c>
      <c r="EH55" s="2">
        <f>((((1-'Calcification Rates'!$J$69)*EC55)*(('Calcification Rates'!$F$69-'Calcification Rates'!$G$69)*0.1))+('Calcification Rates'!$J$69*EC55*('Calcification Rates'!$F$69-'Calcification Rates'!$G$69)))*('Calcification Rates'!$H$69-'Calcification Rates'!$I$69)</f>
        <v>16.78186284692109</v>
      </c>
      <c r="EI55" s="2">
        <f>((((1-'Calcification Rates'!$J$69)*EC55)*(('Calcification Rates'!$F$69+'Calcification Rates'!$G$69)*0.1))+('Calcification Rates'!$J$69*EC55*('Calcification Rates'!$F$69+'Calcification Rates'!$G$69)))*('Calcification Rates'!$H$69+'Calcification Rates'!$I$69)</f>
        <v>29.268753258705487</v>
      </c>
      <c r="EJ55" s="2">
        <f>(2*'Calcification Rates'!$F$70*'Calcification Rates'!$H$70)+0.1*'Calcification Rates'!$F$70*(DT55+(2*'Calcification Rates'!$F$70))*'Calcification Rates'!$H$70</f>
        <v>7.4857145506879377</v>
      </c>
      <c r="EK55" s="2">
        <f>(2*('Calcification Rates'!$F$70-'Calcification Rates'!$G$70)*('Calcification Rates'!$H$70-'Calcification Rates'!$I$70))+(0.1*('Calcification Rates'!$F$70-'Calcification Rates'!$G$70)*(DT55+(2*'Calcification Rates'!$F$70-'Calcification Rates'!$G$70)))*('Calcification Rates'!$H$70-'Calcification Rates'!$I$70)</f>
        <v>4.3470766464337682</v>
      </c>
      <c r="EL55" s="2">
        <f>(2*('Calcification Rates'!$F$70+'Calcification Rates'!$G$70)*('Calcification Rates'!$H$70+'Calcification Rates'!$I$70))+(0.1*('Calcification Rates'!$F$70+'Calcification Rates'!$G$70)*(DT55+(2*'Calcification Rates'!$F$70+'Calcification Rates'!$G$70)))*('Calcification Rates'!$H$70+'Calcification Rates'!$I$70)</f>
        <v>11.485991302169516</v>
      </c>
      <c r="EM55" s="2">
        <f>((((1-'Calcification Rates'!$J$71)*$A55)*'Calcification Rates'!$F$71*0.1)+('Calcification Rates'!$J$71*$A55*'Calcification Rates'!$F$71))*'Calcification Rates'!$H$71</f>
        <v>119.75668666679125</v>
      </c>
      <c r="EN55" s="2">
        <f>((((1-'Calcification Rates'!$J$71)*$A55)*(('Calcification Rates'!$F$71-'Calcification Rates'!$G$71)*0.1))+('Calcification Rates'!$J$71*$A55*('Calcification Rates'!$F$71-'Calcification Rates'!$G$71)))*('Calcification Rates'!$H$71-'Calcification Rates'!$I$71)</f>
        <v>85.654582759141547</v>
      </c>
      <c r="EO55" s="2">
        <f>((((1-'Calcification Rates'!$J$71)*$A55)*(('Calcification Rates'!$F$71+'Calcification Rates'!$G$71)*0.1))+('Calcification Rates'!$J$71*$A55*('Calcification Rates'!$F$71+'Calcification Rates'!$G$71)))*('Calcification Rates'!$H$71+'Calcification Rates'!$I$71)</f>
        <v>159.2792038845009</v>
      </c>
      <c r="EP55" s="2">
        <f>(2*'Calcification Rates'!$F$72*'Calcification Rates'!$H$72)+0.1*'Calcification Rates'!$F$72*($A55+(2*'Calcification Rates'!$F$72))*'Calcification Rates'!$H$72</f>
        <v>13.233423890861809</v>
      </c>
      <c r="EQ55" s="2">
        <f>(2*('Calcification Rates'!$F$72-'Calcification Rates'!$G$72)*('Calcification Rates'!$H$72-'Calcification Rates'!$I$72))+(0.1*('Calcification Rates'!$F$72-'Calcification Rates'!$G$72)*($A55+(2*'Calcification Rates'!$F$72-'Calcification Rates'!$G$72)))*('Calcification Rates'!$H$72-'Calcification Rates'!$I$72)</f>
        <v>7.7102469162960237</v>
      </c>
      <c r="ER55" s="2">
        <f>(2*('Calcification Rates'!$F$72+'Calcification Rates'!$G$72)*('Calcification Rates'!$H$72+'Calcification Rates'!$I$72))+(0.1*('Calcification Rates'!$F$72+'Calcification Rates'!$G$72)*($A55+(2*'Calcification Rates'!$F$72+'Calcification Rates'!$G$72)))*('Calcification Rates'!$H$72+'Calcification Rates'!$I$72)</f>
        <v>20.239148600357364</v>
      </c>
      <c r="ES55" s="2">
        <f>$A55*'Calcification Rates'!$F$73*'Calcification Rates'!$H$73</f>
        <v>71.550000000000011</v>
      </c>
      <c r="ET55" s="2">
        <f>$A55*('Calcification Rates'!$F$73-'Calcification Rates'!$G$73)*('Calcification Rates'!$H$73-'Calcification Rates'!$I$73)</f>
        <v>50.09507</v>
      </c>
      <c r="EU55" s="2">
        <f>$A55*('Calcification Rates'!$F$73+'Calcification Rates'!$G$73)*('Calcification Rates'!$H$73+'Calcification Rates'!$I$73)</f>
        <v>96.801320000000018</v>
      </c>
      <c r="EV55" s="2">
        <f>(2*'Calcification Rates'!$F$74*'Calcification Rates'!$H$74)+0.1*'Calcification Rates'!$F$74*($A55+(2*'Calcification Rates'!$F$74))*'Calcification Rates'!$H$74</f>
        <v>13.233423890861809</v>
      </c>
      <c r="EW55" s="2">
        <f>(2*('Calcification Rates'!$F$74-'Calcification Rates'!$G$74)*('Calcification Rates'!$H$74-'Calcification Rates'!$I$74))+(0.1*('Calcification Rates'!$F$74-'Calcification Rates'!$G$74)*($A55+(2*'Calcification Rates'!$F$74-'Calcification Rates'!$G$74)))*('Calcification Rates'!$H$74-'Calcification Rates'!$I$74)</f>
        <v>7.7102469162960237</v>
      </c>
      <c r="EX55" s="2">
        <f>(2*('Calcification Rates'!$F$74+'Calcification Rates'!$G$74)*('Calcification Rates'!$H$74+'Calcification Rates'!$I$74))+(0.1*('Calcification Rates'!$F$74+'Calcification Rates'!$G$74)*($A55+(2*'Calcification Rates'!$F$74+'Calcification Rates'!$G$74)))*('Calcification Rates'!$H$74+'Calcification Rates'!$I$74)</f>
        <v>20.239148600357364</v>
      </c>
      <c r="EY55" s="2">
        <f>$A55*'Calcification Rates'!$F$75*'Calcification Rates'!$H$75</f>
        <v>44.685352789115655</v>
      </c>
      <c r="EZ55" s="2">
        <f>$A55*('Calcification Rates'!$F$75-'Calcification Rates'!$G$75)*('Calcification Rates'!$H$75-'Calcification Rates'!$I$75)</f>
        <v>34.688558904248559</v>
      </c>
      <c r="FA55" s="2">
        <f>$A55*('Calcification Rates'!$F$75+'Calcification Rates'!$G$75)*('Calcification Rates'!$H$75+'Calcification Rates'!$I$75)</f>
        <v>55.844731720982665</v>
      </c>
      <c r="FB55" s="2">
        <f>((((1-'Calcification Rates'!$J$76)*$A55)*'Calcification Rates'!$F$76*0.1)+('Calcification Rates'!$J$76*$A55*'Calcification Rates'!$F$76))*'Calcification Rates'!$H$76</f>
        <v>30.59478</v>
      </c>
      <c r="FC55" s="2">
        <f>((((1-'Calcification Rates'!$J$76)*$A55)*(('Calcification Rates'!$F$76-'Calcification Rates'!$G$76)*0.1))+('Calcification Rates'!$J$76*$A55*('Calcification Rates'!$F$76-'Calcification Rates'!$G$76)))*('Calcification Rates'!$H$76-'Calcification Rates'!$I$76)</f>
        <v>21.413626464</v>
      </c>
      <c r="FD55" s="2">
        <f>((((1-'Calcification Rates'!$J$76)*$A55)*(('Calcification Rates'!$F$76+'Calcification Rates'!$G$76)*0.1))+('Calcification Rates'!$J$76*$A55*('Calcification Rates'!$F$76+'Calcification Rates'!$G$76)))*('Calcification Rates'!$H$76+'Calcification Rates'!$I$76)</f>
        <v>41.402216063999994</v>
      </c>
      <c r="FE55" s="113">
        <f>$A55*'Calcification Rates'!$F$77*'Calcification Rates'!$H$77</f>
        <v>93.81</v>
      </c>
      <c r="FF55" s="113">
        <f>$A55*('Calcification Rates'!$F$77-'Calcification Rates'!$G$77)*('Calcification Rates'!$H$77-'Calcification Rates'!$I$77)</f>
        <v>65.555700000000002</v>
      </c>
      <c r="FG55" s="113">
        <f>$A55*('Calcification Rates'!$F$77+'Calcification Rates'!$G$77)*('Calcification Rates'!$H$77+'Calcification Rates'!$I$77)</f>
        <v>127.09400000000004</v>
      </c>
      <c r="FH55" s="113">
        <f>$A55*'Calcification Rates'!$F$81*'Calcification Rates'!$H$81</f>
        <v>9.4339999999999993</v>
      </c>
      <c r="FI55" s="113">
        <f>$A55*('Calcification Rates'!$F$81-'Calcification Rates'!$G$81)*('Calcification Rates'!$H$81-'Calcification Rates'!$I$81)</f>
        <v>5.3529999999999998</v>
      </c>
      <c r="FJ55" s="113">
        <f>$A55*('Calcification Rates'!$F$81+'Calcification Rates'!$G$81)*('Calcification Rates'!$H$81+'Calcification Rates'!$I$81)</f>
        <v>13.515000000000001</v>
      </c>
      <c r="FK55" s="113">
        <f>$A55*'Calcification Rates'!$F$84*'Calcification Rates'!$H$84</f>
        <v>9.4339999999999993</v>
      </c>
      <c r="FL55" s="113">
        <f>$A55*('Calcification Rates'!$F$84-'Calcification Rates'!$G$84)*('Calcification Rates'!$H$84-'Calcification Rates'!$I$84)</f>
        <v>5.3529999999999998</v>
      </c>
      <c r="FM55" s="113">
        <f>$A55*('Calcification Rates'!$F$84+'Calcification Rates'!$G$84)*('Calcification Rates'!$H$84+'Calcification Rates'!$I$84)</f>
        <v>13.515000000000001</v>
      </c>
    </row>
    <row r="56" spans="1:169" x14ac:dyDescent="0.3">
      <c r="A56" s="1">
        <v>54</v>
      </c>
      <c r="B56" s="2">
        <f>((((1-'Calcification Rates'!$J$11)*A56)*'Calcification Rates'!$F$11*0.1)+('Calcification Rates'!$J$11*A56*'Calcification Rates'!$F$11))*'Calcification Rates'!$H$11</f>
        <v>122.01624679257978</v>
      </c>
      <c r="C56" s="2">
        <f>((((1-'Calcification Rates'!$J$11)*A56)*(('Calcification Rates'!$F$11-'Calcification Rates'!$G$11)*0.1))+('Calcification Rates'!$J$11*A56*('Calcification Rates'!$F$11-'Calcification Rates'!$G$11)))*('Calcification Rates'!$H$11-'Calcification Rates'!$I$11)</f>
        <v>87.270706962144232</v>
      </c>
      <c r="D56" s="2">
        <f>((((1-'Calcification Rates'!$J$11)*A56)*(('Calcification Rates'!$F$11+'Calcification Rates'!$G$11)*0.1))+('Calcification Rates'!$J$11*A56*('Calcification Rates'!$F$11+'Calcification Rates'!$G$11)))*('Calcification Rates'!$H$11+'Calcification Rates'!$I$11)</f>
        <v>162.28447188232167</v>
      </c>
      <c r="E56" s="2">
        <f>((((1-'Calcification Rates'!$J$12)*A56)*'Calcification Rates'!$F$12*0.1)+('Calcification Rates'!$J$12*A56*'Calcification Rates'!$F$12))*'Calcification Rates'!$H$12</f>
        <v>21.184324968905752</v>
      </c>
      <c r="F56" s="2">
        <f>((((1-'Calcification Rates'!$J$12)*A56)*(('Calcification Rates'!$F$12-'Calcification Rates'!$G$12)*0.1))+('Calcification Rates'!$J$12*A56*('Calcification Rates'!$F$12-'Calcification Rates'!$G$12)))*('Calcification Rates'!$H$12-'Calcification Rates'!$I$12)</f>
        <v>15.971956532763379</v>
      </c>
      <c r="G56" s="2">
        <f>((((1-'Calcification Rates'!$J$12)*A56)*(('Calcification Rates'!$F$12+'Calcification Rates'!$G$12)*0.1))+('Calcification Rates'!$J$12*A56*('Calcification Rates'!$F$12+'Calcification Rates'!$G$12)))*('Calcification Rates'!$H$12+'Calcification Rates'!$I$12)</f>
        <v>27.061069996400356</v>
      </c>
      <c r="H56" s="2">
        <f>(2*'Calcification Rates'!$F$13*'Calcification Rates'!$H$13)+0.1*'Calcification Rates'!$F$13*(A56+(2*'Calcification Rates'!$F$13))*'Calcification Rates'!$H$13</f>
        <v>13.408868334293967</v>
      </c>
      <c r="I56" s="2">
        <f>(2*('Calcification Rates'!$F$13-'Calcification Rates'!$G$13)*('Calcification Rates'!$H$13-'Calcification Rates'!$I$13))+(0.1*('Calcification Rates'!$F$13-'Calcification Rates'!$G$13)*(A56+(2*'Calcification Rates'!$F$13-'Calcification Rates'!$G$13)))*('Calcification Rates'!$H$13-'Calcification Rates'!$I$13)</f>
        <v>7.8129051234602915</v>
      </c>
      <c r="J56" s="2">
        <f>(2*('Calcification Rates'!$F$13+'Calcification Rates'!$G$13)*('Calcification Rates'!$H$13+'Calcification Rates'!$I$13))+(0.1*('Calcification Rates'!$F$13+'Calcification Rates'!$G$13)*(A56+(2*'Calcification Rates'!$F$13+'Calcification Rates'!$G$13)))*('Calcification Rates'!$H$13+'Calcification Rates'!$I$13)</f>
        <v>20.506332050244239</v>
      </c>
      <c r="K56" s="2">
        <f>(2*'Calcification Rates'!$F$14*'Calcification Rates'!$H$14)+0.1*'Calcification Rates'!$F$14*(A56+(2*'Calcification Rates'!$F$14))*'Calcification Rates'!$H$14</f>
        <v>25.203167320222857</v>
      </c>
      <c r="L56" s="2">
        <f>(2*('Calcification Rates'!$F$14-'Calcification Rates'!$G$14)*('Calcification Rates'!$H$14-'Calcification Rates'!$I$14))+(0.1*('Calcification Rates'!$F$14-'Calcification Rates'!$G$14)*(A56+(2*'Calcification Rates'!$F$14-'Calcification Rates'!$G$14)))*('Calcification Rates'!$H$14-'Calcification Rates'!$I$14)</f>
        <v>15.721909331057901</v>
      </c>
      <c r="M56" s="2">
        <f>(2*('Calcification Rates'!$F$14+'Calcification Rates'!$G$14)*('Calcification Rates'!$H$14+'Calcification Rates'!$I$14))+(0.1*('Calcification Rates'!$F$14+'Calcification Rates'!$G$14)*(A56+(2*'Calcification Rates'!$F$14+'Calcification Rates'!$G$14)))*('Calcification Rates'!$H$14+'Calcification Rates'!$I$14)</f>
        <v>36.973223209366552</v>
      </c>
      <c r="N56" s="2">
        <f>((((((((($A56*2)/PI())/2)+'Calcification Rates'!$F$15)^2)*PI())/2))-((((((($A56*2)/PI())/2)^2)*PI())/2)))*'Calcification Rates'!$H$15</f>
        <v>67.877273038954911</v>
      </c>
      <c r="O56" s="2">
        <f>((((((((($A56*2)/PI())/2)+('Calcification Rates'!$F$15-'Calcification Rates'!$G$15))^2)*PI())/2))-((((((($A56*2)/PI())/2)^2)*PI())/2)))*('Calcification Rates'!$H$15-'Calcification Rates'!$I$15)</f>
        <v>51.756668001159881</v>
      </c>
      <c r="P56" s="2">
        <f>((((((((($A56*2)/PI())/2)+('Calcification Rates'!$F$15+'Calcification Rates'!$G$15))^2)*PI())/2))-((((((($A56*2)/PI())/2)^2)*PI())/2)))*('Calcification Rates'!$H$15+'Calcification Rates'!$I$15)</f>
        <v>86.039908308442705</v>
      </c>
      <c r="Q56" s="2">
        <f>(2*'Calcification Rates'!$F$16*'Calcification Rates'!$H$16)+0.1*'Calcification Rates'!$F$16*(A56+(2*'Calcification Rates'!$F$16))*'Calcification Rates'!$H$16</f>
        <v>25.203167320222857</v>
      </c>
      <c r="R56" s="2">
        <f>(2*('Calcification Rates'!$F$16-'Calcification Rates'!$G$16)*('Calcification Rates'!$H$16-'Calcification Rates'!$I$16))+(0.1*('Calcification Rates'!$F$16-'Calcification Rates'!$G$16)*(A56+(2*'Calcification Rates'!$F$16-'Calcification Rates'!$G$16)))*('Calcification Rates'!$H$16-'Calcification Rates'!$I$16)</f>
        <v>15.721909331057901</v>
      </c>
      <c r="S56" s="2">
        <f>(2*('Calcification Rates'!$F$16+'Calcification Rates'!$G$16)*('Calcification Rates'!$H$16+'Calcification Rates'!$I$16))+(0.1*('Calcification Rates'!$F$16+'Calcification Rates'!$G$16)*(A56+(2*'Calcification Rates'!$F$16+'Calcification Rates'!$G$16)))*('Calcification Rates'!$H$16+'Calcification Rates'!$I$16)</f>
        <v>36.973223209366552</v>
      </c>
      <c r="T56" s="2">
        <f>$A56*'Calcification Rates'!$F$17*'Calcification Rates'!$H$17</f>
        <v>66.144194708013089</v>
      </c>
      <c r="U56" s="2">
        <f>$A56*('Calcification Rates'!$F$17-'Calcification Rates'!$G$17)*('Calcification Rates'!$H$17-'Calcification Rates'!$I$17)</f>
        <v>50.644188990503316</v>
      </c>
      <c r="V56" s="2">
        <f>$A56*('Calcification Rates'!$F$17+'Calcification Rates'!$G$17)*('Calcification Rates'!$H$17+'Calcification Rates'!$I$17)</f>
        <v>83.498508550097469</v>
      </c>
      <c r="W56" s="2">
        <f>$A56*'Calcification Rates'!$F$22*'Calcification Rates'!$H$22</f>
        <v>9.6120000000000001</v>
      </c>
      <c r="X56" s="2">
        <f>$A56*('Calcification Rates'!$F$22-'Calcification Rates'!$G$22)*('Calcification Rates'!$H$22-'Calcification Rates'!$I$22)</f>
        <v>5.4539999999999997</v>
      </c>
      <c r="Y56" s="2">
        <f>$A56*('Calcification Rates'!$F$22+'Calcification Rates'!$G$22)*('Calcification Rates'!$H$22+'Calcification Rates'!$I$22)</f>
        <v>13.77</v>
      </c>
      <c r="Z56" s="2">
        <f>((((((((($A56*2)/PI())/2)+'Calcification Rates'!$F$25)^2)*PI())/2))-((((((($A56*2)/PI())/2)^2)*PI())/2)))*'Calcification Rates'!$H$25</f>
        <v>101.39574029994291</v>
      </c>
      <c r="AA56" s="2">
        <f>((((((((($A56*2)/PI())/2)+('Calcification Rates'!$F$25-'Calcification Rates'!$G$25))^2)*PI())/2))-((((((($A56*2)/PI())/2)^2)*PI())/2)))*('Calcification Rates'!$H$25-'Calcification Rates'!$I$25)</f>
        <v>44.1324765206816</v>
      </c>
      <c r="AB56" s="2">
        <f>((((((((($A56*2)/PI())/2)+('Calcification Rates'!$F$25+'Calcification Rates'!$G$25))^2)*PI())/2))-((((((($A56*2)/PI())/2)^2)*PI())/2)))*('Calcification Rates'!$H$25+'Calcification Rates'!$I$25)</f>
        <v>160.30494908250893</v>
      </c>
      <c r="AC56" s="2">
        <f>((((((((($A56*2)/PI())/2)+'Calcification Rates'!$F$26)^2)*PI())/2))-((((((($A56*2)/PI())/2)^2)*PI())/2)))*'Calcification Rates'!$H$26</f>
        <v>101.39574029994291</v>
      </c>
      <c r="AD56" s="2">
        <f>((((((((($A56*2)/PI())/2)+('Calcification Rates'!$F$26-'Calcification Rates'!$G$26))^2)*PI())/2))-((((((($A56*2)/PI())/2)^2)*PI())/2)))*('Calcification Rates'!$H$26-'Calcification Rates'!$I$26)</f>
        <v>44.1324765206816</v>
      </c>
      <c r="AE56" s="2">
        <f>((((((((($A56*2)/PI())/2)+('Calcification Rates'!$F$26+'Calcification Rates'!$G$26))^2)*PI())/2))-((((((($A56*2)/PI())/2)^2)*PI())/2)))*('Calcification Rates'!$H$26+'Calcification Rates'!$I$26)</f>
        <v>160.30494908250893</v>
      </c>
      <c r="AF56" s="2">
        <f>((((((((($A56*2)/PI())/2)+'Calcification Rates'!$F$27)^2)*PI())/2))-((((((($A56*2)/PI())/2)^2)*PI())/2)))*'Calcification Rates'!$H$27</f>
        <v>101.39574029994291</v>
      </c>
      <c r="AG56" s="2">
        <f>((((((((($A56*2)/PI())/2)+('Calcification Rates'!$F$27-'Calcification Rates'!$G$27))^2)*PI())/2))-((((((($A56*2)/PI())/2)^2)*PI())/2)))*('Calcification Rates'!$H$27-'Calcification Rates'!$I$27)</f>
        <v>44.1324765206816</v>
      </c>
      <c r="AH56" s="2">
        <f>((((((((($A56*2)/PI())/2)+('Calcification Rates'!$F$27+'Calcification Rates'!$G$27))^2)*PI())/2))-((((((($A56*2)/PI())/2)^2)*PI())/2)))*('Calcification Rates'!$H$27+'Calcification Rates'!$I$27)</f>
        <v>160.30494908250893</v>
      </c>
      <c r="AI56" s="2">
        <f>$A56*'Calcification Rates'!$F$29*'Calcification Rates'!$H$29</f>
        <v>87.13979999999998</v>
      </c>
      <c r="AJ56" s="2">
        <f>$A56*('Calcification Rates'!$F$29-'Calcification Rates'!$G$29)*('Calcification Rates'!$H$29-'Calcification Rates'!$I$29)</f>
        <v>80.626319999999993</v>
      </c>
      <c r="AK56" s="2">
        <f>$A56*('Calcification Rates'!$F$29+'Calcification Rates'!$G$29)*('Calcification Rates'!$H$29+'Calcification Rates'!$I$29)</f>
        <v>93.653279999999981</v>
      </c>
      <c r="AL56" s="2">
        <f>(2*'Calcification Rates'!$F$30*'Calcification Rates'!$H$30)+0.1*'Calcification Rates'!$F$30*($A56+(2*'Calcification Rates'!$F$30))*'Calcification Rates'!$H$30</f>
        <v>13.408868334293967</v>
      </c>
      <c r="AM56" s="2">
        <f>(2*('Calcification Rates'!$F$30-'Calcification Rates'!$G$30)*('Calcification Rates'!$H$30-'Calcification Rates'!$I$30))+(0.1*('Calcification Rates'!$F$30-'Calcification Rates'!$G$30)*($A56+(2*'Calcification Rates'!$F$30-'Calcification Rates'!$G$30)))*('Calcification Rates'!$H$30-'Calcification Rates'!$I$30)</f>
        <v>7.8129051234602915</v>
      </c>
      <c r="AN56" s="2">
        <f>(2*('Calcification Rates'!$F$30+'Calcification Rates'!$G$30)*('Calcification Rates'!$H$30+'Calcification Rates'!$I$30))+(0.1*('Calcification Rates'!$F$30+'Calcification Rates'!$G$30)*($A56+(2*'Calcification Rates'!$F$30+'Calcification Rates'!$G$30)))*('Calcification Rates'!$H$30+'Calcification Rates'!$I$30)</f>
        <v>20.506332050244239</v>
      </c>
      <c r="AO56" s="2">
        <f>((((((((($A56*2)/PI())/2)+'Calcification Rates'!$F$31)^2)*PI())/2))-((((((($A56*2)/PI())/2)^2)*PI())/2)))*'Calcification Rates'!$H$31</f>
        <v>184.7349756098337</v>
      </c>
      <c r="AP56" s="2">
        <f>((((((((($A56*2)/PI())/2)+('Calcification Rates'!$F$31-'Calcification Rates'!$G$31))^2)*PI())/2))-((((((($A56*2)/PI())/2)^2)*PI())/2)))*('Calcification Rates'!$H$31-'Calcification Rates'!$I$31)</f>
        <v>114.36558564591634</v>
      </c>
      <c r="AQ56" s="2">
        <f>((((((((($A56*2)/PI())/2)+('Calcification Rates'!$F$31+'Calcification Rates'!$G$31))^2)*PI())/2))-((((((($A56*2)/PI())/2)^2)*PI())/2)))*('Calcification Rates'!$H$31+'Calcification Rates'!$I$31)</f>
        <v>273.03451606163202</v>
      </c>
      <c r="AR56" s="2">
        <f>(2*'Calcification Rates'!$F$32*'Calcification Rates'!$H$32)+0.1*'Calcification Rates'!$F$32*($A56+(2*'Calcification Rates'!$F$32))*'Calcification Rates'!$H$32</f>
        <v>13.408868334293967</v>
      </c>
      <c r="AS56" s="2">
        <f>(2*('Calcification Rates'!$F$32-'Calcification Rates'!$G$32)*('Calcification Rates'!$H$32-'Calcification Rates'!$I$32))+(0.1*('Calcification Rates'!$F$32-'Calcification Rates'!$G$32)*($A56+(2*'Calcification Rates'!$F$32-'Calcification Rates'!$G$32)))*('Calcification Rates'!$H$32-'Calcification Rates'!$I$32)</f>
        <v>7.8129051234602915</v>
      </c>
      <c r="AT56" s="2">
        <f>(2*('Calcification Rates'!$F$32+'Calcification Rates'!$G$32)*('Calcification Rates'!$H$32+'Calcification Rates'!$I$32))+(0.1*('Calcification Rates'!$F$32+'Calcification Rates'!$G$32)*($A56+(2*'Calcification Rates'!$F$32+'Calcification Rates'!$G$32)))*('Calcification Rates'!$H$32+'Calcification Rates'!$I$32)</f>
        <v>20.506332050244239</v>
      </c>
      <c r="AU56" s="2">
        <f>((((((((($A56*2)/PI())/2)+'Calcification Rates'!$F$36)^2)*PI())/2))-((((((($A56*2)/PI())/2)^2)*PI())/2)))*'Calcification Rates'!$H$36</f>
        <v>71.70409170169296</v>
      </c>
      <c r="AV56" s="2">
        <f>((((((((($A56*2)/PI())/2)+('Calcification Rates'!$F$36-'Calcification Rates'!$G$36))^2)*PI())/2))-((((((($A56*2)/PI())/2)^2)*PI())/2)))*('Calcification Rates'!$H$36-'Calcification Rates'!$I$36)</f>
        <v>54.945282603381088</v>
      </c>
      <c r="AW56" s="2">
        <f>((((((((($A56*2)/PI())/2)+('Calcification Rates'!$F$36+'Calcification Rates'!$G$36))^2)*PI())/2))-((((((($A56*2)/PI())/2)^2)*PI())/2)))*('Calcification Rates'!$H$36+'Calcification Rates'!$I$36)</f>
        <v>90.39330457271538</v>
      </c>
      <c r="AX56" s="2">
        <f>$A56*'Calcification Rates'!$F$37*'Calcification Rates'!$H$37</f>
        <v>69.789310454545458</v>
      </c>
      <c r="AY56" s="2">
        <f>$A56*('Calcification Rates'!$F$37-'Calcification Rates'!$G$37)*('Calcification Rates'!$H$37-'Calcification Rates'!$I$37)</f>
        <v>53.721607181992404</v>
      </c>
      <c r="AZ56" s="2">
        <f>$A56*('Calcification Rates'!$F$37+'Calcification Rates'!$G$37)*('Calcification Rates'!$H$37+'Calcification Rates'!$I$37)</f>
        <v>87.582339817235436</v>
      </c>
      <c r="BA56" s="2">
        <f>$A56*'Calcification Rates'!$F$38*'Calcification Rates'!$H$38</f>
        <v>103.86766800000002</v>
      </c>
      <c r="BB56" s="2">
        <f>$A56*('Calcification Rates'!$F$38-'Calcification Rates'!$G$38)*('Calcification Rates'!$H$38-'Calcification Rates'!$I$38)</f>
        <v>79.251820363636384</v>
      </c>
      <c r="BC56" s="2">
        <f>$A56*('Calcification Rates'!$F$38+'Calcification Rates'!$G$38)*('Calcification Rates'!$H$38+'Calcification Rates'!$I$38)</f>
        <v>131.35203000000001</v>
      </c>
      <c r="BD56" s="2">
        <f>(2*'Calcification Rates'!$F$39*'Calcification Rates'!$H$39)+0.1*'Calcification Rates'!$F$39*(AN56+(2*'Calcification Rates'!$F$39))*'Calcification Rates'!$H$39</f>
        <v>7.5325904023476236</v>
      </c>
      <c r="BE56" s="2">
        <f>(2*('Calcification Rates'!$F$39-'Calcification Rates'!$G$39)*('Calcification Rates'!$H$39-'Calcification Rates'!$I$39))+(0.1*('Calcification Rates'!$F$39-'Calcification Rates'!$G$39)*(AN56+(2*'Calcification Rates'!$F$39-'Calcification Rates'!$G$39)))*('Calcification Rates'!$H$39-'Calcification Rates'!$I$39)</f>
        <v>4.3745052203831181</v>
      </c>
      <c r="BF56" s="2">
        <f>(2*('Calcification Rates'!$F$39+'Calcification Rates'!$G$39)*('Calcification Rates'!$H$39+'Calcification Rates'!$I$39))+(0.1*('Calcification Rates'!$F$39+'Calcification Rates'!$G$39)*(AN56+(2*'Calcification Rates'!$F$39+'Calcification Rates'!$G$39)))*('Calcification Rates'!$H$39+'Calcification Rates'!$I$39)</f>
        <v>11.557378298062968</v>
      </c>
      <c r="BG56" s="2">
        <f>((((((((($A56*2)/PI())/2)+'Calcification Rates'!$F$40)^2)*PI())/2))-((((((($A56*2)/PI())/2)^2)*PI())/2)))*'Calcification Rates'!$H$40</f>
        <v>71.70409170169296</v>
      </c>
      <c r="BH56" s="2">
        <f>((((((((($A56*2)/PI())/2)+('Calcification Rates'!$F$40-'Calcification Rates'!$G$40))^2)*PI())/2))-((((((($A56*2)/PI())/2)^2)*PI())/2)))*('Calcification Rates'!$H$40-'Calcification Rates'!$I$40)</f>
        <v>54.945282603381088</v>
      </c>
      <c r="BI56" s="2">
        <f>((((((((($A56*2)/PI())/2)+('Calcification Rates'!$F$40+'Calcification Rates'!$G$40))^2)*PI())/2))-((((((($A56*2)/PI())/2)^2)*PI())/2)))*('Calcification Rates'!$H$40+'Calcification Rates'!$I$40)</f>
        <v>90.39330457271538</v>
      </c>
      <c r="BJ56" s="2">
        <f>((((((((($A56*2)/PI())/2)+'Calcification Rates'!$F$41)^2)*PI())/2))-((((((($A56*2)/PI())/2)^2)*PI())/2)))*'Calcification Rates'!$H$41</f>
        <v>82.582653889971795</v>
      </c>
      <c r="BK56" s="2">
        <f>((((((((($A56*2)/PI())/2)+('Calcification Rates'!$F$41-'Calcification Rates'!$G$41))^2)*PI())/2))-((((((($A56*2)/PI())/2)^2)*PI())/2)))*('Calcification Rates'!$H$41-'Calcification Rates'!$I$41)</f>
        <v>66.246870738041508</v>
      </c>
      <c r="BL56" s="2">
        <f>((((((((($A56*2)/PI())/2)+('Calcification Rates'!$F$41+'Calcification Rates'!$G$41))^2)*PI())/2))-((((((($A56*2)/PI())/2)^2)*PI())/2)))*('Calcification Rates'!$H$41+'Calcification Rates'!$I$41)</f>
        <v>100.56770869402798</v>
      </c>
      <c r="BM56" s="2">
        <f>((((1-'Calcification Rates'!$J$42)*$A56)*'Calcification Rates'!$F$42*0.1)+('Calcification Rates'!$J$42*$A56*'Calcification Rates'!$F$42))*'Calcification Rates'!$H$42</f>
        <v>21.184324968905752</v>
      </c>
      <c r="BN56" s="2">
        <f>((((1-'Calcification Rates'!$J$42)*BI56)*(('Calcification Rates'!$F$42-'Calcification Rates'!$G$42)*0.1))+('Calcification Rates'!$J$42*BI56*('Calcification Rates'!$F$42-'Calcification Rates'!$G$42)))*('Calcification Rates'!$H$42-'Calcification Rates'!$I$42)</f>
        <v>26.736257990523171</v>
      </c>
      <c r="BO56" s="2">
        <f>((((1-'Calcification Rates'!$J$42)*BI56)*(('Calcification Rates'!$F$42+'Calcification Rates'!$G$42)*0.1))+('Calcification Rates'!$J$42*BI56*('Calcification Rates'!$F$42+'Calcification Rates'!$G$42)))*('Calcification Rates'!$H$42+'Calcification Rates'!$I$42)</f>
        <v>45.29888041200347</v>
      </c>
      <c r="BP56" s="2">
        <f>(2*'Calcification Rates'!$F$43*'Calcification Rates'!$H$43)+0.1*'Calcification Rates'!$F$43*($A56+(2*'Calcification Rates'!$F$43))*'Calcification Rates'!$H$43</f>
        <v>13.408868334293967</v>
      </c>
      <c r="BQ56" s="2">
        <f>(2*('Calcification Rates'!$F$43-'Calcification Rates'!$G$43)*('Calcification Rates'!$H$43-'Calcification Rates'!$I$43))+(0.1*('Calcification Rates'!$F$43-'Calcification Rates'!$G$43)*($A56+(2*'Calcification Rates'!$F$43-'Calcification Rates'!$G$43)))*('Calcification Rates'!$H$43-'Calcification Rates'!$I$43)</f>
        <v>7.8129051234602915</v>
      </c>
      <c r="BR56" s="2">
        <f>(2*('Calcification Rates'!$F$43+'Calcification Rates'!$G$43)*('Calcification Rates'!$H$43+'Calcification Rates'!$I$43))+(0.1*('Calcification Rates'!$F$43+'Calcification Rates'!$G$43)*($A56+(2*'Calcification Rates'!$F$43+'Calcification Rates'!$G$43)))*('Calcification Rates'!$H$43+'Calcification Rates'!$I$43)</f>
        <v>20.506332050244239</v>
      </c>
      <c r="BS56" s="2">
        <f>$A56*'Calcification Rates'!$F$44*'Calcification Rates'!$H$44</f>
        <v>86.200680000000006</v>
      </c>
      <c r="BT56" s="2">
        <f>$A56*('Calcification Rates'!$F$44-'Calcification Rates'!$G$44)*('Calcification Rates'!$H$44-'Calcification Rates'!$I$44)</f>
        <v>64.145985976693936</v>
      </c>
      <c r="BU56" s="2">
        <f>$A56*('Calcification Rates'!$F$44+'Calcification Rates'!$G$44)*('Calcification Rates'!$H$44+'Calcification Rates'!$I$44)</f>
        <v>110.73324102942456</v>
      </c>
      <c r="BV56" s="2">
        <f>(2*'Calcification Rates'!$F$45*'Calcification Rates'!$H$45)+0.1*'Calcification Rates'!$F$45*($A56+(2*'Calcification Rates'!$F$45))*'Calcification Rates'!$H$45</f>
        <v>13.408868334293967</v>
      </c>
      <c r="BW56" s="2">
        <f>(2*('Calcification Rates'!$F$45-'Calcification Rates'!$G$45)*('Calcification Rates'!$H$45-'Calcification Rates'!$I$45))+(0.1*('Calcification Rates'!$F$45-'Calcification Rates'!$G$45)*($A56+(2*'Calcification Rates'!$F$45-'Calcification Rates'!$G$45)))*('Calcification Rates'!$H$45-'Calcification Rates'!$I$45)</f>
        <v>7.8129051234602915</v>
      </c>
      <c r="BX56" s="2">
        <f>(2*('Calcification Rates'!$F$45+'Calcification Rates'!$G$45)*('Calcification Rates'!$H$45+'Calcification Rates'!$I$45))+(0.1*('Calcification Rates'!$F$45+'Calcification Rates'!$G$45)*($A56+(2*'Calcification Rates'!$F$45+'Calcification Rates'!$G$45)))*('Calcification Rates'!$H$45+'Calcification Rates'!$I$45)</f>
        <v>20.506332050244239</v>
      </c>
      <c r="BY56" s="2">
        <f>$A56*'Calcification Rates'!$F$46*'Calcification Rates'!$H$46</f>
        <v>21.902400000000004</v>
      </c>
      <c r="BZ56" s="2">
        <f>$A56*('Calcification Rates'!$F$46-'Calcification Rates'!$G$46)*('Calcification Rates'!$H$46-'Calcification Rates'!$I$46)</f>
        <v>16.89255</v>
      </c>
      <c r="CA56" s="2">
        <f>$A56*('Calcification Rates'!$F$46+'Calcification Rates'!$G$46)*('Calcification Rates'!$H$46+'Calcification Rates'!$I$46)</f>
        <v>27.422550000000005</v>
      </c>
      <c r="CB56" s="2">
        <f>(2*'Calcification Rates'!$F$47*'Calcification Rates'!$H$47)+0.1*'Calcification Rates'!$F$47*(BL56+(2*'Calcification Rates'!$F$47))*'Calcification Rates'!$H$47</f>
        <v>21.578914068028482</v>
      </c>
      <c r="CC56" s="2">
        <f>(2*('Calcification Rates'!$F$47-'Calcification Rates'!$G$47)*('Calcification Rates'!$H$47-'Calcification Rates'!$I$47))+(0.1*('Calcification Rates'!$F$47-'Calcification Rates'!$G$47)*(BL56+(2*'Calcification Rates'!$F$47-'Calcification Rates'!$G$47)))*('Calcification Rates'!$H$47-'Calcification Rates'!$I$47)</f>
        <v>12.593462609737021</v>
      </c>
      <c r="CD56" s="2">
        <f>(2*('Calcification Rates'!$F$47+'Calcification Rates'!$G$47)*('Calcification Rates'!$H$47+'Calcification Rates'!$I$47))+(0.1*('Calcification Rates'!$F$47+'Calcification Rates'!$G$47)*(BL56+(2*'Calcification Rates'!$F$47+'Calcification Rates'!$G$47)))*('Calcification Rates'!$H$47+'Calcification Rates'!$I$47)</f>
        <v>32.948453112441761</v>
      </c>
      <c r="CE56" s="2">
        <f>(2*'Calcification Rates'!$F$48*'Calcification Rates'!$H$48)+0.1*'Calcification Rates'!$F$48*($A56+(2*'Calcification Rates'!$F$48))*'Calcification Rates'!$H$48</f>
        <v>13.408868334293967</v>
      </c>
      <c r="CF56" s="2">
        <f>(2*('Calcification Rates'!$F$48-'Calcification Rates'!$G$48)*('Calcification Rates'!$H$48-'Calcification Rates'!$I$48))+(0.1*('Calcification Rates'!$F$48-'Calcification Rates'!$G$48)*($A56+(2*'Calcification Rates'!$F$48-'Calcification Rates'!$G$48)))*('Calcification Rates'!$H$48-'Calcification Rates'!$I$48)</f>
        <v>7.8129051234602915</v>
      </c>
      <c r="CG56" s="2">
        <f>(2*('Calcification Rates'!$F$48+'Calcification Rates'!$G$48)*('Calcification Rates'!$H$48+'Calcification Rates'!$I$48))+(0.1*('Calcification Rates'!$F$48+'Calcification Rates'!$G$48)*($A56+(2*'Calcification Rates'!$F$48+'Calcification Rates'!$G$48)))*('Calcification Rates'!$H$48+'Calcification Rates'!$I$48)</f>
        <v>20.506332050244239</v>
      </c>
      <c r="CH56" s="2">
        <f>((((1-'Calcification Rates'!$J$52)*$A56)*'Calcification Rates'!$F$52*0.1)+('Calcification Rates'!$J$52*$A56*'Calcification Rates'!$F$52))*'Calcification Rates'!$H$52</f>
        <v>119.59210871999998</v>
      </c>
      <c r="CI56" s="2">
        <f>((((1-'Calcification Rates'!$J$52)*$A56)*(('Calcification Rates'!$F$52-'Calcification Rates'!$G$52)*0.1))+('Calcification Rates'!$J$52*$A56*('Calcification Rates'!$F$52-'Calcification Rates'!$G$52)))*('Calcification Rates'!$H$52-'Calcification Rates'!$I$52)</f>
        <v>78.286676466122302</v>
      </c>
      <c r="CJ56" s="2">
        <f>((((1-'Calcification Rates'!$J$52)*$A56)*(('Calcification Rates'!$F$52+'Calcification Rates'!$G$52)*0.1))+('Calcification Rates'!$J$52*$A56*('Calcification Rates'!$F$52+'Calcification Rates'!$G$52)))*('Calcification Rates'!$H$52+'Calcification Rates'!$I$52)</f>
        <v>169.19590778204403</v>
      </c>
      <c r="CK56" s="2">
        <f>((((1-'Calcification Rates'!$J$53)*$A56)*'Calcification Rates'!$F$53*0.1)+('Calcification Rates'!$J$53*$A56*'Calcification Rates'!$F$53))*'Calcification Rates'!$H$53</f>
        <v>143.11427820872731</v>
      </c>
      <c r="CL56" s="2">
        <f>((((1-'Calcification Rates'!$J$53)*$A56)*(('Calcification Rates'!$F$53-'Calcification Rates'!$G$53)*0.1))+('Calcification Rates'!$J$53*$A56*('Calcification Rates'!$F$53-'Calcification Rates'!$G$53)))*('Calcification Rates'!$H$53-'Calcification Rates'!$I$53)</f>
        <v>99.047362078324895</v>
      </c>
      <c r="CM56" s="2">
        <f>((((1-'Calcification Rates'!$J$53)*$A56)*(('Calcification Rates'!$F$53+'Calcification Rates'!$G$53)*0.1))+('Calcification Rates'!$J$53*$A56*('Calcification Rates'!$F$53+'Calcification Rates'!$G$53)))*('Calcification Rates'!$H$53+'Calcification Rates'!$I$53)</f>
        <v>195.24399546835417</v>
      </c>
      <c r="CN56" s="2">
        <f>((((1-'Calcification Rates'!$J$54)*$A56)*'Calcification Rates'!$F$54*0.1)+('Calcification Rates'!$J$54*$A56*'Calcification Rates'!$F$54))*'Calcification Rates'!$H$54</f>
        <v>122.01624679257978</v>
      </c>
      <c r="CO56" s="2">
        <f>((((1-'Calcification Rates'!$J$54)*$A56)*(('Calcification Rates'!$F$54-'Calcification Rates'!$G$54)*0.1))+('Calcification Rates'!$J$54*$A56*('Calcification Rates'!$F$54-'Calcification Rates'!$G$54)))*('Calcification Rates'!$H$54-'Calcification Rates'!$I$54)</f>
        <v>87.270706962144232</v>
      </c>
      <c r="CP56" s="2">
        <f>((((1-'Calcification Rates'!$J$54)*$A56)*(('Calcification Rates'!$F$54+'Calcification Rates'!$G$54)*0.1))+('Calcification Rates'!$J$54*$A56*('Calcification Rates'!$F$54+'Calcification Rates'!$G$54)))*('Calcification Rates'!$H$54+'Calcification Rates'!$I$54)</f>
        <v>162.28447188232167</v>
      </c>
      <c r="CQ56" s="2">
        <f>((((1-'Calcification Rates'!$J$55)*$A56)*'Calcification Rates'!$F$55*0.1)+('Calcification Rates'!$J$55*$A56*'Calcification Rates'!$F$55))*'Calcification Rates'!$H$55</f>
        <v>122.025578315625</v>
      </c>
      <c r="CR56" s="2">
        <f>((((1-'Calcification Rates'!$J$55)*$A56)*(('Calcification Rates'!$F$55-'Calcification Rates'!$G$55)*0.1))+('Calcification Rates'!$J$55*$A56*('Calcification Rates'!$F$55-'Calcification Rates'!$G$55)))*('Calcification Rates'!$H$55-'Calcification Rates'!$I$55)</f>
        <v>89.16726508813727</v>
      </c>
      <c r="CS56" s="2">
        <f>((((1-'Calcification Rates'!$J$55)*$A56)*(('Calcification Rates'!$F$55+'Calcification Rates'!$G$55)*0.1))+('Calcification Rates'!$J$55*$A56*('Calcification Rates'!$F$55+'Calcification Rates'!$G$55)))*('Calcification Rates'!$H$55+'Calcification Rates'!$I$55)</f>
        <v>159.88077905370406</v>
      </c>
      <c r="CT56" s="2">
        <f>((((1-'Calcification Rates'!$J$56)*$A56)*'Calcification Rates'!$F$56*0.1)+('Calcification Rates'!$J$56*$A56*'Calcification Rates'!$F$56))*'Calcification Rates'!$H$56</f>
        <v>117.86398469999999</v>
      </c>
      <c r="CU56" s="2">
        <f>((((1-'Calcification Rates'!$J$56)*$A56)*(('Calcification Rates'!$F$56-'Calcification Rates'!$G$56)*0.1))+('Calcification Rates'!$J$56*$A56*('Calcification Rates'!$F$56-'Calcification Rates'!$G$56)))*('Calcification Rates'!$H$56-'Calcification Rates'!$I$56)</f>
        <v>87.336556499964928</v>
      </c>
      <c r="CV56" s="2">
        <f>((((1-'Calcification Rates'!$J$56)*$A56)*(('Calcification Rates'!$F$56+'Calcification Rates'!$G$56)*0.1))+('Calcification Rates'!$J$56*$A56*('Calcification Rates'!$F$56+'Calcification Rates'!$G$56)))*('Calcification Rates'!$H$56+'Calcification Rates'!$I$56)</f>
        <v>152.88089536158648</v>
      </c>
      <c r="CW56" s="2">
        <f>((((1-'Calcification Rates'!$J$57)*$A56)*'Calcification Rates'!$F$57*0.1)+('Calcification Rates'!$J$57*$A56*'Calcification Rates'!$F$57))*'Calcification Rates'!$H$57</f>
        <v>120.54271162499998</v>
      </c>
      <c r="CX56" s="2">
        <f>((((1-'Calcification Rates'!$J$57)*$A56)*(('Calcification Rates'!$F$57-'Calcification Rates'!$G$57)*0.1))+('Calcification Rates'!$J$57*$A56*('Calcification Rates'!$F$57-'Calcification Rates'!$G$57)))*('Calcification Rates'!$H$57-'Calcification Rates'!$I$57)</f>
        <v>78.938810682660588</v>
      </c>
      <c r="CY56" s="2">
        <f>((((1-'Calcification Rates'!$J$57)*$A56)*(('Calcification Rates'!$F$57+'Calcification Rates'!$G$57)*0.1))+('Calcification Rates'!$J$57*$A56*('Calcification Rates'!$F$57+'Calcification Rates'!$G$57)))*('Calcification Rates'!$H$57+'Calcification Rates'!$I$57)</f>
        <v>169.62908333659175</v>
      </c>
      <c r="CZ56" s="2">
        <f>((((1-'Calcification Rates'!$J$58)*$A56)*'Calcification Rates'!$F$58*0.1)+('Calcification Rates'!$J$58*$A56*'Calcification Rates'!$F$58))*'Calcification Rates'!$H$58</f>
        <v>122.01624679257978</v>
      </c>
      <c r="DA56" s="2">
        <f>((((1-'Calcification Rates'!$J$58)*$A56)*(('Calcification Rates'!$F$58-'Calcification Rates'!$G$58)*0.1))+('Calcification Rates'!$J$58*$A56*('Calcification Rates'!$F$58-'Calcification Rates'!$G$58)))*('Calcification Rates'!$H$58-'Calcification Rates'!$I$58)</f>
        <v>87.270706962144232</v>
      </c>
      <c r="DB56" s="2">
        <f>((((1-'Calcification Rates'!$J$58)*$A56)*(('Calcification Rates'!$F$58+'Calcification Rates'!$G$58)*0.1))+('Calcification Rates'!$J$58*$A56*('Calcification Rates'!$F$58+'Calcification Rates'!$G$58)))*('Calcification Rates'!$H$58+'Calcification Rates'!$I$58)</f>
        <v>162.28447188232167</v>
      </c>
      <c r="DC56" s="2">
        <f>((((1-'Calcification Rates'!$J$59)*$A56)*'Calcification Rates'!$F$59*0.1)+('Calcification Rates'!$J$59*$A56*'Calcification Rates'!$F$59))*'Calcification Rates'!$H$59</f>
        <v>101.14980624</v>
      </c>
      <c r="DD56" s="2">
        <f>((((1-'Calcification Rates'!$J$59)*$A56)*(('Calcification Rates'!$F$59-'Calcification Rates'!$G$59)*0.1))+('Calcification Rates'!$J$59*$A56*('Calcification Rates'!$F$59-'Calcification Rates'!$G$59)))*('Calcification Rates'!$H$59-'Calcification Rates'!$I$59)</f>
        <v>78.466951799999975</v>
      </c>
      <c r="DE56" s="2">
        <f>((((1-'Calcification Rates'!$J$59)*$A56)*(('Calcification Rates'!$F$59+'Calcification Rates'!$G$59)*0.1))+('Calcification Rates'!$J$59*$A56*('Calcification Rates'!$F$59+'Calcification Rates'!$G$59)))*('Calcification Rates'!$H$59+'Calcification Rates'!$I$59)</f>
        <v>125.98353144000001</v>
      </c>
      <c r="DF56" s="2">
        <f>((((1-'Calcification Rates'!$J$60)*$A56)*'Calcification Rates'!$F$60*0.1)+('Calcification Rates'!$J$60*$A56*'Calcification Rates'!$F$60))*'Calcification Rates'!$H$60</f>
        <v>131.41042309756099</v>
      </c>
      <c r="DG56" s="2">
        <f>((((1-'Calcification Rates'!$J$60)*$A56)*(('Calcification Rates'!$F$60-'Calcification Rates'!$G$60)*0.1))+('Calcification Rates'!$J$60*$A56*('Calcification Rates'!$F$60-'Calcification Rates'!$G$60)))*('Calcification Rates'!$H$60-'Calcification Rates'!$I$60)</f>
        <v>100.39911980990895</v>
      </c>
      <c r="DH56" s="2">
        <f>((((1-'Calcification Rates'!$J$60)*$A56)*(('Calcification Rates'!$F$60+'Calcification Rates'!$G$60)*0.1))+('Calcification Rates'!$J$60*$A56*('Calcification Rates'!$F$60+'Calcification Rates'!$G$60)))*('Calcification Rates'!$H$60+'Calcification Rates'!$I$60)</f>
        <v>166.46805334624909</v>
      </c>
      <c r="DI56" s="2">
        <f>((((1-'Calcification Rates'!$J$61)*$A56)*'Calcification Rates'!$F$61*0.1)+('Calcification Rates'!$J$61*$A56*'Calcification Rates'!$F$61))*'Calcification Rates'!$H$61</f>
        <v>122.01624679257978</v>
      </c>
      <c r="DJ56" s="2">
        <f>((((1-'Calcification Rates'!$J$61)*$A56)*(('Calcification Rates'!$F$61-'Calcification Rates'!$G$61)*0.1))+('Calcification Rates'!$J$61*$A56*('Calcification Rates'!$F$61-'Calcification Rates'!$G$61)))*('Calcification Rates'!$H$61-'Calcification Rates'!$I$61)</f>
        <v>87.270706962144232</v>
      </c>
      <c r="DK56" s="2">
        <f>((((1-'Calcification Rates'!$J$61)*$A56)*(('Calcification Rates'!$F$61+'Calcification Rates'!$G$61)*0.1))+('Calcification Rates'!$J$61*$A56*('Calcification Rates'!$F$61+'Calcification Rates'!$G$61)))*('Calcification Rates'!$H$61+'Calcification Rates'!$I$61)</f>
        <v>162.28447188232167</v>
      </c>
      <c r="DL56" s="2">
        <f>(2*'Calcification Rates'!$F$62*'Calcification Rates'!$H$62)+0.1*'Calcification Rates'!$F$62*(CV56+(2*'Calcification Rates'!$F$62))*'Calcification Rates'!$H$62</f>
        <v>30.75697198708076</v>
      </c>
      <c r="DM56" s="2">
        <f>(2*('Calcification Rates'!$F$62-'Calcification Rates'!$G$62)*('Calcification Rates'!$H$62-'Calcification Rates'!$I$62))+(0.1*('Calcification Rates'!$F$62-'Calcification Rates'!$G$62)*(CV56+(2*'Calcification Rates'!$F$62-'Calcification Rates'!$G$62)))*('Calcification Rates'!$H$62-'Calcification Rates'!$I$62)</f>
        <v>17.963840564078176</v>
      </c>
      <c r="DN56" s="2">
        <f>(2*('Calcification Rates'!$F$62+'Calcification Rates'!$G$62)*('Calcification Rates'!$H$62+'Calcification Rates'!$I$62))+(0.1*('Calcification Rates'!$F$62+'Calcification Rates'!$G$62)*(CV56+(2*'Calcification Rates'!$F$62+'Calcification Rates'!$G$62)))*('Calcification Rates'!$H$62+'Calcification Rates'!$I$62)</f>
        <v>46.925670800856231</v>
      </c>
      <c r="DO56" s="2">
        <f>((((((((($A56*2)/PI())/2)+'Calcification Rates'!$F$63)^2)*PI())/2))-((((((($A56*2)/PI())/2)^2)*PI())/2)))*'Calcification Rates'!$H$63</f>
        <v>58.147017648815101</v>
      </c>
      <c r="DP56" s="2">
        <f>((((((((($A56*2)/PI())/2)+('Calcification Rates'!$F$63-'Calcification Rates'!$G$63))^2)*PI())/2))-((((((($A56*2)/PI())/2)^2)*PI())/2)))*('Calcification Rates'!$H$63-'Calcification Rates'!$I$63)</f>
        <v>42.737214790502861</v>
      </c>
      <c r="DQ56" s="2">
        <f>((((((((($A56*2)/PI())/2)+('Calcification Rates'!$F$63+'Calcification Rates'!$G$63))^2)*PI())/2))-((((((($A56*2)/PI())/2)^2)*PI())/2)))*('Calcification Rates'!$H$63+'Calcification Rates'!$I$63)</f>
        <v>75.343495142307134</v>
      </c>
      <c r="DR56" s="2">
        <f>(2*'Calcification Rates'!$F$64*'Calcification Rates'!$H$64)+0.1*'Calcification Rates'!$F$64*($A56+(2*'Calcification Rates'!$F$64))*'Calcification Rates'!$H$64</f>
        <v>13.408868334293967</v>
      </c>
      <c r="DS56" s="2">
        <f>(2*('Calcification Rates'!$F$64-'Calcification Rates'!$G$64)*('Calcification Rates'!$H$64-'Calcification Rates'!$I$64))+(0.1*('Calcification Rates'!$F$64-'Calcification Rates'!$G$64)*($A56+(2*'Calcification Rates'!$F$64-'Calcification Rates'!$G$64)))*('Calcification Rates'!$H$64-'Calcification Rates'!$I$64)</f>
        <v>7.8129051234602915</v>
      </c>
      <c r="DT56" s="2">
        <f>(2*('Calcification Rates'!$F$64+'Calcification Rates'!$G$64)*('Calcification Rates'!$H$64+'Calcification Rates'!$I$64))+(0.1*('Calcification Rates'!$F$64+'Calcification Rates'!$G$64)*($A56+(2*'Calcification Rates'!$F$64+'Calcification Rates'!$G$64)))*('Calcification Rates'!$H$64+'Calcification Rates'!$I$64)</f>
        <v>20.506332050244239</v>
      </c>
      <c r="DU56" s="2">
        <f>((((((((($A56*2)/PI())/2)+'Calcification Rates'!$F$65)^2)*PI())/2))-((((((($A56*2)/PI())/2)^2)*PI())/2)))*'Calcification Rates'!$H$65</f>
        <v>58.147017648815101</v>
      </c>
      <c r="DV56" s="2">
        <f>((((((((($A56*2)/PI())/2)+('Calcification Rates'!$F$65-'Calcification Rates'!$G$65))^2)*PI())/2))-((((((($A56*2)/PI())/2)^2)*PI())/2)))*('Calcification Rates'!$H$65-'Calcification Rates'!$I$65)</f>
        <v>42.737214790502861</v>
      </c>
      <c r="DW56" s="2">
        <f>((((((((($A56*2)/PI())/2)+('Calcification Rates'!$F$65+'Calcification Rates'!$G$65))^2)*PI())/2))-((((((($A56*2)/PI())/2)^2)*PI())/2)))*('Calcification Rates'!$H$65+'Calcification Rates'!$I$65)</f>
        <v>75.343495142307134</v>
      </c>
      <c r="DX56" s="2">
        <f>(2*'Calcification Rates'!$F$66*'Calcification Rates'!$H$66)+0.1*'Calcification Rates'!$F$66*(DH56+(2*'Calcification Rates'!$F$66))*'Calcification Rates'!$H$66</f>
        <v>33.140763357524669</v>
      </c>
      <c r="DY56" s="2">
        <f>(2*('Calcification Rates'!$F$66-'Calcification Rates'!$G$66)*('Calcification Rates'!$H$66-'Calcification Rates'!$I$66))+(0.1*('Calcification Rates'!$F$66-'Calcification Rates'!$G$66)*(DH56+(2*'Calcification Rates'!$F$66-'Calcification Rates'!$G$66)))*('Calcification Rates'!$H$66-'Calcification Rates'!$I$66)</f>
        <v>19.358673843241284</v>
      </c>
      <c r="DZ56" s="2">
        <f>(2*('Calcification Rates'!$F$66+'Calcification Rates'!$G$66)*('Calcification Rates'!$H$66+'Calcification Rates'!$I$66))+(0.1*('Calcification Rates'!$F$66+'Calcification Rates'!$G$66)*(DH56+(2*'Calcification Rates'!$F$66+'Calcification Rates'!$G$66)))*('Calcification Rates'!$H$66+'Calcification Rates'!$I$66)</f>
        <v>50.555934545356422</v>
      </c>
      <c r="EA56" s="2">
        <f>((((((((($A56*2)/PI())/2)+'Calcification Rates'!$F$67)^2)*PI())/2))-((((((($A56*2)/PI())/2)^2)*PI())/2)))*'Calcification Rates'!$H$67</f>
        <v>58.147017648815101</v>
      </c>
      <c r="EB56" s="2">
        <f>((((((((($A56*2)/PI())/2)+('Calcification Rates'!$F$67-'Calcification Rates'!$G$67))^2)*PI())/2))-((((((($A56*2)/PI())/2)^2)*PI())/2)))*('Calcification Rates'!$H$67-'Calcification Rates'!$I$67)</f>
        <v>42.737214790502861</v>
      </c>
      <c r="EC56" s="2">
        <f>((((((((($A56*2)/PI())/2)+('Calcification Rates'!$F$67+'Calcification Rates'!$G$67))^2)*PI())/2))-((((((($A56*2)/PI())/2)^2)*PI())/2)))*('Calcification Rates'!$H$67+'Calcification Rates'!$I$67)</f>
        <v>75.343495142307134</v>
      </c>
      <c r="ED56" s="2">
        <f>((((((((($A56*2)/PI())/2)+'Calcification Rates'!$F$68)^2)*PI())/2))-((((((($A56*2)/PI())/2)^2)*PI())/2)))*'Calcification Rates'!$H$68</f>
        <v>58.147017648815101</v>
      </c>
      <c r="EE56" s="2">
        <f>((((((((($A56*2)/PI())/2)+('Calcification Rates'!$F$68-'Calcification Rates'!$G$68))^2)*PI())/2))-((((((($A56*2)/PI())/2)^2)*PI())/2)))*('Calcification Rates'!$H$68-'Calcification Rates'!$I$68)</f>
        <v>42.737214790502861</v>
      </c>
      <c r="EF56" s="2">
        <f>((((((((($A56*2)/PI())/2)+('Calcification Rates'!$F$68+'Calcification Rates'!$G$68))^2)*PI())/2))-((((((($A56*2)/PI())/2)^2)*PI())/2)))*('Calcification Rates'!$H$68+'Calcification Rates'!$I$68)</f>
        <v>75.343495142307134</v>
      </c>
      <c r="EG56" s="2">
        <f>((((1-'Calcification Rates'!$J$69)*$A56)*'Calcification Rates'!$F$69*0.1)+('Calcification Rates'!$J$69*$A56*'Calcification Rates'!$F$69))*'Calcification Rates'!$H$69</f>
        <v>16.574055300000001</v>
      </c>
      <c r="EH56" s="2">
        <f>((((1-'Calcification Rates'!$J$69)*EC56)*(('Calcification Rates'!$F$69-'Calcification Rates'!$G$69)*0.1))+('Calcification Rates'!$J$69*EC56*('Calcification Rates'!$F$69-'Calcification Rates'!$G$69)))*('Calcification Rates'!$H$69-'Calcification Rates'!$I$69)</f>
        <v>17.088486319920364</v>
      </c>
      <c r="EI56" s="2">
        <f>((((1-'Calcification Rates'!$J$69)*EC56)*(('Calcification Rates'!$F$69+'Calcification Rates'!$G$69)*0.1))+('Calcification Rates'!$J$69*EC56*('Calcification Rates'!$F$69+'Calcification Rates'!$G$69)))*('Calcification Rates'!$H$69+'Calcification Rates'!$I$69)</f>
        <v>29.803526236914493</v>
      </c>
      <c r="EJ56" s="2">
        <f>(2*'Calcification Rates'!$F$70*'Calcification Rates'!$H$70)+0.1*'Calcification Rates'!$F$70*(DT56+(2*'Calcification Rates'!$F$70))*'Calcification Rates'!$H$70</f>
        <v>7.5325904023476236</v>
      </c>
      <c r="EK56" s="2">
        <f>(2*('Calcification Rates'!$F$70-'Calcification Rates'!$G$70)*('Calcification Rates'!$H$70-'Calcification Rates'!$I$70))+(0.1*('Calcification Rates'!$F$70-'Calcification Rates'!$G$70)*(DT56+(2*'Calcification Rates'!$F$70-'Calcification Rates'!$G$70)))*('Calcification Rates'!$H$70-'Calcification Rates'!$I$70)</f>
        <v>4.3745052203831181</v>
      </c>
      <c r="EL56" s="2">
        <f>(2*('Calcification Rates'!$F$70+'Calcification Rates'!$G$70)*('Calcification Rates'!$H$70+'Calcification Rates'!$I$70))+(0.1*('Calcification Rates'!$F$70+'Calcification Rates'!$G$70)*(DT56+(2*'Calcification Rates'!$F$70+'Calcification Rates'!$G$70)))*('Calcification Rates'!$H$70+'Calcification Rates'!$I$70)</f>
        <v>11.557378298062968</v>
      </c>
      <c r="EM56" s="2">
        <f>((((1-'Calcification Rates'!$J$71)*$A56)*'Calcification Rates'!$F$71*0.1)+('Calcification Rates'!$J$71*$A56*'Calcification Rates'!$F$71))*'Calcification Rates'!$H$71</f>
        <v>122.01624679257978</v>
      </c>
      <c r="EN56" s="2">
        <f>((((1-'Calcification Rates'!$J$71)*$A56)*(('Calcification Rates'!$F$71-'Calcification Rates'!$G$71)*0.1))+('Calcification Rates'!$J$71*$A56*('Calcification Rates'!$F$71-'Calcification Rates'!$G$71)))*('Calcification Rates'!$H$71-'Calcification Rates'!$I$71)</f>
        <v>87.270706962144232</v>
      </c>
      <c r="EO56" s="2">
        <f>((((1-'Calcification Rates'!$J$71)*$A56)*(('Calcification Rates'!$F$71+'Calcification Rates'!$G$71)*0.1))+('Calcification Rates'!$J$71*$A56*('Calcification Rates'!$F$71+'Calcification Rates'!$G$71)))*('Calcification Rates'!$H$71+'Calcification Rates'!$I$71)</f>
        <v>162.28447188232167</v>
      </c>
      <c r="EP56" s="2">
        <f>(2*'Calcification Rates'!$F$72*'Calcification Rates'!$H$72)+0.1*'Calcification Rates'!$F$72*($A56+(2*'Calcification Rates'!$F$72))*'Calcification Rates'!$H$72</f>
        <v>13.408868334293967</v>
      </c>
      <c r="EQ56" s="2">
        <f>(2*('Calcification Rates'!$F$72-'Calcification Rates'!$G$72)*('Calcification Rates'!$H$72-'Calcification Rates'!$I$72))+(0.1*('Calcification Rates'!$F$72-'Calcification Rates'!$G$72)*($A56+(2*'Calcification Rates'!$F$72-'Calcification Rates'!$G$72)))*('Calcification Rates'!$H$72-'Calcification Rates'!$I$72)</f>
        <v>7.8129051234602915</v>
      </c>
      <c r="ER56" s="2">
        <f>(2*('Calcification Rates'!$F$72+'Calcification Rates'!$G$72)*('Calcification Rates'!$H$72+'Calcification Rates'!$I$72))+(0.1*('Calcification Rates'!$F$72+'Calcification Rates'!$G$72)*($A56+(2*'Calcification Rates'!$F$72+'Calcification Rates'!$G$72)))*('Calcification Rates'!$H$72+'Calcification Rates'!$I$72)</f>
        <v>20.506332050244239</v>
      </c>
      <c r="ES56" s="2">
        <f>$A56*'Calcification Rates'!$F$73*'Calcification Rates'!$H$73</f>
        <v>72.900000000000006</v>
      </c>
      <c r="ET56" s="2">
        <f>$A56*('Calcification Rates'!$F$73-'Calcification Rates'!$G$73)*('Calcification Rates'!$H$73-'Calcification Rates'!$I$73)</f>
        <v>51.040260000000004</v>
      </c>
      <c r="EU56" s="2">
        <f>$A56*('Calcification Rates'!$F$73+'Calcification Rates'!$G$73)*('Calcification Rates'!$H$73+'Calcification Rates'!$I$73)</f>
        <v>98.627760000000009</v>
      </c>
      <c r="EV56" s="2">
        <f>(2*'Calcification Rates'!$F$74*'Calcification Rates'!$H$74)+0.1*'Calcification Rates'!$F$74*($A56+(2*'Calcification Rates'!$F$74))*'Calcification Rates'!$H$74</f>
        <v>13.408868334293967</v>
      </c>
      <c r="EW56" s="2">
        <f>(2*('Calcification Rates'!$F$74-'Calcification Rates'!$G$74)*('Calcification Rates'!$H$74-'Calcification Rates'!$I$74))+(0.1*('Calcification Rates'!$F$74-'Calcification Rates'!$G$74)*($A56+(2*'Calcification Rates'!$F$74-'Calcification Rates'!$G$74)))*('Calcification Rates'!$H$74-'Calcification Rates'!$I$74)</f>
        <v>7.8129051234602915</v>
      </c>
      <c r="EX56" s="2">
        <f>(2*('Calcification Rates'!$F$74+'Calcification Rates'!$G$74)*('Calcification Rates'!$H$74+'Calcification Rates'!$I$74))+(0.1*('Calcification Rates'!$F$74+'Calcification Rates'!$G$74)*($A56+(2*'Calcification Rates'!$F$74+'Calcification Rates'!$G$74)))*('Calcification Rates'!$H$74+'Calcification Rates'!$I$74)</f>
        <v>20.506332050244239</v>
      </c>
      <c r="EY56" s="2">
        <f>$A56*'Calcification Rates'!$F$75*'Calcification Rates'!$H$75</f>
        <v>45.528472653061229</v>
      </c>
      <c r="EZ56" s="2">
        <f>$A56*('Calcification Rates'!$F$75-'Calcification Rates'!$G$75)*('Calcification Rates'!$H$75-'Calcification Rates'!$I$75)</f>
        <v>35.343060015649478</v>
      </c>
      <c r="FA56" s="2">
        <f>$A56*('Calcification Rates'!$F$75+'Calcification Rates'!$G$75)*('Calcification Rates'!$H$75+'Calcification Rates'!$I$75)</f>
        <v>56.898405904397421</v>
      </c>
      <c r="FB56" s="2">
        <f>((((1-'Calcification Rates'!$J$76)*$A56)*'Calcification Rates'!$F$76*0.1)+('Calcification Rates'!$J$76*$A56*'Calcification Rates'!$F$76))*'Calcification Rates'!$H$76</f>
        <v>31.172039999999999</v>
      </c>
      <c r="FC56" s="2">
        <f>((((1-'Calcification Rates'!$J$76)*$A56)*(('Calcification Rates'!$F$76-'Calcification Rates'!$G$76)*0.1))+('Calcification Rates'!$J$76*$A56*('Calcification Rates'!$F$76-'Calcification Rates'!$G$76)))*('Calcification Rates'!$H$76-'Calcification Rates'!$I$76)</f>
        <v>21.817657151999999</v>
      </c>
      <c r="FD56" s="2">
        <f>((((1-'Calcification Rates'!$J$76)*$A56)*(('Calcification Rates'!$F$76+'Calcification Rates'!$G$76)*0.1))+('Calcification Rates'!$J$76*$A56*('Calcification Rates'!$F$76+'Calcification Rates'!$G$76)))*('Calcification Rates'!$H$76+'Calcification Rates'!$I$76)</f>
        <v>42.183389951999999</v>
      </c>
      <c r="FE56" s="113">
        <f>$A56*'Calcification Rates'!$F$77*'Calcification Rates'!$H$77</f>
        <v>95.580000000000013</v>
      </c>
      <c r="FF56" s="113">
        <f>$A56*('Calcification Rates'!$F$77-'Calcification Rates'!$G$77)*('Calcification Rates'!$H$77-'Calcification Rates'!$I$77)</f>
        <v>66.792600000000007</v>
      </c>
      <c r="FG56" s="113">
        <f>$A56*('Calcification Rates'!$F$77+'Calcification Rates'!$G$77)*('Calcification Rates'!$H$77+'Calcification Rates'!$I$77)</f>
        <v>129.49200000000002</v>
      </c>
      <c r="FH56" s="113">
        <f>$A56*'Calcification Rates'!$F$81*'Calcification Rates'!$H$81</f>
        <v>9.6120000000000001</v>
      </c>
      <c r="FI56" s="113">
        <f>$A56*('Calcification Rates'!$F$81-'Calcification Rates'!$G$81)*('Calcification Rates'!$H$81-'Calcification Rates'!$I$81)</f>
        <v>5.4539999999999997</v>
      </c>
      <c r="FJ56" s="113">
        <f>$A56*('Calcification Rates'!$F$81+'Calcification Rates'!$G$81)*('Calcification Rates'!$H$81+'Calcification Rates'!$I$81)</f>
        <v>13.77</v>
      </c>
      <c r="FK56" s="113">
        <f>$A56*'Calcification Rates'!$F$84*'Calcification Rates'!$H$84</f>
        <v>9.6120000000000001</v>
      </c>
      <c r="FL56" s="113">
        <f>$A56*('Calcification Rates'!$F$84-'Calcification Rates'!$G$84)*('Calcification Rates'!$H$84-'Calcification Rates'!$I$84)</f>
        <v>5.4539999999999997</v>
      </c>
      <c r="FM56" s="113">
        <f>$A56*('Calcification Rates'!$F$84+'Calcification Rates'!$G$84)*('Calcification Rates'!$H$84+'Calcification Rates'!$I$84)</f>
        <v>13.77</v>
      </c>
    </row>
    <row r="57" spans="1:169" x14ac:dyDescent="0.3">
      <c r="A57" s="1">
        <v>55</v>
      </c>
      <c r="B57" s="2">
        <f>((((1-'Calcification Rates'!$J$11)*A57)*'Calcification Rates'!$F$11*0.1)+('Calcification Rates'!$J$11*A57*'Calcification Rates'!$F$11))*'Calcification Rates'!$H$11</f>
        <v>124.27580691836829</v>
      </c>
      <c r="C57" s="2">
        <f>((((1-'Calcification Rates'!$J$11)*A57)*(('Calcification Rates'!$F$11-'Calcification Rates'!$G$11)*0.1))+('Calcification Rates'!$J$11*A57*('Calcification Rates'!$F$11-'Calcification Rates'!$G$11)))*('Calcification Rates'!$H$11-'Calcification Rates'!$I$11)</f>
        <v>88.886831165146901</v>
      </c>
      <c r="D57" s="2">
        <f>((((1-'Calcification Rates'!$J$11)*A57)*(('Calcification Rates'!$F$11+'Calcification Rates'!$G$11)*0.1))+('Calcification Rates'!$J$11*A57*('Calcification Rates'!$F$11+'Calcification Rates'!$G$11)))*('Calcification Rates'!$H$11+'Calcification Rates'!$I$11)</f>
        <v>165.28973988014246</v>
      </c>
      <c r="E57" s="2">
        <f>((((1-'Calcification Rates'!$J$12)*A57)*'Calcification Rates'!$F$12*0.1)+('Calcification Rates'!$J$12*A57*'Calcification Rates'!$F$12))*'Calcification Rates'!$H$12</f>
        <v>21.576627283144752</v>
      </c>
      <c r="F57" s="2">
        <f>((((1-'Calcification Rates'!$J$12)*A57)*(('Calcification Rates'!$F$12-'Calcification Rates'!$G$12)*0.1))+('Calcification Rates'!$J$12*A57*('Calcification Rates'!$F$12-'Calcification Rates'!$G$12)))*('Calcification Rates'!$H$12-'Calcification Rates'!$I$12)</f>
        <v>16.267733505592329</v>
      </c>
      <c r="G57" s="2">
        <f>((((1-'Calcification Rates'!$J$12)*A57)*(('Calcification Rates'!$F$12+'Calcification Rates'!$G$12)*0.1))+('Calcification Rates'!$J$12*A57*('Calcification Rates'!$F$12+'Calcification Rates'!$G$12)))*('Calcification Rates'!$H$12+'Calcification Rates'!$I$12)</f>
        <v>27.562200922259624</v>
      </c>
      <c r="H57" s="2">
        <f>(2*'Calcification Rates'!$F$13*'Calcification Rates'!$H$13)+0.1*'Calcification Rates'!$F$13*(A57+(2*'Calcification Rates'!$F$13))*'Calcification Rates'!$H$13</f>
        <v>13.584312777726122</v>
      </c>
      <c r="I57" s="2">
        <f>(2*('Calcification Rates'!$F$13-'Calcification Rates'!$G$13)*('Calcification Rates'!$H$13-'Calcification Rates'!$I$13))+(0.1*('Calcification Rates'!$F$13-'Calcification Rates'!$G$13)*(A57+(2*'Calcification Rates'!$F$13-'Calcification Rates'!$G$13)))*('Calcification Rates'!$H$13-'Calcification Rates'!$I$13)</f>
        <v>7.9155633306245576</v>
      </c>
      <c r="J57" s="2">
        <f>(2*('Calcification Rates'!$F$13+'Calcification Rates'!$G$13)*('Calcification Rates'!$H$13+'Calcification Rates'!$I$13))+(0.1*('Calcification Rates'!$F$13+'Calcification Rates'!$G$13)*(A57+(2*'Calcification Rates'!$F$13+'Calcification Rates'!$G$13)))*('Calcification Rates'!$H$13+'Calcification Rates'!$I$13)</f>
        <v>20.773515500131118</v>
      </c>
      <c r="K57" s="2">
        <f>(2*'Calcification Rates'!$F$14*'Calcification Rates'!$H$14)+0.1*'Calcification Rates'!$F$14*(A57+(2*'Calcification Rates'!$F$14))*'Calcification Rates'!$H$14</f>
        <v>25.523845868404035</v>
      </c>
      <c r="L57" s="2">
        <f>(2*('Calcification Rates'!$F$14-'Calcification Rates'!$G$14)*('Calcification Rates'!$H$14-'Calcification Rates'!$I$14))+(0.1*('Calcification Rates'!$F$14-'Calcification Rates'!$G$14)*(A57+(2*'Calcification Rates'!$F$14-'Calcification Rates'!$G$14)))*('Calcification Rates'!$H$14-'Calcification Rates'!$I$14)</f>
        <v>15.923277182656413</v>
      </c>
      <c r="M57" s="2">
        <f>(2*('Calcification Rates'!$F$14+'Calcification Rates'!$G$14)*('Calcification Rates'!$H$14+'Calcification Rates'!$I$14))+(0.1*('Calcification Rates'!$F$14+'Calcification Rates'!$G$14)*(A57+(2*'Calcification Rates'!$F$14+'Calcification Rates'!$G$14)))*('Calcification Rates'!$H$14+'Calcification Rates'!$I$14)</f>
        <v>37.440582497486723</v>
      </c>
      <c r="N57" s="2">
        <f>((((((((($A57*2)/PI())/2)+'Calcification Rates'!$F$15)^2)*PI())/2))-((((((($A57*2)/PI())/2)^2)*PI())/2)))*'Calcification Rates'!$H$15</f>
        <v>69.102165533547804</v>
      </c>
      <c r="O57" s="2">
        <f>((((((((($A57*2)/PI())/2)+('Calcification Rates'!$F$15-'Calcification Rates'!$G$15))^2)*PI())/2))-((((((($A57*2)/PI())/2)^2)*PI())/2)))*('Calcification Rates'!$H$15-'Calcification Rates'!$I$15)</f>
        <v>52.694523352835908</v>
      </c>
      <c r="P57" s="2">
        <f>((((((((($A57*2)/PI())/2)+('Calcification Rates'!$F$15+'Calcification Rates'!$G$15))^2)*PI())/2))-((((((($A57*2)/PI())/2)^2)*PI())/2)))*('Calcification Rates'!$H$15+'Calcification Rates'!$I$15)</f>
        <v>87.586176985296376</v>
      </c>
      <c r="Q57" s="2">
        <f>(2*'Calcification Rates'!$F$16*'Calcification Rates'!$H$16)+0.1*'Calcification Rates'!$F$16*(A57+(2*'Calcification Rates'!$F$16))*'Calcification Rates'!$H$16</f>
        <v>25.523845868404035</v>
      </c>
      <c r="R57" s="2">
        <f>(2*('Calcification Rates'!$F$16-'Calcification Rates'!$G$16)*('Calcification Rates'!$H$16-'Calcification Rates'!$I$16))+(0.1*('Calcification Rates'!$F$16-'Calcification Rates'!$G$16)*(A57+(2*'Calcification Rates'!$F$16-'Calcification Rates'!$G$16)))*('Calcification Rates'!$H$16-'Calcification Rates'!$I$16)</f>
        <v>15.923277182656413</v>
      </c>
      <c r="S57" s="2">
        <f>(2*('Calcification Rates'!$F$16+'Calcification Rates'!$G$16)*('Calcification Rates'!$H$16+'Calcification Rates'!$I$16))+(0.1*('Calcification Rates'!$F$16+'Calcification Rates'!$G$16)*(A57+(2*'Calcification Rates'!$F$16+'Calcification Rates'!$G$16)))*('Calcification Rates'!$H$16+'Calcification Rates'!$I$16)</f>
        <v>37.440582497486723</v>
      </c>
      <c r="T57" s="2">
        <f>$A57*'Calcification Rates'!$F$17*'Calcification Rates'!$H$17</f>
        <v>67.369087202605925</v>
      </c>
      <c r="U57" s="2">
        <f>$A57*('Calcification Rates'!$F$17-'Calcification Rates'!$G$17)*('Calcification Rates'!$H$17-'Calcification Rates'!$I$17)</f>
        <v>51.582044342179302</v>
      </c>
      <c r="V57" s="2">
        <f>$A57*('Calcification Rates'!$F$17+'Calcification Rates'!$G$17)*('Calcification Rates'!$H$17+'Calcification Rates'!$I$17)</f>
        <v>85.044777226951126</v>
      </c>
      <c r="W57" s="2">
        <f>$A57*'Calcification Rates'!$F$22*'Calcification Rates'!$H$22</f>
        <v>9.7899999999999991</v>
      </c>
      <c r="X57" s="2">
        <f>$A57*('Calcification Rates'!$F$22-'Calcification Rates'!$G$22)*('Calcification Rates'!$H$22-'Calcification Rates'!$I$22)</f>
        <v>5.5549999999999997</v>
      </c>
      <c r="Y57" s="2">
        <f>$A57*('Calcification Rates'!$F$22+'Calcification Rates'!$G$22)*('Calcification Rates'!$H$22+'Calcification Rates'!$I$22)</f>
        <v>14.025</v>
      </c>
      <c r="Z57" s="2">
        <f>((((((((($A57*2)/PI())/2)+'Calcification Rates'!$F$25)^2)*PI())/2))-((((((($A57*2)/PI())/2)^2)*PI())/2)))*'Calcification Rates'!$H$25</f>
        <v>103.22455029994299</v>
      </c>
      <c r="AA57" s="2">
        <f>((((((((($A57*2)/PI())/2)+('Calcification Rates'!$F$25-'Calcification Rates'!$G$25))^2)*PI())/2))-((((((($A57*2)/PI())/2)^2)*PI())/2)))*('Calcification Rates'!$H$25-'Calcification Rates'!$I$25)</f>
        <v>44.94020771487564</v>
      </c>
      <c r="AB57" s="2">
        <f>((((((((($A57*2)/PI())/2)+('Calcification Rates'!$F$25+'Calcification Rates'!$G$25))^2)*PI())/2))-((((((($A57*2)/PI())/2)^2)*PI())/2)))*('Calcification Rates'!$H$25+'Calcification Rates'!$I$25)</f>
        <v>163.15483788831494</v>
      </c>
      <c r="AC57" s="2">
        <f>((((((((($A57*2)/PI())/2)+'Calcification Rates'!$F$26)^2)*PI())/2))-((((((($A57*2)/PI())/2)^2)*PI())/2)))*'Calcification Rates'!$H$26</f>
        <v>103.22455029994299</v>
      </c>
      <c r="AD57" s="2">
        <f>((((((((($A57*2)/PI())/2)+('Calcification Rates'!$F$26-'Calcification Rates'!$G$26))^2)*PI())/2))-((((((($A57*2)/PI())/2)^2)*PI())/2)))*('Calcification Rates'!$H$26-'Calcification Rates'!$I$26)</f>
        <v>44.94020771487564</v>
      </c>
      <c r="AE57" s="2">
        <f>((((((((($A57*2)/PI())/2)+('Calcification Rates'!$F$26+'Calcification Rates'!$G$26))^2)*PI())/2))-((((((($A57*2)/PI())/2)^2)*PI())/2)))*('Calcification Rates'!$H$26+'Calcification Rates'!$I$26)</f>
        <v>163.15483788831494</v>
      </c>
      <c r="AF57" s="2">
        <f>((((((((($A57*2)/PI())/2)+'Calcification Rates'!$F$27)^2)*PI())/2))-((((((($A57*2)/PI())/2)^2)*PI())/2)))*'Calcification Rates'!$H$27</f>
        <v>103.22455029994299</v>
      </c>
      <c r="AG57" s="2">
        <f>((((((((($A57*2)/PI())/2)+('Calcification Rates'!$F$27-'Calcification Rates'!$G$27))^2)*PI())/2))-((((((($A57*2)/PI())/2)^2)*PI())/2)))*('Calcification Rates'!$H$27-'Calcification Rates'!$I$27)</f>
        <v>44.94020771487564</v>
      </c>
      <c r="AH57" s="2">
        <f>((((((((($A57*2)/PI())/2)+('Calcification Rates'!$F$27+'Calcification Rates'!$G$27))^2)*PI())/2))-((((((($A57*2)/PI())/2)^2)*PI())/2)))*('Calcification Rates'!$H$27+'Calcification Rates'!$I$27)</f>
        <v>163.15483788831494</v>
      </c>
      <c r="AI57" s="2">
        <f>$A57*'Calcification Rates'!$F$29*'Calcification Rates'!$H$29</f>
        <v>88.753499999999988</v>
      </c>
      <c r="AJ57" s="2">
        <f>$A57*('Calcification Rates'!$F$29-'Calcification Rates'!$G$29)*('Calcification Rates'!$H$29-'Calcification Rates'!$I$29)</f>
        <v>82.119399999999985</v>
      </c>
      <c r="AK57" s="2">
        <f>$A57*('Calcification Rates'!$F$29+'Calcification Rates'!$G$29)*('Calcification Rates'!$H$29+'Calcification Rates'!$I$29)</f>
        <v>95.387599999999978</v>
      </c>
      <c r="AL57" s="2">
        <f>(2*'Calcification Rates'!$F$30*'Calcification Rates'!$H$30)+0.1*'Calcification Rates'!$F$30*($A57+(2*'Calcification Rates'!$F$30))*'Calcification Rates'!$H$30</f>
        <v>13.584312777726122</v>
      </c>
      <c r="AM57" s="2">
        <f>(2*('Calcification Rates'!$F$30-'Calcification Rates'!$G$30)*('Calcification Rates'!$H$30-'Calcification Rates'!$I$30))+(0.1*('Calcification Rates'!$F$30-'Calcification Rates'!$G$30)*($A57+(2*'Calcification Rates'!$F$30-'Calcification Rates'!$G$30)))*('Calcification Rates'!$H$30-'Calcification Rates'!$I$30)</f>
        <v>7.9155633306245576</v>
      </c>
      <c r="AN57" s="2">
        <f>(2*('Calcification Rates'!$F$30+'Calcification Rates'!$G$30)*('Calcification Rates'!$H$30+'Calcification Rates'!$I$30))+(0.1*('Calcification Rates'!$F$30+'Calcification Rates'!$G$30)*($A57+(2*'Calcification Rates'!$F$30+'Calcification Rates'!$G$30)))*('Calcification Rates'!$H$30+'Calcification Rates'!$I$30)</f>
        <v>20.773515500131118</v>
      </c>
      <c r="AO57" s="2">
        <f>((((((((($A57*2)/PI())/2)+'Calcification Rates'!$F$31)^2)*PI())/2))-((((((($A57*2)/PI())/2)^2)*PI())/2)))*'Calcification Rates'!$H$31</f>
        <v>187.94176109164559</v>
      </c>
      <c r="AP57" s="2">
        <f>((((((((($A57*2)/PI())/2)+('Calcification Rates'!$F$31-'Calcification Rates'!$G$31))^2)*PI())/2))-((((((($A57*2)/PI())/2)^2)*PI())/2)))*('Calcification Rates'!$H$31-'Calcification Rates'!$I$31)</f>
        <v>116.37926416190145</v>
      </c>
      <c r="AQ57" s="2">
        <f>((((((((($A57*2)/PI())/2)+('Calcification Rates'!$F$31+'Calcification Rates'!$G$31))^2)*PI())/2))-((((((($A57*2)/PI())/2)^2)*PI())/2)))*('Calcification Rates'!$H$31+'Calcification Rates'!$I$31)</f>
        <v>277.70810894283363</v>
      </c>
      <c r="AR57" s="2">
        <f>(2*'Calcification Rates'!$F$32*'Calcification Rates'!$H$32)+0.1*'Calcification Rates'!$F$32*($A57+(2*'Calcification Rates'!$F$32))*'Calcification Rates'!$H$32</f>
        <v>13.584312777726122</v>
      </c>
      <c r="AS57" s="2">
        <f>(2*('Calcification Rates'!$F$32-'Calcification Rates'!$G$32)*('Calcification Rates'!$H$32-'Calcification Rates'!$I$32))+(0.1*('Calcification Rates'!$F$32-'Calcification Rates'!$G$32)*($A57+(2*'Calcification Rates'!$F$32-'Calcification Rates'!$G$32)))*('Calcification Rates'!$H$32-'Calcification Rates'!$I$32)</f>
        <v>7.9155633306245576</v>
      </c>
      <c r="AT57" s="2">
        <f>(2*('Calcification Rates'!$F$32+'Calcification Rates'!$G$32)*('Calcification Rates'!$H$32+'Calcification Rates'!$I$32))+(0.1*('Calcification Rates'!$F$32+'Calcification Rates'!$G$32)*($A57+(2*'Calcification Rates'!$F$32+'Calcification Rates'!$G$32)))*('Calcification Rates'!$H$32+'Calcification Rates'!$I$32)</f>
        <v>20.773515500131118</v>
      </c>
      <c r="AU57" s="2">
        <f>((((((((($A57*2)/PI())/2)+'Calcification Rates'!$F$36)^2)*PI())/2))-((((((($A57*2)/PI())/2)^2)*PI())/2)))*'Calcification Rates'!$H$36</f>
        <v>72.996486339740258</v>
      </c>
      <c r="AV57" s="2">
        <f>((((((((($A57*2)/PI())/2)+('Calcification Rates'!$F$36-'Calcification Rates'!$G$36))^2)*PI())/2))-((((((($A57*2)/PI())/2)^2)*PI())/2)))*('Calcification Rates'!$H$36-'Calcification Rates'!$I$36)</f>
        <v>55.940127180825343</v>
      </c>
      <c r="AW57" s="2">
        <f>((((((((($A57*2)/PI())/2)+('Calcification Rates'!$F$36+'Calcification Rates'!$G$36))^2)*PI())/2))-((((((($A57*2)/PI())/2)^2)*PI())/2)))*('Calcification Rates'!$H$36+'Calcification Rates'!$I$36)</f>
        <v>92.015199754516033</v>
      </c>
      <c r="AX57" s="2">
        <f>$A57*'Calcification Rates'!$F$37*'Calcification Rates'!$H$37</f>
        <v>71.081705092592586</v>
      </c>
      <c r="AY57" s="2">
        <f>$A57*('Calcification Rates'!$F$37-'Calcification Rates'!$G$37)*('Calcification Rates'!$H$37-'Calcification Rates'!$I$37)</f>
        <v>54.716451759436708</v>
      </c>
      <c r="AZ57" s="2">
        <f>$A57*('Calcification Rates'!$F$37+'Calcification Rates'!$G$37)*('Calcification Rates'!$H$37+'Calcification Rates'!$I$37)</f>
        <v>89.204234999036089</v>
      </c>
      <c r="BA57" s="2">
        <f>$A57*'Calcification Rates'!$F$38*'Calcification Rates'!$H$38</f>
        <v>105.79114333333335</v>
      </c>
      <c r="BB57" s="2">
        <f>$A57*('Calcification Rates'!$F$38-'Calcification Rates'!$G$38)*('Calcification Rates'!$H$38-'Calcification Rates'!$I$38)</f>
        <v>80.719446666666684</v>
      </c>
      <c r="BC57" s="2">
        <f>$A57*('Calcification Rates'!$F$38+'Calcification Rates'!$G$38)*('Calcification Rates'!$H$38+'Calcification Rates'!$I$38)</f>
        <v>133.78447500000004</v>
      </c>
      <c r="BD57" s="2">
        <f>(2*'Calcification Rates'!$F$39*'Calcification Rates'!$H$39)+0.1*'Calcification Rates'!$F$39*(AN57+(2*'Calcification Rates'!$F$39))*'Calcification Rates'!$H$39</f>
        <v>7.5794662540073103</v>
      </c>
      <c r="BE57" s="2">
        <f>(2*('Calcification Rates'!$F$39-'Calcification Rates'!$G$39)*('Calcification Rates'!$H$39-'Calcification Rates'!$I$39))+(0.1*('Calcification Rates'!$F$39-'Calcification Rates'!$G$39)*(AN57+(2*'Calcification Rates'!$F$39-'Calcification Rates'!$G$39)))*('Calcification Rates'!$H$39-'Calcification Rates'!$I$39)</f>
        <v>4.4019337943324679</v>
      </c>
      <c r="BF57" s="2">
        <f>(2*('Calcification Rates'!$F$39+'Calcification Rates'!$G$39)*('Calcification Rates'!$H$39+'Calcification Rates'!$I$39))+(0.1*('Calcification Rates'!$F$39+'Calcification Rates'!$G$39)*(AN57+(2*'Calcification Rates'!$F$39+'Calcification Rates'!$G$39)))*('Calcification Rates'!$H$39+'Calcification Rates'!$I$39)</f>
        <v>11.628765293956423</v>
      </c>
      <c r="BG57" s="2">
        <f>((((((((($A57*2)/PI())/2)+'Calcification Rates'!$F$40)^2)*PI())/2))-((((((($A57*2)/PI())/2)^2)*PI())/2)))*'Calcification Rates'!$H$40</f>
        <v>72.996486339740258</v>
      </c>
      <c r="BH57" s="2">
        <f>((((((((($A57*2)/PI())/2)+('Calcification Rates'!$F$40-'Calcification Rates'!$G$40))^2)*PI())/2))-((((((($A57*2)/PI())/2)^2)*PI())/2)))*('Calcification Rates'!$H$40-'Calcification Rates'!$I$40)</f>
        <v>55.940127180825343</v>
      </c>
      <c r="BI57" s="2">
        <f>((((((((($A57*2)/PI())/2)+('Calcification Rates'!$F$40+'Calcification Rates'!$G$40))^2)*PI())/2))-((((((($A57*2)/PI())/2)^2)*PI())/2)))*('Calcification Rates'!$H$40+'Calcification Rates'!$I$40)</f>
        <v>92.015199754516033</v>
      </c>
      <c r="BJ57" s="2">
        <f>((((((((($A57*2)/PI())/2)+'Calcification Rates'!$F$41)^2)*PI())/2))-((((((($A57*2)/PI())/2)^2)*PI())/2)))*'Calcification Rates'!$H$41</f>
        <v>84.069505768759683</v>
      </c>
      <c r="BK57" s="2">
        <f>((((((((($A57*2)/PI())/2)+('Calcification Rates'!$F$41-'Calcification Rates'!$G$41))^2)*PI())/2))-((((((($A57*2)/PI())/2)^2)*PI())/2)))*('Calcification Rates'!$H$41-'Calcification Rates'!$I$41)</f>
        <v>67.444142255229437</v>
      </c>
      <c r="BL57" s="2">
        <f>((((((((($A57*2)/PI())/2)+('Calcification Rates'!$F$41+'Calcification Rates'!$G$41))^2)*PI())/2))-((((((($A57*2)/PI())/2)^2)*PI())/2)))*('Calcification Rates'!$H$41+'Calcification Rates'!$I$41)</f>
        <v>102.37153720692154</v>
      </c>
      <c r="BM57" s="2">
        <f>((((1-'Calcification Rates'!$J$42)*$A57)*'Calcification Rates'!$F$42*0.1)+('Calcification Rates'!$J$42*$A57*'Calcification Rates'!$F$42))*'Calcification Rates'!$H$42</f>
        <v>21.576627283144752</v>
      </c>
      <c r="BN57" s="2">
        <f>((((1-'Calcification Rates'!$J$42)*BI57)*(('Calcification Rates'!$F$42-'Calcification Rates'!$G$42)*0.1))+('Calcification Rates'!$J$42*BI57*('Calcification Rates'!$F$42-'Calcification Rates'!$G$42)))*('Calcification Rates'!$H$42-'Calcification Rates'!$I$42)</f>
        <v>27.215977237642029</v>
      </c>
      <c r="BO57" s="2">
        <f>((((1-'Calcification Rates'!$J$42)*BI57)*(('Calcification Rates'!$F$42+'Calcification Rates'!$G$42)*0.1))+('Calcification Rates'!$J$42*BI57*('Calcification Rates'!$F$42+'Calcification Rates'!$G$42)))*('Calcification Rates'!$H$42+'Calcification Rates'!$I$42)</f>
        <v>46.111662246105929</v>
      </c>
      <c r="BP57" s="2">
        <f>(2*'Calcification Rates'!$F$43*'Calcification Rates'!$H$43)+0.1*'Calcification Rates'!$F$43*($A57+(2*'Calcification Rates'!$F$43))*'Calcification Rates'!$H$43</f>
        <v>13.584312777726122</v>
      </c>
      <c r="BQ57" s="2">
        <f>(2*('Calcification Rates'!$F$43-'Calcification Rates'!$G$43)*('Calcification Rates'!$H$43-'Calcification Rates'!$I$43))+(0.1*('Calcification Rates'!$F$43-'Calcification Rates'!$G$43)*($A57+(2*'Calcification Rates'!$F$43-'Calcification Rates'!$G$43)))*('Calcification Rates'!$H$43-'Calcification Rates'!$I$43)</f>
        <v>7.9155633306245576</v>
      </c>
      <c r="BR57" s="2">
        <f>(2*('Calcification Rates'!$F$43+'Calcification Rates'!$G$43)*('Calcification Rates'!$H$43+'Calcification Rates'!$I$43))+(0.1*('Calcification Rates'!$F$43+'Calcification Rates'!$G$43)*($A57+(2*'Calcification Rates'!$F$43+'Calcification Rates'!$G$43)))*('Calcification Rates'!$H$43+'Calcification Rates'!$I$43)</f>
        <v>20.773515500131118</v>
      </c>
      <c r="BS57" s="2">
        <f>$A57*'Calcification Rates'!$F$44*'Calcification Rates'!$H$44</f>
        <v>87.79698888888889</v>
      </c>
      <c r="BT57" s="2">
        <f>$A57*('Calcification Rates'!$F$44-'Calcification Rates'!$G$44)*('Calcification Rates'!$H$44-'Calcification Rates'!$I$44)</f>
        <v>65.333874605891978</v>
      </c>
      <c r="BU57" s="2">
        <f>$A57*('Calcification Rates'!$F$44+'Calcification Rates'!$G$44)*('Calcification Rates'!$H$44+'Calcification Rates'!$I$44)</f>
        <v>112.78385660404354</v>
      </c>
      <c r="BV57" s="2">
        <f>(2*'Calcification Rates'!$F$45*'Calcification Rates'!$H$45)+0.1*'Calcification Rates'!$F$45*($A57+(2*'Calcification Rates'!$F$45))*'Calcification Rates'!$H$45</f>
        <v>13.584312777726122</v>
      </c>
      <c r="BW57" s="2">
        <f>(2*('Calcification Rates'!$F$45-'Calcification Rates'!$G$45)*('Calcification Rates'!$H$45-'Calcification Rates'!$I$45))+(0.1*('Calcification Rates'!$F$45-'Calcification Rates'!$G$45)*($A57+(2*'Calcification Rates'!$F$45-'Calcification Rates'!$G$45)))*('Calcification Rates'!$H$45-'Calcification Rates'!$I$45)</f>
        <v>7.9155633306245576</v>
      </c>
      <c r="BX57" s="2">
        <f>(2*('Calcification Rates'!$F$45+'Calcification Rates'!$G$45)*('Calcification Rates'!$H$45+'Calcification Rates'!$I$45))+(0.1*('Calcification Rates'!$F$45+'Calcification Rates'!$G$45)*($A57+(2*'Calcification Rates'!$F$45+'Calcification Rates'!$G$45)))*('Calcification Rates'!$H$45+'Calcification Rates'!$I$45)</f>
        <v>20.773515500131118</v>
      </c>
      <c r="BY57" s="2">
        <f>$A57*'Calcification Rates'!$F$46*'Calcification Rates'!$H$46</f>
        <v>22.308</v>
      </c>
      <c r="BZ57" s="2">
        <f>$A57*('Calcification Rates'!$F$46-'Calcification Rates'!$G$46)*('Calcification Rates'!$H$46-'Calcification Rates'!$I$46)</f>
        <v>17.205375</v>
      </c>
      <c r="CA57" s="2">
        <f>$A57*('Calcification Rates'!$F$46+'Calcification Rates'!$G$46)*('Calcification Rates'!$H$46+'Calcification Rates'!$I$46)</f>
        <v>27.930375000000005</v>
      </c>
      <c r="CB57" s="2">
        <f>(2*'Calcification Rates'!$F$47*'Calcification Rates'!$H$47)+0.1*'Calcification Rates'!$F$47*(BL57+(2*'Calcification Rates'!$F$47))*'Calcification Rates'!$H$47</f>
        <v>21.895385757520145</v>
      </c>
      <c r="CC57" s="2">
        <f>(2*('Calcification Rates'!$F$47-'Calcification Rates'!$G$47)*('Calcification Rates'!$H$47-'Calcification Rates'!$I$47))+(0.1*('Calcification Rates'!$F$47-'Calcification Rates'!$G$47)*(BL57+(2*'Calcification Rates'!$F$47-'Calcification Rates'!$G$47)))*('Calcification Rates'!$H$47-'Calcification Rates'!$I$47)</f>
        <v>12.778640410902458</v>
      </c>
      <c r="CD57" s="2">
        <f>(2*('Calcification Rates'!$F$47+'Calcification Rates'!$G$47)*('Calcification Rates'!$H$47+'Calcification Rates'!$I$47))+(0.1*('Calcification Rates'!$F$47+'Calcification Rates'!$G$47)*(BL57+(2*'Calcification Rates'!$F$47+'Calcification Rates'!$G$47)))*('Calcification Rates'!$H$47+'Calcification Rates'!$I$47)</f>
        <v>33.430406237520984</v>
      </c>
      <c r="CE57" s="2">
        <f>(2*'Calcification Rates'!$F$48*'Calcification Rates'!$H$48)+0.1*'Calcification Rates'!$F$48*($A57+(2*'Calcification Rates'!$F$48))*'Calcification Rates'!$H$48</f>
        <v>13.584312777726122</v>
      </c>
      <c r="CF57" s="2">
        <f>(2*('Calcification Rates'!$F$48-'Calcification Rates'!$G$48)*('Calcification Rates'!$H$48-'Calcification Rates'!$I$48))+(0.1*('Calcification Rates'!$F$48-'Calcification Rates'!$G$48)*($A57+(2*'Calcification Rates'!$F$48-'Calcification Rates'!$G$48)))*('Calcification Rates'!$H$48-'Calcification Rates'!$I$48)</f>
        <v>7.9155633306245576</v>
      </c>
      <c r="CG57" s="2">
        <f>(2*('Calcification Rates'!$F$48+'Calcification Rates'!$G$48)*('Calcification Rates'!$H$48+'Calcification Rates'!$I$48))+(0.1*('Calcification Rates'!$F$48+'Calcification Rates'!$G$48)*($A57+(2*'Calcification Rates'!$F$48+'Calcification Rates'!$G$48)))*('Calcification Rates'!$H$48+'Calcification Rates'!$I$48)</f>
        <v>20.773515500131118</v>
      </c>
      <c r="CH57" s="2">
        <f>((((1-'Calcification Rates'!$J$52)*$A57)*'Calcification Rates'!$F$52*0.1)+('Calcification Rates'!$J$52*$A57*'Calcification Rates'!$F$52))*'Calcification Rates'!$H$52</f>
        <v>121.80677739999999</v>
      </c>
      <c r="CI57" s="2">
        <f>((((1-'Calcification Rates'!$J$52)*$A57)*(('Calcification Rates'!$F$52-'Calcification Rates'!$G$52)*0.1))+('Calcification Rates'!$J$52*$A57*('Calcification Rates'!$F$52-'Calcification Rates'!$G$52)))*('Calcification Rates'!$H$52-'Calcification Rates'!$I$52)</f>
        <v>79.736429734013456</v>
      </c>
      <c r="CJ57" s="2">
        <f>((((1-'Calcification Rates'!$J$52)*$A57)*(('Calcification Rates'!$F$52+'Calcification Rates'!$G$52)*0.1))+('Calcification Rates'!$J$52*$A57*('Calcification Rates'!$F$52+'Calcification Rates'!$G$52)))*('Calcification Rates'!$H$52+'Calcification Rates'!$I$52)</f>
        <v>172.32916533356337</v>
      </c>
      <c r="CK57" s="2">
        <f>((((1-'Calcification Rates'!$J$53)*$A57)*'Calcification Rates'!$F$53*0.1)+('Calcification Rates'!$J$53*$A57*'Calcification Rates'!$F$53))*'Calcification Rates'!$H$53</f>
        <v>145.76454262000004</v>
      </c>
      <c r="CL57" s="2">
        <f>((((1-'Calcification Rates'!$J$53)*$A57)*(('Calcification Rates'!$F$53-'Calcification Rates'!$G$53)*0.1))+('Calcification Rates'!$J$53*$A57*('Calcification Rates'!$F$53-'Calcification Rates'!$G$53)))*('Calcification Rates'!$H$53-'Calcification Rates'!$I$53)</f>
        <v>100.88157248718277</v>
      </c>
      <c r="CM57" s="2">
        <f>((((1-'Calcification Rates'!$J$53)*$A57)*(('Calcification Rates'!$F$53+'Calcification Rates'!$G$53)*0.1))+('Calcification Rates'!$J$53*$A57*('Calcification Rates'!$F$53+'Calcification Rates'!$G$53)))*('Calcification Rates'!$H$53+'Calcification Rates'!$I$53)</f>
        <v>198.85962501406442</v>
      </c>
      <c r="CN57" s="2">
        <f>((((1-'Calcification Rates'!$J$54)*$A57)*'Calcification Rates'!$F$54*0.1)+('Calcification Rates'!$J$54*$A57*'Calcification Rates'!$F$54))*'Calcification Rates'!$H$54</f>
        <v>124.27580691836829</v>
      </c>
      <c r="CO57" s="2">
        <f>((((1-'Calcification Rates'!$J$54)*$A57)*(('Calcification Rates'!$F$54-'Calcification Rates'!$G$54)*0.1))+('Calcification Rates'!$J$54*$A57*('Calcification Rates'!$F$54-'Calcification Rates'!$G$54)))*('Calcification Rates'!$H$54-'Calcification Rates'!$I$54)</f>
        <v>88.886831165146901</v>
      </c>
      <c r="CP57" s="2">
        <f>((((1-'Calcification Rates'!$J$54)*$A57)*(('Calcification Rates'!$F$54+'Calcification Rates'!$G$54)*0.1))+('Calcification Rates'!$J$54*$A57*('Calcification Rates'!$F$54+'Calcification Rates'!$G$54)))*('Calcification Rates'!$H$54+'Calcification Rates'!$I$54)</f>
        <v>165.28973988014246</v>
      </c>
      <c r="CQ57" s="2">
        <f>((((1-'Calcification Rates'!$J$55)*$A57)*'Calcification Rates'!$F$55*0.1)+('Calcification Rates'!$J$55*$A57*'Calcification Rates'!$F$55))*'Calcification Rates'!$H$55</f>
        <v>124.28531124739584</v>
      </c>
      <c r="CR57" s="2">
        <f>((((1-'Calcification Rates'!$J$55)*$A57)*(('Calcification Rates'!$F$55-'Calcification Rates'!$G$55)*0.1))+('Calcification Rates'!$J$55*$A57*('Calcification Rates'!$F$55-'Calcification Rates'!$G$55)))*('Calcification Rates'!$H$55-'Calcification Rates'!$I$55)</f>
        <v>90.818510737917606</v>
      </c>
      <c r="CS57" s="2">
        <f>((((1-'Calcification Rates'!$J$55)*$A57)*(('Calcification Rates'!$F$55+'Calcification Rates'!$G$55)*0.1))+('Calcification Rates'!$J$55*$A57*('Calcification Rates'!$F$55+'Calcification Rates'!$G$55)))*('Calcification Rates'!$H$55+'Calcification Rates'!$I$55)</f>
        <v>162.84153422136527</v>
      </c>
      <c r="CT57" s="2">
        <f>((((1-'Calcification Rates'!$J$56)*$A57)*'Calcification Rates'!$F$56*0.1)+('Calcification Rates'!$J$56*$A57*'Calcification Rates'!$F$56))*'Calcification Rates'!$H$56</f>
        <v>120.04665108333333</v>
      </c>
      <c r="CU57" s="2">
        <f>((((1-'Calcification Rates'!$J$56)*$A57)*(('Calcification Rates'!$F$56-'Calcification Rates'!$G$56)*0.1))+('Calcification Rates'!$J$56*$A57*('Calcification Rates'!$F$56-'Calcification Rates'!$G$56)))*('Calcification Rates'!$H$56-'Calcification Rates'!$I$56)</f>
        <v>88.953900138853172</v>
      </c>
      <c r="CV57" s="2">
        <f>((((1-'Calcification Rates'!$J$56)*$A57)*(('Calcification Rates'!$F$56+'Calcification Rates'!$G$56)*0.1))+('Calcification Rates'!$J$56*$A57*('Calcification Rates'!$F$56+'Calcification Rates'!$G$56)))*('Calcification Rates'!$H$56+'Calcification Rates'!$I$56)</f>
        <v>155.7120230534677</v>
      </c>
      <c r="CW57" s="2">
        <f>((((1-'Calcification Rates'!$J$57)*$A57)*'Calcification Rates'!$F$57*0.1)+('Calcification Rates'!$J$57*$A57*'Calcification Rates'!$F$57))*'Calcification Rates'!$H$57</f>
        <v>122.7749840625</v>
      </c>
      <c r="CX57" s="2">
        <f>((((1-'Calcification Rates'!$J$57)*$A57)*(('Calcification Rates'!$F$57-'Calcification Rates'!$G$57)*0.1))+('Calcification Rates'!$J$57*$A57*('Calcification Rates'!$F$57-'Calcification Rates'!$G$57)))*('Calcification Rates'!$H$57-'Calcification Rates'!$I$57)</f>
        <v>80.40064051011727</v>
      </c>
      <c r="CY57" s="2">
        <f>((((1-'Calcification Rates'!$J$57)*$A57)*(('Calcification Rates'!$F$57+'Calcification Rates'!$G$57)*0.1))+('Calcification Rates'!$J$57*$A57*('Calcification Rates'!$F$57+'Calcification Rates'!$G$57)))*('Calcification Rates'!$H$57+'Calcification Rates'!$I$57)</f>
        <v>172.77036265763974</v>
      </c>
      <c r="CZ57" s="2">
        <f>((((1-'Calcification Rates'!$J$58)*$A57)*'Calcification Rates'!$F$58*0.1)+('Calcification Rates'!$J$58*$A57*'Calcification Rates'!$F$58))*'Calcification Rates'!$H$58</f>
        <v>124.27580691836829</v>
      </c>
      <c r="DA57" s="2">
        <f>((((1-'Calcification Rates'!$J$58)*$A57)*(('Calcification Rates'!$F$58-'Calcification Rates'!$G$58)*0.1))+('Calcification Rates'!$J$58*$A57*('Calcification Rates'!$F$58-'Calcification Rates'!$G$58)))*('Calcification Rates'!$H$58-'Calcification Rates'!$I$58)</f>
        <v>88.886831165146901</v>
      </c>
      <c r="DB57" s="2">
        <f>((((1-'Calcification Rates'!$J$58)*$A57)*(('Calcification Rates'!$F$58+'Calcification Rates'!$G$58)*0.1))+('Calcification Rates'!$J$58*$A57*('Calcification Rates'!$F$58+'Calcification Rates'!$G$58)))*('Calcification Rates'!$H$58+'Calcification Rates'!$I$58)</f>
        <v>165.28973988014246</v>
      </c>
      <c r="DC57" s="2">
        <f>((((1-'Calcification Rates'!$J$59)*$A57)*'Calcification Rates'!$F$59*0.1)+('Calcification Rates'!$J$59*$A57*'Calcification Rates'!$F$59))*'Calcification Rates'!$H$59</f>
        <v>103.0229508</v>
      </c>
      <c r="DD57" s="2">
        <f>((((1-'Calcification Rates'!$J$59)*$A57)*(('Calcification Rates'!$F$59-'Calcification Rates'!$G$59)*0.1))+('Calcification Rates'!$J$59*$A57*('Calcification Rates'!$F$59-'Calcification Rates'!$G$59)))*('Calcification Rates'!$H$59-'Calcification Rates'!$I$59)</f>
        <v>79.920043499999991</v>
      </c>
      <c r="DE57" s="2">
        <f>((((1-'Calcification Rates'!$J$59)*$A57)*(('Calcification Rates'!$F$59+'Calcification Rates'!$G$59)*0.1))+('Calcification Rates'!$J$59*$A57*('Calcification Rates'!$F$59+'Calcification Rates'!$G$59)))*('Calcification Rates'!$H$59+'Calcification Rates'!$I$59)</f>
        <v>128.31655979999999</v>
      </c>
      <c r="DF57" s="2">
        <f>((((1-'Calcification Rates'!$J$60)*$A57)*'Calcification Rates'!$F$60*0.1)+('Calcification Rates'!$J$60*$A57*'Calcification Rates'!$F$60))*'Calcification Rates'!$H$60</f>
        <v>133.84394945121952</v>
      </c>
      <c r="DG57" s="2">
        <f>((((1-'Calcification Rates'!$J$60)*$A57)*(('Calcification Rates'!$F$60-'Calcification Rates'!$G$60)*0.1))+('Calcification Rates'!$J$60*$A57*('Calcification Rates'!$F$60-'Calcification Rates'!$G$60)))*('Calcification Rates'!$H$60-'Calcification Rates'!$I$60)</f>
        <v>102.25836276935171</v>
      </c>
      <c r="DH57" s="2">
        <f>((((1-'Calcification Rates'!$J$60)*$A57)*(('Calcification Rates'!$F$60+'Calcification Rates'!$G$60)*0.1))+('Calcification Rates'!$J$60*$A57*('Calcification Rates'!$F$60+'Calcification Rates'!$G$60)))*('Calcification Rates'!$H$60+'Calcification Rates'!$I$60)</f>
        <v>169.55079507488335</v>
      </c>
      <c r="DI57" s="2">
        <f>((((1-'Calcification Rates'!$J$61)*$A57)*'Calcification Rates'!$F$61*0.1)+('Calcification Rates'!$J$61*$A57*'Calcification Rates'!$F$61))*'Calcification Rates'!$H$61</f>
        <v>124.27580691836829</v>
      </c>
      <c r="DJ57" s="2">
        <f>((((1-'Calcification Rates'!$J$61)*$A57)*(('Calcification Rates'!$F$61-'Calcification Rates'!$G$61)*0.1))+('Calcification Rates'!$J$61*$A57*('Calcification Rates'!$F$61-'Calcification Rates'!$G$61)))*('Calcification Rates'!$H$61-'Calcification Rates'!$I$61)</f>
        <v>88.886831165146901</v>
      </c>
      <c r="DK57" s="2">
        <f>((((1-'Calcification Rates'!$J$61)*$A57)*(('Calcification Rates'!$F$61+'Calcification Rates'!$G$61)*0.1))+('Calcification Rates'!$J$61*$A57*('Calcification Rates'!$F$61+'Calcification Rates'!$G$61)))*('Calcification Rates'!$H$61+'Calcification Rates'!$I$61)</f>
        <v>165.28973988014246</v>
      </c>
      <c r="DL57" s="2">
        <f>(2*'Calcification Rates'!$F$62*'Calcification Rates'!$H$62)+0.1*'Calcification Rates'!$F$62*(CV57+(2*'Calcification Rates'!$F$62))*'Calcification Rates'!$H$62</f>
        <v>31.25367760926823</v>
      </c>
      <c r="DM57" s="2">
        <f>(2*('Calcification Rates'!$F$62-'Calcification Rates'!$G$62)*('Calcification Rates'!$H$62-'Calcification Rates'!$I$62))+(0.1*('Calcification Rates'!$F$62-'Calcification Rates'!$G$62)*(CV57+(2*'Calcification Rates'!$F$62-'Calcification Rates'!$G$62)))*('Calcification Rates'!$H$62-'Calcification Rates'!$I$62)</f>
        <v>18.254479057179807</v>
      </c>
      <c r="DN57" s="2">
        <f>(2*('Calcification Rates'!$F$62+'Calcification Rates'!$G$62)*('Calcification Rates'!$H$62+'Calcification Rates'!$I$62))+(0.1*('Calcification Rates'!$F$62+'Calcification Rates'!$G$62)*(CV57+(2*'Calcification Rates'!$F$62+'Calcification Rates'!$G$62)))*('Calcification Rates'!$H$62+'Calcification Rates'!$I$62)</f>
        <v>47.682101264643329</v>
      </c>
      <c r="DO57" s="2">
        <f>((((((((($A57*2)/PI())/2)+'Calcification Rates'!$F$63)^2)*PI())/2))-((((((($A57*2)/PI())/2)^2)*PI())/2)))*'Calcification Rates'!$H$63</f>
        <v>59.195981934529435</v>
      </c>
      <c r="DP57" s="2">
        <f>((((((((($A57*2)/PI())/2)+('Calcification Rates'!$F$63-'Calcification Rates'!$G$63))^2)*PI())/2))-((((((($A57*2)/PI())/2)^2)*PI())/2)))*('Calcification Rates'!$H$63-'Calcification Rates'!$I$63)</f>
        <v>43.512360790502939</v>
      </c>
      <c r="DQ57" s="2">
        <f>((((((((($A57*2)/PI())/2)+('Calcification Rates'!$F$63+'Calcification Rates'!$G$63))^2)*PI())/2))-((((((($A57*2)/PI())/2)^2)*PI())/2)))*('Calcification Rates'!$H$63+'Calcification Rates'!$I$63)</f>
        <v>76.695404475640473</v>
      </c>
      <c r="DR57" s="2">
        <f>(2*'Calcification Rates'!$F$64*'Calcification Rates'!$H$64)+0.1*'Calcification Rates'!$F$64*($A57+(2*'Calcification Rates'!$F$64))*'Calcification Rates'!$H$64</f>
        <v>13.584312777726122</v>
      </c>
      <c r="DS57" s="2">
        <f>(2*('Calcification Rates'!$F$64-'Calcification Rates'!$G$64)*('Calcification Rates'!$H$64-'Calcification Rates'!$I$64))+(0.1*('Calcification Rates'!$F$64-'Calcification Rates'!$G$64)*($A57+(2*'Calcification Rates'!$F$64-'Calcification Rates'!$G$64)))*('Calcification Rates'!$H$64-'Calcification Rates'!$I$64)</f>
        <v>7.9155633306245576</v>
      </c>
      <c r="DT57" s="2">
        <f>(2*('Calcification Rates'!$F$64+'Calcification Rates'!$G$64)*('Calcification Rates'!$H$64+'Calcification Rates'!$I$64))+(0.1*('Calcification Rates'!$F$64+'Calcification Rates'!$G$64)*($A57+(2*'Calcification Rates'!$F$64+'Calcification Rates'!$G$64)))*('Calcification Rates'!$H$64+'Calcification Rates'!$I$64)</f>
        <v>20.773515500131118</v>
      </c>
      <c r="DU57" s="2">
        <f>((((((((($A57*2)/PI())/2)+'Calcification Rates'!$F$65)^2)*PI())/2))-((((((($A57*2)/PI())/2)^2)*PI())/2)))*'Calcification Rates'!$H$65</f>
        <v>59.195981934529435</v>
      </c>
      <c r="DV57" s="2">
        <f>((((((((($A57*2)/PI())/2)+('Calcification Rates'!$F$65-'Calcification Rates'!$G$65))^2)*PI())/2))-((((((($A57*2)/PI())/2)^2)*PI())/2)))*('Calcification Rates'!$H$65-'Calcification Rates'!$I$65)</f>
        <v>43.512360790502939</v>
      </c>
      <c r="DW57" s="2">
        <f>((((((((($A57*2)/PI())/2)+('Calcification Rates'!$F$65+'Calcification Rates'!$G$65))^2)*PI())/2))-((((((($A57*2)/PI())/2)^2)*PI())/2)))*('Calcification Rates'!$H$65+'Calcification Rates'!$I$65)</f>
        <v>76.695404475640473</v>
      </c>
      <c r="DX57" s="2">
        <f>(2*'Calcification Rates'!$F$66*'Calcification Rates'!$H$66)+0.1*'Calcification Rates'!$F$66*(DH57+(2*'Calcification Rates'!$F$66))*'Calcification Rates'!$H$66</f>
        <v>33.681613264349991</v>
      </c>
      <c r="DY57" s="2">
        <f>(2*('Calcification Rates'!$F$66-'Calcification Rates'!$G$66)*('Calcification Rates'!$H$66-'Calcification Rates'!$I$66))+(0.1*('Calcification Rates'!$F$66-'Calcification Rates'!$G$66)*(DH57+(2*'Calcification Rates'!$F$66-'Calcification Rates'!$G$66)))*('Calcification Rates'!$H$66-'Calcification Rates'!$I$66)</f>
        <v>19.675142582253351</v>
      </c>
      <c r="DZ57" s="2">
        <f>(2*('Calcification Rates'!$F$66+'Calcification Rates'!$G$66)*('Calcification Rates'!$H$66+'Calcification Rates'!$I$66))+(0.1*('Calcification Rates'!$F$66+'Calcification Rates'!$G$66)*(DH57+(2*'Calcification Rates'!$F$66+'Calcification Rates'!$G$66)))*('Calcification Rates'!$H$66+'Calcification Rates'!$I$66)</f>
        <v>51.379592115523153</v>
      </c>
      <c r="EA57" s="2">
        <f>((((((((($A57*2)/PI())/2)+'Calcification Rates'!$F$67)^2)*PI())/2))-((((((($A57*2)/PI())/2)^2)*PI())/2)))*'Calcification Rates'!$H$67</f>
        <v>59.195981934529435</v>
      </c>
      <c r="EB57" s="2">
        <f>((((((((($A57*2)/PI())/2)+('Calcification Rates'!$F$67-'Calcification Rates'!$G$67))^2)*PI())/2))-((((((($A57*2)/PI())/2)^2)*PI())/2)))*('Calcification Rates'!$H$67-'Calcification Rates'!$I$67)</f>
        <v>43.512360790502939</v>
      </c>
      <c r="EC57" s="2">
        <f>((((((((($A57*2)/PI())/2)+('Calcification Rates'!$F$67+'Calcification Rates'!$G$67))^2)*PI())/2))-((((((($A57*2)/PI())/2)^2)*PI())/2)))*('Calcification Rates'!$H$67+'Calcification Rates'!$I$67)</f>
        <v>76.695404475640473</v>
      </c>
      <c r="ED57" s="2">
        <f>((((((((($A57*2)/PI())/2)+'Calcification Rates'!$F$68)^2)*PI())/2))-((((((($A57*2)/PI())/2)^2)*PI())/2)))*'Calcification Rates'!$H$68</f>
        <v>59.195981934529435</v>
      </c>
      <c r="EE57" s="2">
        <f>((((((((($A57*2)/PI())/2)+('Calcification Rates'!$F$68-'Calcification Rates'!$G$68))^2)*PI())/2))-((((((($A57*2)/PI())/2)^2)*PI())/2)))*('Calcification Rates'!$H$68-'Calcification Rates'!$I$68)</f>
        <v>43.512360790502939</v>
      </c>
      <c r="EF57" s="2">
        <f>((((((((($A57*2)/PI())/2)+('Calcification Rates'!$F$68+'Calcification Rates'!$G$68))^2)*PI())/2))-((((((($A57*2)/PI())/2)^2)*PI())/2)))*('Calcification Rates'!$H$68+'Calcification Rates'!$I$68)</f>
        <v>76.695404475640473</v>
      </c>
      <c r="EG57" s="2">
        <f>((((1-'Calcification Rates'!$J$69)*$A57)*'Calcification Rates'!$F$69*0.1)+('Calcification Rates'!$J$69*$A57*'Calcification Rates'!$F$69))*'Calcification Rates'!$H$69</f>
        <v>16.880982250000006</v>
      </c>
      <c r="EH57" s="2">
        <f>((((1-'Calcification Rates'!$J$69)*EC57)*(('Calcification Rates'!$F$69-'Calcification Rates'!$G$69)*0.1))+('Calcification Rates'!$J$69*EC57*('Calcification Rates'!$F$69-'Calcification Rates'!$G$69)))*('Calcification Rates'!$H$69-'Calcification Rates'!$I$69)</f>
        <v>17.395109792919655</v>
      </c>
      <c r="EI57" s="2">
        <f>((((1-'Calcification Rates'!$J$69)*EC57)*(('Calcification Rates'!$F$69+'Calcification Rates'!$G$69)*0.1))+('Calcification Rates'!$J$69*EC57*('Calcification Rates'!$F$69+'Calcification Rates'!$G$69)))*('Calcification Rates'!$H$69+'Calcification Rates'!$I$69)</f>
        <v>30.338299215123531</v>
      </c>
      <c r="EJ57" s="2">
        <f>(2*'Calcification Rates'!$F$70*'Calcification Rates'!$H$70)+0.1*'Calcification Rates'!$F$70*(DT57+(2*'Calcification Rates'!$F$70))*'Calcification Rates'!$H$70</f>
        <v>7.5794662540073103</v>
      </c>
      <c r="EK57" s="2">
        <f>(2*('Calcification Rates'!$F$70-'Calcification Rates'!$G$70)*('Calcification Rates'!$H$70-'Calcification Rates'!$I$70))+(0.1*('Calcification Rates'!$F$70-'Calcification Rates'!$G$70)*(DT57+(2*'Calcification Rates'!$F$70-'Calcification Rates'!$G$70)))*('Calcification Rates'!$H$70-'Calcification Rates'!$I$70)</f>
        <v>4.4019337943324679</v>
      </c>
      <c r="EL57" s="2">
        <f>(2*('Calcification Rates'!$F$70+'Calcification Rates'!$G$70)*('Calcification Rates'!$H$70+'Calcification Rates'!$I$70))+(0.1*('Calcification Rates'!$F$70+'Calcification Rates'!$G$70)*(DT57+(2*'Calcification Rates'!$F$70+'Calcification Rates'!$G$70)))*('Calcification Rates'!$H$70+'Calcification Rates'!$I$70)</f>
        <v>11.628765293956423</v>
      </c>
      <c r="EM57" s="2">
        <f>((((1-'Calcification Rates'!$J$71)*$A57)*'Calcification Rates'!$F$71*0.1)+('Calcification Rates'!$J$71*$A57*'Calcification Rates'!$F$71))*'Calcification Rates'!$H$71</f>
        <v>124.27580691836829</v>
      </c>
      <c r="EN57" s="2">
        <f>((((1-'Calcification Rates'!$J$71)*$A57)*(('Calcification Rates'!$F$71-'Calcification Rates'!$G$71)*0.1))+('Calcification Rates'!$J$71*$A57*('Calcification Rates'!$F$71-'Calcification Rates'!$G$71)))*('Calcification Rates'!$H$71-'Calcification Rates'!$I$71)</f>
        <v>88.886831165146901</v>
      </c>
      <c r="EO57" s="2">
        <f>((((1-'Calcification Rates'!$J$71)*$A57)*(('Calcification Rates'!$F$71+'Calcification Rates'!$G$71)*0.1))+('Calcification Rates'!$J$71*$A57*('Calcification Rates'!$F$71+'Calcification Rates'!$G$71)))*('Calcification Rates'!$H$71+'Calcification Rates'!$I$71)</f>
        <v>165.28973988014246</v>
      </c>
      <c r="EP57" s="2">
        <f>(2*'Calcification Rates'!$F$72*'Calcification Rates'!$H$72)+0.1*'Calcification Rates'!$F$72*($A57+(2*'Calcification Rates'!$F$72))*'Calcification Rates'!$H$72</f>
        <v>13.584312777726122</v>
      </c>
      <c r="EQ57" s="2">
        <f>(2*('Calcification Rates'!$F$72-'Calcification Rates'!$G$72)*('Calcification Rates'!$H$72-'Calcification Rates'!$I$72))+(0.1*('Calcification Rates'!$F$72-'Calcification Rates'!$G$72)*($A57+(2*'Calcification Rates'!$F$72-'Calcification Rates'!$G$72)))*('Calcification Rates'!$H$72-'Calcification Rates'!$I$72)</f>
        <v>7.9155633306245576</v>
      </c>
      <c r="ER57" s="2">
        <f>(2*('Calcification Rates'!$F$72+'Calcification Rates'!$G$72)*('Calcification Rates'!$H$72+'Calcification Rates'!$I$72))+(0.1*('Calcification Rates'!$F$72+'Calcification Rates'!$G$72)*($A57+(2*'Calcification Rates'!$F$72+'Calcification Rates'!$G$72)))*('Calcification Rates'!$H$72+'Calcification Rates'!$I$72)</f>
        <v>20.773515500131118</v>
      </c>
      <c r="ES57" s="2">
        <f>$A57*'Calcification Rates'!$F$73*'Calcification Rates'!$H$73</f>
        <v>74.250000000000014</v>
      </c>
      <c r="ET57" s="2">
        <f>$A57*('Calcification Rates'!$F$73-'Calcification Rates'!$G$73)*('Calcification Rates'!$H$73-'Calcification Rates'!$I$73)</f>
        <v>51.985450000000007</v>
      </c>
      <c r="EU57" s="2">
        <f>$A57*('Calcification Rates'!$F$73+'Calcification Rates'!$G$73)*('Calcification Rates'!$H$73+'Calcification Rates'!$I$73)</f>
        <v>100.45420000000001</v>
      </c>
      <c r="EV57" s="2">
        <f>(2*'Calcification Rates'!$F$74*'Calcification Rates'!$H$74)+0.1*'Calcification Rates'!$F$74*($A57+(2*'Calcification Rates'!$F$74))*'Calcification Rates'!$H$74</f>
        <v>13.584312777726122</v>
      </c>
      <c r="EW57" s="2">
        <f>(2*('Calcification Rates'!$F$74-'Calcification Rates'!$G$74)*('Calcification Rates'!$H$74-'Calcification Rates'!$I$74))+(0.1*('Calcification Rates'!$F$74-'Calcification Rates'!$G$74)*($A57+(2*'Calcification Rates'!$F$74-'Calcification Rates'!$G$74)))*('Calcification Rates'!$H$74-'Calcification Rates'!$I$74)</f>
        <v>7.9155633306245576</v>
      </c>
      <c r="EX57" s="2">
        <f>(2*('Calcification Rates'!$F$74+'Calcification Rates'!$G$74)*('Calcification Rates'!$H$74+'Calcification Rates'!$I$74))+(0.1*('Calcification Rates'!$F$74+'Calcification Rates'!$G$74)*($A57+(2*'Calcification Rates'!$F$74+'Calcification Rates'!$G$74)))*('Calcification Rates'!$H$74+'Calcification Rates'!$I$74)</f>
        <v>20.773515500131118</v>
      </c>
      <c r="EY57" s="2">
        <f>$A57*'Calcification Rates'!$F$75*'Calcification Rates'!$H$75</f>
        <v>46.37159251700681</v>
      </c>
      <c r="EZ57" s="2">
        <f>$A57*('Calcification Rates'!$F$75-'Calcification Rates'!$G$75)*('Calcification Rates'!$H$75-'Calcification Rates'!$I$75)</f>
        <v>35.997561127050396</v>
      </c>
      <c r="FA57" s="2">
        <f>$A57*('Calcification Rates'!$F$75+'Calcification Rates'!$G$75)*('Calcification Rates'!$H$75+'Calcification Rates'!$I$75)</f>
        <v>57.952080087812192</v>
      </c>
      <c r="FB57" s="2">
        <f>((((1-'Calcification Rates'!$J$76)*$A57)*'Calcification Rates'!$F$76*0.1)+('Calcification Rates'!$J$76*$A57*'Calcification Rates'!$F$76))*'Calcification Rates'!$H$76</f>
        <v>31.749299999999998</v>
      </c>
      <c r="FC57" s="2">
        <f>((((1-'Calcification Rates'!$J$76)*$A57)*(('Calcification Rates'!$F$76-'Calcification Rates'!$G$76)*0.1))+('Calcification Rates'!$J$76*$A57*('Calcification Rates'!$F$76-'Calcification Rates'!$G$76)))*('Calcification Rates'!$H$76-'Calcification Rates'!$I$76)</f>
        <v>22.221687840000001</v>
      </c>
      <c r="FD57" s="2">
        <f>((((1-'Calcification Rates'!$J$76)*$A57)*(('Calcification Rates'!$F$76+'Calcification Rates'!$G$76)*0.1))+('Calcification Rates'!$J$76*$A57*('Calcification Rates'!$F$76+'Calcification Rates'!$G$76)))*('Calcification Rates'!$H$76+'Calcification Rates'!$I$76)</f>
        <v>42.964563840000004</v>
      </c>
      <c r="FE57" s="113">
        <f>$A57*'Calcification Rates'!$F$77*'Calcification Rates'!$H$77</f>
        <v>97.350000000000009</v>
      </c>
      <c r="FF57" s="113">
        <f>$A57*('Calcification Rates'!$F$77-'Calcification Rates'!$G$77)*('Calcification Rates'!$H$77-'Calcification Rates'!$I$77)</f>
        <v>68.029500000000013</v>
      </c>
      <c r="FG57" s="113">
        <f>$A57*('Calcification Rates'!$F$77+'Calcification Rates'!$G$77)*('Calcification Rates'!$H$77+'Calcification Rates'!$I$77)</f>
        <v>131.89000000000001</v>
      </c>
      <c r="FH57" s="113">
        <f>$A57*'Calcification Rates'!$F$81*'Calcification Rates'!$H$81</f>
        <v>9.7899999999999991</v>
      </c>
      <c r="FI57" s="113">
        <f>$A57*('Calcification Rates'!$F$81-'Calcification Rates'!$G$81)*('Calcification Rates'!$H$81-'Calcification Rates'!$I$81)</f>
        <v>5.5549999999999997</v>
      </c>
      <c r="FJ57" s="113">
        <f>$A57*('Calcification Rates'!$F$81+'Calcification Rates'!$G$81)*('Calcification Rates'!$H$81+'Calcification Rates'!$I$81)</f>
        <v>14.025</v>
      </c>
      <c r="FK57" s="113">
        <f>$A57*'Calcification Rates'!$F$84*'Calcification Rates'!$H$84</f>
        <v>9.7899999999999991</v>
      </c>
      <c r="FL57" s="113">
        <f>$A57*('Calcification Rates'!$F$84-'Calcification Rates'!$G$84)*('Calcification Rates'!$H$84-'Calcification Rates'!$I$84)</f>
        <v>5.5549999999999997</v>
      </c>
      <c r="FM57" s="113">
        <f>$A57*('Calcification Rates'!$F$84+'Calcification Rates'!$G$84)*('Calcification Rates'!$H$84+'Calcification Rates'!$I$84)</f>
        <v>14.025</v>
      </c>
    </row>
    <row r="58" spans="1:169" x14ac:dyDescent="0.3">
      <c r="A58" s="1">
        <v>56</v>
      </c>
      <c r="B58" s="2">
        <f>((((1-'Calcification Rates'!$J$11)*A58)*'Calcification Rates'!$F$11*0.1)+('Calcification Rates'!$J$11*A58*'Calcification Rates'!$F$11))*'Calcification Rates'!$H$11</f>
        <v>126.5353670441568</v>
      </c>
      <c r="C58" s="2">
        <f>((((1-'Calcification Rates'!$J$11)*A58)*(('Calcification Rates'!$F$11-'Calcification Rates'!$G$11)*0.1))+('Calcification Rates'!$J$11*A58*('Calcification Rates'!$F$11-'Calcification Rates'!$G$11)))*('Calcification Rates'!$H$11-'Calcification Rates'!$I$11)</f>
        <v>90.502955368149571</v>
      </c>
      <c r="D58" s="2">
        <f>((((1-'Calcification Rates'!$J$11)*A58)*(('Calcification Rates'!$F$11+'Calcification Rates'!$G$11)*0.1))+('Calcification Rates'!$J$11*A58*('Calcification Rates'!$F$11+'Calcification Rates'!$G$11)))*('Calcification Rates'!$H$11+'Calcification Rates'!$I$11)</f>
        <v>168.29500787796323</v>
      </c>
      <c r="E58" s="2">
        <f>((((1-'Calcification Rates'!$J$12)*A58)*'Calcification Rates'!$F$12*0.1)+('Calcification Rates'!$J$12*A58*'Calcification Rates'!$F$12))*'Calcification Rates'!$H$12</f>
        <v>21.968929597383749</v>
      </c>
      <c r="F58" s="2">
        <f>((((1-'Calcification Rates'!$J$12)*A58)*(('Calcification Rates'!$F$12-'Calcification Rates'!$G$12)*0.1))+('Calcification Rates'!$J$12*A58*('Calcification Rates'!$F$12-'Calcification Rates'!$G$12)))*('Calcification Rates'!$H$12-'Calcification Rates'!$I$12)</f>
        <v>16.563510478421282</v>
      </c>
      <c r="G58" s="2">
        <f>((((1-'Calcification Rates'!$J$12)*A58)*(('Calcification Rates'!$F$12+'Calcification Rates'!$G$12)*0.1))+('Calcification Rates'!$J$12*A58*('Calcification Rates'!$F$12+'Calcification Rates'!$G$12)))*('Calcification Rates'!$H$12+'Calcification Rates'!$I$12)</f>
        <v>28.063331848118892</v>
      </c>
      <c r="H58" s="2">
        <f>(2*'Calcification Rates'!$F$13*'Calcification Rates'!$H$13)+0.1*'Calcification Rates'!$F$13*(A58+(2*'Calcification Rates'!$F$13))*'Calcification Rates'!$H$13</f>
        <v>13.759757221158278</v>
      </c>
      <c r="I58" s="2">
        <f>(2*('Calcification Rates'!$F$13-'Calcification Rates'!$G$13)*('Calcification Rates'!$H$13-'Calcification Rates'!$I$13))+(0.1*('Calcification Rates'!$F$13-'Calcification Rates'!$G$13)*(A58+(2*'Calcification Rates'!$F$13-'Calcification Rates'!$G$13)))*('Calcification Rates'!$H$13-'Calcification Rates'!$I$13)</f>
        <v>8.0182215377888237</v>
      </c>
      <c r="J58" s="2">
        <f>(2*('Calcification Rates'!$F$13+'Calcification Rates'!$G$13)*('Calcification Rates'!$H$13+'Calcification Rates'!$I$13))+(0.1*('Calcification Rates'!$F$13+'Calcification Rates'!$G$13)*(A58+(2*'Calcification Rates'!$F$13+'Calcification Rates'!$G$13)))*('Calcification Rates'!$H$13+'Calcification Rates'!$I$13)</f>
        <v>21.040698950017998</v>
      </c>
      <c r="K58" s="2">
        <f>(2*'Calcification Rates'!$F$14*'Calcification Rates'!$H$14)+0.1*'Calcification Rates'!$F$14*(A58+(2*'Calcification Rates'!$F$14))*'Calcification Rates'!$H$14</f>
        <v>25.844524416585212</v>
      </c>
      <c r="L58" s="2">
        <f>(2*('Calcification Rates'!$F$14-'Calcification Rates'!$G$14)*('Calcification Rates'!$H$14-'Calcification Rates'!$I$14))+(0.1*('Calcification Rates'!$F$14-'Calcification Rates'!$G$14)*(A58+(2*'Calcification Rates'!$F$14-'Calcification Rates'!$G$14)))*('Calcification Rates'!$H$14-'Calcification Rates'!$I$14)</f>
        <v>16.124645034254918</v>
      </c>
      <c r="M58" s="2">
        <f>(2*('Calcification Rates'!$F$14+'Calcification Rates'!$G$14)*('Calcification Rates'!$H$14+'Calcification Rates'!$I$14))+(0.1*('Calcification Rates'!$F$14+'Calcification Rates'!$G$14)*(A58+(2*'Calcification Rates'!$F$14+'Calcification Rates'!$G$14)))*('Calcification Rates'!$H$14+'Calcification Rates'!$I$14)</f>
        <v>37.907941785606909</v>
      </c>
      <c r="N58" s="2">
        <f>((((((((($A58*2)/PI())/2)+'Calcification Rates'!$F$15)^2)*PI())/2))-((((((($A58*2)/PI())/2)^2)*PI())/2)))*'Calcification Rates'!$H$15</f>
        <v>70.327058028140783</v>
      </c>
      <c r="O58" s="2">
        <f>((((((((($A58*2)/PI())/2)+('Calcification Rates'!$F$15-'Calcification Rates'!$G$15))^2)*PI())/2))-((((((($A58*2)/PI())/2)^2)*PI())/2)))*('Calcification Rates'!$H$15-'Calcification Rates'!$I$15)</f>
        <v>53.632378704511787</v>
      </c>
      <c r="P58" s="2">
        <f>((((((((($A58*2)/PI())/2)+('Calcification Rates'!$F$15+'Calcification Rates'!$G$15))^2)*PI())/2))-((((((($A58*2)/PI())/2)^2)*PI())/2)))*('Calcification Rates'!$H$15+'Calcification Rates'!$I$15)</f>
        <v>89.132445662150118</v>
      </c>
      <c r="Q58" s="2">
        <f>(2*'Calcification Rates'!$F$16*'Calcification Rates'!$H$16)+0.1*'Calcification Rates'!$F$16*(A58+(2*'Calcification Rates'!$F$16))*'Calcification Rates'!$H$16</f>
        <v>25.844524416585212</v>
      </c>
      <c r="R58" s="2">
        <f>(2*('Calcification Rates'!$F$16-'Calcification Rates'!$G$16)*('Calcification Rates'!$H$16-'Calcification Rates'!$I$16))+(0.1*('Calcification Rates'!$F$16-'Calcification Rates'!$G$16)*(A58+(2*'Calcification Rates'!$F$16-'Calcification Rates'!$G$16)))*('Calcification Rates'!$H$16-'Calcification Rates'!$I$16)</f>
        <v>16.124645034254918</v>
      </c>
      <c r="S58" s="2">
        <f>(2*('Calcification Rates'!$F$16+'Calcification Rates'!$G$16)*('Calcification Rates'!$H$16+'Calcification Rates'!$I$16))+(0.1*('Calcification Rates'!$F$16+'Calcification Rates'!$G$16)*(A58+(2*'Calcification Rates'!$F$16+'Calcification Rates'!$G$16)))*('Calcification Rates'!$H$16+'Calcification Rates'!$I$16)</f>
        <v>37.907941785606909</v>
      </c>
      <c r="T58" s="2">
        <f>$A58*'Calcification Rates'!$F$17*'Calcification Rates'!$H$17</f>
        <v>68.593979697198762</v>
      </c>
      <c r="U58" s="2">
        <f>$A58*('Calcification Rates'!$F$17-'Calcification Rates'!$G$17)*('Calcification Rates'!$H$17-'Calcification Rates'!$I$17)</f>
        <v>52.519899693855294</v>
      </c>
      <c r="V58" s="2">
        <f>$A58*('Calcification Rates'!$F$17+'Calcification Rates'!$G$17)*('Calcification Rates'!$H$17+'Calcification Rates'!$I$17)</f>
        <v>86.591045903804769</v>
      </c>
      <c r="W58" s="2">
        <f>$A58*'Calcification Rates'!$F$22*'Calcification Rates'!$H$22</f>
        <v>9.968</v>
      </c>
      <c r="X58" s="2">
        <f>$A58*('Calcification Rates'!$F$22-'Calcification Rates'!$G$22)*('Calcification Rates'!$H$22-'Calcification Rates'!$I$22)</f>
        <v>5.6559999999999997</v>
      </c>
      <c r="Y58" s="2">
        <f>$A58*('Calcification Rates'!$F$22+'Calcification Rates'!$G$22)*('Calcification Rates'!$H$22+'Calcification Rates'!$I$22)</f>
        <v>14.280000000000001</v>
      </c>
      <c r="Z58" s="2">
        <f>((((((((($A58*2)/PI())/2)+'Calcification Rates'!$F$25)^2)*PI())/2))-((((((($A58*2)/PI())/2)^2)*PI())/2)))*'Calcification Rates'!$H$25</f>
        <v>105.05336029994295</v>
      </c>
      <c r="AA58" s="2">
        <f>((((((((($A58*2)/PI())/2)+('Calcification Rates'!$F$25-'Calcification Rates'!$G$25))^2)*PI())/2))-((((((($A58*2)/PI())/2)^2)*PI())/2)))*('Calcification Rates'!$H$25-'Calcification Rates'!$I$25)</f>
        <v>45.747938909069454</v>
      </c>
      <c r="AB58" s="2">
        <f>((((((((($A58*2)/PI())/2)+('Calcification Rates'!$F$25+'Calcification Rates'!$G$25))^2)*PI())/2))-((((((($A58*2)/PI())/2)^2)*PI())/2)))*('Calcification Rates'!$H$25+'Calcification Rates'!$I$25)</f>
        <v>166.00472669412127</v>
      </c>
      <c r="AC58" s="2">
        <f>((((((((($A58*2)/PI())/2)+'Calcification Rates'!$F$26)^2)*PI())/2))-((((((($A58*2)/PI())/2)^2)*PI())/2)))*'Calcification Rates'!$H$26</f>
        <v>105.05336029994295</v>
      </c>
      <c r="AD58" s="2">
        <f>((((((((($A58*2)/PI())/2)+('Calcification Rates'!$F$26-'Calcification Rates'!$G$26))^2)*PI())/2))-((((((($A58*2)/PI())/2)^2)*PI())/2)))*('Calcification Rates'!$H$26-'Calcification Rates'!$I$26)</f>
        <v>45.747938909069454</v>
      </c>
      <c r="AE58" s="2">
        <f>((((((((($A58*2)/PI())/2)+('Calcification Rates'!$F$26+'Calcification Rates'!$G$26))^2)*PI())/2))-((((((($A58*2)/PI())/2)^2)*PI())/2)))*('Calcification Rates'!$H$26+'Calcification Rates'!$I$26)</f>
        <v>166.00472669412127</v>
      </c>
      <c r="AF58" s="2">
        <f>((((((((($A58*2)/PI())/2)+'Calcification Rates'!$F$27)^2)*PI())/2))-((((((($A58*2)/PI())/2)^2)*PI())/2)))*'Calcification Rates'!$H$27</f>
        <v>105.05336029994295</v>
      </c>
      <c r="AG58" s="2">
        <f>((((((((($A58*2)/PI())/2)+('Calcification Rates'!$F$27-'Calcification Rates'!$G$27))^2)*PI())/2))-((((((($A58*2)/PI())/2)^2)*PI())/2)))*('Calcification Rates'!$H$27-'Calcification Rates'!$I$27)</f>
        <v>45.747938909069454</v>
      </c>
      <c r="AH58" s="2">
        <f>((((((((($A58*2)/PI())/2)+('Calcification Rates'!$F$27+'Calcification Rates'!$G$27))^2)*PI())/2))-((((((($A58*2)/PI())/2)^2)*PI())/2)))*('Calcification Rates'!$H$27+'Calcification Rates'!$I$27)</f>
        <v>166.00472669412127</v>
      </c>
      <c r="AI58" s="2">
        <f>$A58*'Calcification Rates'!$F$29*'Calcification Rates'!$H$29</f>
        <v>90.367199999999983</v>
      </c>
      <c r="AJ58" s="2">
        <f>$A58*('Calcification Rates'!$F$29-'Calcification Rates'!$G$29)*('Calcification Rates'!$H$29-'Calcification Rates'!$I$29)</f>
        <v>83.612479999999977</v>
      </c>
      <c r="AK58" s="2">
        <f>$A58*('Calcification Rates'!$F$29+'Calcification Rates'!$G$29)*('Calcification Rates'!$H$29+'Calcification Rates'!$I$29)</f>
        <v>97.121919999999974</v>
      </c>
      <c r="AL58" s="2">
        <f>(2*'Calcification Rates'!$F$30*'Calcification Rates'!$H$30)+0.1*'Calcification Rates'!$F$30*($A58+(2*'Calcification Rates'!$F$30))*'Calcification Rates'!$H$30</f>
        <v>13.759757221158278</v>
      </c>
      <c r="AM58" s="2">
        <f>(2*('Calcification Rates'!$F$30-'Calcification Rates'!$G$30)*('Calcification Rates'!$H$30-'Calcification Rates'!$I$30))+(0.1*('Calcification Rates'!$F$30-'Calcification Rates'!$G$30)*($A58+(2*'Calcification Rates'!$F$30-'Calcification Rates'!$G$30)))*('Calcification Rates'!$H$30-'Calcification Rates'!$I$30)</f>
        <v>8.0182215377888237</v>
      </c>
      <c r="AN58" s="2">
        <f>(2*('Calcification Rates'!$F$30+'Calcification Rates'!$G$30)*('Calcification Rates'!$H$30+'Calcification Rates'!$I$30))+(0.1*('Calcification Rates'!$F$30+'Calcification Rates'!$G$30)*($A58+(2*'Calcification Rates'!$F$30+'Calcification Rates'!$G$30)))*('Calcification Rates'!$H$30+'Calcification Rates'!$I$30)</f>
        <v>21.040698950017998</v>
      </c>
      <c r="AO58" s="2">
        <f>((((((((($A58*2)/PI())/2)+'Calcification Rates'!$F$31)^2)*PI())/2))-((((((($A58*2)/PI())/2)^2)*PI())/2)))*'Calcification Rates'!$H$31</f>
        <v>191.14854657345725</v>
      </c>
      <c r="AP58" s="2">
        <f>((((((((($A58*2)/PI())/2)+('Calcification Rates'!$F$31-'Calcification Rates'!$G$31))^2)*PI())/2))-((((((($A58*2)/PI())/2)^2)*PI())/2)))*('Calcification Rates'!$H$31-'Calcification Rates'!$I$31)</f>
        <v>118.39294267788662</v>
      </c>
      <c r="AQ58" s="2">
        <f>((((((((($A58*2)/PI())/2)+('Calcification Rates'!$F$31+'Calcification Rates'!$G$31))^2)*PI())/2))-((((((($A58*2)/PI())/2)^2)*PI())/2)))*('Calcification Rates'!$H$31+'Calcification Rates'!$I$31)</f>
        <v>282.38170182403559</v>
      </c>
      <c r="AR58" s="2">
        <f>(2*'Calcification Rates'!$F$32*'Calcification Rates'!$H$32)+0.1*'Calcification Rates'!$F$32*($A58+(2*'Calcification Rates'!$F$32))*'Calcification Rates'!$H$32</f>
        <v>13.759757221158278</v>
      </c>
      <c r="AS58" s="2">
        <f>(2*('Calcification Rates'!$F$32-'Calcification Rates'!$G$32)*('Calcification Rates'!$H$32-'Calcification Rates'!$I$32))+(0.1*('Calcification Rates'!$F$32-'Calcification Rates'!$G$32)*($A58+(2*'Calcification Rates'!$F$32-'Calcification Rates'!$G$32)))*('Calcification Rates'!$H$32-'Calcification Rates'!$I$32)</f>
        <v>8.0182215377888237</v>
      </c>
      <c r="AT58" s="2">
        <f>(2*('Calcification Rates'!$F$32+'Calcification Rates'!$G$32)*('Calcification Rates'!$H$32+'Calcification Rates'!$I$32))+(0.1*('Calcification Rates'!$F$32+'Calcification Rates'!$G$32)*($A58+(2*'Calcification Rates'!$F$32+'Calcification Rates'!$G$32)))*('Calcification Rates'!$H$32+'Calcification Rates'!$I$32)</f>
        <v>21.040698950017998</v>
      </c>
      <c r="AU58" s="2">
        <f>((((((((($A58*2)/PI())/2)+'Calcification Rates'!$F$36)^2)*PI())/2))-((((((($A58*2)/PI())/2)^2)*PI())/2)))*'Calcification Rates'!$H$36</f>
        <v>74.288880977787329</v>
      </c>
      <c r="AV58" s="2">
        <f>((((((((($A58*2)/PI())/2)+('Calcification Rates'!$F$36-'Calcification Rates'!$G$36))^2)*PI())/2))-((((((($A58*2)/PI())/2)^2)*PI())/2)))*('Calcification Rates'!$H$36-'Calcification Rates'!$I$36)</f>
        <v>56.934971758269747</v>
      </c>
      <c r="AW58" s="2">
        <f>((((((((($A58*2)/PI())/2)+('Calcification Rates'!$F$36+'Calcification Rates'!$G$36))^2)*PI())/2))-((((((($A58*2)/PI())/2)^2)*PI())/2)))*('Calcification Rates'!$H$36+'Calcification Rates'!$I$36)</f>
        <v>93.637094936316601</v>
      </c>
      <c r="AX58" s="2">
        <f>$A58*'Calcification Rates'!$F$37*'Calcification Rates'!$H$37</f>
        <v>72.374099730639728</v>
      </c>
      <c r="AY58" s="2">
        <f>$A58*('Calcification Rates'!$F$37-'Calcification Rates'!$G$37)*('Calcification Rates'!$H$37-'Calcification Rates'!$I$37)</f>
        <v>55.711296336880999</v>
      </c>
      <c r="AZ58" s="2">
        <f>$A58*('Calcification Rates'!$F$37+'Calcification Rates'!$G$37)*('Calcification Rates'!$H$37+'Calcification Rates'!$I$37)</f>
        <v>90.826130180836742</v>
      </c>
      <c r="BA58" s="2">
        <f>$A58*'Calcification Rates'!$F$38*'Calcification Rates'!$H$38</f>
        <v>107.71461866666669</v>
      </c>
      <c r="BB58" s="2">
        <f>$A58*('Calcification Rates'!$F$38-'Calcification Rates'!$G$38)*('Calcification Rates'!$H$38-'Calcification Rates'!$I$38)</f>
        <v>82.187072969696985</v>
      </c>
      <c r="BC58" s="2">
        <f>$A58*('Calcification Rates'!$F$38+'Calcification Rates'!$G$38)*('Calcification Rates'!$H$38+'Calcification Rates'!$I$38)</f>
        <v>136.21692000000002</v>
      </c>
      <c r="BD58" s="2">
        <f>(2*'Calcification Rates'!$F$39*'Calcification Rates'!$H$39)+0.1*'Calcification Rates'!$F$39*(AN58+(2*'Calcification Rates'!$F$39))*'Calcification Rates'!$H$39</f>
        <v>7.6263421056669971</v>
      </c>
      <c r="BE58" s="2">
        <f>(2*('Calcification Rates'!$F$39-'Calcification Rates'!$G$39)*('Calcification Rates'!$H$39-'Calcification Rates'!$I$39))+(0.1*('Calcification Rates'!$F$39-'Calcification Rates'!$G$39)*(AN58+(2*'Calcification Rates'!$F$39-'Calcification Rates'!$G$39)))*('Calcification Rates'!$H$39-'Calcification Rates'!$I$39)</f>
        <v>4.4293623682818186</v>
      </c>
      <c r="BF58" s="2">
        <f>(2*('Calcification Rates'!$F$39+'Calcification Rates'!$G$39)*('Calcification Rates'!$H$39+'Calcification Rates'!$I$39))+(0.1*('Calcification Rates'!$F$39+'Calcification Rates'!$G$39)*(AN58+(2*'Calcification Rates'!$F$39+'Calcification Rates'!$G$39)))*('Calcification Rates'!$H$39+'Calcification Rates'!$I$39)</f>
        <v>11.700152289849878</v>
      </c>
      <c r="BG58" s="2">
        <f>((((((((($A58*2)/PI())/2)+'Calcification Rates'!$F$40)^2)*PI())/2))-((((((($A58*2)/PI())/2)^2)*PI())/2)))*'Calcification Rates'!$H$40</f>
        <v>74.288880977787329</v>
      </c>
      <c r="BH58" s="2">
        <f>((((((((($A58*2)/PI())/2)+('Calcification Rates'!$F$40-'Calcification Rates'!$G$40))^2)*PI())/2))-((((((($A58*2)/PI())/2)^2)*PI())/2)))*('Calcification Rates'!$H$40-'Calcification Rates'!$I$40)</f>
        <v>56.934971758269747</v>
      </c>
      <c r="BI58" s="2">
        <f>((((((((($A58*2)/PI())/2)+('Calcification Rates'!$F$40+'Calcification Rates'!$G$40))^2)*PI())/2))-((((((($A58*2)/PI())/2)^2)*PI())/2)))*('Calcification Rates'!$H$40+'Calcification Rates'!$I$40)</f>
        <v>93.637094936316601</v>
      </c>
      <c r="BJ58" s="2">
        <f>((((((((($A58*2)/PI())/2)+'Calcification Rates'!$F$41)^2)*PI())/2))-((((((($A58*2)/PI())/2)^2)*PI())/2)))*'Calcification Rates'!$H$41</f>
        <v>85.556357647547827</v>
      </c>
      <c r="BK58" s="2">
        <f>((((((((($A58*2)/PI())/2)+('Calcification Rates'!$F$41-'Calcification Rates'!$G$41))^2)*PI())/2))-((((((($A58*2)/PI())/2)^2)*PI())/2)))*('Calcification Rates'!$H$41-'Calcification Rates'!$I$41)</f>
        <v>68.64141377241738</v>
      </c>
      <c r="BL58" s="2">
        <f>((((((((($A58*2)/PI())/2)+('Calcification Rates'!$F$41+'Calcification Rates'!$G$41))^2)*PI())/2))-((((((($A58*2)/PI())/2)^2)*PI())/2)))*('Calcification Rates'!$H$41+'Calcification Rates'!$I$41)</f>
        <v>104.17536571981501</v>
      </c>
      <c r="BM58" s="2">
        <f>((((1-'Calcification Rates'!$J$42)*$A58)*'Calcification Rates'!$F$42*0.1)+('Calcification Rates'!$J$42*$A58*'Calcification Rates'!$F$42))*'Calcification Rates'!$H$42</f>
        <v>21.968929597383749</v>
      </c>
      <c r="BN58" s="2">
        <f>((((1-'Calcification Rates'!$J$42)*BI58)*(('Calcification Rates'!$F$42-'Calcification Rates'!$G$42)*0.1))+('Calcification Rates'!$J$42*BI58*('Calcification Rates'!$F$42-'Calcification Rates'!$G$42)))*('Calcification Rates'!$H$42-'Calcification Rates'!$I$42)</f>
        <v>27.695696484760866</v>
      </c>
      <c r="BO58" s="2">
        <f>((((1-'Calcification Rates'!$J$42)*BI58)*(('Calcification Rates'!$F$42+'Calcification Rates'!$G$42)*0.1))+('Calcification Rates'!$J$42*BI58*('Calcification Rates'!$F$42+'Calcification Rates'!$G$42)))*('Calcification Rates'!$H$42+'Calcification Rates'!$I$42)</f>
        <v>46.924444080208325</v>
      </c>
      <c r="BP58" s="2">
        <f>(2*'Calcification Rates'!$F$43*'Calcification Rates'!$H$43)+0.1*'Calcification Rates'!$F$43*($A58+(2*'Calcification Rates'!$F$43))*'Calcification Rates'!$H$43</f>
        <v>13.759757221158278</v>
      </c>
      <c r="BQ58" s="2">
        <f>(2*('Calcification Rates'!$F$43-'Calcification Rates'!$G$43)*('Calcification Rates'!$H$43-'Calcification Rates'!$I$43))+(0.1*('Calcification Rates'!$F$43-'Calcification Rates'!$G$43)*($A58+(2*'Calcification Rates'!$F$43-'Calcification Rates'!$G$43)))*('Calcification Rates'!$H$43-'Calcification Rates'!$I$43)</f>
        <v>8.0182215377888237</v>
      </c>
      <c r="BR58" s="2">
        <f>(2*('Calcification Rates'!$F$43+'Calcification Rates'!$G$43)*('Calcification Rates'!$H$43+'Calcification Rates'!$I$43))+(0.1*('Calcification Rates'!$F$43+'Calcification Rates'!$G$43)*($A58+(2*'Calcification Rates'!$F$43+'Calcification Rates'!$G$43)))*('Calcification Rates'!$H$43+'Calcification Rates'!$I$43)</f>
        <v>21.040698950017998</v>
      </c>
      <c r="BS58" s="2">
        <f>$A58*'Calcification Rates'!$F$44*'Calcification Rates'!$H$44</f>
        <v>89.393297777777789</v>
      </c>
      <c r="BT58" s="2">
        <f>$A58*('Calcification Rates'!$F$44-'Calcification Rates'!$G$44)*('Calcification Rates'!$H$44-'Calcification Rates'!$I$44)</f>
        <v>66.521763235090006</v>
      </c>
      <c r="BU58" s="2">
        <f>$A58*('Calcification Rates'!$F$44+'Calcification Rates'!$G$44)*('Calcification Rates'!$H$44+'Calcification Rates'!$I$44)</f>
        <v>114.83447217866252</v>
      </c>
      <c r="BV58" s="2">
        <f>(2*'Calcification Rates'!$F$45*'Calcification Rates'!$H$45)+0.1*'Calcification Rates'!$F$45*($A58+(2*'Calcification Rates'!$F$45))*'Calcification Rates'!$H$45</f>
        <v>13.759757221158278</v>
      </c>
      <c r="BW58" s="2">
        <f>(2*('Calcification Rates'!$F$45-'Calcification Rates'!$G$45)*('Calcification Rates'!$H$45-'Calcification Rates'!$I$45))+(0.1*('Calcification Rates'!$F$45-'Calcification Rates'!$G$45)*($A58+(2*'Calcification Rates'!$F$45-'Calcification Rates'!$G$45)))*('Calcification Rates'!$H$45-'Calcification Rates'!$I$45)</f>
        <v>8.0182215377888237</v>
      </c>
      <c r="BX58" s="2">
        <f>(2*('Calcification Rates'!$F$45+'Calcification Rates'!$G$45)*('Calcification Rates'!$H$45+'Calcification Rates'!$I$45))+(0.1*('Calcification Rates'!$F$45+'Calcification Rates'!$G$45)*($A58+(2*'Calcification Rates'!$F$45+'Calcification Rates'!$G$45)))*('Calcification Rates'!$H$45+'Calcification Rates'!$I$45)</f>
        <v>21.040698950017998</v>
      </c>
      <c r="BY58" s="2">
        <f>$A58*'Calcification Rates'!$F$46*'Calcification Rates'!$H$46</f>
        <v>22.7136</v>
      </c>
      <c r="BZ58" s="2">
        <f>$A58*('Calcification Rates'!$F$46-'Calcification Rates'!$G$46)*('Calcification Rates'!$H$46-'Calcification Rates'!$I$46)</f>
        <v>17.5182</v>
      </c>
      <c r="CA58" s="2">
        <f>$A58*('Calcification Rates'!$F$46+'Calcification Rates'!$G$46)*('Calcification Rates'!$H$46+'Calcification Rates'!$I$46)</f>
        <v>28.438200000000002</v>
      </c>
      <c r="CB58" s="2">
        <f>(2*'Calcification Rates'!$F$47*'Calcification Rates'!$H$47)+0.1*'Calcification Rates'!$F$47*(BL58+(2*'Calcification Rates'!$F$47))*'Calcification Rates'!$H$47</f>
        <v>22.211857447011795</v>
      </c>
      <c r="CC58" s="2">
        <f>(2*('Calcification Rates'!$F$47-'Calcification Rates'!$G$47)*('Calcification Rates'!$H$47-'Calcification Rates'!$I$47))+(0.1*('Calcification Rates'!$F$47-'Calcification Rates'!$G$47)*(BL58+(2*'Calcification Rates'!$F$47-'Calcification Rates'!$G$47)))*('Calcification Rates'!$H$47-'Calcification Rates'!$I$47)</f>
        <v>12.963818212067885</v>
      </c>
      <c r="CD58" s="2">
        <f>(2*('Calcification Rates'!$F$47+'Calcification Rates'!$G$47)*('Calcification Rates'!$H$47+'Calcification Rates'!$I$47))+(0.1*('Calcification Rates'!$F$47+'Calcification Rates'!$G$47)*(BL58+(2*'Calcification Rates'!$F$47+'Calcification Rates'!$G$47)))*('Calcification Rates'!$H$47+'Calcification Rates'!$I$47)</f>
        <v>33.912359362600171</v>
      </c>
      <c r="CE58" s="2">
        <f>(2*'Calcification Rates'!$F$48*'Calcification Rates'!$H$48)+0.1*'Calcification Rates'!$F$48*($A58+(2*'Calcification Rates'!$F$48))*'Calcification Rates'!$H$48</f>
        <v>13.759757221158278</v>
      </c>
      <c r="CF58" s="2">
        <f>(2*('Calcification Rates'!$F$48-'Calcification Rates'!$G$48)*('Calcification Rates'!$H$48-'Calcification Rates'!$I$48))+(0.1*('Calcification Rates'!$F$48-'Calcification Rates'!$G$48)*($A58+(2*'Calcification Rates'!$F$48-'Calcification Rates'!$G$48)))*('Calcification Rates'!$H$48-'Calcification Rates'!$I$48)</f>
        <v>8.0182215377888237</v>
      </c>
      <c r="CG58" s="2">
        <f>(2*('Calcification Rates'!$F$48+'Calcification Rates'!$G$48)*('Calcification Rates'!$H$48+'Calcification Rates'!$I$48))+(0.1*('Calcification Rates'!$F$48+'Calcification Rates'!$G$48)*($A58+(2*'Calcification Rates'!$F$48+'Calcification Rates'!$G$48)))*('Calcification Rates'!$H$48+'Calcification Rates'!$I$48)</f>
        <v>21.040698950017998</v>
      </c>
      <c r="CH58" s="2">
        <f>((((1-'Calcification Rates'!$J$52)*$A58)*'Calcification Rates'!$F$52*0.1)+('Calcification Rates'!$J$52*$A58*'Calcification Rates'!$F$52))*'Calcification Rates'!$H$52</f>
        <v>124.02144608</v>
      </c>
      <c r="CI58" s="2">
        <f>((((1-'Calcification Rates'!$J$52)*$A58)*(('Calcification Rates'!$F$52-'Calcification Rates'!$G$52)*0.1))+('Calcification Rates'!$J$52*$A58*('Calcification Rates'!$F$52-'Calcification Rates'!$G$52)))*('Calcification Rates'!$H$52-'Calcification Rates'!$I$52)</f>
        <v>81.18618300190461</v>
      </c>
      <c r="CJ58" s="2">
        <f>((((1-'Calcification Rates'!$J$52)*$A58)*(('Calcification Rates'!$F$52+'Calcification Rates'!$G$52)*0.1))+('Calcification Rates'!$J$52*$A58*('Calcification Rates'!$F$52+'Calcification Rates'!$G$52)))*('Calcification Rates'!$H$52+'Calcification Rates'!$I$52)</f>
        <v>175.46242288508273</v>
      </c>
      <c r="CK58" s="2">
        <f>((((1-'Calcification Rates'!$J$53)*$A58)*'Calcification Rates'!$F$53*0.1)+('Calcification Rates'!$J$53*$A58*'Calcification Rates'!$F$53))*'Calcification Rates'!$H$53</f>
        <v>148.41480703127277</v>
      </c>
      <c r="CL58" s="2">
        <f>((((1-'Calcification Rates'!$J$53)*$A58)*(('Calcification Rates'!$F$53-'Calcification Rates'!$G$53)*0.1))+('Calcification Rates'!$J$53*$A58*('Calcification Rates'!$F$53-'Calcification Rates'!$G$53)))*('Calcification Rates'!$H$53-'Calcification Rates'!$I$53)</f>
        <v>102.71578289604064</v>
      </c>
      <c r="CM58" s="2">
        <f>((((1-'Calcification Rates'!$J$53)*$A58)*(('Calcification Rates'!$F$53+'Calcification Rates'!$G$53)*0.1))+('Calcification Rates'!$J$53*$A58*('Calcification Rates'!$F$53+'Calcification Rates'!$G$53)))*('Calcification Rates'!$H$53+'Calcification Rates'!$I$53)</f>
        <v>202.4752545597747</v>
      </c>
      <c r="CN58" s="2">
        <f>((((1-'Calcification Rates'!$J$54)*$A58)*'Calcification Rates'!$F$54*0.1)+('Calcification Rates'!$J$54*$A58*'Calcification Rates'!$F$54))*'Calcification Rates'!$H$54</f>
        <v>126.5353670441568</v>
      </c>
      <c r="CO58" s="2">
        <f>((((1-'Calcification Rates'!$J$54)*$A58)*(('Calcification Rates'!$F$54-'Calcification Rates'!$G$54)*0.1))+('Calcification Rates'!$J$54*$A58*('Calcification Rates'!$F$54-'Calcification Rates'!$G$54)))*('Calcification Rates'!$H$54-'Calcification Rates'!$I$54)</f>
        <v>90.502955368149571</v>
      </c>
      <c r="CP58" s="2">
        <f>((((1-'Calcification Rates'!$J$54)*$A58)*(('Calcification Rates'!$F$54+'Calcification Rates'!$G$54)*0.1))+('Calcification Rates'!$J$54*$A58*('Calcification Rates'!$F$54+'Calcification Rates'!$G$54)))*('Calcification Rates'!$H$54+'Calcification Rates'!$I$54)</f>
        <v>168.29500787796323</v>
      </c>
      <c r="CQ58" s="2">
        <f>((((1-'Calcification Rates'!$J$55)*$A58)*'Calcification Rates'!$F$55*0.1)+('Calcification Rates'!$J$55*$A58*'Calcification Rates'!$F$55))*'Calcification Rates'!$H$55</f>
        <v>126.54504417916667</v>
      </c>
      <c r="CR58" s="2">
        <f>((((1-'Calcification Rates'!$J$55)*$A58)*(('Calcification Rates'!$F$55-'Calcification Rates'!$G$55)*0.1))+('Calcification Rates'!$J$55*$A58*('Calcification Rates'!$F$55-'Calcification Rates'!$G$55)))*('Calcification Rates'!$H$55-'Calcification Rates'!$I$55)</f>
        <v>92.469756387697927</v>
      </c>
      <c r="CS58" s="2">
        <f>((((1-'Calcification Rates'!$J$55)*$A58)*(('Calcification Rates'!$F$55+'Calcification Rates'!$G$55)*0.1))+('Calcification Rates'!$J$55*$A58*('Calcification Rates'!$F$55+'Calcification Rates'!$G$55)))*('Calcification Rates'!$H$55+'Calcification Rates'!$I$55)</f>
        <v>165.80228938902644</v>
      </c>
      <c r="CT58" s="2">
        <f>((((1-'Calcification Rates'!$J$56)*$A58)*'Calcification Rates'!$F$56*0.1)+('Calcification Rates'!$J$56*$A58*'Calcification Rates'!$F$56))*'Calcification Rates'!$H$56</f>
        <v>122.22931746666666</v>
      </c>
      <c r="CU58" s="2">
        <f>((((1-'Calcification Rates'!$J$56)*$A58)*(('Calcification Rates'!$F$56-'Calcification Rates'!$G$56)*0.1))+('Calcification Rates'!$J$56*$A58*('Calcification Rates'!$F$56-'Calcification Rates'!$G$56)))*('Calcification Rates'!$H$56-'Calcification Rates'!$I$56)</f>
        <v>90.571243777741415</v>
      </c>
      <c r="CV58" s="2">
        <f>((((1-'Calcification Rates'!$J$56)*$A58)*(('Calcification Rates'!$F$56+'Calcification Rates'!$G$56)*0.1))+('Calcification Rates'!$J$56*$A58*('Calcification Rates'!$F$56+'Calcification Rates'!$G$56)))*('Calcification Rates'!$H$56+'Calcification Rates'!$I$56)</f>
        <v>158.54315074534895</v>
      </c>
      <c r="CW58" s="2">
        <f>((((1-'Calcification Rates'!$J$57)*$A58)*'Calcification Rates'!$F$57*0.1)+('Calcification Rates'!$J$57*$A58*'Calcification Rates'!$F$57))*'Calcification Rates'!$H$57</f>
        <v>125.0072565</v>
      </c>
      <c r="CX58" s="2">
        <f>((((1-'Calcification Rates'!$J$57)*$A58)*(('Calcification Rates'!$F$57-'Calcification Rates'!$G$57)*0.1))+('Calcification Rates'!$J$57*$A58*('Calcification Rates'!$F$57-'Calcification Rates'!$G$57)))*('Calcification Rates'!$H$57-'Calcification Rates'!$I$57)</f>
        <v>81.862470337573953</v>
      </c>
      <c r="CY58" s="2">
        <f>((((1-'Calcification Rates'!$J$57)*$A58)*(('Calcification Rates'!$F$57+'Calcification Rates'!$G$57)*0.1))+('Calcification Rates'!$J$57*$A58*('Calcification Rates'!$F$57+'Calcification Rates'!$G$57)))*('Calcification Rates'!$H$57+'Calcification Rates'!$I$57)</f>
        <v>175.91164197868773</v>
      </c>
      <c r="CZ58" s="2">
        <f>((((1-'Calcification Rates'!$J$58)*$A58)*'Calcification Rates'!$F$58*0.1)+('Calcification Rates'!$J$58*$A58*'Calcification Rates'!$F$58))*'Calcification Rates'!$H$58</f>
        <v>126.5353670441568</v>
      </c>
      <c r="DA58" s="2">
        <f>((((1-'Calcification Rates'!$J$58)*$A58)*(('Calcification Rates'!$F$58-'Calcification Rates'!$G$58)*0.1))+('Calcification Rates'!$J$58*$A58*('Calcification Rates'!$F$58-'Calcification Rates'!$G$58)))*('Calcification Rates'!$H$58-'Calcification Rates'!$I$58)</f>
        <v>90.502955368149571</v>
      </c>
      <c r="DB58" s="2">
        <f>((((1-'Calcification Rates'!$J$58)*$A58)*(('Calcification Rates'!$F$58+'Calcification Rates'!$G$58)*0.1))+('Calcification Rates'!$J$58*$A58*('Calcification Rates'!$F$58+'Calcification Rates'!$G$58)))*('Calcification Rates'!$H$58+'Calcification Rates'!$I$58)</f>
        <v>168.29500787796323</v>
      </c>
      <c r="DC58" s="2">
        <f>((((1-'Calcification Rates'!$J$59)*$A58)*'Calcification Rates'!$F$59*0.1)+('Calcification Rates'!$J$59*$A58*'Calcification Rates'!$F$59))*'Calcification Rates'!$H$59</f>
        <v>104.89609536</v>
      </c>
      <c r="DD58" s="2">
        <f>((((1-'Calcification Rates'!$J$59)*$A58)*(('Calcification Rates'!$F$59-'Calcification Rates'!$G$59)*0.1))+('Calcification Rates'!$J$59*$A58*('Calcification Rates'!$F$59-'Calcification Rates'!$G$59)))*('Calcification Rates'!$H$59-'Calcification Rates'!$I$59)</f>
        <v>81.373135199999993</v>
      </c>
      <c r="DE58" s="2">
        <f>((((1-'Calcification Rates'!$J$59)*$A58)*(('Calcification Rates'!$F$59+'Calcification Rates'!$G$59)*0.1))+('Calcification Rates'!$J$59*$A58*('Calcification Rates'!$F$59+'Calcification Rates'!$G$59)))*('Calcification Rates'!$H$59+'Calcification Rates'!$I$59)</f>
        <v>130.64958816000004</v>
      </c>
      <c r="DF58" s="2">
        <f>((((1-'Calcification Rates'!$J$60)*$A58)*'Calcification Rates'!$F$60*0.1)+('Calcification Rates'!$J$60*$A58*'Calcification Rates'!$F$60))*'Calcification Rates'!$H$60</f>
        <v>136.27747580487807</v>
      </c>
      <c r="DG58" s="2">
        <f>((((1-'Calcification Rates'!$J$60)*$A58)*(('Calcification Rates'!$F$60-'Calcification Rates'!$G$60)*0.1))+('Calcification Rates'!$J$60*$A58*('Calcification Rates'!$F$60-'Calcification Rates'!$G$60)))*('Calcification Rates'!$H$60-'Calcification Rates'!$I$60)</f>
        <v>104.11760572879447</v>
      </c>
      <c r="DH58" s="2">
        <f>((((1-'Calcification Rates'!$J$60)*$A58)*(('Calcification Rates'!$F$60+'Calcification Rates'!$G$60)*0.1))+('Calcification Rates'!$J$60*$A58*('Calcification Rates'!$F$60+'Calcification Rates'!$G$60)))*('Calcification Rates'!$H$60+'Calcification Rates'!$I$60)</f>
        <v>172.63353680351761</v>
      </c>
      <c r="DI58" s="2">
        <f>((((1-'Calcification Rates'!$J$61)*$A58)*'Calcification Rates'!$F$61*0.1)+('Calcification Rates'!$J$61*$A58*'Calcification Rates'!$F$61))*'Calcification Rates'!$H$61</f>
        <v>126.5353670441568</v>
      </c>
      <c r="DJ58" s="2">
        <f>((((1-'Calcification Rates'!$J$61)*$A58)*(('Calcification Rates'!$F$61-'Calcification Rates'!$G$61)*0.1))+('Calcification Rates'!$J$61*$A58*('Calcification Rates'!$F$61-'Calcification Rates'!$G$61)))*('Calcification Rates'!$H$61-'Calcification Rates'!$I$61)</f>
        <v>90.502955368149571</v>
      </c>
      <c r="DK58" s="2">
        <f>((((1-'Calcification Rates'!$J$61)*$A58)*(('Calcification Rates'!$F$61+'Calcification Rates'!$G$61)*0.1))+('Calcification Rates'!$J$61*$A58*('Calcification Rates'!$F$61+'Calcification Rates'!$G$61)))*('Calcification Rates'!$H$61+'Calcification Rates'!$I$61)</f>
        <v>168.29500787796323</v>
      </c>
      <c r="DL58" s="2">
        <f>(2*'Calcification Rates'!$F$62*'Calcification Rates'!$H$62)+0.1*'Calcification Rates'!$F$62*(CV58+(2*'Calcification Rates'!$F$62))*'Calcification Rates'!$H$62</f>
        <v>31.7503832314557</v>
      </c>
      <c r="DM58" s="2">
        <f>(2*('Calcification Rates'!$F$62-'Calcification Rates'!$G$62)*('Calcification Rates'!$H$62-'Calcification Rates'!$I$62))+(0.1*('Calcification Rates'!$F$62-'Calcification Rates'!$G$62)*(CV58+(2*'Calcification Rates'!$F$62-'Calcification Rates'!$G$62)))*('Calcification Rates'!$H$62-'Calcification Rates'!$I$62)</f>
        <v>18.545117550281446</v>
      </c>
      <c r="DN58" s="2">
        <f>(2*('Calcification Rates'!$F$62+'Calcification Rates'!$G$62)*('Calcification Rates'!$H$62+'Calcification Rates'!$I$62))+(0.1*('Calcification Rates'!$F$62+'Calcification Rates'!$G$62)*(CV58+(2*'Calcification Rates'!$F$62+'Calcification Rates'!$G$62)))*('Calcification Rates'!$H$62+'Calcification Rates'!$I$62)</f>
        <v>48.438531728430434</v>
      </c>
      <c r="DO58" s="2">
        <f>((((((((($A58*2)/PI())/2)+'Calcification Rates'!$F$63)^2)*PI())/2))-((((((($A58*2)/PI())/2)^2)*PI())/2)))*'Calcification Rates'!$H$63</f>
        <v>60.244946220243698</v>
      </c>
      <c r="DP58" s="2">
        <f>((((((((($A58*2)/PI())/2)+('Calcification Rates'!$F$63-'Calcification Rates'!$G$63))^2)*PI())/2))-((((((($A58*2)/PI())/2)^2)*PI())/2)))*('Calcification Rates'!$H$63-'Calcification Rates'!$I$63)</f>
        <v>44.287506790502832</v>
      </c>
      <c r="DQ58" s="2">
        <f>((((((((($A58*2)/PI())/2)+('Calcification Rates'!$F$63+'Calcification Rates'!$G$63))^2)*PI())/2))-((((((($A58*2)/PI())/2)^2)*PI())/2)))*('Calcification Rates'!$H$63+'Calcification Rates'!$I$63)</f>
        <v>78.047313808973755</v>
      </c>
      <c r="DR58" s="2">
        <f>(2*'Calcification Rates'!$F$64*'Calcification Rates'!$H$64)+0.1*'Calcification Rates'!$F$64*($A58+(2*'Calcification Rates'!$F$64))*'Calcification Rates'!$H$64</f>
        <v>13.759757221158278</v>
      </c>
      <c r="DS58" s="2">
        <f>(2*('Calcification Rates'!$F$64-'Calcification Rates'!$G$64)*('Calcification Rates'!$H$64-'Calcification Rates'!$I$64))+(0.1*('Calcification Rates'!$F$64-'Calcification Rates'!$G$64)*($A58+(2*'Calcification Rates'!$F$64-'Calcification Rates'!$G$64)))*('Calcification Rates'!$H$64-'Calcification Rates'!$I$64)</f>
        <v>8.0182215377888237</v>
      </c>
      <c r="DT58" s="2">
        <f>(2*('Calcification Rates'!$F$64+'Calcification Rates'!$G$64)*('Calcification Rates'!$H$64+'Calcification Rates'!$I$64))+(0.1*('Calcification Rates'!$F$64+'Calcification Rates'!$G$64)*($A58+(2*'Calcification Rates'!$F$64+'Calcification Rates'!$G$64)))*('Calcification Rates'!$H$64+'Calcification Rates'!$I$64)</f>
        <v>21.040698950017998</v>
      </c>
      <c r="DU58" s="2">
        <f>((((((((($A58*2)/PI())/2)+'Calcification Rates'!$F$65)^2)*PI())/2))-((((((($A58*2)/PI())/2)^2)*PI())/2)))*'Calcification Rates'!$H$65</f>
        <v>60.244946220243698</v>
      </c>
      <c r="DV58" s="2">
        <f>((((((((($A58*2)/PI())/2)+('Calcification Rates'!$F$65-'Calcification Rates'!$G$65))^2)*PI())/2))-((((((($A58*2)/PI())/2)^2)*PI())/2)))*('Calcification Rates'!$H$65-'Calcification Rates'!$I$65)</f>
        <v>44.287506790502832</v>
      </c>
      <c r="DW58" s="2">
        <f>((((((((($A58*2)/PI())/2)+('Calcification Rates'!$F$65+'Calcification Rates'!$G$65))^2)*PI())/2))-((((((($A58*2)/PI())/2)^2)*PI())/2)))*('Calcification Rates'!$H$65+'Calcification Rates'!$I$65)</f>
        <v>78.047313808973755</v>
      </c>
      <c r="DX58" s="2">
        <f>(2*'Calcification Rates'!$F$66*'Calcification Rates'!$H$66)+0.1*'Calcification Rates'!$F$66*(DH58+(2*'Calcification Rates'!$F$66))*'Calcification Rates'!$H$66</f>
        <v>34.222463171175313</v>
      </c>
      <c r="DY58" s="2">
        <f>(2*('Calcification Rates'!$F$66-'Calcification Rates'!$G$66)*('Calcification Rates'!$H$66-'Calcification Rates'!$I$66))+(0.1*('Calcification Rates'!$F$66-'Calcification Rates'!$G$66)*(DH58+(2*'Calcification Rates'!$F$66-'Calcification Rates'!$G$66)))*('Calcification Rates'!$H$66-'Calcification Rates'!$I$66)</f>
        <v>19.991611321265413</v>
      </c>
      <c r="DZ58" s="2">
        <f>(2*('Calcification Rates'!$F$66+'Calcification Rates'!$G$66)*('Calcification Rates'!$H$66+'Calcification Rates'!$I$66))+(0.1*('Calcification Rates'!$F$66+'Calcification Rates'!$G$66)*(DH58+(2*'Calcification Rates'!$F$66+'Calcification Rates'!$G$66)))*('Calcification Rates'!$H$66+'Calcification Rates'!$I$66)</f>
        <v>52.20324968568989</v>
      </c>
      <c r="EA58" s="2">
        <f>((((((((($A58*2)/PI())/2)+'Calcification Rates'!$F$67)^2)*PI())/2))-((((((($A58*2)/PI())/2)^2)*PI())/2)))*'Calcification Rates'!$H$67</f>
        <v>60.244946220243698</v>
      </c>
      <c r="EB58" s="2">
        <f>((((((((($A58*2)/PI())/2)+('Calcification Rates'!$F$67-'Calcification Rates'!$G$67))^2)*PI())/2))-((((((($A58*2)/PI())/2)^2)*PI())/2)))*('Calcification Rates'!$H$67-'Calcification Rates'!$I$67)</f>
        <v>44.287506790502832</v>
      </c>
      <c r="EC58" s="2">
        <f>((((((((($A58*2)/PI())/2)+('Calcification Rates'!$F$67+'Calcification Rates'!$G$67))^2)*PI())/2))-((((((($A58*2)/PI())/2)^2)*PI())/2)))*('Calcification Rates'!$H$67+'Calcification Rates'!$I$67)</f>
        <v>78.047313808973755</v>
      </c>
      <c r="ED58" s="2">
        <f>((((((((($A58*2)/PI())/2)+'Calcification Rates'!$F$68)^2)*PI())/2))-((((((($A58*2)/PI())/2)^2)*PI())/2)))*'Calcification Rates'!$H$68</f>
        <v>60.244946220243698</v>
      </c>
      <c r="EE58" s="2">
        <f>((((((((($A58*2)/PI())/2)+('Calcification Rates'!$F$68-'Calcification Rates'!$G$68))^2)*PI())/2))-((((((($A58*2)/PI())/2)^2)*PI())/2)))*('Calcification Rates'!$H$68-'Calcification Rates'!$I$68)</f>
        <v>44.287506790502832</v>
      </c>
      <c r="EF58" s="2">
        <f>((((((((($A58*2)/PI())/2)+('Calcification Rates'!$F$68+'Calcification Rates'!$G$68))^2)*PI())/2))-((((((($A58*2)/PI())/2)^2)*PI())/2)))*('Calcification Rates'!$H$68+'Calcification Rates'!$I$68)</f>
        <v>78.047313808973755</v>
      </c>
      <c r="EG58" s="2">
        <f>((((1-'Calcification Rates'!$J$69)*$A58)*'Calcification Rates'!$F$69*0.1)+('Calcification Rates'!$J$69*$A58*'Calcification Rates'!$F$69))*'Calcification Rates'!$H$69</f>
        <v>17.187909200000004</v>
      </c>
      <c r="EH58" s="2">
        <f>((((1-'Calcification Rates'!$J$69)*EC58)*(('Calcification Rates'!$F$69-'Calcification Rates'!$G$69)*0.1))+('Calcification Rates'!$J$69*EC58*('Calcification Rates'!$F$69-'Calcification Rates'!$G$69)))*('Calcification Rates'!$H$69-'Calcification Rates'!$I$69)</f>
        <v>17.701733265918939</v>
      </c>
      <c r="EI58" s="2">
        <f>((((1-'Calcification Rates'!$J$69)*EC58)*(('Calcification Rates'!$F$69+'Calcification Rates'!$G$69)*0.1))+('Calcification Rates'!$J$69*EC58*('Calcification Rates'!$F$69+'Calcification Rates'!$G$69)))*('Calcification Rates'!$H$69+'Calcification Rates'!$I$69)</f>
        <v>30.873072193332547</v>
      </c>
      <c r="EJ58" s="2">
        <f>(2*'Calcification Rates'!$F$70*'Calcification Rates'!$H$70)+0.1*'Calcification Rates'!$F$70*(DT58+(2*'Calcification Rates'!$F$70))*'Calcification Rates'!$H$70</f>
        <v>7.6263421056669971</v>
      </c>
      <c r="EK58" s="2">
        <f>(2*('Calcification Rates'!$F$70-'Calcification Rates'!$G$70)*('Calcification Rates'!$H$70-'Calcification Rates'!$I$70))+(0.1*('Calcification Rates'!$F$70-'Calcification Rates'!$G$70)*(DT58+(2*'Calcification Rates'!$F$70-'Calcification Rates'!$G$70)))*('Calcification Rates'!$H$70-'Calcification Rates'!$I$70)</f>
        <v>4.4293623682818186</v>
      </c>
      <c r="EL58" s="2">
        <f>(2*('Calcification Rates'!$F$70+'Calcification Rates'!$G$70)*('Calcification Rates'!$H$70+'Calcification Rates'!$I$70))+(0.1*('Calcification Rates'!$F$70+'Calcification Rates'!$G$70)*(DT58+(2*'Calcification Rates'!$F$70+'Calcification Rates'!$G$70)))*('Calcification Rates'!$H$70+'Calcification Rates'!$I$70)</f>
        <v>11.700152289849878</v>
      </c>
      <c r="EM58" s="2">
        <f>((((1-'Calcification Rates'!$J$71)*$A58)*'Calcification Rates'!$F$71*0.1)+('Calcification Rates'!$J$71*$A58*'Calcification Rates'!$F$71))*'Calcification Rates'!$H$71</f>
        <v>126.5353670441568</v>
      </c>
      <c r="EN58" s="2">
        <f>((((1-'Calcification Rates'!$J$71)*$A58)*(('Calcification Rates'!$F$71-'Calcification Rates'!$G$71)*0.1))+('Calcification Rates'!$J$71*$A58*('Calcification Rates'!$F$71-'Calcification Rates'!$G$71)))*('Calcification Rates'!$H$71-'Calcification Rates'!$I$71)</f>
        <v>90.502955368149571</v>
      </c>
      <c r="EO58" s="2">
        <f>((((1-'Calcification Rates'!$J$71)*$A58)*(('Calcification Rates'!$F$71+'Calcification Rates'!$G$71)*0.1))+('Calcification Rates'!$J$71*$A58*('Calcification Rates'!$F$71+'Calcification Rates'!$G$71)))*('Calcification Rates'!$H$71+'Calcification Rates'!$I$71)</f>
        <v>168.29500787796323</v>
      </c>
      <c r="EP58" s="2">
        <f>(2*'Calcification Rates'!$F$72*'Calcification Rates'!$H$72)+0.1*'Calcification Rates'!$F$72*($A58+(2*'Calcification Rates'!$F$72))*'Calcification Rates'!$H$72</f>
        <v>13.759757221158278</v>
      </c>
      <c r="EQ58" s="2">
        <f>(2*('Calcification Rates'!$F$72-'Calcification Rates'!$G$72)*('Calcification Rates'!$H$72-'Calcification Rates'!$I$72))+(0.1*('Calcification Rates'!$F$72-'Calcification Rates'!$G$72)*($A58+(2*'Calcification Rates'!$F$72-'Calcification Rates'!$G$72)))*('Calcification Rates'!$H$72-'Calcification Rates'!$I$72)</f>
        <v>8.0182215377888237</v>
      </c>
      <c r="ER58" s="2">
        <f>(2*('Calcification Rates'!$F$72+'Calcification Rates'!$G$72)*('Calcification Rates'!$H$72+'Calcification Rates'!$I$72))+(0.1*('Calcification Rates'!$F$72+'Calcification Rates'!$G$72)*($A58+(2*'Calcification Rates'!$F$72+'Calcification Rates'!$G$72)))*('Calcification Rates'!$H$72+'Calcification Rates'!$I$72)</f>
        <v>21.040698950017998</v>
      </c>
      <c r="ES58" s="2">
        <f>$A58*'Calcification Rates'!$F$73*'Calcification Rates'!$H$73</f>
        <v>75.600000000000009</v>
      </c>
      <c r="ET58" s="2">
        <f>$A58*('Calcification Rates'!$F$73-'Calcification Rates'!$G$73)*('Calcification Rates'!$H$73-'Calcification Rates'!$I$73)</f>
        <v>52.930640000000011</v>
      </c>
      <c r="EU58" s="2">
        <f>$A58*('Calcification Rates'!$F$73+'Calcification Rates'!$G$73)*('Calcification Rates'!$H$73+'Calcification Rates'!$I$73)</f>
        <v>102.28064000000002</v>
      </c>
      <c r="EV58" s="2">
        <f>(2*'Calcification Rates'!$F$74*'Calcification Rates'!$H$74)+0.1*'Calcification Rates'!$F$74*($A58+(2*'Calcification Rates'!$F$74))*'Calcification Rates'!$H$74</f>
        <v>13.759757221158278</v>
      </c>
      <c r="EW58" s="2">
        <f>(2*('Calcification Rates'!$F$74-'Calcification Rates'!$G$74)*('Calcification Rates'!$H$74-'Calcification Rates'!$I$74))+(0.1*('Calcification Rates'!$F$74-'Calcification Rates'!$G$74)*($A58+(2*'Calcification Rates'!$F$74-'Calcification Rates'!$G$74)))*('Calcification Rates'!$H$74-'Calcification Rates'!$I$74)</f>
        <v>8.0182215377888237</v>
      </c>
      <c r="EX58" s="2">
        <f>(2*('Calcification Rates'!$F$74+'Calcification Rates'!$G$74)*('Calcification Rates'!$H$74+'Calcification Rates'!$I$74))+(0.1*('Calcification Rates'!$F$74+'Calcification Rates'!$G$74)*($A58+(2*'Calcification Rates'!$F$74+'Calcification Rates'!$G$74)))*('Calcification Rates'!$H$74+'Calcification Rates'!$I$74)</f>
        <v>21.040698950017998</v>
      </c>
      <c r="EY58" s="2">
        <f>$A58*'Calcification Rates'!$F$75*'Calcification Rates'!$H$75</f>
        <v>47.214712380952385</v>
      </c>
      <c r="EZ58" s="2">
        <f>$A58*('Calcification Rates'!$F$75-'Calcification Rates'!$G$75)*('Calcification Rates'!$H$75-'Calcification Rates'!$I$75)</f>
        <v>36.652062238451308</v>
      </c>
      <c r="FA58" s="2">
        <f>$A58*('Calcification Rates'!$F$75+'Calcification Rates'!$G$75)*('Calcification Rates'!$H$75+'Calcification Rates'!$I$75)</f>
        <v>59.005754271226962</v>
      </c>
      <c r="FB58" s="2">
        <f>((((1-'Calcification Rates'!$J$76)*$A58)*'Calcification Rates'!$F$76*0.1)+('Calcification Rates'!$J$76*$A58*'Calcification Rates'!$F$76))*'Calcification Rates'!$H$76</f>
        <v>32.326560000000001</v>
      </c>
      <c r="FC58" s="2">
        <f>((((1-'Calcification Rates'!$J$76)*$A58)*(('Calcification Rates'!$F$76-'Calcification Rates'!$G$76)*0.1))+('Calcification Rates'!$J$76*$A58*('Calcification Rates'!$F$76-'Calcification Rates'!$G$76)))*('Calcification Rates'!$H$76-'Calcification Rates'!$I$76)</f>
        <v>22.625718527999997</v>
      </c>
      <c r="FD58" s="2">
        <f>((((1-'Calcification Rates'!$J$76)*$A58)*(('Calcification Rates'!$F$76+'Calcification Rates'!$G$76)*0.1))+('Calcification Rates'!$J$76*$A58*('Calcification Rates'!$F$76+'Calcification Rates'!$G$76)))*('Calcification Rates'!$H$76+'Calcification Rates'!$I$76)</f>
        <v>43.745737728000002</v>
      </c>
      <c r="FE58" s="113">
        <f>$A58*'Calcification Rates'!$F$77*'Calcification Rates'!$H$77</f>
        <v>99.120000000000019</v>
      </c>
      <c r="FF58" s="113">
        <f>$A58*('Calcification Rates'!$F$77-'Calcification Rates'!$G$77)*('Calcification Rates'!$H$77-'Calcification Rates'!$I$77)</f>
        <v>69.266400000000004</v>
      </c>
      <c r="FG58" s="113">
        <f>$A58*('Calcification Rates'!$F$77+'Calcification Rates'!$G$77)*('Calcification Rates'!$H$77+'Calcification Rates'!$I$77)</f>
        <v>134.28800000000001</v>
      </c>
      <c r="FH58" s="113">
        <f>$A58*'Calcification Rates'!$F$81*'Calcification Rates'!$H$81</f>
        <v>9.968</v>
      </c>
      <c r="FI58" s="113">
        <f>$A58*('Calcification Rates'!$F$81-'Calcification Rates'!$G$81)*('Calcification Rates'!$H$81-'Calcification Rates'!$I$81)</f>
        <v>5.6559999999999997</v>
      </c>
      <c r="FJ58" s="113">
        <f>$A58*('Calcification Rates'!$F$81+'Calcification Rates'!$G$81)*('Calcification Rates'!$H$81+'Calcification Rates'!$I$81)</f>
        <v>14.280000000000001</v>
      </c>
      <c r="FK58" s="113">
        <f>$A58*'Calcification Rates'!$F$84*'Calcification Rates'!$H$84</f>
        <v>9.968</v>
      </c>
      <c r="FL58" s="113">
        <f>$A58*('Calcification Rates'!$F$84-'Calcification Rates'!$G$84)*('Calcification Rates'!$H$84-'Calcification Rates'!$I$84)</f>
        <v>5.6559999999999997</v>
      </c>
      <c r="FM58" s="113">
        <f>$A58*('Calcification Rates'!$F$84+'Calcification Rates'!$G$84)*('Calcification Rates'!$H$84+'Calcification Rates'!$I$84)</f>
        <v>14.280000000000001</v>
      </c>
    </row>
    <row r="59" spans="1:169" x14ac:dyDescent="0.3">
      <c r="A59" s="1">
        <v>57</v>
      </c>
      <c r="B59" s="2">
        <f>((((1-'Calcification Rates'!$J$11)*A59)*'Calcification Rates'!$F$11*0.1)+('Calcification Rates'!$J$11*A59*'Calcification Rates'!$F$11))*'Calcification Rates'!$H$11</f>
        <v>128.79492716994531</v>
      </c>
      <c r="C59" s="2">
        <f>((((1-'Calcification Rates'!$J$11)*A59)*(('Calcification Rates'!$F$11-'Calcification Rates'!$G$11)*0.1))+('Calcification Rates'!$J$11*A59*('Calcification Rates'!$F$11-'Calcification Rates'!$G$11)))*('Calcification Rates'!$H$11-'Calcification Rates'!$I$11)</f>
        <v>92.119079571152255</v>
      </c>
      <c r="D59" s="2">
        <f>((((1-'Calcification Rates'!$J$11)*A59)*(('Calcification Rates'!$F$11+'Calcification Rates'!$G$11)*0.1))+('Calcification Rates'!$J$11*A59*('Calcification Rates'!$F$11+'Calcification Rates'!$G$11)))*('Calcification Rates'!$H$11+'Calcification Rates'!$I$11)</f>
        <v>171.300275875784</v>
      </c>
      <c r="E59" s="2">
        <f>((((1-'Calcification Rates'!$J$12)*A59)*'Calcification Rates'!$F$12*0.1)+('Calcification Rates'!$J$12*A59*'Calcification Rates'!$F$12))*'Calcification Rates'!$H$12</f>
        <v>22.361231911622742</v>
      </c>
      <c r="F59" s="2">
        <f>((((1-'Calcification Rates'!$J$12)*A59)*(('Calcification Rates'!$F$12-'Calcification Rates'!$G$12)*0.1))+('Calcification Rates'!$J$12*A59*('Calcification Rates'!$F$12-'Calcification Rates'!$G$12)))*('Calcification Rates'!$H$12-'Calcification Rates'!$I$12)</f>
        <v>16.859287451250232</v>
      </c>
      <c r="G59" s="2">
        <f>((((1-'Calcification Rates'!$J$12)*A59)*(('Calcification Rates'!$F$12+'Calcification Rates'!$G$12)*0.1))+('Calcification Rates'!$J$12*A59*('Calcification Rates'!$F$12+'Calcification Rates'!$G$12)))*('Calcification Rates'!$H$12+'Calcification Rates'!$I$12)</f>
        <v>28.564462773978153</v>
      </c>
      <c r="H59" s="2">
        <f>(2*'Calcification Rates'!$F$13*'Calcification Rates'!$H$13)+0.1*'Calcification Rates'!$F$13*(A59+(2*'Calcification Rates'!$F$13))*'Calcification Rates'!$H$13</f>
        <v>13.935201664590434</v>
      </c>
      <c r="I59" s="2">
        <f>(2*('Calcification Rates'!$F$13-'Calcification Rates'!$G$13)*('Calcification Rates'!$H$13-'Calcification Rates'!$I$13))+(0.1*('Calcification Rates'!$F$13-'Calcification Rates'!$G$13)*(A59+(2*'Calcification Rates'!$F$13-'Calcification Rates'!$G$13)))*('Calcification Rates'!$H$13-'Calcification Rates'!$I$13)</f>
        <v>8.1208797449530898</v>
      </c>
      <c r="J59" s="2">
        <f>(2*('Calcification Rates'!$F$13+'Calcification Rates'!$G$13)*('Calcification Rates'!$H$13+'Calcification Rates'!$I$13))+(0.1*('Calcification Rates'!$F$13+'Calcification Rates'!$G$13)*(A59+(2*'Calcification Rates'!$F$13+'Calcification Rates'!$G$13)))*('Calcification Rates'!$H$13+'Calcification Rates'!$I$13)</f>
        <v>21.307882399904877</v>
      </c>
      <c r="K59" s="2">
        <f>(2*'Calcification Rates'!$F$14*'Calcification Rates'!$H$14)+0.1*'Calcification Rates'!$F$14*(A59+(2*'Calcification Rates'!$F$14))*'Calcification Rates'!$H$14</f>
        <v>26.16520296476639</v>
      </c>
      <c r="L59" s="2">
        <f>(2*('Calcification Rates'!$F$14-'Calcification Rates'!$G$14)*('Calcification Rates'!$H$14-'Calcification Rates'!$I$14))+(0.1*('Calcification Rates'!$F$14-'Calcification Rates'!$G$14)*(A59+(2*'Calcification Rates'!$F$14-'Calcification Rates'!$G$14)))*('Calcification Rates'!$H$14-'Calcification Rates'!$I$14)</f>
        <v>16.32601288585343</v>
      </c>
      <c r="M59" s="2">
        <f>(2*('Calcification Rates'!$F$14+'Calcification Rates'!$G$14)*('Calcification Rates'!$H$14+'Calcification Rates'!$I$14))+(0.1*('Calcification Rates'!$F$14+'Calcification Rates'!$G$14)*(A59+(2*'Calcification Rates'!$F$14+'Calcification Rates'!$G$14)))*('Calcification Rates'!$H$14+'Calcification Rates'!$I$14)</f>
        <v>38.37530107372708</v>
      </c>
      <c r="N59" s="2">
        <f>((((((((($A59*2)/PI())/2)+'Calcification Rates'!$F$15)^2)*PI())/2))-((((((($A59*2)/PI())/2)^2)*PI())/2)))*'Calcification Rates'!$H$15</f>
        <v>71.551950522733605</v>
      </c>
      <c r="O59" s="2">
        <f>((((((((($A59*2)/PI())/2)+('Calcification Rates'!$F$15-'Calcification Rates'!$G$15))^2)*PI())/2))-((((((($A59*2)/PI())/2)^2)*PI())/2)))*('Calcification Rates'!$H$15-'Calcification Rates'!$I$15)</f>
        <v>54.570234056187807</v>
      </c>
      <c r="P59" s="2">
        <f>((((((((($A59*2)/PI())/2)+('Calcification Rates'!$F$15+'Calcification Rates'!$G$15))^2)*PI())/2))-((((((($A59*2)/PI())/2)^2)*PI())/2)))*('Calcification Rates'!$H$15+'Calcification Rates'!$I$15)</f>
        <v>90.67871433900369</v>
      </c>
      <c r="Q59" s="2">
        <f>(2*'Calcification Rates'!$F$16*'Calcification Rates'!$H$16)+0.1*'Calcification Rates'!$F$16*(A59+(2*'Calcification Rates'!$F$16))*'Calcification Rates'!$H$16</f>
        <v>26.16520296476639</v>
      </c>
      <c r="R59" s="2">
        <f>(2*('Calcification Rates'!$F$16-'Calcification Rates'!$G$16)*('Calcification Rates'!$H$16-'Calcification Rates'!$I$16))+(0.1*('Calcification Rates'!$F$16-'Calcification Rates'!$G$16)*(A59+(2*'Calcification Rates'!$F$16-'Calcification Rates'!$G$16)))*('Calcification Rates'!$H$16-'Calcification Rates'!$I$16)</f>
        <v>16.32601288585343</v>
      </c>
      <c r="S59" s="2">
        <f>(2*('Calcification Rates'!$F$16+'Calcification Rates'!$G$16)*('Calcification Rates'!$H$16+'Calcification Rates'!$I$16))+(0.1*('Calcification Rates'!$F$16+'Calcification Rates'!$G$16)*(A59+(2*'Calcification Rates'!$F$16+'Calcification Rates'!$G$16)))*('Calcification Rates'!$H$16+'Calcification Rates'!$I$16)</f>
        <v>38.37530107372708</v>
      </c>
      <c r="T59" s="2">
        <f>$A59*'Calcification Rates'!$F$17*'Calcification Rates'!$H$17</f>
        <v>69.818872191791584</v>
      </c>
      <c r="U59" s="2">
        <f>$A59*('Calcification Rates'!$F$17-'Calcification Rates'!$G$17)*('Calcification Rates'!$H$17-'Calcification Rates'!$I$17)</f>
        <v>53.457755045531279</v>
      </c>
      <c r="V59" s="2">
        <f>$A59*('Calcification Rates'!$F$17+'Calcification Rates'!$G$17)*('Calcification Rates'!$H$17+'Calcification Rates'!$I$17)</f>
        <v>88.13731458065844</v>
      </c>
      <c r="W59" s="2">
        <f>$A59*'Calcification Rates'!$F$22*'Calcification Rates'!$H$22</f>
        <v>10.145999999999999</v>
      </c>
      <c r="X59" s="2">
        <f>$A59*('Calcification Rates'!$F$22-'Calcification Rates'!$G$22)*('Calcification Rates'!$H$22-'Calcification Rates'!$I$22)</f>
        <v>5.7569999999999997</v>
      </c>
      <c r="Y59" s="2">
        <f>$A59*('Calcification Rates'!$F$22+'Calcification Rates'!$G$22)*('Calcification Rates'!$H$22+'Calcification Rates'!$I$22)</f>
        <v>14.535</v>
      </c>
      <c r="Z59" s="2">
        <f>((((((((($A59*2)/PI())/2)+'Calcification Rates'!$F$25)^2)*PI())/2))-((((((($A59*2)/PI())/2)^2)*PI())/2)))*'Calcification Rates'!$H$25</f>
        <v>106.88217029994314</v>
      </c>
      <c r="AA59" s="2">
        <f>((((((((($A59*2)/PI())/2)+('Calcification Rates'!$F$25-'Calcification Rates'!$G$25))^2)*PI())/2))-((((((($A59*2)/PI())/2)^2)*PI())/2)))*('Calcification Rates'!$H$25-'Calcification Rates'!$I$25)</f>
        <v>46.55567010326304</v>
      </c>
      <c r="AB59" s="2">
        <f>((((((((($A59*2)/PI())/2)+('Calcification Rates'!$F$25+'Calcification Rates'!$G$25))^2)*PI())/2))-((((((($A59*2)/PI())/2)^2)*PI())/2)))*('Calcification Rates'!$H$25+'Calcification Rates'!$I$25)</f>
        <v>168.85461549992763</v>
      </c>
      <c r="AC59" s="2">
        <f>((((((((($A59*2)/PI())/2)+'Calcification Rates'!$F$26)^2)*PI())/2))-((((((($A59*2)/PI())/2)^2)*PI())/2)))*'Calcification Rates'!$H$26</f>
        <v>106.88217029994314</v>
      </c>
      <c r="AD59" s="2">
        <f>((((((((($A59*2)/PI())/2)+('Calcification Rates'!$F$26-'Calcification Rates'!$G$26))^2)*PI())/2))-((((((($A59*2)/PI())/2)^2)*PI())/2)))*('Calcification Rates'!$H$26-'Calcification Rates'!$I$26)</f>
        <v>46.55567010326304</v>
      </c>
      <c r="AE59" s="2">
        <f>((((((((($A59*2)/PI())/2)+('Calcification Rates'!$F$26+'Calcification Rates'!$G$26))^2)*PI())/2))-((((((($A59*2)/PI())/2)^2)*PI())/2)))*('Calcification Rates'!$H$26+'Calcification Rates'!$I$26)</f>
        <v>168.85461549992763</v>
      </c>
      <c r="AF59" s="2">
        <f>((((((((($A59*2)/PI())/2)+'Calcification Rates'!$F$27)^2)*PI())/2))-((((((($A59*2)/PI())/2)^2)*PI())/2)))*'Calcification Rates'!$H$27</f>
        <v>106.88217029994314</v>
      </c>
      <c r="AG59" s="2">
        <f>((((((((($A59*2)/PI())/2)+('Calcification Rates'!$F$27-'Calcification Rates'!$G$27))^2)*PI())/2))-((((((($A59*2)/PI())/2)^2)*PI())/2)))*('Calcification Rates'!$H$27-'Calcification Rates'!$I$27)</f>
        <v>46.55567010326304</v>
      </c>
      <c r="AH59" s="2">
        <f>((((((((($A59*2)/PI())/2)+('Calcification Rates'!$F$27+'Calcification Rates'!$G$27))^2)*PI())/2))-((((((($A59*2)/PI())/2)^2)*PI())/2)))*('Calcification Rates'!$H$27+'Calcification Rates'!$I$27)</f>
        <v>168.85461549992763</v>
      </c>
      <c r="AI59" s="2">
        <f>$A59*'Calcification Rates'!$F$29*'Calcification Rates'!$H$29</f>
        <v>91.980899999999977</v>
      </c>
      <c r="AJ59" s="2">
        <f>$A59*('Calcification Rates'!$F$29-'Calcification Rates'!$G$29)*('Calcification Rates'!$H$29-'Calcification Rates'!$I$29)</f>
        <v>85.105559999999983</v>
      </c>
      <c r="AK59" s="2">
        <f>$A59*('Calcification Rates'!$F$29+'Calcification Rates'!$G$29)*('Calcification Rates'!$H$29+'Calcification Rates'!$I$29)</f>
        <v>98.856239999999971</v>
      </c>
      <c r="AL59" s="2">
        <f>(2*'Calcification Rates'!$F$30*'Calcification Rates'!$H$30)+0.1*'Calcification Rates'!$F$30*($A59+(2*'Calcification Rates'!$F$30))*'Calcification Rates'!$H$30</f>
        <v>13.935201664590434</v>
      </c>
      <c r="AM59" s="2">
        <f>(2*('Calcification Rates'!$F$30-'Calcification Rates'!$G$30)*('Calcification Rates'!$H$30-'Calcification Rates'!$I$30))+(0.1*('Calcification Rates'!$F$30-'Calcification Rates'!$G$30)*($A59+(2*'Calcification Rates'!$F$30-'Calcification Rates'!$G$30)))*('Calcification Rates'!$H$30-'Calcification Rates'!$I$30)</f>
        <v>8.1208797449530898</v>
      </c>
      <c r="AN59" s="2">
        <f>(2*('Calcification Rates'!$F$30+'Calcification Rates'!$G$30)*('Calcification Rates'!$H$30+'Calcification Rates'!$I$30))+(0.1*('Calcification Rates'!$F$30+'Calcification Rates'!$G$30)*($A59+(2*'Calcification Rates'!$F$30+'Calcification Rates'!$G$30)))*('Calcification Rates'!$H$30+'Calcification Rates'!$I$30)</f>
        <v>21.307882399904877</v>
      </c>
      <c r="AO59" s="2">
        <f>((((((((($A59*2)/PI())/2)+'Calcification Rates'!$F$31)^2)*PI())/2))-((((((($A59*2)/PI())/2)^2)*PI())/2)))*'Calcification Rates'!$H$31</f>
        <v>194.35533205526909</v>
      </c>
      <c r="AP59" s="2">
        <f>((((((((($A59*2)/PI())/2)+('Calcification Rates'!$F$31-'Calcification Rates'!$G$31))^2)*PI())/2))-((((((($A59*2)/PI())/2)^2)*PI())/2)))*('Calcification Rates'!$H$31-'Calcification Rates'!$I$31)</f>
        <v>120.40662119387167</v>
      </c>
      <c r="AQ59" s="2">
        <f>((((((((($A59*2)/PI())/2)+('Calcification Rates'!$F$31+'Calcification Rates'!$G$31))^2)*PI())/2))-((((((($A59*2)/PI())/2)^2)*PI())/2)))*('Calcification Rates'!$H$31+'Calcification Rates'!$I$31)</f>
        <v>287.05529470523732</v>
      </c>
      <c r="AR59" s="2">
        <f>(2*'Calcification Rates'!$F$32*'Calcification Rates'!$H$32)+0.1*'Calcification Rates'!$F$32*($A59+(2*'Calcification Rates'!$F$32))*'Calcification Rates'!$H$32</f>
        <v>13.935201664590434</v>
      </c>
      <c r="AS59" s="2">
        <f>(2*('Calcification Rates'!$F$32-'Calcification Rates'!$G$32)*('Calcification Rates'!$H$32-'Calcification Rates'!$I$32))+(0.1*('Calcification Rates'!$F$32-'Calcification Rates'!$G$32)*($A59+(2*'Calcification Rates'!$F$32-'Calcification Rates'!$G$32)))*('Calcification Rates'!$H$32-'Calcification Rates'!$I$32)</f>
        <v>8.1208797449530898</v>
      </c>
      <c r="AT59" s="2">
        <f>(2*('Calcification Rates'!$F$32+'Calcification Rates'!$G$32)*('Calcification Rates'!$H$32+'Calcification Rates'!$I$32))+(0.1*('Calcification Rates'!$F$32+'Calcification Rates'!$G$32)*($A59+(2*'Calcification Rates'!$F$32+'Calcification Rates'!$G$32)))*('Calcification Rates'!$H$32+'Calcification Rates'!$I$32)</f>
        <v>21.307882399904877</v>
      </c>
      <c r="AU59" s="2">
        <f>((((((((($A59*2)/PI())/2)+'Calcification Rates'!$F$36)^2)*PI())/2))-((((((($A59*2)/PI())/2)^2)*PI())/2)))*'Calcification Rates'!$H$36</f>
        <v>75.581275615834571</v>
      </c>
      <c r="AV59" s="2">
        <f>((((((((($A59*2)/PI())/2)+('Calcification Rates'!$F$36-'Calcification Rates'!$G$36))^2)*PI())/2))-((((((($A59*2)/PI())/2)^2)*PI())/2)))*('Calcification Rates'!$H$36-'Calcification Rates'!$I$36)</f>
        <v>57.929816335714008</v>
      </c>
      <c r="AW59" s="2">
        <f>((((((((($A59*2)/PI())/2)+('Calcification Rates'!$F$36+'Calcification Rates'!$G$36))^2)*PI())/2))-((((((($A59*2)/PI())/2)^2)*PI())/2)))*('Calcification Rates'!$H$36+'Calcification Rates'!$I$36)</f>
        <v>95.258990118117325</v>
      </c>
      <c r="AX59" s="2">
        <f>$A59*'Calcification Rates'!$F$37*'Calcification Rates'!$H$37</f>
        <v>73.66649436868687</v>
      </c>
      <c r="AY59" s="2">
        <f>$A59*('Calcification Rates'!$F$37-'Calcification Rates'!$G$37)*('Calcification Rates'!$H$37-'Calcification Rates'!$I$37)</f>
        <v>56.706140914325303</v>
      </c>
      <c r="AZ59" s="2">
        <f>$A59*('Calcification Rates'!$F$37+'Calcification Rates'!$G$37)*('Calcification Rates'!$H$37+'Calcification Rates'!$I$37)</f>
        <v>92.448025362637395</v>
      </c>
      <c r="BA59" s="2">
        <f>$A59*'Calcification Rates'!$F$38*'Calcification Rates'!$H$38</f>
        <v>109.63809400000002</v>
      </c>
      <c r="BB59" s="2">
        <f>$A59*('Calcification Rates'!$F$38-'Calcification Rates'!$G$38)*('Calcification Rates'!$H$38-'Calcification Rates'!$I$38)</f>
        <v>83.654699272727285</v>
      </c>
      <c r="BC59" s="2">
        <f>$A59*('Calcification Rates'!$F$38+'Calcification Rates'!$G$38)*('Calcification Rates'!$H$38+'Calcification Rates'!$I$38)</f>
        <v>138.64936500000002</v>
      </c>
      <c r="BD59" s="2">
        <f>(2*'Calcification Rates'!$F$39*'Calcification Rates'!$H$39)+0.1*'Calcification Rates'!$F$39*(AN59+(2*'Calcification Rates'!$F$39))*'Calcification Rates'!$H$39</f>
        <v>7.6732179573266839</v>
      </c>
      <c r="BE59" s="2">
        <f>(2*('Calcification Rates'!$F$39-'Calcification Rates'!$G$39)*('Calcification Rates'!$H$39-'Calcification Rates'!$I$39))+(0.1*('Calcification Rates'!$F$39-'Calcification Rates'!$G$39)*(AN59+(2*'Calcification Rates'!$F$39-'Calcification Rates'!$G$39)))*('Calcification Rates'!$H$39-'Calcification Rates'!$I$39)</f>
        <v>4.4567909422311693</v>
      </c>
      <c r="BF59" s="2">
        <f>(2*('Calcification Rates'!$F$39+'Calcification Rates'!$G$39)*('Calcification Rates'!$H$39+'Calcification Rates'!$I$39))+(0.1*('Calcification Rates'!$F$39+'Calcification Rates'!$G$39)*(AN59+(2*'Calcification Rates'!$F$39+'Calcification Rates'!$G$39)))*('Calcification Rates'!$H$39+'Calcification Rates'!$I$39)</f>
        <v>11.77153928574333</v>
      </c>
      <c r="BG59" s="2">
        <f>((((((((($A59*2)/PI())/2)+'Calcification Rates'!$F$40)^2)*PI())/2))-((((((($A59*2)/PI())/2)^2)*PI())/2)))*'Calcification Rates'!$H$40</f>
        <v>75.581275615834571</v>
      </c>
      <c r="BH59" s="2">
        <f>((((((((($A59*2)/PI())/2)+('Calcification Rates'!$F$40-'Calcification Rates'!$G$40))^2)*PI())/2))-((((((($A59*2)/PI())/2)^2)*PI())/2)))*('Calcification Rates'!$H$40-'Calcification Rates'!$I$40)</f>
        <v>57.929816335714008</v>
      </c>
      <c r="BI59" s="2">
        <f>((((((((($A59*2)/PI())/2)+('Calcification Rates'!$F$40+'Calcification Rates'!$G$40))^2)*PI())/2))-((((((($A59*2)/PI())/2)^2)*PI())/2)))*('Calcification Rates'!$H$40+'Calcification Rates'!$I$40)</f>
        <v>95.258990118117325</v>
      </c>
      <c r="BJ59" s="2">
        <f>((((((((($A59*2)/PI())/2)+'Calcification Rates'!$F$41)^2)*PI())/2))-((((((($A59*2)/PI())/2)^2)*PI())/2)))*'Calcification Rates'!$H$41</f>
        <v>87.043209526335801</v>
      </c>
      <c r="BK59" s="2">
        <f>((((((((($A59*2)/PI())/2)+('Calcification Rates'!$F$41-'Calcification Rates'!$G$41))^2)*PI())/2))-((((((($A59*2)/PI())/2)^2)*PI())/2)))*('Calcification Rates'!$H$41-'Calcification Rates'!$I$41)</f>
        <v>69.838685289605309</v>
      </c>
      <c r="BL59" s="2">
        <f>((((((((($A59*2)/PI())/2)+('Calcification Rates'!$F$41+'Calcification Rates'!$G$41))^2)*PI())/2))-((((((($A59*2)/PI())/2)^2)*PI())/2)))*('Calcification Rates'!$H$41+'Calcification Rates'!$I$41)</f>
        <v>105.97919423270848</v>
      </c>
      <c r="BM59" s="2">
        <f>((((1-'Calcification Rates'!$J$42)*$A59)*'Calcification Rates'!$F$42*0.1)+('Calcification Rates'!$J$42*$A59*'Calcification Rates'!$F$42))*'Calcification Rates'!$H$42</f>
        <v>22.361231911622742</v>
      </c>
      <c r="BN59" s="2">
        <f>((((1-'Calcification Rates'!$J$42)*BI59)*(('Calcification Rates'!$F$42-'Calcification Rates'!$G$42)*0.1))+('Calcification Rates'!$J$42*BI59*('Calcification Rates'!$F$42-'Calcification Rates'!$G$42)))*('Calcification Rates'!$H$42-'Calcification Rates'!$I$42)</f>
        <v>28.175415731879742</v>
      </c>
      <c r="BO59" s="2">
        <f>((((1-'Calcification Rates'!$J$42)*BI59)*(('Calcification Rates'!$F$42+'Calcification Rates'!$G$42)*0.1))+('Calcification Rates'!$J$42*BI59*('Calcification Rates'!$F$42+'Calcification Rates'!$G$42)))*('Calcification Rates'!$H$42+'Calcification Rates'!$I$42)</f>
        <v>47.737225914310791</v>
      </c>
      <c r="BP59" s="2">
        <f>(2*'Calcification Rates'!$F$43*'Calcification Rates'!$H$43)+0.1*'Calcification Rates'!$F$43*($A59+(2*'Calcification Rates'!$F$43))*'Calcification Rates'!$H$43</f>
        <v>13.935201664590434</v>
      </c>
      <c r="BQ59" s="2">
        <f>(2*('Calcification Rates'!$F$43-'Calcification Rates'!$G$43)*('Calcification Rates'!$H$43-'Calcification Rates'!$I$43))+(0.1*('Calcification Rates'!$F$43-'Calcification Rates'!$G$43)*($A59+(2*'Calcification Rates'!$F$43-'Calcification Rates'!$G$43)))*('Calcification Rates'!$H$43-'Calcification Rates'!$I$43)</f>
        <v>8.1208797449530898</v>
      </c>
      <c r="BR59" s="2">
        <f>(2*('Calcification Rates'!$F$43+'Calcification Rates'!$G$43)*('Calcification Rates'!$H$43+'Calcification Rates'!$I$43))+(0.1*('Calcification Rates'!$F$43+'Calcification Rates'!$G$43)*($A59+(2*'Calcification Rates'!$F$43+'Calcification Rates'!$G$43)))*('Calcification Rates'!$H$43+'Calcification Rates'!$I$43)</f>
        <v>21.307882399904877</v>
      </c>
      <c r="BS59" s="2">
        <f>$A59*'Calcification Rates'!$F$44*'Calcification Rates'!$H$44</f>
        <v>90.989606666666674</v>
      </c>
      <c r="BT59" s="2">
        <f>$A59*('Calcification Rates'!$F$44-'Calcification Rates'!$G$44)*('Calcification Rates'!$H$44-'Calcification Rates'!$I$44)</f>
        <v>67.709651864288034</v>
      </c>
      <c r="BU59" s="2">
        <f>$A59*('Calcification Rates'!$F$44+'Calcification Rates'!$G$44)*('Calcification Rates'!$H$44+'Calcification Rates'!$I$44)</f>
        <v>116.88508775328148</v>
      </c>
      <c r="BV59" s="2">
        <f>(2*'Calcification Rates'!$F$45*'Calcification Rates'!$H$45)+0.1*'Calcification Rates'!$F$45*($A59+(2*'Calcification Rates'!$F$45))*'Calcification Rates'!$H$45</f>
        <v>13.935201664590434</v>
      </c>
      <c r="BW59" s="2">
        <f>(2*('Calcification Rates'!$F$45-'Calcification Rates'!$G$45)*('Calcification Rates'!$H$45-'Calcification Rates'!$I$45))+(0.1*('Calcification Rates'!$F$45-'Calcification Rates'!$G$45)*($A59+(2*'Calcification Rates'!$F$45-'Calcification Rates'!$G$45)))*('Calcification Rates'!$H$45-'Calcification Rates'!$I$45)</f>
        <v>8.1208797449530898</v>
      </c>
      <c r="BX59" s="2">
        <f>(2*('Calcification Rates'!$F$45+'Calcification Rates'!$G$45)*('Calcification Rates'!$H$45+'Calcification Rates'!$I$45))+(0.1*('Calcification Rates'!$F$45+'Calcification Rates'!$G$45)*($A59+(2*'Calcification Rates'!$F$45+'Calcification Rates'!$G$45)))*('Calcification Rates'!$H$45+'Calcification Rates'!$I$45)</f>
        <v>21.307882399904877</v>
      </c>
      <c r="BY59" s="2">
        <f>$A59*'Calcification Rates'!$F$46*'Calcification Rates'!$H$46</f>
        <v>23.119200000000003</v>
      </c>
      <c r="BZ59" s="2">
        <f>$A59*('Calcification Rates'!$F$46-'Calcification Rates'!$G$46)*('Calcification Rates'!$H$46-'Calcification Rates'!$I$46)</f>
        <v>17.831025</v>
      </c>
      <c r="CA59" s="2">
        <f>$A59*('Calcification Rates'!$F$46+'Calcification Rates'!$G$46)*('Calcification Rates'!$H$46+'Calcification Rates'!$I$46)</f>
        <v>28.946025000000002</v>
      </c>
      <c r="CB59" s="2">
        <f>(2*'Calcification Rates'!$F$47*'Calcification Rates'!$H$47)+0.1*'Calcification Rates'!$F$47*(BL59+(2*'Calcification Rates'!$F$47))*'Calcification Rates'!$H$47</f>
        <v>22.528329136503444</v>
      </c>
      <c r="CC59" s="2">
        <f>(2*('Calcification Rates'!$F$47-'Calcification Rates'!$G$47)*('Calcification Rates'!$H$47-'Calcification Rates'!$I$47))+(0.1*('Calcification Rates'!$F$47-'Calcification Rates'!$G$47)*(BL59+(2*'Calcification Rates'!$F$47-'Calcification Rates'!$G$47)))*('Calcification Rates'!$H$47-'Calcification Rates'!$I$47)</f>
        <v>13.148996013233315</v>
      </c>
      <c r="CD59" s="2">
        <f>(2*('Calcification Rates'!$F$47+'Calcification Rates'!$G$47)*('Calcification Rates'!$H$47+'Calcification Rates'!$I$47))+(0.1*('Calcification Rates'!$F$47+'Calcification Rates'!$G$47)*(BL59+(2*'Calcification Rates'!$F$47+'Calcification Rates'!$G$47)))*('Calcification Rates'!$H$47+'Calcification Rates'!$I$47)</f>
        <v>34.394312487679365</v>
      </c>
      <c r="CE59" s="2">
        <f>(2*'Calcification Rates'!$F$48*'Calcification Rates'!$H$48)+0.1*'Calcification Rates'!$F$48*($A59+(2*'Calcification Rates'!$F$48))*'Calcification Rates'!$H$48</f>
        <v>13.935201664590434</v>
      </c>
      <c r="CF59" s="2">
        <f>(2*('Calcification Rates'!$F$48-'Calcification Rates'!$G$48)*('Calcification Rates'!$H$48-'Calcification Rates'!$I$48))+(0.1*('Calcification Rates'!$F$48-'Calcification Rates'!$G$48)*($A59+(2*'Calcification Rates'!$F$48-'Calcification Rates'!$G$48)))*('Calcification Rates'!$H$48-'Calcification Rates'!$I$48)</f>
        <v>8.1208797449530898</v>
      </c>
      <c r="CG59" s="2">
        <f>(2*('Calcification Rates'!$F$48+'Calcification Rates'!$G$48)*('Calcification Rates'!$H$48+'Calcification Rates'!$I$48))+(0.1*('Calcification Rates'!$F$48+'Calcification Rates'!$G$48)*($A59+(2*'Calcification Rates'!$F$48+'Calcification Rates'!$G$48)))*('Calcification Rates'!$H$48+'Calcification Rates'!$I$48)</f>
        <v>21.307882399904877</v>
      </c>
      <c r="CH59" s="2">
        <f>((((1-'Calcification Rates'!$J$52)*$A59)*'Calcification Rates'!$F$52*0.1)+('Calcification Rates'!$J$52*$A59*'Calcification Rates'!$F$52))*'Calcification Rates'!$H$52</f>
        <v>126.23611476000001</v>
      </c>
      <c r="CI59" s="2">
        <f>((((1-'Calcification Rates'!$J$52)*$A59)*(('Calcification Rates'!$F$52-'Calcification Rates'!$G$52)*0.1))+('Calcification Rates'!$J$52*$A59*('Calcification Rates'!$F$52-'Calcification Rates'!$G$52)))*('Calcification Rates'!$H$52-'Calcification Rates'!$I$52)</f>
        <v>82.635936269795778</v>
      </c>
      <c r="CJ59" s="2">
        <f>((((1-'Calcification Rates'!$J$52)*$A59)*(('Calcification Rates'!$F$52+'Calcification Rates'!$G$52)*0.1))+('Calcification Rates'!$J$52*$A59*('Calcification Rates'!$F$52+'Calcification Rates'!$G$52)))*('Calcification Rates'!$H$52+'Calcification Rates'!$I$52)</f>
        <v>178.59568043660207</v>
      </c>
      <c r="CK59" s="2">
        <f>((((1-'Calcification Rates'!$J$53)*$A59)*'Calcification Rates'!$F$53*0.1)+('Calcification Rates'!$J$53*$A59*'Calcification Rates'!$F$53))*'Calcification Rates'!$H$53</f>
        <v>151.0650714425455</v>
      </c>
      <c r="CL59" s="2">
        <f>((((1-'Calcification Rates'!$J$53)*$A59)*(('Calcification Rates'!$F$53-'Calcification Rates'!$G$53)*0.1))+('Calcification Rates'!$J$53*$A59*('Calcification Rates'!$F$53-'Calcification Rates'!$G$53)))*('Calcification Rates'!$H$53-'Calcification Rates'!$I$53)</f>
        <v>104.54999330489851</v>
      </c>
      <c r="CM59" s="2">
        <f>((((1-'Calcification Rates'!$J$53)*$A59)*(('Calcification Rates'!$F$53+'Calcification Rates'!$G$53)*0.1))+('Calcification Rates'!$J$53*$A59*('Calcification Rates'!$F$53+'Calcification Rates'!$G$53)))*('Calcification Rates'!$H$53+'Calcification Rates'!$I$53)</f>
        <v>206.09088410548497</v>
      </c>
      <c r="CN59" s="2">
        <f>((((1-'Calcification Rates'!$J$54)*$A59)*'Calcification Rates'!$F$54*0.1)+('Calcification Rates'!$J$54*$A59*'Calcification Rates'!$F$54))*'Calcification Rates'!$H$54</f>
        <v>128.79492716994531</v>
      </c>
      <c r="CO59" s="2">
        <f>((((1-'Calcification Rates'!$J$54)*$A59)*(('Calcification Rates'!$F$54-'Calcification Rates'!$G$54)*0.1))+('Calcification Rates'!$J$54*$A59*('Calcification Rates'!$F$54-'Calcification Rates'!$G$54)))*('Calcification Rates'!$H$54-'Calcification Rates'!$I$54)</f>
        <v>92.119079571152255</v>
      </c>
      <c r="CP59" s="2">
        <f>((((1-'Calcification Rates'!$J$54)*$A59)*(('Calcification Rates'!$F$54+'Calcification Rates'!$G$54)*0.1))+('Calcification Rates'!$J$54*$A59*('Calcification Rates'!$F$54+'Calcification Rates'!$G$54)))*('Calcification Rates'!$H$54+'Calcification Rates'!$I$54)</f>
        <v>171.300275875784</v>
      </c>
      <c r="CQ59" s="2">
        <f>((((1-'Calcification Rates'!$J$55)*$A59)*'Calcification Rates'!$F$55*0.1)+('Calcification Rates'!$J$55*$A59*'Calcification Rates'!$F$55))*'Calcification Rates'!$H$55</f>
        <v>128.80477711093752</v>
      </c>
      <c r="CR59" s="2">
        <f>((((1-'Calcification Rates'!$J$55)*$A59)*(('Calcification Rates'!$F$55-'Calcification Rates'!$G$55)*0.1))+('Calcification Rates'!$J$55*$A59*('Calcification Rates'!$F$55-'Calcification Rates'!$G$55)))*('Calcification Rates'!$H$55-'Calcification Rates'!$I$55)</f>
        <v>94.121002037478235</v>
      </c>
      <c r="CS59" s="2">
        <f>((((1-'Calcification Rates'!$J$55)*$A59)*(('Calcification Rates'!$F$55+'Calcification Rates'!$G$55)*0.1))+('Calcification Rates'!$J$55*$A59*('Calcification Rates'!$F$55+'Calcification Rates'!$G$55)))*('Calcification Rates'!$H$55+'Calcification Rates'!$I$55)</f>
        <v>168.76304455668765</v>
      </c>
      <c r="CT59" s="2">
        <f>((((1-'Calcification Rates'!$J$56)*$A59)*'Calcification Rates'!$F$56*0.1)+('Calcification Rates'!$J$56*$A59*'Calcification Rates'!$F$56))*'Calcification Rates'!$H$56</f>
        <v>124.41198385</v>
      </c>
      <c r="CU59" s="2">
        <f>((((1-'Calcification Rates'!$J$56)*$A59)*(('Calcification Rates'!$F$56-'Calcification Rates'!$G$56)*0.1))+('Calcification Rates'!$J$56*$A59*('Calcification Rates'!$F$56-'Calcification Rates'!$G$56)))*('Calcification Rates'!$H$56-'Calcification Rates'!$I$56)</f>
        <v>92.188587416629659</v>
      </c>
      <c r="CV59" s="2">
        <f>((((1-'Calcification Rates'!$J$56)*$A59)*(('Calcification Rates'!$F$56+'Calcification Rates'!$G$56)*0.1))+('Calcification Rates'!$J$56*$A59*('Calcification Rates'!$F$56+'Calcification Rates'!$G$56)))*('Calcification Rates'!$H$56+'Calcification Rates'!$I$56)</f>
        <v>161.37427843723017</v>
      </c>
      <c r="CW59" s="2">
        <f>((((1-'Calcification Rates'!$J$57)*$A59)*'Calcification Rates'!$F$57*0.1)+('Calcification Rates'!$J$57*$A59*'Calcification Rates'!$F$57))*'Calcification Rates'!$H$57</f>
        <v>127.2395289375</v>
      </c>
      <c r="CX59" s="2">
        <f>((((1-'Calcification Rates'!$J$57)*$A59)*(('Calcification Rates'!$F$57-'Calcification Rates'!$G$57)*0.1))+('Calcification Rates'!$J$57*$A59*('Calcification Rates'!$F$57-'Calcification Rates'!$G$57)))*('Calcification Rates'!$H$57-'Calcification Rates'!$I$57)</f>
        <v>83.324300165030635</v>
      </c>
      <c r="CY59" s="2">
        <f>((((1-'Calcification Rates'!$J$57)*$A59)*(('Calcification Rates'!$F$57+'Calcification Rates'!$G$57)*0.1))+('Calcification Rates'!$J$57*$A59*('Calcification Rates'!$F$57+'Calcification Rates'!$G$57)))*('Calcification Rates'!$H$57+'Calcification Rates'!$I$57)</f>
        <v>179.05292129973574</v>
      </c>
      <c r="CZ59" s="2">
        <f>((((1-'Calcification Rates'!$J$58)*$A59)*'Calcification Rates'!$F$58*0.1)+('Calcification Rates'!$J$58*$A59*'Calcification Rates'!$F$58))*'Calcification Rates'!$H$58</f>
        <v>128.79492716994531</v>
      </c>
      <c r="DA59" s="2">
        <f>((((1-'Calcification Rates'!$J$58)*$A59)*(('Calcification Rates'!$F$58-'Calcification Rates'!$G$58)*0.1))+('Calcification Rates'!$J$58*$A59*('Calcification Rates'!$F$58-'Calcification Rates'!$G$58)))*('Calcification Rates'!$H$58-'Calcification Rates'!$I$58)</f>
        <v>92.119079571152255</v>
      </c>
      <c r="DB59" s="2">
        <f>((((1-'Calcification Rates'!$J$58)*$A59)*(('Calcification Rates'!$F$58+'Calcification Rates'!$G$58)*0.1))+('Calcification Rates'!$J$58*$A59*('Calcification Rates'!$F$58+'Calcification Rates'!$G$58)))*('Calcification Rates'!$H$58+'Calcification Rates'!$I$58)</f>
        <v>171.300275875784</v>
      </c>
      <c r="DC59" s="2">
        <f>((((1-'Calcification Rates'!$J$59)*$A59)*'Calcification Rates'!$F$59*0.1)+('Calcification Rates'!$J$59*$A59*'Calcification Rates'!$F$59))*'Calcification Rates'!$H$59</f>
        <v>106.76923992</v>
      </c>
      <c r="DD59" s="2">
        <f>((((1-'Calcification Rates'!$J$59)*$A59)*(('Calcification Rates'!$F$59-'Calcification Rates'!$G$59)*0.1))+('Calcification Rates'!$J$59*$A59*('Calcification Rates'!$F$59-'Calcification Rates'!$G$59)))*('Calcification Rates'!$H$59-'Calcification Rates'!$I$59)</f>
        <v>82.826226900000009</v>
      </c>
      <c r="DE59" s="2">
        <f>((((1-'Calcification Rates'!$J$59)*$A59)*(('Calcification Rates'!$F$59+'Calcification Rates'!$G$59)*0.1))+('Calcification Rates'!$J$59*$A59*('Calcification Rates'!$F$59+'Calcification Rates'!$G$59)))*('Calcification Rates'!$H$59+'Calcification Rates'!$I$59)</f>
        <v>132.98261651999999</v>
      </c>
      <c r="DF59" s="2">
        <f>((((1-'Calcification Rates'!$J$60)*$A59)*'Calcification Rates'!$F$60*0.1)+('Calcification Rates'!$J$60*$A59*'Calcification Rates'!$F$60))*'Calcification Rates'!$H$60</f>
        <v>138.71100215853659</v>
      </c>
      <c r="DG59" s="2">
        <f>((((1-'Calcification Rates'!$J$60)*$A59)*(('Calcification Rates'!$F$60-'Calcification Rates'!$G$60)*0.1))+('Calcification Rates'!$J$60*$A59*('Calcification Rates'!$F$60-'Calcification Rates'!$G$60)))*('Calcification Rates'!$H$60-'Calcification Rates'!$I$60)</f>
        <v>105.97684868823723</v>
      </c>
      <c r="DH59" s="2">
        <f>((((1-'Calcification Rates'!$J$60)*$A59)*(('Calcification Rates'!$F$60+'Calcification Rates'!$G$60)*0.1))+('Calcification Rates'!$J$60*$A59*('Calcification Rates'!$F$60+'Calcification Rates'!$G$60)))*('Calcification Rates'!$H$60+'Calcification Rates'!$I$60)</f>
        <v>175.71627853215185</v>
      </c>
      <c r="DI59" s="2">
        <f>((((1-'Calcification Rates'!$J$61)*$A59)*'Calcification Rates'!$F$61*0.1)+('Calcification Rates'!$J$61*$A59*'Calcification Rates'!$F$61))*'Calcification Rates'!$H$61</f>
        <v>128.79492716994531</v>
      </c>
      <c r="DJ59" s="2">
        <f>((((1-'Calcification Rates'!$J$61)*$A59)*(('Calcification Rates'!$F$61-'Calcification Rates'!$G$61)*0.1))+('Calcification Rates'!$J$61*$A59*('Calcification Rates'!$F$61-'Calcification Rates'!$G$61)))*('Calcification Rates'!$H$61-'Calcification Rates'!$I$61)</f>
        <v>92.119079571152255</v>
      </c>
      <c r="DK59" s="2">
        <f>((((1-'Calcification Rates'!$J$61)*$A59)*(('Calcification Rates'!$F$61+'Calcification Rates'!$G$61)*0.1))+('Calcification Rates'!$J$61*$A59*('Calcification Rates'!$F$61+'Calcification Rates'!$G$61)))*('Calcification Rates'!$H$61+'Calcification Rates'!$I$61)</f>
        <v>171.300275875784</v>
      </c>
      <c r="DL59" s="2">
        <f>(2*'Calcification Rates'!$F$62*'Calcification Rates'!$H$62)+0.1*'Calcification Rates'!$F$62*(CV59+(2*'Calcification Rates'!$F$62))*'Calcification Rates'!$H$62</f>
        <v>32.247088853643163</v>
      </c>
      <c r="DM59" s="2">
        <f>(2*('Calcification Rates'!$F$62-'Calcification Rates'!$G$62)*('Calcification Rates'!$H$62-'Calcification Rates'!$I$62))+(0.1*('Calcification Rates'!$F$62-'Calcification Rates'!$G$62)*(CV59+(2*'Calcification Rates'!$F$62-'Calcification Rates'!$G$62)))*('Calcification Rates'!$H$62-'Calcification Rates'!$I$62)</f>
        <v>18.835756043383078</v>
      </c>
      <c r="DN59" s="2">
        <f>(2*('Calcification Rates'!$F$62+'Calcification Rates'!$G$62)*('Calcification Rates'!$H$62+'Calcification Rates'!$I$62))+(0.1*('Calcification Rates'!$F$62+'Calcification Rates'!$G$62)*(CV59+(2*'Calcification Rates'!$F$62+'Calcification Rates'!$G$62)))*('Calcification Rates'!$H$62+'Calcification Rates'!$I$62)</f>
        <v>49.194962192217531</v>
      </c>
      <c r="DO59" s="2">
        <f>((((((((($A59*2)/PI())/2)+'Calcification Rates'!$F$63)^2)*PI())/2))-((((((($A59*2)/PI())/2)^2)*PI())/2)))*'Calcification Rates'!$H$63</f>
        <v>61.29391050595796</v>
      </c>
      <c r="DP59" s="2">
        <f>((((((((($A59*2)/PI())/2)+('Calcification Rates'!$F$63-'Calcification Rates'!$G$63))^2)*PI())/2))-((((((($A59*2)/PI())/2)^2)*PI())/2)))*('Calcification Rates'!$H$63-'Calcification Rates'!$I$63)</f>
        <v>45.062652790502852</v>
      </c>
      <c r="DQ59" s="2">
        <f>((((((((($A59*2)/PI())/2)+('Calcification Rates'!$F$63+'Calcification Rates'!$G$63))^2)*PI())/2))-((((((($A59*2)/PI())/2)^2)*PI())/2)))*('Calcification Rates'!$H$63+'Calcification Rates'!$I$63)</f>
        <v>79.399223142307164</v>
      </c>
      <c r="DR59" s="2">
        <f>(2*'Calcification Rates'!$F$64*'Calcification Rates'!$H$64)+0.1*'Calcification Rates'!$F$64*($A59+(2*'Calcification Rates'!$F$64))*'Calcification Rates'!$H$64</f>
        <v>13.935201664590434</v>
      </c>
      <c r="DS59" s="2">
        <f>(2*('Calcification Rates'!$F$64-'Calcification Rates'!$G$64)*('Calcification Rates'!$H$64-'Calcification Rates'!$I$64))+(0.1*('Calcification Rates'!$F$64-'Calcification Rates'!$G$64)*($A59+(2*'Calcification Rates'!$F$64-'Calcification Rates'!$G$64)))*('Calcification Rates'!$H$64-'Calcification Rates'!$I$64)</f>
        <v>8.1208797449530898</v>
      </c>
      <c r="DT59" s="2">
        <f>(2*('Calcification Rates'!$F$64+'Calcification Rates'!$G$64)*('Calcification Rates'!$H$64+'Calcification Rates'!$I$64))+(0.1*('Calcification Rates'!$F$64+'Calcification Rates'!$G$64)*($A59+(2*'Calcification Rates'!$F$64+'Calcification Rates'!$G$64)))*('Calcification Rates'!$H$64+'Calcification Rates'!$I$64)</f>
        <v>21.307882399904877</v>
      </c>
      <c r="DU59" s="2">
        <f>((((((((($A59*2)/PI())/2)+'Calcification Rates'!$F$65)^2)*PI())/2))-((((((($A59*2)/PI())/2)^2)*PI())/2)))*'Calcification Rates'!$H$65</f>
        <v>61.29391050595796</v>
      </c>
      <c r="DV59" s="2">
        <f>((((((((($A59*2)/PI())/2)+('Calcification Rates'!$F$65-'Calcification Rates'!$G$65))^2)*PI())/2))-((((((($A59*2)/PI())/2)^2)*PI())/2)))*('Calcification Rates'!$H$65-'Calcification Rates'!$I$65)</f>
        <v>45.062652790502852</v>
      </c>
      <c r="DW59" s="2">
        <f>((((((((($A59*2)/PI())/2)+('Calcification Rates'!$F$65+'Calcification Rates'!$G$65))^2)*PI())/2))-((((((($A59*2)/PI())/2)^2)*PI())/2)))*('Calcification Rates'!$H$65+'Calcification Rates'!$I$65)</f>
        <v>79.399223142307164</v>
      </c>
      <c r="DX59" s="2">
        <f>(2*'Calcification Rates'!$F$66*'Calcification Rates'!$H$66)+0.1*'Calcification Rates'!$F$66*(DH59+(2*'Calcification Rates'!$F$66))*'Calcification Rates'!$H$66</f>
        <v>34.763313078000628</v>
      </c>
      <c r="DY59" s="2">
        <f>(2*('Calcification Rates'!$F$66-'Calcification Rates'!$G$66)*('Calcification Rates'!$H$66-'Calcification Rates'!$I$66))+(0.1*('Calcification Rates'!$F$66-'Calcification Rates'!$G$66)*(DH59+(2*'Calcification Rates'!$F$66-'Calcification Rates'!$G$66)))*('Calcification Rates'!$H$66-'Calcification Rates'!$I$66)</f>
        <v>20.308080060277476</v>
      </c>
      <c r="DZ59" s="2">
        <f>(2*('Calcification Rates'!$F$66+'Calcification Rates'!$G$66)*('Calcification Rates'!$H$66+'Calcification Rates'!$I$66))+(0.1*('Calcification Rates'!$F$66+'Calcification Rates'!$G$66)*(DH59+(2*'Calcification Rates'!$F$66+'Calcification Rates'!$G$66)))*('Calcification Rates'!$H$66+'Calcification Rates'!$I$66)</f>
        <v>53.026907255856621</v>
      </c>
      <c r="EA59" s="2">
        <f>((((((((($A59*2)/PI())/2)+'Calcification Rates'!$F$67)^2)*PI())/2))-((((((($A59*2)/PI())/2)^2)*PI())/2)))*'Calcification Rates'!$H$67</f>
        <v>61.29391050595796</v>
      </c>
      <c r="EB59" s="2">
        <f>((((((((($A59*2)/PI())/2)+('Calcification Rates'!$F$67-'Calcification Rates'!$G$67))^2)*PI())/2))-((((((($A59*2)/PI())/2)^2)*PI())/2)))*('Calcification Rates'!$H$67-'Calcification Rates'!$I$67)</f>
        <v>45.062652790502852</v>
      </c>
      <c r="EC59" s="2">
        <f>((((((((($A59*2)/PI())/2)+('Calcification Rates'!$F$67+'Calcification Rates'!$G$67))^2)*PI())/2))-((((((($A59*2)/PI())/2)^2)*PI())/2)))*('Calcification Rates'!$H$67+'Calcification Rates'!$I$67)</f>
        <v>79.399223142307164</v>
      </c>
      <c r="ED59" s="2">
        <f>((((((((($A59*2)/PI())/2)+'Calcification Rates'!$F$68)^2)*PI())/2))-((((((($A59*2)/PI())/2)^2)*PI())/2)))*'Calcification Rates'!$H$68</f>
        <v>61.29391050595796</v>
      </c>
      <c r="EE59" s="2">
        <f>((((((((($A59*2)/PI())/2)+('Calcification Rates'!$F$68-'Calcification Rates'!$G$68))^2)*PI())/2))-((((((($A59*2)/PI())/2)^2)*PI())/2)))*('Calcification Rates'!$H$68-'Calcification Rates'!$I$68)</f>
        <v>45.062652790502852</v>
      </c>
      <c r="EF59" s="2">
        <f>((((((((($A59*2)/PI())/2)+('Calcification Rates'!$F$68+'Calcification Rates'!$G$68))^2)*PI())/2))-((((((($A59*2)/PI())/2)^2)*PI())/2)))*('Calcification Rates'!$H$68+'Calcification Rates'!$I$68)</f>
        <v>79.399223142307164</v>
      </c>
      <c r="EG59" s="2">
        <f>((((1-'Calcification Rates'!$J$69)*$A59)*'Calcification Rates'!$F$69*0.1)+('Calcification Rates'!$J$69*$A59*'Calcification Rates'!$F$69))*'Calcification Rates'!$H$69</f>
        <v>17.494836150000005</v>
      </c>
      <c r="EH59" s="2">
        <f>((((1-'Calcification Rates'!$J$69)*EC59)*(('Calcification Rates'!$F$69-'Calcification Rates'!$G$69)*0.1))+('Calcification Rates'!$J$69*EC59*('Calcification Rates'!$F$69-'Calcification Rates'!$G$69)))*('Calcification Rates'!$H$69-'Calcification Rates'!$I$69)</f>
        <v>18.008356738918241</v>
      </c>
      <c r="EI59" s="2">
        <f>((((1-'Calcification Rates'!$J$69)*EC59)*(('Calcification Rates'!$F$69+'Calcification Rates'!$G$69)*0.1))+('Calcification Rates'!$J$69*EC59*('Calcification Rates'!$F$69+'Calcification Rates'!$G$69)))*('Calcification Rates'!$H$69+'Calcification Rates'!$I$69)</f>
        <v>31.407845171541616</v>
      </c>
      <c r="EJ59" s="2">
        <f>(2*'Calcification Rates'!$F$70*'Calcification Rates'!$H$70)+0.1*'Calcification Rates'!$F$70*(DT59+(2*'Calcification Rates'!$F$70))*'Calcification Rates'!$H$70</f>
        <v>7.6732179573266839</v>
      </c>
      <c r="EK59" s="2">
        <f>(2*('Calcification Rates'!$F$70-'Calcification Rates'!$G$70)*('Calcification Rates'!$H$70-'Calcification Rates'!$I$70))+(0.1*('Calcification Rates'!$F$70-'Calcification Rates'!$G$70)*(DT59+(2*'Calcification Rates'!$F$70-'Calcification Rates'!$G$70)))*('Calcification Rates'!$H$70-'Calcification Rates'!$I$70)</f>
        <v>4.4567909422311693</v>
      </c>
      <c r="EL59" s="2">
        <f>(2*('Calcification Rates'!$F$70+'Calcification Rates'!$G$70)*('Calcification Rates'!$H$70+'Calcification Rates'!$I$70))+(0.1*('Calcification Rates'!$F$70+'Calcification Rates'!$G$70)*(DT59+(2*'Calcification Rates'!$F$70+'Calcification Rates'!$G$70)))*('Calcification Rates'!$H$70+'Calcification Rates'!$I$70)</f>
        <v>11.77153928574333</v>
      </c>
      <c r="EM59" s="2">
        <f>((((1-'Calcification Rates'!$J$71)*$A59)*'Calcification Rates'!$F$71*0.1)+('Calcification Rates'!$J$71*$A59*'Calcification Rates'!$F$71))*'Calcification Rates'!$H$71</f>
        <v>128.79492716994531</v>
      </c>
      <c r="EN59" s="2">
        <f>((((1-'Calcification Rates'!$J$71)*$A59)*(('Calcification Rates'!$F$71-'Calcification Rates'!$G$71)*0.1))+('Calcification Rates'!$J$71*$A59*('Calcification Rates'!$F$71-'Calcification Rates'!$G$71)))*('Calcification Rates'!$H$71-'Calcification Rates'!$I$71)</f>
        <v>92.119079571152255</v>
      </c>
      <c r="EO59" s="2">
        <f>((((1-'Calcification Rates'!$J$71)*$A59)*(('Calcification Rates'!$F$71+'Calcification Rates'!$G$71)*0.1))+('Calcification Rates'!$J$71*$A59*('Calcification Rates'!$F$71+'Calcification Rates'!$G$71)))*('Calcification Rates'!$H$71+'Calcification Rates'!$I$71)</f>
        <v>171.300275875784</v>
      </c>
      <c r="EP59" s="2">
        <f>(2*'Calcification Rates'!$F$72*'Calcification Rates'!$H$72)+0.1*'Calcification Rates'!$F$72*($A59+(2*'Calcification Rates'!$F$72))*'Calcification Rates'!$H$72</f>
        <v>13.935201664590434</v>
      </c>
      <c r="EQ59" s="2">
        <f>(2*('Calcification Rates'!$F$72-'Calcification Rates'!$G$72)*('Calcification Rates'!$H$72-'Calcification Rates'!$I$72))+(0.1*('Calcification Rates'!$F$72-'Calcification Rates'!$G$72)*($A59+(2*'Calcification Rates'!$F$72-'Calcification Rates'!$G$72)))*('Calcification Rates'!$H$72-'Calcification Rates'!$I$72)</f>
        <v>8.1208797449530898</v>
      </c>
      <c r="ER59" s="2">
        <f>(2*('Calcification Rates'!$F$72+'Calcification Rates'!$G$72)*('Calcification Rates'!$H$72+'Calcification Rates'!$I$72))+(0.1*('Calcification Rates'!$F$72+'Calcification Rates'!$G$72)*($A59+(2*'Calcification Rates'!$F$72+'Calcification Rates'!$G$72)))*('Calcification Rates'!$H$72+'Calcification Rates'!$I$72)</f>
        <v>21.307882399904877</v>
      </c>
      <c r="ES59" s="2">
        <f>$A59*'Calcification Rates'!$F$73*'Calcification Rates'!$H$73</f>
        <v>76.95</v>
      </c>
      <c r="ET59" s="2">
        <f>$A59*('Calcification Rates'!$F$73-'Calcification Rates'!$G$73)*('Calcification Rates'!$H$73-'Calcification Rates'!$I$73)</f>
        <v>53.875830000000008</v>
      </c>
      <c r="EU59" s="2">
        <f>$A59*('Calcification Rates'!$F$73+'Calcification Rates'!$G$73)*('Calcification Rates'!$H$73+'Calcification Rates'!$I$73)</f>
        <v>104.10708000000001</v>
      </c>
      <c r="EV59" s="2">
        <f>(2*'Calcification Rates'!$F$74*'Calcification Rates'!$H$74)+0.1*'Calcification Rates'!$F$74*($A59+(2*'Calcification Rates'!$F$74))*'Calcification Rates'!$H$74</f>
        <v>13.935201664590434</v>
      </c>
      <c r="EW59" s="2">
        <f>(2*('Calcification Rates'!$F$74-'Calcification Rates'!$G$74)*('Calcification Rates'!$H$74-'Calcification Rates'!$I$74))+(0.1*('Calcification Rates'!$F$74-'Calcification Rates'!$G$74)*($A59+(2*'Calcification Rates'!$F$74-'Calcification Rates'!$G$74)))*('Calcification Rates'!$H$74-'Calcification Rates'!$I$74)</f>
        <v>8.1208797449530898</v>
      </c>
      <c r="EX59" s="2">
        <f>(2*('Calcification Rates'!$F$74+'Calcification Rates'!$G$74)*('Calcification Rates'!$H$74+'Calcification Rates'!$I$74))+(0.1*('Calcification Rates'!$F$74+'Calcification Rates'!$G$74)*($A59+(2*'Calcification Rates'!$F$74+'Calcification Rates'!$G$74)))*('Calcification Rates'!$H$74+'Calcification Rates'!$I$74)</f>
        <v>21.307882399904877</v>
      </c>
      <c r="EY59" s="2">
        <f>$A59*'Calcification Rates'!$F$75*'Calcification Rates'!$H$75</f>
        <v>48.057832244897966</v>
      </c>
      <c r="EZ59" s="2">
        <f>$A59*('Calcification Rates'!$F$75-'Calcification Rates'!$G$75)*('Calcification Rates'!$H$75-'Calcification Rates'!$I$75)</f>
        <v>37.306563349852226</v>
      </c>
      <c r="FA59" s="2">
        <f>$A59*('Calcification Rates'!$F$75+'Calcification Rates'!$G$75)*('Calcification Rates'!$H$75+'Calcification Rates'!$I$75)</f>
        <v>60.059428454641733</v>
      </c>
      <c r="FB59" s="2">
        <f>((((1-'Calcification Rates'!$J$76)*$A59)*'Calcification Rates'!$F$76*0.1)+('Calcification Rates'!$J$76*$A59*'Calcification Rates'!$F$76))*'Calcification Rates'!$H$76</f>
        <v>32.903820000000003</v>
      </c>
      <c r="FC59" s="2">
        <f>((((1-'Calcification Rates'!$J$76)*$A59)*(('Calcification Rates'!$F$76-'Calcification Rates'!$G$76)*0.1))+('Calcification Rates'!$J$76*$A59*('Calcification Rates'!$F$76-'Calcification Rates'!$G$76)))*('Calcification Rates'!$H$76-'Calcification Rates'!$I$76)</f>
        <v>23.029749216000003</v>
      </c>
      <c r="FD59" s="2">
        <f>((((1-'Calcification Rates'!$J$76)*$A59)*(('Calcification Rates'!$F$76+'Calcification Rates'!$G$76)*0.1))+('Calcification Rates'!$J$76*$A59*('Calcification Rates'!$F$76+'Calcification Rates'!$G$76)))*('Calcification Rates'!$H$76+'Calcification Rates'!$I$76)</f>
        <v>44.526911616</v>
      </c>
      <c r="FE59" s="113">
        <f>$A59*'Calcification Rates'!$F$77*'Calcification Rates'!$H$77</f>
        <v>100.89000000000001</v>
      </c>
      <c r="FF59" s="113">
        <f>$A59*('Calcification Rates'!$F$77-'Calcification Rates'!$G$77)*('Calcification Rates'!$H$77-'Calcification Rates'!$I$77)</f>
        <v>70.50330000000001</v>
      </c>
      <c r="FG59" s="113">
        <f>$A59*('Calcification Rates'!$F$77+'Calcification Rates'!$G$77)*('Calcification Rates'!$H$77+'Calcification Rates'!$I$77)</f>
        <v>136.68600000000001</v>
      </c>
      <c r="FH59" s="113">
        <f>$A59*'Calcification Rates'!$F$81*'Calcification Rates'!$H$81</f>
        <v>10.145999999999999</v>
      </c>
      <c r="FI59" s="113">
        <f>$A59*('Calcification Rates'!$F$81-'Calcification Rates'!$G$81)*('Calcification Rates'!$H$81-'Calcification Rates'!$I$81)</f>
        <v>5.7569999999999997</v>
      </c>
      <c r="FJ59" s="113">
        <f>$A59*('Calcification Rates'!$F$81+'Calcification Rates'!$G$81)*('Calcification Rates'!$H$81+'Calcification Rates'!$I$81)</f>
        <v>14.535</v>
      </c>
      <c r="FK59" s="113">
        <f>$A59*'Calcification Rates'!$F$84*'Calcification Rates'!$H$84</f>
        <v>10.145999999999999</v>
      </c>
      <c r="FL59" s="113">
        <f>$A59*('Calcification Rates'!$F$84-'Calcification Rates'!$G$84)*('Calcification Rates'!$H$84-'Calcification Rates'!$I$84)</f>
        <v>5.7569999999999997</v>
      </c>
      <c r="FM59" s="113">
        <f>$A59*('Calcification Rates'!$F$84+'Calcification Rates'!$G$84)*('Calcification Rates'!$H$84+'Calcification Rates'!$I$84)</f>
        <v>14.535</v>
      </c>
    </row>
    <row r="60" spans="1:169" x14ac:dyDescent="0.3">
      <c r="A60" s="1">
        <v>58</v>
      </c>
      <c r="B60" s="2">
        <f>((((1-'Calcification Rates'!$J$11)*A60)*'Calcification Rates'!$F$11*0.1)+('Calcification Rates'!$J$11*A60*'Calcification Rates'!$F$11))*'Calcification Rates'!$H$11</f>
        <v>131.05448729573379</v>
      </c>
      <c r="C60" s="2">
        <f>((((1-'Calcification Rates'!$J$11)*A60)*(('Calcification Rates'!$F$11-'Calcification Rates'!$G$11)*0.1))+('Calcification Rates'!$J$11*A60*('Calcification Rates'!$F$11-'Calcification Rates'!$G$11)))*('Calcification Rates'!$H$11-'Calcification Rates'!$I$11)</f>
        <v>93.735203774154911</v>
      </c>
      <c r="D60" s="2">
        <f>((((1-'Calcification Rates'!$J$11)*A60)*(('Calcification Rates'!$F$11+'Calcification Rates'!$G$11)*0.1))+('Calcification Rates'!$J$11*A60*('Calcification Rates'!$F$11+'Calcification Rates'!$G$11)))*('Calcification Rates'!$H$11+'Calcification Rates'!$I$11)</f>
        <v>174.30554387360476</v>
      </c>
      <c r="E60" s="2">
        <f>((((1-'Calcification Rates'!$J$12)*A60)*'Calcification Rates'!$F$12*0.1)+('Calcification Rates'!$J$12*A60*'Calcification Rates'!$F$12))*'Calcification Rates'!$H$12</f>
        <v>22.753534225861738</v>
      </c>
      <c r="F60" s="2">
        <f>((((1-'Calcification Rates'!$J$12)*A60)*(('Calcification Rates'!$F$12-'Calcification Rates'!$G$12)*0.1))+('Calcification Rates'!$J$12*A60*('Calcification Rates'!$F$12-'Calcification Rates'!$G$12)))*('Calcification Rates'!$H$12-'Calcification Rates'!$I$12)</f>
        <v>17.155064424079182</v>
      </c>
      <c r="G60" s="2">
        <f>((((1-'Calcification Rates'!$J$12)*A60)*(('Calcification Rates'!$F$12+'Calcification Rates'!$G$12)*0.1))+('Calcification Rates'!$J$12*A60*('Calcification Rates'!$F$12+'Calcification Rates'!$G$12)))*('Calcification Rates'!$H$12+'Calcification Rates'!$I$12)</f>
        <v>29.065593699837422</v>
      </c>
      <c r="H60" s="2">
        <f>(2*'Calcification Rates'!$F$13*'Calcification Rates'!$H$13)+0.1*'Calcification Rates'!$F$13*(A60+(2*'Calcification Rates'!$F$13))*'Calcification Rates'!$H$13</f>
        <v>14.110646108022591</v>
      </c>
      <c r="I60" s="2">
        <f>(2*('Calcification Rates'!$F$13-'Calcification Rates'!$G$13)*('Calcification Rates'!$H$13-'Calcification Rates'!$I$13))+(0.1*('Calcification Rates'!$F$13-'Calcification Rates'!$G$13)*(A60+(2*'Calcification Rates'!$F$13-'Calcification Rates'!$G$13)))*('Calcification Rates'!$H$13-'Calcification Rates'!$I$13)</f>
        <v>8.2235379521173559</v>
      </c>
      <c r="J60" s="2">
        <f>(2*('Calcification Rates'!$F$13+'Calcification Rates'!$G$13)*('Calcification Rates'!$H$13+'Calcification Rates'!$I$13))+(0.1*('Calcification Rates'!$F$13+'Calcification Rates'!$G$13)*(A60+(2*'Calcification Rates'!$F$13+'Calcification Rates'!$G$13)))*('Calcification Rates'!$H$13+'Calcification Rates'!$I$13)</f>
        <v>21.575065849791748</v>
      </c>
      <c r="K60" s="2">
        <f>(2*'Calcification Rates'!$F$14*'Calcification Rates'!$H$14)+0.1*'Calcification Rates'!$F$14*(A60+(2*'Calcification Rates'!$F$14))*'Calcification Rates'!$H$14</f>
        <v>26.485881512947572</v>
      </c>
      <c r="L60" s="2">
        <f>(2*('Calcification Rates'!$F$14-'Calcification Rates'!$G$14)*('Calcification Rates'!$H$14-'Calcification Rates'!$I$14))+(0.1*('Calcification Rates'!$F$14-'Calcification Rates'!$G$14)*(A60+(2*'Calcification Rates'!$F$14-'Calcification Rates'!$G$14)))*('Calcification Rates'!$H$14-'Calcification Rates'!$I$14)</f>
        <v>16.527380737451939</v>
      </c>
      <c r="M60" s="2">
        <f>(2*('Calcification Rates'!$F$14+'Calcification Rates'!$G$14)*('Calcification Rates'!$H$14+'Calcification Rates'!$I$14))+(0.1*('Calcification Rates'!$F$14+'Calcification Rates'!$G$14)*(A60+(2*'Calcification Rates'!$F$14+'Calcification Rates'!$G$14)))*('Calcification Rates'!$H$14+'Calcification Rates'!$I$14)</f>
        <v>38.842660361847258</v>
      </c>
      <c r="N60" s="2">
        <f>((((((((($A60*2)/PI())/2)+'Calcification Rates'!$F$15)^2)*PI())/2))-((((((($A60*2)/PI())/2)^2)*PI())/2)))*'Calcification Rates'!$H$15</f>
        <v>72.776843017326257</v>
      </c>
      <c r="O60" s="2">
        <f>((((((((($A60*2)/PI())/2)+('Calcification Rates'!$F$15-'Calcification Rates'!$G$15))^2)*PI())/2))-((((((($A60*2)/PI())/2)^2)*PI())/2)))*('Calcification Rates'!$H$15-'Calcification Rates'!$I$15)</f>
        <v>55.508089407863828</v>
      </c>
      <c r="P60" s="2">
        <f>((((((((($A60*2)/PI())/2)+('Calcification Rates'!$F$15+'Calcification Rates'!$G$15))^2)*PI())/2))-((((((($A60*2)/PI())/2)^2)*PI())/2)))*('Calcification Rates'!$H$15+'Calcification Rates'!$I$15)</f>
        <v>92.224983015857433</v>
      </c>
      <c r="Q60" s="2">
        <f>(2*'Calcification Rates'!$F$16*'Calcification Rates'!$H$16)+0.1*'Calcification Rates'!$F$16*(A60+(2*'Calcification Rates'!$F$16))*'Calcification Rates'!$H$16</f>
        <v>26.485881512947572</v>
      </c>
      <c r="R60" s="2">
        <f>(2*('Calcification Rates'!$F$16-'Calcification Rates'!$G$16)*('Calcification Rates'!$H$16-'Calcification Rates'!$I$16))+(0.1*('Calcification Rates'!$F$16-'Calcification Rates'!$G$16)*(A60+(2*'Calcification Rates'!$F$16-'Calcification Rates'!$G$16)))*('Calcification Rates'!$H$16-'Calcification Rates'!$I$16)</f>
        <v>16.527380737451939</v>
      </c>
      <c r="S60" s="2">
        <f>(2*('Calcification Rates'!$F$16+'Calcification Rates'!$G$16)*('Calcification Rates'!$H$16+'Calcification Rates'!$I$16))+(0.1*('Calcification Rates'!$F$16+'Calcification Rates'!$G$16)*(A60+(2*'Calcification Rates'!$F$16+'Calcification Rates'!$G$16)))*('Calcification Rates'!$H$16+'Calcification Rates'!$I$16)</f>
        <v>38.842660361847258</v>
      </c>
      <c r="T60" s="2">
        <f>$A60*'Calcification Rates'!$F$17*'Calcification Rates'!$H$17</f>
        <v>71.043764686384421</v>
      </c>
      <c r="U60" s="2">
        <f>$A60*('Calcification Rates'!$F$17-'Calcification Rates'!$G$17)*('Calcification Rates'!$H$17-'Calcification Rates'!$I$17)</f>
        <v>54.395610397207264</v>
      </c>
      <c r="V60" s="2">
        <f>$A60*('Calcification Rates'!$F$17+'Calcification Rates'!$G$17)*('Calcification Rates'!$H$17+'Calcification Rates'!$I$17)</f>
        <v>89.683583257512083</v>
      </c>
      <c r="W60" s="2">
        <f>$A60*'Calcification Rates'!$F$22*'Calcification Rates'!$H$22</f>
        <v>10.324</v>
      </c>
      <c r="X60" s="2">
        <f>$A60*('Calcification Rates'!$F$22-'Calcification Rates'!$G$22)*('Calcification Rates'!$H$22-'Calcification Rates'!$I$22)</f>
        <v>5.8579999999999997</v>
      </c>
      <c r="Y60" s="2">
        <f>$A60*('Calcification Rates'!$F$22+'Calcification Rates'!$G$22)*('Calcification Rates'!$H$22+'Calcification Rates'!$I$22)</f>
        <v>14.790000000000001</v>
      </c>
      <c r="Z60" s="2">
        <f>((((((((($A60*2)/PI())/2)+'Calcification Rates'!$F$25)^2)*PI())/2))-((((((($A60*2)/PI())/2)^2)*PI())/2)))*'Calcification Rates'!$H$25</f>
        <v>108.71098029994289</v>
      </c>
      <c r="AA60" s="2">
        <f>((((((((($A60*2)/PI())/2)+('Calcification Rates'!$F$25-'Calcification Rates'!$G$25))^2)*PI())/2))-((((((($A60*2)/PI())/2)^2)*PI())/2)))*('Calcification Rates'!$H$25-'Calcification Rates'!$I$25)</f>
        <v>47.363401297456846</v>
      </c>
      <c r="AB60" s="2">
        <f>((((((((($A60*2)/PI())/2)+('Calcification Rates'!$F$25+'Calcification Rates'!$G$25))^2)*PI())/2))-((((((($A60*2)/PI())/2)^2)*PI())/2)))*('Calcification Rates'!$H$25+'Calcification Rates'!$I$25)</f>
        <v>171.70450430573374</v>
      </c>
      <c r="AC60" s="2">
        <f>((((((((($A60*2)/PI())/2)+'Calcification Rates'!$F$26)^2)*PI())/2))-((((((($A60*2)/PI())/2)^2)*PI())/2)))*'Calcification Rates'!$H$26</f>
        <v>108.71098029994289</v>
      </c>
      <c r="AD60" s="2">
        <f>((((((((($A60*2)/PI())/2)+('Calcification Rates'!$F$26-'Calcification Rates'!$G$26))^2)*PI())/2))-((((((($A60*2)/PI())/2)^2)*PI())/2)))*('Calcification Rates'!$H$26-'Calcification Rates'!$I$26)</f>
        <v>47.363401297456846</v>
      </c>
      <c r="AE60" s="2">
        <f>((((((((($A60*2)/PI())/2)+('Calcification Rates'!$F$26+'Calcification Rates'!$G$26))^2)*PI())/2))-((((((($A60*2)/PI())/2)^2)*PI())/2)))*('Calcification Rates'!$H$26+'Calcification Rates'!$I$26)</f>
        <v>171.70450430573374</v>
      </c>
      <c r="AF60" s="2">
        <f>((((((((($A60*2)/PI())/2)+'Calcification Rates'!$F$27)^2)*PI())/2))-((((((($A60*2)/PI())/2)^2)*PI())/2)))*'Calcification Rates'!$H$27</f>
        <v>108.71098029994289</v>
      </c>
      <c r="AG60" s="2">
        <f>((((((((($A60*2)/PI())/2)+('Calcification Rates'!$F$27-'Calcification Rates'!$G$27))^2)*PI())/2))-((((((($A60*2)/PI())/2)^2)*PI())/2)))*('Calcification Rates'!$H$27-'Calcification Rates'!$I$27)</f>
        <v>47.363401297456846</v>
      </c>
      <c r="AH60" s="2">
        <f>((((((((($A60*2)/PI())/2)+('Calcification Rates'!$F$27+'Calcification Rates'!$G$27))^2)*PI())/2))-((((((($A60*2)/PI())/2)^2)*PI())/2)))*('Calcification Rates'!$H$27+'Calcification Rates'!$I$27)</f>
        <v>171.70450430573374</v>
      </c>
      <c r="AI60" s="2">
        <f>$A60*'Calcification Rates'!$F$29*'Calcification Rates'!$H$29</f>
        <v>93.594599999999986</v>
      </c>
      <c r="AJ60" s="2">
        <f>$A60*('Calcification Rates'!$F$29-'Calcification Rates'!$G$29)*('Calcification Rates'!$H$29-'Calcification Rates'!$I$29)</f>
        <v>86.598639999999989</v>
      </c>
      <c r="AK60" s="2">
        <f>$A60*('Calcification Rates'!$F$29+'Calcification Rates'!$G$29)*('Calcification Rates'!$H$29+'Calcification Rates'!$I$29)</f>
        <v>100.59055999999998</v>
      </c>
      <c r="AL60" s="2">
        <f>(2*'Calcification Rates'!$F$30*'Calcification Rates'!$H$30)+0.1*'Calcification Rates'!$F$30*($A60+(2*'Calcification Rates'!$F$30))*'Calcification Rates'!$H$30</f>
        <v>14.110646108022591</v>
      </c>
      <c r="AM60" s="2">
        <f>(2*('Calcification Rates'!$F$30-'Calcification Rates'!$G$30)*('Calcification Rates'!$H$30-'Calcification Rates'!$I$30))+(0.1*('Calcification Rates'!$F$30-'Calcification Rates'!$G$30)*($A60+(2*'Calcification Rates'!$F$30-'Calcification Rates'!$G$30)))*('Calcification Rates'!$H$30-'Calcification Rates'!$I$30)</f>
        <v>8.2235379521173559</v>
      </c>
      <c r="AN60" s="2">
        <f>(2*('Calcification Rates'!$F$30+'Calcification Rates'!$G$30)*('Calcification Rates'!$H$30+'Calcification Rates'!$I$30))+(0.1*('Calcification Rates'!$F$30+'Calcification Rates'!$G$30)*($A60+(2*'Calcification Rates'!$F$30+'Calcification Rates'!$G$30)))*('Calcification Rates'!$H$30+'Calcification Rates'!$I$30)</f>
        <v>21.575065849791748</v>
      </c>
      <c r="AO60" s="2">
        <f>((((((((($A60*2)/PI())/2)+'Calcification Rates'!$F$31)^2)*PI())/2))-((((((($A60*2)/PI())/2)^2)*PI())/2)))*'Calcification Rates'!$H$31</f>
        <v>197.56211753708089</v>
      </c>
      <c r="AP60" s="2">
        <f>((((((((($A60*2)/PI())/2)+('Calcification Rates'!$F$31-'Calcification Rates'!$G$31))^2)*PI())/2))-((((((($A60*2)/PI())/2)^2)*PI())/2)))*('Calcification Rates'!$H$31-'Calcification Rates'!$I$31)</f>
        <v>122.42029970985685</v>
      </c>
      <c r="AQ60" s="2">
        <f>((((((((($A60*2)/PI())/2)+('Calcification Rates'!$F$31+'Calcification Rates'!$G$31))^2)*PI())/2))-((((((($A60*2)/PI())/2)^2)*PI())/2)))*('Calcification Rates'!$H$31+'Calcification Rates'!$I$31)</f>
        <v>291.72888758643921</v>
      </c>
      <c r="AR60" s="2">
        <f>(2*'Calcification Rates'!$F$32*'Calcification Rates'!$H$32)+0.1*'Calcification Rates'!$F$32*($A60+(2*'Calcification Rates'!$F$32))*'Calcification Rates'!$H$32</f>
        <v>14.110646108022591</v>
      </c>
      <c r="AS60" s="2">
        <f>(2*('Calcification Rates'!$F$32-'Calcification Rates'!$G$32)*('Calcification Rates'!$H$32-'Calcification Rates'!$I$32))+(0.1*('Calcification Rates'!$F$32-'Calcification Rates'!$G$32)*($A60+(2*'Calcification Rates'!$F$32-'Calcification Rates'!$G$32)))*('Calcification Rates'!$H$32-'Calcification Rates'!$I$32)</f>
        <v>8.2235379521173559</v>
      </c>
      <c r="AT60" s="2">
        <f>(2*('Calcification Rates'!$F$32+'Calcification Rates'!$G$32)*('Calcification Rates'!$H$32+'Calcification Rates'!$I$32))+(0.1*('Calcification Rates'!$F$32+'Calcification Rates'!$G$32)*($A60+(2*'Calcification Rates'!$F$32+'Calcification Rates'!$G$32)))*('Calcification Rates'!$H$32+'Calcification Rates'!$I$32)</f>
        <v>21.575065849791748</v>
      </c>
      <c r="AU60" s="2">
        <f>((((((((($A60*2)/PI())/2)+'Calcification Rates'!$F$36)^2)*PI())/2))-((((((($A60*2)/PI())/2)^2)*PI())/2)))*'Calcification Rates'!$H$36</f>
        <v>76.873670253881642</v>
      </c>
      <c r="AV60" s="2">
        <f>((((((((($A60*2)/PI())/2)+('Calcification Rates'!$F$36-'Calcification Rates'!$G$36))^2)*PI())/2))-((((((($A60*2)/PI())/2)^2)*PI())/2)))*('Calcification Rates'!$H$36-'Calcification Rates'!$I$36)</f>
        <v>58.92466091315827</v>
      </c>
      <c r="AW60" s="2">
        <f>((((((((($A60*2)/PI())/2)+('Calcification Rates'!$F$36+'Calcification Rates'!$G$36))^2)*PI())/2))-((((((($A60*2)/PI())/2)^2)*PI())/2)))*('Calcification Rates'!$H$36+'Calcification Rates'!$I$36)</f>
        <v>96.880885299918063</v>
      </c>
      <c r="AX60" s="2">
        <f>$A60*'Calcification Rates'!$F$37*'Calcification Rates'!$H$37</f>
        <v>74.958889006734012</v>
      </c>
      <c r="AY60" s="2">
        <f>$A60*('Calcification Rates'!$F$37-'Calcification Rates'!$G$37)*('Calcification Rates'!$H$37-'Calcification Rates'!$I$37)</f>
        <v>57.700985491769607</v>
      </c>
      <c r="AZ60" s="2">
        <f>$A60*('Calcification Rates'!$F$37+'Calcification Rates'!$G$37)*('Calcification Rates'!$H$37+'Calcification Rates'!$I$37)</f>
        <v>94.069920544438048</v>
      </c>
      <c r="BA60" s="2">
        <f>$A60*'Calcification Rates'!$F$38*'Calcification Rates'!$H$38</f>
        <v>111.56156933333335</v>
      </c>
      <c r="BB60" s="2">
        <f>$A60*('Calcification Rates'!$F$38-'Calcification Rates'!$G$38)*('Calcification Rates'!$H$38-'Calcification Rates'!$I$38)</f>
        <v>85.122325575757586</v>
      </c>
      <c r="BC60" s="2">
        <f>$A60*('Calcification Rates'!$F$38+'Calcification Rates'!$G$38)*('Calcification Rates'!$H$38+'Calcification Rates'!$I$38)</f>
        <v>141.08181000000002</v>
      </c>
      <c r="BD60" s="2">
        <f>(2*'Calcification Rates'!$F$39*'Calcification Rates'!$H$39)+0.1*'Calcification Rates'!$F$39*(AN60+(2*'Calcification Rates'!$F$39))*'Calcification Rates'!$H$39</f>
        <v>7.7200938089863698</v>
      </c>
      <c r="BE60" s="2">
        <f>(2*('Calcification Rates'!$F$39-'Calcification Rates'!$G$39)*('Calcification Rates'!$H$39-'Calcification Rates'!$I$39))+(0.1*('Calcification Rates'!$F$39-'Calcification Rates'!$G$39)*(AN60+(2*'Calcification Rates'!$F$39-'Calcification Rates'!$G$39)))*('Calcification Rates'!$H$39-'Calcification Rates'!$I$39)</f>
        <v>4.4842195161805192</v>
      </c>
      <c r="BF60" s="2">
        <f>(2*('Calcification Rates'!$F$39+'Calcification Rates'!$G$39)*('Calcification Rates'!$H$39+'Calcification Rates'!$I$39))+(0.1*('Calcification Rates'!$F$39+'Calcification Rates'!$G$39)*(AN60+(2*'Calcification Rates'!$F$39+'Calcification Rates'!$G$39)))*('Calcification Rates'!$H$39+'Calcification Rates'!$I$39)</f>
        <v>11.842926281636782</v>
      </c>
      <c r="BG60" s="2">
        <f>((((((((($A60*2)/PI())/2)+'Calcification Rates'!$F$40)^2)*PI())/2))-((((((($A60*2)/PI())/2)^2)*PI())/2)))*'Calcification Rates'!$H$40</f>
        <v>76.873670253881642</v>
      </c>
      <c r="BH60" s="2">
        <f>((((((((($A60*2)/PI())/2)+('Calcification Rates'!$F$40-'Calcification Rates'!$G$40))^2)*PI())/2))-((((((($A60*2)/PI())/2)^2)*PI())/2)))*('Calcification Rates'!$H$40-'Calcification Rates'!$I$40)</f>
        <v>58.92466091315827</v>
      </c>
      <c r="BI60" s="2">
        <f>((((((((($A60*2)/PI())/2)+('Calcification Rates'!$F$40+'Calcification Rates'!$G$40))^2)*PI())/2))-((((((($A60*2)/PI())/2)^2)*PI())/2)))*('Calcification Rates'!$H$40+'Calcification Rates'!$I$40)</f>
        <v>96.880885299918063</v>
      </c>
      <c r="BJ60" s="2">
        <f>((((((((($A60*2)/PI())/2)+'Calcification Rates'!$F$41)^2)*PI())/2))-((((((($A60*2)/PI())/2)^2)*PI())/2)))*'Calcification Rates'!$H$41</f>
        <v>88.530061405123774</v>
      </c>
      <c r="BK60" s="2">
        <f>((((((((($A60*2)/PI())/2)+('Calcification Rates'!$F$41-'Calcification Rates'!$G$41))^2)*PI())/2))-((((((($A60*2)/PI())/2)^2)*PI())/2)))*('Calcification Rates'!$H$41-'Calcification Rates'!$I$41)</f>
        <v>71.035956806793081</v>
      </c>
      <c r="BL60" s="2">
        <f>((((((((($A60*2)/PI())/2)+('Calcification Rates'!$F$41+'Calcification Rates'!$G$41))^2)*PI())/2))-((((((($A60*2)/PI())/2)^2)*PI())/2)))*('Calcification Rates'!$H$41+'Calcification Rates'!$I$41)</f>
        <v>107.78302274560194</v>
      </c>
      <c r="BM60" s="2">
        <f>((((1-'Calcification Rates'!$J$42)*$A60)*'Calcification Rates'!$F$42*0.1)+('Calcification Rates'!$J$42*$A60*'Calcification Rates'!$F$42))*'Calcification Rates'!$H$42</f>
        <v>22.753534225861738</v>
      </c>
      <c r="BN60" s="2">
        <f>((((1-'Calcification Rates'!$J$42)*BI60)*(('Calcification Rates'!$F$42-'Calcification Rates'!$G$42)*0.1))+('Calcification Rates'!$J$42*BI60*('Calcification Rates'!$F$42-'Calcification Rates'!$G$42)))*('Calcification Rates'!$H$42-'Calcification Rates'!$I$42)</f>
        <v>28.655134978998628</v>
      </c>
      <c r="BO60" s="2">
        <f>((((1-'Calcification Rates'!$J$42)*BI60)*(('Calcification Rates'!$F$42+'Calcification Rates'!$G$42)*0.1))+('Calcification Rates'!$J$42*BI60*('Calcification Rates'!$F$42+'Calcification Rates'!$G$42)))*('Calcification Rates'!$H$42+'Calcification Rates'!$I$42)</f>
        <v>48.550007748413279</v>
      </c>
      <c r="BP60" s="2">
        <f>(2*'Calcification Rates'!$F$43*'Calcification Rates'!$H$43)+0.1*'Calcification Rates'!$F$43*($A60+(2*'Calcification Rates'!$F$43))*'Calcification Rates'!$H$43</f>
        <v>14.110646108022591</v>
      </c>
      <c r="BQ60" s="2">
        <f>(2*('Calcification Rates'!$F$43-'Calcification Rates'!$G$43)*('Calcification Rates'!$H$43-'Calcification Rates'!$I$43))+(0.1*('Calcification Rates'!$F$43-'Calcification Rates'!$G$43)*($A60+(2*'Calcification Rates'!$F$43-'Calcification Rates'!$G$43)))*('Calcification Rates'!$H$43-'Calcification Rates'!$I$43)</f>
        <v>8.2235379521173559</v>
      </c>
      <c r="BR60" s="2">
        <f>(2*('Calcification Rates'!$F$43+'Calcification Rates'!$G$43)*('Calcification Rates'!$H$43+'Calcification Rates'!$I$43))+(0.1*('Calcification Rates'!$F$43+'Calcification Rates'!$G$43)*($A60+(2*'Calcification Rates'!$F$43+'Calcification Rates'!$G$43)))*('Calcification Rates'!$H$43+'Calcification Rates'!$I$43)</f>
        <v>21.575065849791748</v>
      </c>
      <c r="BS60" s="2">
        <f>$A60*'Calcification Rates'!$F$44*'Calcification Rates'!$H$44</f>
        <v>92.585915555555573</v>
      </c>
      <c r="BT60" s="2">
        <f>$A60*('Calcification Rates'!$F$44-'Calcification Rates'!$G$44)*('Calcification Rates'!$H$44-'Calcification Rates'!$I$44)</f>
        <v>68.897540493486076</v>
      </c>
      <c r="BU60" s="2">
        <f>$A60*('Calcification Rates'!$F$44+'Calcification Rates'!$G$44)*('Calcification Rates'!$H$44+'Calcification Rates'!$I$44)</f>
        <v>118.93570332790046</v>
      </c>
      <c r="BV60" s="2">
        <f>(2*'Calcification Rates'!$F$45*'Calcification Rates'!$H$45)+0.1*'Calcification Rates'!$F$45*($A60+(2*'Calcification Rates'!$F$45))*'Calcification Rates'!$H$45</f>
        <v>14.110646108022591</v>
      </c>
      <c r="BW60" s="2">
        <f>(2*('Calcification Rates'!$F$45-'Calcification Rates'!$G$45)*('Calcification Rates'!$H$45-'Calcification Rates'!$I$45))+(0.1*('Calcification Rates'!$F$45-'Calcification Rates'!$G$45)*($A60+(2*'Calcification Rates'!$F$45-'Calcification Rates'!$G$45)))*('Calcification Rates'!$H$45-'Calcification Rates'!$I$45)</f>
        <v>8.2235379521173559</v>
      </c>
      <c r="BX60" s="2">
        <f>(2*('Calcification Rates'!$F$45+'Calcification Rates'!$G$45)*('Calcification Rates'!$H$45+'Calcification Rates'!$I$45))+(0.1*('Calcification Rates'!$F$45+'Calcification Rates'!$G$45)*($A60+(2*'Calcification Rates'!$F$45+'Calcification Rates'!$G$45)))*('Calcification Rates'!$H$45+'Calcification Rates'!$I$45)</f>
        <v>21.575065849791748</v>
      </c>
      <c r="BY60" s="2">
        <f>$A60*'Calcification Rates'!$F$46*'Calcification Rates'!$H$46</f>
        <v>23.524800000000003</v>
      </c>
      <c r="BZ60" s="2">
        <f>$A60*('Calcification Rates'!$F$46-'Calcification Rates'!$G$46)*('Calcification Rates'!$H$46-'Calcification Rates'!$I$46)</f>
        <v>18.14385</v>
      </c>
      <c r="CA60" s="2">
        <f>$A60*('Calcification Rates'!$F$46+'Calcification Rates'!$G$46)*('Calcification Rates'!$H$46+'Calcification Rates'!$I$46)</f>
        <v>29.453850000000003</v>
      </c>
      <c r="CB60" s="2">
        <f>(2*'Calcification Rates'!$F$47*'Calcification Rates'!$H$47)+0.1*'Calcification Rates'!$F$47*(BL60+(2*'Calcification Rates'!$F$47))*'Calcification Rates'!$H$47</f>
        <v>22.844800825995087</v>
      </c>
      <c r="CC60" s="2">
        <f>(2*('Calcification Rates'!$F$47-'Calcification Rates'!$G$47)*('Calcification Rates'!$H$47-'Calcification Rates'!$I$47))+(0.1*('Calcification Rates'!$F$47-'Calcification Rates'!$G$47)*(BL60+(2*'Calcification Rates'!$F$47-'Calcification Rates'!$G$47)))*('Calcification Rates'!$H$47-'Calcification Rates'!$I$47)</f>
        <v>13.334173814398742</v>
      </c>
      <c r="CD60" s="2">
        <f>(2*('Calcification Rates'!$F$47+'Calcification Rates'!$G$47)*('Calcification Rates'!$H$47+'Calcification Rates'!$I$47))+(0.1*('Calcification Rates'!$F$47+'Calcification Rates'!$G$47)*(BL60+(2*'Calcification Rates'!$F$47+'Calcification Rates'!$G$47)))*('Calcification Rates'!$H$47+'Calcification Rates'!$I$47)</f>
        <v>34.876265612758552</v>
      </c>
      <c r="CE60" s="2">
        <f>(2*'Calcification Rates'!$F$48*'Calcification Rates'!$H$48)+0.1*'Calcification Rates'!$F$48*($A60+(2*'Calcification Rates'!$F$48))*'Calcification Rates'!$H$48</f>
        <v>14.110646108022591</v>
      </c>
      <c r="CF60" s="2">
        <f>(2*('Calcification Rates'!$F$48-'Calcification Rates'!$G$48)*('Calcification Rates'!$H$48-'Calcification Rates'!$I$48))+(0.1*('Calcification Rates'!$F$48-'Calcification Rates'!$G$48)*($A60+(2*'Calcification Rates'!$F$48-'Calcification Rates'!$G$48)))*('Calcification Rates'!$H$48-'Calcification Rates'!$I$48)</f>
        <v>8.2235379521173559</v>
      </c>
      <c r="CG60" s="2">
        <f>(2*('Calcification Rates'!$F$48+'Calcification Rates'!$G$48)*('Calcification Rates'!$H$48+'Calcification Rates'!$I$48))+(0.1*('Calcification Rates'!$F$48+'Calcification Rates'!$G$48)*($A60+(2*'Calcification Rates'!$F$48+'Calcification Rates'!$G$48)))*('Calcification Rates'!$H$48+'Calcification Rates'!$I$48)</f>
        <v>21.575065849791748</v>
      </c>
      <c r="CH60" s="2">
        <f>((((1-'Calcification Rates'!$J$52)*$A60)*'Calcification Rates'!$F$52*0.1)+('Calcification Rates'!$J$52*$A60*'Calcification Rates'!$F$52))*'Calcification Rates'!$H$52</f>
        <v>128.45078343999998</v>
      </c>
      <c r="CI60" s="2">
        <f>((((1-'Calcification Rates'!$J$52)*$A60)*(('Calcification Rates'!$F$52-'Calcification Rates'!$G$52)*0.1))+('Calcification Rates'!$J$52*$A60*('Calcification Rates'!$F$52-'Calcification Rates'!$G$52)))*('Calcification Rates'!$H$52-'Calcification Rates'!$I$52)</f>
        <v>84.085689537686918</v>
      </c>
      <c r="CJ60" s="2">
        <f>((((1-'Calcification Rates'!$J$52)*$A60)*(('Calcification Rates'!$F$52+'Calcification Rates'!$G$52)*0.1))+('Calcification Rates'!$J$52*$A60*('Calcification Rates'!$F$52+'Calcification Rates'!$G$52)))*('Calcification Rates'!$H$52+'Calcification Rates'!$I$52)</f>
        <v>181.72893798812137</v>
      </c>
      <c r="CK60" s="2">
        <f>((((1-'Calcification Rates'!$J$53)*$A60)*'Calcification Rates'!$F$53*0.1)+('Calcification Rates'!$J$53*$A60*'Calcification Rates'!$F$53))*'Calcification Rates'!$H$53</f>
        <v>153.71533585381823</v>
      </c>
      <c r="CL60" s="2">
        <f>((((1-'Calcification Rates'!$J$53)*$A60)*(('Calcification Rates'!$F$53-'Calcification Rates'!$G$53)*0.1))+('Calcification Rates'!$J$53*$A60*('Calcification Rates'!$F$53-'Calcification Rates'!$G$53)))*('Calcification Rates'!$H$53-'Calcification Rates'!$I$53)</f>
        <v>106.38420371375636</v>
      </c>
      <c r="CM60" s="2">
        <f>((((1-'Calcification Rates'!$J$53)*$A60)*(('Calcification Rates'!$F$53+'Calcification Rates'!$G$53)*0.1))+('Calcification Rates'!$J$53*$A60*('Calcification Rates'!$F$53+'Calcification Rates'!$G$53)))*('Calcification Rates'!$H$53+'Calcification Rates'!$I$53)</f>
        <v>209.70651365119522</v>
      </c>
      <c r="CN60" s="2">
        <f>((((1-'Calcification Rates'!$J$54)*$A60)*'Calcification Rates'!$F$54*0.1)+('Calcification Rates'!$J$54*$A60*'Calcification Rates'!$F$54))*'Calcification Rates'!$H$54</f>
        <v>131.05448729573379</v>
      </c>
      <c r="CO60" s="2">
        <f>((((1-'Calcification Rates'!$J$54)*$A60)*(('Calcification Rates'!$F$54-'Calcification Rates'!$G$54)*0.1))+('Calcification Rates'!$J$54*$A60*('Calcification Rates'!$F$54-'Calcification Rates'!$G$54)))*('Calcification Rates'!$H$54-'Calcification Rates'!$I$54)</f>
        <v>93.735203774154911</v>
      </c>
      <c r="CP60" s="2">
        <f>((((1-'Calcification Rates'!$J$54)*$A60)*(('Calcification Rates'!$F$54+'Calcification Rates'!$G$54)*0.1))+('Calcification Rates'!$J$54*$A60*('Calcification Rates'!$F$54+'Calcification Rates'!$G$54)))*('Calcification Rates'!$H$54+'Calcification Rates'!$I$54)</f>
        <v>174.30554387360476</v>
      </c>
      <c r="CQ60" s="2">
        <f>((((1-'Calcification Rates'!$J$55)*$A60)*'Calcification Rates'!$F$55*0.1)+('Calcification Rates'!$J$55*$A60*'Calcification Rates'!$F$55))*'Calcification Rates'!$H$55</f>
        <v>131.06451004270832</v>
      </c>
      <c r="CR60" s="2">
        <f>((((1-'Calcification Rates'!$J$55)*$A60)*(('Calcification Rates'!$F$55-'Calcification Rates'!$G$55)*0.1))+('Calcification Rates'!$J$55*$A60*('Calcification Rates'!$F$55-'Calcification Rates'!$G$55)))*('Calcification Rates'!$H$55-'Calcification Rates'!$I$55)</f>
        <v>95.772247687258556</v>
      </c>
      <c r="CS60" s="2">
        <f>((((1-'Calcification Rates'!$J$55)*$A60)*(('Calcification Rates'!$F$55+'Calcification Rates'!$G$55)*0.1))+('Calcification Rates'!$J$55*$A60*('Calcification Rates'!$F$55+'Calcification Rates'!$G$55)))*('Calcification Rates'!$H$55+'Calcification Rates'!$I$55)</f>
        <v>171.72379972434879</v>
      </c>
      <c r="CT60" s="2">
        <f>((((1-'Calcification Rates'!$J$56)*$A60)*'Calcification Rates'!$F$56*0.1)+('Calcification Rates'!$J$56*$A60*'Calcification Rates'!$F$56))*'Calcification Rates'!$H$56</f>
        <v>126.59465023333331</v>
      </c>
      <c r="CU60" s="2">
        <f>((((1-'Calcification Rates'!$J$56)*$A60)*(('Calcification Rates'!$F$56-'Calcification Rates'!$G$56)*0.1))+('Calcification Rates'!$J$56*$A60*('Calcification Rates'!$F$56-'Calcification Rates'!$G$56)))*('Calcification Rates'!$H$56-'Calcification Rates'!$I$56)</f>
        <v>93.805931055517888</v>
      </c>
      <c r="CV60" s="2">
        <f>((((1-'Calcification Rates'!$J$56)*$A60)*(('Calcification Rates'!$F$56+'Calcification Rates'!$G$56)*0.1))+('Calcification Rates'!$J$56*$A60*('Calcification Rates'!$F$56+'Calcification Rates'!$G$56)))*('Calcification Rates'!$H$56+'Calcification Rates'!$I$56)</f>
        <v>164.20540612911137</v>
      </c>
      <c r="CW60" s="2">
        <f>((((1-'Calcification Rates'!$J$57)*$A60)*'Calcification Rates'!$F$57*0.1)+('Calcification Rates'!$J$57*$A60*'Calcification Rates'!$F$57))*'Calcification Rates'!$H$57</f>
        <v>129.47180137499998</v>
      </c>
      <c r="CX60" s="2">
        <f>((((1-'Calcification Rates'!$J$57)*$A60)*(('Calcification Rates'!$F$57-'Calcification Rates'!$G$57)*0.1))+('Calcification Rates'!$J$57*$A60*('Calcification Rates'!$F$57-'Calcification Rates'!$G$57)))*('Calcification Rates'!$H$57-'Calcification Rates'!$I$57)</f>
        <v>84.786129992487304</v>
      </c>
      <c r="CY60" s="2">
        <f>((((1-'Calcification Rates'!$J$57)*$A60)*(('Calcification Rates'!$F$57+'Calcification Rates'!$G$57)*0.1))+('Calcification Rates'!$J$57*$A60*('Calcification Rates'!$F$57+'Calcification Rates'!$G$57)))*('Calcification Rates'!$H$57+'Calcification Rates'!$I$57)</f>
        <v>182.19420062078368</v>
      </c>
      <c r="CZ60" s="2">
        <f>((((1-'Calcification Rates'!$J$58)*$A60)*'Calcification Rates'!$F$58*0.1)+('Calcification Rates'!$J$58*$A60*'Calcification Rates'!$F$58))*'Calcification Rates'!$H$58</f>
        <v>131.05448729573379</v>
      </c>
      <c r="DA60" s="2">
        <f>((((1-'Calcification Rates'!$J$58)*$A60)*(('Calcification Rates'!$F$58-'Calcification Rates'!$G$58)*0.1))+('Calcification Rates'!$J$58*$A60*('Calcification Rates'!$F$58-'Calcification Rates'!$G$58)))*('Calcification Rates'!$H$58-'Calcification Rates'!$I$58)</f>
        <v>93.735203774154911</v>
      </c>
      <c r="DB60" s="2">
        <f>((((1-'Calcification Rates'!$J$58)*$A60)*(('Calcification Rates'!$F$58+'Calcification Rates'!$G$58)*0.1))+('Calcification Rates'!$J$58*$A60*('Calcification Rates'!$F$58+'Calcification Rates'!$G$58)))*('Calcification Rates'!$H$58+'Calcification Rates'!$I$58)</f>
        <v>174.30554387360476</v>
      </c>
      <c r="DC60" s="2">
        <f>((((1-'Calcification Rates'!$J$59)*$A60)*'Calcification Rates'!$F$59*0.1)+('Calcification Rates'!$J$59*$A60*'Calcification Rates'!$F$59))*'Calcification Rates'!$H$59</f>
        <v>108.64238448</v>
      </c>
      <c r="DD60" s="2">
        <f>((((1-'Calcification Rates'!$J$59)*$A60)*(('Calcification Rates'!$F$59-'Calcification Rates'!$G$59)*0.1))+('Calcification Rates'!$J$59*$A60*('Calcification Rates'!$F$59-'Calcification Rates'!$G$59)))*('Calcification Rates'!$H$59-'Calcification Rates'!$I$59)</f>
        <v>84.279318599999982</v>
      </c>
      <c r="DE60" s="2">
        <f>((((1-'Calcification Rates'!$J$59)*$A60)*(('Calcification Rates'!$F$59+'Calcification Rates'!$G$59)*0.1))+('Calcification Rates'!$J$59*$A60*('Calcification Rates'!$F$59+'Calcification Rates'!$G$59)))*('Calcification Rates'!$H$59+'Calcification Rates'!$I$59)</f>
        <v>135.31564488000001</v>
      </c>
      <c r="DF60" s="2">
        <f>((((1-'Calcification Rates'!$J$60)*$A60)*'Calcification Rates'!$F$60*0.1)+('Calcification Rates'!$J$60*$A60*'Calcification Rates'!$F$60))*'Calcification Rates'!$H$60</f>
        <v>141.14452851219511</v>
      </c>
      <c r="DG60" s="2">
        <f>((((1-'Calcification Rates'!$J$60)*$A60)*(('Calcification Rates'!$F$60-'Calcification Rates'!$G$60)*0.1))+('Calcification Rates'!$J$60*$A60*('Calcification Rates'!$F$60-'Calcification Rates'!$G$60)))*('Calcification Rates'!$H$60-'Calcification Rates'!$I$60)</f>
        <v>107.83609164767996</v>
      </c>
      <c r="DH60" s="2">
        <f>((((1-'Calcification Rates'!$J$60)*$A60)*(('Calcification Rates'!$F$60+'Calcification Rates'!$G$60)*0.1))+('Calcification Rates'!$J$60*$A60*('Calcification Rates'!$F$60+'Calcification Rates'!$G$60)))*('Calcification Rates'!$H$60+'Calcification Rates'!$I$60)</f>
        <v>178.79902026078605</v>
      </c>
      <c r="DI60" s="2">
        <f>((((1-'Calcification Rates'!$J$61)*$A60)*'Calcification Rates'!$F$61*0.1)+('Calcification Rates'!$J$61*$A60*'Calcification Rates'!$F$61))*'Calcification Rates'!$H$61</f>
        <v>131.05448729573379</v>
      </c>
      <c r="DJ60" s="2">
        <f>((((1-'Calcification Rates'!$J$61)*$A60)*(('Calcification Rates'!$F$61-'Calcification Rates'!$G$61)*0.1))+('Calcification Rates'!$J$61*$A60*('Calcification Rates'!$F$61-'Calcification Rates'!$G$61)))*('Calcification Rates'!$H$61-'Calcification Rates'!$I$61)</f>
        <v>93.735203774154911</v>
      </c>
      <c r="DK60" s="2">
        <f>((((1-'Calcification Rates'!$J$61)*$A60)*(('Calcification Rates'!$F$61+'Calcification Rates'!$G$61)*0.1))+('Calcification Rates'!$J$61*$A60*('Calcification Rates'!$F$61+'Calcification Rates'!$G$61)))*('Calcification Rates'!$H$61+'Calcification Rates'!$I$61)</f>
        <v>174.30554387360476</v>
      </c>
      <c r="DL60" s="2">
        <f>(2*'Calcification Rates'!$F$62*'Calcification Rates'!$H$62)+0.1*'Calcification Rates'!$F$62*(CV60+(2*'Calcification Rates'!$F$62))*'Calcification Rates'!$H$62</f>
        <v>32.743794475830626</v>
      </c>
      <c r="DM60" s="2">
        <f>(2*('Calcification Rates'!$F$62-'Calcification Rates'!$G$62)*('Calcification Rates'!$H$62-'Calcification Rates'!$I$62))+(0.1*('Calcification Rates'!$F$62-'Calcification Rates'!$G$62)*(CV60+(2*'Calcification Rates'!$F$62-'Calcification Rates'!$G$62)))*('Calcification Rates'!$H$62-'Calcification Rates'!$I$62)</f>
        <v>19.12639453648471</v>
      </c>
      <c r="DN60" s="2">
        <f>(2*('Calcification Rates'!$F$62+'Calcification Rates'!$G$62)*('Calcification Rates'!$H$62+'Calcification Rates'!$I$62))+(0.1*('Calcification Rates'!$F$62+'Calcification Rates'!$G$62)*(CV60+(2*'Calcification Rates'!$F$62+'Calcification Rates'!$G$62)))*('Calcification Rates'!$H$62+'Calcification Rates'!$I$62)</f>
        <v>49.951392656004622</v>
      </c>
      <c r="DO60" s="2">
        <f>((((((((($A60*2)/PI())/2)+'Calcification Rates'!$F$63)^2)*PI())/2))-((((((($A60*2)/PI())/2)^2)*PI())/2)))*'Calcification Rates'!$H$63</f>
        <v>62.34287479167223</v>
      </c>
      <c r="DP60" s="2">
        <f>((((((((($A60*2)/PI())/2)+('Calcification Rates'!$F$63-'Calcification Rates'!$G$63))^2)*PI())/2))-((((((($A60*2)/PI())/2)^2)*PI())/2)))*('Calcification Rates'!$H$63-'Calcification Rates'!$I$63)</f>
        <v>45.837798790502866</v>
      </c>
      <c r="DQ60" s="2">
        <f>((((((((($A60*2)/PI())/2)+('Calcification Rates'!$F$63+'Calcification Rates'!$G$63))^2)*PI())/2))-((((((($A60*2)/PI())/2)^2)*PI())/2)))*('Calcification Rates'!$H$63+'Calcification Rates'!$I$63)</f>
        <v>80.751132475640432</v>
      </c>
      <c r="DR60" s="2">
        <f>(2*'Calcification Rates'!$F$64*'Calcification Rates'!$H$64)+0.1*'Calcification Rates'!$F$64*($A60+(2*'Calcification Rates'!$F$64))*'Calcification Rates'!$H$64</f>
        <v>14.110646108022591</v>
      </c>
      <c r="DS60" s="2">
        <f>(2*('Calcification Rates'!$F$64-'Calcification Rates'!$G$64)*('Calcification Rates'!$H$64-'Calcification Rates'!$I$64))+(0.1*('Calcification Rates'!$F$64-'Calcification Rates'!$G$64)*($A60+(2*'Calcification Rates'!$F$64-'Calcification Rates'!$G$64)))*('Calcification Rates'!$H$64-'Calcification Rates'!$I$64)</f>
        <v>8.2235379521173559</v>
      </c>
      <c r="DT60" s="2">
        <f>(2*('Calcification Rates'!$F$64+'Calcification Rates'!$G$64)*('Calcification Rates'!$H$64+'Calcification Rates'!$I$64))+(0.1*('Calcification Rates'!$F$64+'Calcification Rates'!$G$64)*($A60+(2*'Calcification Rates'!$F$64+'Calcification Rates'!$G$64)))*('Calcification Rates'!$H$64+'Calcification Rates'!$I$64)</f>
        <v>21.575065849791748</v>
      </c>
      <c r="DU60" s="2">
        <f>((((((((($A60*2)/PI())/2)+'Calcification Rates'!$F$65)^2)*PI())/2))-((((((($A60*2)/PI())/2)^2)*PI())/2)))*'Calcification Rates'!$H$65</f>
        <v>62.34287479167223</v>
      </c>
      <c r="DV60" s="2">
        <f>((((((((($A60*2)/PI())/2)+('Calcification Rates'!$F$65-'Calcification Rates'!$G$65))^2)*PI())/2))-((((((($A60*2)/PI())/2)^2)*PI())/2)))*('Calcification Rates'!$H$65-'Calcification Rates'!$I$65)</f>
        <v>45.837798790502866</v>
      </c>
      <c r="DW60" s="2">
        <f>((((((((($A60*2)/PI())/2)+('Calcification Rates'!$F$65+'Calcification Rates'!$G$65))^2)*PI())/2))-((((((($A60*2)/PI())/2)^2)*PI())/2)))*('Calcification Rates'!$H$65+'Calcification Rates'!$I$65)</f>
        <v>80.751132475640432</v>
      </c>
      <c r="DX60" s="2">
        <f>(2*'Calcification Rates'!$F$66*'Calcification Rates'!$H$66)+0.1*'Calcification Rates'!$F$66*(DH60+(2*'Calcification Rates'!$F$66))*'Calcification Rates'!$H$66</f>
        <v>35.304162984825936</v>
      </c>
      <c r="DY60" s="2">
        <f>(2*('Calcification Rates'!$F$66-'Calcification Rates'!$G$66)*('Calcification Rates'!$H$66-'Calcification Rates'!$I$66))+(0.1*('Calcification Rates'!$F$66-'Calcification Rates'!$G$66)*(DH60+(2*'Calcification Rates'!$F$66-'Calcification Rates'!$G$66)))*('Calcification Rates'!$H$66-'Calcification Rates'!$I$66)</f>
        <v>20.624548799289531</v>
      </c>
      <c r="DZ60" s="2">
        <f>(2*('Calcification Rates'!$F$66+'Calcification Rates'!$G$66)*('Calcification Rates'!$H$66+'Calcification Rates'!$I$66))+(0.1*('Calcification Rates'!$F$66+'Calcification Rates'!$G$66)*(DH60+(2*'Calcification Rates'!$F$66+'Calcification Rates'!$G$66)))*('Calcification Rates'!$H$66+'Calcification Rates'!$I$66)</f>
        <v>53.850564826023344</v>
      </c>
      <c r="EA60" s="2">
        <f>((((((((($A60*2)/PI())/2)+'Calcification Rates'!$F$67)^2)*PI())/2))-((((((($A60*2)/PI())/2)^2)*PI())/2)))*'Calcification Rates'!$H$67</f>
        <v>62.34287479167223</v>
      </c>
      <c r="EB60" s="2">
        <f>((((((((($A60*2)/PI())/2)+('Calcification Rates'!$F$67-'Calcification Rates'!$G$67))^2)*PI())/2))-((((((($A60*2)/PI())/2)^2)*PI())/2)))*('Calcification Rates'!$H$67-'Calcification Rates'!$I$67)</f>
        <v>45.837798790502866</v>
      </c>
      <c r="EC60" s="2">
        <f>((((((((($A60*2)/PI())/2)+('Calcification Rates'!$F$67+'Calcification Rates'!$G$67))^2)*PI())/2))-((((((($A60*2)/PI())/2)^2)*PI())/2)))*('Calcification Rates'!$H$67+'Calcification Rates'!$I$67)</f>
        <v>80.751132475640432</v>
      </c>
      <c r="ED60" s="2">
        <f>((((((((($A60*2)/PI())/2)+'Calcification Rates'!$F$68)^2)*PI())/2))-((((((($A60*2)/PI())/2)^2)*PI())/2)))*'Calcification Rates'!$H$68</f>
        <v>62.34287479167223</v>
      </c>
      <c r="EE60" s="2">
        <f>((((((((($A60*2)/PI())/2)+('Calcification Rates'!$F$68-'Calcification Rates'!$G$68))^2)*PI())/2))-((((((($A60*2)/PI())/2)^2)*PI())/2)))*('Calcification Rates'!$H$68-'Calcification Rates'!$I$68)</f>
        <v>45.837798790502866</v>
      </c>
      <c r="EF60" s="2">
        <f>((((((((($A60*2)/PI())/2)+('Calcification Rates'!$F$68+'Calcification Rates'!$G$68))^2)*PI())/2))-((((((($A60*2)/PI())/2)^2)*PI())/2)))*('Calcification Rates'!$H$68+'Calcification Rates'!$I$68)</f>
        <v>80.751132475640432</v>
      </c>
      <c r="EG60" s="2">
        <f>((((1-'Calcification Rates'!$J$69)*$A60)*'Calcification Rates'!$F$69*0.1)+('Calcification Rates'!$J$69*$A60*'Calcification Rates'!$F$69))*'Calcification Rates'!$H$69</f>
        <v>17.801763100000006</v>
      </c>
      <c r="EH60" s="2">
        <f>((((1-'Calcification Rates'!$J$69)*EC60)*(('Calcification Rates'!$F$69-'Calcification Rates'!$G$69)*0.1))+('Calcification Rates'!$J$69*EC60*('Calcification Rates'!$F$69-'Calcification Rates'!$G$69)))*('Calcification Rates'!$H$69-'Calcification Rates'!$I$69)</f>
        <v>18.314980211917511</v>
      </c>
      <c r="EI60" s="2">
        <f>((((1-'Calcification Rates'!$J$69)*EC60)*(('Calcification Rates'!$F$69+'Calcification Rates'!$G$69)*0.1))+('Calcification Rates'!$J$69*EC60*('Calcification Rates'!$F$69+'Calcification Rates'!$G$69)))*('Calcification Rates'!$H$69+'Calcification Rates'!$I$69)</f>
        <v>31.942618149750622</v>
      </c>
      <c r="EJ60" s="2">
        <f>(2*'Calcification Rates'!$F$70*'Calcification Rates'!$H$70)+0.1*'Calcification Rates'!$F$70*(DT60+(2*'Calcification Rates'!$F$70))*'Calcification Rates'!$H$70</f>
        <v>7.7200938089863698</v>
      </c>
      <c r="EK60" s="2">
        <f>(2*('Calcification Rates'!$F$70-'Calcification Rates'!$G$70)*('Calcification Rates'!$H$70-'Calcification Rates'!$I$70))+(0.1*('Calcification Rates'!$F$70-'Calcification Rates'!$G$70)*(DT60+(2*'Calcification Rates'!$F$70-'Calcification Rates'!$G$70)))*('Calcification Rates'!$H$70-'Calcification Rates'!$I$70)</f>
        <v>4.4842195161805192</v>
      </c>
      <c r="EL60" s="2">
        <f>(2*('Calcification Rates'!$F$70+'Calcification Rates'!$G$70)*('Calcification Rates'!$H$70+'Calcification Rates'!$I$70))+(0.1*('Calcification Rates'!$F$70+'Calcification Rates'!$G$70)*(DT60+(2*'Calcification Rates'!$F$70+'Calcification Rates'!$G$70)))*('Calcification Rates'!$H$70+'Calcification Rates'!$I$70)</f>
        <v>11.842926281636782</v>
      </c>
      <c r="EM60" s="2">
        <f>((((1-'Calcification Rates'!$J$71)*$A60)*'Calcification Rates'!$F$71*0.1)+('Calcification Rates'!$J$71*$A60*'Calcification Rates'!$F$71))*'Calcification Rates'!$H$71</f>
        <v>131.05448729573379</v>
      </c>
      <c r="EN60" s="2">
        <f>((((1-'Calcification Rates'!$J$71)*$A60)*(('Calcification Rates'!$F$71-'Calcification Rates'!$G$71)*0.1))+('Calcification Rates'!$J$71*$A60*('Calcification Rates'!$F$71-'Calcification Rates'!$G$71)))*('Calcification Rates'!$H$71-'Calcification Rates'!$I$71)</f>
        <v>93.735203774154911</v>
      </c>
      <c r="EO60" s="2">
        <f>((((1-'Calcification Rates'!$J$71)*$A60)*(('Calcification Rates'!$F$71+'Calcification Rates'!$G$71)*0.1))+('Calcification Rates'!$J$71*$A60*('Calcification Rates'!$F$71+'Calcification Rates'!$G$71)))*('Calcification Rates'!$H$71+'Calcification Rates'!$I$71)</f>
        <v>174.30554387360476</v>
      </c>
      <c r="EP60" s="2">
        <f>(2*'Calcification Rates'!$F$72*'Calcification Rates'!$H$72)+0.1*'Calcification Rates'!$F$72*($A60+(2*'Calcification Rates'!$F$72))*'Calcification Rates'!$H$72</f>
        <v>14.110646108022591</v>
      </c>
      <c r="EQ60" s="2">
        <f>(2*('Calcification Rates'!$F$72-'Calcification Rates'!$G$72)*('Calcification Rates'!$H$72-'Calcification Rates'!$I$72))+(0.1*('Calcification Rates'!$F$72-'Calcification Rates'!$G$72)*($A60+(2*'Calcification Rates'!$F$72-'Calcification Rates'!$G$72)))*('Calcification Rates'!$H$72-'Calcification Rates'!$I$72)</f>
        <v>8.2235379521173559</v>
      </c>
      <c r="ER60" s="2">
        <f>(2*('Calcification Rates'!$F$72+'Calcification Rates'!$G$72)*('Calcification Rates'!$H$72+'Calcification Rates'!$I$72))+(0.1*('Calcification Rates'!$F$72+'Calcification Rates'!$G$72)*($A60+(2*'Calcification Rates'!$F$72+'Calcification Rates'!$G$72)))*('Calcification Rates'!$H$72+'Calcification Rates'!$I$72)</f>
        <v>21.575065849791748</v>
      </c>
      <c r="ES60" s="2">
        <f>$A60*'Calcification Rates'!$F$73*'Calcification Rates'!$H$73</f>
        <v>78.300000000000011</v>
      </c>
      <c r="ET60" s="2">
        <f>$A60*('Calcification Rates'!$F$73-'Calcification Rates'!$G$73)*('Calcification Rates'!$H$73-'Calcification Rates'!$I$73)</f>
        <v>54.821020000000004</v>
      </c>
      <c r="EU60" s="2">
        <f>$A60*('Calcification Rates'!$F$73+'Calcification Rates'!$G$73)*('Calcification Rates'!$H$73+'Calcification Rates'!$I$73)</f>
        <v>105.93352000000002</v>
      </c>
      <c r="EV60" s="2">
        <f>(2*'Calcification Rates'!$F$74*'Calcification Rates'!$H$74)+0.1*'Calcification Rates'!$F$74*($A60+(2*'Calcification Rates'!$F$74))*'Calcification Rates'!$H$74</f>
        <v>14.110646108022591</v>
      </c>
      <c r="EW60" s="2">
        <f>(2*('Calcification Rates'!$F$74-'Calcification Rates'!$G$74)*('Calcification Rates'!$H$74-'Calcification Rates'!$I$74))+(0.1*('Calcification Rates'!$F$74-'Calcification Rates'!$G$74)*($A60+(2*'Calcification Rates'!$F$74-'Calcification Rates'!$G$74)))*('Calcification Rates'!$H$74-'Calcification Rates'!$I$74)</f>
        <v>8.2235379521173559</v>
      </c>
      <c r="EX60" s="2">
        <f>(2*('Calcification Rates'!$F$74+'Calcification Rates'!$G$74)*('Calcification Rates'!$H$74+'Calcification Rates'!$I$74))+(0.1*('Calcification Rates'!$F$74+'Calcification Rates'!$G$74)*($A60+(2*'Calcification Rates'!$F$74+'Calcification Rates'!$G$74)))*('Calcification Rates'!$H$74+'Calcification Rates'!$I$74)</f>
        <v>21.575065849791748</v>
      </c>
      <c r="EY60" s="2">
        <f>$A60*'Calcification Rates'!$F$75*'Calcification Rates'!$H$75</f>
        <v>48.900952108843548</v>
      </c>
      <c r="EZ60" s="2">
        <f>$A60*('Calcification Rates'!$F$75-'Calcification Rates'!$G$75)*('Calcification Rates'!$H$75-'Calcification Rates'!$I$75)</f>
        <v>37.961064461253137</v>
      </c>
      <c r="FA60" s="2">
        <f>$A60*('Calcification Rates'!$F$75+'Calcification Rates'!$G$75)*('Calcification Rates'!$H$75+'Calcification Rates'!$I$75)</f>
        <v>61.113102638056496</v>
      </c>
      <c r="FB60" s="2">
        <f>((((1-'Calcification Rates'!$J$76)*$A60)*'Calcification Rates'!$F$76*0.1)+('Calcification Rates'!$J$76*$A60*'Calcification Rates'!$F$76))*'Calcification Rates'!$H$76</f>
        <v>33.481079999999999</v>
      </c>
      <c r="FC60" s="2">
        <f>((((1-'Calcification Rates'!$J$76)*$A60)*(('Calcification Rates'!$F$76-'Calcification Rates'!$G$76)*0.1))+('Calcification Rates'!$J$76*$A60*('Calcification Rates'!$F$76-'Calcification Rates'!$G$76)))*('Calcification Rates'!$H$76-'Calcification Rates'!$I$76)</f>
        <v>23.433779903999998</v>
      </c>
      <c r="FD60" s="2">
        <f>((((1-'Calcification Rates'!$J$76)*$A60)*(('Calcification Rates'!$F$76+'Calcification Rates'!$G$76)*0.1))+('Calcification Rates'!$J$76*$A60*('Calcification Rates'!$F$76+'Calcification Rates'!$G$76)))*('Calcification Rates'!$H$76+'Calcification Rates'!$I$76)</f>
        <v>45.308085503999997</v>
      </c>
      <c r="FE60" s="113">
        <f>$A60*'Calcification Rates'!$F$77*'Calcification Rates'!$H$77</f>
        <v>102.66000000000003</v>
      </c>
      <c r="FF60" s="113">
        <f>$A60*('Calcification Rates'!$F$77-'Calcification Rates'!$G$77)*('Calcification Rates'!$H$77-'Calcification Rates'!$I$77)</f>
        <v>71.740200000000016</v>
      </c>
      <c r="FG60" s="113">
        <f>$A60*('Calcification Rates'!$F$77+'Calcification Rates'!$G$77)*('Calcification Rates'!$H$77+'Calcification Rates'!$I$77)</f>
        <v>139.08400000000003</v>
      </c>
      <c r="FH60" s="113">
        <f>$A60*'Calcification Rates'!$F$81*'Calcification Rates'!$H$81</f>
        <v>10.324</v>
      </c>
      <c r="FI60" s="113">
        <f>$A60*('Calcification Rates'!$F$81-'Calcification Rates'!$G$81)*('Calcification Rates'!$H$81-'Calcification Rates'!$I$81)</f>
        <v>5.8579999999999997</v>
      </c>
      <c r="FJ60" s="113">
        <f>$A60*('Calcification Rates'!$F$81+'Calcification Rates'!$G$81)*('Calcification Rates'!$H$81+'Calcification Rates'!$I$81)</f>
        <v>14.790000000000001</v>
      </c>
      <c r="FK60" s="113">
        <f>$A60*'Calcification Rates'!$F$84*'Calcification Rates'!$H$84</f>
        <v>10.324</v>
      </c>
      <c r="FL60" s="113">
        <f>$A60*('Calcification Rates'!$F$84-'Calcification Rates'!$G$84)*('Calcification Rates'!$H$84-'Calcification Rates'!$I$84)</f>
        <v>5.8579999999999997</v>
      </c>
      <c r="FM60" s="113">
        <f>$A60*('Calcification Rates'!$F$84+'Calcification Rates'!$G$84)*('Calcification Rates'!$H$84+'Calcification Rates'!$I$84)</f>
        <v>14.790000000000001</v>
      </c>
    </row>
    <row r="61" spans="1:169" x14ac:dyDescent="0.3">
      <c r="A61" s="1">
        <v>59</v>
      </c>
      <c r="B61" s="2">
        <f>((((1-'Calcification Rates'!$J$11)*A61)*'Calcification Rates'!$F$11*0.1)+('Calcification Rates'!$J$11*A61*'Calcification Rates'!$F$11))*'Calcification Rates'!$H$11</f>
        <v>133.31404742152233</v>
      </c>
      <c r="C61" s="2">
        <f>((((1-'Calcification Rates'!$J$11)*A61)*(('Calcification Rates'!$F$11-'Calcification Rates'!$G$11)*0.1))+('Calcification Rates'!$J$11*A61*('Calcification Rates'!$F$11-'Calcification Rates'!$G$11)))*('Calcification Rates'!$H$11-'Calcification Rates'!$I$11)</f>
        <v>95.351327977157595</v>
      </c>
      <c r="D61" s="2">
        <f>((((1-'Calcification Rates'!$J$11)*A61)*(('Calcification Rates'!$F$11+'Calcification Rates'!$G$11)*0.1))+('Calcification Rates'!$J$11*A61*('Calcification Rates'!$F$11+'Calcification Rates'!$G$11)))*('Calcification Rates'!$H$11+'Calcification Rates'!$I$11)</f>
        <v>177.31081187142553</v>
      </c>
      <c r="E61" s="2">
        <f>((((1-'Calcification Rates'!$J$12)*A61)*'Calcification Rates'!$F$12*0.1)+('Calcification Rates'!$J$12*A61*'Calcification Rates'!$F$12))*'Calcification Rates'!$H$12</f>
        <v>23.145836540100735</v>
      </c>
      <c r="F61" s="2">
        <f>((((1-'Calcification Rates'!$J$12)*A61)*(('Calcification Rates'!$F$12-'Calcification Rates'!$G$12)*0.1))+('Calcification Rates'!$J$12*A61*('Calcification Rates'!$F$12-'Calcification Rates'!$G$12)))*('Calcification Rates'!$H$12-'Calcification Rates'!$I$12)</f>
        <v>17.450841396908139</v>
      </c>
      <c r="G61" s="2">
        <f>((((1-'Calcification Rates'!$J$12)*A61)*(('Calcification Rates'!$F$12+'Calcification Rates'!$G$12)*0.1))+('Calcification Rates'!$J$12*A61*('Calcification Rates'!$F$12+'Calcification Rates'!$G$12)))*('Calcification Rates'!$H$12+'Calcification Rates'!$I$12)</f>
        <v>29.566724625696686</v>
      </c>
      <c r="H61" s="2">
        <f>(2*'Calcification Rates'!$F$13*'Calcification Rates'!$H$13)+0.1*'Calcification Rates'!$F$13*(A61+(2*'Calcification Rates'!$F$13))*'Calcification Rates'!$H$13</f>
        <v>14.286090551454746</v>
      </c>
      <c r="I61" s="2">
        <f>(2*('Calcification Rates'!$F$13-'Calcification Rates'!$G$13)*('Calcification Rates'!$H$13-'Calcification Rates'!$I$13))+(0.1*('Calcification Rates'!$F$13-'Calcification Rates'!$G$13)*(A61+(2*'Calcification Rates'!$F$13-'Calcification Rates'!$G$13)))*('Calcification Rates'!$H$13-'Calcification Rates'!$I$13)</f>
        <v>8.326196159281622</v>
      </c>
      <c r="J61" s="2">
        <f>(2*('Calcification Rates'!$F$13+'Calcification Rates'!$G$13)*('Calcification Rates'!$H$13+'Calcification Rates'!$I$13))+(0.1*('Calcification Rates'!$F$13+'Calcification Rates'!$G$13)*(A61+(2*'Calcification Rates'!$F$13+'Calcification Rates'!$G$13)))*('Calcification Rates'!$H$13+'Calcification Rates'!$I$13)</f>
        <v>21.842249299678627</v>
      </c>
      <c r="K61" s="2">
        <f>(2*'Calcification Rates'!$F$14*'Calcification Rates'!$H$14)+0.1*'Calcification Rates'!$F$14*(A61+(2*'Calcification Rates'!$F$14))*'Calcification Rates'!$H$14</f>
        <v>26.806560061128749</v>
      </c>
      <c r="L61" s="2">
        <f>(2*('Calcification Rates'!$F$14-'Calcification Rates'!$G$14)*('Calcification Rates'!$H$14-'Calcification Rates'!$I$14))+(0.1*('Calcification Rates'!$F$14-'Calcification Rates'!$G$14)*(A61+(2*'Calcification Rates'!$F$14-'Calcification Rates'!$G$14)))*('Calcification Rates'!$H$14-'Calcification Rates'!$I$14)</f>
        <v>16.728748589050451</v>
      </c>
      <c r="M61" s="2">
        <f>(2*('Calcification Rates'!$F$14+'Calcification Rates'!$G$14)*('Calcification Rates'!$H$14+'Calcification Rates'!$I$14))+(0.1*('Calcification Rates'!$F$14+'Calcification Rates'!$G$14)*(A61+(2*'Calcification Rates'!$F$14+'Calcification Rates'!$G$14)))*('Calcification Rates'!$H$14+'Calcification Rates'!$I$14)</f>
        <v>39.310019649967437</v>
      </c>
      <c r="N61" s="2">
        <f>((((((((($A61*2)/PI())/2)+'Calcification Rates'!$F$15)^2)*PI())/2))-((((((($A61*2)/PI())/2)^2)*PI())/2)))*'Calcification Rates'!$H$15</f>
        <v>74.001735511919236</v>
      </c>
      <c r="O61" s="2">
        <f>((((((((($A61*2)/PI())/2)+('Calcification Rates'!$F$15-'Calcification Rates'!$G$15))^2)*PI())/2))-((((((($A61*2)/PI())/2)^2)*PI())/2)))*('Calcification Rates'!$H$15-'Calcification Rates'!$I$15)</f>
        <v>56.445944759539856</v>
      </c>
      <c r="P61" s="2">
        <f>((((((((($A61*2)/PI())/2)+('Calcification Rates'!$F$15+'Calcification Rates'!$G$15))^2)*PI())/2))-((((((($A61*2)/PI())/2)^2)*PI())/2)))*('Calcification Rates'!$H$15+'Calcification Rates'!$I$15)</f>
        <v>93.771251692711019</v>
      </c>
      <c r="Q61" s="2">
        <f>(2*'Calcification Rates'!$F$16*'Calcification Rates'!$H$16)+0.1*'Calcification Rates'!$F$16*(A61+(2*'Calcification Rates'!$F$16))*'Calcification Rates'!$H$16</f>
        <v>26.806560061128749</v>
      </c>
      <c r="R61" s="2">
        <f>(2*('Calcification Rates'!$F$16-'Calcification Rates'!$G$16)*('Calcification Rates'!$H$16-'Calcification Rates'!$I$16))+(0.1*('Calcification Rates'!$F$16-'Calcification Rates'!$G$16)*(A61+(2*'Calcification Rates'!$F$16-'Calcification Rates'!$G$16)))*('Calcification Rates'!$H$16-'Calcification Rates'!$I$16)</f>
        <v>16.728748589050451</v>
      </c>
      <c r="S61" s="2">
        <f>(2*('Calcification Rates'!$F$16+'Calcification Rates'!$G$16)*('Calcification Rates'!$H$16+'Calcification Rates'!$I$16))+(0.1*('Calcification Rates'!$F$16+'Calcification Rates'!$G$16)*(A61+(2*'Calcification Rates'!$F$16+'Calcification Rates'!$G$16)))*('Calcification Rates'!$H$16+'Calcification Rates'!$I$16)</f>
        <v>39.310019649967437</v>
      </c>
      <c r="T61" s="2">
        <f>$A61*'Calcification Rates'!$F$17*'Calcification Rates'!$H$17</f>
        <v>72.268657180977257</v>
      </c>
      <c r="U61" s="2">
        <f>$A61*('Calcification Rates'!$F$17-'Calcification Rates'!$G$17)*('Calcification Rates'!$H$17-'Calcification Rates'!$I$17)</f>
        <v>55.333465748883256</v>
      </c>
      <c r="V61" s="2">
        <f>$A61*('Calcification Rates'!$F$17+'Calcification Rates'!$G$17)*('Calcification Rates'!$H$17+'Calcification Rates'!$I$17)</f>
        <v>91.22985193436574</v>
      </c>
      <c r="W61" s="2">
        <f>$A61*'Calcification Rates'!$F$22*'Calcification Rates'!$H$22</f>
        <v>10.501999999999999</v>
      </c>
      <c r="X61" s="2">
        <f>$A61*('Calcification Rates'!$F$22-'Calcification Rates'!$G$22)*('Calcification Rates'!$H$22-'Calcification Rates'!$I$22)</f>
        <v>5.9589999999999996</v>
      </c>
      <c r="Y61" s="2">
        <f>$A61*('Calcification Rates'!$F$22+'Calcification Rates'!$G$22)*('Calcification Rates'!$H$22+'Calcification Rates'!$I$22)</f>
        <v>15.045</v>
      </c>
      <c r="Z61" s="2">
        <f>((((((((($A61*2)/PI())/2)+'Calcification Rates'!$F$25)^2)*PI())/2))-((((((($A61*2)/PI())/2)^2)*PI())/2)))*'Calcification Rates'!$H$25</f>
        <v>110.53979029994308</v>
      </c>
      <c r="AA61" s="2">
        <f>((((((((($A61*2)/PI())/2)+('Calcification Rates'!$F$25-'Calcification Rates'!$G$25))^2)*PI())/2))-((((((($A61*2)/PI())/2)^2)*PI())/2)))*('Calcification Rates'!$H$25-'Calcification Rates'!$I$25)</f>
        <v>48.171132491650887</v>
      </c>
      <c r="AB61" s="2">
        <f>((((((((($A61*2)/PI())/2)+('Calcification Rates'!$F$25+'Calcification Rates'!$G$25))^2)*PI())/2))-((((((($A61*2)/PI())/2)^2)*PI())/2)))*('Calcification Rates'!$H$25+'Calcification Rates'!$I$25)</f>
        <v>174.55439311153987</v>
      </c>
      <c r="AC61" s="2">
        <f>((((((((($A61*2)/PI())/2)+'Calcification Rates'!$F$26)^2)*PI())/2))-((((((($A61*2)/PI())/2)^2)*PI())/2)))*'Calcification Rates'!$H$26</f>
        <v>110.53979029994308</v>
      </c>
      <c r="AD61" s="2">
        <f>((((((((($A61*2)/PI())/2)+('Calcification Rates'!$F$26-'Calcification Rates'!$G$26))^2)*PI())/2))-((((((($A61*2)/PI())/2)^2)*PI())/2)))*('Calcification Rates'!$H$26-'Calcification Rates'!$I$26)</f>
        <v>48.171132491650887</v>
      </c>
      <c r="AE61" s="2">
        <f>((((((((($A61*2)/PI())/2)+('Calcification Rates'!$F$26+'Calcification Rates'!$G$26))^2)*PI())/2))-((((((($A61*2)/PI())/2)^2)*PI())/2)))*('Calcification Rates'!$H$26+'Calcification Rates'!$I$26)</f>
        <v>174.55439311153987</v>
      </c>
      <c r="AF61" s="2">
        <f>((((((((($A61*2)/PI())/2)+'Calcification Rates'!$F$27)^2)*PI())/2))-((((((($A61*2)/PI())/2)^2)*PI())/2)))*'Calcification Rates'!$H$27</f>
        <v>110.53979029994308</v>
      </c>
      <c r="AG61" s="2">
        <f>((((((((($A61*2)/PI())/2)+('Calcification Rates'!$F$27-'Calcification Rates'!$G$27))^2)*PI())/2))-((((((($A61*2)/PI())/2)^2)*PI())/2)))*('Calcification Rates'!$H$27-'Calcification Rates'!$I$27)</f>
        <v>48.171132491650887</v>
      </c>
      <c r="AH61" s="2">
        <f>((((((((($A61*2)/PI())/2)+('Calcification Rates'!$F$27+'Calcification Rates'!$G$27))^2)*PI())/2))-((((((($A61*2)/PI())/2)^2)*PI())/2)))*('Calcification Rates'!$H$27+'Calcification Rates'!$I$27)</f>
        <v>174.55439311153987</v>
      </c>
      <c r="AI61" s="2">
        <f>$A61*'Calcification Rates'!$F$29*'Calcification Rates'!$H$29</f>
        <v>95.20829999999998</v>
      </c>
      <c r="AJ61" s="2">
        <f>$A61*('Calcification Rates'!$F$29-'Calcification Rates'!$G$29)*('Calcification Rates'!$H$29-'Calcification Rates'!$I$29)</f>
        <v>88.091719999999995</v>
      </c>
      <c r="AK61" s="2">
        <f>$A61*('Calcification Rates'!$F$29+'Calcification Rates'!$G$29)*('Calcification Rates'!$H$29+'Calcification Rates'!$I$29)</f>
        <v>102.32487999999998</v>
      </c>
      <c r="AL61" s="2">
        <f>(2*'Calcification Rates'!$F$30*'Calcification Rates'!$H$30)+0.1*'Calcification Rates'!$F$30*($A61+(2*'Calcification Rates'!$F$30))*'Calcification Rates'!$H$30</f>
        <v>14.286090551454746</v>
      </c>
      <c r="AM61" s="2">
        <f>(2*('Calcification Rates'!$F$30-'Calcification Rates'!$G$30)*('Calcification Rates'!$H$30-'Calcification Rates'!$I$30))+(0.1*('Calcification Rates'!$F$30-'Calcification Rates'!$G$30)*($A61+(2*'Calcification Rates'!$F$30-'Calcification Rates'!$G$30)))*('Calcification Rates'!$H$30-'Calcification Rates'!$I$30)</f>
        <v>8.326196159281622</v>
      </c>
      <c r="AN61" s="2">
        <f>(2*('Calcification Rates'!$F$30+'Calcification Rates'!$G$30)*('Calcification Rates'!$H$30+'Calcification Rates'!$I$30))+(0.1*('Calcification Rates'!$F$30+'Calcification Rates'!$G$30)*($A61+(2*'Calcification Rates'!$F$30+'Calcification Rates'!$G$30)))*('Calcification Rates'!$H$30+'Calcification Rates'!$I$30)</f>
        <v>21.842249299678627</v>
      </c>
      <c r="AO61" s="2">
        <f>((((((((($A61*2)/PI())/2)+'Calcification Rates'!$F$31)^2)*PI())/2))-((((((($A61*2)/PI())/2)^2)*PI())/2)))*'Calcification Rates'!$H$31</f>
        <v>200.76890301889287</v>
      </c>
      <c r="AP61" s="2">
        <f>((((((((($A61*2)/PI())/2)+('Calcification Rates'!$F$31-'Calcification Rates'!$G$31))^2)*PI())/2))-((((((($A61*2)/PI())/2)^2)*PI())/2)))*('Calcification Rates'!$H$31-'Calcification Rates'!$I$31)</f>
        <v>124.4339782258419</v>
      </c>
      <c r="AQ61" s="2">
        <f>((((((((($A61*2)/PI())/2)+('Calcification Rates'!$F$31+'Calcification Rates'!$G$31))^2)*PI())/2))-((((((($A61*2)/PI())/2)^2)*PI())/2)))*('Calcification Rates'!$H$31+'Calcification Rates'!$I$31)</f>
        <v>296.40248046764094</v>
      </c>
      <c r="AR61" s="2">
        <f>(2*'Calcification Rates'!$F$32*'Calcification Rates'!$H$32)+0.1*'Calcification Rates'!$F$32*($A61+(2*'Calcification Rates'!$F$32))*'Calcification Rates'!$H$32</f>
        <v>14.286090551454746</v>
      </c>
      <c r="AS61" s="2">
        <f>(2*('Calcification Rates'!$F$32-'Calcification Rates'!$G$32)*('Calcification Rates'!$H$32-'Calcification Rates'!$I$32))+(0.1*('Calcification Rates'!$F$32-'Calcification Rates'!$G$32)*($A61+(2*'Calcification Rates'!$F$32-'Calcification Rates'!$G$32)))*('Calcification Rates'!$H$32-'Calcification Rates'!$I$32)</f>
        <v>8.326196159281622</v>
      </c>
      <c r="AT61" s="2">
        <f>(2*('Calcification Rates'!$F$32+'Calcification Rates'!$G$32)*('Calcification Rates'!$H$32+'Calcification Rates'!$I$32))+(0.1*('Calcification Rates'!$F$32+'Calcification Rates'!$G$32)*($A61+(2*'Calcification Rates'!$F$32+'Calcification Rates'!$G$32)))*('Calcification Rates'!$H$32+'Calcification Rates'!$I$32)</f>
        <v>21.842249299678627</v>
      </c>
      <c r="AU61" s="2">
        <f>((((((((($A61*2)/PI())/2)+'Calcification Rates'!$F$36)^2)*PI())/2))-((((((($A61*2)/PI())/2)^2)*PI())/2)))*'Calcification Rates'!$H$36</f>
        <v>78.166064891928869</v>
      </c>
      <c r="AV61" s="2">
        <f>((((((((($A61*2)/PI())/2)+('Calcification Rates'!$F$36-'Calcification Rates'!$G$36))^2)*PI())/2))-((((((($A61*2)/PI())/2)^2)*PI())/2)))*('Calcification Rates'!$H$36-'Calcification Rates'!$I$36)</f>
        <v>59.919505490602525</v>
      </c>
      <c r="AW61" s="2">
        <f>((((((((($A61*2)/PI())/2)+('Calcification Rates'!$F$36+'Calcification Rates'!$G$36))^2)*PI())/2))-((((((($A61*2)/PI())/2)^2)*PI())/2)))*('Calcification Rates'!$H$36+'Calcification Rates'!$I$36)</f>
        <v>98.502780481718631</v>
      </c>
      <c r="AX61" s="2">
        <f>$A61*'Calcification Rates'!$F$37*'Calcification Rates'!$H$37</f>
        <v>76.25128364478114</v>
      </c>
      <c r="AY61" s="2">
        <f>$A61*('Calcification Rates'!$F$37-'Calcification Rates'!$G$37)*('Calcification Rates'!$H$37-'Calcification Rates'!$I$37)</f>
        <v>58.695830069213912</v>
      </c>
      <c r="AZ61" s="2">
        <f>$A61*('Calcification Rates'!$F$37+'Calcification Rates'!$G$37)*('Calcification Rates'!$H$37+'Calcification Rates'!$I$37)</f>
        <v>95.691815726238715</v>
      </c>
      <c r="BA61" s="2">
        <f>$A61*'Calcification Rates'!$F$38*'Calcification Rates'!$H$38</f>
        <v>113.48504466666667</v>
      </c>
      <c r="BB61" s="2">
        <f>$A61*('Calcification Rates'!$F$38-'Calcification Rates'!$G$38)*('Calcification Rates'!$H$38-'Calcification Rates'!$I$38)</f>
        <v>86.589951878787886</v>
      </c>
      <c r="BC61" s="2">
        <f>$A61*('Calcification Rates'!$F$38+'Calcification Rates'!$G$38)*('Calcification Rates'!$H$38+'Calcification Rates'!$I$38)</f>
        <v>143.51425500000005</v>
      </c>
      <c r="BD61" s="2">
        <f>(2*'Calcification Rates'!$F$39*'Calcification Rates'!$H$39)+0.1*'Calcification Rates'!$F$39*(AN61+(2*'Calcification Rates'!$F$39))*'Calcification Rates'!$H$39</f>
        <v>7.7669696606460565</v>
      </c>
      <c r="BE61" s="2">
        <f>(2*('Calcification Rates'!$F$39-'Calcification Rates'!$G$39)*('Calcification Rates'!$H$39-'Calcification Rates'!$I$39))+(0.1*('Calcification Rates'!$F$39-'Calcification Rates'!$G$39)*(AN61+(2*'Calcification Rates'!$F$39-'Calcification Rates'!$G$39)))*('Calcification Rates'!$H$39-'Calcification Rates'!$I$39)</f>
        <v>4.5116480901298708</v>
      </c>
      <c r="BF61" s="2">
        <f>(2*('Calcification Rates'!$F$39+'Calcification Rates'!$G$39)*('Calcification Rates'!$H$39+'Calcification Rates'!$I$39))+(0.1*('Calcification Rates'!$F$39+'Calcification Rates'!$G$39)*(AN61+(2*'Calcification Rates'!$F$39+'Calcification Rates'!$G$39)))*('Calcification Rates'!$H$39+'Calcification Rates'!$I$39)</f>
        <v>11.914313277530237</v>
      </c>
      <c r="BG61" s="2">
        <f>((((((((($A61*2)/PI())/2)+'Calcification Rates'!$F$40)^2)*PI())/2))-((((((($A61*2)/PI())/2)^2)*PI())/2)))*'Calcification Rates'!$H$40</f>
        <v>78.166064891928869</v>
      </c>
      <c r="BH61" s="2">
        <f>((((((((($A61*2)/PI())/2)+('Calcification Rates'!$F$40-'Calcification Rates'!$G$40))^2)*PI())/2))-((((((($A61*2)/PI())/2)^2)*PI())/2)))*('Calcification Rates'!$H$40-'Calcification Rates'!$I$40)</f>
        <v>59.919505490602525</v>
      </c>
      <c r="BI61" s="2">
        <f>((((((((($A61*2)/PI())/2)+('Calcification Rates'!$F$40+'Calcification Rates'!$G$40))^2)*PI())/2))-((((((($A61*2)/PI())/2)^2)*PI())/2)))*('Calcification Rates'!$H$40+'Calcification Rates'!$I$40)</f>
        <v>98.502780481718631</v>
      </c>
      <c r="BJ61" s="2">
        <f>((((((((($A61*2)/PI())/2)+'Calcification Rates'!$F$41)^2)*PI())/2))-((((((($A61*2)/PI())/2)^2)*PI())/2)))*'Calcification Rates'!$H$41</f>
        <v>90.016913283911578</v>
      </c>
      <c r="BK61" s="2">
        <f>((((((((($A61*2)/PI())/2)+('Calcification Rates'!$F$41-'Calcification Rates'!$G$41))^2)*PI())/2))-((((((($A61*2)/PI())/2)^2)*PI())/2)))*('Calcification Rates'!$H$41-'Calcification Rates'!$I$41)</f>
        <v>72.23322832398101</v>
      </c>
      <c r="BL61" s="2">
        <f>((((((((($A61*2)/PI())/2)+('Calcification Rates'!$F$41+'Calcification Rates'!$G$41))^2)*PI())/2))-((((((($A61*2)/PI())/2)^2)*PI())/2)))*('Calcification Rates'!$H$41+'Calcification Rates'!$I$41)</f>
        <v>109.5868512584956</v>
      </c>
      <c r="BM61" s="2">
        <f>((((1-'Calcification Rates'!$J$42)*$A61)*'Calcification Rates'!$F$42*0.1)+('Calcification Rates'!$J$42*$A61*'Calcification Rates'!$F$42))*'Calcification Rates'!$H$42</f>
        <v>23.145836540100735</v>
      </c>
      <c r="BN61" s="2">
        <f>((((1-'Calcification Rates'!$J$42)*BI61)*(('Calcification Rates'!$F$42-'Calcification Rates'!$G$42)*0.1))+('Calcification Rates'!$J$42*BI61*('Calcification Rates'!$F$42-'Calcification Rates'!$G$42)))*('Calcification Rates'!$H$42-'Calcification Rates'!$I$42)</f>
        <v>29.134854226117461</v>
      </c>
      <c r="BO61" s="2">
        <f>((((1-'Calcification Rates'!$J$42)*BI61)*(('Calcification Rates'!$F$42+'Calcification Rates'!$G$42)*0.1))+('Calcification Rates'!$J$42*BI61*('Calcification Rates'!$F$42+'Calcification Rates'!$G$42)))*('Calcification Rates'!$H$42+'Calcification Rates'!$I$42)</f>
        <v>49.362789582515681</v>
      </c>
      <c r="BP61" s="2">
        <f>(2*'Calcification Rates'!$F$43*'Calcification Rates'!$H$43)+0.1*'Calcification Rates'!$F$43*($A61+(2*'Calcification Rates'!$F$43))*'Calcification Rates'!$H$43</f>
        <v>14.286090551454746</v>
      </c>
      <c r="BQ61" s="2">
        <f>(2*('Calcification Rates'!$F$43-'Calcification Rates'!$G$43)*('Calcification Rates'!$H$43-'Calcification Rates'!$I$43))+(0.1*('Calcification Rates'!$F$43-'Calcification Rates'!$G$43)*($A61+(2*'Calcification Rates'!$F$43-'Calcification Rates'!$G$43)))*('Calcification Rates'!$H$43-'Calcification Rates'!$I$43)</f>
        <v>8.326196159281622</v>
      </c>
      <c r="BR61" s="2">
        <f>(2*('Calcification Rates'!$F$43+'Calcification Rates'!$G$43)*('Calcification Rates'!$H$43+'Calcification Rates'!$I$43))+(0.1*('Calcification Rates'!$F$43+'Calcification Rates'!$G$43)*($A61+(2*'Calcification Rates'!$F$43+'Calcification Rates'!$G$43)))*('Calcification Rates'!$H$43+'Calcification Rates'!$I$43)</f>
        <v>21.842249299678627</v>
      </c>
      <c r="BS61" s="2">
        <f>$A61*'Calcification Rates'!$F$44*'Calcification Rates'!$H$44</f>
        <v>94.182224444444444</v>
      </c>
      <c r="BT61" s="2">
        <f>$A61*('Calcification Rates'!$F$44-'Calcification Rates'!$G$44)*('Calcification Rates'!$H$44-'Calcification Rates'!$I$44)</f>
        <v>70.085429122684118</v>
      </c>
      <c r="BU61" s="2">
        <f>$A61*('Calcification Rates'!$F$44+'Calcification Rates'!$G$44)*('Calcification Rates'!$H$44+'Calcification Rates'!$I$44)</f>
        <v>120.98631890251944</v>
      </c>
      <c r="BV61" s="2">
        <f>(2*'Calcification Rates'!$F$45*'Calcification Rates'!$H$45)+0.1*'Calcification Rates'!$F$45*($A61+(2*'Calcification Rates'!$F$45))*'Calcification Rates'!$H$45</f>
        <v>14.286090551454746</v>
      </c>
      <c r="BW61" s="2">
        <f>(2*('Calcification Rates'!$F$45-'Calcification Rates'!$G$45)*('Calcification Rates'!$H$45-'Calcification Rates'!$I$45))+(0.1*('Calcification Rates'!$F$45-'Calcification Rates'!$G$45)*($A61+(2*'Calcification Rates'!$F$45-'Calcification Rates'!$G$45)))*('Calcification Rates'!$H$45-'Calcification Rates'!$I$45)</f>
        <v>8.326196159281622</v>
      </c>
      <c r="BX61" s="2">
        <f>(2*('Calcification Rates'!$F$45+'Calcification Rates'!$G$45)*('Calcification Rates'!$H$45+'Calcification Rates'!$I$45))+(0.1*('Calcification Rates'!$F$45+'Calcification Rates'!$G$45)*($A61+(2*'Calcification Rates'!$F$45+'Calcification Rates'!$G$45)))*('Calcification Rates'!$H$45+'Calcification Rates'!$I$45)</f>
        <v>21.842249299678627</v>
      </c>
      <c r="BY61" s="2">
        <f>$A61*'Calcification Rates'!$F$46*'Calcification Rates'!$H$46</f>
        <v>23.930400000000002</v>
      </c>
      <c r="BZ61" s="2">
        <f>$A61*('Calcification Rates'!$F$46-'Calcification Rates'!$G$46)*('Calcification Rates'!$H$46-'Calcification Rates'!$I$46)</f>
        <v>18.456675000000001</v>
      </c>
      <c r="CA61" s="2">
        <f>$A61*('Calcification Rates'!$F$46+'Calcification Rates'!$G$46)*('Calcification Rates'!$H$46+'Calcification Rates'!$I$46)</f>
        <v>29.961675000000003</v>
      </c>
      <c r="CB61" s="2">
        <f>(2*'Calcification Rates'!$F$47*'Calcification Rates'!$H$47)+0.1*'Calcification Rates'!$F$47*(BL61+(2*'Calcification Rates'!$F$47))*'Calcification Rates'!$H$47</f>
        <v>23.161272515486772</v>
      </c>
      <c r="CC61" s="2">
        <f>(2*('Calcification Rates'!$F$47-'Calcification Rates'!$G$47)*('Calcification Rates'!$H$47-'Calcification Rates'!$I$47))+(0.1*('Calcification Rates'!$F$47-'Calcification Rates'!$G$47)*(BL61+(2*'Calcification Rates'!$F$47-'Calcification Rates'!$G$47)))*('Calcification Rates'!$H$47-'Calcification Rates'!$I$47)</f>
        <v>13.519351615564188</v>
      </c>
      <c r="CD61" s="2">
        <f>(2*('Calcification Rates'!$F$47+'Calcification Rates'!$G$47)*('Calcification Rates'!$H$47+'Calcification Rates'!$I$47))+(0.1*('Calcification Rates'!$F$47+'Calcification Rates'!$G$47)*(BL61+(2*'Calcification Rates'!$F$47+'Calcification Rates'!$G$47)))*('Calcification Rates'!$H$47+'Calcification Rates'!$I$47)</f>
        <v>35.358218737837802</v>
      </c>
      <c r="CE61" s="2">
        <f>(2*'Calcification Rates'!$F$48*'Calcification Rates'!$H$48)+0.1*'Calcification Rates'!$F$48*($A61+(2*'Calcification Rates'!$F$48))*'Calcification Rates'!$H$48</f>
        <v>14.286090551454746</v>
      </c>
      <c r="CF61" s="2">
        <f>(2*('Calcification Rates'!$F$48-'Calcification Rates'!$G$48)*('Calcification Rates'!$H$48-'Calcification Rates'!$I$48))+(0.1*('Calcification Rates'!$F$48-'Calcification Rates'!$G$48)*($A61+(2*'Calcification Rates'!$F$48-'Calcification Rates'!$G$48)))*('Calcification Rates'!$H$48-'Calcification Rates'!$I$48)</f>
        <v>8.326196159281622</v>
      </c>
      <c r="CG61" s="2">
        <f>(2*('Calcification Rates'!$F$48+'Calcification Rates'!$G$48)*('Calcification Rates'!$H$48+'Calcification Rates'!$I$48))+(0.1*('Calcification Rates'!$F$48+'Calcification Rates'!$G$48)*($A61+(2*'Calcification Rates'!$F$48+'Calcification Rates'!$G$48)))*('Calcification Rates'!$H$48+'Calcification Rates'!$I$48)</f>
        <v>21.842249299678627</v>
      </c>
      <c r="CH61" s="2">
        <f>((((1-'Calcification Rates'!$J$52)*$A61)*'Calcification Rates'!$F$52*0.1)+('Calcification Rates'!$J$52*$A61*'Calcification Rates'!$F$52))*'Calcification Rates'!$H$52</f>
        <v>130.66545211999997</v>
      </c>
      <c r="CI61" s="2">
        <f>((((1-'Calcification Rates'!$J$52)*$A61)*(('Calcification Rates'!$F$52-'Calcification Rates'!$G$52)*0.1))+('Calcification Rates'!$J$52*$A61*('Calcification Rates'!$F$52-'Calcification Rates'!$G$52)))*('Calcification Rates'!$H$52-'Calcification Rates'!$I$52)</f>
        <v>85.535442805578072</v>
      </c>
      <c r="CJ61" s="2">
        <f>((((1-'Calcification Rates'!$J$52)*$A61)*(('Calcification Rates'!$F$52+'Calcification Rates'!$G$52)*0.1))+('Calcification Rates'!$J$52*$A61*('Calcification Rates'!$F$52+'Calcification Rates'!$G$52)))*('Calcification Rates'!$H$52+'Calcification Rates'!$I$52)</f>
        <v>184.86219553964074</v>
      </c>
      <c r="CK61" s="2">
        <f>((((1-'Calcification Rates'!$J$53)*$A61)*'Calcification Rates'!$F$53*0.1)+('Calcification Rates'!$J$53*$A61*'Calcification Rates'!$F$53))*'Calcification Rates'!$H$53</f>
        <v>156.36560026509096</v>
      </c>
      <c r="CL61" s="2">
        <f>((((1-'Calcification Rates'!$J$53)*$A61)*(('Calcification Rates'!$F$53-'Calcification Rates'!$G$53)*0.1))+('Calcification Rates'!$J$53*$A61*('Calcification Rates'!$F$53-'Calcification Rates'!$G$53)))*('Calcification Rates'!$H$53-'Calcification Rates'!$I$53)</f>
        <v>108.21841412261423</v>
      </c>
      <c r="CM61" s="2">
        <f>((((1-'Calcification Rates'!$J$53)*$A61)*(('Calcification Rates'!$F$53+'Calcification Rates'!$G$53)*0.1))+('Calcification Rates'!$J$53*$A61*('Calcification Rates'!$F$53+'Calcification Rates'!$G$53)))*('Calcification Rates'!$H$53+'Calcification Rates'!$I$53)</f>
        <v>213.32214319690547</v>
      </c>
      <c r="CN61" s="2">
        <f>((((1-'Calcification Rates'!$J$54)*$A61)*'Calcification Rates'!$F$54*0.1)+('Calcification Rates'!$J$54*$A61*'Calcification Rates'!$F$54))*'Calcification Rates'!$H$54</f>
        <v>133.31404742152233</v>
      </c>
      <c r="CO61" s="2">
        <f>((((1-'Calcification Rates'!$J$54)*$A61)*(('Calcification Rates'!$F$54-'Calcification Rates'!$G$54)*0.1))+('Calcification Rates'!$J$54*$A61*('Calcification Rates'!$F$54-'Calcification Rates'!$G$54)))*('Calcification Rates'!$H$54-'Calcification Rates'!$I$54)</f>
        <v>95.351327977157595</v>
      </c>
      <c r="CP61" s="2">
        <f>((((1-'Calcification Rates'!$J$54)*$A61)*(('Calcification Rates'!$F$54+'Calcification Rates'!$G$54)*0.1))+('Calcification Rates'!$J$54*$A61*('Calcification Rates'!$F$54+'Calcification Rates'!$G$54)))*('Calcification Rates'!$H$54+'Calcification Rates'!$I$54)</f>
        <v>177.31081187142553</v>
      </c>
      <c r="CQ61" s="2">
        <f>((((1-'Calcification Rates'!$J$55)*$A61)*'Calcification Rates'!$F$55*0.1)+('Calcification Rates'!$J$55*$A61*'Calcification Rates'!$F$55))*'Calcification Rates'!$H$55</f>
        <v>133.32424297447915</v>
      </c>
      <c r="CR61" s="2">
        <f>((((1-'Calcification Rates'!$J$55)*$A61)*(('Calcification Rates'!$F$55-'Calcification Rates'!$G$55)*0.1))+('Calcification Rates'!$J$55*$A61*('Calcification Rates'!$F$55-'Calcification Rates'!$G$55)))*('Calcification Rates'!$H$55-'Calcification Rates'!$I$55)</f>
        <v>97.423493337038877</v>
      </c>
      <c r="CS61" s="2">
        <f>((((1-'Calcification Rates'!$J$55)*$A61)*(('Calcification Rates'!$F$55+'Calcification Rates'!$G$55)*0.1))+('Calcification Rates'!$J$55*$A61*('Calcification Rates'!$F$55+'Calcification Rates'!$G$55)))*('Calcification Rates'!$H$55+'Calcification Rates'!$I$55)</f>
        <v>174.68455489201</v>
      </c>
      <c r="CT61" s="2">
        <f>((((1-'Calcification Rates'!$J$56)*$A61)*'Calcification Rates'!$F$56*0.1)+('Calcification Rates'!$J$56*$A61*'Calcification Rates'!$F$56))*'Calcification Rates'!$H$56</f>
        <v>128.77731661666667</v>
      </c>
      <c r="CU61" s="2">
        <f>((((1-'Calcification Rates'!$J$56)*$A61)*(('Calcification Rates'!$F$56-'Calcification Rates'!$G$56)*0.1))+('Calcification Rates'!$J$56*$A61*('Calcification Rates'!$F$56-'Calcification Rates'!$G$56)))*('Calcification Rates'!$H$56-'Calcification Rates'!$I$56)</f>
        <v>95.423274694406132</v>
      </c>
      <c r="CV61" s="2">
        <f>((((1-'Calcification Rates'!$J$56)*$A61)*(('Calcification Rates'!$F$56+'Calcification Rates'!$G$56)*0.1))+('Calcification Rates'!$J$56*$A61*('Calcification Rates'!$F$56+'Calcification Rates'!$G$56)))*('Calcification Rates'!$H$56+'Calcification Rates'!$I$56)</f>
        <v>167.03653382099264</v>
      </c>
      <c r="CW61" s="2">
        <f>((((1-'Calcification Rates'!$J$57)*$A61)*'Calcification Rates'!$F$57*0.1)+('Calcification Rates'!$J$57*$A61*'Calcification Rates'!$F$57))*'Calcification Rates'!$H$57</f>
        <v>131.70407381249998</v>
      </c>
      <c r="CX61" s="2">
        <f>((((1-'Calcification Rates'!$J$57)*$A61)*(('Calcification Rates'!$F$57-'Calcification Rates'!$G$57)*0.1))+('Calcification Rates'!$J$57*$A61*('Calcification Rates'!$F$57-'Calcification Rates'!$G$57)))*('Calcification Rates'!$H$57-'Calcification Rates'!$I$57)</f>
        <v>86.247959819943986</v>
      </c>
      <c r="CY61" s="2">
        <f>((((1-'Calcification Rates'!$J$57)*$A61)*(('Calcification Rates'!$F$57+'Calcification Rates'!$G$57)*0.1))+('Calcification Rates'!$J$57*$A61*('Calcification Rates'!$F$57+'Calcification Rates'!$G$57)))*('Calcification Rates'!$H$57+'Calcification Rates'!$I$57)</f>
        <v>185.33547994183169</v>
      </c>
      <c r="CZ61" s="2">
        <f>((((1-'Calcification Rates'!$J$58)*$A61)*'Calcification Rates'!$F$58*0.1)+('Calcification Rates'!$J$58*$A61*'Calcification Rates'!$F$58))*'Calcification Rates'!$H$58</f>
        <v>133.31404742152233</v>
      </c>
      <c r="DA61" s="2">
        <f>((((1-'Calcification Rates'!$J$58)*$A61)*(('Calcification Rates'!$F$58-'Calcification Rates'!$G$58)*0.1))+('Calcification Rates'!$J$58*$A61*('Calcification Rates'!$F$58-'Calcification Rates'!$G$58)))*('Calcification Rates'!$H$58-'Calcification Rates'!$I$58)</f>
        <v>95.351327977157595</v>
      </c>
      <c r="DB61" s="2">
        <f>((((1-'Calcification Rates'!$J$58)*$A61)*(('Calcification Rates'!$F$58+'Calcification Rates'!$G$58)*0.1))+('Calcification Rates'!$J$58*$A61*('Calcification Rates'!$F$58+'Calcification Rates'!$G$58)))*('Calcification Rates'!$H$58+'Calcification Rates'!$I$58)</f>
        <v>177.31081187142553</v>
      </c>
      <c r="DC61" s="2">
        <f>((((1-'Calcification Rates'!$J$59)*$A61)*'Calcification Rates'!$F$59*0.1)+('Calcification Rates'!$J$59*$A61*'Calcification Rates'!$F$59))*'Calcification Rates'!$H$59</f>
        <v>110.51552904</v>
      </c>
      <c r="DD61" s="2">
        <f>((((1-'Calcification Rates'!$J$59)*$A61)*(('Calcification Rates'!$F$59-'Calcification Rates'!$G$59)*0.1))+('Calcification Rates'!$J$59*$A61*('Calcification Rates'!$F$59-'Calcification Rates'!$G$59)))*('Calcification Rates'!$H$59-'Calcification Rates'!$I$59)</f>
        <v>85.732410299999984</v>
      </c>
      <c r="DE61" s="2">
        <f>((((1-'Calcification Rates'!$J$59)*$A61)*(('Calcification Rates'!$F$59+'Calcification Rates'!$G$59)*0.1))+('Calcification Rates'!$J$59*$A61*('Calcification Rates'!$F$59+'Calcification Rates'!$G$59)))*('Calcification Rates'!$H$59+'Calcification Rates'!$I$59)</f>
        <v>137.64867323999999</v>
      </c>
      <c r="DF61" s="2">
        <f>((((1-'Calcification Rates'!$J$60)*$A61)*'Calcification Rates'!$F$60*0.1)+('Calcification Rates'!$J$60*$A61*'Calcification Rates'!$F$60))*'Calcification Rates'!$H$60</f>
        <v>143.57805486585366</v>
      </c>
      <c r="DG61" s="2">
        <f>((((1-'Calcification Rates'!$J$60)*$A61)*(('Calcification Rates'!$F$60-'Calcification Rates'!$G$60)*0.1))+('Calcification Rates'!$J$60*$A61*('Calcification Rates'!$F$60-'Calcification Rates'!$G$60)))*('Calcification Rates'!$H$60-'Calcification Rates'!$I$60)</f>
        <v>109.69533460712273</v>
      </c>
      <c r="DH61" s="2">
        <f>((((1-'Calcification Rates'!$J$60)*$A61)*(('Calcification Rates'!$F$60+'Calcification Rates'!$G$60)*0.1))+('Calcification Rates'!$J$60*$A61*('Calcification Rates'!$F$60+'Calcification Rates'!$G$60)))*('Calcification Rates'!$H$60+'Calcification Rates'!$I$60)</f>
        <v>181.88176198942031</v>
      </c>
      <c r="DI61" s="2">
        <f>((((1-'Calcification Rates'!$J$61)*$A61)*'Calcification Rates'!$F$61*0.1)+('Calcification Rates'!$J$61*$A61*'Calcification Rates'!$F$61))*'Calcification Rates'!$H$61</f>
        <v>133.31404742152233</v>
      </c>
      <c r="DJ61" s="2">
        <f>((((1-'Calcification Rates'!$J$61)*$A61)*(('Calcification Rates'!$F$61-'Calcification Rates'!$G$61)*0.1))+('Calcification Rates'!$J$61*$A61*('Calcification Rates'!$F$61-'Calcification Rates'!$G$61)))*('Calcification Rates'!$H$61-'Calcification Rates'!$I$61)</f>
        <v>95.351327977157595</v>
      </c>
      <c r="DK61" s="2">
        <f>((((1-'Calcification Rates'!$J$61)*$A61)*(('Calcification Rates'!$F$61+'Calcification Rates'!$G$61)*0.1))+('Calcification Rates'!$J$61*$A61*('Calcification Rates'!$F$61+'Calcification Rates'!$G$61)))*('Calcification Rates'!$H$61+'Calcification Rates'!$I$61)</f>
        <v>177.31081187142553</v>
      </c>
      <c r="DL61" s="2">
        <f>(2*'Calcification Rates'!$F$62*'Calcification Rates'!$H$62)+0.1*'Calcification Rates'!$F$62*(CV61+(2*'Calcification Rates'!$F$62))*'Calcification Rates'!$H$62</f>
        <v>33.240500098018096</v>
      </c>
      <c r="DM61" s="2">
        <f>(2*('Calcification Rates'!$F$62-'Calcification Rates'!$G$62)*('Calcification Rates'!$H$62-'Calcification Rates'!$I$62))+(0.1*('Calcification Rates'!$F$62-'Calcification Rates'!$G$62)*(CV61+(2*'Calcification Rates'!$F$62-'Calcification Rates'!$G$62)))*('Calcification Rates'!$H$62-'Calcification Rates'!$I$62)</f>
        <v>19.417033029586349</v>
      </c>
      <c r="DN61" s="2">
        <f>(2*('Calcification Rates'!$F$62+'Calcification Rates'!$G$62)*('Calcification Rates'!$H$62+'Calcification Rates'!$I$62))+(0.1*('Calcification Rates'!$F$62+'Calcification Rates'!$G$62)*(CV61+(2*'Calcification Rates'!$F$62+'Calcification Rates'!$G$62)))*('Calcification Rates'!$H$62+'Calcification Rates'!$I$62)</f>
        <v>50.707823119791733</v>
      </c>
      <c r="DO61" s="2">
        <f>((((((((($A61*2)/PI())/2)+'Calcification Rates'!$F$63)^2)*PI())/2))-((((((($A61*2)/PI())/2)^2)*PI())/2)))*'Calcification Rates'!$H$63</f>
        <v>63.391839077386628</v>
      </c>
      <c r="DP61" s="2">
        <f>((((((((($A61*2)/PI())/2)+('Calcification Rates'!$F$63-'Calcification Rates'!$G$63))^2)*PI())/2))-((((((($A61*2)/PI())/2)^2)*PI())/2)))*('Calcification Rates'!$H$63-'Calcification Rates'!$I$63)</f>
        <v>46.612944790503001</v>
      </c>
      <c r="DQ61" s="2">
        <f>((((((((($A61*2)/PI())/2)+('Calcification Rates'!$F$63+'Calcification Rates'!$G$63))^2)*PI())/2))-((((((($A61*2)/PI())/2)^2)*PI())/2)))*('Calcification Rates'!$H$63+'Calcification Rates'!$I$63)</f>
        <v>82.103041808973984</v>
      </c>
      <c r="DR61" s="2">
        <f>(2*'Calcification Rates'!$F$64*'Calcification Rates'!$H$64)+0.1*'Calcification Rates'!$F$64*($A61+(2*'Calcification Rates'!$F$64))*'Calcification Rates'!$H$64</f>
        <v>14.286090551454746</v>
      </c>
      <c r="DS61" s="2">
        <f>(2*('Calcification Rates'!$F$64-'Calcification Rates'!$G$64)*('Calcification Rates'!$H$64-'Calcification Rates'!$I$64))+(0.1*('Calcification Rates'!$F$64-'Calcification Rates'!$G$64)*($A61+(2*'Calcification Rates'!$F$64-'Calcification Rates'!$G$64)))*('Calcification Rates'!$H$64-'Calcification Rates'!$I$64)</f>
        <v>8.326196159281622</v>
      </c>
      <c r="DT61" s="2">
        <f>(2*('Calcification Rates'!$F$64+'Calcification Rates'!$G$64)*('Calcification Rates'!$H$64+'Calcification Rates'!$I$64))+(0.1*('Calcification Rates'!$F$64+'Calcification Rates'!$G$64)*($A61+(2*'Calcification Rates'!$F$64+'Calcification Rates'!$G$64)))*('Calcification Rates'!$H$64+'Calcification Rates'!$I$64)</f>
        <v>21.842249299678627</v>
      </c>
      <c r="DU61" s="2">
        <f>((((((((($A61*2)/PI())/2)+'Calcification Rates'!$F$65)^2)*PI())/2))-((((((($A61*2)/PI())/2)^2)*PI())/2)))*'Calcification Rates'!$H$65</f>
        <v>63.391839077386628</v>
      </c>
      <c r="DV61" s="2">
        <f>((((((((($A61*2)/PI())/2)+('Calcification Rates'!$F$65-'Calcification Rates'!$G$65))^2)*PI())/2))-((((((($A61*2)/PI())/2)^2)*PI())/2)))*('Calcification Rates'!$H$65-'Calcification Rates'!$I$65)</f>
        <v>46.612944790503001</v>
      </c>
      <c r="DW61" s="2">
        <f>((((((((($A61*2)/PI())/2)+('Calcification Rates'!$F$65+'Calcification Rates'!$G$65))^2)*PI())/2))-((((((($A61*2)/PI())/2)^2)*PI())/2)))*('Calcification Rates'!$H$65+'Calcification Rates'!$I$65)</f>
        <v>82.103041808973984</v>
      </c>
      <c r="DX61" s="2">
        <f>(2*'Calcification Rates'!$F$66*'Calcification Rates'!$H$66)+0.1*'Calcification Rates'!$F$66*(DH61+(2*'Calcification Rates'!$F$66))*'Calcification Rates'!$H$66</f>
        <v>35.845012891651258</v>
      </c>
      <c r="DY61" s="2">
        <f>(2*('Calcification Rates'!$F$66-'Calcification Rates'!$G$66)*('Calcification Rates'!$H$66-'Calcification Rates'!$I$66))+(0.1*('Calcification Rates'!$F$66-'Calcification Rates'!$G$66)*(DH61+(2*'Calcification Rates'!$F$66-'Calcification Rates'!$G$66)))*('Calcification Rates'!$H$66-'Calcification Rates'!$I$66)</f>
        <v>20.941017538301598</v>
      </c>
      <c r="DZ61" s="2">
        <f>(2*('Calcification Rates'!$F$66+'Calcification Rates'!$G$66)*('Calcification Rates'!$H$66+'Calcification Rates'!$I$66))+(0.1*('Calcification Rates'!$F$66+'Calcification Rates'!$G$66)*(DH61+(2*'Calcification Rates'!$F$66+'Calcification Rates'!$G$66)))*('Calcification Rates'!$H$66+'Calcification Rates'!$I$66)</f>
        <v>54.674222396190082</v>
      </c>
      <c r="EA61" s="2">
        <f>((((((((($A61*2)/PI())/2)+'Calcification Rates'!$F$67)^2)*PI())/2))-((((((($A61*2)/PI())/2)^2)*PI())/2)))*'Calcification Rates'!$H$67</f>
        <v>63.391839077386628</v>
      </c>
      <c r="EB61" s="2">
        <f>((((((((($A61*2)/PI())/2)+('Calcification Rates'!$F$67-'Calcification Rates'!$G$67))^2)*PI())/2))-((((((($A61*2)/PI())/2)^2)*PI())/2)))*('Calcification Rates'!$H$67-'Calcification Rates'!$I$67)</f>
        <v>46.612944790503001</v>
      </c>
      <c r="EC61" s="2">
        <f>((((((((($A61*2)/PI())/2)+('Calcification Rates'!$F$67+'Calcification Rates'!$G$67))^2)*PI())/2))-((((((($A61*2)/PI())/2)^2)*PI())/2)))*('Calcification Rates'!$H$67+'Calcification Rates'!$I$67)</f>
        <v>82.103041808973984</v>
      </c>
      <c r="ED61" s="2">
        <f>((((((((($A61*2)/PI())/2)+'Calcification Rates'!$F$68)^2)*PI())/2))-((((((($A61*2)/PI())/2)^2)*PI())/2)))*'Calcification Rates'!$H$68</f>
        <v>63.391839077386628</v>
      </c>
      <c r="EE61" s="2">
        <f>((((((((($A61*2)/PI())/2)+('Calcification Rates'!$F$68-'Calcification Rates'!$G$68))^2)*PI())/2))-((((((($A61*2)/PI())/2)^2)*PI())/2)))*('Calcification Rates'!$H$68-'Calcification Rates'!$I$68)</f>
        <v>46.612944790503001</v>
      </c>
      <c r="EF61" s="2">
        <f>((((((((($A61*2)/PI())/2)+('Calcification Rates'!$F$68+'Calcification Rates'!$G$68))^2)*PI())/2))-((((((($A61*2)/PI())/2)^2)*PI())/2)))*('Calcification Rates'!$H$68+'Calcification Rates'!$I$68)</f>
        <v>82.103041808973984</v>
      </c>
      <c r="EG61" s="2">
        <f>((((1-'Calcification Rates'!$J$69)*$A61)*'Calcification Rates'!$F$69*0.1)+('Calcification Rates'!$J$69*$A61*'Calcification Rates'!$F$69))*'Calcification Rates'!$H$69</f>
        <v>18.108690050000003</v>
      </c>
      <c r="EH61" s="2">
        <f>((((1-'Calcification Rates'!$J$69)*EC61)*(('Calcification Rates'!$F$69-'Calcification Rates'!$G$69)*0.1))+('Calcification Rates'!$J$69*EC61*('Calcification Rates'!$F$69-'Calcification Rates'!$G$69)))*('Calcification Rates'!$H$69-'Calcification Rates'!$I$69)</f>
        <v>18.621603684916852</v>
      </c>
      <c r="EI61" s="2">
        <f>((((1-'Calcification Rates'!$J$69)*EC61)*(('Calcification Rates'!$F$69+'Calcification Rates'!$G$69)*0.1))+('Calcification Rates'!$J$69*EC61*('Calcification Rates'!$F$69+'Calcification Rates'!$G$69)))*('Calcification Rates'!$H$69+'Calcification Rates'!$I$69)</f>
        <v>32.477391127959748</v>
      </c>
      <c r="EJ61" s="2">
        <f>(2*'Calcification Rates'!$F$70*'Calcification Rates'!$H$70)+0.1*'Calcification Rates'!$F$70*(DT61+(2*'Calcification Rates'!$F$70))*'Calcification Rates'!$H$70</f>
        <v>7.7669696606460565</v>
      </c>
      <c r="EK61" s="2">
        <f>(2*('Calcification Rates'!$F$70-'Calcification Rates'!$G$70)*('Calcification Rates'!$H$70-'Calcification Rates'!$I$70))+(0.1*('Calcification Rates'!$F$70-'Calcification Rates'!$G$70)*(DT61+(2*'Calcification Rates'!$F$70-'Calcification Rates'!$G$70)))*('Calcification Rates'!$H$70-'Calcification Rates'!$I$70)</f>
        <v>4.5116480901298708</v>
      </c>
      <c r="EL61" s="2">
        <f>(2*('Calcification Rates'!$F$70+'Calcification Rates'!$G$70)*('Calcification Rates'!$H$70+'Calcification Rates'!$I$70))+(0.1*('Calcification Rates'!$F$70+'Calcification Rates'!$G$70)*(DT61+(2*'Calcification Rates'!$F$70+'Calcification Rates'!$G$70)))*('Calcification Rates'!$H$70+'Calcification Rates'!$I$70)</f>
        <v>11.914313277530237</v>
      </c>
      <c r="EM61" s="2">
        <f>((((1-'Calcification Rates'!$J$71)*$A61)*'Calcification Rates'!$F$71*0.1)+('Calcification Rates'!$J$71*$A61*'Calcification Rates'!$F$71))*'Calcification Rates'!$H$71</f>
        <v>133.31404742152233</v>
      </c>
      <c r="EN61" s="2">
        <f>((((1-'Calcification Rates'!$J$71)*$A61)*(('Calcification Rates'!$F$71-'Calcification Rates'!$G$71)*0.1))+('Calcification Rates'!$J$71*$A61*('Calcification Rates'!$F$71-'Calcification Rates'!$G$71)))*('Calcification Rates'!$H$71-'Calcification Rates'!$I$71)</f>
        <v>95.351327977157595</v>
      </c>
      <c r="EO61" s="2">
        <f>((((1-'Calcification Rates'!$J$71)*$A61)*(('Calcification Rates'!$F$71+'Calcification Rates'!$G$71)*0.1))+('Calcification Rates'!$J$71*$A61*('Calcification Rates'!$F$71+'Calcification Rates'!$G$71)))*('Calcification Rates'!$H$71+'Calcification Rates'!$I$71)</f>
        <v>177.31081187142553</v>
      </c>
      <c r="EP61" s="2">
        <f>(2*'Calcification Rates'!$F$72*'Calcification Rates'!$H$72)+0.1*'Calcification Rates'!$F$72*($A61+(2*'Calcification Rates'!$F$72))*'Calcification Rates'!$H$72</f>
        <v>14.286090551454746</v>
      </c>
      <c r="EQ61" s="2">
        <f>(2*('Calcification Rates'!$F$72-'Calcification Rates'!$G$72)*('Calcification Rates'!$H$72-'Calcification Rates'!$I$72))+(0.1*('Calcification Rates'!$F$72-'Calcification Rates'!$G$72)*($A61+(2*'Calcification Rates'!$F$72-'Calcification Rates'!$G$72)))*('Calcification Rates'!$H$72-'Calcification Rates'!$I$72)</f>
        <v>8.326196159281622</v>
      </c>
      <c r="ER61" s="2">
        <f>(2*('Calcification Rates'!$F$72+'Calcification Rates'!$G$72)*('Calcification Rates'!$H$72+'Calcification Rates'!$I$72))+(0.1*('Calcification Rates'!$F$72+'Calcification Rates'!$G$72)*($A61+(2*'Calcification Rates'!$F$72+'Calcification Rates'!$G$72)))*('Calcification Rates'!$H$72+'Calcification Rates'!$I$72)</f>
        <v>21.842249299678627</v>
      </c>
      <c r="ES61" s="2">
        <f>$A61*'Calcification Rates'!$F$73*'Calcification Rates'!$H$73</f>
        <v>79.650000000000006</v>
      </c>
      <c r="ET61" s="2">
        <f>$A61*('Calcification Rates'!$F$73-'Calcification Rates'!$G$73)*('Calcification Rates'!$H$73-'Calcification Rates'!$I$73)</f>
        <v>55.766210000000008</v>
      </c>
      <c r="EU61" s="2">
        <f>$A61*('Calcification Rates'!$F$73+'Calcification Rates'!$G$73)*('Calcification Rates'!$H$73+'Calcification Rates'!$I$73)</f>
        <v>107.75996000000002</v>
      </c>
      <c r="EV61" s="2">
        <f>(2*'Calcification Rates'!$F$74*'Calcification Rates'!$H$74)+0.1*'Calcification Rates'!$F$74*($A61+(2*'Calcification Rates'!$F$74))*'Calcification Rates'!$H$74</f>
        <v>14.286090551454746</v>
      </c>
      <c r="EW61" s="2">
        <f>(2*('Calcification Rates'!$F$74-'Calcification Rates'!$G$74)*('Calcification Rates'!$H$74-'Calcification Rates'!$I$74))+(0.1*('Calcification Rates'!$F$74-'Calcification Rates'!$G$74)*($A61+(2*'Calcification Rates'!$F$74-'Calcification Rates'!$G$74)))*('Calcification Rates'!$H$74-'Calcification Rates'!$I$74)</f>
        <v>8.326196159281622</v>
      </c>
      <c r="EX61" s="2">
        <f>(2*('Calcification Rates'!$F$74+'Calcification Rates'!$G$74)*('Calcification Rates'!$H$74+'Calcification Rates'!$I$74))+(0.1*('Calcification Rates'!$F$74+'Calcification Rates'!$G$74)*($A61+(2*'Calcification Rates'!$F$74+'Calcification Rates'!$G$74)))*('Calcification Rates'!$H$74+'Calcification Rates'!$I$74)</f>
        <v>21.842249299678627</v>
      </c>
      <c r="EY61" s="2">
        <f>$A61*'Calcification Rates'!$F$75*'Calcification Rates'!$H$75</f>
        <v>49.744071972789122</v>
      </c>
      <c r="EZ61" s="2">
        <f>$A61*('Calcification Rates'!$F$75-'Calcification Rates'!$G$75)*('Calcification Rates'!$H$75-'Calcification Rates'!$I$75)</f>
        <v>38.615565572654056</v>
      </c>
      <c r="FA61" s="2">
        <f>$A61*('Calcification Rates'!$F$75+'Calcification Rates'!$G$75)*('Calcification Rates'!$H$75+'Calcification Rates'!$I$75)</f>
        <v>62.166776821471267</v>
      </c>
      <c r="FB61" s="2">
        <f>((((1-'Calcification Rates'!$J$76)*$A61)*'Calcification Rates'!$F$76*0.1)+('Calcification Rates'!$J$76*$A61*'Calcification Rates'!$F$76))*'Calcification Rates'!$H$76</f>
        <v>34.058340000000001</v>
      </c>
      <c r="FC61" s="2">
        <f>((((1-'Calcification Rates'!$J$76)*$A61)*(('Calcification Rates'!$F$76-'Calcification Rates'!$G$76)*0.1))+('Calcification Rates'!$J$76*$A61*('Calcification Rates'!$F$76-'Calcification Rates'!$G$76)))*('Calcification Rates'!$H$76-'Calcification Rates'!$I$76)</f>
        <v>23.837810592</v>
      </c>
      <c r="FD61" s="2">
        <f>((((1-'Calcification Rates'!$J$76)*$A61)*(('Calcification Rates'!$F$76+'Calcification Rates'!$G$76)*0.1))+('Calcification Rates'!$J$76*$A61*('Calcification Rates'!$F$76+'Calcification Rates'!$G$76)))*('Calcification Rates'!$H$76+'Calcification Rates'!$I$76)</f>
        <v>46.089259392000002</v>
      </c>
      <c r="FE61" s="113">
        <f>$A61*'Calcification Rates'!$F$77*'Calcification Rates'!$H$77</f>
        <v>104.43</v>
      </c>
      <c r="FF61" s="113">
        <f>$A61*('Calcification Rates'!$F$77-'Calcification Rates'!$G$77)*('Calcification Rates'!$H$77-'Calcification Rates'!$I$77)</f>
        <v>72.977100000000007</v>
      </c>
      <c r="FG61" s="113">
        <f>$A61*('Calcification Rates'!$F$77+'Calcification Rates'!$G$77)*('Calcification Rates'!$H$77+'Calcification Rates'!$I$77)</f>
        <v>141.48200000000003</v>
      </c>
      <c r="FH61" s="113">
        <f>$A61*'Calcification Rates'!$F$81*'Calcification Rates'!$H$81</f>
        <v>10.501999999999999</v>
      </c>
      <c r="FI61" s="113">
        <f>$A61*('Calcification Rates'!$F$81-'Calcification Rates'!$G$81)*('Calcification Rates'!$H$81-'Calcification Rates'!$I$81)</f>
        <v>5.9589999999999996</v>
      </c>
      <c r="FJ61" s="113">
        <f>$A61*('Calcification Rates'!$F$81+'Calcification Rates'!$G$81)*('Calcification Rates'!$H$81+'Calcification Rates'!$I$81)</f>
        <v>15.045</v>
      </c>
      <c r="FK61" s="113">
        <f>$A61*'Calcification Rates'!$F$84*'Calcification Rates'!$H$84</f>
        <v>10.501999999999999</v>
      </c>
      <c r="FL61" s="113">
        <f>$A61*('Calcification Rates'!$F$84-'Calcification Rates'!$G$84)*('Calcification Rates'!$H$84-'Calcification Rates'!$I$84)</f>
        <v>5.9589999999999996</v>
      </c>
      <c r="FM61" s="113">
        <f>$A61*('Calcification Rates'!$F$84+'Calcification Rates'!$G$84)*('Calcification Rates'!$H$84+'Calcification Rates'!$I$84)</f>
        <v>15.045</v>
      </c>
    </row>
    <row r="62" spans="1:169" x14ac:dyDescent="0.3">
      <c r="A62" s="1">
        <v>60</v>
      </c>
      <c r="B62" s="2">
        <f>((((1-'Calcification Rates'!$J$11)*A62)*'Calcification Rates'!$F$11*0.1)+('Calcification Rates'!$J$11*A62*'Calcification Rates'!$F$11))*'Calcification Rates'!$H$11</f>
        <v>135.57360754731087</v>
      </c>
      <c r="C62" s="2">
        <f>((((1-'Calcification Rates'!$J$11)*A62)*(('Calcification Rates'!$F$11-'Calcification Rates'!$G$11)*0.1))+('Calcification Rates'!$J$11*A62*('Calcification Rates'!$F$11-'Calcification Rates'!$G$11)))*('Calcification Rates'!$H$11-'Calcification Rates'!$I$11)</f>
        <v>96.967452180160251</v>
      </c>
      <c r="D62" s="2">
        <f>((((1-'Calcification Rates'!$J$11)*A62)*(('Calcification Rates'!$F$11+'Calcification Rates'!$G$11)*0.1))+('Calcification Rates'!$J$11*A62*('Calcification Rates'!$F$11+'Calcification Rates'!$G$11)))*('Calcification Rates'!$H$11+'Calcification Rates'!$I$11)</f>
        <v>180.31607986924632</v>
      </c>
      <c r="E62" s="2">
        <f>((((1-'Calcification Rates'!$J$12)*A62)*'Calcification Rates'!$F$12*0.1)+('Calcification Rates'!$J$12*A62*'Calcification Rates'!$F$12))*'Calcification Rates'!$H$12</f>
        <v>23.538138854339728</v>
      </c>
      <c r="F62" s="2">
        <f>((((1-'Calcification Rates'!$J$12)*A62)*(('Calcification Rates'!$F$12-'Calcification Rates'!$G$12)*0.1))+('Calcification Rates'!$J$12*A62*('Calcification Rates'!$F$12-'Calcification Rates'!$G$12)))*('Calcification Rates'!$H$12-'Calcification Rates'!$I$12)</f>
        <v>17.746618369737089</v>
      </c>
      <c r="G62" s="2">
        <f>((((1-'Calcification Rates'!$J$12)*A62)*(('Calcification Rates'!$F$12+'Calcification Rates'!$G$12)*0.1))+('Calcification Rates'!$J$12*A62*('Calcification Rates'!$F$12+'Calcification Rates'!$G$12)))*('Calcification Rates'!$H$12+'Calcification Rates'!$I$12)</f>
        <v>30.067855551555954</v>
      </c>
      <c r="H62" s="2">
        <f>(2*'Calcification Rates'!$F$13*'Calcification Rates'!$H$13)+0.1*'Calcification Rates'!$F$13*(A62+(2*'Calcification Rates'!$F$13))*'Calcification Rates'!$H$13</f>
        <v>14.461534994886902</v>
      </c>
      <c r="I62" s="2">
        <f>(2*('Calcification Rates'!$F$13-'Calcification Rates'!$G$13)*('Calcification Rates'!$H$13-'Calcification Rates'!$I$13))+(0.1*('Calcification Rates'!$F$13-'Calcification Rates'!$G$13)*(A62+(2*'Calcification Rates'!$F$13-'Calcification Rates'!$G$13)))*('Calcification Rates'!$H$13-'Calcification Rates'!$I$13)</f>
        <v>8.4288543664458881</v>
      </c>
      <c r="J62" s="2">
        <f>(2*('Calcification Rates'!$F$13+'Calcification Rates'!$G$13)*('Calcification Rates'!$H$13+'Calcification Rates'!$I$13))+(0.1*('Calcification Rates'!$F$13+'Calcification Rates'!$G$13)*(A62+(2*'Calcification Rates'!$F$13+'Calcification Rates'!$G$13)))*('Calcification Rates'!$H$13+'Calcification Rates'!$I$13)</f>
        <v>22.109432749565507</v>
      </c>
      <c r="K62" s="2">
        <f>(2*'Calcification Rates'!$F$14*'Calcification Rates'!$H$14)+0.1*'Calcification Rates'!$F$14*(A62+(2*'Calcification Rates'!$F$14))*'Calcification Rates'!$H$14</f>
        <v>27.127238609309931</v>
      </c>
      <c r="L62" s="2">
        <f>(2*('Calcification Rates'!$F$14-'Calcification Rates'!$G$14)*('Calcification Rates'!$H$14-'Calcification Rates'!$I$14))+(0.1*('Calcification Rates'!$F$14-'Calcification Rates'!$G$14)*(A62+(2*'Calcification Rates'!$F$14-'Calcification Rates'!$G$14)))*('Calcification Rates'!$H$14-'Calcification Rates'!$I$14)</f>
        <v>16.930116440648959</v>
      </c>
      <c r="M62" s="2">
        <f>(2*('Calcification Rates'!$F$14+'Calcification Rates'!$G$14)*('Calcification Rates'!$H$14+'Calcification Rates'!$I$14))+(0.1*('Calcification Rates'!$F$14+'Calcification Rates'!$G$14)*(A62+(2*'Calcification Rates'!$F$14+'Calcification Rates'!$G$14)))*('Calcification Rates'!$H$14+'Calcification Rates'!$I$14)</f>
        <v>39.777378938087615</v>
      </c>
      <c r="N62" s="2">
        <f>((((((((($A62*2)/PI())/2)+'Calcification Rates'!$F$15)^2)*PI())/2))-((((((($A62*2)/PI())/2)^2)*PI())/2)))*'Calcification Rates'!$H$15</f>
        <v>75.226628006512058</v>
      </c>
      <c r="O62" s="2">
        <f>((((((((($A62*2)/PI())/2)+('Calcification Rates'!$F$15-'Calcification Rates'!$G$15))^2)*PI())/2))-((((((($A62*2)/PI())/2)^2)*PI())/2)))*('Calcification Rates'!$H$15-'Calcification Rates'!$I$15)</f>
        <v>57.383800111215734</v>
      </c>
      <c r="P62" s="2">
        <f>((((((((($A62*2)/PI())/2)+('Calcification Rates'!$F$15+'Calcification Rates'!$G$15))^2)*PI())/2))-((((((($A62*2)/PI())/2)^2)*PI())/2)))*('Calcification Rates'!$H$15+'Calcification Rates'!$I$15)</f>
        <v>95.317520369564591</v>
      </c>
      <c r="Q62" s="2">
        <f>(2*'Calcification Rates'!$F$16*'Calcification Rates'!$H$16)+0.1*'Calcification Rates'!$F$16*(A62+(2*'Calcification Rates'!$F$16))*'Calcification Rates'!$H$16</f>
        <v>27.127238609309931</v>
      </c>
      <c r="R62" s="2">
        <f>(2*('Calcification Rates'!$F$16-'Calcification Rates'!$G$16)*('Calcification Rates'!$H$16-'Calcification Rates'!$I$16))+(0.1*('Calcification Rates'!$F$16-'Calcification Rates'!$G$16)*(A62+(2*'Calcification Rates'!$F$16-'Calcification Rates'!$G$16)))*('Calcification Rates'!$H$16-'Calcification Rates'!$I$16)</f>
        <v>16.930116440648959</v>
      </c>
      <c r="S62" s="2">
        <f>(2*('Calcification Rates'!$F$16+'Calcification Rates'!$G$16)*('Calcification Rates'!$H$16+'Calcification Rates'!$I$16))+(0.1*('Calcification Rates'!$F$16+'Calcification Rates'!$G$16)*(A62+(2*'Calcification Rates'!$F$16+'Calcification Rates'!$G$16)))*('Calcification Rates'!$H$16+'Calcification Rates'!$I$16)</f>
        <v>39.777378938087615</v>
      </c>
      <c r="T62" s="2">
        <f>$A62*'Calcification Rates'!$F$17*'Calcification Rates'!$H$17</f>
        <v>73.493549675570094</v>
      </c>
      <c r="U62" s="2">
        <f>$A62*('Calcification Rates'!$F$17-'Calcification Rates'!$G$17)*('Calcification Rates'!$H$17-'Calcification Rates'!$I$17)</f>
        <v>56.271321100559241</v>
      </c>
      <c r="V62" s="2">
        <f>$A62*('Calcification Rates'!$F$17+'Calcification Rates'!$G$17)*('Calcification Rates'!$H$17+'Calcification Rates'!$I$17)</f>
        <v>92.776120611219412</v>
      </c>
      <c r="W62" s="2">
        <f>$A62*'Calcification Rates'!$F$22*'Calcification Rates'!$H$22</f>
        <v>10.68</v>
      </c>
      <c r="X62" s="2">
        <f>$A62*('Calcification Rates'!$F$22-'Calcification Rates'!$G$22)*('Calcification Rates'!$H$22-'Calcification Rates'!$I$22)</f>
        <v>6.06</v>
      </c>
      <c r="Y62" s="2">
        <f>$A62*('Calcification Rates'!$F$22+'Calcification Rates'!$G$22)*('Calcification Rates'!$H$22+'Calcification Rates'!$I$22)</f>
        <v>15.3</v>
      </c>
      <c r="Z62" s="2">
        <f>((((((((($A62*2)/PI())/2)+'Calcification Rates'!$F$25)^2)*PI())/2))-((((((($A62*2)/PI())/2)^2)*PI())/2)))*'Calcification Rates'!$H$25</f>
        <v>112.36860029994281</v>
      </c>
      <c r="AA62" s="2">
        <f>((((((((($A62*2)/PI())/2)+('Calcification Rates'!$F$25-'Calcification Rates'!$G$25))^2)*PI())/2))-((((((($A62*2)/PI())/2)^2)*PI())/2)))*('Calcification Rates'!$H$25-'Calcification Rates'!$I$25)</f>
        <v>48.978863685844473</v>
      </c>
      <c r="AB62" s="2">
        <f>((((((((($A62*2)/PI())/2)+('Calcification Rates'!$F$25+'Calcification Rates'!$G$25))^2)*PI())/2))-((((((($A62*2)/PI())/2)^2)*PI())/2)))*('Calcification Rates'!$H$25+'Calcification Rates'!$I$25)</f>
        <v>177.404281917346</v>
      </c>
      <c r="AC62" s="2">
        <f>((((((((($A62*2)/PI())/2)+'Calcification Rates'!$F$26)^2)*PI())/2))-((((((($A62*2)/PI())/2)^2)*PI())/2)))*'Calcification Rates'!$H$26</f>
        <v>112.36860029994281</v>
      </c>
      <c r="AD62" s="2">
        <f>((((((((($A62*2)/PI())/2)+('Calcification Rates'!$F$26-'Calcification Rates'!$G$26))^2)*PI())/2))-((((((($A62*2)/PI())/2)^2)*PI())/2)))*('Calcification Rates'!$H$26-'Calcification Rates'!$I$26)</f>
        <v>48.978863685844473</v>
      </c>
      <c r="AE62" s="2">
        <f>((((((((($A62*2)/PI())/2)+('Calcification Rates'!$F$26+'Calcification Rates'!$G$26))^2)*PI())/2))-((((((($A62*2)/PI())/2)^2)*PI())/2)))*('Calcification Rates'!$H$26+'Calcification Rates'!$I$26)</f>
        <v>177.404281917346</v>
      </c>
      <c r="AF62" s="2">
        <f>((((((((($A62*2)/PI())/2)+'Calcification Rates'!$F$27)^2)*PI())/2))-((((((($A62*2)/PI())/2)^2)*PI())/2)))*'Calcification Rates'!$H$27</f>
        <v>112.36860029994281</v>
      </c>
      <c r="AG62" s="2">
        <f>((((((((($A62*2)/PI())/2)+('Calcification Rates'!$F$27-'Calcification Rates'!$G$27))^2)*PI())/2))-((((((($A62*2)/PI())/2)^2)*PI())/2)))*('Calcification Rates'!$H$27-'Calcification Rates'!$I$27)</f>
        <v>48.978863685844473</v>
      </c>
      <c r="AH62" s="2">
        <f>((((((((($A62*2)/PI())/2)+('Calcification Rates'!$F$27+'Calcification Rates'!$G$27))^2)*PI())/2))-((((((($A62*2)/PI())/2)^2)*PI())/2)))*('Calcification Rates'!$H$27+'Calcification Rates'!$I$27)</f>
        <v>177.404281917346</v>
      </c>
      <c r="AI62" s="2">
        <f>$A62*'Calcification Rates'!$F$29*'Calcification Rates'!$H$29</f>
        <v>96.821999999999974</v>
      </c>
      <c r="AJ62" s="2">
        <f>$A62*('Calcification Rates'!$F$29-'Calcification Rates'!$G$29)*('Calcification Rates'!$H$29-'Calcification Rates'!$I$29)</f>
        <v>89.584799999999987</v>
      </c>
      <c r="AK62" s="2">
        <f>$A62*('Calcification Rates'!$F$29+'Calcification Rates'!$G$29)*('Calcification Rates'!$H$29+'Calcification Rates'!$I$29)</f>
        <v>104.05919999999998</v>
      </c>
      <c r="AL62" s="2">
        <f>(2*'Calcification Rates'!$F$30*'Calcification Rates'!$H$30)+0.1*'Calcification Rates'!$F$30*($A62+(2*'Calcification Rates'!$F$30))*'Calcification Rates'!$H$30</f>
        <v>14.461534994886902</v>
      </c>
      <c r="AM62" s="2">
        <f>(2*('Calcification Rates'!$F$30-'Calcification Rates'!$G$30)*('Calcification Rates'!$H$30-'Calcification Rates'!$I$30))+(0.1*('Calcification Rates'!$F$30-'Calcification Rates'!$G$30)*($A62+(2*'Calcification Rates'!$F$30-'Calcification Rates'!$G$30)))*('Calcification Rates'!$H$30-'Calcification Rates'!$I$30)</f>
        <v>8.4288543664458881</v>
      </c>
      <c r="AN62" s="2">
        <f>(2*('Calcification Rates'!$F$30+'Calcification Rates'!$G$30)*('Calcification Rates'!$H$30+'Calcification Rates'!$I$30))+(0.1*('Calcification Rates'!$F$30+'Calcification Rates'!$G$30)*($A62+(2*'Calcification Rates'!$F$30+'Calcification Rates'!$G$30)))*('Calcification Rates'!$H$30+'Calcification Rates'!$I$30)</f>
        <v>22.109432749565507</v>
      </c>
      <c r="AO62" s="2">
        <f>((((((((($A62*2)/PI())/2)+'Calcification Rates'!$F$31)^2)*PI())/2))-((((((($A62*2)/PI())/2)^2)*PI())/2)))*'Calcification Rates'!$H$31</f>
        <v>203.97568850070439</v>
      </c>
      <c r="AP62" s="2">
        <f>((((((((($A62*2)/PI())/2)+('Calcification Rates'!$F$31-'Calcification Rates'!$G$31))^2)*PI())/2))-((((((($A62*2)/PI())/2)^2)*PI())/2)))*('Calcification Rates'!$H$31-'Calcification Rates'!$I$31)</f>
        <v>126.44765674182682</v>
      </c>
      <c r="AQ62" s="2">
        <f>((((((((($A62*2)/PI())/2)+('Calcification Rates'!$F$31+'Calcification Rates'!$G$31))^2)*PI())/2))-((((((($A62*2)/PI())/2)^2)*PI())/2)))*('Calcification Rates'!$H$31+'Calcification Rates'!$I$31)</f>
        <v>301.0760733488425</v>
      </c>
      <c r="AR62" s="2">
        <f>(2*'Calcification Rates'!$F$32*'Calcification Rates'!$H$32)+0.1*'Calcification Rates'!$F$32*($A62+(2*'Calcification Rates'!$F$32))*'Calcification Rates'!$H$32</f>
        <v>14.461534994886902</v>
      </c>
      <c r="AS62" s="2">
        <f>(2*('Calcification Rates'!$F$32-'Calcification Rates'!$G$32)*('Calcification Rates'!$H$32-'Calcification Rates'!$I$32))+(0.1*('Calcification Rates'!$F$32-'Calcification Rates'!$G$32)*($A62+(2*'Calcification Rates'!$F$32-'Calcification Rates'!$G$32)))*('Calcification Rates'!$H$32-'Calcification Rates'!$I$32)</f>
        <v>8.4288543664458881</v>
      </c>
      <c r="AT62" s="2">
        <f>(2*('Calcification Rates'!$F$32+'Calcification Rates'!$G$32)*('Calcification Rates'!$H$32+'Calcification Rates'!$I$32))+(0.1*('Calcification Rates'!$F$32+'Calcification Rates'!$G$32)*($A62+(2*'Calcification Rates'!$F$32+'Calcification Rates'!$G$32)))*('Calcification Rates'!$H$32+'Calcification Rates'!$I$32)</f>
        <v>22.109432749565507</v>
      </c>
      <c r="AU62" s="2">
        <f>((((((((($A62*2)/PI())/2)+'Calcification Rates'!$F$36)^2)*PI())/2))-((((((($A62*2)/PI())/2)^2)*PI())/2)))*'Calcification Rates'!$H$36</f>
        <v>79.458459529975784</v>
      </c>
      <c r="AV62" s="2">
        <f>((((((((($A62*2)/PI())/2)+('Calcification Rates'!$F$36-'Calcification Rates'!$G$36))^2)*PI())/2))-((((((($A62*2)/PI())/2)^2)*PI())/2)))*('Calcification Rates'!$H$36-'Calcification Rates'!$I$36)</f>
        <v>60.914350068046787</v>
      </c>
      <c r="AW62" s="2">
        <f>((((((((($A62*2)/PI())/2)+('Calcification Rates'!$F$36+'Calcification Rates'!$G$36))^2)*PI())/2))-((((((($A62*2)/PI())/2)^2)*PI())/2)))*('Calcification Rates'!$H$36+'Calcification Rates'!$I$36)</f>
        <v>100.1246756635192</v>
      </c>
      <c r="AX62" s="2">
        <f>$A62*'Calcification Rates'!$F$37*'Calcification Rates'!$H$37</f>
        <v>77.543678282828282</v>
      </c>
      <c r="AY62" s="2">
        <f>$A62*('Calcification Rates'!$F$37-'Calcification Rates'!$G$37)*('Calcification Rates'!$H$37-'Calcification Rates'!$I$37)</f>
        <v>59.690674646658216</v>
      </c>
      <c r="AZ62" s="2">
        <f>$A62*('Calcification Rates'!$F$37+'Calcification Rates'!$G$37)*('Calcification Rates'!$H$37+'Calcification Rates'!$I$37)</f>
        <v>97.313710908039369</v>
      </c>
      <c r="BA62" s="2">
        <f>$A62*'Calcification Rates'!$F$38*'Calcification Rates'!$H$38</f>
        <v>115.40852000000002</v>
      </c>
      <c r="BB62" s="2">
        <f>$A62*('Calcification Rates'!$F$38-'Calcification Rates'!$G$38)*('Calcification Rates'!$H$38-'Calcification Rates'!$I$38)</f>
        <v>88.057578181818187</v>
      </c>
      <c r="BC62" s="2">
        <f>$A62*('Calcification Rates'!$F$38+'Calcification Rates'!$G$38)*('Calcification Rates'!$H$38+'Calcification Rates'!$I$38)</f>
        <v>145.94670000000002</v>
      </c>
      <c r="BD62" s="2">
        <f>(2*'Calcification Rates'!$F$39*'Calcification Rates'!$H$39)+0.1*'Calcification Rates'!$F$39*(AN62+(2*'Calcification Rates'!$F$39))*'Calcification Rates'!$H$39</f>
        <v>7.8138455123057433</v>
      </c>
      <c r="BE62" s="2">
        <f>(2*('Calcification Rates'!$F$39-'Calcification Rates'!$G$39)*('Calcification Rates'!$H$39-'Calcification Rates'!$I$39))+(0.1*('Calcification Rates'!$F$39-'Calcification Rates'!$G$39)*(AN62+(2*'Calcification Rates'!$F$39-'Calcification Rates'!$G$39)))*('Calcification Rates'!$H$39-'Calcification Rates'!$I$39)</f>
        <v>4.5390766640792215</v>
      </c>
      <c r="BF62" s="2">
        <f>(2*('Calcification Rates'!$F$39+'Calcification Rates'!$G$39)*('Calcification Rates'!$H$39+'Calcification Rates'!$I$39))+(0.1*('Calcification Rates'!$F$39+'Calcification Rates'!$G$39)*(AN62+(2*'Calcification Rates'!$F$39+'Calcification Rates'!$G$39)))*('Calcification Rates'!$H$39+'Calcification Rates'!$I$39)</f>
        <v>11.985700273423692</v>
      </c>
      <c r="BG62" s="2">
        <f>((((((((($A62*2)/PI())/2)+'Calcification Rates'!$F$40)^2)*PI())/2))-((((((($A62*2)/PI())/2)^2)*PI())/2)))*'Calcification Rates'!$H$40</f>
        <v>79.458459529975784</v>
      </c>
      <c r="BH62" s="2">
        <f>((((((((($A62*2)/PI())/2)+('Calcification Rates'!$F$40-'Calcification Rates'!$G$40))^2)*PI())/2))-((((((($A62*2)/PI())/2)^2)*PI())/2)))*('Calcification Rates'!$H$40-'Calcification Rates'!$I$40)</f>
        <v>60.914350068046787</v>
      </c>
      <c r="BI62" s="2">
        <f>((((((((($A62*2)/PI())/2)+('Calcification Rates'!$F$40+'Calcification Rates'!$G$40))^2)*PI())/2))-((((((($A62*2)/PI())/2)^2)*PI())/2)))*('Calcification Rates'!$H$40+'Calcification Rates'!$I$40)</f>
        <v>100.1246756635192</v>
      </c>
      <c r="BJ62" s="2">
        <f>((((((((($A62*2)/PI())/2)+'Calcification Rates'!$F$41)^2)*PI())/2))-((((((($A62*2)/PI())/2)^2)*PI())/2)))*'Calcification Rates'!$H$41</f>
        <v>91.503765162699366</v>
      </c>
      <c r="BK62" s="2">
        <f>((((((((($A62*2)/PI())/2)+('Calcification Rates'!$F$41-'Calcification Rates'!$G$41))^2)*PI())/2))-((((((($A62*2)/PI())/2)^2)*PI())/2)))*('Calcification Rates'!$H$41-'Calcification Rates'!$I$41)</f>
        <v>73.430499841168782</v>
      </c>
      <c r="BL62" s="2">
        <f>((((((((($A62*2)/PI())/2)+('Calcification Rates'!$F$41+'Calcification Rates'!$G$41))^2)*PI())/2))-((((((($A62*2)/PI())/2)^2)*PI())/2)))*('Calcification Rates'!$H$41+'Calcification Rates'!$I$41)</f>
        <v>111.39067977138887</v>
      </c>
      <c r="BM62" s="2">
        <f>((((1-'Calcification Rates'!$J$42)*$A62)*'Calcification Rates'!$F$42*0.1)+('Calcification Rates'!$J$42*$A62*'Calcification Rates'!$F$42))*'Calcification Rates'!$H$42</f>
        <v>23.538138854339728</v>
      </c>
      <c r="BN62" s="2">
        <f>((((1-'Calcification Rates'!$J$42)*BI62)*(('Calcification Rates'!$F$42-'Calcification Rates'!$G$42)*0.1))+('Calcification Rates'!$J$42*BI62*('Calcification Rates'!$F$42-'Calcification Rates'!$G$42)))*('Calcification Rates'!$H$42-'Calcification Rates'!$I$42)</f>
        <v>29.614573473236295</v>
      </c>
      <c r="BO62" s="2">
        <f>((((1-'Calcification Rates'!$J$42)*BI62)*(('Calcification Rates'!$F$42+'Calcification Rates'!$G$42)*0.1))+('Calcification Rates'!$J$42*BI62*('Calcification Rates'!$F$42+'Calcification Rates'!$G$42)))*('Calcification Rates'!$H$42+'Calcification Rates'!$I$42)</f>
        <v>50.175571416618084</v>
      </c>
      <c r="BP62" s="2">
        <f>(2*'Calcification Rates'!$F$43*'Calcification Rates'!$H$43)+0.1*'Calcification Rates'!$F$43*($A62+(2*'Calcification Rates'!$F$43))*'Calcification Rates'!$H$43</f>
        <v>14.461534994886902</v>
      </c>
      <c r="BQ62" s="2">
        <f>(2*('Calcification Rates'!$F$43-'Calcification Rates'!$G$43)*('Calcification Rates'!$H$43-'Calcification Rates'!$I$43))+(0.1*('Calcification Rates'!$F$43-'Calcification Rates'!$G$43)*($A62+(2*'Calcification Rates'!$F$43-'Calcification Rates'!$G$43)))*('Calcification Rates'!$H$43-'Calcification Rates'!$I$43)</f>
        <v>8.4288543664458881</v>
      </c>
      <c r="BR62" s="2">
        <f>(2*('Calcification Rates'!$F$43+'Calcification Rates'!$G$43)*('Calcification Rates'!$H$43+'Calcification Rates'!$I$43))+(0.1*('Calcification Rates'!$F$43+'Calcification Rates'!$G$43)*($A62+(2*'Calcification Rates'!$F$43+'Calcification Rates'!$G$43)))*('Calcification Rates'!$H$43+'Calcification Rates'!$I$43)</f>
        <v>22.109432749565507</v>
      </c>
      <c r="BS62" s="2">
        <f>$A62*'Calcification Rates'!$F$44*'Calcification Rates'!$H$44</f>
        <v>95.778533333333343</v>
      </c>
      <c r="BT62" s="2">
        <f>$A62*('Calcification Rates'!$F$44-'Calcification Rates'!$G$44)*('Calcification Rates'!$H$44-'Calcification Rates'!$I$44)</f>
        <v>71.273317751882146</v>
      </c>
      <c r="BU62" s="2">
        <f>$A62*('Calcification Rates'!$F$44+'Calcification Rates'!$G$44)*('Calcification Rates'!$H$44+'Calcification Rates'!$I$44)</f>
        <v>123.0369344771384</v>
      </c>
      <c r="BV62" s="2">
        <f>(2*'Calcification Rates'!$F$45*'Calcification Rates'!$H$45)+0.1*'Calcification Rates'!$F$45*($A62+(2*'Calcification Rates'!$F$45))*'Calcification Rates'!$H$45</f>
        <v>14.461534994886902</v>
      </c>
      <c r="BW62" s="2">
        <f>(2*('Calcification Rates'!$F$45-'Calcification Rates'!$G$45)*('Calcification Rates'!$H$45-'Calcification Rates'!$I$45))+(0.1*('Calcification Rates'!$F$45-'Calcification Rates'!$G$45)*($A62+(2*'Calcification Rates'!$F$45-'Calcification Rates'!$G$45)))*('Calcification Rates'!$H$45-'Calcification Rates'!$I$45)</f>
        <v>8.4288543664458881</v>
      </c>
      <c r="BX62" s="2">
        <f>(2*('Calcification Rates'!$F$45+'Calcification Rates'!$G$45)*('Calcification Rates'!$H$45+'Calcification Rates'!$I$45))+(0.1*('Calcification Rates'!$F$45+'Calcification Rates'!$G$45)*($A62+(2*'Calcification Rates'!$F$45+'Calcification Rates'!$G$45)))*('Calcification Rates'!$H$45+'Calcification Rates'!$I$45)</f>
        <v>22.109432749565507</v>
      </c>
      <c r="BY62" s="2">
        <f>$A62*'Calcification Rates'!$F$46*'Calcification Rates'!$H$46</f>
        <v>24.336000000000002</v>
      </c>
      <c r="BZ62" s="2">
        <f>$A62*('Calcification Rates'!$F$46-'Calcification Rates'!$G$46)*('Calcification Rates'!$H$46-'Calcification Rates'!$I$46)</f>
        <v>18.769500000000001</v>
      </c>
      <c r="CA62" s="2">
        <f>$A62*('Calcification Rates'!$F$46+'Calcification Rates'!$G$46)*('Calcification Rates'!$H$46+'Calcification Rates'!$I$46)</f>
        <v>30.469500000000007</v>
      </c>
      <c r="CB62" s="2">
        <f>(2*'Calcification Rates'!$F$47*'Calcification Rates'!$H$47)+0.1*'Calcification Rates'!$F$47*(BL62+(2*'Calcification Rates'!$F$47))*'Calcification Rates'!$H$47</f>
        <v>23.477744204978386</v>
      </c>
      <c r="CC62" s="2">
        <f>(2*('Calcification Rates'!$F$47-'Calcification Rates'!$G$47)*('Calcification Rates'!$H$47-'Calcification Rates'!$I$47))+(0.1*('Calcification Rates'!$F$47-'Calcification Rates'!$G$47)*(BL62+(2*'Calcification Rates'!$F$47-'Calcification Rates'!$G$47)))*('Calcification Rates'!$H$47-'Calcification Rates'!$I$47)</f>
        <v>13.704529416729596</v>
      </c>
      <c r="CD62" s="2">
        <f>(2*('Calcification Rates'!$F$47+'Calcification Rates'!$G$47)*('Calcification Rates'!$H$47+'Calcification Rates'!$I$47))+(0.1*('Calcification Rates'!$F$47+'Calcification Rates'!$G$47)*(BL62+(2*'Calcification Rates'!$F$47+'Calcification Rates'!$G$47)))*('Calcification Rates'!$H$47+'Calcification Rates'!$I$47)</f>
        <v>35.840171862916939</v>
      </c>
      <c r="CE62" s="2">
        <f>(2*'Calcification Rates'!$F$48*'Calcification Rates'!$H$48)+0.1*'Calcification Rates'!$F$48*($A62+(2*'Calcification Rates'!$F$48))*'Calcification Rates'!$H$48</f>
        <v>14.461534994886902</v>
      </c>
      <c r="CF62" s="2">
        <f>(2*('Calcification Rates'!$F$48-'Calcification Rates'!$G$48)*('Calcification Rates'!$H$48-'Calcification Rates'!$I$48))+(0.1*('Calcification Rates'!$F$48-'Calcification Rates'!$G$48)*($A62+(2*'Calcification Rates'!$F$48-'Calcification Rates'!$G$48)))*('Calcification Rates'!$H$48-'Calcification Rates'!$I$48)</f>
        <v>8.4288543664458881</v>
      </c>
      <c r="CG62" s="2">
        <f>(2*('Calcification Rates'!$F$48+'Calcification Rates'!$G$48)*('Calcification Rates'!$H$48+'Calcification Rates'!$I$48))+(0.1*('Calcification Rates'!$F$48+'Calcification Rates'!$G$48)*($A62+(2*'Calcification Rates'!$F$48+'Calcification Rates'!$G$48)))*('Calcification Rates'!$H$48+'Calcification Rates'!$I$48)</f>
        <v>22.109432749565507</v>
      </c>
      <c r="CH62" s="2">
        <f>((((1-'Calcification Rates'!$J$52)*$A62)*'Calcification Rates'!$F$52*0.1)+('Calcification Rates'!$J$52*$A62*'Calcification Rates'!$F$52))*'Calcification Rates'!$H$52</f>
        <v>132.88012079999999</v>
      </c>
      <c r="CI62" s="2">
        <f>((((1-'Calcification Rates'!$J$52)*$A62)*(('Calcification Rates'!$F$52-'Calcification Rates'!$G$52)*0.1))+('Calcification Rates'!$J$52*$A62*('Calcification Rates'!$F$52-'Calcification Rates'!$G$52)))*('Calcification Rates'!$H$52-'Calcification Rates'!$I$52)</f>
        <v>86.985196073469226</v>
      </c>
      <c r="CJ62" s="2">
        <f>((((1-'Calcification Rates'!$J$52)*$A62)*(('Calcification Rates'!$F$52+'Calcification Rates'!$G$52)*0.1))+('Calcification Rates'!$J$52*$A62*('Calcification Rates'!$F$52+'Calcification Rates'!$G$52)))*('Calcification Rates'!$H$52+'Calcification Rates'!$I$52)</f>
        <v>187.99545309116004</v>
      </c>
      <c r="CK62" s="2">
        <f>((((1-'Calcification Rates'!$J$53)*$A62)*'Calcification Rates'!$F$53*0.1)+('Calcification Rates'!$J$53*$A62*'Calcification Rates'!$F$53))*'Calcification Rates'!$H$53</f>
        <v>159.01586467636369</v>
      </c>
      <c r="CL62" s="2">
        <f>((((1-'Calcification Rates'!$J$53)*$A62)*(('Calcification Rates'!$F$53-'Calcification Rates'!$G$53)*0.1))+('Calcification Rates'!$J$53*$A62*('Calcification Rates'!$F$53-'Calcification Rates'!$G$53)))*('Calcification Rates'!$H$53-'Calcification Rates'!$I$53)</f>
        <v>110.05262453147211</v>
      </c>
      <c r="CM62" s="2">
        <f>((((1-'Calcification Rates'!$J$53)*$A62)*(('Calcification Rates'!$F$53+'Calcification Rates'!$G$53)*0.1))+('Calcification Rates'!$J$53*$A62*('Calcification Rates'!$F$53+'Calcification Rates'!$G$53)))*('Calcification Rates'!$H$53+'Calcification Rates'!$I$53)</f>
        <v>216.93777274261575</v>
      </c>
      <c r="CN62" s="2">
        <f>((((1-'Calcification Rates'!$J$54)*$A62)*'Calcification Rates'!$F$54*0.1)+('Calcification Rates'!$J$54*$A62*'Calcification Rates'!$F$54))*'Calcification Rates'!$H$54</f>
        <v>135.57360754731087</v>
      </c>
      <c r="CO62" s="2">
        <f>((((1-'Calcification Rates'!$J$54)*$A62)*(('Calcification Rates'!$F$54-'Calcification Rates'!$G$54)*0.1))+('Calcification Rates'!$J$54*$A62*('Calcification Rates'!$F$54-'Calcification Rates'!$G$54)))*('Calcification Rates'!$H$54-'Calcification Rates'!$I$54)</f>
        <v>96.967452180160251</v>
      </c>
      <c r="CP62" s="2">
        <f>((((1-'Calcification Rates'!$J$54)*$A62)*(('Calcification Rates'!$F$54+'Calcification Rates'!$G$54)*0.1))+('Calcification Rates'!$J$54*$A62*('Calcification Rates'!$F$54+'Calcification Rates'!$G$54)))*('Calcification Rates'!$H$54+'Calcification Rates'!$I$54)</f>
        <v>180.31607986924632</v>
      </c>
      <c r="CQ62" s="2">
        <f>((((1-'Calcification Rates'!$J$55)*$A62)*'Calcification Rates'!$F$55*0.1)+('Calcification Rates'!$J$55*$A62*'Calcification Rates'!$F$55))*'Calcification Rates'!$H$55</f>
        <v>135.58397590625</v>
      </c>
      <c r="CR62" s="2">
        <f>((((1-'Calcification Rates'!$J$55)*$A62)*(('Calcification Rates'!$F$55-'Calcification Rates'!$G$55)*0.1))+('Calcification Rates'!$J$55*$A62*('Calcification Rates'!$F$55-'Calcification Rates'!$G$55)))*('Calcification Rates'!$H$55-'Calcification Rates'!$I$55)</f>
        <v>99.074738986819199</v>
      </c>
      <c r="CS62" s="2">
        <f>((((1-'Calcification Rates'!$J$55)*$A62)*(('Calcification Rates'!$F$55+'Calcification Rates'!$G$55)*0.1))+('Calcification Rates'!$J$55*$A62*('Calcification Rates'!$F$55+'Calcification Rates'!$G$55)))*('Calcification Rates'!$H$55+'Calcification Rates'!$I$55)</f>
        <v>177.64531005967117</v>
      </c>
      <c r="CT62" s="2">
        <f>((((1-'Calcification Rates'!$J$56)*$A62)*'Calcification Rates'!$F$56*0.1)+('Calcification Rates'!$J$56*$A62*'Calcification Rates'!$F$56))*'Calcification Rates'!$H$56</f>
        <v>130.95998299999999</v>
      </c>
      <c r="CU62" s="2">
        <f>((((1-'Calcification Rates'!$J$56)*$A62)*(('Calcification Rates'!$F$56-'Calcification Rates'!$G$56)*0.1))+('Calcification Rates'!$J$56*$A62*('Calcification Rates'!$F$56-'Calcification Rates'!$G$56)))*('Calcification Rates'!$H$56-'Calcification Rates'!$I$56)</f>
        <v>97.040618333294375</v>
      </c>
      <c r="CV62" s="2">
        <f>((((1-'Calcification Rates'!$J$56)*$A62)*(('Calcification Rates'!$F$56+'Calcification Rates'!$G$56)*0.1))+('Calcification Rates'!$J$56*$A62*('Calcification Rates'!$F$56+'Calcification Rates'!$G$56)))*('Calcification Rates'!$H$56+'Calcification Rates'!$I$56)</f>
        <v>169.86766151287387</v>
      </c>
      <c r="CW62" s="2">
        <f>((((1-'Calcification Rates'!$J$57)*$A62)*'Calcification Rates'!$F$57*0.1)+('Calcification Rates'!$J$57*$A62*'Calcification Rates'!$F$57))*'Calcification Rates'!$H$57</f>
        <v>133.93634624999999</v>
      </c>
      <c r="CX62" s="2">
        <f>((((1-'Calcification Rates'!$J$57)*$A62)*(('Calcification Rates'!$F$57-'Calcification Rates'!$G$57)*0.1))+('Calcification Rates'!$J$57*$A62*('Calcification Rates'!$F$57-'Calcification Rates'!$G$57)))*('Calcification Rates'!$H$57-'Calcification Rates'!$I$57)</f>
        <v>87.709789647400655</v>
      </c>
      <c r="CY62" s="2">
        <f>((((1-'Calcification Rates'!$J$57)*$A62)*(('Calcification Rates'!$F$57+'Calcification Rates'!$G$57)*0.1))+('Calcification Rates'!$J$57*$A62*('Calcification Rates'!$F$57+'Calcification Rates'!$G$57)))*('Calcification Rates'!$H$57+'Calcification Rates'!$I$57)</f>
        <v>188.47675926287971</v>
      </c>
      <c r="CZ62" s="2">
        <f>((((1-'Calcification Rates'!$J$58)*$A62)*'Calcification Rates'!$F$58*0.1)+('Calcification Rates'!$J$58*$A62*'Calcification Rates'!$F$58))*'Calcification Rates'!$H$58</f>
        <v>135.57360754731087</v>
      </c>
      <c r="DA62" s="2">
        <f>((((1-'Calcification Rates'!$J$58)*$A62)*(('Calcification Rates'!$F$58-'Calcification Rates'!$G$58)*0.1))+('Calcification Rates'!$J$58*$A62*('Calcification Rates'!$F$58-'Calcification Rates'!$G$58)))*('Calcification Rates'!$H$58-'Calcification Rates'!$I$58)</f>
        <v>96.967452180160251</v>
      </c>
      <c r="DB62" s="2">
        <f>((((1-'Calcification Rates'!$J$58)*$A62)*(('Calcification Rates'!$F$58+'Calcification Rates'!$G$58)*0.1))+('Calcification Rates'!$J$58*$A62*('Calcification Rates'!$F$58+'Calcification Rates'!$G$58)))*('Calcification Rates'!$H$58+'Calcification Rates'!$I$58)</f>
        <v>180.31607986924632</v>
      </c>
      <c r="DC62" s="2">
        <f>((((1-'Calcification Rates'!$J$59)*$A62)*'Calcification Rates'!$F$59*0.1)+('Calcification Rates'!$J$59*$A62*'Calcification Rates'!$F$59))*'Calcification Rates'!$H$59</f>
        <v>112.3886736</v>
      </c>
      <c r="DD62" s="2">
        <f>((((1-'Calcification Rates'!$J$59)*$A62)*(('Calcification Rates'!$F$59-'Calcification Rates'!$G$59)*0.1))+('Calcification Rates'!$J$59*$A62*('Calcification Rates'!$F$59-'Calcification Rates'!$G$59)))*('Calcification Rates'!$H$59-'Calcification Rates'!$I$59)</f>
        <v>87.185502</v>
      </c>
      <c r="DE62" s="2">
        <f>((((1-'Calcification Rates'!$J$59)*$A62)*(('Calcification Rates'!$F$59+'Calcification Rates'!$G$59)*0.1))+('Calcification Rates'!$J$59*$A62*('Calcification Rates'!$F$59+'Calcification Rates'!$G$59)))*('Calcification Rates'!$H$59+'Calcification Rates'!$I$59)</f>
        <v>139.98170160000004</v>
      </c>
      <c r="DF62" s="2">
        <f>((((1-'Calcification Rates'!$J$60)*$A62)*'Calcification Rates'!$F$60*0.1)+('Calcification Rates'!$J$60*$A62*'Calcification Rates'!$F$60))*'Calcification Rates'!$H$60</f>
        <v>146.01158121951221</v>
      </c>
      <c r="DG62" s="2">
        <f>((((1-'Calcification Rates'!$J$60)*$A62)*(('Calcification Rates'!$F$60-'Calcification Rates'!$G$60)*0.1))+('Calcification Rates'!$J$60*$A62*('Calcification Rates'!$F$60-'Calcification Rates'!$G$60)))*('Calcification Rates'!$H$60-'Calcification Rates'!$I$60)</f>
        <v>111.55457756656551</v>
      </c>
      <c r="DH62" s="2">
        <f>((((1-'Calcification Rates'!$J$60)*$A62)*(('Calcification Rates'!$F$60+'Calcification Rates'!$G$60)*0.1))+('Calcification Rates'!$J$60*$A62*('Calcification Rates'!$F$60+'Calcification Rates'!$G$60)))*('Calcification Rates'!$H$60+'Calcification Rates'!$I$60)</f>
        <v>184.96450371805457</v>
      </c>
      <c r="DI62" s="2">
        <f>((((1-'Calcification Rates'!$J$61)*$A62)*'Calcification Rates'!$F$61*0.1)+('Calcification Rates'!$J$61*$A62*'Calcification Rates'!$F$61))*'Calcification Rates'!$H$61</f>
        <v>135.57360754731087</v>
      </c>
      <c r="DJ62" s="2">
        <f>((((1-'Calcification Rates'!$J$61)*$A62)*(('Calcification Rates'!$F$61-'Calcification Rates'!$G$61)*0.1))+('Calcification Rates'!$J$61*$A62*('Calcification Rates'!$F$61-'Calcification Rates'!$G$61)))*('Calcification Rates'!$H$61-'Calcification Rates'!$I$61)</f>
        <v>96.967452180160251</v>
      </c>
      <c r="DK62" s="2">
        <f>((((1-'Calcification Rates'!$J$61)*$A62)*(('Calcification Rates'!$F$61+'Calcification Rates'!$G$61)*0.1))+('Calcification Rates'!$J$61*$A62*('Calcification Rates'!$F$61+'Calcification Rates'!$G$61)))*('Calcification Rates'!$H$61+'Calcification Rates'!$I$61)</f>
        <v>180.31607986924632</v>
      </c>
      <c r="DL62" s="2">
        <f>(2*'Calcification Rates'!$F$62*'Calcification Rates'!$H$62)+0.1*'Calcification Rates'!$F$62*(CV62+(2*'Calcification Rates'!$F$62))*'Calcification Rates'!$H$62</f>
        <v>33.737205720205566</v>
      </c>
      <c r="DM62" s="2">
        <f>(2*('Calcification Rates'!$F$62-'Calcification Rates'!$G$62)*('Calcification Rates'!$H$62-'Calcification Rates'!$I$62))+(0.1*('Calcification Rates'!$F$62-'Calcification Rates'!$G$62)*(CV62+(2*'Calcification Rates'!$F$62-'Calcification Rates'!$G$62)))*('Calcification Rates'!$H$62-'Calcification Rates'!$I$62)</f>
        <v>19.707671522687981</v>
      </c>
      <c r="DN62" s="2">
        <f>(2*('Calcification Rates'!$F$62+'Calcification Rates'!$G$62)*('Calcification Rates'!$H$62+'Calcification Rates'!$I$62))+(0.1*('Calcification Rates'!$F$62+'Calcification Rates'!$G$62)*(CV62+(2*'Calcification Rates'!$F$62+'Calcification Rates'!$G$62)))*('Calcification Rates'!$H$62+'Calcification Rates'!$I$62)</f>
        <v>51.464253583578824</v>
      </c>
      <c r="DO62" s="2">
        <f>((((((((($A62*2)/PI())/2)+'Calcification Rates'!$F$63)^2)*PI())/2))-((((((($A62*2)/PI())/2)^2)*PI())/2)))*'Calcification Rates'!$H$63</f>
        <v>64.440803363100756</v>
      </c>
      <c r="DP62" s="2">
        <f>((((((((($A62*2)/PI())/2)+('Calcification Rates'!$F$63-'Calcification Rates'!$G$63))^2)*PI())/2))-((((((($A62*2)/PI())/2)^2)*PI())/2)))*('Calcification Rates'!$H$63-'Calcification Rates'!$I$63)</f>
        <v>47.388090790502773</v>
      </c>
      <c r="DQ62" s="2">
        <f>((((((((($A62*2)/PI())/2)+('Calcification Rates'!$F$63+'Calcification Rates'!$G$63))^2)*PI())/2))-((((((($A62*2)/PI())/2)^2)*PI())/2)))*('Calcification Rates'!$H$63+'Calcification Rates'!$I$63)</f>
        <v>83.454951142307124</v>
      </c>
      <c r="DR62" s="2">
        <f>(2*'Calcification Rates'!$F$64*'Calcification Rates'!$H$64)+0.1*'Calcification Rates'!$F$64*($A62+(2*'Calcification Rates'!$F$64))*'Calcification Rates'!$H$64</f>
        <v>14.461534994886902</v>
      </c>
      <c r="DS62" s="2">
        <f>(2*('Calcification Rates'!$F$64-'Calcification Rates'!$G$64)*('Calcification Rates'!$H$64-'Calcification Rates'!$I$64))+(0.1*('Calcification Rates'!$F$64-'Calcification Rates'!$G$64)*($A62+(2*'Calcification Rates'!$F$64-'Calcification Rates'!$G$64)))*('Calcification Rates'!$H$64-'Calcification Rates'!$I$64)</f>
        <v>8.4288543664458881</v>
      </c>
      <c r="DT62" s="2">
        <f>(2*('Calcification Rates'!$F$64+'Calcification Rates'!$G$64)*('Calcification Rates'!$H$64+'Calcification Rates'!$I$64))+(0.1*('Calcification Rates'!$F$64+'Calcification Rates'!$G$64)*($A62+(2*'Calcification Rates'!$F$64+'Calcification Rates'!$G$64)))*('Calcification Rates'!$H$64+'Calcification Rates'!$I$64)</f>
        <v>22.109432749565507</v>
      </c>
      <c r="DU62" s="2">
        <f>((((((((($A62*2)/PI())/2)+'Calcification Rates'!$F$65)^2)*PI())/2))-((((((($A62*2)/PI())/2)^2)*PI())/2)))*'Calcification Rates'!$H$65</f>
        <v>64.440803363100756</v>
      </c>
      <c r="DV62" s="2">
        <f>((((((((($A62*2)/PI())/2)+('Calcification Rates'!$F$65-'Calcification Rates'!$G$65))^2)*PI())/2))-((((((($A62*2)/PI())/2)^2)*PI())/2)))*('Calcification Rates'!$H$65-'Calcification Rates'!$I$65)</f>
        <v>47.388090790502773</v>
      </c>
      <c r="DW62" s="2">
        <f>((((((((($A62*2)/PI())/2)+('Calcification Rates'!$F$65+'Calcification Rates'!$G$65))^2)*PI())/2))-((((((($A62*2)/PI())/2)^2)*PI())/2)))*('Calcification Rates'!$H$65+'Calcification Rates'!$I$65)</f>
        <v>83.454951142307124</v>
      </c>
      <c r="DX62" s="2">
        <f>(2*'Calcification Rates'!$F$66*'Calcification Rates'!$H$66)+0.1*'Calcification Rates'!$F$66*(DH62+(2*'Calcification Rates'!$F$66))*'Calcification Rates'!$H$66</f>
        <v>36.38586279847658</v>
      </c>
      <c r="DY62" s="2">
        <f>(2*('Calcification Rates'!$F$66-'Calcification Rates'!$G$66)*('Calcification Rates'!$H$66-'Calcification Rates'!$I$66))+(0.1*('Calcification Rates'!$F$66-'Calcification Rates'!$G$66)*(DH62+(2*'Calcification Rates'!$F$66-'Calcification Rates'!$G$66)))*('Calcification Rates'!$H$66-'Calcification Rates'!$I$66)</f>
        <v>21.257486277313664</v>
      </c>
      <c r="DZ62" s="2">
        <f>(2*('Calcification Rates'!$F$66+'Calcification Rates'!$G$66)*('Calcification Rates'!$H$66+'Calcification Rates'!$I$66))+(0.1*('Calcification Rates'!$F$66+'Calcification Rates'!$G$66)*(DH62+(2*'Calcification Rates'!$F$66+'Calcification Rates'!$G$66)))*('Calcification Rates'!$H$66+'Calcification Rates'!$I$66)</f>
        <v>55.49787996635682</v>
      </c>
      <c r="EA62" s="2">
        <f>((((((((($A62*2)/PI())/2)+'Calcification Rates'!$F$67)^2)*PI())/2))-((((((($A62*2)/PI())/2)^2)*PI())/2)))*'Calcification Rates'!$H$67</f>
        <v>64.440803363100756</v>
      </c>
      <c r="EB62" s="2">
        <f>((((((((($A62*2)/PI())/2)+('Calcification Rates'!$F$67-'Calcification Rates'!$G$67))^2)*PI())/2))-((((((($A62*2)/PI())/2)^2)*PI())/2)))*('Calcification Rates'!$H$67-'Calcification Rates'!$I$67)</f>
        <v>47.388090790502773</v>
      </c>
      <c r="EC62" s="2">
        <f>((((((((($A62*2)/PI())/2)+('Calcification Rates'!$F$67+'Calcification Rates'!$G$67))^2)*PI())/2))-((((((($A62*2)/PI())/2)^2)*PI())/2)))*('Calcification Rates'!$H$67+'Calcification Rates'!$I$67)</f>
        <v>83.454951142307124</v>
      </c>
      <c r="ED62" s="2">
        <f>((((((((($A62*2)/PI())/2)+'Calcification Rates'!$F$68)^2)*PI())/2))-((((((($A62*2)/PI())/2)^2)*PI())/2)))*'Calcification Rates'!$H$68</f>
        <v>64.440803363100756</v>
      </c>
      <c r="EE62" s="2">
        <f>((((((((($A62*2)/PI())/2)+('Calcification Rates'!$F$68-'Calcification Rates'!$G$68))^2)*PI())/2))-((((((($A62*2)/PI())/2)^2)*PI())/2)))*('Calcification Rates'!$H$68-'Calcification Rates'!$I$68)</f>
        <v>47.388090790502773</v>
      </c>
      <c r="EF62" s="2">
        <f>((((((((($A62*2)/PI())/2)+('Calcification Rates'!$F$68+'Calcification Rates'!$G$68))^2)*PI())/2))-((((((($A62*2)/PI())/2)^2)*PI())/2)))*('Calcification Rates'!$H$68+'Calcification Rates'!$I$68)</f>
        <v>83.454951142307124</v>
      </c>
      <c r="EG62" s="2">
        <f>((((1-'Calcification Rates'!$J$69)*$A62)*'Calcification Rates'!$F$69*0.1)+('Calcification Rates'!$J$69*$A62*'Calcification Rates'!$F$69))*'Calcification Rates'!$H$69</f>
        <v>18.415617000000005</v>
      </c>
      <c r="EH62" s="2">
        <f>((((1-'Calcification Rates'!$J$69)*EC62)*(('Calcification Rates'!$F$69-'Calcification Rates'!$G$69)*0.1))+('Calcification Rates'!$J$69*EC62*('Calcification Rates'!$F$69-'Calcification Rates'!$G$69)))*('Calcification Rates'!$H$69-'Calcification Rates'!$I$69)</f>
        <v>18.928227157916101</v>
      </c>
      <c r="EI62" s="2">
        <f>((((1-'Calcification Rates'!$J$69)*EC62)*(('Calcification Rates'!$F$69+'Calcification Rates'!$G$69)*0.1))+('Calcification Rates'!$J$69*EC62*('Calcification Rates'!$F$69+'Calcification Rates'!$G$69)))*('Calcification Rates'!$H$69+'Calcification Rates'!$I$69)</f>
        <v>33.012164106168704</v>
      </c>
      <c r="EJ62" s="2">
        <f>(2*'Calcification Rates'!$F$70*'Calcification Rates'!$H$70)+0.1*'Calcification Rates'!$F$70*(DT62+(2*'Calcification Rates'!$F$70))*'Calcification Rates'!$H$70</f>
        <v>7.8138455123057433</v>
      </c>
      <c r="EK62" s="2">
        <f>(2*('Calcification Rates'!$F$70-'Calcification Rates'!$G$70)*('Calcification Rates'!$H$70-'Calcification Rates'!$I$70))+(0.1*('Calcification Rates'!$F$70-'Calcification Rates'!$G$70)*(DT62+(2*'Calcification Rates'!$F$70-'Calcification Rates'!$G$70)))*('Calcification Rates'!$H$70-'Calcification Rates'!$I$70)</f>
        <v>4.5390766640792215</v>
      </c>
      <c r="EL62" s="2">
        <f>(2*('Calcification Rates'!$F$70+'Calcification Rates'!$G$70)*('Calcification Rates'!$H$70+'Calcification Rates'!$I$70))+(0.1*('Calcification Rates'!$F$70+'Calcification Rates'!$G$70)*(DT62+(2*'Calcification Rates'!$F$70+'Calcification Rates'!$G$70)))*('Calcification Rates'!$H$70+'Calcification Rates'!$I$70)</f>
        <v>11.985700273423692</v>
      </c>
      <c r="EM62" s="2">
        <f>((((1-'Calcification Rates'!$J$71)*$A62)*'Calcification Rates'!$F$71*0.1)+('Calcification Rates'!$J$71*$A62*'Calcification Rates'!$F$71))*'Calcification Rates'!$H$71</f>
        <v>135.57360754731087</v>
      </c>
      <c r="EN62" s="2">
        <f>((((1-'Calcification Rates'!$J$71)*$A62)*(('Calcification Rates'!$F$71-'Calcification Rates'!$G$71)*0.1))+('Calcification Rates'!$J$71*$A62*('Calcification Rates'!$F$71-'Calcification Rates'!$G$71)))*('Calcification Rates'!$H$71-'Calcification Rates'!$I$71)</f>
        <v>96.967452180160251</v>
      </c>
      <c r="EO62" s="2">
        <f>((((1-'Calcification Rates'!$J$71)*$A62)*(('Calcification Rates'!$F$71+'Calcification Rates'!$G$71)*0.1))+('Calcification Rates'!$J$71*$A62*('Calcification Rates'!$F$71+'Calcification Rates'!$G$71)))*('Calcification Rates'!$H$71+'Calcification Rates'!$I$71)</f>
        <v>180.31607986924632</v>
      </c>
      <c r="EP62" s="2">
        <f>(2*'Calcification Rates'!$F$72*'Calcification Rates'!$H$72)+0.1*'Calcification Rates'!$F$72*($A62+(2*'Calcification Rates'!$F$72))*'Calcification Rates'!$H$72</f>
        <v>14.461534994886902</v>
      </c>
      <c r="EQ62" s="2">
        <f>(2*('Calcification Rates'!$F$72-'Calcification Rates'!$G$72)*('Calcification Rates'!$H$72-'Calcification Rates'!$I$72))+(0.1*('Calcification Rates'!$F$72-'Calcification Rates'!$G$72)*($A62+(2*'Calcification Rates'!$F$72-'Calcification Rates'!$G$72)))*('Calcification Rates'!$H$72-'Calcification Rates'!$I$72)</f>
        <v>8.4288543664458881</v>
      </c>
      <c r="ER62" s="2">
        <f>(2*('Calcification Rates'!$F$72+'Calcification Rates'!$G$72)*('Calcification Rates'!$H$72+'Calcification Rates'!$I$72))+(0.1*('Calcification Rates'!$F$72+'Calcification Rates'!$G$72)*($A62+(2*'Calcification Rates'!$F$72+'Calcification Rates'!$G$72)))*('Calcification Rates'!$H$72+'Calcification Rates'!$I$72)</f>
        <v>22.109432749565507</v>
      </c>
      <c r="ES62" s="2">
        <f>$A62*'Calcification Rates'!$F$73*'Calcification Rates'!$H$73</f>
        <v>81.000000000000014</v>
      </c>
      <c r="ET62" s="2">
        <f>$A62*('Calcification Rates'!$F$73-'Calcification Rates'!$G$73)*('Calcification Rates'!$H$73-'Calcification Rates'!$I$73)</f>
        <v>56.711400000000005</v>
      </c>
      <c r="EU62" s="2">
        <f>$A62*('Calcification Rates'!$F$73+'Calcification Rates'!$G$73)*('Calcification Rates'!$H$73+'Calcification Rates'!$I$73)</f>
        <v>109.58640000000001</v>
      </c>
      <c r="EV62" s="2">
        <f>(2*'Calcification Rates'!$F$74*'Calcification Rates'!$H$74)+0.1*'Calcification Rates'!$F$74*($A62+(2*'Calcification Rates'!$F$74))*'Calcification Rates'!$H$74</f>
        <v>14.461534994886902</v>
      </c>
      <c r="EW62" s="2">
        <f>(2*('Calcification Rates'!$F$74-'Calcification Rates'!$G$74)*('Calcification Rates'!$H$74-'Calcification Rates'!$I$74))+(0.1*('Calcification Rates'!$F$74-'Calcification Rates'!$G$74)*($A62+(2*'Calcification Rates'!$F$74-'Calcification Rates'!$G$74)))*('Calcification Rates'!$H$74-'Calcification Rates'!$I$74)</f>
        <v>8.4288543664458881</v>
      </c>
      <c r="EX62" s="2">
        <f>(2*('Calcification Rates'!$F$74+'Calcification Rates'!$G$74)*('Calcification Rates'!$H$74+'Calcification Rates'!$I$74))+(0.1*('Calcification Rates'!$F$74+'Calcification Rates'!$G$74)*($A62+(2*'Calcification Rates'!$F$74+'Calcification Rates'!$G$74)))*('Calcification Rates'!$H$74+'Calcification Rates'!$I$74)</f>
        <v>22.109432749565507</v>
      </c>
      <c r="EY62" s="2">
        <f>$A62*'Calcification Rates'!$F$75*'Calcification Rates'!$H$75</f>
        <v>50.587191836734704</v>
      </c>
      <c r="EZ62" s="2">
        <f>$A62*('Calcification Rates'!$F$75-'Calcification Rates'!$G$75)*('Calcification Rates'!$H$75-'Calcification Rates'!$I$75)</f>
        <v>39.270066684054974</v>
      </c>
      <c r="FA62" s="2">
        <f>$A62*('Calcification Rates'!$F$75+'Calcification Rates'!$G$75)*('Calcification Rates'!$H$75+'Calcification Rates'!$I$75)</f>
        <v>63.220451004886037</v>
      </c>
      <c r="FB62" s="2">
        <f>((((1-'Calcification Rates'!$J$76)*$A62)*'Calcification Rates'!$F$76*0.1)+('Calcification Rates'!$J$76*$A62*'Calcification Rates'!$F$76))*'Calcification Rates'!$H$76</f>
        <v>34.635599999999997</v>
      </c>
      <c r="FC62" s="2">
        <f>((((1-'Calcification Rates'!$J$76)*$A62)*(('Calcification Rates'!$F$76-'Calcification Rates'!$G$76)*0.1))+('Calcification Rates'!$J$76*$A62*('Calcification Rates'!$F$76-'Calcification Rates'!$G$76)))*('Calcification Rates'!$H$76-'Calcification Rates'!$I$76)</f>
        <v>24.241841279999999</v>
      </c>
      <c r="FD62" s="2">
        <f>((((1-'Calcification Rates'!$J$76)*$A62)*(('Calcification Rates'!$F$76+'Calcification Rates'!$G$76)*0.1))+('Calcification Rates'!$J$76*$A62*('Calcification Rates'!$F$76+'Calcification Rates'!$G$76)))*('Calcification Rates'!$H$76+'Calcification Rates'!$I$76)</f>
        <v>46.87043328</v>
      </c>
      <c r="FE62" s="113">
        <f>$A62*'Calcification Rates'!$F$77*'Calcification Rates'!$H$77</f>
        <v>106.20000000000002</v>
      </c>
      <c r="FF62" s="113">
        <f>$A62*('Calcification Rates'!$F$77-'Calcification Rates'!$G$77)*('Calcification Rates'!$H$77-'Calcification Rates'!$I$77)</f>
        <v>74.214000000000013</v>
      </c>
      <c r="FG62" s="113">
        <f>$A62*('Calcification Rates'!$F$77+'Calcification Rates'!$G$77)*('Calcification Rates'!$H$77+'Calcification Rates'!$I$77)</f>
        <v>143.88000000000002</v>
      </c>
      <c r="FH62" s="113">
        <f>$A62*'Calcification Rates'!$F$81*'Calcification Rates'!$H$81</f>
        <v>10.68</v>
      </c>
      <c r="FI62" s="113">
        <f>$A62*('Calcification Rates'!$F$81-'Calcification Rates'!$G$81)*('Calcification Rates'!$H$81-'Calcification Rates'!$I$81)</f>
        <v>6.06</v>
      </c>
      <c r="FJ62" s="113">
        <f>$A62*('Calcification Rates'!$F$81+'Calcification Rates'!$G$81)*('Calcification Rates'!$H$81+'Calcification Rates'!$I$81)</f>
        <v>15.3</v>
      </c>
      <c r="FK62" s="113">
        <f>$A62*'Calcification Rates'!$F$84*'Calcification Rates'!$H$84</f>
        <v>10.68</v>
      </c>
      <c r="FL62" s="113">
        <f>$A62*('Calcification Rates'!$F$84-'Calcification Rates'!$G$84)*('Calcification Rates'!$H$84-'Calcification Rates'!$I$84)</f>
        <v>6.06</v>
      </c>
      <c r="FM62" s="113">
        <f>$A62*('Calcification Rates'!$F$84+'Calcification Rates'!$G$84)*('Calcification Rates'!$H$84+'Calcification Rates'!$I$84)</f>
        <v>15.3</v>
      </c>
    </row>
    <row r="63" spans="1:169" x14ac:dyDescent="0.3">
      <c r="A63" s="1">
        <v>61</v>
      </c>
      <c r="B63" s="2">
        <f>((((1-'Calcification Rates'!$J$11)*A63)*'Calcification Rates'!$F$11*0.1)+('Calcification Rates'!$J$11*A63*'Calcification Rates'!$F$11))*'Calcification Rates'!$H$11</f>
        <v>137.83316767309938</v>
      </c>
      <c r="C63" s="2">
        <f>((((1-'Calcification Rates'!$J$11)*A63)*(('Calcification Rates'!$F$11-'Calcification Rates'!$G$11)*0.1))+('Calcification Rates'!$J$11*A63*('Calcification Rates'!$F$11-'Calcification Rates'!$G$11)))*('Calcification Rates'!$H$11-'Calcification Rates'!$I$11)</f>
        <v>98.583576383162921</v>
      </c>
      <c r="D63" s="2">
        <f>((((1-'Calcification Rates'!$J$11)*A63)*(('Calcification Rates'!$F$11+'Calcification Rates'!$G$11)*0.1))+('Calcification Rates'!$J$11*A63*('Calcification Rates'!$F$11+'Calcification Rates'!$G$11)))*('Calcification Rates'!$H$11+'Calcification Rates'!$I$11)</f>
        <v>183.32134786706709</v>
      </c>
      <c r="E63" s="2">
        <f>((((1-'Calcification Rates'!$J$12)*A63)*'Calcification Rates'!$F$12*0.1)+('Calcification Rates'!$J$12*A63*'Calcification Rates'!$F$12))*'Calcification Rates'!$H$12</f>
        <v>23.930441168578728</v>
      </c>
      <c r="F63" s="2">
        <f>((((1-'Calcification Rates'!$J$12)*A63)*(('Calcification Rates'!$F$12-'Calcification Rates'!$G$12)*0.1))+('Calcification Rates'!$J$12*A63*('Calcification Rates'!$F$12-'Calcification Rates'!$G$12)))*('Calcification Rates'!$H$12-'Calcification Rates'!$I$12)</f>
        <v>18.042395342566039</v>
      </c>
      <c r="G63" s="2">
        <f>((((1-'Calcification Rates'!$J$12)*A63)*(('Calcification Rates'!$F$12+'Calcification Rates'!$G$12)*0.1))+('Calcification Rates'!$J$12*A63*('Calcification Rates'!$F$12+'Calcification Rates'!$G$12)))*('Calcification Rates'!$H$12+'Calcification Rates'!$I$12)</f>
        <v>30.568986477415219</v>
      </c>
      <c r="H63" s="2">
        <f>(2*'Calcification Rates'!$F$13*'Calcification Rates'!$H$13)+0.1*'Calcification Rates'!$F$13*(A63+(2*'Calcification Rates'!$F$13))*'Calcification Rates'!$H$13</f>
        <v>14.636979438319058</v>
      </c>
      <c r="I63" s="2">
        <f>(2*('Calcification Rates'!$F$13-'Calcification Rates'!$G$13)*('Calcification Rates'!$H$13-'Calcification Rates'!$I$13))+(0.1*('Calcification Rates'!$F$13-'Calcification Rates'!$G$13)*(A63+(2*'Calcification Rates'!$F$13-'Calcification Rates'!$G$13)))*('Calcification Rates'!$H$13-'Calcification Rates'!$I$13)</f>
        <v>8.5315125736101542</v>
      </c>
      <c r="J63" s="2">
        <f>(2*('Calcification Rates'!$F$13+'Calcification Rates'!$G$13)*('Calcification Rates'!$H$13+'Calcification Rates'!$I$13))+(0.1*('Calcification Rates'!$F$13+'Calcification Rates'!$G$13)*(A63+(2*'Calcification Rates'!$F$13+'Calcification Rates'!$G$13)))*('Calcification Rates'!$H$13+'Calcification Rates'!$I$13)</f>
        <v>22.376616199452386</v>
      </c>
      <c r="K63" s="2">
        <f>(2*'Calcification Rates'!$F$14*'Calcification Rates'!$H$14)+0.1*'Calcification Rates'!$F$14*(A63+(2*'Calcification Rates'!$F$14))*'Calcification Rates'!$H$14</f>
        <v>27.447917157491108</v>
      </c>
      <c r="L63" s="2">
        <f>(2*('Calcification Rates'!$F$14-'Calcification Rates'!$G$14)*('Calcification Rates'!$H$14-'Calcification Rates'!$I$14))+(0.1*('Calcification Rates'!$F$14-'Calcification Rates'!$G$14)*(A63+(2*'Calcification Rates'!$F$14-'Calcification Rates'!$G$14)))*('Calcification Rates'!$H$14-'Calcification Rates'!$I$14)</f>
        <v>17.131484292247471</v>
      </c>
      <c r="M63" s="2">
        <f>(2*('Calcification Rates'!$F$14+'Calcification Rates'!$G$14)*('Calcification Rates'!$H$14+'Calcification Rates'!$I$14))+(0.1*('Calcification Rates'!$F$14+'Calcification Rates'!$G$14)*(A63+(2*'Calcification Rates'!$F$14+'Calcification Rates'!$G$14)))*('Calcification Rates'!$H$14+'Calcification Rates'!$I$14)</f>
        <v>40.244738226207787</v>
      </c>
      <c r="N63" s="2">
        <f>((((((((($A63*2)/PI())/2)+'Calcification Rates'!$F$15)^2)*PI())/2))-((((((($A63*2)/PI())/2)^2)*PI())/2)))*'Calcification Rates'!$H$15</f>
        <v>76.451520501104866</v>
      </c>
      <c r="O63" s="2">
        <f>((((((((($A63*2)/PI())/2)+('Calcification Rates'!$F$15-'Calcification Rates'!$G$15))^2)*PI())/2))-((((((($A63*2)/PI())/2)^2)*PI())/2)))*('Calcification Rates'!$H$15-'Calcification Rates'!$I$15)</f>
        <v>58.321655462891755</v>
      </c>
      <c r="P63" s="2">
        <f>((((((((($A63*2)/PI())/2)+('Calcification Rates'!$F$15+'Calcification Rates'!$G$15))^2)*PI())/2))-((((((($A63*2)/PI())/2)^2)*PI())/2)))*('Calcification Rates'!$H$15+'Calcification Rates'!$I$15)</f>
        <v>96.863789046418333</v>
      </c>
      <c r="Q63" s="2">
        <f>(2*'Calcification Rates'!$F$16*'Calcification Rates'!$H$16)+0.1*'Calcification Rates'!$F$16*(A63+(2*'Calcification Rates'!$F$16))*'Calcification Rates'!$H$16</f>
        <v>27.447917157491108</v>
      </c>
      <c r="R63" s="2">
        <f>(2*('Calcification Rates'!$F$16-'Calcification Rates'!$G$16)*('Calcification Rates'!$H$16-'Calcification Rates'!$I$16))+(0.1*('Calcification Rates'!$F$16-'Calcification Rates'!$G$16)*(A63+(2*'Calcification Rates'!$F$16-'Calcification Rates'!$G$16)))*('Calcification Rates'!$H$16-'Calcification Rates'!$I$16)</f>
        <v>17.131484292247471</v>
      </c>
      <c r="S63" s="2">
        <f>(2*('Calcification Rates'!$F$16+'Calcification Rates'!$G$16)*('Calcification Rates'!$H$16+'Calcification Rates'!$I$16))+(0.1*('Calcification Rates'!$F$16+'Calcification Rates'!$G$16)*(A63+(2*'Calcification Rates'!$F$16+'Calcification Rates'!$G$16)))*('Calcification Rates'!$H$16+'Calcification Rates'!$I$16)</f>
        <v>40.244738226207787</v>
      </c>
      <c r="T63" s="2">
        <f>$A63*'Calcification Rates'!$F$17*'Calcification Rates'!$H$17</f>
        <v>74.718442170162945</v>
      </c>
      <c r="U63" s="2">
        <f>$A63*('Calcification Rates'!$F$17-'Calcification Rates'!$G$17)*('Calcification Rates'!$H$17-'Calcification Rates'!$I$17)</f>
        <v>57.209176452235226</v>
      </c>
      <c r="V63" s="2">
        <f>$A63*('Calcification Rates'!$F$17+'Calcification Rates'!$G$17)*('Calcification Rates'!$H$17+'Calcification Rates'!$I$17)</f>
        <v>94.322389288073055</v>
      </c>
      <c r="W63" s="2">
        <f>$A63*'Calcification Rates'!$F$22*'Calcification Rates'!$H$22</f>
        <v>10.857999999999999</v>
      </c>
      <c r="X63" s="2">
        <f>$A63*('Calcification Rates'!$F$22-'Calcification Rates'!$G$22)*('Calcification Rates'!$H$22-'Calcification Rates'!$I$22)</f>
        <v>6.1609999999999996</v>
      </c>
      <c r="Y63" s="2">
        <f>$A63*('Calcification Rates'!$F$22+'Calcification Rates'!$G$22)*('Calcification Rates'!$H$22+'Calcification Rates'!$I$22)</f>
        <v>15.555</v>
      </c>
      <c r="Z63" s="2">
        <f>((((((((($A63*2)/PI())/2)+'Calcification Rates'!$F$25)^2)*PI())/2))-((((((($A63*2)/PI())/2)^2)*PI())/2)))*'Calcification Rates'!$H$25</f>
        <v>114.19741029994302</v>
      </c>
      <c r="AA63" s="2">
        <f>((((((((($A63*2)/PI())/2)+('Calcification Rates'!$F$25-'Calcification Rates'!$G$25))^2)*PI())/2))-((((((($A63*2)/PI())/2)^2)*PI())/2)))*('Calcification Rates'!$H$25-'Calcification Rates'!$I$25)</f>
        <v>49.786594880038287</v>
      </c>
      <c r="AB63" s="2">
        <f>((((((((($A63*2)/PI())/2)+('Calcification Rates'!$F$25+'Calcification Rates'!$G$25))^2)*PI())/2))-((((((($A63*2)/PI())/2)^2)*PI())/2)))*('Calcification Rates'!$H$25+'Calcification Rates'!$I$25)</f>
        <v>180.25417072315233</v>
      </c>
      <c r="AC63" s="2">
        <f>((((((((($A63*2)/PI())/2)+'Calcification Rates'!$F$26)^2)*PI())/2))-((((((($A63*2)/PI())/2)^2)*PI())/2)))*'Calcification Rates'!$H$26</f>
        <v>114.19741029994302</v>
      </c>
      <c r="AD63" s="2">
        <f>((((((((($A63*2)/PI())/2)+('Calcification Rates'!$F$26-'Calcification Rates'!$G$26))^2)*PI())/2))-((((((($A63*2)/PI())/2)^2)*PI())/2)))*('Calcification Rates'!$H$26-'Calcification Rates'!$I$26)</f>
        <v>49.786594880038287</v>
      </c>
      <c r="AE63" s="2">
        <f>((((((((($A63*2)/PI())/2)+('Calcification Rates'!$F$26+'Calcification Rates'!$G$26))^2)*PI())/2))-((((((($A63*2)/PI())/2)^2)*PI())/2)))*('Calcification Rates'!$H$26+'Calcification Rates'!$I$26)</f>
        <v>180.25417072315233</v>
      </c>
      <c r="AF63" s="2">
        <f>((((((((($A63*2)/PI())/2)+'Calcification Rates'!$F$27)^2)*PI())/2))-((((((($A63*2)/PI())/2)^2)*PI())/2)))*'Calcification Rates'!$H$27</f>
        <v>114.19741029994302</v>
      </c>
      <c r="AG63" s="2">
        <f>((((((((($A63*2)/PI())/2)+('Calcification Rates'!$F$27-'Calcification Rates'!$G$27))^2)*PI())/2))-((((((($A63*2)/PI())/2)^2)*PI())/2)))*('Calcification Rates'!$H$27-'Calcification Rates'!$I$27)</f>
        <v>49.786594880038287</v>
      </c>
      <c r="AH63" s="2">
        <f>((((((((($A63*2)/PI())/2)+('Calcification Rates'!$F$27+'Calcification Rates'!$G$27))^2)*PI())/2))-((((((($A63*2)/PI())/2)^2)*PI())/2)))*('Calcification Rates'!$H$27+'Calcification Rates'!$I$27)</f>
        <v>180.25417072315233</v>
      </c>
      <c r="AI63" s="2">
        <f>$A63*'Calcification Rates'!$F$29*'Calcification Rates'!$H$29</f>
        <v>98.435699999999983</v>
      </c>
      <c r="AJ63" s="2">
        <f>$A63*('Calcification Rates'!$F$29-'Calcification Rates'!$G$29)*('Calcification Rates'!$H$29-'Calcification Rates'!$I$29)</f>
        <v>91.077879999999993</v>
      </c>
      <c r="AK63" s="2">
        <f>$A63*('Calcification Rates'!$F$29+'Calcification Rates'!$G$29)*('Calcification Rates'!$H$29+'Calcification Rates'!$I$29)</f>
        <v>105.79351999999999</v>
      </c>
      <c r="AL63" s="2">
        <f>(2*'Calcification Rates'!$F$30*'Calcification Rates'!$H$30)+0.1*'Calcification Rates'!$F$30*($A63+(2*'Calcification Rates'!$F$30))*'Calcification Rates'!$H$30</f>
        <v>14.636979438319058</v>
      </c>
      <c r="AM63" s="2">
        <f>(2*('Calcification Rates'!$F$30-'Calcification Rates'!$G$30)*('Calcification Rates'!$H$30-'Calcification Rates'!$I$30))+(0.1*('Calcification Rates'!$F$30-'Calcification Rates'!$G$30)*($A63+(2*'Calcification Rates'!$F$30-'Calcification Rates'!$G$30)))*('Calcification Rates'!$H$30-'Calcification Rates'!$I$30)</f>
        <v>8.5315125736101542</v>
      </c>
      <c r="AN63" s="2">
        <f>(2*('Calcification Rates'!$F$30+'Calcification Rates'!$G$30)*('Calcification Rates'!$H$30+'Calcification Rates'!$I$30))+(0.1*('Calcification Rates'!$F$30+'Calcification Rates'!$G$30)*($A63+(2*'Calcification Rates'!$F$30+'Calcification Rates'!$G$30)))*('Calcification Rates'!$H$30+'Calcification Rates'!$I$30)</f>
        <v>22.376616199452386</v>
      </c>
      <c r="AO63" s="2">
        <f>((((((((($A63*2)/PI())/2)+'Calcification Rates'!$F$31)^2)*PI())/2))-((((((($A63*2)/PI())/2)^2)*PI())/2)))*'Calcification Rates'!$H$31</f>
        <v>207.18247398251637</v>
      </c>
      <c r="AP63" s="2">
        <f>((((((((($A63*2)/PI())/2)+('Calcification Rates'!$F$31-'Calcification Rates'!$G$31))^2)*PI())/2))-((((((($A63*2)/PI())/2)^2)*PI())/2)))*('Calcification Rates'!$H$31-'Calcification Rates'!$I$31)</f>
        <v>128.46133525781198</v>
      </c>
      <c r="AQ63" s="2">
        <f>((((((((($A63*2)/PI())/2)+('Calcification Rates'!$F$31+'Calcification Rates'!$G$31))^2)*PI())/2))-((((((($A63*2)/PI())/2)^2)*PI())/2)))*('Calcification Rates'!$H$31+'Calcification Rates'!$I$31)</f>
        <v>305.7496662300444</v>
      </c>
      <c r="AR63" s="2">
        <f>(2*'Calcification Rates'!$F$32*'Calcification Rates'!$H$32)+0.1*'Calcification Rates'!$F$32*($A63+(2*'Calcification Rates'!$F$32))*'Calcification Rates'!$H$32</f>
        <v>14.636979438319058</v>
      </c>
      <c r="AS63" s="2">
        <f>(2*('Calcification Rates'!$F$32-'Calcification Rates'!$G$32)*('Calcification Rates'!$H$32-'Calcification Rates'!$I$32))+(0.1*('Calcification Rates'!$F$32-'Calcification Rates'!$G$32)*($A63+(2*'Calcification Rates'!$F$32-'Calcification Rates'!$G$32)))*('Calcification Rates'!$H$32-'Calcification Rates'!$I$32)</f>
        <v>8.5315125736101542</v>
      </c>
      <c r="AT63" s="2">
        <f>(2*('Calcification Rates'!$F$32+'Calcification Rates'!$G$32)*('Calcification Rates'!$H$32+'Calcification Rates'!$I$32))+(0.1*('Calcification Rates'!$F$32+'Calcification Rates'!$G$32)*($A63+(2*'Calcification Rates'!$F$32+'Calcification Rates'!$G$32)))*('Calcification Rates'!$H$32+'Calcification Rates'!$I$32)</f>
        <v>22.376616199452386</v>
      </c>
      <c r="AU63" s="2">
        <f>((((((((($A63*2)/PI())/2)+'Calcification Rates'!$F$36)^2)*PI())/2))-((((((($A63*2)/PI())/2)^2)*PI())/2)))*'Calcification Rates'!$H$36</f>
        <v>80.750854168023011</v>
      </c>
      <c r="AV63" s="2">
        <f>((((((((($A63*2)/PI())/2)+('Calcification Rates'!$F$36-'Calcification Rates'!$G$36))^2)*PI())/2))-((((((($A63*2)/PI())/2)^2)*PI())/2)))*('Calcification Rates'!$H$36-'Calcification Rates'!$I$36)</f>
        <v>61.909194645491191</v>
      </c>
      <c r="AW63" s="2">
        <f>((((((((($A63*2)/PI())/2)+('Calcification Rates'!$F$36+'Calcification Rates'!$G$36))^2)*PI())/2))-((((((($A63*2)/PI())/2)^2)*PI())/2)))*('Calcification Rates'!$H$36+'Calcification Rates'!$I$36)</f>
        <v>101.74657084531994</v>
      </c>
      <c r="AX63" s="2">
        <f>$A63*'Calcification Rates'!$F$37*'Calcification Rates'!$H$37</f>
        <v>78.836072920875424</v>
      </c>
      <c r="AY63" s="2">
        <f>$A63*('Calcification Rates'!$F$37-'Calcification Rates'!$G$37)*('Calcification Rates'!$H$37-'Calcification Rates'!$I$37)</f>
        <v>60.685519224102521</v>
      </c>
      <c r="AZ63" s="2">
        <f>$A63*('Calcification Rates'!$F$37+'Calcification Rates'!$G$37)*('Calcification Rates'!$H$37+'Calcification Rates'!$I$37)</f>
        <v>98.935606089840022</v>
      </c>
      <c r="BA63" s="2">
        <f>$A63*'Calcification Rates'!$F$38*'Calcification Rates'!$H$38</f>
        <v>117.33199533333335</v>
      </c>
      <c r="BB63" s="2">
        <f>$A63*('Calcification Rates'!$F$38-'Calcification Rates'!$G$38)*('Calcification Rates'!$H$38-'Calcification Rates'!$I$38)</f>
        <v>89.525204484848487</v>
      </c>
      <c r="BC63" s="2">
        <f>$A63*('Calcification Rates'!$F$38+'Calcification Rates'!$G$38)*('Calcification Rates'!$H$38+'Calcification Rates'!$I$38)</f>
        <v>148.37914500000002</v>
      </c>
      <c r="BD63" s="2">
        <f>(2*'Calcification Rates'!$F$39*'Calcification Rates'!$H$39)+0.1*'Calcification Rates'!$F$39*(AN63+(2*'Calcification Rates'!$F$39))*'Calcification Rates'!$H$39</f>
        <v>7.8607213639654301</v>
      </c>
      <c r="BE63" s="2">
        <f>(2*('Calcification Rates'!$F$39-'Calcification Rates'!$G$39)*('Calcification Rates'!$H$39-'Calcification Rates'!$I$39))+(0.1*('Calcification Rates'!$F$39-'Calcification Rates'!$G$39)*(AN63+(2*'Calcification Rates'!$F$39-'Calcification Rates'!$G$39)))*('Calcification Rates'!$H$39-'Calcification Rates'!$I$39)</f>
        <v>4.5665052380285713</v>
      </c>
      <c r="BF63" s="2">
        <f>(2*('Calcification Rates'!$F$39+'Calcification Rates'!$G$39)*('Calcification Rates'!$H$39+'Calcification Rates'!$I$39))+(0.1*('Calcification Rates'!$F$39+'Calcification Rates'!$G$39)*(AN63+(2*'Calcification Rates'!$F$39+'Calcification Rates'!$G$39)))*('Calcification Rates'!$H$39+'Calcification Rates'!$I$39)</f>
        <v>12.057087269317144</v>
      </c>
      <c r="BG63" s="2">
        <f>((((((((($A63*2)/PI())/2)+'Calcification Rates'!$F$40)^2)*PI())/2))-((((((($A63*2)/PI())/2)^2)*PI())/2)))*'Calcification Rates'!$H$40</f>
        <v>80.750854168023011</v>
      </c>
      <c r="BH63" s="2">
        <f>((((((((($A63*2)/PI())/2)+('Calcification Rates'!$F$40-'Calcification Rates'!$G$40))^2)*PI())/2))-((((((($A63*2)/PI())/2)^2)*PI())/2)))*('Calcification Rates'!$H$40-'Calcification Rates'!$I$40)</f>
        <v>61.909194645491191</v>
      </c>
      <c r="BI63" s="2">
        <f>((((((((($A63*2)/PI())/2)+('Calcification Rates'!$F$40+'Calcification Rates'!$G$40))^2)*PI())/2))-((((((($A63*2)/PI())/2)^2)*PI())/2)))*('Calcification Rates'!$H$40+'Calcification Rates'!$I$40)</f>
        <v>101.74657084531994</v>
      </c>
      <c r="BJ63" s="2">
        <f>((((((((($A63*2)/PI())/2)+'Calcification Rates'!$F$41)^2)*PI())/2))-((((((($A63*2)/PI())/2)^2)*PI())/2)))*'Calcification Rates'!$H$41</f>
        <v>92.99061704148717</v>
      </c>
      <c r="BK63" s="2">
        <f>((((((((($A63*2)/PI())/2)+('Calcification Rates'!$F$41-'Calcification Rates'!$G$41))^2)*PI())/2))-((((((($A63*2)/PI())/2)^2)*PI())/2)))*('Calcification Rates'!$H$41-'Calcification Rates'!$I$41)</f>
        <v>74.627771358356725</v>
      </c>
      <c r="BL63" s="2">
        <f>((((((((($A63*2)/PI())/2)+('Calcification Rates'!$F$41+'Calcification Rates'!$G$41))^2)*PI())/2))-((((((($A63*2)/PI())/2)^2)*PI())/2)))*('Calcification Rates'!$H$41+'Calcification Rates'!$I$41)</f>
        <v>113.19450828428235</v>
      </c>
      <c r="BM63" s="2">
        <f>((((1-'Calcification Rates'!$J$42)*$A63)*'Calcification Rates'!$F$42*0.1)+('Calcification Rates'!$J$42*$A63*'Calcification Rates'!$F$42))*'Calcification Rates'!$H$42</f>
        <v>23.930441168578728</v>
      </c>
      <c r="BN63" s="2">
        <f>((((1-'Calcification Rates'!$J$42)*BI63)*(('Calcification Rates'!$F$42-'Calcification Rates'!$G$42)*0.1))+('Calcification Rates'!$J$42*BI63*('Calcification Rates'!$F$42-'Calcification Rates'!$G$42)))*('Calcification Rates'!$H$42-'Calcification Rates'!$I$42)</f>
        <v>30.094292720355178</v>
      </c>
      <c r="BO63" s="2">
        <f>((((1-'Calcification Rates'!$J$42)*BI63)*(('Calcification Rates'!$F$42+'Calcification Rates'!$G$42)*0.1))+('Calcification Rates'!$J$42*BI63*('Calcification Rates'!$F$42+'Calcification Rates'!$G$42)))*('Calcification Rates'!$H$42+'Calcification Rates'!$I$42)</f>
        <v>50.988353250720571</v>
      </c>
      <c r="BP63" s="2">
        <f>(2*'Calcification Rates'!$F$43*'Calcification Rates'!$H$43)+0.1*'Calcification Rates'!$F$43*($A63+(2*'Calcification Rates'!$F$43))*'Calcification Rates'!$H$43</f>
        <v>14.636979438319058</v>
      </c>
      <c r="BQ63" s="2">
        <f>(2*('Calcification Rates'!$F$43-'Calcification Rates'!$G$43)*('Calcification Rates'!$H$43-'Calcification Rates'!$I$43))+(0.1*('Calcification Rates'!$F$43-'Calcification Rates'!$G$43)*($A63+(2*'Calcification Rates'!$F$43-'Calcification Rates'!$G$43)))*('Calcification Rates'!$H$43-'Calcification Rates'!$I$43)</f>
        <v>8.5315125736101542</v>
      </c>
      <c r="BR63" s="2">
        <f>(2*('Calcification Rates'!$F$43+'Calcification Rates'!$G$43)*('Calcification Rates'!$H$43+'Calcification Rates'!$I$43))+(0.1*('Calcification Rates'!$F$43+'Calcification Rates'!$G$43)*($A63+(2*'Calcification Rates'!$F$43+'Calcification Rates'!$G$43)))*('Calcification Rates'!$H$43+'Calcification Rates'!$I$43)</f>
        <v>22.376616199452386</v>
      </c>
      <c r="BS63" s="2">
        <f>$A63*'Calcification Rates'!$F$44*'Calcification Rates'!$H$44</f>
        <v>97.374842222222213</v>
      </c>
      <c r="BT63" s="2">
        <f>$A63*('Calcification Rates'!$F$44-'Calcification Rates'!$G$44)*('Calcification Rates'!$H$44-'Calcification Rates'!$I$44)</f>
        <v>72.461206381080189</v>
      </c>
      <c r="BU63" s="2">
        <f>$A63*('Calcification Rates'!$F$44+'Calcification Rates'!$G$44)*('Calcification Rates'!$H$44+'Calcification Rates'!$I$44)</f>
        <v>125.08755005175738</v>
      </c>
      <c r="BV63" s="2">
        <f>(2*'Calcification Rates'!$F$45*'Calcification Rates'!$H$45)+0.1*'Calcification Rates'!$F$45*($A63+(2*'Calcification Rates'!$F$45))*'Calcification Rates'!$H$45</f>
        <v>14.636979438319058</v>
      </c>
      <c r="BW63" s="2">
        <f>(2*('Calcification Rates'!$F$45-'Calcification Rates'!$G$45)*('Calcification Rates'!$H$45-'Calcification Rates'!$I$45))+(0.1*('Calcification Rates'!$F$45-'Calcification Rates'!$G$45)*($A63+(2*'Calcification Rates'!$F$45-'Calcification Rates'!$G$45)))*('Calcification Rates'!$H$45-'Calcification Rates'!$I$45)</f>
        <v>8.5315125736101542</v>
      </c>
      <c r="BX63" s="2">
        <f>(2*('Calcification Rates'!$F$45+'Calcification Rates'!$G$45)*('Calcification Rates'!$H$45+'Calcification Rates'!$I$45))+(0.1*('Calcification Rates'!$F$45+'Calcification Rates'!$G$45)*($A63+(2*'Calcification Rates'!$F$45+'Calcification Rates'!$G$45)))*('Calcification Rates'!$H$45+'Calcification Rates'!$I$45)</f>
        <v>22.376616199452386</v>
      </c>
      <c r="BY63" s="2">
        <f>$A63*'Calcification Rates'!$F$46*'Calcification Rates'!$H$46</f>
        <v>24.741599999999998</v>
      </c>
      <c r="BZ63" s="2">
        <f>$A63*('Calcification Rates'!$F$46-'Calcification Rates'!$G$46)*('Calcification Rates'!$H$46-'Calcification Rates'!$I$46)</f>
        <v>19.082324999999997</v>
      </c>
      <c r="CA63" s="2">
        <f>$A63*('Calcification Rates'!$F$46+'Calcification Rates'!$G$46)*('Calcification Rates'!$H$46+'Calcification Rates'!$I$46)</f>
        <v>30.977325000000004</v>
      </c>
      <c r="CB63" s="2">
        <f>(2*'Calcification Rates'!$F$47*'Calcification Rates'!$H$47)+0.1*'Calcification Rates'!$F$47*(BL63+(2*'Calcification Rates'!$F$47))*'Calcification Rates'!$H$47</f>
        <v>23.794215894470035</v>
      </c>
      <c r="CC63" s="2">
        <f>(2*('Calcification Rates'!$F$47-'Calcification Rates'!$G$47)*('Calcification Rates'!$H$47-'Calcification Rates'!$I$47))+(0.1*('Calcification Rates'!$F$47-'Calcification Rates'!$G$47)*(BL63+(2*'Calcification Rates'!$F$47-'Calcification Rates'!$G$47)))*('Calcification Rates'!$H$47-'Calcification Rates'!$I$47)</f>
        <v>13.889707217895026</v>
      </c>
      <c r="CD63" s="2">
        <f>(2*('Calcification Rates'!$F$47+'Calcification Rates'!$G$47)*('Calcification Rates'!$H$47+'Calcification Rates'!$I$47))+(0.1*('Calcification Rates'!$F$47+'Calcification Rates'!$G$47)*(BL63+(2*'Calcification Rates'!$F$47+'Calcification Rates'!$G$47)))*('Calcification Rates'!$H$47+'Calcification Rates'!$I$47)</f>
        <v>36.322124987996133</v>
      </c>
      <c r="CE63" s="2">
        <f>(2*'Calcification Rates'!$F$48*'Calcification Rates'!$H$48)+0.1*'Calcification Rates'!$F$48*($A63+(2*'Calcification Rates'!$F$48))*'Calcification Rates'!$H$48</f>
        <v>14.636979438319058</v>
      </c>
      <c r="CF63" s="2">
        <f>(2*('Calcification Rates'!$F$48-'Calcification Rates'!$G$48)*('Calcification Rates'!$H$48-'Calcification Rates'!$I$48))+(0.1*('Calcification Rates'!$F$48-'Calcification Rates'!$G$48)*($A63+(2*'Calcification Rates'!$F$48-'Calcification Rates'!$G$48)))*('Calcification Rates'!$H$48-'Calcification Rates'!$I$48)</f>
        <v>8.5315125736101542</v>
      </c>
      <c r="CG63" s="2">
        <f>(2*('Calcification Rates'!$F$48+'Calcification Rates'!$G$48)*('Calcification Rates'!$H$48+'Calcification Rates'!$I$48))+(0.1*('Calcification Rates'!$F$48+'Calcification Rates'!$G$48)*($A63+(2*'Calcification Rates'!$F$48+'Calcification Rates'!$G$48)))*('Calcification Rates'!$H$48+'Calcification Rates'!$I$48)</f>
        <v>22.376616199452386</v>
      </c>
      <c r="CH63" s="2">
        <f>((((1-'Calcification Rates'!$J$52)*$A63)*'Calcification Rates'!$F$52*0.1)+('Calcification Rates'!$J$52*$A63*'Calcification Rates'!$F$52))*'Calcification Rates'!$H$52</f>
        <v>135.09478948</v>
      </c>
      <c r="CI63" s="2">
        <f>((((1-'Calcification Rates'!$J$52)*$A63)*(('Calcification Rates'!$F$52-'Calcification Rates'!$G$52)*0.1))+('Calcification Rates'!$J$52*$A63*('Calcification Rates'!$F$52-'Calcification Rates'!$G$52)))*('Calcification Rates'!$H$52-'Calcification Rates'!$I$52)</f>
        <v>88.43494934136038</v>
      </c>
      <c r="CJ63" s="2">
        <f>((((1-'Calcification Rates'!$J$52)*$A63)*(('Calcification Rates'!$F$52+'Calcification Rates'!$G$52)*0.1))+('Calcification Rates'!$J$52*$A63*('Calcification Rates'!$F$52+'Calcification Rates'!$G$52)))*('Calcification Rates'!$H$52+'Calcification Rates'!$I$52)</f>
        <v>191.12871064267941</v>
      </c>
      <c r="CK63" s="2">
        <f>((((1-'Calcification Rates'!$J$53)*$A63)*'Calcification Rates'!$F$53*0.1)+('Calcification Rates'!$J$53*$A63*'Calcification Rates'!$F$53))*'Calcification Rates'!$H$53</f>
        <v>161.66612908763642</v>
      </c>
      <c r="CL63" s="2">
        <f>((((1-'Calcification Rates'!$J$53)*$A63)*(('Calcification Rates'!$F$53-'Calcification Rates'!$G$53)*0.1))+('Calcification Rates'!$J$53*$A63*('Calcification Rates'!$F$53-'Calcification Rates'!$G$53)))*('Calcification Rates'!$H$53-'Calcification Rates'!$I$53)</f>
        <v>111.88683494032998</v>
      </c>
      <c r="CM63" s="2">
        <f>((((1-'Calcification Rates'!$J$53)*$A63)*(('Calcification Rates'!$F$53+'Calcification Rates'!$G$53)*0.1))+('Calcification Rates'!$J$53*$A63*('Calcification Rates'!$F$53+'Calcification Rates'!$G$53)))*('Calcification Rates'!$H$53+'Calcification Rates'!$I$53)</f>
        <v>220.553402288326</v>
      </c>
      <c r="CN63" s="2">
        <f>((((1-'Calcification Rates'!$J$54)*$A63)*'Calcification Rates'!$F$54*0.1)+('Calcification Rates'!$J$54*$A63*'Calcification Rates'!$F$54))*'Calcification Rates'!$H$54</f>
        <v>137.83316767309938</v>
      </c>
      <c r="CO63" s="2">
        <f>((((1-'Calcification Rates'!$J$54)*$A63)*(('Calcification Rates'!$F$54-'Calcification Rates'!$G$54)*0.1))+('Calcification Rates'!$J$54*$A63*('Calcification Rates'!$F$54-'Calcification Rates'!$G$54)))*('Calcification Rates'!$H$54-'Calcification Rates'!$I$54)</f>
        <v>98.583576383162921</v>
      </c>
      <c r="CP63" s="2">
        <f>((((1-'Calcification Rates'!$J$54)*$A63)*(('Calcification Rates'!$F$54+'Calcification Rates'!$G$54)*0.1))+('Calcification Rates'!$J$54*$A63*('Calcification Rates'!$F$54+'Calcification Rates'!$G$54)))*('Calcification Rates'!$H$54+'Calcification Rates'!$I$54)</f>
        <v>183.32134786706709</v>
      </c>
      <c r="CQ63" s="2">
        <f>((((1-'Calcification Rates'!$J$55)*$A63)*'Calcification Rates'!$F$55*0.1)+('Calcification Rates'!$J$55*$A63*'Calcification Rates'!$F$55))*'Calcification Rates'!$H$55</f>
        <v>137.84370883802086</v>
      </c>
      <c r="CR63" s="2">
        <f>((((1-'Calcification Rates'!$J$55)*$A63)*(('Calcification Rates'!$F$55-'Calcification Rates'!$G$55)*0.1))+('Calcification Rates'!$J$55*$A63*('Calcification Rates'!$F$55-'Calcification Rates'!$G$55)))*('Calcification Rates'!$H$55-'Calcification Rates'!$I$55)</f>
        <v>100.72598463659952</v>
      </c>
      <c r="CS63" s="2">
        <f>((((1-'Calcification Rates'!$J$55)*$A63)*(('Calcification Rates'!$F$55+'Calcification Rates'!$G$55)*0.1))+('Calcification Rates'!$J$55*$A63*('Calcification Rates'!$F$55+'Calcification Rates'!$G$55)))*('Calcification Rates'!$H$55+'Calcification Rates'!$I$55)</f>
        <v>180.60606522733238</v>
      </c>
      <c r="CT63" s="2">
        <f>((((1-'Calcification Rates'!$J$56)*$A63)*'Calcification Rates'!$F$56*0.1)+('Calcification Rates'!$J$56*$A63*'Calcification Rates'!$F$56))*'Calcification Rates'!$H$56</f>
        <v>133.14264938333335</v>
      </c>
      <c r="CU63" s="2">
        <f>((((1-'Calcification Rates'!$J$56)*$A63)*(('Calcification Rates'!$F$56-'Calcification Rates'!$G$56)*0.1))+('Calcification Rates'!$J$56*$A63*('Calcification Rates'!$F$56-'Calcification Rates'!$G$56)))*('Calcification Rates'!$H$56-'Calcification Rates'!$I$56)</f>
        <v>98.657961972182619</v>
      </c>
      <c r="CV63" s="2">
        <f>((((1-'Calcification Rates'!$J$56)*$A63)*(('Calcification Rates'!$F$56+'Calcification Rates'!$G$56)*0.1))+('Calcification Rates'!$J$56*$A63*('Calcification Rates'!$F$56+'Calcification Rates'!$G$56)))*('Calcification Rates'!$H$56+'Calcification Rates'!$I$56)</f>
        <v>172.69878920475506</v>
      </c>
      <c r="CW63" s="2">
        <f>((((1-'Calcification Rates'!$J$57)*$A63)*'Calcification Rates'!$F$57*0.1)+('Calcification Rates'!$J$57*$A63*'Calcification Rates'!$F$57))*'Calcification Rates'!$H$57</f>
        <v>136.16861868750001</v>
      </c>
      <c r="CX63" s="2">
        <f>((((1-'Calcification Rates'!$J$57)*$A63)*(('Calcification Rates'!$F$57-'Calcification Rates'!$G$57)*0.1))+('Calcification Rates'!$J$57*$A63*('Calcification Rates'!$F$57-'Calcification Rates'!$G$57)))*('Calcification Rates'!$H$57-'Calcification Rates'!$I$57)</f>
        <v>89.171619474857351</v>
      </c>
      <c r="CY63" s="2">
        <f>((((1-'Calcification Rates'!$J$57)*$A63)*(('Calcification Rates'!$F$57+'Calcification Rates'!$G$57)*0.1))+('Calcification Rates'!$J$57*$A63*('Calcification Rates'!$F$57+'Calcification Rates'!$G$57)))*('Calcification Rates'!$H$57+'Calcification Rates'!$I$57)</f>
        <v>191.61803858392773</v>
      </c>
      <c r="CZ63" s="2">
        <f>((((1-'Calcification Rates'!$J$58)*$A63)*'Calcification Rates'!$F$58*0.1)+('Calcification Rates'!$J$58*$A63*'Calcification Rates'!$F$58))*'Calcification Rates'!$H$58</f>
        <v>137.83316767309938</v>
      </c>
      <c r="DA63" s="2">
        <f>((((1-'Calcification Rates'!$J$58)*$A63)*(('Calcification Rates'!$F$58-'Calcification Rates'!$G$58)*0.1))+('Calcification Rates'!$J$58*$A63*('Calcification Rates'!$F$58-'Calcification Rates'!$G$58)))*('Calcification Rates'!$H$58-'Calcification Rates'!$I$58)</f>
        <v>98.583576383162921</v>
      </c>
      <c r="DB63" s="2">
        <f>((((1-'Calcification Rates'!$J$58)*$A63)*(('Calcification Rates'!$F$58+'Calcification Rates'!$G$58)*0.1))+('Calcification Rates'!$J$58*$A63*('Calcification Rates'!$F$58+'Calcification Rates'!$G$58)))*('Calcification Rates'!$H$58+'Calcification Rates'!$I$58)</f>
        <v>183.32134786706709</v>
      </c>
      <c r="DC63" s="2">
        <f>((((1-'Calcification Rates'!$J$59)*$A63)*'Calcification Rates'!$F$59*0.1)+('Calcification Rates'!$J$59*$A63*'Calcification Rates'!$F$59))*'Calcification Rates'!$H$59</f>
        <v>114.26181816</v>
      </c>
      <c r="DD63" s="2">
        <f>((((1-'Calcification Rates'!$J$59)*$A63)*(('Calcification Rates'!$F$59-'Calcification Rates'!$G$59)*0.1))+('Calcification Rates'!$J$59*$A63*('Calcification Rates'!$F$59-'Calcification Rates'!$G$59)))*('Calcification Rates'!$H$59-'Calcification Rates'!$I$59)</f>
        <v>88.638593699999987</v>
      </c>
      <c r="DE63" s="2">
        <f>((((1-'Calcification Rates'!$J$59)*$A63)*(('Calcification Rates'!$F$59+'Calcification Rates'!$G$59)*0.1))+('Calcification Rates'!$J$59*$A63*('Calcification Rates'!$F$59+'Calcification Rates'!$G$59)))*('Calcification Rates'!$H$59+'Calcification Rates'!$I$59)</f>
        <v>142.31472995999999</v>
      </c>
      <c r="DF63" s="2">
        <f>((((1-'Calcification Rates'!$J$60)*$A63)*'Calcification Rates'!$F$60*0.1)+('Calcification Rates'!$J$60*$A63*'Calcification Rates'!$F$60))*'Calcification Rates'!$H$60</f>
        <v>148.44510757317073</v>
      </c>
      <c r="DG63" s="2">
        <f>((((1-'Calcification Rates'!$J$60)*$A63)*(('Calcification Rates'!$F$60-'Calcification Rates'!$G$60)*0.1))+('Calcification Rates'!$J$60*$A63*('Calcification Rates'!$F$60-'Calcification Rates'!$G$60)))*('Calcification Rates'!$H$60-'Calcification Rates'!$I$60)</f>
        <v>113.41382052600825</v>
      </c>
      <c r="DH63" s="2">
        <f>((((1-'Calcification Rates'!$J$60)*$A63)*(('Calcification Rates'!$F$60+'Calcification Rates'!$G$60)*0.1))+('Calcification Rates'!$J$60*$A63*('Calcification Rates'!$F$60+'Calcification Rates'!$G$60)))*('Calcification Rates'!$H$60+'Calcification Rates'!$I$60)</f>
        <v>188.04724544668883</v>
      </c>
      <c r="DI63" s="2">
        <f>((((1-'Calcification Rates'!$J$61)*$A63)*'Calcification Rates'!$F$61*0.1)+('Calcification Rates'!$J$61*$A63*'Calcification Rates'!$F$61))*'Calcification Rates'!$H$61</f>
        <v>137.83316767309938</v>
      </c>
      <c r="DJ63" s="2">
        <f>((((1-'Calcification Rates'!$J$61)*$A63)*(('Calcification Rates'!$F$61-'Calcification Rates'!$G$61)*0.1))+('Calcification Rates'!$J$61*$A63*('Calcification Rates'!$F$61-'Calcification Rates'!$G$61)))*('Calcification Rates'!$H$61-'Calcification Rates'!$I$61)</f>
        <v>98.583576383162921</v>
      </c>
      <c r="DK63" s="2">
        <f>((((1-'Calcification Rates'!$J$61)*$A63)*(('Calcification Rates'!$F$61+'Calcification Rates'!$G$61)*0.1))+('Calcification Rates'!$J$61*$A63*('Calcification Rates'!$F$61+'Calcification Rates'!$G$61)))*('Calcification Rates'!$H$61+'Calcification Rates'!$I$61)</f>
        <v>183.32134786706709</v>
      </c>
      <c r="DL63" s="2">
        <f>(2*'Calcification Rates'!$F$62*'Calcification Rates'!$H$62)+0.1*'Calcification Rates'!$F$62*(CV63+(2*'Calcification Rates'!$F$62))*'Calcification Rates'!$H$62</f>
        <v>34.233911342393029</v>
      </c>
      <c r="DM63" s="2">
        <f>(2*('Calcification Rates'!$F$62-'Calcification Rates'!$G$62)*('Calcification Rates'!$H$62-'Calcification Rates'!$I$62))+(0.1*('Calcification Rates'!$F$62-'Calcification Rates'!$G$62)*(CV63+(2*'Calcification Rates'!$F$62-'Calcification Rates'!$G$62)))*('Calcification Rates'!$H$62-'Calcification Rates'!$I$62)</f>
        <v>19.998310015789613</v>
      </c>
      <c r="DN63" s="2">
        <f>(2*('Calcification Rates'!$F$62+'Calcification Rates'!$G$62)*('Calcification Rates'!$H$62+'Calcification Rates'!$I$62))+(0.1*('Calcification Rates'!$F$62+'Calcification Rates'!$G$62)*(CV63+(2*'Calcification Rates'!$F$62+'Calcification Rates'!$G$62)))*('Calcification Rates'!$H$62+'Calcification Rates'!$I$62)</f>
        <v>52.220684047365914</v>
      </c>
      <c r="DO63" s="2">
        <f>((((((((($A63*2)/PI())/2)+'Calcification Rates'!$F$63)^2)*PI())/2))-((((((($A63*2)/PI())/2)^2)*PI())/2)))*'Calcification Rates'!$H$63</f>
        <v>65.48976764881516</v>
      </c>
      <c r="DP63" s="2">
        <f>((((((((($A63*2)/PI())/2)+('Calcification Rates'!$F$63-'Calcification Rates'!$G$63))^2)*PI())/2))-((((((($A63*2)/PI())/2)^2)*PI())/2)))*('Calcification Rates'!$H$63-'Calcification Rates'!$I$63)</f>
        <v>48.163236790502793</v>
      </c>
      <c r="DQ63" s="2">
        <f>((((((((($A63*2)/PI())/2)+('Calcification Rates'!$F$63+'Calcification Rates'!$G$63))^2)*PI())/2))-((((((($A63*2)/PI())/2)^2)*PI())/2)))*('Calcification Rates'!$H$63+'Calcification Rates'!$I$63)</f>
        <v>84.806860475640534</v>
      </c>
      <c r="DR63" s="2">
        <f>(2*'Calcification Rates'!$F$64*'Calcification Rates'!$H$64)+0.1*'Calcification Rates'!$F$64*($A63+(2*'Calcification Rates'!$F$64))*'Calcification Rates'!$H$64</f>
        <v>14.636979438319058</v>
      </c>
      <c r="DS63" s="2">
        <f>(2*('Calcification Rates'!$F$64-'Calcification Rates'!$G$64)*('Calcification Rates'!$H$64-'Calcification Rates'!$I$64))+(0.1*('Calcification Rates'!$F$64-'Calcification Rates'!$G$64)*($A63+(2*'Calcification Rates'!$F$64-'Calcification Rates'!$G$64)))*('Calcification Rates'!$H$64-'Calcification Rates'!$I$64)</f>
        <v>8.5315125736101542</v>
      </c>
      <c r="DT63" s="2">
        <f>(2*('Calcification Rates'!$F$64+'Calcification Rates'!$G$64)*('Calcification Rates'!$H$64+'Calcification Rates'!$I$64))+(0.1*('Calcification Rates'!$F$64+'Calcification Rates'!$G$64)*($A63+(2*'Calcification Rates'!$F$64+'Calcification Rates'!$G$64)))*('Calcification Rates'!$H$64+'Calcification Rates'!$I$64)</f>
        <v>22.376616199452386</v>
      </c>
      <c r="DU63" s="2">
        <f>((((((((($A63*2)/PI())/2)+'Calcification Rates'!$F$65)^2)*PI())/2))-((((((($A63*2)/PI())/2)^2)*PI())/2)))*'Calcification Rates'!$H$65</f>
        <v>65.48976764881516</v>
      </c>
      <c r="DV63" s="2">
        <f>((((((((($A63*2)/PI())/2)+('Calcification Rates'!$F$65-'Calcification Rates'!$G$65))^2)*PI())/2))-((((((($A63*2)/PI())/2)^2)*PI())/2)))*('Calcification Rates'!$H$65-'Calcification Rates'!$I$65)</f>
        <v>48.163236790502793</v>
      </c>
      <c r="DW63" s="2">
        <f>((((((((($A63*2)/PI())/2)+('Calcification Rates'!$F$65+'Calcification Rates'!$G$65))^2)*PI())/2))-((((((($A63*2)/PI())/2)^2)*PI())/2)))*('Calcification Rates'!$H$65+'Calcification Rates'!$I$65)</f>
        <v>84.806860475640534</v>
      </c>
      <c r="DX63" s="2">
        <f>(2*'Calcification Rates'!$F$66*'Calcification Rates'!$H$66)+0.1*'Calcification Rates'!$F$66*(DH63+(2*'Calcification Rates'!$F$66))*'Calcification Rates'!$H$66</f>
        <v>36.926712705301895</v>
      </c>
      <c r="DY63" s="2">
        <f>(2*('Calcification Rates'!$F$66-'Calcification Rates'!$G$66)*('Calcification Rates'!$H$66-'Calcification Rates'!$I$66))+(0.1*('Calcification Rates'!$F$66-'Calcification Rates'!$G$66)*(DH63+(2*'Calcification Rates'!$F$66-'Calcification Rates'!$G$66)))*('Calcification Rates'!$H$66-'Calcification Rates'!$I$66)</f>
        <v>21.573955016325726</v>
      </c>
      <c r="DZ63" s="2">
        <f>(2*('Calcification Rates'!$F$66+'Calcification Rates'!$G$66)*('Calcification Rates'!$H$66+'Calcification Rates'!$I$66))+(0.1*('Calcification Rates'!$F$66+'Calcification Rates'!$G$66)*(DH63+(2*'Calcification Rates'!$F$66+'Calcification Rates'!$G$66)))*('Calcification Rates'!$H$66+'Calcification Rates'!$I$66)</f>
        <v>56.321537536523557</v>
      </c>
      <c r="EA63" s="2">
        <f>((((((((($A63*2)/PI())/2)+'Calcification Rates'!$F$67)^2)*PI())/2))-((((((($A63*2)/PI())/2)^2)*PI())/2)))*'Calcification Rates'!$H$67</f>
        <v>65.48976764881516</v>
      </c>
      <c r="EB63" s="2">
        <f>((((((((($A63*2)/PI())/2)+('Calcification Rates'!$F$67-'Calcification Rates'!$G$67))^2)*PI())/2))-((((((($A63*2)/PI())/2)^2)*PI())/2)))*('Calcification Rates'!$H$67-'Calcification Rates'!$I$67)</f>
        <v>48.163236790502793</v>
      </c>
      <c r="EC63" s="2">
        <f>((((((((($A63*2)/PI())/2)+('Calcification Rates'!$F$67+'Calcification Rates'!$G$67))^2)*PI())/2))-((((((($A63*2)/PI())/2)^2)*PI())/2)))*('Calcification Rates'!$H$67+'Calcification Rates'!$I$67)</f>
        <v>84.806860475640534</v>
      </c>
      <c r="ED63" s="2">
        <f>((((((((($A63*2)/PI())/2)+'Calcification Rates'!$F$68)^2)*PI())/2))-((((((($A63*2)/PI())/2)^2)*PI())/2)))*'Calcification Rates'!$H$68</f>
        <v>65.48976764881516</v>
      </c>
      <c r="EE63" s="2">
        <f>((((((((($A63*2)/PI())/2)+('Calcification Rates'!$F$68-'Calcification Rates'!$G$68))^2)*PI())/2))-((((((($A63*2)/PI())/2)^2)*PI())/2)))*('Calcification Rates'!$H$68-'Calcification Rates'!$I$68)</f>
        <v>48.163236790502793</v>
      </c>
      <c r="EF63" s="2">
        <f>((((((((($A63*2)/PI())/2)+('Calcification Rates'!$F$68+'Calcification Rates'!$G$68))^2)*PI())/2))-((((((($A63*2)/PI())/2)^2)*PI())/2)))*('Calcification Rates'!$H$68+'Calcification Rates'!$I$68)</f>
        <v>84.806860475640534</v>
      </c>
      <c r="EG63" s="2">
        <f>((((1-'Calcification Rates'!$J$69)*$A63)*'Calcification Rates'!$F$69*0.1)+('Calcification Rates'!$J$69*$A63*'Calcification Rates'!$F$69))*'Calcification Rates'!$H$69</f>
        <v>18.722543950000006</v>
      </c>
      <c r="EH63" s="2">
        <f>((((1-'Calcification Rates'!$J$69)*EC63)*(('Calcification Rates'!$F$69-'Calcification Rates'!$G$69)*0.1))+('Calcification Rates'!$J$69*EC63*('Calcification Rates'!$F$69-'Calcification Rates'!$G$69)))*('Calcification Rates'!$H$69-'Calcification Rates'!$I$69)</f>
        <v>19.234850630915407</v>
      </c>
      <c r="EI63" s="2">
        <f>((((1-'Calcification Rates'!$J$69)*EC63)*(('Calcification Rates'!$F$69+'Calcification Rates'!$G$69)*0.1))+('Calcification Rates'!$J$69*EC63*('Calcification Rates'!$F$69+'Calcification Rates'!$G$69)))*('Calcification Rates'!$H$69+'Calcification Rates'!$I$69)</f>
        <v>33.546937084377774</v>
      </c>
      <c r="EJ63" s="2">
        <f>(2*'Calcification Rates'!$F$70*'Calcification Rates'!$H$70)+0.1*'Calcification Rates'!$F$70*(DT63+(2*'Calcification Rates'!$F$70))*'Calcification Rates'!$H$70</f>
        <v>7.8607213639654301</v>
      </c>
      <c r="EK63" s="2">
        <f>(2*('Calcification Rates'!$F$70-'Calcification Rates'!$G$70)*('Calcification Rates'!$H$70-'Calcification Rates'!$I$70))+(0.1*('Calcification Rates'!$F$70-'Calcification Rates'!$G$70)*(DT63+(2*'Calcification Rates'!$F$70-'Calcification Rates'!$G$70)))*('Calcification Rates'!$H$70-'Calcification Rates'!$I$70)</f>
        <v>4.5665052380285713</v>
      </c>
      <c r="EL63" s="2">
        <f>(2*('Calcification Rates'!$F$70+'Calcification Rates'!$G$70)*('Calcification Rates'!$H$70+'Calcification Rates'!$I$70))+(0.1*('Calcification Rates'!$F$70+'Calcification Rates'!$G$70)*(DT63+(2*'Calcification Rates'!$F$70+'Calcification Rates'!$G$70)))*('Calcification Rates'!$H$70+'Calcification Rates'!$I$70)</f>
        <v>12.057087269317144</v>
      </c>
      <c r="EM63" s="2">
        <f>((((1-'Calcification Rates'!$J$71)*$A63)*'Calcification Rates'!$F$71*0.1)+('Calcification Rates'!$J$71*$A63*'Calcification Rates'!$F$71))*'Calcification Rates'!$H$71</f>
        <v>137.83316767309938</v>
      </c>
      <c r="EN63" s="2">
        <f>((((1-'Calcification Rates'!$J$71)*$A63)*(('Calcification Rates'!$F$71-'Calcification Rates'!$G$71)*0.1))+('Calcification Rates'!$J$71*$A63*('Calcification Rates'!$F$71-'Calcification Rates'!$G$71)))*('Calcification Rates'!$H$71-'Calcification Rates'!$I$71)</f>
        <v>98.583576383162921</v>
      </c>
      <c r="EO63" s="2">
        <f>((((1-'Calcification Rates'!$J$71)*$A63)*(('Calcification Rates'!$F$71+'Calcification Rates'!$G$71)*0.1))+('Calcification Rates'!$J$71*$A63*('Calcification Rates'!$F$71+'Calcification Rates'!$G$71)))*('Calcification Rates'!$H$71+'Calcification Rates'!$I$71)</f>
        <v>183.32134786706709</v>
      </c>
      <c r="EP63" s="2">
        <f>(2*'Calcification Rates'!$F$72*'Calcification Rates'!$H$72)+0.1*'Calcification Rates'!$F$72*($A63+(2*'Calcification Rates'!$F$72))*'Calcification Rates'!$H$72</f>
        <v>14.636979438319058</v>
      </c>
      <c r="EQ63" s="2">
        <f>(2*('Calcification Rates'!$F$72-'Calcification Rates'!$G$72)*('Calcification Rates'!$H$72-'Calcification Rates'!$I$72))+(0.1*('Calcification Rates'!$F$72-'Calcification Rates'!$G$72)*($A63+(2*'Calcification Rates'!$F$72-'Calcification Rates'!$G$72)))*('Calcification Rates'!$H$72-'Calcification Rates'!$I$72)</f>
        <v>8.5315125736101542</v>
      </c>
      <c r="ER63" s="2">
        <f>(2*('Calcification Rates'!$F$72+'Calcification Rates'!$G$72)*('Calcification Rates'!$H$72+'Calcification Rates'!$I$72))+(0.1*('Calcification Rates'!$F$72+'Calcification Rates'!$G$72)*($A63+(2*'Calcification Rates'!$F$72+'Calcification Rates'!$G$72)))*('Calcification Rates'!$H$72+'Calcification Rates'!$I$72)</f>
        <v>22.376616199452386</v>
      </c>
      <c r="ES63" s="2">
        <f>$A63*'Calcification Rates'!$F$73*'Calcification Rates'!$H$73</f>
        <v>82.350000000000009</v>
      </c>
      <c r="ET63" s="2">
        <f>$A63*('Calcification Rates'!$F$73-'Calcification Rates'!$G$73)*('Calcification Rates'!$H$73-'Calcification Rates'!$I$73)</f>
        <v>57.656590000000008</v>
      </c>
      <c r="EU63" s="2">
        <f>$A63*('Calcification Rates'!$F$73+'Calcification Rates'!$G$73)*('Calcification Rates'!$H$73+'Calcification Rates'!$I$73)</f>
        <v>111.41284000000002</v>
      </c>
      <c r="EV63" s="2">
        <f>(2*'Calcification Rates'!$F$74*'Calcification Rates'!$H$74)+0.1*'Calcification Rates'!$F$74*($A63+(2*'Calcification Rates'!$F$74))*'Calcification Rates'!$H$74</f>
        <v>14.636979438319058</v>
      </c>
      <c r="EW63" s="2">
        <f>(2*('Calcification Rates'!$F$74-'Calcification Rates'!$G$74)*('Calcification Rates'!$H$74-'Calcification Rates'!$I$74))+(0.1*('Calcification Rates'!$F$74-'Calcification Rates'!$G$74)*($A63+(2*'Calcification Rates'!$F$74-'Calcification Rates'!$G$74)))*('Calcification Rates'!$H$74-'Calcification Rates'!$I$74)</f>
        <v>8.5315125736101542</v>
      </c>
      <c r="EX63" s="2">
        <f>(2*('Calcification Rates'!$F$74+'Calcification Rates'!$G$74)*('Calcification Rates'!$H$74+'Calcification Rates'!$I$74))+(0.1*('Calcification Rates'!$F$74+'Calcification Rates'!$G$74)*($A63+(2*'Calcification Rates'!$F$74+'Calcification Rates'!$G$74)))*('Calcification Rates'!$H$74+'Calcification Rates'!$I$74)</f>
        <v>22.376616199452386</v>
      </c>
      <c r="EY63" s="2">
        <f>$A63*'Calcification Rates'!$F$75*'Calcification Rates'!$H$75</f>
        <v>51.430311700680285</v>
      </c>
      <c r="EZ63" s="2">
        <f>$A63*('Calcification Rates'!$F$75-'Calcification Rates'!$G$75)*('Calcification Rates'!$H$75-'Calcification Rates'!$I$75)</f>
        <v>39.924567795455886</v>
      </c>
      <c r="FA63" s="2">
        <f>$A63*('Calcification Rates'!$F$75+'Calcification Rates'!$G$75)*('Calcification Rates'!$H$75+'Calcification Rates'!$I$75)</f>
        <v>64.2741251883008</v>
      </c>
      <c r="FB63" s="2">
        <f>((((1-'Calcification Rates'!$J$76)*$A63)*'Calcification Rates'!$F$76*0.1)+('Calcification Rates'!$J$76*$A63*'Calcification Rates'!$F$76))*'Calcification Rates'!$H$76</f>
        <v>35.212860000000006</v>
      </c>
      <c r="FC63" s="2">
        <f>((((1-'Calcification Rates'!$J$76)*$A63)*(('Calcification Rates'!$F$76-'Calcification Rates'!$G$76)*0.1))+('Calcification Rates'!$J$76*$A63*('Calcification Rates'!$F$76-'Calcification Rates'!$G$76)))*('Calcification Rates'!$H$76-'Calcification Rates'!$I$76)</f>
        <v>24.645871968000002</v>
      </c>
      <c r="FD63" s="2">
        <f>((((1-'Calcification Rates'!$J$76)*$A63)*(('Calcification Rates'!$F$76+'Calcification Rates'!$G$76)*0.1))+('Calcification Rates'!$J$76*$A63*('Calcification Rates'!$F$76+'Calcification Rates'!$G$76)))*('Calcification Rates'!$H$76+'Calcification Rates'!$I$76)</f>
        <v>47.651607168000005</v>
      </c>
      <c r="FE63" s="113">
        <f>$A63*'Calcification Rates'!$F$77*'Calcification Rates'!$H$77</f>
        <v>107.97</v>
      </c>
      <c r="FF63" s="113">
        <f>$A63*('Calcification Rates'!$F$77-'Calcification Rates'!$G$77)*('Calcification Rates'!$H$77-'Calcification Rates'!$I$77)</f>
        <v>75.450900000000019</v>
      </c>
      <c r="FG63" s="113">
        <f>$A63*('Calcification Rates'!$F$77+'Calcification Rates'!$G$77)*('Calcification Rates'!$H$77+'Calcification Rates'!$I$77)</f>
        <v>146.27800000000002</v>
      </c>
      <c r="FH63" s="113">
        <f>$A63*'Calcification Rates'!$F$81*'Calcification Rates'!$H$81</f>
        <v>10.857999999999999</v>
      </c>
      <c r="FI63" s="113">
        <f>$A63*('Calcification Rates'!$F$81-'Calcification Rates'!$G$81)*('Calcification Rates'!$H$81-'Calcification Rates'!$I$81)</f>
        <v>6.1609999999999996</v>
      </c>
      <c r="FJ63" s="113">
        <f>$A63*('Calcification Rates'!$F$81+'Calcification Rates'!$G$81)*('Calcification Rates'!$H$81+'Calcification Rates'!$I$81)</f>
        <v>15.555</v>
      </c>
      <c r="FK63" s="113">
        <f>$A63*'Calcification Rates'!$F$84*'Calcification Rates'!$H$84</f>
        <v>10.857999999999999</v>
      </c>
      <c r="FL63" s="113">
        <f>$A63*('Calcification Rates'!$F$84-'Calcification Rates'!$G$84)*('Calcification Rates'!$H$84-'Calcification Rates'!$I$84)</f>
        <v>6.1609999999999996</v>
      </c>
      <c r="FM63" s="113">
        <f>$A63*('Calcification Rates'!$F$84+'Calcification Rates'!$G$84)*('Calcification Rates'!$H$84+'Calcification Rates'!$I$84)</f>
        <v>15.555</v>
      </c>
    </row>
    <row r="64" spans="1:169" x14ac:dyDescent="0.3">
      <c r="A64" s="1">
        <v>62</v>
      </c>
      <c r="B64" s="2">
        <f>((((1-'Calcification Rates'!$J$11)*A64)*'Calcification Rates'!$F$11*0.1)+('Calcification Rates'!$J$11*A64*'Calcification Rates'!$F$11))*'Calcification Rates'!$H$11</f>
        <v>140.09272779888789</v>
      </c>
      <c r="C64" s="2">
        <f>((((1-'Calcification Rates'!$J$11)*A64)*(('Calcification Rates'!$F$11-'Calcification Rates'!$G$11)*0.1))+('Calcification Rates'!$J$11*A64*('Calcification Rates'!$F$11-'Calcification Rates'!$G$11)))*('Calcification Rates'!$H$11-'Calcification Rates'!$I$11)</f>
        <v>100.19970058616559</v>
      </c>
      <c r="D64" s="2">
        <f>((((1-'Calcification Rates'!$J$11)*A64)*(('Calcification Rates'!$F$11+'Calcification Rates'!$G$11)*0.1))+('Calcification Rates'!$J$11*A64*('Calcification Rates'!$F$11+'Calcification Rates'!$G$11)))*('Calcification Rates'!$H$11+'Calcification Rates'!$I$11)</f>
        <v>186.32661586488786</v>
      </c>
      <c r="E64" s="2">
        <f>((((1-'Calcification Rates'!$J$12)*A64)*'Calcification Rates'!$F$12*0.1)+('Calcification Rates'!$J$12*A64*'Calcification Rates'!$F$12))*'Calcification Rates'!$H$12</f>
        <v>24.322743482817717</v>
      </c>
      <c r="F64" s="2">
        <f>((((1-'Calcification Rates'!$J$12)*A64)*(('Calcification Rates'!$F$12-'Calcification Rates'!$G$12)*0.1))+('Calcification Rates'!$J$12*A64*('Calcification Rates'!$F$12-'Calcification Rates'!$G$12)))*('Calcification Rates'!$H$12-'Calcification Rates'!$I$12)</f>
        <v>18.338172315394988</v>
      </c>
      <c r="G64" s="2">
        <f>((((1-'Calcification Rates'!$J$12)*A64)*(('Calcification Rates'!$F$12+'Calcification Rates'!$G$12)*0.1))+('Calcification Rates'!$J$12*A64*('Calcification Rates'!$F$12+'Calcification Rates'!$G$12)))*('Calcification Rates'!$H$12+'Calcification Rates'!$I$12)</f>
        <v>31.070117403274487</v>
      </c>
      <c r="H64" s="2">
        <f>(2*'Calcification Rates'!$F$13*'Calcification Rates'!$H$13)+0.1*'Calcification Rates'!$F$13*(A64+(2*'Calcification Rates'!$F$13))*'Calcification Rates'!$H$13</f>
        <v>14.812423881751215</v>
      </c>
      <c r="I64" s="2">
        <f>(2*('Calcification Rates'!$F$13-'Calcification Rates'!$G$13)*('Calcification Rates'!$H$13-'Calcification Rates'!$I$13))+(0.1*('Calcification Rates'!$F$13-'Calcification Rates'!$G$13)*(A64+(2*'Calcification Rates'!$F$13-'Calcification Rates'!$G$13)))*('Calcification Rates'!$H$13-'Calcification Rates'!$I$13)</f>
        <v>8.6341707807744204</v>
      </c>
      <c r="J64" s="2">
        <f>(2*('Calcification Rates'!$F$13+'Calcification Rates'!$G$13)*('Calcification Rates'!$H$13+'Calcification Rates'!$I$13))+(0.1*('Calcification Rates'!$F$13+'Calcification Rates'!$G$13)*(A64+(2*'Calcification Rates'!$F$13+'Calcification Rates'!$G$13)))*('Calcification Rates'!$H$13+'Calcification Rates'!$I$13)</f>
        <v>22.643799649339257</v>
      </c>
      <c r="K64" s="2">
        <f>(2*'Calcification Rates'!$F$14*'Calcification Rates'!$H$14)+0.1*'Calcification Rates'!$F$14*(A64+(2*'Calcification Rates'!$F$14))*'Calcification Rates'!$H$14</f>
        <v>27.768595705672286</v>
      </c>
      <c r="L64" s="2">
        <f>(2*('Calcification Rates'!$F$14-'Calcification Rates'!$G$14)*('Calcification Rates'!$H$14-'Calcification Rates'!$I$14))+(0.1*('Calcification Rates'!$F$14-'Calcification Rates'!$G$14)*(A64+(2*'Calcification Rates'!$F$14-'Calcification Rates'!$G$14)))*('Calcification Rates'!$H$14-'Calcification Rates'!$I$14)</f>
        <v>17.332852143845976</v>
      </c>
      <c r="M64" s="2">
        <f>(2*('Calcification Rates'!$F$14+'Calcification Rates'!$G$14)*('Calcification Rates'!$H$14+'Calcification Rates'!$I$14))+(0.1*('Calcification Rates'!$F$14+'Calcification Rates'!$G$14)*(A64+(2*'Calcification Rates'!$F$14+'Calcification Rates'!$G$14)))*('Calcification Rates'!$H$14+'Calcification Rates'!$I$14)</f>
        <v>40.712097514327972</v>
      </c>
      <c r="N64" s="2">
        <f>((((((((($A64*2)/PI())/2)+'Calcification Rates'!$F$15)^2)*PI())/2))-((((((($A64*2)/PI())/2)^2)*PI())/2)))*'Calcification Rates'!$H$15</f>
        <v>77.676412995697532</v>
      </c>
      <c r="O64" s="2">
        <f>((((((((($A64*2)/PI())/2)+('Calcification Rates'!$F$15-'Calcification Rates'!$G$15))^2)*PI())/2))-((((((($A64*2)/PI())/2)^2)*PI())/2)))*('Calcification Rates'!$H$15-'Calcification Rates'!$I$15)</f>
        <v>59.259510814567641</v>
      </c>
      <c r="P64" s="2">
        <f>((((((((($A64*2)/PI())/2)+('Calcification Rates'!$F$15+'Calcification Rates'!$G$15))^2)*PI())/2))-((((((($A64*2)/PI())/2)^2)*PI())/2)))*('Calcification Rates'!$H$15+'Calcification Rates'!$I$15)</f>
        <v>98.410057723271919</v>
      </c>
      <c r="Q64" s="2">
        <f>(2*'Calcification Rates'!$F$16*'Calcification Rates'!$H$16)+0.1*'Calcification Rates'!$F$16*(A64+(2*'Calcification Rates'!$F$16))*'Calcification Rates'!$H$16</f>
        <v>27.768595705672286</v>
      </c>
      <c r="R64" s="2">
        <f>(2*('Calcification Rates'!$F$16-'Calcification Rates'!$G$16)*('Calcification Rates'!$H$16-'Calcification Rates'!$I$16))+(0.1*('Calcification Rates'!$F$16-'Calcification Rates'!$G$16)*(A64+(2*'Calcification Rates'!$F$16-'Calcification Rates'!$G$16)))*('Calcification Rates'!$H$16-'Calcification Rates'!$I$16)</f>
        <v>17.332852143845976</v>
      </c>
      <c r="S64" s="2">
        <f>(2*('Calcification Rates'!$F$16+'Calcification Rates'!$G$16)*('Calcification Rates'!$H$16+'Calcification Rates'!$I$16))+(0.1*('Calcification Rates'!$F$16+'Calcification Rates'!$G$16)*(A64+(2*'Calcification Rates'!$F$16+'Calcification Rates'!$G$16)))*('Calcification Rates'!$H$16+'Calcification Rates'!$I$16)</f>
        <v>40.712097514327972</v>
      </c>
      <c r="T64" s="2">
        <f>$A64*'Calcification Rates'!$F$17*'Calcification Rates'!$H$17</f>
        <v>75.943334664755767</v>
      </c>
      <c r="U64" s="2">
        <f>$A64*('Calcification Rates'!$F$17-'Calcification Rates'!$G$17)*('Calcification Rates'!$H$17-'Calcification Rates'!$I$17)</f>
        <v>58.147031803911212</v>
      </c>
      <c r="V64" s="2">
        <f>$A64*('Calcification Rates'!$F$17+'Calcification Rates'!$G$17)*('Calcification Rates'!$H$17+'Calcification Rates'!$I$17)</f>
        <v>95.868657964926712</v>
      </c>
      <c r="W64" s="2">
        <f>$A64*'Calcification Rates'!$F$22*'Calcification Rates'!$H$22</f>
        <v>11.036</v>
      </c>
      <c r="X64" s="2">
        <f>$A64*('Calcification Rates'!$F$22-'Calcification Rates'!$G$22)*('Calcification Rates'!$H$22-'Calcification Rates'!$I$22)</f>
        <v>6.2619999999999996</v>
      </c>
      <c r="Y64" s="2">
        <f>$A64*('Calcification Rates'!$F$22+'Calcification Rates'!$G$22)*('Calcification Rates'!$H$22+'Calcification Rates'!$I$22)</f>
        <v>15.81</v>
      </c>
      <c r="Z64" s="2">
        <f>((((((((($A64*2)/PI())/2)+'Calcification Rates'!$F$25)^2)*PI())/2))-((((((($A64*2)/PI())/2)^2)*PI())/2)))*'Calcification Rates'!$H$25</f>
        <v>116.02622029994298</v>
      </c>
      <c r="AA64" s="2">
        <f>((((((((($A64*2)/PI())/2)+('Calcification Rates'!$F$25-'Calcification Rates'!$G$25))^2)*PI())/2))-((((((($A64*2)/PI())/2)^2)*PI())/2)))*('Calcification Rates'!$H$25-'Calcification Rates'!$I$25)</f>
        <v>50.594326074231645</v>
      </c>
      <c r="AB64" s="2">
        <f>((((((((($A64*2)/PI())/2)+('Calcification Rates'!$F$25+'Calcification Rates'!$G$25))^2)*PI())/2))-((((((($A64*2)/PI())/2)^2)*PI())/2)))*('Calcification Rates'!$H$25+'Calcification Rates'!$I$25)</f>
        <v>183.10405952895846</v>
      </c>
      <c r="AC64" s="2">
        <f>((((((((($A64*2)/PI())/2)+'Calcification Rates'!$F$26)^2)*PI())/2))-((((((($A64*2)/PI())/2)^2)*PI())/2)))*'Calcification Rates'!$H$26</f>
        <v>116.02622029994298</v>
      </c>
      <c r="AD64" s="2">
        <f>((((((((($A64*2)/PI())/2)+('Calcification Rates'!$F$26-'Calcification Rates'!$G$26))^2)*PI())/2))-((((((($A64*2)/PI())/2)^2)*PI())/2)))*('Calcification Rates'!$H$26-'Calcification Rates'!$I$26)</f>
        <v>50.594326074231645</v>
      </c>
      <c r="AE64" s="2">
        <f>((((((((($A64*2)/PI())/2)+('Calcification Rates'!$F$26+'Calcification Rates'!$G$26))^2)*PI())/2))-((((((($A64*2)/PI())/2)^2)*PI())/2)))*('Calcification Rates'!$H$26+'Calcification Rates'!$I$26)</f>
        <v>183.10405952895846</v>
      </c>
      <c r="AF64" s="2">
        <f>((((((((($A64*2)/PI())/2)+'Calcification Rates'!$F$27)^2)*PI())/2))-((((((($A64*2)/PI())/2)^2)*PI())/2)))*'Calcification Rates'!$H$27</f>
        <v>116.02622029994298</v>
      </c>
      <c r="AG64" s="2">
        <f>((((((((($A64*2)/PI())/2)+('Calcification Rates'!$F$27-'Calcification Rates'!$G$27))^2)*PI())/2))-((((((($A64*2)/PI())/2)^2)*PI())/2)))*('Calcification Rates'!$H$27-'Calcification Rates'!$I$27)</f>
        <v>50.594326074231645</v>
      </c>
      <c r="AH64" s="2">
        <f>((((((((($A64*2)/PI())/2)+('Calcification Rates'!$F$27+'Calcification Rates'!$G$27))^2)*PI())/2))-((((((($A64*2)/PI())/2)^2)*PI())/2)))*('Calcification Rates'!$H$27+'Calcification Rates'!$I$27)</f>
        <v>183.10405952895846</v>
      </c>
      <c r="AI64" s="2">
        <f>$A64*'Calcification Rates'!$F$29*'Calcification Rates'!$H$29</f>
        <v>100.04939999999999</v>
      </c>
      <c r="AJ64" s="2">
        <f>$A64*('Calcification Rates'!$F$29-'Calcification Rates'!$G$29)*('Calcification Rates'!$H$29-'Calcification Rates'!$I$29)</f>
        <v>92.570959999999985</v>
      </c>
      <c r="AK64" s="2">
        <f>$A64*('Calcification Rates'!$F$29+'Calcification Rates'!$G$29)*('Calcification Rates'!$H$29+'Calcification Rates'!$I$29)</f>
        <v>107.52783999999997</v>
      </c>
      <c r="AL64" s="2">
        <f>(2*'Calcification Rates'!$F$30*'Calcification Rates'!$H$30)+0.1*'Calcification Rates'!$F$30*($A64+(2*'Calcification Rates'!$F$30))*'Calcification Rates'!$H$30</f>
        <v>14.812423881751215</v>
      </c>
      <c r="AM64" s="2">
        <f>(2*('Calcification Rates'!$F$30-'Calcification Rates'!$G$30)*('Calcification Rates'!$H$30-'Calcification Rates'!$I$30))+(0.1*('Calcification Rates'!$F$30-'Calcification Rates'!$G$30)*($A64+(2*'Calcification Rates'!$F$30-'Calcification Rates'!$G$30)))*('Calcification Rates'!$H$30-'Calcification Rates'!$I$30)</f>
        <v>8.6341707807744204</v>
      </c>
      <c r="AN64" s="2">
        <f>(2*('Calcification Rates'!$F$30+'Calcification Rates'!$G$30)*('Calcification Rates'!$H$30+'Calcification Rates'!$I$30))+(0.1*('Calcification Rates'!$F$30+'Calcification Rates'!$G$30)*($A64+(2*'Calcification Rates'!$F$30+'Calcification Rates'!$G$30)))*('Calcification Rates'!$H$30+'Calcification Rates'!$I$30)</f>
        <v>22.643799649339257</v>
      </c>
      <c r="AO64" s="2">
        <f>((((((((($A64*2)/PI())/2)+'Calcification Rates'!$F$31)^2)*PI())/2))-((((((($A64*2)/PI())/2)^2)*PI())/2)))*'Calcification Rates'!$H$31</f>
        <v>210.38925946432786</v>
      </c>
      <c r="AP64" s="2">
        <f>((((((((($A64*2)/PI())/2)+('Calcification Rates'!$F$31-'Calcification Rates'!$G$31))^2)*PI())/2))-((((((($A64*2)/PI())/2)^2)*PI())/2)))*('Calcification Rates'!$H$31-'Calcification Rates'!$I$31)</f>
        <v>130.47501377379703</v>
      </c>
      <c r="AQ64" s="2">
        <f>((((((((($A64*2)/PI())/2)+('Calcification Rates'!$F$31+'Calcification Rates'!$G$31))^2)*PI())/2))-((((((($A64*2)/PI())/2)^2)*PI())/2)))*('Calcification Rates'!$H$31+'Calcification Rates'!$I$31)</f>
        <v>310.42325911124595</v>
      </c>
      <c r="AR64" s="2">
        <f>(2*'Calcification Rates'!$F$32*'Calcification Rates'!$H$32)+0.1*'Calcification Rates'!$F$32*($A64+(2*'Calcification Rates'!$F$32))*'Calcification Rates'!$H$32</f>
        <v>14.812423881751215</v>
      </c>
      <c r="AS64" s="2">
        <f>(2*('Calcification Rates'!$F$32-'Calcification Rates'!$G$32)*('Calcification Rates'!$H$32-'Calcification Rates'!$I$32))+(0.1*('Calcification Rates'!$F$32-'Calcification Rates'!$G$32)*($A64+(2*'Calcification Rates'!$F$32-'Calcification Rates'!$G$32)))*('Calcification Rates'!$H$32-'Calcification Rates'!$I$32)</f>
        <v>8.6341707807744204</v>
      </c>
      <c r="AT64" s="2">
        <f>(2*('Calcification Rates'!$F$32+'Calcification Rates'!$G$32)*('Calcification Rates'!$H$32+'Calcification Rates'!$I$32))+(0.1*('Calcification Rates'!$F$32+'Calcification Rates'!$G$32)*($A64+(2*'Calcification Rates'!$F$32+'Calcification Rates'!$G$32)))*('Calcification Rates'!$H$32+'Calcification Rates'!$I$32)</f>
        <v>22.643799649339257</v>
      </c>
      <c r="AU64" s="2">
        <f>((((((((($A64*2)/PI())/2)+'Calcification Rates'!$F$36)^2)*PI())/2))-((((((($A64*2)/PI())/2)^2)*PI())/2)))*'Calcification Rates'!$H$36</f>
        <v>82.043248806069926</v>
      </c>
      <c r="AV64" s="2">
        <f>((((((((($A64*2)/PI())/2)+('Calcification Rates'!$F$36-'Calcification Rates'!$G$36))^2)*PI())/2))-((((((($A64*2)/PI())/2)^2)*PI())/2)))*('Calcification Rates'!$H$36-'Calcification Rates'!$I$36)</f>
        <v>62.904039222935445</v>
      </c>
      <c r="AW64" s="2">
        <f>((((((((($A64*2)/PI())/2)+('Calcification Rates'!$F$36+'Calcification Rates'!$G$36))^2)*PI())/2))-((((((($A64*2)/PI())/2)^2)*PI())/2)))*('Calcification Rates'!$H$36+'Calcification Rates'!$I$36)</f>
        <v>103.3684660271205</v>
      </c>
      <c r="AX64" s="2">
        <f>$A64*'Calcification Rates'!$F$37*'Calcification Rates'!$H$37</f>
        <v>80.128467558922566</v>
      </c>
      <c r="AY64" s="2">
        <f>$A64*('Calcification Rates'!$F$37-'Calcification Rates'!$G$37)*('Calcification Rates'!$H$37-'Calcification Rates'!$I$37)</f>
        <v>61.680363801546825</v>
      </c>
      <c r="AZ64" s="2">
        <f>$A64*('Calcification Rates'!$F$37+'Calcification Rates'!$G$37)*('Calcification Rates'!$H$37+'Calcification Rates'!$I$37)</f>
        <v>100.55750127164066</v>
      </c>
      <c r="BA64" s="2">
        <f>$A64*'Calcification Rates'!$F$38*'Calcification Rates'!$H$38</f>
        <v>119.25547066666668</v>
      </c>
      <c r="BB64" s="2">
        <f>$A64*('Calcification Rates'!$F$38-'Calcification Rates'!$G$38)*('Calcification Rates'!$H$38-'Calcification Rates'!$I$38)</f>
        <v>90.992830787878802</v>
      </c>
      <c r="BC64" s="2">
        <f>$A64*('Calcification Rates'!$F$38+'Calcification Rates'!$G$38)*('Calcification Rates'!$H$38+'Calcification Rates'!$I$38)</f>
        <v>150.81159000000002</v>
      </c>
      <c r="BD64" s="2">
        <f>(2*'Calcification Rates'!$F$39*'Calcification Rates'!$H$39)+0.1*'Calcification Rates'!$F$39*(AN64+(2*'Calcification Rates'!$F$39))*'Calcification Rates'!$H$39</f>
        <v>7.907597215625116</v>
      </c>
      <c r="BE64" s="2">
        <f>(2*('Calcification Rates'!$F$39-'Calcification Rates'!$G$39)*('Calcification Rates'!$H$39-'Calcification Rates'!$I$39))+(0.1*('Calcification Rates'!$F$39-'Calcification Rates'!$G$39)*(AN64+(2*'Calcification Rates'!$F$39-'Calcification Rates'!$G$39)))*('Calcification Rates'!$H$39-'Calcification Rates'!$I$39)</f>
        <v>4.5939338119779212</v>
      </c>
      <c r="BF64" s="2">
        <f>(2*('Calcification Rates'!$F$39+'Calcification Rates'!$G$39)*('Calcification Rates'!$H$39+'Calcification Rates'!$I$39))+(0.1*('Calcification Rates'!$F$39+'Calcification Rates'!$G$39)*(AN64+(2*'Calcification Rates'!$F$39+'Calcification Rates'!$G$39)))*('Calcification Rates'!$H$39+'Calcification Rates'!$I$39)</f>
        <v>12.128474265210597</v>
      </c>
      <c r="BG64" s="2">
        <f>((((((((($A64*2)/PI())/2)+'Calcification Rates'!$F$40)^2)*PI())/2))-((((((($A64*2)/PI())/2)^2)*PI())/2)))*'Calcification Rates'!$H$40</f>
        <v>82.043248806069926</v>
      </c>
      <c r="BH64" s="2">
        <f>((((((((($A64*2)/PI())/2)+('Calcification Rates'!$F$40-'Calcification Rates'!$G$40))^2)*PI())/2))-((((((($A64*2)/PI())/2)^2)*PI())/2)))*('Calcification Rates'!$H$40-'Calcification Rates'!$I$40)</f>
        <v>62.904039222935445</v>
      </c>
      <c r="BI64" s="2">
        <f>((((((((($A64*2)/PI())/2)+('Calcification Rates'!$F$40+'Calcification Rates'!$G$40))^2)*PI())/2))-((((((($A64*2)/PI())/2)^2)*PI())/2)))*('Calcification Rates'!$H$40+'Calcification Rates'!$I$40)</f>
        <v>103.3684660271205</v>
      </c>
      <c r="BJ64" s="2">
        <f>((((((((($A64*2)/PI())/2)+'Calcification Rates'!$F$41)^2)*PI())/2))-((((((($A64*2)/PI())/2)^2)*PI())/2)))*'Calcification Rates'!$H$41</f>
        <v>94.477468920274973</v>
      </c>
      <c r="BK64" s="2">
        <f>((((((((($A64*2)/PI())/2)+('Calcification Rates'!$F$41-'Calcification Rates'!$G$41))^2)*PI())/2))-((((((($A64*2)/PI())/2)^2)*PI())/2)))*('Calcification Rates'!$H$41-'Calcification Rates'!$I$41)</f>
        <v>75.825042875544497</v>
      </c>
      <c r="BL64" s="2">
        <f>((((((((($A64*2)/PI())/2)+('Calcification Rates'!$F$41+'Calcification Rates'!$G$41))^2)*PI())/2))-((((((($A64*2)/PI())/2)^2)*PI())/2)))*('Calcification Rates'!$H$41+'Calcification Rates'!$I$41)</f>
        <v>114.99833679717581</v>
      </c>
      <c r="BM64" s="2">
        <f>((((1-'Calcification Rates'!$J$42)*$A64)*'Calcification Rates'!$F$42*0.1)+('Calcification Rates'!$J$42*$A64*'Calcification Rates'!$F$42))*'Calcification Rates'!$H$42</f>
        <v>24.322743482817717</v>
      </c>
      <c r="BN64" s="2">
        <f>((((1-'Calcification Rates'!$J$42)*BI64)*(('Calcification Rates'!$F$42-'Calcification Rates'!$G$42)*0.1))+('Calcification Rates'!$J$42*BI64*('Calcification Rates'!$F$42-'Calcification Rates'!$G$42)))*('Calcification Rates'!$H$42-'Calcification Rates'!$I$42)</f>
        <v>30.574011967474018</v>
      </c>
      <c r="BO64" s="2">
        <f>((((1-'Calcification Rates'!$J$42)*BI64)*(('Calcification Rates'!$F$42+'Calcification Rates'!$G$42)*0.1))+('Calcification Rates'!$J$42*BI64*('Calcification Rates'!$F$42+'Calcification Rates'!$G$42)))*('Calcification Rates'!$H$42+'Calcification Rates'!$I$42)</f>
        <v>51.801135084822974</v>
      </c>
      <c r="BP64" s="2">
        <f>(2*'Calcification Rates'!$F$43*'Calcification Rates'!$H$43)+0.1*'Calcification Rates'!$F$43*($A64+(2*'Calcification Rates'!$F$43))*'Calcification Rates'!$H$43</f>
        <v>14.812423881751215</v>
      </c>
      <c r="BQ64" s="2">
        <f>(2*('Calcification Rates'!$F$43-'Calcification Rates'!$G$43)*('Calcification Rates'!$H$43-'Calcification Rates'!$I$43))+(0.1*('Calcification Rates'!$F$43-'Calcification Rates'!$G$43)*($A64+(2*'Calcification Rates'!$F$43-'Calcification Rates'!$G$43)))*('Calcification Rates'!$H$43-'Calcification Rates'!$I$43)</f>
        <v>8.6341707807744204</v>
      </c>
      <c r="BR64" s="2">
        <f>(2*('Calcification Rates'!$F$43+'Calcification Rates'!$G$43)*('Calcification Rates'!$H$43+'Calcification Rates'!$I$43))+(0.1*('Calcification Rates'!$F$43+'Calcification Rates'!$G$43)*($A64+(2*'Calcification Rates'!$F$43+'Calcification Rates'!$G$43)))*('Calcification Rates'!$H$43+'Calcification Rates'!$I$43)</f>
        <v>22.643799649339257</v>
      </c>
      <c r="BS64" s="2">
        <f>$A64*'Calcification Rates'!$F$44*'Calcification Rates'!$H$44</f>
        <v>98.971151111111112</v>
      </c>
      <c r="BT64" s="2">
        <f>$A64*('Calcification Rates'!$F$44-'Calcification Rates'!$G$44)*('Calcification Rates'!$H$44-'Calcification Rates'!$I$44)</f>
        <v>73.649095010278231</v>
      </c>
      <c r="BU64" s="2">
        <f>$A64*('Calcification Rates'!$F$44+'Calcification Rates'!$G$44)*('Calcification Rates'!$H$44+'Calcification Rates'!$I$44)</f>
        <v>127.13816562637635</v>
      </c>
      <c r="BV64" s="2">
        <f>(2*'Calcification Rates'!$F$45*'Calcification Rates'!$H$45)+0.1*'Calcification Rates'!$F$45*($A64+(2*'Calcification Rates'!$F$45))*'Calcification Rates'!$H$45</f>
        <v>14.812423881751215</v>
      </c>
      <c r="BW64" s="2">
        <f>(2*('Calcification Rates'!$F$45-'Calcification Rates'!$G$45)*('Calcification Rates'!$H$45-'Calcification Rates'!$I$45))+(0.1*('Calcification Rates'!$F$45-'Calcification Rates'!$G$45)*($A64+(2*'Calcification Rates'!$F$45-'Calcification Rates'!$G$45)))*('Calcification Rates'!$H$45-'Calcification Rates'!$I$45)</f>
        <v>8.6341707807744204</v>
      </c>
      <c r="BX64" s="2">
        <f>(2*('Calcification Rates'!$F$45+'Calcification Rates'!$G$45)*('Calcification Rates'!$H$45+'Calcification Rates'!$I$45))+(0.1*('Calcification Rates'!$F$45+'Calcification Rates'!$G$45)*($A64+(2*'Calcification Rates'!$F$45+'Calcification Rates'!$G$45)))*('Calcification Rates'!$H$45+'Calcification Rates'!$I$45)</f>
        <v>22.643799649339257</v>
      </c>
      <c r="BY64" s="2">
        <f>$A64*'Calcification Rates'!$F$46*'Calcification Rates'!$H$46</f>
        <v>25.147200000000002</v>
      </c>
      <c r="BZ64" s="2">
        <f>$A64*('Calcification Rates'!$F$46-'Calcification Rates'!$G$46)*('Calcification Rates'!$H$46-'Calcification Rates'!$I$46)</f>
        <v>19.395150000000001</v>
      </c>
      <c r="CA64" s="2">
        <f>$A64*('Calcification Rates'!$F$46+'Calcification Rates'!$G$46)*('Calcification Rates'!$H$46+'Calcification Rates'!$I$46)</f>
        <v>31.485150000000004</v>
      </c>
      <c r="CB64" s="2">
        <f>(2*'Calcification Rates'!$F$47*'Calcification Rates'!$H$47)+0.1*'Calcification Rates'!$F$47*(BL64+(2*'Calcification Rates'!$F$47))*'Calcification Rates'!$H$47</f>
        <v>24.110687583961678</v>
      </c>
      <c r="CC64" s="2">
        <f>(2*('Calcification Rates'!$F$47-'Calcification Rates'!$G$47)*('Calcification Rates'!$H$47-'Calcification Rates'!$I$47))+(0.1*('Calcification Rates'!$F$47-'Calcification Rates'!$G$47)*(BL64+(2*'Calcification Rates'!$F$47-'Calcification Rates'!$G$47)))*('Calcification Rates'!$H$47-'Calcification Rates'!$I$47)</f>
        <v>14.074885019060453</v>
      </c>
      <c r="CD64" s="2">
        <f>(2*('Calcification Rates'!$F$47+'Calcification Rates'!$G$47)*('Calcification Rates'!$H$47+'Calcification Rates'!$I$47))+(0.1*('Calcification Rates'!$F$47+'Calcification Rates'!$G$47)*(BL64+(2*'Calcification Rates'!$F$47+'Calcification Rates'!$G$47)))*('Calcification Rates'!$H$47+'Calcification Rates'!$I$47)</f>
        <v>36.80407811307532</v>
      </c>
      <c r="CE64" s="2">
        <f>(2*'Calcification Rates'!$F$48*'Calcification Rates'!$H$48)+0.1*'Calcification Rates'!$F$48*($A64+(2*'Calcification Rates'!$F$48))*'Calcification Rates'!$H$48</f>
        <v>14.812423881751215</v>
      </c>
      <c r="CF64" s="2">
        <f>(2*('Calcification Rates'!$F$48-'Calcification Rates'!$G$48)*('Calcification Rates'!$H$48-'Calcification Rates'!$I$48))+(0.1*('Calcification Rates'!$F$48-'Calcification Rates'!$G$48)*($A64+(2*'Calcification Rates'!$F$48-'Calcification Rates'!$G$48)))*('Calcification Rates'!$H$48-'Calcification Rates'!$I$48)</f>
        <v>8.6341707807744204</v>
      </c>
      <c r="CG64" s="2">
        <f>(2*('Calcification Rates'!$F$48+'Calcification Rates'!$G$48)*('Calcification Rates'!$H$48+'Calcification Rates'!$I$48))+(0.1*('Calcification Rates'!$F$48+'Calcification Rates'!$G$48)*($A64+(2*'Calcification Rates'!$F$48+'Calcification Rates'!$G$48)))*('Calcification Rates'!$H$48+'Calcification Rates'!$I$48)</f>
        <v>22.643799649339257</v>
      </c>
      <c r="CH64" s="2">
        <f>((((1-'Calcification Rates'!$J$52)*$A64)*'Calcification Rates'!$F$52*0.1)+('Calcification Rates'!$J$52*$A64*'Calcification Rates'!$F$52))*'Calcification Rates'!$H$52</f>
        <v>137.30945815999996</v>
      </c>
      <c r="CI64" s="2">
        <f>((((1-'Calcification Rates'!$J$52)*$A64)*(('Calcification Rates'!$F$52-'Calcification Rates'!$G$52)*0.1))+('Calcification Rates'!$J$52*$A64*('Calcification Rates'!$F$52-'Calcification Rates'!$G$52)))*('Calcification Rates'!$H$52-'Calcification Rates'!$I$52)</f>
        <v>89.884702609251534</v>
      </c>
      <c r="CJ64" s="2">
        <f>((((1-'Calcification Rates'!$J$52)*$A64)*(('Calcification Rates'!$F$52+'Calcification Rates'!$G$52)*0.1))+('Calcification Rates'!$J$52*$A64*('Calcification Rates'!$F$52+'Calcification Rates'!$G$52)))*('Calcification Rates'!$H$52+'Calcification Rates'!$I$52)</f>
        <v>194.26196819419869</v>
      </c>
      <c r="CK64" s="2">
        <f>((((1-'Calcification Rates'!$J$53)*$A64)*'Calcification Rates'!$F$53*0.1)+('Calcification Rates'!$J$53*$A64*'Calcification Rates'!$F$53))*'Calcification Rates'!$H$53</f>
        <v>164.31639349890912</v>
      </c>
      <c r="CL64" s="2">
        <f>((((1-'Calcification Rates'!$J$53)*$A64)*(('Calcification Rates'!$F$53-'Calcification Rates'!$G$53)*0.1))+('Calcification Rates'!$J$53*$A64*('Calcification Rates'!$F$53-'Calcification Rates'!$G$53)))*('Calcification Rates'!$H$53-'Calcification Rates'!$I$53)</f>
        <v>113.72104534918783</v>
      </c>
      <c r="CM64" s="2">
        <f>((((1-'Calcification Rates'!$J$53)*$A64)*(('Calcification Rates'!$F$53+'Calcification Rates'!$G$53)*0.1))+('Calcification Rates'!$J$53*$A64*('Calcification Rates'!$F$53+'Calcification Rates'!$G$53)))*('Calcification Rates'!$H$53+'Calcification Rates'!$I$53)</f>
        <v>224.16903183403625</v>
      </c>
      <c r="CN64" s="2">
        <f>((((1-'Calcification Rates'!$J$54)*$A64)*'Calcification Rates'!$F$54*0.1)+('Calcification Rates'!$J$54*$A64*'Calcification Rates'!$F$54))*'Calcification Rates'!$H$54</f>
        <v>140.09272779888789</v>
      </c>
      <c r="CO64" s="2">
        <f>((((1-'Calcification Rates'!$J$54)*$A64)*(('Calcification Rates'!$F$54-'Calcification Rates'!$G$54)*0.1))+('Calcification Rates'!$J$54*$A64*('Calcification Rates'!$F$54-'Calcification Rates'!$G$54)))*('Calcification Rates'!$H$54-'Calcification Rates'!$I$54)</f>
        <v>100.19970058616559</v>
      </c>
      <c r="CP64" s="2">
        <f>((((1-'Calcification Rates'!$J$54)*$A64)*(('Calcification Rates'!$F$54+'Calcification Rates'!$G$54)*0.1))+('Calcification Rates'!$J$54*$A64*('Calcification Rates'!$F$54+'Calcification Rates'!$G$54)))*('Calcification Rates'!$H$54+'Calcification Rates'!$I$54)</f>
        <v>186.32661586488786</v>
      </c>
      <c r="CQ64" s="2">
        <f>((((1-'Calcification Rates'!$J$55)*$A64)*'Calcification Rates'!$F$55*0.1)+('Calcification Rates'!$J$55*$A64*'Calcification Rates'!$F$55))*'Calcification Rates'!$H$55</f>
        <v>140.10344176979166</v>
      </c>
      <c r="CR64" s="2">
        <f>((((1-'Calcification Rates'!$J$55)*$A64)*(('Calcification Rates'!$F$55-'Calcification Rates'!$G$55)*0.1))+('Calcification Rates'!$J$55*$A64*('Calcification Rates'!$F$55-'Calcification Rates'!$G$55)))*('Calcification Rates'!$H$55-'Calcification Rates'!$I$55)</f>
        <v>102.37723028637983</v>
      </c>
      <c r="CS64" s="2">
        <f>((((1-'Calcification Rates'!$J$55)*$A64)*(('Calcification Rates'!$F$55+'Calcification Rates'!$G$55)*0.1))+('Calcification Rates'!$J$55*$A64*('Calcification Rates'!$F$55+'Calcification Rates'!$G$55)))*('Calcification Rates'!$H$55+'Calcification Rates'!$I$55)</f>
        <v>183.56682039499356</v>
      </c>
      <c r="CT64" s="2">
        <f>((((1-'Calcification Rates'!$J$56)*$A64)*'Calcification Rates'!$F$56*0.1)+('Calcification Rates'!$J$56*$A64*'Calcification Rates'!$F$56))*'Calcification Rates'!$H$56</f>
        <v>135.32531576666665</v>
      </c>
      <c r="CU64" s="2">
        <f>((((1-'Calcification Rates'!$J$56)*$A64)*(('Calcification Rates'!$F$56-'Calcification Rates'!$G$56)*0.1))+('Calcification Rates'!$J$56*$A64*('Calcification Rates'!$F$56-'Calcification Rates'!$G$56)))*('Calcification Rates'!$H$56-'Calcification Rates'!$I$56)</f>
        <v>100.27530561107085</v>
      </c>
      <c r="CV64" s="2">
        <f>((((1-'Calcification Rates'!$J$56)*$A64)*(('Calcification Rates'!$F$56+'Calcification Rates'!$G$56)*0.1))+('Calcification Rates'!$J$56*$A64*('Calcification Rates'!$F$56+'Calcification Rates'!$G$56)))*('Calcification Rates'!$H$56+'Calcification Rates'!$I$56)</f>
        <v>175.52991689663634</v>
      </c>
      <c r="CW64" s="2">
        <f>((((1-'Calcification Rates'!$J$57)*$A64)*'Calcification Rates'!$F$57*0.1)+('Calcification Rates'!$J$57*$A64*'Calcification Rates'!$F$57))*'Calcification Rates'!$H$57</f>
        <v>138.40089112499999</v>
      </c>
      <c r="CX64" s="2">
        <f>((((1-'Calcification Rates'!$J$57)*$A64)*(('Calcification Rates'!$F$57-'Calcification Rates'!$G$57)*0.1))+('Calcification Rates'!$J$57*$A64*('Calcification Rates'!$F$57-'Calcification Rates'!$G$57)))*('Calcification Rates'!$H$57-'Calcification Rates'!$I$57)</f>
        <v>90.63344930231402</v>
      </c>
      <c r="CY64" s="2">
        <f>((((1-'Calcification Rates'!$J$57)*$A64)*(('Calcification Rates'!$F$57+'Calcification Rates'!$G$57)*0.1))+('Calcification Rates'!$J$57*$A64*('Calcification Rates'!$F$57+'Calcification Rates'!$G$57)))*('Calcification Rates'!$H$57+'Calcification Rates'!$I$57)</f>
        <v>194.75931790497569</v>
      </c>
      <c r="CZ64" s="2">
        <f>((((1-'Calcification Rates'!$J$58)*$A64)*'Calcification Rates'!$F$58*0.1)+('Calcification Rates'!$J$58*$A64*'Calcification Rates'!$F$58))*'Calcification Rates'!$H$58</f>
        <v>140.09272779888789</v>
      </c>
      <c r="DA64" s="2">
        <f>((((1-'Calcification Rates'!$J$58)*$A64)*(('Calcification Rates'!$F$58-'Calcification Rates'!$G$58)*0.1))+('Calcification Rates'!$J$58*$A64*('Calcification Rates'!$F$58-'Calcification Rates'!$G$58)))*('Calcification Rates'!$H$58-'Calcification Rates'!$I$58)</f>
        <v>100.19970058616559</v>
      </c>
      <c r="DB64" s="2">
        <f>((((1-'Calcification Rates'!$J$58)*$A64)*(('Calcification Rates'!$F$58+'Calcification Rates'!$G$58)*0.1))+('Calcification Rates'!$J$58*$A64*('Calcification Rates'!$F$58+'Calcification Rates'!$G$58)))*('Calcification Rates'!$H$58+'Calcification Rates'!$I$58)</f>
        <v>186.32661586488786</v>
      </c>
      <c r="DC64" s="2">
        <f>((((1-'Calcification Rates'!$J$59)*$A64)*'Calcification Rates'!$F$59*0.1)+('Calcification Rates'!$J$59*$A64*'Calcification Rates'!$F$59))*'Calcification Rates'!$H$59</f>
        <v>116.13496272</v>
      </c>
      <c r="DD64" s="2">
        <f>((((1-'Calcification Rates'!$J$59)*$A64)*(('Calcification Rates'!$F$59-'Calcification Rates'!$G$59)*0.1))+('Calcification Rates'!$J$59*$A64*('Calcification Rates'!$F$59-'Calcification Rates'!$G$59)))*('Calcification Rates'!$H$59-'Calcification Rates'!$I$59)</f>
        <v>90.091685399999989</v>
      </c>
      <c r="DE64" s="2">
        <f>((((1-'Calcification Rates'!$J$59)*$A64)*(('Calcification Rates'!$F$59+'Calcification Rates'!$G$59)*0.1))+('Calcification Rates'!$J$59*$A64*('Calcification Rates'!$F$59+'Calcification Rates'!$G$59)))*('Calcification Rates'!$H$59+'Calcification Rates'!$I$59)</f>
        <v>144.64775832000001</v>
      </c>
      <c r="DF64" s="2">
        <f>((((1-'Calcification Rates'!$J$60)*$A64)*'Calcification Rates'!$F$60*0.1)+('Calcification Rates'!$J$60*$A64*'Calcification Rates'!$F$60))*'Calcification Rates'!$H$60</f>
        <v>150.87863392682928</v>
      </c>
      <c r="DG64" s="2">
        <f>((((1-'Calcification Rates'!$J$60)*$A64)*(('Calcification Rates'!$F$60-'Calcification Rates'!$G$60)*0.1))+('Calcification Rates'!$J$60*$A64*('Calcification Rates'!$F$60-'Calcification Rates'!$G$60)))*('Calcification Rates'!$H$60-'Calcification Rates'!$I$60)</f>
        <v>115.27306348545102</v>
      </c>
      <c r="DH64" s="2">
        <f>((((1-'Calcification Rates'!$J$60)*$A64)*(('Calcification Rates'!$F$60+'Calcification Rates'!$G$60)*0.1))+('Calcification Rates'!$J$60*$A64*('Calcification Rates'!$F$60+'Calcification Rates'!$G$60)))*('Calcification Rates'!$H$60+'Calcification Rates'!$I$60)</f>
        <v>191.12998717532304</v>
      </c>
      <c r="DI64" s="2">
        <f>((((1-'Calcification Rates'!$J$61)*$A64)*'Calcification Rates'!$F$61*0.1)+('Calcification Rates'!$J$61*$A64*'Calcification Rates'!$F$61))*'Calcification Rates'!$H$61</f>
        <v>140.09272779888789</v>
      </c>
      <c r="DJ64" s="2">
        <f>((((1-'Calcification Rates'!$J$61)*$A64)*(('Calcification Rates'!$F$61-'Calcification Rates'!$G$61)*0.1))+('Calcification Rates'!$J$61*$A64*('Calcification Rates'!$F$61-'Calcification Rates'!$G$61)))*('Calcification Rates'!$H$61-'Calcification Rates'!$I$61)</f>
        <v>100.19970058616559</v>
      </c>
      <c r="DK64" s="2">
        <f>((((1-'Calcification Rates'!$J$61)*$A64)*(('Calcification Rates'!$F$61+'Calcification Rates'!$G$61)*0.1))+('Calcification Rates'!$J$61*$A64*('Calcification Rates'!$F$61+'Calcification Rates'!$G$61)))*('Calcification Rates'!$H$61+'Calcification Rates'!$I$61)</f>
        <v>186.32661586488786</v>
      </c>
      <c r="DL64" s="2">
        <f>(2*'Calcification Rates'!$F$62*'Calcification Rates'!$H$62)+0.1*'Calcification Rates'!$F$62*(CV64+(2*'Calcification Rates'!$F$62))*'Calcification Rates'!$H$62</f>
        <v>34.730616964580499</v>
      </c>
      <c r="DM64" s="2">
        <f>(2*('Calcification Rates'!$F$62-'Calcification Rates'!$G$62)*('Calcification Rates'!$H$62-'Calcification Rates'!$I$62))+(0.1*('Calcification Rates'!$F$62-'Calcification Rates'!$G$62)*(CV64+(2*'Calcification Rates'!$F$62-'Calcification Rates'!$G$62)))*('Calcification Rates'!$H$62-'Calcification Rates'!$I$62)</f>
        <v>20.288948508891252</v>
      </c>
      <c r="DN64" s="2">
        <f>(2*('Calcification Rates'!$F$62+'Calcification Rates'!$G$62)*('Calcification Rates'!$H$62+'Calcification Rates'!$I$62))+(0.1*('Calcification Rates'!$F$62+'Calcification Rates'!$G$62)*(CV64+(2*'Calcification Rates'!$F$62+'Calcification Rates'!$G$62)))*('Calcification Rates'!$H$62+'Calcification Rates'!$I$62)</f>
        <v>52.977114511153026</v>
      </c>
      <c r="DO64" s="2">
        <f>((((((((($A64*2)/PI())/2)+'Calcification Rates'!$F$63)^2)*PI())/2))-((((((($A64*2)/PI())/2)^2)*PI())/2)))*'Calcification Rates'!$H$63</f>
        <v>66.538731934529295</v>
      </c>
      <c r="DP64" s="2">
        <f>((((((((($A64*2)/PI())/2)+('Calcification Rates'!$F$63-'Calcification Rates'!$G$63))^2)*PI())/2))-((((((($A64*2)/PI())/2)^2)*PI())/2)))*('Calcification Rates'!$H$63-'Calcification Rates'!$I$63)</f>
        <v>48.938382790502807</v>
      </c>
      <c r="DQ64" s="2">
        <f>((((((((($A64*2)/PI())/2)+('Calcification Rates'!$F$63+'Calcification Rates'!$G$63))^2)*PI())/2))-((((((($A64*2)/PI())/2)^2)*PI())/2)))*('Calcification Rates'!$H$63+'Calcification Rates'!$I$63)</f>
        <v>86.158769808973801</v>
      </c>
      <c r="DR64" s="2">
        <f>(2*'Calcification Rates'!$F$64*'Calcification Rates'!$H$64)+0.1*'Calcification Rates'!$F$64*($A64+(2*'Calcification Rates'!$F$64))*'Calcification Rates'!$H$64</f>
        <v>14.812423881751215</v>
      </c>
      <c r="DS64" s="2">
        <f>(2*('Calcification Rates'!$F$64-'Calcification Rates'!$G$64)*('Calcification Rates'!$H$64-'Calcification Rates'!$I$64))+(0.1*('Calcification Rates'!$F$64-'Calcification Rates'!$G$64)*($A64+(2*'Calcification Rates'!$F$64-'Calcification Rates'!$G$64)))*('Calcification Rates'!$H$64-'Calcification Rates'!$I$64)</f>
        <v>8.6341707807744204</v>
      </c>
      <c r="DT64" s="2">
        <f>(2*('Calcification Rates'!$F$64+'Calcification Rates'!$G$64)*('Calcification Rates'!$H$64+'Calcification Rates'!$I$64))+(0.1*('Calcification Rates'!$F$64+'Calcification Rates'!$G$64)*($A64+(2*'Calcification Rates'!$F$64+'Calcification Rates'!$G$64)))*('Calcification Rates'!$H$64+'Calcification Rates'!$I$64)</f>
        <v>22.643799649339257</v>
      </c>
      <c r="DU64" s="2">
        <f>((((((((($A64*2)/PI())/2)+'Calcification Rates'!$F$65)^2)*PI())/2))-((((((($A64*2)/PI())/2)^2)*PI())/2)))*'Calcification Rates'!$H$65</f>
        <v>66.538731934529295</v>
      </c>
      <c r="DV64" s="2">
        <f>((((((((($A64*2)/PI())/2)+('Calcification Rates'!$F$65-'Calcification Rates'!$G$65))^2)*PI())/2))-((((((($A64*2)/PI())/2)^2)*PI())/2)))*('Calcification Rates'!$H$65-'Calcification Rates'!$I$65)</f>
        <v>48.938382790502807</v>
      </c>
      <c r="DW64" s="2">
        <f>((((((((($A64*2)/PI())/2)+('Calcification Rates'!$F$65+'Calcification Rates'!$G$65))^2)*PI())/2))-((((((($A64*2)/PI())/2)^2)*PI())/2)))*('Calcification Rates'!$H$65+'Calcification Rates'!$I$65)</f>
        <v>86.158769808973801</v>
      </c>
      <c r="DX64" s="2">
        <f>(2*'Calcification Rates'!$F$66*'Calcification Rates'!$H$66)+0.1*'Calcification Rates'!$F$66*(DH64+(2*'Calcification Rates'!$F$66))*'Calcification Rates'!$H$66</f>
        <v>37.46756261212721</v>
      </c>
      <c r="DY64" s="2">
        <f>(2*('Calcification Rates'!$F$66-'Calcification Rates'!$G$66)*('Calcification Rates'!$H$66-'Calcification Rates'!$I$66))+(0.1*('Calcification Rates'!$F$66-'Calcification Rates'!$G$66)*(DH64+(2*'Calcification Rates'!$F$66-'Calcification Rates'!$G$66)))*('Calcification Rates'!$H$66-'Calcification Rates'!$I$66)</f>
        <v>21.890423755337782</v>
      </c>
      <c r="DZ64" s="2">
        <f>(2*('Calcification Rates'!$F$66+'Calcification Rates'!$G$66)*('Calcification Rates'!$H$66+'Calcification Rates'!$I$66))+(0.1*('Calcification Rates'!$F$66+'Calcification Rates'!$G$66)*(DH64+(2*'Calcification Rates'!$F$66+'Calcification Rates'!$G$66)))*('Calcification Rates'!$H$66+'Calcification Rates'!$I$66)</f>
        <v>57.145195106690281</v>
      </c>
      <c r="EA64" s="2">
        <f>((((((((($A64*2)/PI())/2)+'Calcification Rates'!$F$67)^2)*PI())/2))-((((((($A64*2)/PI())/2)^2)*PI())/2)))*'Calcification Rates'!$H$67</f>
        <v>66.538731934529295</v>
      </c>
      <c r="EB64" s="2">
        <f>((((((((($A64*2)/PI())/2)+('Calcification Rates'!$F$67-'Calcification Rates'!$G$67))^2)*PI())/2))-((((((($A64*2)/PI())/2)^2)*PI())/2)))*('Calcification Rates'!$H$67-'Calcification Rates'!$I$67)</f>
        <v>48.938382790502807</v>
      </c>
      <c r="EC64" s="2">
        <f>((((((((($A64*2)/PI())/2)+('Calcification Rates'!$F$67+'Calcification Rates'!$G$67))^2)*PI())/2))-((((((($A64*2)/PI())/2)^2)*PI())/2)))*('Calcification Rates'!$H$67+'Calcification Rates'!$I$67)</f>
        <v>86.158769808973801</v>
      </c>
      <c r="ED64" s="2">
        <f>((((((((($A64*2)/PI())/2)+'Calcification Rates'!$F$68)^2)*PI())/2))-((((((($A64*2)/PI())/2)^2)*PI())/2)))*'Calcification Rates'!$H$68</f>
        <v>66.538731934529295</v>
      </c>
      <c r="EE64" s="2">
        <f>((((((((($A64*2)/PI())/2)+('Calcification Rates'!$F$68-'Calcification Rates'!$G$68))^2)*PI())/2))-((((((($A64*2)/PI())/2)^2)*PI())/2)))*('Calcification Rates'!$H$68-'Calcification Rates'!$I$68)</f>
        <v>48.938382790502807</v>
      </c>
      <c r="EF64" s="2">
        <f>((((((((($A64*2)/PI())/2)+('Calcification Rates'!$F$68+'Calcification Rates'!$G$68))^2)*PI())/2))-((((((($A64*2)/PI())/2)^2)*PI())/2)))*('Calcification Rates'!$H$68+'Calcification Rates'!$I$68)</f>
        <v>86.158769808973801</v>
      </c>
      <c r="EG64" s="2">
        <f>((((1-'Calcification Rates'!$J$69)*$A64)*'Calcification Rates'!$F$69*0.1)+('Calcification Rates'!$J$69*$A64*'Calcification Rates'!$F$69))*'Calcification Rates'!$H$69</f>
        <v>19.029470900000003</v>
      </c>
      <c r="EH64" s="2">
        <f>((((1-'Calcification Rates'!$J$69)*EC64)*(('Calcification Rates'!$F$69-'Calcification Rates'!$G$69)*0.1))+('Calcification Rates'!$J$69*EC64*('Calcification Rates'!$F$69-'Calcification Rates'!$G$69)))*('Calcification Rates'!$H$69-'Calcification Rates'!$I$69)</f>
        <v>19.541474103914684</v>
      </c>
      <c r="EI64" s="2">
        <f>((((1-'Calcification Rates'!$J$69)*EC64)*(('Calcification Rates'!$F$69+'Calcification Rates'!$G$69)*0.1))+('Calcification Rates'!$J$69*EC64*('Calcification Rates'!$F$69+'Calcification Rates'!$G$69)))*('Calcification Rates'!$H$69+'Calcification Rates'!$I$69)</f>
        <v>34.081710062586779</v>
      </c>
      <c r="EJ64" s="2">
        <f>(2*'Calcification Rates'!$F$70*'Calcification Rates'!$H$70)+0.1*'Calcification Rates'!$F$70*(DT64+(2*'Calcification Rates'!$F$70))*'Calcification Rates'!$H$70</f>
        <v>7.907597215625116</v>
      </c>
      <c r="EK64" s="2">
        <f>(2*('Calcification Rates'!$F$70-'Calcification Rates'!$G$70)*('Calcification Rates'!$H$70-'Calcification Rates'!$I$70))+(0.1*('Calcification Rates'!$F$70-'Calcification Rates'!$G$70)*(DT64+(2*'Calcification Rates'!$F$70-'Calcification Rates'!$G$70)))*('Calcification Rates'!$H$70-'Calcification Rates'!$I$70)</f>
        <v>4.5939338119779212</v>
      </c>
      <c r="EL64" s="2">
        <f>(2*('Calcification Rates'!$F$70+'Calcification Rates'!$G$70)*('Calcification Rates'!$H$70+'Calcification Rates'!$I$70))+(0.1*('Calcification Rates'!$F$70+'Calcification Rates'!$G$70)*(DT64+(2*'Calcification Rates'!$F$70+'Calcification Rates'!$G$70)))*('Calcification Rates'!$H$70+'Calcification Rates'!$I$70)</f>
        <v>12.128474265210597</v>
      </c>
      <c r="EM64" s="2">
        <f>((((1-'Calcification Rates'!$J$71)*$A64)*'Calcification Rates'!$F$71*0.1)+('Calcification Rates'!$J$71*$A64*'Calcification Rates'!$F$71))*'Calcification Rates'!$H$71</f>
        <v>140.09272779888789</v>
      </c>
      <c r="EN64" s="2">
        <f>((((1-'Calcification Rates'!$J$71)*$A64)*(('Calcification Rates'!$F$71-'Calcification Rates'!$G$71)*0.1))+('Calcification Rates'!$J$71*$A64*('Calcification Rates'!$F$71-'Calcification Rates'!$G$71)))*('Calcification Rates'!$H$71-'Calcification Rates'!$I$71)</f>
        <v>100.19970058616559</v>
      </c>
      <c r="EO64" s="2">
        <f>((((1-'Calcification Rates'!$J$71)*$A64)*(('Calcification Rates'!$F$71+'Calcification Rates'!$G$71)*0.1))+('Calcification Rates'!$J$71*$A64*('Calcification Rates'!$F$71+'Calcification Rates'!$G$71)))*('Calcification Rates'!$H$71+'Calcification Rates'!$I$71)</f>
        <v>186.32661586488786</v>
      </c>
      <c r="EP64" s="2">
        <f>(2*'Calcification Rates'!$F$72*'Calcification Rates'!$H$72)+0.1*'Calcification Rates'!$F$72*($A64+(2*'Calcification Rates'!$F$72))*'Calcification Rates'!$H$72</f>
        <v>14.812423881751215</v>
      </c>
      <c r="EQ64" s="2">
        <f>(2*('Calcification Rates'!$F$72-'Calcification Rates'!$G$72)*('Calcification Rates'!$H$72-'Calcification Rates'!$I$72))+(0.1*('Calcification Rates'!$F$72-'Calcification Rates'!$G$72)*($A64+(2*'Calcification Rates'!$F$72-'Calcification Rates'!$G$72)))*('Calcification Rates'!$H$72-'Calcification Rates'!$I$72)</f>
        <v>8.6341707807744204</v>
      </c>
      <c r="ER64" s="2">
        <f>(2*('Calcification Rates'!$F$72+'Calcification Rates'!$G$72)*('Calcification Rates'!$H$72+'Calcification Rates'!$I$72))+(0.1*('Calcification Rates'!$F$72+'Calcification Rates'!$G$72)*($A64+(2*'Calcification Rates'!$F$72+'Calcification Rates'!$G$72)))*('Calcification Rates'!$H$72+'Calcification Rates'!$I$72)</f>
        <v>22.643799649339257</v>
      </c>
      <c r="ES64" s="2">
        <f>$A64*'Calcification Rates'!$F$73*'Calcification Rates'!$H$73</f>
        <v>83.700000000000017</v>
      </c>
      <c r="ET64" s="2">
        <f>$A64*('Calcification Rates'!$F$73-'Calcification Rates'!$G$73)*('Calcification Rates'!$H$73-'Calcification Rates'!$I$73)</f>
        <v>58.601780000000005</v>
      </c>
      <c r="EU64" s="2">
        <f>$A64*('Calcification Rates'!$F$73+'Calcification Rates'!$G$73)*('Calcification Rates'!$H$73+'Calcification Rates'!$I$73)</f>
        <v>113.23928000000001</v>
      </c>
      <c r="EV64" s="2">
        <f>(2*'Calcification Rates'!$F$74*'Calcification Rates'!$H$74)+0.1*'Calcification Rates'!$F$74*($A64+(2*'Calcification Rates'!$F$74))*'Calcification Rates'!$H$74</f>
        <v>14.812423881751215</v>
      </c>
      <c r="EW64" s="2">
        <f>(2*('Calcification Rates'!$F$74-'Calcification Rates'!$G$74)*('Calcification Rates'!$H$74-'Calcification Rates'!$I$74))+(0.1*('Calcification Rates'!$F$74-'Calcification Rates'!$G$74)*($A64+(2*'Calcification Rates'!$F$74-'Calcification Rates'!$G$74)))*('Calcification Rates'!$H$74-'Calcification Rates'!$I$74)</f>
        <v>8.6341707807744204</v>
      </c>
      <c r="EX64" s="2">
        <f>(2*('Calcification Rates'!$F$74+'Calcification Rates'!$G$74)*('Calcification Rates'!$H$74+'Calcification Rates'!$I$74))+(0.1*('Calcification Rates'!$F$74+'Calcification Rates'!$G$74)*($A64+(2*'Calcification Rates'!$F$74+'Calcification Rates'!$G$74)))*('Calcification Rates'!$H$74+'Calcification Rates'!$I$74)</f>
        <v>22.643799649339257</v>
      </c>
      <c r="EY64" s="2">
        <f>$A64*'Calcification Rates'!$F$75*'Calcification Rates'!$H$75</f>
        <v>52.273431564625859</v>
      </c>
      <c r="EZ64" s="2">
        <f>$A64*('Calcification Rates'!$F$75-'Calcification Rates'!$G$75)*('Calcification Rates'!$H$75-'Calcification Rates'!$I$75)</f>
        <v>40.579068906856804</v>
      </c>
      <c r="FA64" s="2">
        <f>$A64*('Calcification Rates'!$F$75+'Calcification Rates'!$G$75)*('Calcification Rates'!$H$75+'Calcification Rates'!$I$75)</f>
        <v>65.327799371715557</v>
      </c>
      <c r="FB64" s="2">
        <f>((((1-'Calcification Rates'!$J$76)*$A64)*'Calcification Rates'!$F$76*0.1)+('Calcification Rates'!$J$76*$A64*'Calcification Rates'!$F$76))*'Calcification Rates'!$H$76</f>
        <v>35.790120000000002</v>
      </c>
      <c r="FC64" s="2">
        <f>((((1-'Calcification Rates'!$J$76)*$A64)*(('Calcification Rates'!$F$76-'Calcification Rates'!$G$76)*0.1))+('Calcification Rates'!$J$76*$A64*('Calcification Rates'!$F$76-'Calcification Rates'!$G$76)))*('Calcification Rates'!$H$76-'Calcification Rates'!$I$76)</f>
        <v>25.049902656</v>
      </c>
      <c r="FD64" s="2">
        <f>((((1-'Calcification Rates'!$J$76)*$A64)*(('Calcification Rates'!$F$76+'Calcification Rates'!$G$76)*0.1))+('Calcification Rates'!$J$76*$A64*('Calcification Rates'!$F$76+'Calcification Rates'!$G$76)))*('Calcification Rates'!$H$76+'Calcification Rates'!$I$76)</f>
        <v>48.432781055999996</v>
      </c>
      <c r="FE64" s="113">
        <f>$A64*'Calcification Rates'!$F$77*'Calcification Rates'!$H$77</f>
        <v>109.74000000000001</v>
      </c>
      <c r="FF64" s="113">
        <f>$A64*('Calcification Rates'!$F$77-'Calcification Rates'!$G$77)*('Calcification Rates'!$H$77-'Calcification Rates'!$I$77)</f>
        <v>76.68780000000001</v>
      </c>
      <c r="FG64" s="113">
        <f>$A64*('Calcification Rates'!$F$77+'Calcification Rates'!$G$77)*('Calcification Rates'!$H$77+'Calcification Rates'!$I$77)</f>
        <v>148.67600000000004</v>
      </c>
      <c r="FH64" s="113">
        <f>$A64*'Calcification Rates'!$F$81*'Calcification Rates'!$H$81</f>
        <v>11.036</v>
      </c>
      <c r="FI64" s="113">
        <f>$A64*('Calcification Rates'!$F$81-'Calcification Rates'!$G$81)*('Calcification Rates'!$H$81-'Calcification Rates'!$I$81)</f>
        <v>6.2619999999999996</v>
      </c>
      <c r="FJ64" s="113">
        <f>$A64*('Calcification Rates'!$F$81+'Calcification Rates'!$G$81)*('Calcification Rates'!$H$81+'Calcification Rates'!$I$81)</f>
        <v>15.81</v>
      </c>
      <c r="FK64" s="113">
        <f>$A64*'Calcification Rates'!$F$84*'Calcification Rates'!$H$84</f>
        <v>11.036</v>
      </c>
      <c r="FL64" s="113">
        <f>$A64*('Calcification Rates'!$F$84-'Calcification Rates'!$G$84)*('Calcification Rates'!$H$84-'Calcification Rates'!$I$84)</f>
        <v>6.2619999999999996</v>
      </c>
      <c r="FM64" s="113">
        <f>$A64*('Calcification Rates'!$F$84+'Calcification Rates'!$G$84)*('Calcification Rates'!$H$84+'Calcification Rates'!$I$84)</f>
        <v>15.81</v>
      </c>
    </row>
    <row r="65" spans="1:169" x14ac:dyDescent="0.3">
      <c r="A65" s="1">
        <v>63</v>
      </c>
      <c r="B65" s="2">
        <f>((((1-'Calcification Rates'!$J$11)*A65)*'Calcification Rates'!$F$11*0.1)+('Calcification Rates'!$J$11*A65*'Calcification Rates'!$F$11))*'Calcification Rates'!$H$11</f>
        <v>142.3522879246764</v>
      </c>
      <c r="C65" s="2">
        <f>((((1-'Calcification Rates'!$J$11)*A65)*(('Calcification Rates'!$F$11-'Calcification Rates'!$G$11)*0.1))+('Calcification Rates'!$J$11*A65*('Calcification Rates'!$F$11-'Calcification Rates'!$G$11)))*('Calcification Rates'!$H$11-'Calcification Rates'!$I$11)</f>
        <v>101.81582478916826</v>
      </c>
      <c r="D65" s="2">
        <f>((((1-'Calcification Rates'!$J$11)*A65)*(('Calcification Rates'!$F$11+'Calcification Rates'!$G$11)*0.1))+('Calcification Rates'!$J$11*A65*('Calcification Rates'!$F$11+'Calcification Rates'!$G$11)))*('Calcification Rates'!$H$11+'Calcification Rates'!$I$11)</f>
        <v>189.33188386270862</v>
      </c>
      <c r="E65" s="2">
        <f>((((1-'Calcification Rates'!$J$12)*A65)*'Calcification Rates'!$F$12*0.1)+('Calcification Rates'!$J$12*A65*'Calcification Rates'!$F$12))*'Calcification Rates'!$H$12</f>
        <v>24.715045797056717</v>
      </c>
      <c r="F65" s="2">
        <f>((((1-'Calcification Rates'!$J$12)*A65)*(('Calcification Rates'!$F$12-'Calcification Rates'!$G$12)*0.1))+('Calcification Rates'!$J$12*A65*('Calcification Rates'!$F$12-'Calcification Rates'!$G$12)))*('Calcification Rates'!$H$12-'Calcification Rates'!$I$12)</f>
        <v>18.633949288223942</v>
      </c>
      <c r="G65" s="2">
        <f>((((1-'Calcification Rates'!$J$12)*A65)*(('Calcification Rates'!$F$12+'Calcification Rates'!$G$12)*0.1))+('Calcification Rates'!$J$12*A65*('Calcification Rates'!$F$12+'Calcification Rates'!$G$12)))*('Calcification Rates'!$H$12+'Calcification Rates'!$I$12)</f>
        <v>31.571248329133752</v>
      </c>
      <c r="H65" s="2">
        <f>(2*'Calcification Rates'!$F$13*'Calcification Rates'!$H$13)+0.1*'Calcification Rates'!$F$13*(A65+(2*'Calcification Rates'!$F$13))*'Calcification Rates'!$H$13</f>
        <v>14.987868325183371</v>
      </c>
      <c r="I65" s="2">
        <f>(2*('Calcification Rates'!$F$13-'Calcification Rates'!$G$13)*('Calcification Rates'!$H$13-'Calcification Rates'!$I$13))+(0.1*('Calcification Rates'!$F$13-'Calcification Rates'!$G$13)*(A65+(2*'Calcification Rates'!$F$13-'Calcification Rates'!$G$13)))*('Calcification Rates'!$H$13-'Calcification Rates'!$I$13)</f>
        <v>8.7368289879386882</v>
      </c>
      <c r="J65" s="2">
        <f>(2*('Calcification Rates'!$F$13+'Calcification Rates'!$G$13)*('Calcification Rates'!$H$13+'Calcification Rates'!$I$13))+(0.1*('Calcification Rates'!$F$13+'Calcification Rates'!$G$13)*(A65+(2*'Calcification Rates'!$F$13+'Calcification Rates'!$G$13)))*('Calcification Rates'!$H$13+'Calcification Rates'!$I$13)</f>
        <v>22.910983099226137</v>
      </c>
      <c r="K65" s="2">
        <f>(2*'Calcification Rates'!$F$14*'Calcification Rates'!$H$14)+0.1*'Calcification Rates'!$F$14*(A65+(2*'Calcification Rates'!$F$14))*'Calcification Rates'!$H$14</f>
        <v>28.089274253853464</v>
      </c>
      <c r="L65" s="2">
        <f>(2*('Calcification Rates'!$F$14-'Calcification Rates'!$G$14)*('Calcification Rates'!$H$14-'Calcification Rates'!$I$14))+(0.1*('Calcification Rates'!$F$14-'Calcification Rates'!$G$14)*(A65+(2*'Calcification Rates'!$F$14-'Calcification Rates'!$G$14)))*('Calcification Rates'!$H$14-'Calcification Rates'!$I$14)</f>
        <v>17.534219995444488</v>
      </c>
      <c r="M65" s="2">
        <f>(2*('Calcification Rates'!$F$14+'Calcification Rates'!$G$14)*('Calcification Rates'!$H$14+'Calcification Rates'!$I$14))+(0.1*('Calcification Rates'!$F$14+'Calcification Rates'!$G$14)*(A65+(2*'Calcification Rates'!$F$14+'Calcification Rates'!$G$14)))*('Calcification Rates'!$H$14+'Calcification Rates'!$I$14)</f>
        <v>41.179456802448144</v>
      </c>
      <c r="N65" s="2">
        <f>((((((((($A65*2)/PI())/2)+'Calcification Rates'!$F$15)^2)*PI())/2))-((((((($A65*2)/PI())/2)^2)*PI())/2)))*'Calcification Rates'!$H$15</f>
        <v>78.901305490290511</v>
      </c>
      <c r="O65" s="2">
        <f>((((((((($A65*2)/PI())/2)+('Calcification Rates'!$F$15-'Calcification Rates'!$G$15))^2)*PI())/2))-((((((($A65*2)/PI())/2)^2)*PI())/2)))*('Calcification Rates'!$H$15-'Calcification Rates'!$I$15)</f>
        <v>60.197366166243661</v>
      </c>
      <c r="P65" s="2">
        <f>((((((((($A65*2)/PI())/2)+('Calcification Rates'!$F$15+'Calcification Rates'!$G$15))^2)*PI())/2))-((((((($A65*2)/PI())/2)^2)*PI())/2)))*('Calcification Rates'!$H$15+'Calcification Rates'!$I$15)</f>
        <v>99.956326400125491</v>
      </c>
      <c r="Q65" s="2">
        <f>(2*'Calcification Rates'!$F$16*'Calcification Rates'!$H$16)+0.1*'Calcification Rates'!$F$16*(A65+(2*'Calcification Rates'!$F$16))*'Calcification Rates'!$H$16</f>
        <v>28.089274253853464</v>
      </c>
      <c r="R65" s="2">
        <f>(2*('Calcification Rates'!$F$16-'Calcification Rates'!$G$16)*('Calcification Rates'!$H$16-'Calcification Rates'!$I$16))+(0.1*('Calcification Rates'!$F$16-'Calcification Rates'!$G$16)*(A65+(2*'Calcification Rates'!$F$16-'Calcification Rates'!$G$16)))*('Calcification Rates'!$H$16-'Calcification Rates'!$I$16)</f>
        <v>17.534219995444488</v>
      </c>
      <c r="S65" s="2">
        <f>(2*('Calcification Rates'!$F$16+'Calcification Rates'!$G$16)*('Calcification Rates'!$H$16+'Calcification Rates'!$I$16))+(0.1*('Calcification Rates'!$F$16+'Calcification Rates'!$G$16)*(A65+(2*'Calcification Rates'!$F$16+'Calcification Rates'!$G$16)))*('Calcification Rates'!$H$16+'Calcification Rates'!$I$16)</f>
        <v>41.179456802448144</v>
      </c>
      <c r="T65" s="2">
        <f>$A65*'Calcification Rates'!$F$17*'Calcification Rates'!$H$17</f>
        <v>77.168227159348604</v>
      </c>
      <c r="U65" s="2">
        <f>$A65*('Calcification Rates'!$F$17-'Calcification Rates'!$G$17)*('Calcification Rates'!$H$17-'Calcification Rates'!$I$17)</f>
        <v>59.084887155587204</v>
      </c>
      <c r="V65" s="2">
        <f>$A65*('Calcification Rates'!$F$17+'Calcification Rates'!$G$17)*('Calcification Rates'!$H$17+'Calcification Rates'!$I$17)</f>
        <v>97.414926641780369</v>
      </c>
      <c r="W65" s="2">
        <f>$A65*'Calcification Rates'!$F$22*'Calcification Rates'!$H$22</f>
        <v>11.213999999999999</v>
      </c>
      <c r="X65" s="2">
        <f>$A65*('Calcification Rates'!$F$22-'Calcification Rates'!$G$22)*('Calcification Rates'!$H$22-'Calcification Rates'!$I$22)</f>
        <v>6.3629999999999995</v>
      </c>
      <c r="Y65" s="2">
        <f>$A65*('Calcification Rates'!$F$22+'Calcification Rates'!$G$22)*('Calcification Rates'!$H$22+'Calcification Rates'!$I$22)</f>
        <v>16.065000000000001</v>
      </c>
      <c r="Z65" s="2">
        <f>((((((((($A65*2)/PI())/2)+'Calcification Rates'!$F$25)^2)*PI())/2))-((((((($A65*2)/PI())/2)^2)*PI())/2)))*'Calcification Rates'!$H$25</f>
        <v>117.85503029994294</v>
      </c>
      <c r="AA65" s="2">
        <f>((((((((($A65*2)/PI())/2)+('Calcification Rates'!$F$25-'Calcification Rates'!$G$25))^2)*PI())/2))-((((((($A65*2)/PI())/2)^2)*PI())/2)))*('Calcification Rates'!$H$25-'Calcification Rates'!$I$25)</f>
        <v>51.402057268425686</v>
      </c>
      <c r="AB65" s="2">
        <f>((((((((($A65*2)/PI())/2)+('Calcification Rates'!$F$25+'Calcification Rates'!$G$25))^2)*PI())/2))-((((((($A65*2)/PI())/2)^2)*PI())/2)))*('Calcification Rates'!$H$25+'Calcification Rates'!$I$25)</f>
        <v>185.95394833476479</v>
      </c>
      <c r="AC65" s="2">
        <f>((((((((($A65*2)/PI())/2)+'Calcification Rates'!$F$26)^2)*PI())/2))-((((((($A65*2)/PI())/2)^2)*PI())/2)))*'Calcification Rates'!$H$26</f>
        <v>117.85503029994294</v>
      </c>
      <c r="AD65" s="2">
        <f>((((((((($A65*2)/PI())/2)+('Calcification Rates'!$F$26-'Calcification Rates'!$G$26))^2)*PI())/2))-((((((($A65*2)/PI())/2)^2)*PI())/2)))*('Calcification Rates'!$H$26-'Calcification Rates'!$I$26)</f>
        <v>51.402057268425686</v>
      </c>
      <c r="AE65" s="2">
        <f>((((((((($A65*2)/PI())/2)+('Calcification Rates'!$F$26+'Calcification Rates'!$G$26))^2)*PI())/2))-((((((($A65*2)/PI())/2)^2)*PI())/2)))*('Calcification Rates'!$H$26+'Calcification Rates'!$I$26)</f>
        <v>185.95394833476479</v>
      </c>
      <c r="AF65" s="2">
        <f>((((((((($A65*2)/PI())/2)+'Calcification Rates'!$F$27)^2)*PI())/2))-((((((($A65*2)/PI())/2)^2)*PI())/2)))*'Calcification Rates'!$H$27</f>
        <v>117.85503029994294</v>
      </c>
      <c r="AG65" s="2">
        <f>((((((((($A65*2)/PI())/2)+('Calcification Rates'!$F$27-'Calcification Rates'!$G$27))^2)*PI())/2))-((((((($A65*2)/PI())/2)^2)*PI())/2)))*('Calcification Rates'!$H$27-'Calcification Rates'!$I$27)</f>
        <v>51.402057268425686</v>
      </c>
      <c r="AH65" s="2">
        <f>((((((((($A65*2)/PI())/2)+('Calcification Rates'!$F$27+'Calcification Rates'!$G$27))^2)*PI())/2))-((((((($A65*2)/PI())/2)^2)*PI())/2)))*('Calcification Rates'!$H$27+'Calcification Rates'!$I$27)</f>
        <v>185.95394833476479</v>
      </c>
      <c r="AI65" s="2">
        <f>$A65*'Calcification Rates'!$F$29*'Calcification Rates'!$H$29</f>
        <v>101.66309999999997</v>
      </c>
      <c r="AJ65" s="2">
        <f>$A65*('Calcification Rates'!$F$29-'Calcification Rates'!$G$29)*('Calcification Rates'!$H$29-'Calcification Rates'!$I$29)</f>
        <v>94.064039999999991</v>
      </c>
      <c r="AK65" s="2">
        <f>$A65*('Calcification Rates'!$F$29+'Calcification Rates'!$G$29)*('Calcification Rates'!$H$29+'Calcification Rates'!$I$29)</f>
        <v>109.26215999999998</v>
      </c>
      <c r="AL65" s="2">
        <f>(2*'Calcification Rates'!$F$30*'Calcification Rates'!$H$30)+0.1*'Calcification Rates'!$F$30*($A65+(2*'Calcification Rates'!$F$30))*'Calcification Rates'!$H$30</f>
        <v>14.987868325183371</v>
      </c>
      <c r="AM65" s="2">
        <f>(2*('Calcification Rates'!$F$30-'Calcification Rates'!$G$30)*('Calcification Rates'!$H$30-'Calcification Rates'!$I$30))+(0.1*('Calcification Rates'!$F$30-'Calcification Rates'!$G$30)*($A65+(2*'Calcification Rates'!$F$30-'Calcification Rates'!$G$30)))*('Calcification Rates'!$H$30-'Calcification Rates'!$I$30)</f>
        <v>8.7368289879386882</v>
      </c>
      <c r="AN65" s="2">
        <f>(2*('Calcification Rates'!$F$30+'Calcification Rates'!$G$30)*('Calcification Rates'!$H$30+'Calcification Rates'!$I$30))+(0.1*('Calcification Rates'!$F$30+'Calcification Rates'!$G$30)*($A65+(2*'Calcification Rates'!$F$30+'Calcification Rates'!$G$30)))*('Calcification Rates'!$H$30+'Calcification Rates'!$I$30)</f>
        <v>22.910983099226137</v>
      </c>
      <c r="AO65" s="2">
        <f>((((((((($A65*2)/PI())/2)+'Calcification Rates'!$F$31)^2)*PI())/2))-((((((($A65*2)/PI())/2)^2)*PI())/2)))*'Calcification Rates'!$H$31</f>
        <v>213.59604494613967</v>
      </c>
      <c r="AP65" s="2">
        <f>((((((((($A65*2)/PI())/2)+('Calcification Rates'!$F$31-'Calcification Rates'!$G$31))^2)*PI())/2))-((((((($A65*2)/PI())/2)^2)*PI())/2)))*('Calcification Rates'!$H$31-'Calcification Rates'!$I$31)</f>
        <v>132.48869228978222</v>
      </c>
      <c r="AQ65" s="2">
        <f>((((((((($A65*2)/PI())/2)+('Calcification Rates'!$F$31+'Calcification Rates'!$G$31))^2)*PI())/2))-((((((($A65*2)/PI())/2)^2)*PI())/2)))*('Calcification Rates'!$H$31+'Calcification Rates'!$I$31)</f>
        <v>315.09685199244768</v>
      </c>
      <c r="AR65" s="2">
        <f>(2*'Calcification Rates'!$F$32*'Calcification Rates'!$H$32)+0.1*'Calcification Rates'!$F$32*($A65+(2*'Calcification Rates'!$F$32))*'Calcification Rates'!$H$32</f>
        <v>14.987868325183371</v>
      </c>
      <c r="AS65" s="2">
        <f>(2*('Calcification Rates'!$F$32-'Calcification Rates'!$G$32)*('Calcification Rates'!$H$32-'Calcification Rates'!$I$32))+(0.1*('Calcification Rates'!$F$32-'Calcification Rates'!$G$32)*($A65+(2*'Calcification Rates'!$F$32-'Calcification Rates'!$G$32)))*('Calcification Rates'!$H$32-'Calcification Rates'!$I$32)</f>
        <v>8.7368289879386882</v>
      </c>
      <c r="AT65" s="2">
        <f>(2*('Calcification Rates'!$F$32+'Calcification Rates'!$G$32)*('Calcification Rates'!$H$32+'Calcification Rates'!$I$32))+(0.1*('Calcification Rates'!$F$32+'Calcification Rates'!$G$32)*($A65+(2*'Calcification Rates'!$F$32+'Calcification Rates'!$G$32)))*('Calcification Rates'!$H$32+'Calcification Rates'!$I$32)</f>
        <v>22.910983099226137</v>
      </c>
      <c r="AU65" s="2">
        <f>((((((((($A65*2)/PI())/2)+'Calcification Rates'!$F$36)^2)*PI())/2))-((((((($A65*2)/PI())/2)^2)*PI())/2)))*'Calcification Rates'!$H$36</f>
        <v>83.335643444117309</v>
      </c>
      <c r="AV65" s="2">
        <f>((((((((($A65*2)/PI())/2)+('Calcification Rates'!$F$36-'Calcification Rates'!$G$36))^2)*PI())/2))-((((((($A65*2)/PI())/2)^2)*PI())/2)))*('Calcification Rates'!$H$36-'Calcification Rates'!$I$36)</f>
        <v>63.898883800379849</v>
      </c>
      <c r="AW65" s="2">
        <f>((((((((($A65*2)/PI())/2)+('Calcification Rates'!$F$36+'Calcification Rates'!$G$36))^2)*PI())/2))-((((((($A65*2)/PI())/2)^2)*PI())/2)))*('Calcification Rates'!$H$36+'Calcification Rates'!$I$36)</f>
        <v>104.99036120892123</v>
      </c>
      <c r="AX65" s="2">
        <f>$A65*'Calcification Rates'!$F$37*'Calcification Rates'!$H$37</f>
        <v>81.420862196969694</v>
      </c>
      <c r="AY65" s="2">
        <f>$A65*('Calcification Rates'!$F$37-'Calcification Rates'!$G$37)*('Calcification Rates'!$H$37-'Calcification Rates'!$I$37)</f>
        <v>62.67520837899113</v>
      </c>
      <c r="AZ65" s="2">
        <f>$A65*('Calcification Rates'!$F$37+'Calcification Rates'!$G$37)*('Calcification Rates'!$H$37+'Calcification Rates'!$I$37)</f>
        <v>102.17939645344134</v>
      </c>
      <c r="BA65" s="2">
        <f>$A65*'Calcification Rates'!$F$38*'Calcification Rates'!$H$38</f>
        <v>121.17894600000002</v>
      </c>
      <c r="BB65" s="2">
        <f>$A65*('Calcification Rates'!$F$38-'Calcification Rates'!$G$38)*('Calcification Rates'!$H$38-'Calcification Rates'!$I$38)</f>
        <v>92.460457090909102</v>
      </c>
      <c r="BC65" s="2">
        <f>$A65*('Calcification Rates'!$F$38+'Calcification Rates'!$G$38)*('Calcification Rates'!$H$38+'Calcification Rates'!$I$38)</f>
        <v>153.24403500000003</v>
      </c>
      <c r="BD65" s="2">
        <f>(2*'Calcification Rates'!$F$39*'Calcification Rates'!$H$39)+0.1*'Calcification Rates'!$F$39*(AN65+(2*'Calcification Rates'!$F$39))*'Calcification Rates'!$H$39</f>
        <v>7.9544730672848027</v>
      </c>
      <c r="BE65" s="2">
        <f>(2*('Calcification Rates'!$F$39-'Calcification Rates'!$G$39)*('Calcification Rates'!$H$39-'Calcification Rates'!$I$39))+(0.1*('Calcification Rates'!$F$39-'Calcification Rates'!$G$39)*(AN65+(2*'Calcification Rates'!$F$39-'Calcification Rates'!$G$39)))*('Calcification Rates'!$H$39-'Calcification Rates'!$I$39)</f>
        <v>4.6213623859272719</v>
      </c>
      <c r="BF65" s="2">
        <f>(2*('Calcification Rates'!$F$39+'Calcification Rates'!$G$39)*('Calcification Rates'!$H$39+'Calcification Rates'!$I$39))+(0.1*('Calcification Rates'!$F$39+'Calcification Rates'!$G$39)*(AN65+(2*'Calcification Rates'!$F$39+'Calcification Rates'!$G$39)))*('Calcification Rates'!$H$39+'Calcification Rates'!$I$39)</f>
        <v>12.199861261104051</v>
      </c>
      <c r="BG65" s="2">
        <f>((((((((($A65*2)/PI())/2)+'Calcification Rates'!$F$40)^2)*PI())/2))-((((((($A65*2)/PI())/2)^2)*PI())/2)))*'Calcification Rates'!$H$40</f>
        <v>83.335643444117309</v>
      </c>
      <c r="BH65" s="2">
        <f>((((((((($A65*2)/PI())/2)+('Calcification Rates'!$F$40-'Calcification Rates'!$G$40))^2)*PI())/2))-((((((($A65*2)/PI())/2)^2)*PI())/2)))*('Calcification Rates'!$H$40-'Calcification Rates'!$I$40)</f>
        <v>63.898883800379849</v>
      </c>
      <c r="BI65" s="2">
        <f>((((((((($A65*2)/PI())/2)+('Calcification Rates'!$F$40+'Calcification Rates'!$G$40))^2)*PI())/2))-((((((($A65*2)/PI())/2)^2)*PI())/2)))*('Calcification Rates'!$H$40+'Calcification Rates'!$I$40)</f>
        <v>104.99036120892123</v>
      </c>
      <c r="BJ65" s="2">
        <f>((((((((($A65*2)/PI())/2)+'Calcification Rates'!$F$41)^2)*PI())/2))-((((((($A65*2)/PI())/2)^2)*PI())/2)))*'Calcification Rates'!$H$41</f>
        <v>95.964320799062946</v>
      </c>
      <c r="BK65" s="2">
        <f>((((((((($A65*2)/PI())/2)+('Calcification Rates'!$F$41-'Calcification Rates'!$G$41))^2)*PI())/2))-((((((($A65*2)/PI())/2)^2)*PI())/2)))*('Calcification Rates'!$H$41-'Calcification Rates'!$I$41)</f>
        <v>77.022314392732426</v>
      </c>
      <c r="BL65" s="2">
        <f>((((((((($A65*2)/PI())/2)+('Calcification Rates'!$F$41+'Calcification Rates'!$G$41))^2)*PI())/2))-((((((($A65*2)/PI())/2)^2)*PI())/2)))*('Calcification Rates'!$H$41+'Calcification Rates'!$I$41)</f>
        <v>116.80216531006947</v>
      </c>
      <c r="BM65" s="2">
        <f>((((1-'Calcification Rates'!$J$42)*$A65)*'Calcification Rates'!$F$42*0.1)+('Calcification Rates'!$J$42*$A65*'Calcification Rates'!$F$42))*'Calcification Rates'!$H$42</f>
        <v>24.715045797056717</v>
      </c>
      <c r="BN65" s="2">
        <f>((((1-'Calcification Rates'!$J$42)*BI65)*(('Calcification Rates'!$F$42-'Calcification Rates'!$G$42)*0.1))+('Calcification Rates'!$J$42*BI65*('Calcification Rates'!$F$42-'Calcification Rates'!$G$42)))*('Calcification Rates'!$H$42-'Calcification Rates'!$I$42)</f>
        <v>31.053731214592894</v>
      </c>
      <c r="BO65" s="2">
        <f>((((1-'Calcification Rates'!$J$42)*BI65)*(('Calcification Rates'!$F$42+'Calcification Rates'!$G$42)*0.1))+('Calcification Rates'!$J$42*BI65*('Calcification Rates'!$F$42+'Calcification Rates'!$G$42)))*('Calcification Rates'!$H$42+'Calcification Rates'!$I$42)</f>
        <v>52.613916918925447</v>
      </c>
      <c r="BP65" s="2">
        <f>(2*'Calcification Rates'!$F$43*'Calcification Rates'!$H$43)+0.1*'Calcification Rates'!$F$43*($A65+(2*'Calcification Rates'!$F$43))*'Calcification Rates'!$H$43</f>
        <v>14.987868325183371</v>
      </c>
      <c r="BQ65" s="2">
        <f>(2*('Calcification Rates'!$F$43-'Calcification Rates'!$G$43)*('Calcification Rates'!$H$43-'Calcification Rates'!$I$43))+(0.1*('Calcification Rates'!$F$43-'Calcification Rates'!$G$43)*($A65+(2*'Calcification Rates'!$F$43-'Calcification Rates'!$G$43)))*('Calcification Rates'!$H$43-'Calcification Rates'!$I$43)</f>
        <v>8.7368289879386882</v>
      </c>
      <c r="BR65" s="2">
        <f>(2*('Calcification Rates'!$F$43+'Calcification Rates'!$G$43)*('Calcification Rates'!$H$43+'Calcification Rates'!$I$43))+(0.1*('Calcification Rates'!$F$43+'Calcification Rates'!$G$43)*($A65+(2*'Calcification Rates'!$F$43+'Calcification Rates'!$G$43)))*('Calcification Rates'!$H$43+'Calcification Rates'!$I$43)</f>
        <v>22.910983099226137</v>
      </c>
      <c r="BS65" s="2">
        <f>$A65*'Calcification Rates'!$F$44*'Calcification Rates'!$H$44</f>
        <v>100.56746</v>
      </c>
      <c r="BT65" s="2">
        <f>$A65*('Calcification Rates'!$F$44-'Calcification Rates'!$G$44)*('Calcification Rates'!$H$44-'Calcification Rates'!$I$44)</f>
        <v>74.836983639476259</v>
      </c>
      <c r="BU65" s="2">
        <f>$A65*('Calcification Rates'!$F$44+'Calcification Rates'!$G$44)*('Calcification Rates'!$H$44+'Calcification Rates'!$I$44)</f>
        <v>129.18878120099532</v>
      </c>
      <c r="BV65" s="2">
        <f>(2*'Calcification Rates'!$F$45*'Calcification Rates'!$H$45)+0.1*'Calcification Rates'!$F$45*($A65+(2*'Calcification Rates'!$F$45))*'Calcification Rates'!$H$45</f>
        <v>14.987868325183371</v>
      </c>
      <c r="BW65" s="2">
        <f>(2*('Calcification Rates'!$F$45-'Calcification Rates'!$G$45)*('Calcification Rates'!$H$45-'Calcification Rates'!$I$45))+(0.1*('Calcification Rates'!$F$45-'Calcification Rates'!$G$45)*($A65+(2*'Calcification Rates'!$F$45-'Calcification Rates'!$G$45)))*('Calcification Rates'!$H$45-'Calcification Rates'!$I$45)</f>
        <v>8.7368289879386882</v>
      </c>
      <c r="BX65" s="2">
        <f>(2*('Calcification Rates'!$F$45+'Calcification Rates'!$G$45)*('Calcification Rates'!$H$45+'Calcification Rates'!$I$45))+(0.1*('Calcification Rates'!$F$45+'Calcification Rates'!$G$45)*($A65+(2*'Calcification Rates'!$F$45+'Calcification Rates'!$G$45)))*('Calcification Rates'!$H$45+'Calcification Rates'!$I$45)</f>
        <v>22.910983099226137</v>
      </c>
      <c r="BY65" s="2">
        <f>$A65*'Calcification Rates'!$F$46*'Calcification Rates'!$H$46</f>
        <v>25.552800000000001</v>
      </c>
      <c r="BZ65" s="2">
        <f>$A65*('Calcification Rates'!$F$46-'Calcification Rates'!$G$46)*('Calcification Rates'!$H$46-'Calcification Rates'!$I$46)</f>
        <v>19.707974999999998</v>
      </c>
      <c r="CA65" s="2">
        <f>$A65*('Calcification Rates'!$F$46+'Calcification Rates'!$G$46)*('Calcification Rates'!$H$46+'Calcification Rates'!$I$46)</f>
        <v>31.992975000000005</v>
      </c>
      <c r="CB65" s="2">
        <f>(2*'Calcification Rates'!$F$47*'Calcification Rates'!$H$47)+0.1*'Calcification Rates'!$F$47*(BL65+(2*'Calcification Rates'!$F$47))*'Calcification Rates'!$H$47</f>
        <v>24.427159273453363</v>
      </c>
      <c r="CC65" s="2">
        <f>(2*('Calcification Rates'!$F$47-'Calcification Rates'!$G$47)*('Calcification Rates'!$H$47-'Calcification Rates'!$I$47))+(0.1*('Calcification Rates'!$F$47-'Calcification Rates'!$G$47)*(BL65+(2*'Calcification Rates'!$F$47-'Calcification Rates'!$G$47)))*('Calcification Rates'!$H$47-'Calcification Rates'!$I$47)</f>
        <v>14.260062820225901</v>
      </c>
      <c r="CD65" s="2">
        <f>(2*('Calcification Rates'!$F$47+'Calcification Rates'!$G$47)*('Calcification Rates'!$H$47+'Calcification Rates'!$I$47))+(0.1*('Calcification Rates'!$F$47+'Calcification Rates'!$G$47)*(BL65+(2*'Calcification Rates'!$F$47+'Calcification Rates'!$G$47)))*('Calcification Rates'!$H$47+'Calcification Rates'!$I$47)</f>
        <v>37.286031238154564</v>
      </c>
      <c r="CE65" s="2">
        <f>(2*'Calcification Rates'!$F$48*'Calcification Rates'!$H$48)+0.1*'Calcification Rates'!$F$48*($A65+(2*'Calcification Rates'!$F$48))*'Calcification Rates'!$H$48</f>
        <v>14.987868325183371</v>
      </c>
      <c r="CF65" s="2">
        <f>(2*('Calcification Rates'!$F$48-'Calcification Rates'!$G$48)*('Calcification Rates'!$H$48-'Calcification Rates'!$I$48))+(0.1*('Calcification Rates'!$F$48-'Calcification Rates'!$G$48)*($A65+(2*'Calcification Rates'!$F$48-'Calcification Rates'!$G$48)))*('Calcification Rates'!$H$48-'Calcification Rates'!$I$48)</f>
        <v>8.7368289879386882</v>
      </c>
      <c r="CG65" s="2">
        <f>(2*('Calcification Rates'!$F$48+'Calcification Rates'!$G$48)*('Calcification Rates'!$H$48+'Calcification Rates'!$I$48))+(0.1*('Calcification Rates'!$F$48+'Calcification Rates'!$G$48)*($A65+(2*'Calcification Rates'!$F$48+'Calcification Rates'!$G$48)))*('Calcification Rates'!$H$48+'Calcification Rates'!$I$48)</f>
        <v>22.910983099226137</v>
      </c>
      <c r="CH65" s="2">
        <f>((((1-'Calcification Rates'!$J$52)*$A65)*'Calcification Rates'!$F$52*0.1)+('Calcification Rates'!$J$52*$A65*'Calcification Rates'!$F$52))*'Calcification Rates'!$H$52</f>
        <v>139.52412683999998</v>
      </c>
      <c r="CI65" s="2">
        <f>((((1-'Calcification Rates'!$J$52)*$A65)*(('Calcification Rates'!$F$52-'Calcification Rates'!$G$52)*0.1))+('Calcification Rates'!$J$52*$A65*('Calcification Rates'!$F$52-'Calcification Rates'!$G$52)))*('Calcification Rates'!$H$52-'Calcification Rates'!$I$52)</f>
        <v>91.334455877142688</v>
      </c>
      <c r="CJ65" s="2">
        <f>((((1-'Calcification Rates'!$J$52)*$A65)*(('Calcification Rates'!$F$52+'Calcification Rates'!$G$52)*0.1))+('Calcification Rates'!$J$52*$A65*('Calcification Rates'!$F$52+'Calcification Rates'!$G$52)))*('Calcification Rates'!$H$52+'Calcification Rates'!$I$52)</f>
        <v>197.39522574571805</v>
      </c>
      <c r="CK65" s="2">
        <f>((((1-'Calcification Rates'!$J$53)*$A65)*'Calcification Rates'!$F$53*0.1)+('Calcification Rates'!$J$53*$A65*'Calcification Rates'!$F$53))*'Calcification Rates'!$H$53</f>
        <v>166.96665791018188</v>
      </c>
      <c r="CL65" s="2">
        <f>((((1-'Calcification Rates'!$J$53)*$A65)*(('Calcification Rates'!$F$53-'Calcification Rates'!$G$53)*0.1))+('Calcification Rates'!$J$53*$A65*('Calcification Rates'!$F$53-'Calcification Rates'!$G$53)))*('Calcification Rates'!$H$53-'Calcification Rates'!$I$53)</f>
        <v>115.5552557580457</v>
      </c>
      <c r="CM65" s="2">
        <f>((((1-'Calcification Rates'!$J$53)*$A65)*(('Calcification Rates'!$F$53+'Calcification Rates'!$G$53)*0.1))+('Calcification Rates'!$J$53*$A65*('Calcification Rates'!$F$53+'Calcification Rates'!$G$53)))*('Calcification Rates'!$H$53+'Calcification Rates'!$I$53)</f>
        <v>227.7846613797465</v>
      </c>
      <c r="CN65" s="2">
        <f>((((1-'Calcification Rates'!$J$54)*$A65)*'Calcification Rates'!$F$54*0.1)+('Calcification Rates'!$J$54*$A65*'Calcification Rates'!$F$54))*'Calcification Rates'!$H$54</f>
        <v>142.3522879246764</v>
      </c>
      <c r="CO65" s="2">
        <f>((((1-'Calcification Rates'!$J$54)*$A65)*(('Calcification Rates'!$F$54-'Calcification Rates'!$G$54)*0.1))+('Calcification Rates'!$J$54*$A65*('Calcification Rates'!$F$54-'Calcification Rates'!$G$54)))*('Calcification Rates'!$H$54-'Calcification Rates'!$I$54)</f>
        <v>101.81582478916826</v>
      </c>
      <c r="CP65" s="2">
        <f>((((1-'Calcification Rates'!$J$54)*$A65)*(('Calcification Rates'!$F$54+'Calcification Rates'!$G$54)*0.1))+('Calcification Rates'!$J$54*$A65*('Calcification Rates'!$F$54+'Calcification Rates'!$G$54)))*('Calcification Rates'!$H$54+'Calcification Rates'!$I$54)</f>
        <v>189.33188386270862</v>
      </c>
      <c r="CQ65" s="2">
        <f>((((1-'Calcification Rates'!$J$55)*$A65)*'Calcification Rates'!$F$55*0.1)+('Calcification Rates'!$J$55*$A65*'Calcification Rates'!$F$55))*'Calcification Rates'!$H$55</f>
        <v>142.36317470156251</v>
      </c>
      <c r="CR65" s="2">
        <f>((((1-'Calcification Rates'!$J$55)*$A65)*(('Calcification Rates'!$F$55-'Calcification Rates'!$G$55)*0.1))+('Calcification Rates'!$J$55*$A65*('Calcification Rates'!$F$55-'Calcification Rates'!$G$55)))*('Calcification Rates'!$H$55-'Calcification Rates'!$I$55)</f>
        <v>104.02847593616015</v>
      </c>
      <c r="CS65" s="2">
        <f>((((1-'Calcification Rates'!$J$55)*$A65)*(('Calcification Rates'!$F$55+'Calcification Rates'!$G$55)*0.1))+('Calcification Rates'!$J$55*$A65*('Calcification Rates'!$F$55+'Calcification Rates'!$G$55)))*('Calcification Rates'!$H$55+'Calcification Rates'!$I$55)</f>
        <v>186.52757556265476</v>
      </c>
      <c r="CT65" s="2">
        <f>((((1-'Calcification Rates'!$J$56)*$A65)*'Calcification Rates'!$F$56*0.1)+('Calcification Rates'!$J$56*$A65*'Calcification Rates'!$F$56))*'Calcification Rates'!$H$56</f>
        <v>137.50798215</v>
      </c>
      <c r="CU65" s="2">
        <f>((((1-'Calcification Rates'!$J$56)*$A65)*(('Calcification Rates'!$F$56-'Calcification Rates'!$G$56)*0.1))+('Calcification Rates'!$J$56*$A65*('Calcification Rates'!$F$56-'Calcification Rates'!$G$56)))*('Calcification Rates'!$H$56-'Calcification Rates'!$I$56)</f>
        <v>101.89264924995909</v>
      </c>
      <c r="CV65" s="2">
        <f>((((1-'Calcification Rates'!$J$56)*$A65)*(('Calcification Rates'!$F$56+'Calcification Rates'!$G$56)*0.1))+('Calcification Rates'!$J$56*$A65*('Calcification Rates'!$F$56+'Calcification Rates'!$G$56)))*('Calcification Rates'!$H$56+'Calcification Rates'!$I$56)</f>
        <v>178.36104458851753</v>
      </c>
      <c r="CW65" s="2">
        <f>((((1-'Calcification Rates'!$J$57)*$A65)*'Calcification Rates'!$F$57*0.1)+('Calcification Rates'!$J$57*$A65*'Calcification Rates'!$F$57))*'Calcification Rates'!$H$57</f>
        <v>140.63316356249999</v>
      </c>
      <c r="CX65" s="2">
        <f>((((1-'Calcification Rates'!$J$57)*$A65)*(('Calcification Rates'!$F$57-'Calcification Rates'!$G$57)*0.1))+('Calcification Rates'!$J$57*$A65*('Calcification Rates'!$F$57-'Calcification Rates'!$G$57)))*('Calcification Rates'!$H$57-'Calcification Rates'!$I$57)</f>
        <v>92.095279129770688</v>
      </c>
      <c r="CY65" s="2">
        <f>((((1-'Calcification Rates'!$J$57)*$A65)*(('Calcification Rates'!$F$57+'Calcification Rates'!$G$57)*0.1))+('Calcification Rates'!$J$57*$A65*('Calcification Rates'!$F$57+'Calcification Rates'!$G$57)))*('Calcification Rates'!$H$57+'Calcification Rates'!$I$57)</f>
        <v>197.90059722602368</v>
      </c>
      <c r="CZ65" s="2">
        <f>((((1-'Calcification Rates'!$J$58)*$A65)*'Calcification Rates'!$F$58*0.1)+('Calcification Rates'!$J$58*$A65*'Calcification Rates'!$F$58))*'Calcification Rates'!$H$58</f>
        <v>142.3522879246764</v>
      </c>
      <c r="DA65" s="2">
        <f>((((1-'Calcification Rates'!$J$58)*$A65)*(('Calcification Rates'!$F$58-'Calcification Rates'!$G$58)*0.1))+('Calcification Rates'!$J$58*$A65*('Calcification Rates'!$F$58-'Calcification Rates'!$G$58)))*('Calcification Rates'!$H$58-'Calcification Rates'!$I$58)</f>
        <v>101.81582478916826</v>
      </c>
      <c r="DB65" s="2">
        <f>((((1-'Calcification Rates'!$J$58)*$A65)*(('Calcification Rates'!$F$58+'Calcification Rates'!$G$58)*0.1))+('Calcification Rates'!$J$58*$A65*('Calcification Rates'!$F$58+'Calcification Rates'!$G$58)))*('Calcification Rates'!$H$58+'Calcification Rates'!$I$58)</f>
        <v>189.33188386270862</v>
      </c>
      <c r="DC65" s="2">
        <f>((((1-'Calcification Rates'!$J$59)*$A65)*'Calcification Rates'!$F$59*0.1)+('Calcification Rates'!$J$59*$A65*'Calcification Rates'!$F$59))*'Calcification Rates'!$H$59</f>
        <v>118.00810727999998</v>
      </c>
      <c r="DD65" s="2">
        <f>((((1-'Calcification Rates'!$J$59)*$A65)*(('Calcification Rates'!$F$59-'Calcification Rates'!$G$59)*0.1))+('Calcification Rates'!$J$59*$A65*('Calcification Rates'!$F$59-'Calcification Rates'!$G$59)))*('Calcification Rates'!$H$59-'Calcification Rates'!$I$59)</f>
        <v>91.54477709999999</v>
      </c>
      <c r="DE65" s="2">
        <f>((((1-'Calcification Rates'!$J$59)*$A65)*(('Calcification Rates'!$F$59+'Calcification Rates'!$G$59)*0.1))+('Calcification Rates'!$J$59*$A65*('Calcification Rates'!$F$59+'Calcification Rates'!$G$59)))*('Calcification Rates'!$H$59+'Calcification Rates'!$I$59)</f>
        <v>146.98078667999999</v>
      </c>
      <c r="DF65" s="2">
        <f>((((1-'Calcification Rates'!$J$60)*$A65)*'Calcification Rates'!$F$60*0.1)+('Calcification Rates'!$J$60*$A65*'Calcification Rates'!$F$60))*'Calcification Rates'!$H$60</f>
        <v>153.31216028048777</v>
      </c>
      <c r="DG65" s="2">
        <f>((((1-'Calcification Rates'!$J$60)*$A65)*(('Calcification Rates'!$F$60-'Calcification Rates'!$G$60)*0.1))+('Calcification Rates'!$J$60*$A65*('Calcification Rates'!$F$60-'Calcification Rates'!$G$60)))*('Calcification Rates'!$H$60-'Calcification Rates'!$I$60)</f>
        <v>117.13230644489377</v>
      </c>
      <c r="DH65" s="2">
        <f>((((1-'Calcification Rates'!$J$60)*$A65)*(('Calcification Rates'!$F$60+'Calcification Rates'!$G$60)*0.1))+('Calcification Rates'!$J$60*$A65*('Calcification Rates'!$F$60+'Calcification Rates'!$G$60)))*('Calcification Rates'!$H$60+'Calcification Rates'!$I$60)</f>
        <v>194.2127289039573</v>
      </c>
      <c r="DI65" s="2">
        <f>((((1-'Calcification Rates'!$J$61)*$A65)*'Calcification Rates'!$F$61*0.1)+('Calcification Rates'!$J$61*$A65*'Calcification Rates'!$F$61))*'Calcification Rates'!$H$61</f>
        <v>142.3522879246764</v>
      </c>
      <c r="DJ65" s="2">
        <f>((((1-'Calcification Rates'!$J$61)*$A65)*(('Calcification Rates'!$F$61-'Calcification Rates'!$G$61)*0.1))+('Calcification Rates'!$J$61*$A65*('Calcification Rates'!$F$61-'Calcification Rates'!$G$61)))*('Calcification Rates'!$H$61-'Calcification Rates'!$I$61)</f>
        <v>101.81582478916826</v>
      </c>
      <c r="DK65" s="2">
        <f>((((1-'Calcification Rates'!$J$61)*$A65)*(('Calcification Rates'!$F$61+'Calcification Rates'!$G$61)*0.1))+('Calcification Rates'!$J$61*$A65*('Calcification Rates'!$F$61+'Calcification Rates'!$G$61)))*('Calcification Rates'!$H$61+'Calcification Rates'!$I$61)</f>
        <v>189.33188386270862</v>
      </c>
      <c r="DL65" s="2">
        <f>(2*'Calcification Rates'!$F$62*'Calcification Rates'!$H$62)+0.1*'Calcification Rates'!$F$62*(CV65+(2*'Calcification Rates'!$F$62))*'Calcification Rates'!$H$62</f>
        <v>35.227322586767968</v>
      </c>
      <c r="DM65" s="2">
        <f>(2*('Calcification Rates'!$F$62-'Calcification Rates'!$G$62)*('Calcification Rates'!$H$62-'Calcification Rates'!$I$62))+(0.1*('Calcification Rates'!$F$62-'Calcification Rates'!$G$62)*(CV65+(2*'Calcification Rates'!$F$62-'Calcification Rates'!$G$62)))*('Calcification Rates'!$H$62-'Calcification Rates'!$I$62)</f>
        <v>20.579587001992884</v>
      </c>
      <c r="DN65" s="2">
        <f>(2*('Calcification Rates'!$F$62+'Calcification Rates'!$G$62)*('Calcification Rates'!$H$62+'Calcification Rates'!$I$62))+(0.1*('Calcification Rates'!$F$62+'Calcification Rates'!$G$62)*(CV65+(2*'Calcification Rates'!$F$62+'Calcification Rates'!$G$62)))*('Calcification Rates'!$H$62+'Calcification Rates'!$I$62)</f>
        <v>53.733544974940116</v>
      </c>
      <c r="DO65" s="2">
        <f>((((((((($A65*2)/PI())/2)+'Calcification Rates'!$F$63)^2)*PI())/2))-((((((($A65*2)/PI())/2)^2)*PI())/2)))*'Calcification Rates'!$H$63</f>
        <v>67.587696220243686</v>
      </c>
      <c r="DP65" s="2">
        <f>((((((((($A65*2)/PI())/2)+('Calcification Rates'!$F$63-'Calcification Rates'!$G$63))^2)*PI())/2))-((((((($A65*2)/PI())/2)^2)*PI())/2)))*('Calcification Rates'!$H$63-'Calcification Rates'!$I$63)</f>
        <v>49.713528790502821</v>
      </c>
      <c r="DQ65" s="2">
        <f>((((((((($A65*2)/PI())/2)+('Calcification Rates'!$F$63+'Calcification Rates'!$G$63))^2)*PI())/2))-((((((($A65*2)/PI())/2)^2)*PI())/2)))*('Calcification Rates'!$H$63+'Calcification Rates'!$I$63)</f>
        <v>87.510679142307211</v>
      </c>
      <c r="DR65" s="2">
        <f>(2*'Calcification Rates'!$F$64*'Calcification Rates'!$H$64)+0.1*'Calcification Rates'!$F$64*($A65+(2*'Calcification Rates'!$F$64))*'Calcification Rates'!$H$64</f>
        <v>14.987868325183371</v>
      </c>
      <c r="DS65" s="2">
        <f>(2*('Calcification Rates'!$F$64-'Calcification Rates'!$G$64)*('Calcification Rates'!$H$64-'Calcification Rates'!$I$64))+(0.1*('Calcification Rates'!$F$64-'Calcification Rates'!$G$64)*($A65+(2*'Calcification Rates'!$F$64-'Calcification Rates'!$G$64)))*('Calcification Rates'!$H$64-'Calcification Rates'!$I$64)</f>
        <v>8.7368289879386882</v>
      </c>
      <c r="DT65" s="2">
        <f>(2*('Calcification Rates'!$F$64+'Calcification Rates'!$G$64)*('Calcification Rates'!$H$64+'Calcification Rates'!$I$64))+(0.1*('Calcification Rates'!$F$64+'Calcification Rates'!$G$64)*($A65+(2*'Calcification Rates'!$F$64+'Calcification Rates'!$G$64)))*('Calcification Rates'!$H$64+'Calcification Rates'!$I$64)</f>
        <v>22.910983099226137</v>
      </c>
      <c r="DU65" s="2">
        <f>((((((((($A65*2)/PI())/2)+'Calcification Rates'!$F$65)^2)*PI())/2))-((((((($A65*2)/PI())/2)^2)*PI())/2)))*'Calcification Rates'!$H$65</f>
        <v>67.587696220243686</v>
      </c>
      <c r="DV65" s="2">
        <f>((((((((($A65*2)/PI())/2)+('Calcification Rates'!$F$65-'Calcification Rates'!$G$65))^2)*PI())/2))-((((((($A65*2)/PI())/2)^2)*PI())/2)))*('Calcification Rates'!$H$65-'Calcification Rates'!$I$65)</f>
        <v>49.713528790502821</v>
      </c>
      <c r="DW65" s="2">
        <f>((((((((($A65*2)/PI())/2)+('Calcification Rates'!$F$65+'Calcification Rates'!$G$65))^2)*PI())/2))-((((((($A65*2)/PI())/2)^2)*PI())/2)))*('Calcification Rates'!$H$65+'Calcification Rates'!$I$65)</f>
        <v>87.510679142307211</v>
      </c>
      <c r="DX65" s="2">
        <f>(2*'Calcification Rates'!$F$66*'Calcification Rates'!$H$66)+0.1*'Calcification Rates'!$F$66*(DH65+(2*'Calcification Rates'!$F$66))*'Calcification Rates'!$H$66</f>
        <v>38.008412518952532</v>
      </c>
      <c r="DY65" s="2">
        <f>(2*('Calcification Rates'!$F$66-'Calcification Rates'!$G$66)*('Calcification Rates'!$H$66-'Calcification Rates'!$I$66))+(0.1*('Calcification Rates'!$F$66-'Calcification Rates'!$G$66)*(DH65+(2*'Calcification Rates'!$F$66-'Calcification Rates'!$G$66)))*('Calcification Rates'!$H$66-'Calcification Rates'!$I$66)</f>
        <v>22.206892494349848</v>
      </c>
      <c r="DZ65" s="2">
        <f>(2*('Calcification Rates'!$F$66+'Calcification Rates'!$G$66)*('Calcification Rates'!$H$66+'Calcification Rates'!$I$66))+(0.1*('Calcification Rates'!$F$66+'Calcification Rates'!$G$66)*(DH65+(2*'Calcification Rates'!$F$66+'Calcification Rates'!$G$66)))*('Calcification Rates'!$H$66+'Calcification Rates'!$I$66)</f>
        <v>57.968852676857018</v>
      </c>
      <c r="EA65" s="2">
        <f>((((((((($A65*2)/PI())/2)+'Calcification Rates'!$F$67)^2)*PI())/2))-((((((($A65*2)/PI())/2)^2)*PI())/2)))*'Calcification Rates'!$H$67</f>
        <v>67.587696220243686</v>
      </c>
      <c r="EB65" s="2">
        <f>((((((((($A65*2)/PI())/2)+('Calcification Rates'!$F$67-'Calcification Rates'!$G$67))^2)*PI())/2))-((((((($A65*2)/PI())/2)^2)*PI())/2)))*('Calcification Rates'!$H$67-'Calcification Rates'!$I$67)</f>
        <v>49.713528790502821</v>
      </c>
      <c r="EC65" s="2">
        <f>((((((((($A65*2)/PI())/2)+('Calcification Rates'!$F$67+'Calcification Rates'!$G$67))^2)*PI())/2))-((((((($A65*2)/PI())/2)^2)*PI())/2)))*('Calcification Rates'!$H$67+'Calcification Rates'!$I$67)</f>
        <v>87.510679142307211</v>
      </c>
      <c r="ED65" s="2">
        <f>((((((((($A65*2)/PI())/2)+'Calcification Rates'!$F$68)^2)*PI())/2))-((((((($A65*2)/PI())/2)^2)*PI())/2)))*'Calcification Rates'!$H$68</f>
        <v>67.587696220243686</v>
      </c>
      <c r="EE65" s="2">
        <f>((((((((($A65*2)/PI())/2)+('Calcification Rates'!$F$68-'Calcification Rates'!$G$68))^2)*PI())/2))-((((((($A65*2)/PI())/2)^2)*PI())/2)))*('Calcification Rates'!$H$68-'Calcification Rates'!$I$68)</f>
        <v>49.713528790502821</v>
      </c>
      <c r="EF65" s="2">
        <f>((((((((($A65*2)/PI())/2)+('Calcification Rates'!$F$68+'Calcification Rates'!$G$68))^2)*PI())/2))-((((((($A65*2)/PI())/2)^2)*PI())/2)))*('Calcification Rates'!$H$68+'Calcification Rates'!$I$68)</f>
        <v>87.510679142307211</v>
      </c>
      <c r="EG65" s="2">
        <f>((((1-'Calcification Rates'!$J$69)*$A65)*'Calcification Rates'!$F$69*0.1)+('Calcification Rates'!$J$69*$A65*'Calcification Rates'!$F$69))*'Calcification Rates'!$H$69</f>
        <v>19.336397850000001</v>
      </c>
      <c r="EH65" s="2">
        <f>((((1-'Calcification Rates'!$J$69)*EC65)*(('Calcification Rates'!$F$69-'Calcification Rates'!$G$69)*0.1))+('Calcification Rates'!$J$69*EC65*('Calcification Rates'!$F$69-'Calcification Rates'!$G$69)))*('Calcification Rates'!$H$69-'Calcification Rates'!$I$69)</f>
        <v>19.84809757691399</v>
      </c>
      <c r="EI65" s="2">
        <f>((((1-'Calcification Rates'!$J$69)*EC65)*(('Calcification Rates'!$F$69+'Calcification Rates'!$G$69)*0.1))+('Calcification Rates'!$J$69*EC65*('Calcification Rates'!$F$69+'Calcification Rates'!$G$69)))*('Calcification Rates'!$H$69+'Calcification Rates'!$I$69)</f>
        <v>34.616483040795849</v>
      </c>
      <c r="EJ65" s="2">
        <f>(2*'Calcification Rates'!$F$70*'Calcification Rates'!$H$70)+0.1*'Calcification Rates'!$F$70*(DT65+(2*'Calcification Rates'!$F$70))*'Calcification Rates'!$H$70</f>
        <v>7.9544730672848027</v>
      </c>
      <c r="EK65" s="2">
        <f>(2*('Calcification Rates'!$F$70-'Calcification Rates'!$G$70)*('Calcification Rates'!$H$70-'Calcification Rates'!$I$70))+(0.1*('Calcification Rates'!$F$70-'Calcification Rates'!$G$70)*(DT65+(2*'Calcification Rates'!$F$70-'Calcification Rates'!$G$70)))*('Calcification Rates'!$H$70-'Calcification Rates'!$I$70)</f>
        <v>4.6213623859272719</v>
      </c>
      <c r="EL65" s="2">
        <f>(2*('Calcification Rates'!$F$70+'Calcification Rates'!$G$70)*('Calcification Rates'!$H$70+'Calcification Rates'!$I$70))+(0.1*('Calcification Rates'!$F$70+'Calcification Rates'!$G$70)*(DT65+(2*'Calcification Rates'!$F$70+'Calcification Rates'!$G$70)))*('Calcification Rates'!$H$70+'Calcification Rates'!$I$70)</f>
        <v>12.199861261104051</v>
      </c>
      <c r="EM65" s="2">
        <f>((((1-'Calcification Rates'!$J$71)*$A65)*'Calcification Rates'!$F$71*0.1)+('Calcification Rates'!$J$71*$A65*'Calcification Rates'!$F$71))*'Calcification Rates'!$H$71</f>
        <v>142.3522879246764</v>
      </c>
      <c r="EN65" s="2">
        <f>((((1-'Calcification Rates'!$J$71)*$A65)*(('Calcification Rates'!$F$71-'Calcification Rates'!$G$71)*0.1))+('Calcification Rates'!$J$71*$A65*('Calcification Rates'!$F$71-'Calcification Rates'!$G$71)))*('Calcification Rates'!$H$71-'Calcification Rates'!$I$71)</f>
        <v>101.81582478916826</v>
      </c>
      <c r="EO65" s="2">
        <f>((((1-'Calcification Rates'!$J$71)*$A65)*(('Calcification Rates'!$F$71+'Calcification Rates'!$G$71)*0.1))+('Calcification Rates'!$J$71*$A65*('Calcification Rates'!$F$71+'Calcification Rates'!$G$71)))*('Calcification Rates'!$H$71+'Calcification Rates'!$I$71)</f>
        <v>189.33188386270862</v>
      </c>
      <c r="EP65" s="2">
        <f>(2*'Calcification Rates'!$F$72*'Calcification Rates'!$H$72)+0.1*'Calcification Rates'!$F$72*($A65+(2*'Calcification Rates'!$F$72))*'Calcification Rates'!$H$72</f>
        <v>14.987868325183371</v>
      </c>
      <c r="EQ65" s="2">
        <f>(2*('Calcification Rates'!$F$72-'Calcification Rates'!$G$72)*('Calcification Rates'!$H$72-'Calcification Rates'!$I$72))+(0.1*('Calcification Rates'!$F$72-'Calcification Rates'!$G$72)*($A65+(2*'Calcification Rates'!$F$72-'Calcification Rates'!$G$72)))*('Calcification Rates'!$H$72-'Calcification Rates'!$I$72)</f>
        <v>8.7368289879386882</v>
      </c>
      <c r="ER65" s="2">
        <f>(2*('Calcification Rates'!$F$72+'Calcification Rates'!$G$72)*('Calcification Rates'!$H$72+'Calcification Rates'!$I$72))+(0.1*('Calcification Rates'!$F$72+'Calcification Rates'!$G$72)*($A65+(2*'Calcification Rates'!$F$72+'Calcification Rates'!$G$72)))*('Calcification Rates'!$H$72+'Calcification Rates'!$I$72)</f>
        <v>22.910983099226137</v>
      </c>
      <c r="ES65" s="2">
        <f>$A65*'Calcification Rates'!$F$73*'Calcification Rates'!$H$73</f>
        <v>85.050000000000011</v>
      </c>
      <c r="ET65" s="2">
        <f>$A65*('Calcification Rates'!$F$73-'Calcification Rates'!$G$73)*('Calcification Rates'!$H$73-'Calcification Rates'!$I$73)</f>
        <v>59.546970000000002</v>
      </c>
      <c r="EU65" s="2">
        <f>$A65*('Calcification Rates'!$F$73+'Calcification Rates'!$G$73)*('Calcification Rates'!$H$73+'Calcification Rates'!$I$73)</f>
        <v>115.06572000000001</v>
      </c>
      <c r="EV65" s="2">
        <f>(2*'Calcification Rates'!$F$74*'Calcification Rates'!$H$74)+0.1*'Calcification Rates'!$F$74*($A65+(2*'Calcification Rates'!$F$74))*'Calcification Rates'!$H$74</f>
        <v>14.987868325183371</v>
      </c>
      <c r="EW65" s="2">
        <f>(2*('Calcification Rates'!$F$74-'Calcification Rates'!$G$74)*('Calcification Rates'!$H$74-'Calcification Rates'!$I$74))+(0.1*('Calcification Rates'!$F$74-'Calcification Rates'!$G$74)*($A65+(2*'Calcification Rates'!$F$74-'Calcification Rates'!$G$74)))*('Calcification Rates'!$H$74-'Calcification Rates'!$I$74)</f>
        <v>8.7368289879386882</v>
      </c>
      <c r="EX65" s="2">
        <f>(2*('Calcification Rates'!$F$74+'Calcification Rates'!$G$74)*('Calcification Rates'!$H$74+'Calcification Rates'!$I$74))+(0.1*('Calcification Rates'!$F$74+'Calcification Rates'!$G$74)*($A65+(2*'Calcification Rates'!$F$74+'Calcification Rates'!$G$74)))*('Calcification Rates'!$H$74+'Calcification Rates'!$I$74)</f>
        <v>22.910983099226137</v>
      </c>
      <c r="EY65" s="2">
        <f>$A65*'Calcification Rates'!$F$75*'Calcification Rates'!$H$75</f>
        <v>53.116551428571441</v>
      </c>
      <c r="EZ65" s="2">
        <f>$A65*('Calcification Rates'!$F$75-'Calcification Rates'!$G$75)*('Calcification Rates'!$H$75-'Calcification Rates'!$I$75)</f>
        <v>41.233570018257716</v>
      </c>
      <c r="FA65" s="2">
        <f>$A65*('Calcification Rates'!$F$75+'Calcification Rates'!$G$75)*('Calcification Rates'!$H$75+'Calcification Rates'!$I$75)</f>
        <v>66.381473555130327</v>
      </c>
      <c r="FB65" s="2">
        <f>((((1-'Calcification Rates'!$J$76)*$A65)*'Calcification Rates'!$F$76*0.1)+('Calcification Rates'!$J$76*$A65*'Calcification Rates'!$F$76))*'Calcification Rates'!$H$76</f>
        <v>36.367379999999997</v>
      </c>
      <c r="FC65" s="2">
        <f>((((1-'Calcification Rates'!$J$76)*$A65)*(('Calcification Rates'!$F$76-'Calcification Rates'!$G$76)*0.1))+('Calcification Rates'!$J$76*$A65*('Calcification Rates'!$F$76-'Calcification Rates'!$G$76)))*('Calcification Rates'!$H$76-'Calcification Rates'!$I$76)</f>
        <v>25.453933343999996</v>
      </c>
      <c r="FD65" s="2">
        <f>((((1-'Calcification Rates'!$J$76)*$A65)*(('Calcification Rates'!$F$76+'Calcification Rates'!$G$76)*0.1))+('Calcification Rates'!$J$76*$A65*('Calcification Rates'!$F$76+'Calcification Rates'!$G$76)))*('Calcification Rates'!$H$76+'Calcification Rates'!$I$76)</f>
        <v>49.213954943999994</v>
      </c>
      <c r="FE65" s="113">
        <f>$A65*'Calcification Rates'!$F$77*'Calcification Rates'!$H$77</f>
        <v>111.51</v>
      </c>
      <c r="FF65" s="113">
        <f>$A65*('Calcification Rates'!$F$77-'Calcification Rates'!$G$77)*('Calcification Rates'!$H$77-'Calcification Rates'!$I$77)</f>
        <v>77.924700000000016</v>
      </c>
      <c r="FG65" s="113">
        <f>$A65*('Calcification Rates'!$F$77+'Calcification Rates'!$G$77)*('Calcification Rates'!$H$77+'Calcification Rates'!$I$77)</f>
        <v>151.07400000000004</v>
      </c>
      <c r="FH65" s="113">
        <f>$A65*'Calcification Rates'!$F$81*'Calcification Rates'!$H$81</f>
        <v>11.213999999999999</v>
      </c>
      <c r="FI65" s="113">
        <f>$A65*('Calcification Rates'!$F$81-'Calcification Rates'!$G$81)*('Calcification Rates'!$H$81-'Calcification Rates'!$I$81)</f>
        <v>6.3629999999999995</v>
      </c>
      <c r="FJ65" s="113">
        <f>$A65*('Calcification Rates'!$F$81+'Calcification Rates'!$G$81)*('Calcification Rates'!$H$81+'Calcification Rates'!$I$81)</f>
        <v>16.065000000000001</v>
      </c>
      <c r="FK65" s="113">
        <f>$A65*'Calcification Rates'!$F$84*'Calcification Rates'!$H$84</f>
        <v>11.213999999999999</v>
      </c>
      <c r="FL65" s="113">
        <f>$A65*('Calcification Rates'!$F$84-'Calcification Rates'!$G$84)*('Calcification Rates'!$H$84-'Calcification Rates'!$I$84)</f>
        <v>6.3629999999999995</v>
      </c>
      <c r="FM65" s="113">
        <f>$A65*('Calcification Rates'!$F$84+'Calcification Rates'!$G$84)*('Calcification Rates'!$H$84+'Calcification Rates'!$I$84)</f>
        <v>16.065000000000001</v>
      </c>
    </row>
    <row r="66" spans="1:169" x14ac:dyDescent="0.3">
      <c r="A66" s="1">
        <v>64</v>
      </c>
      <c r="B66" s="2">
        <f>((((1-'Calcification Rates'!$J$11)*A66)*'Calcification Rates'!$F$11*0.1)+('Calcification Rates'!$J$11*A66*'Calcification Rates'!$F$11))*'Calcification Rates'!$H$11</f>
        <v>144.61184805046491</v>
      </c>
      <c r="C66" s="2">
        <f>((((1-'Calcification Rates'!$J$11)*A66)*(('Calcification Rates'!$F$11-'Calcification Rates'!$G$11)*0.1))+('Calcification Rates'!$J$11*A66*('Calcification Rates'!$F$11-'Calcification Rates'!$G$11)))*('Calcification Rates'!$H$11-'Calcification Rates'!$I$11)</f>
        <v>103.43194899217094</v>
      </c>
      <c r="D66" s="2">
        <f>((((1-'Calcification Rates'!$J$11)*A66)*(('Calcification Rates'!$F$11+'Calcification Rates'!$G$11)*0.1))+('Calcification Rates'!$J$11*A66*('Calcification Rates'!$F$11+'Calcification Rates'!$G$11)))*('Calcification Rates'!$H$11+'Calcification Rates'!$I$11)</f>
        <v>192.33715186052942</v>
      </c>
      <c r="E66" s="2">
        <f>((((1-'Calcification Rates'!$J$12)*A66)*'Calcification Rates'!$F$12*0.1)+('Calcification Rates'!$J$12*A66*'Calcification Rates'!$F$12))*'Calcification Rates'!$H$12</f>
        <v>25.107348111295707</v>
      </c>
      <c r="F66" s="2">
        <f>((((1-'Calcification Rates'!$J$12)*A66)*(('Calcification Rates'!$F$12-'Calcification Rates'!$G$12)*0.1))+('Calcification Rates'!$J$12*A66*('Calcification Rates'!$F$12-'Calcification Rates'!$G$12)))*('Calcification Rates'!$H$12-'Calcification Rates'!$I$12)</f>
        <v>18.929726261052892</v>
      </c>
      <c r="G66" s="2">
        <f>((((1-'Calcification Rates'!$J$12)*A66)*(('Calcification Rates'!$F$12+'Calcification Rates'!$G$12)*0.1))+('Calcification Rates'!$J$12*A66*('Calcification Rates'!$F$12+'Calcification Rates'!$G$12)))*('Calcification Rates'!$H$12+'Calcification Rates'!$I$12)</f>
        <v>32.072379254993017</v>
      </c>
      <c r="H66" s="2">
        <f>(2*'Calcification Rates'!$F$13*'Calcification Rates'!$H$13)+0.1*'Calcification Rates'!$F$13*(A66+(2*'Calcification Rates'!$F$13))*'Calcification Rates'!$H$13</f>
        <v>15.163312768615526</v>
      </c>
      <c r="I66" s="2">
        <f>(2*('Calcification Rates'!$F$13-'Calcification Rates'!$G$13)*('Calcification Rates'!$H$13-'Calcification Rates'!$I$13))+(0.1*('Calcification Rates'!$F$13-'Calcification Rates'!$G$13)*(A66+(2*'Calcification Rates'!$F$13-'Calcification Rates'!$G$13)))*('Calcification Rates'!$H$13-'Calcification Rates'!$I$13)</f>
        <v>8.8394871951029543</v>
      </c>
      <c r="J66" s="2">
        <f>(2*('Calcification Rates'!$F$13+'Calcification Rates'!$G$13)*('Calcification Rates'!$H$13+'Calcification Rates'!$I$13))+(0.1*('Calcification Rates'!$F$13+'Calcification Rates'!$G$13)*(A66+(2*'Calcification Rates'!$F$13+'Calcification Rates'!$G$13)))*('Calcification Rates'!$H$13+'Calcification Rates'!$I$13)</f>
        <v>23.178166549113016</v>
      </c>
      <c r="K66" s="2">
        <f>(2*'Calcification Rates'!$F$14*'Calcification Rates'!$H$14)+0.1*'Calcification Rates'!$F$14*(A66+(2*'Calcification Rates'!$F$14))*'Calcification Rates'!$H$14</f>
        <v>28.409952802034645</v>
      </c>
      <c r="L66" s="2">
        <f>(2*('Calcification Rates'!$F$14-'Calcification Rates'!$G$14)*('Calcification Rates'!$H$14-'Calcification Rates'!$I$14))+(0.1*('Calcification Rates'!$F$14-'Calcification Rates'!$G$14)*(A66+(2*'Calcification Rates'!$F$14-'Calcification Rates'!$G$14)))*('Calcification Rates'!$H$14-'Calcification Rates'!$I$14)</f>
        <v>17.735587847042993</v>
      </c>
      <c r="M66" s="2">
        <f>(2*('Calcification Rates'!$F$14+'Calcification Rates'!$G$14)*('Calcification Rates'!$H$14+'Calcification Rates'!$I$14))+(0.1*('Calcification Rates'!$F$14+'Calcification Rates'!$G$14)*(A66+(2*'Calcification Rates'!$F$14+'Calcification Rates'!$G$14)))*('Calcification Rates'!$H$14+'Calcification Rates'!$I$14)</f>
        <v>41.646816090568322</v>
      </c>
      <c r="N66" s="2">
        <f>((((((((($A66*2)/PI())/2)+'Calcification Rates'!$F$15)^2)*PI())/2))-((((((($A66*2)/PI())/2)^2)*PI())/2)))*'Calcification Rates'!$H$15</f>
        <v>80.126197984883319</v>
      </c>
      <c r="O66" s="2">
        <f>((((((((($A66*2)/PI())/2)+('Calcification Rates'!$F$15-'Calcification Rates'!$G$15))^2)*PI())/2))-((((((($A66*2)/PI())/2)^2)*PI())/2)))*('Calcification Rates'!$H$15-'Calcification Rates'!$I$15)</f>
        <v>61.135221517919682</v>
      </c>
      <c r="P66" s="2">
        <f>((((((((($A66*2)/PI())/2)+('Calcification Rates'!$F$15+'Calcification Rates'!$G$15))^2)*PI())/2))-((((((($A66*2)/PI())/2)^2)*PI())/2)))*('Calcification Rates'!$H$15+'Calcification Rates'!$I$15)</f>
        <v>101.50259507697923</v>
      </c>
      <c r="Q66" s="2">
        <f>(2*'Calcification Rates'!$F$16*'Calcification Rates'!$H$16)+0.1*'Calcification Rates'!$F$16*(A66+(2*'Calcification Rates'!$F$16))*'Calcification Rates'!$H$16</f>
        <v>28.409952802034645</v>
      </c>
      <c r="R66" s="2">
        <f>(2*('Calcification Rates'!$F$16-'Calcification Rates'!$G$16)*('Calcification Rates'!$H$16-'Calcification Rates'!$I$16))+(0.1*('Calcification Rates'!$F$16-'Calcification Rates'!$G$16)*(A66+(2*'Calcification Rates'!$F$16-'Calcification Rates'!$G$16)))*('Calcification Rates'!$H$16-'Calcification Rates'!$I$16)</f>
        <v>17.735587847042993</v>
      </c>
      <c r="S66" s="2">
        <f>(2*('Calcification Rates'!$F$16+'Calcification Rates'!$G$16)*('Calcification Rates'!$H$16+'Calcification Rates'!$I$16))+(0.1*('Calcification Rates'!$F$16+'Calcification Rates'!$G$16)*(A66+(2*'Calcification Rates'!$F$16+'Calcification Rates'!$G$16)))*('Calcification Rates'!$H$16+'Calcification Rates'!$I$16)</f>
        <v>41.646816090568322</v>
      </c>
      <c r="T66" s="2">
        <f>$A66*'Calcification Rates'!$F$17*'Calcification Rates'!$H$17</f>
        <v>78.39311965394144</v>
      </c>
      <c r="U66" s="2">
        <f>$A66*('Calcification Rates'!$F$17-'Calcification Rates'!$G$17)*('Calcification Rates'!$H$17-'Calcification Rates'!$I$17)</f>
        <v>60.022742507263189</v>
      </c>
      <c r="V66" s="2">
        <f>$A66*('Calcification Rates'!$F$17+'Calcification Rates'!$G$17)*('Calcification Rates'!$H$17+'Calcification Rates'!$I$17)</f>
        <v>98.961195318634026</v>
      </c>
      <c r="W66" s="2">
        <f>$A66*'Calcification Rates'!$F$22*'Calcification Rates'!$H$22</f>
        <v>11.391999999999999</v>
      </c>
      <c r="X66" s="2">
        <f>$A66*('Calcification Rates'!$F$22-'Calcification Rates'!$G$22)*('Calcification Rates'!$H$22-'Calcification Rates'!$I$22)</f>
        <v>6.4639999999999995</v>
      </c>
      <c r="Y66" s="2">
        <f>$A66*('Calcification Rates'!$F$22+'Calcification Rates'!$G$22)*('Calcification Rates'!$H$22+'Calcification Rates'!$I$22)</f>
        <v>16.32</v>
      </c>
      <c r="Z66" s="2">
        <f>((((((((($A66*2)/PI())/2)+'Calcification Rates'!$F$25)^2)*PI())/2))-((((((($A66*2)/PI())/2)^2)*PI())/2)))*'Calcification Rates'!$H$25</f>
        <v>119.6838402999429</v>
      </c>
      <c r="AA66" s="2">
        <f>((((((((($A66*2)/PI())/2)+('Calcification Rates'!$F$25-'Calcification Rates'!$G$25))^2)*PI())/2))-((((((($A66*2)/PI())/2)^2)*PI())/2)))*('Calcification Rates'!$H$25-'Calcification Rates'!$I$25)</f>
        <v>52.2097884626195</v>
      </c>
      <c r="AB66" s="2">
        <f>((((((((($A66*2)/PI())/2)+('Calcification Rates'!$F$25+'Calcification Rates'!$G$25))^2)*PI())/2))-((((((($A66*2)/PI())/2)^2)*PI())/2)))*('Calcification Rates'!$H$25+'Calcification Rates'!$I$25)</f>
        <v>188.80383714057115</v>
      </c>
      <c r="AC66" s="2">
        <f>((((((((($A66*2)/PI())/2)+'Calcification Rates'!$F$26)^2)*PI())/2))-((((((($A66*2)/PI())/2)^2)*PI())/2)))*'Calcification Rates'!$H$26</f>
        <v>119.6838402999429</v>
      </c>
      <c r="AD66" s="2">
        <f>((((((((($A66*2)/PI())/2)+('Calcification Rates'!$F$26-'Calcification Rates'!$G$26))^2)*PI())/2))-((((((($A66*2)/PI())/2)^2)*PI())/2)))*('Calcification Rates'!$H$26-'Calcification Rates'!$I$26)</f>
        <v>52.2097884626195</v>
      </c>
      <c r="AE66" s="2">
        <f>((((((((($A66*2)/PI())/2)+('Calcification Rates'!$F$26+'Calcification Rates'!$G$26))^2)*PI())/2))-((((((($A66*2)/PI())/2)^2)*PI())/2)))*('Calcification Rates'!$H$26+'Calcification Rates'!$I$26)</f>
        <v>188.80383714057115</v>
      </c>
      <c r="AF66" s="2">
        <f>((((((((($A66*2)/PI())/2)+'Calcification Rates'!$F$27)^2)*PI())/2))-((((((($A66*2)/PI())/2)^2)*PI())/2)))*'Calcification Rates'!$H$27</f>
        <v>119.6838402999429</v>
      </c>
      <c r="AG66" s="2">
        <f>((((((((($A66*2)/PI())/2)+('Calcification Rates'!$F$27-'Calcification Rates'!$G$27))^2)*PI())/2))-((((((($A66*2)/PI())/2)^2)*PI())/2)))*('Calcification Rates'!$H$27-'Calcification Rates'!$I$27)</f>
        <v>52.2097884626195</v>
      </c>
      <c r="AH66" s="2">
        <f>((((((((($A66*2)/PI())/2)+('Calcification Rates'!$F$27+'Calcification Rates'!$G$27))^2)*PI())/2))-((((((($A66*2)/PI())/2)^2)*PI())/2)))*('Calcification Rates'!$H$27+'Calcification Rates'!$I$27)</f>
        <v>188.80383714057115</v>
      </c>
      <c r="AI66" s="2">
        <f>$A66*'Calcification Rates'!$F$29*'Calcification Rates'!$H$29</f>
        <v>103.27679999999998</v>
      </c>
      <c r="AJ66" s="2">
        <f>$A66*('Calcification Rates'!$F$29-'Calcification Rates'!$G$29)*('Calcification Rates'!$H$29-'Calcification Rates'!$I$29)</f>
        <v>95.557119999999983</v>
      </c>
      <c r="AK66" s="2">
        <f>$A66*('Calcification Rates'!$F$29+'Calcification Rates'!$G$29)*('Calcification Rates'!$H$29+'Calcification Rates'!$I$29)</f>
        <v>110.99647999999998</v>
      </c>
      <c r="AL66" s="2">
        <f>(2*'Calcification Rates'!$F$30*'Calcification Rates'!$H$30)+0.1*'Calcification Rates'!$F$30*($A66+(2*'Calcification Rates'!$F$30))*'Calcification Rates'!$H$30</f>
        <v>15.163312768615526</v>
      </c>
      <c r="AM66" s="2">
        <f>(2*('Calcification Rates'!$F$30-'Calcification Rates'!$G$30)*('Calcification Rates'!$H$30-'Calcification Rates'!$I$30))+(0.1*('Calcification Rates'!$F$30-'Calcification Rates'!$G$30)*($A66+(2*'Calcification Rates'!$F$30-'Calcification Rates'!$G$30)))*('Calcification Rates'!$H$30-'Calcification Rates'!$I$30)</f>
        <v>8.8394871951029543</v>
      </c>
      <c r="AN66" s="2">
        <f>(2*('Calcification Rates'!$F$30+'Calcification Rates'!$G$30)*('Calcification Rates'!$H$30+'Calcification Rates'!$I$30))+(0.1*('Calcification Rates'!$F$30+'Calcification Rates'!$G$30)*($A66+(2*'Calcification Rates'!$F$30+'Calcification Rates'!$G$30)))*('Calcification Rates'!$H$30+'Calcification Rates'!$I$30)</f>
        <v>23.178166549113016</v>
      </c>
      <c r="AO66" s="2">
        <f>((((((((($A66*2)/PI())/2)+'Calcification Rates'!$F$31)^2)*PI())/2))-((((((($A66*2)/PI())/2)^2)*PI())/2)))*'Calcification Rates'!$H$31</f>
        <v>216.80283042795165</v>
      </c>
      <c r="AP66" s="2">
        <f>((((((((($A66*2)/PI())/2)+('Calcification Rates'!$F$31-'Calcification Rates'!$G$31))^2)*PI())/2))-((((((($A66*2)/PI())/2)^2)*PI())/2)))*('Calcification Rates'!$H$31-'Calcification Rates'!$I$31)</f>
        <v>134.50237080576738</v>
      </c>
      <c r="AQ66" s="2">
        <f>((((((((($A66*2)/PI())/2)+('Calcification Rates'!$F$31+'Calcification Rates'!$G$31))^2)*PI())/2))-((((((($A66*2)/PI())/2)^2)*PI())/2)))*('Calcification Rates'!$H$31+'Calcification Rates'!$I$31)</f>
        <v>319.77044487364964</v>
      </c>
      <c r="AR66" s="2">
        <f>(2*'Calcification Rates'!$F$32*'Calcification Rates'!$H$32)+0.1*'Calcification Rates'!$F$32*($A66+(2*'Calcification Rates'!$F$32))*'Calcification Rates'!$H$32</f>
        <v>15.163312768615526</v>
      </c>
      <c r="AS66" s="2">
        <f>(2*('Calcification Rates'!$F$32-'Calcification Rates'!$G$32)*('Calcification Rates'!$H$32-'Calcification Rates'!$I$32))+(0.1*('Calcification Rates'!$F$32-'Calcification Rates'!$G$32)*($A66+(2*'Calcification Rates'!$F$32-'Calcification Rates'!$G$32)))*('Calcification Rates'!$H$32-'Calcification Rates'!$I$32)</f>
        <v>8.8394871951029543</v>
      </c>
      <c r="AT66" s="2">
        <f>(2*('Calcification Rates'!$F$32+'Calcification Rates'!$G$32)*('Calcification Rates'!$H$32+'Calcification Rates'!$I$32))+(0.1*('Calcification Rates'!$F$32+'Calcification Rates'!$G$32)*($A66+(2*'Calcification Rates'!$F$32+'Calcification Rates'!$G$32)))*('Calcification Rates'!$H$32+'Calcification Rates'!$I$32)</f>
        <v>23.178166549113016</v>
      </c>
      <c r="AU66" s="2">
        <f>((((((((($A66*2)/PI())/2)+'Calcification Rates'!$F$36)^2)*PI())/2))-((((((($A66*2)/PI())/2)^2)*PI())/2)))*'Calcification Rates'!$H$36</f>
        <v>84.62803808216438</v>
      </c>
      <c r="AV66" s="2">
        <f>((((((((($A66*2)/PI())/2)+('Calcification Rates'!$F$36-'Calcification Rates'!$G$36))^2)*PI())/2))-((((((($A66*2)/PI())/2)^2)*PI())/2)))*('Calcification Rates'!$H$36-'Calcification Rates'!$I$36)</f>
        <v>64.893728377824118</v>
      </c>
      <c r="AW66" s="2">
        <f>((((((((($A66*2)/PI())/2)+('Calcification Rates'!$F$36+'Calcification Rates'!$G$36))^2)*PI())/2))-((((((($A66*2)/PI())/2)^2)*PI())/2)))*('Calcification Rates'!$H$36+'Calcification Rates'!$I$36)</f>
        <v>106.61225639072197</v>
      </c>
      <c r="AX66" s="2">
        <f>$A66*'Calcification Rates'!$F$37*'Calcification Rates'!$H$37</f>
        <v>82.713256835016836</v>
      </c>
      <c r="AY66" s="2">
        <f>$A66*('Calcification Rates'!$F$37-'Calcification Rates'!$G$37)*('Calcification Rates'!$H$37-'Calcification Rates'!$I$37)</f>
        <v>63.670052956435434</v>
      </c>
      <c r="AZ66" s="2">
        <f>$A66*('Calcification Rates'!$F$37+'Calcification Rates'!$G$37)*('Calcification Rates'!$H$37+'Calcification Rates'!$I$37)</f>
        <v>103.80129163524199</v>
      </c>
      <c r="BA66" s="2">
        <f>$A66*'Calcification Rates'!$F$38*'Calcification Rates'!$H$38</f>
        <v>123.10242133333335</v>
      </c>
      <c r="BB66" s="2">
        <f>$A66*('Calcification Rates'!$F$38-'Calcification Rates'!$G$38)*('Calcification Rates'!$H$38-'Calcification Rates'!$I$38)</f>
        <v>93.928083393939403</v>
      </c>
      <c r="BC66" s="2">
        <f>$A66*('Calcification Rates'!$F$38+'Calcification Rates'!$G$38)*('Calcification Rates'!$H$38+'Calcification Rates'!$I$38)</f>
        <v>155.67648000000003</v>
      </c>
      <c r="BD66" s="2">
        <f>(2*'Calcification Rates'!$F$39*'Calcification Rates'!$H$39)+0.1*'Calcification Rates'!$F$39*(AN66+(2*'Calcification Rates'!$F$39))*'Calcification Rates'!$H$39</f>
        <v>8.0013489189444904</v>
      </c>
      <c r="BE66" s="2">
        <f>(2*('Calcification Rates'!$F$39-'Calcification Rates'!$G$39)*('Calcification Rates'!$H$39-'Calcification Rates'!$I$39))+(0.1*('Calcification Rates'!$F$39-'Calcification Rates'!$G$39)*(AN66+(2*'Calcification Rates'!$F$39-'Calcification Rates'!$G$39)))*('Calcification Rates'!$H$39-'Calcification Rates'!$I$39)</f>
        <v>4.6487909598766226</v>
      </c>
      <c r="BF66" s="2">
        <f>(2*('Calcification Rates'!$F$39+'Calcification Rates'!$G$39)*('Calcification Rates'!$H$39+'Calcification Rates'!$I$39))+(0.1*('Calcification Rates'!$F$39+'Calcification Rates'!$G$39)*(AN66+(2*'Calcification Rates'!$F$39+'Calcification Rates'!$G$39)))*('Calcification Rates'!$H$39+'Calcification Rates'!$I$39)</f>
        <v>12.271248256997504</v>
      </c>
      <c r="BG66" s="2">
        <f>((((((((($A66*2)/PI())/2)+'Calcification Rates'!$F$40)^2)*PI())/2))-((((((($A66*2)/PI())/2)^2)*PI())/2)))*'Calcification Rates'!$H$40</f>
        <v>84.62803808216438</v>
      </c>
      <c r="BH66" s="2">
        <f>((((((((($A66*2)/PI())/2)+('Calcification Rates'!$F$40-'Calcification Rates'!$G$40))^2)*PI())/2))-((((((($A66*2)/PI())/2)^2)*PI())/2)))*('Calcification Rates'!$H$40-'Calcification Rates'!$I$40)</f>
        <v>64.893728377824118</v>
      </c>
      <c r="BI66" s="2">
        <f>((((((((($A66*2)/PI())/2)+('Calcification Rates'!$F$40+'Calcification Rates'!$G$40))^2)*PI())/2))-((((((($A66*2)/PI())/2)^2)*PI())/2)))*('Calcification Rates'!$H$40+'Calcification Rates'!$I$40)</f>
        <v>106.61225639072197</v>
      </c>
      <c r="BJ66" s="2">
        <f>((((((((($A66*2)/PI())/2)+'Calcification Rates'!$F$41)^2)*PI())/2))-((((((($A66*2)/PI())/2)^2)*PI())/2)))*'Calcification Rates'!$H$41</f>
        <v>97.45117267785109</v>
      </c>
      <c r="BK66" s="2">
        <f>((((((((($A66*2)/PI())/2)+('Calcification Rates'!$F$41-'Calcification Rates'!$G$41))^2)*PI())/2))-((((((($A66*2)/PI())/2)^2)*PI())/2)))*('Calcification Rates'!$H$41-'Calcification Rates'!$I$41)</f>
        <v>78.219585909920355</v>
      </c>
      <c r="BL66" s="2">
        <f>((((((((($A66*2)/PI())/2)+('Calcification Rates'!$F$41+'Calcification Rates'!$G$41))^2)*PI())/2))-((((((($A66*2)/PI())/2)^2)*PI())/2)))*('Calcification Rates'!$H$41+'Calcification Rates'!$I$41)</f>
        <v>118.60599382296311</v>
      </c>
      <c r="BM66" s="2">
        <f>((((1-'Calcification Rates'!$J$42)*$A66)*'Calcification Rates'!$F$42*0.1)+('Calcification Rates'!$J$42*$A66*'Calcification Rates'!$F$42))*'Calcification Rates'!$H$42</f>
        <v>25.107348111295707</v>
      </c>
      <c r="BN66" s="2">
        <f>((((1-'Calcification Rates'!$J$42)*BI66)*(('Calcification Rates'!$F$42-'Calcification Rates'!$G$42)*0.1))+('Calcification Rates'!$J$42*BI66*('Calcification Rates'!$F$42-'Calcification Rates'!$G$42)))*('Calcification Rates'!$H$42-'Calcification Rates'!$I$42)</f>
        <v>31.533450461711777</v>
      </c>
      <c r="BO66" s="2">
        <f>((((1-'Calcification Rates'!$J$42)*BI66)*(('Calcification Rates'!$F$42+'Calcification Rates'!$G$42)*0.1))+('Calcification Rates'!$J$42*BI66*('Calcification Rates'!$F$42+'Calcification Rates'!$G$42)))*('Calcification Rates'!$H$42+'Calcification Rates'!$I$42)</f>
        <v>53.426698753027935</v>
      </c>
      <c r="BP66" s="2">
        <f>(2*'Calcification Rates'!$F$43*'Calcification Rates'!$H$43)+0.1*'Calcification Rates'!$F$43*($A66+(2*'Calcification Rates'!$F$43))*'Calcification Rates'!$H$43</f>
        <v>15.163312768615526</v>
      </c>
      <c r="BQ66" s="2">
        <f>(2*('Calcification Rates'!$F$43-'Calcification Rates'!$G$43)*('Calcification Rates'!$H$43-'Calcification Rates'!$I$43))+(0.1*('Calcification Rates'!$F$43-'Calcification Rates'!$G$43)*($A66+(2*'Calcification Rates'!$F$43-'Calcification Rates'!$G$43)))*('Calcification Rates'!$H$43-'Calcification Rates'!$I$43)</f>
        <v>8.8394871951029543</v>
      </c>
      <c r="BR66" s="2">
        <f>(2*('Calcification Rates'!$F$43+'Calcification Rates'!$G$43)*('Calcification Rates'!$H$43+'Calcification Rates'!$I$43))+(0.1*('Calcification Rates'!$F$43+'Calcification Rates'!$G$43)*($A66+(2*'Calcification Rates'!$F$43+'Calcification Rates'!$G$43)))*('Calcification Rates'!$H$43+'Calcification Rates'!$I$43)</f>
        <v>23.178166549113016</v>
      </c>
      <c r="BS66" s="2">
        <f>$A66*'Calcification Rates'!$F$44*'Calcification Rates'!$H$44</f>
        <v>102.1637688888889</v>
      </c>
      <c r="BT66" s="2">
        <f>$A66*('Calcification Rates'!$F$44-'Calcification Rates'!$G$44)*('Calcification Rates'!$H$44-'Calcification Rates'!$I$44)</f>
        <v>76.024872268674287</v>
      </c>
      <c r="BU66" s="2">
        <f>$A66*('Calcification Rates'!$F$44+'Calcification Rates'!$G$44)*('Calcification Rates'!$H$44+'Calcification Rates'!$I$44)</f>
        <v>131.2393967756143</v>
      </c>
      <c r="BV66" s="2">
        <f>(2*'Calcification Rates'!$F$45*'Calcification Rates'!$H$45)+0.1*'Calcification Rates'!$F$45*($A66+(2*'Calcification Rates'!$F$45))*'Calcification Rates'!$H$45</f>
        <v>15.163312768615526</v>
      </c>
      <c r="BW66" s="2">
        <f>(2*('Calcification Rates'!$F$45-'Calcification Rates'!$G$45)*('Calcification Rates'!$H$45-'Calcification Rates'!$I$45))+(0.1*('Calcification Rates'!$F$45-'Calcification Rates'!$G$45)*($A66+(2*'Calcification Rates'!$F$45-'Calcification Rates'!$G$45)))*('Calcification Rates'!$H$45-'Calcification Rates'!$I$45)</f>
        <v>8.8394871951029543</v>
      </c>
      <c r="BX66" s="2">
        <f>(2*('Calcification Rates'!$F$45+'Calcification Rates'!$G$45)*('Calcification Rates'!$H$45+'Calcification Rates'!$I$45))+(0.1*('Calcification Rates'!$F$45+'Calcification Rates'!$G$45)*($A66+(2*'Calcification Rates'!$F$45+'Calcification Rates'!$G$45)))*('Calcification Rates'!$H$45+'Calcification Rates'!$I$45)</f>
        <v>23.178166549113016</v>
      </c>
      <c r="BY66" s="2">
        <f>$A66*'Calcification Rates'!$F$46*'Calcification Rates'!$H$46</f>
        <v>25.958400000000001</v>
      </c>
      <c r="BZ66" s="2">
        <f>$A66*('Calcification Rates'!$F$46-'Calcification Rates'!$G$46)*('Calcification Rates'!$H$46-'Calcification Rates'!$I$46)</f>
        <v>20.020800000000001</v>
      </c>
      <c r="CA66" s="2">
        <f>$A66*('Calcification Rates'!$F$46+'Calcification Rates'!$G$46)*('Calcification Rates'!$H$46+'Calcification Rates'!$I$46)</f>
        <v>32.500800000000005</v>
      </c>
      <c r="CB66" s="2">
        <f>(2*'Calcification Rates'!$F$47*'Calcification Rates'!$H$47)+0.1*'Calcification Rates'!$F$47*(BL66+(2*'Calcification Rates'!$F$47))*'Calcification Rates'!$H$47</f>
        <v>24.743630962945041</v>
      </c>
      <c r="CC66" s="2">
        <f>(2*('Calcification Rates'!$F$47-'Calcification Rates'!$G$47)*('Calcification Rates'!$H$47-'Calcification Rates'!$I$47))+(0.1*('Calcification Rates'!$F$47-'Calcification Rates'!$G$47)*(BL66+(2*'Calcification Rates'!$F$47-'Calcification Rates'!$G$47)))*('Calcification Rates'!$H$47-'Calcification Rates'!$I$47)</f>
        <v>14.445240621391347</v>
      </c>
      <c r="CD66" s="2">
        <f>(2*('Calcification Rates'!$F$47+'Calcification Rates'!$G$47)*('Calcification Rates'!$H$47+'Calcification Rates'!$I$47))+(0.1*('Calcification Rates'!$F$47+'Calcification Rates'!$G$47)*(BL66+(2*'Calcification Rates'!$F$47+'Calcification Rates'!$G$47)))*('Calcification Rates'!$H$47+'Calcification Rates'!$I$47)</f>
        <v>37.767984363233808</v>
      </c>
      <c r="CE66" s="2">
        <f>(2*'Calcification Rates'!$F$48*'Calcification Rates'!$H$48)+0.1*'Calcification Rates'!$F$48*($A66+(2*'Calcification Rates'!$F$48))*'Calcification Rates'!$H$48</f>
        <v>15.163312768615526</v>
      </c>
      <c r="CF66" s="2">
        <f>(2*('Calcification Rates'!$F$48-'Calcification Rates'!$G$48)*('Calcification Rates'!$H$48-'Calcification Rates'!$I$48))+(0.1*('Calcification Rates'!$F$48-'Calcification Rates'!$G$48)*($A66+(2*'Calcification Rates'!$F$48-'Calcification Rates'!$G$48)))*('Calcification Rates'!$H$48-'Calcification Rates'!$I$48)</f>
        <v>8.8394871951029543</v>
      </c>
      <c r="CG66" s="2">
        <f>(2*('Calcification Rates'!$F$48+'Calcification Rates'!$G$48)*('Calcification Rates'!$H$48+'Calcification Rates'!$I$48))+(0.1*('Calcification Rates'!$F$48+'Calcification Rates'!$G$48)*($A66+(2*'Calcification Rates'!$F$48+'Calcification Rates'!$G$48)))*('Calcification Rates'!$H$48+'Calcification Rates'!$I$48)</f>
        <v>23.178166549113016</v>
      </c>
      <c r="CH66" s="2">
        <f>((((1-'Calcification Rates'!$J$52)*$A66)*'Calcification Rates'!$F$52*0.1)+('Calcification Rates'!$J$52*$A66*'Calcification Rates'!$F$52))*'Calcification Rates'!$H$52</f>
        <v>141.73879552</v>
      </c>
      <c r="CI66" s="2">
        <f>((((1-'Calcification Rates'!$J$52)*$A66)*(('Calcification Rates'!$F$52-'Calcification Rates'!$G$52)*0.1))+('Calcification Rates'!$J$52*$A66*('Calcification Rates'!$F$52-'Calcification Rates'!$G$52)))*('Calcification Rates'!$H$52-'Calcification Rates'!$I$52)</f>
        <v>92.784209145033842</v>
      </c>
      <c r="CJ66" s="2">
        <f>((((1-'Calcification Rates'!$J$52)*$A66)*(('Calcification Rates'!$F$52+'Calcification Rates'!$G$52)*0.1))+('Calcification Rates'!$J$52*$A66*('Calcification Rates'!$F$52+'Calcification Rates'!$G$52)))*('Calcification Rates'!$H$52+'Calcification Rates'!$I$52)</f>
        <v>200.52848329723739</v>
      </c>
      <c r="CK66" s="2">
        <f>((((1-'Calcification Rates'!$J$53)*$A66)*'Calcification Rates'!$F$53*0.1)+('Calcification Rates'!$J$53*$A66*'Calcification Rates'!$F$53))*'Calcification Rates'!$H$53</f>
        <v>169.61692232145461</v>
      </c>
      <c r="CL66" s="2">
        <f>((((1-'Calcification Rates'!$J$53)*$A66)*(('Calcification Rates'!$F$53-'Calcification Rates'!$G$53)*0.1))+('Calcification Rates'!$J$53*$A66*('Calcification Rates'!$F$53-'Calcification Rates'!$G$53)))*('Calcification Rates'!$H$53-'Calcification Rates'!$I$53)</f>
        <v>117.38946616690357</v>
      </c>
      <c r="CM66" s="2">
        <f>((((1-'Calcification Rates'!$J$53)*$A66)*(('Calcification Rates'!$F$53+'Calcification Rates'!$G$53)*0.1))+('Calcification Rates'!$J$53*$A66*('Calcification Rates'!$F$53+'Calcification Rates'!$G$53)))*('Calcification Rates'!$H$53+'Calcification Rates'!$I$53)</f>
        <v>231.40029092545683</v>
      </c>
      <c r="CN66" s="2">
        <f>((((1-'Calcification Rates'!$J$54)*$A66)*'Calcification Rates'!$F$54*0.1)+('Calcification Rates'!$J$54*$A66*'Calcification Rates'!$F$54))*'Calcification Rates'!$H$54</f>
        <v>144.61184805046491</v>
      </c>
      <c r="CO66" s="2">
        <f>((((1-'Calcification Rates'!$J$54)*$A66)*(('Calcification Rates'!$F$54-'Calcification Rates'!$G$54)*0.1))+('Calcification Rates'!$J$54*$A66*('Calcification Rates'!$F$54-'Calcification Rates'!$G$54)))*('Calcification Rates'!$H$54-'Calcification Rates'!$I$54)</f>
        <v>103.43194899217094</v>
      </c>
      <c r="CP66" s="2">
        <f>((((1-'Calcification Rates'!$J$54)*$A66)*(('Calcification Rates'!$F$54+'Calcification Rates'!$G$54)*0.1))+('Calcification Rates'!$J$54*$A66*('Calcification Rates'!$F$54+'Calcification Rates'!$G$54)))*('Calcification Rates'!$H$54+'Calcification Rates'!$I$54)</f>
        <v>192.33715186052942</v>
      </c>
      <c r="CQ66" s="2">
        <f>((((1-'Calcification Rates'!$J$55)*$A66)*'Calcification Rates'!$F$55*0.1)+('Calcification Rates'!$J$55*$A66*'Calcification Rates'!$F$55))*'Calcification Rates'!$H$55</f>
        <v>144.62290763333334</v>
      </c>
      <c r="CR66" s="2">
        <f>((((1-'Calcification Rates'!$J$55)*$A66)*(('Calcification Rates'!$F$55-'Calcification Rates'!$G$55)*0.1))+('Calcification Rates'!$J$55*$A66*('Calcification Rates'!$F$55-'Calcification Rates'!$G$55)))*('Calcification Rates'!$H$55-'Calcification Rates'!$I$55)</f>
        <v>105.67972158594047</v>
      </c>
      <c r="CS66" s="2">
        <f>((((1-'Calcification Rates'!$J$55)*$A66)*(('Calcification Rates'!$F$55+'Calcification Rates'!$G$55)*0.1))+('Calcification Rates'!$J$55*$A66*('Calcification Rates'!$F$55+'Calcification Rates'!$G$55)))*('Calcification Rates'!$H$55+'Calcification Rates'!$I$55)</f>
        <v>189.48833073031594</v>
      </c>
      <c r="CT66" s="2">
        <f>((((1-'Calcification Rates'!$J$56)*$A66)*'Calcification Rates'!$F$56*0.1)+('Calcification Rates'!$J$56*$A66*'Calcification Rates'!$F$56))*'Calcification Rates'!$H$56</f>
        <v>139.69064853333333</v>
      </c>
      <c r="CU66" s="2">
        <f>((((1-'Calcification Rates'!$J$56)*$A66)*(('Calcification Rates'!$F$56-'Calcification Rates'!$G$56)*0.1))+('Calcification Rates'!$J$56*$A66*('Calcification Rates'!$F$56-'Calcification Rates'!$G$56)))*('Calcification Rates'!$H$56-'Calcification Rates'!$I$56)</f>
        <v>103.50999288884734</v>
      </c>
      <c r="CV66" s="2">
        <f>((((1-'Calcification Rates'!$J$56)*$A66)*(('Calcification Rates'!$F$56+'Calcification Rates'!$G$56)*0.1))+('Calcification Rates'!$J$56*$A66*('Calcification Rates'!$F$56+'Calcification Rates'!$G$56)))*('Calcification Rates'!$H$56+'Calcification Rates'!$I$56)</f>
        <v>181.19217228039875</v>
      </c>
      <c r="CW66" s="2">
        <f>((((1-'Calcification Rates'!$J$57)*$A66)*'Calcification Rates'!$F$57*0.1)+('Calcification Rates'!$J$57*$A66*'Calcification Rates'!$F$57))*'Calcification Rates'!$H$57</f>
        <v>142.86543599999999</v>
      </c>
      <c r="CX66" s="2">
        <f>((((1-'Calcification Rates'!$J$57)*$A66)*(('Calcification Rates'!$F$57-'Calcification Rates'!$G$57)*0.1))+('Calcification Rates'!$J$57*$A66*('Calcification Rates'!$F$57-'Calcification Rates'!$G$57)))*('Calcification Rates'!$H$57-'Calcification Rates'!$I$57)</f>
        <v>93.557108957227385</v>
      </c>
      <c r="CY66" s="2">
        <f>((((1-'Calcification Rates'!$J$57)*$A66)*(('Calcification Rates'!$F$57+'Calcification Rates'!$G$57)*0.1))+('Calcification Rates'!$J$57*$A66*('Calcification Rates'!$F$57+'Calcification Rates'!$G$57)))*('Calcification Rates'!$H$57+'Calcification Rates'!$I$57)</f>
        <v>201.04187654707167</v>
      </c>
      <c r="CZ66" s="2">
        <f>((((1-'Calcification Rates'!$J$58)*$A66)*'Calcification Rates'!$F$58*0.1)+('Calcification Rates'!$J$58*$A66*'Calcification Rates'!$F$58))*'Calcification Rates'!$H$58</f>
        <v>144.61184805046491</v>
      </c>
      <c r="DA66" s="2">
        <f>((((1-'Calcification Rates'!$J$58)*$A66)*(('Calcification Rates'!$F$58-'Calcification Rates'!$G$58)*0.1))+('Calcification Rates'!$J$58*$A66*('Calcification Rates'!$F$58-'Calcification Rates'!$G$58)))*('Calcification Rates'!$H$58-'Calcification Rates'!$I$58)</f>
        <v>103.43194899217094</v>
      </c>
      <c r="DB66" s="2">
        <f>((((1-'Calcification Rates'!$J$58)*$A66)*(('Calcification Rates'!$F$58+'Calcification Rates'!$G$58)*0.1))+('Calcification Rates'!$J$58*$A66*('Calcification Rates'!$F$58+'Calcification Rates'!$G$58)))*('Calcification Rates'!$H$58+'Calcification Rates'!$I$58)</f>
        <v>192.33715186052942</v>
      </c>
      <c r="DC66" s="2">
        <f>((((1-'Calcification Rates'!$J$59)*$A66)*'Calcification Rates'!$F$59*0.1)+('Calcification Rates'!$J$59*$A66*'Calcification Rates'!$F$59))*'Calcification Rates'!$H$59</f>
        <v>119.88125184</v>
      </c>
      <c r="DD66" s="2">
        <f>((((1-'Calcification Rates'!$J$59)*$A66)*(('Calcification Rates'!$F$59-'Calcification Rates'!$G$59)*0.1))+('Calcification Rates'!$J$59*$A66*('Calcification Rates'!$F$59-'Calcification Rates'!$G$59)))*('Calcification Rates'!$H$59-'Calcification Rates'!$I$59)</f>
        <v>92.997868799999992</v>
      </c>
      <c r="DE66" s="2">
        <f>((((1-'Calcification Rates'!$J$59)*$A66)*(('Calcification Rates'!$F$59+'Calcification Rates'!$G$59)*0.1))+('Calcification Rates'!$J$59*$A66*('Calcification Rates'!$F$59+'Calcification Rates'!$G$59)))*('Calcification Rates'!$H$59+'Calcification Rates'!$I$59)</f>
        <v>149.31381504000001</v>
      </c>
      <c r="DF66" s="2">
        <f>((((1-'Calcification Rates'!$J$60)*$A66)*'Calcification Rates'!$F$60*0.1)+('Calcification Rates'!$J$60*$A66*'Calcification Rates'!$F$60))*'Calcification Rates'!$H$60</f>
        <v>155.74568663414635</v>
      </c>
      <c r="DG66" s="2">
        <f>((((1-'Calcification Rates'!$J$60)*$A66)*(('Calcification Rates'!$F$60-'Calcification Rates'!$G$60)*0.1))+('Calcification Rates'!$J$60*$A66*('Calcification Rates'!$F$60-'Calcification Rates'!$G$60)))*('Calcification Rates'!$H$60-'Calcification Rates'!$I$60)</f>
        <v>118.99154940433654</v>
      </c>
      <c r="DH66" s="2">
        <f>((((1-'Calcification Rates'!$J$60)*$A66)*(('Calcification Rates'!$F$60+'Calcification Rates'!$G$60)*0.1))+('Calcification Rates'!$J$60*$A66*('Calcification Rates'!$F$60+'Calcification Rates'!$G$60)))*('Calcification Rates'!$H$60+'Calcification Rates'!$I$60)</f>
        <v>197.29547063259153</v>
      </c>
      <c r="DI66" s="2">
        <f>((((1-'Calcification Rates'!$J$61)*$A66)*'Calcification Rates'!$F$61*0.1)+('Calcification Rates'!$J$61*$A66*'Calcification Rates'!$F$61))*'Calcification Rates'!$H$61</f>
        <v>144.61184805046491</v>
      </c>
      <c r="DJ66" s="2">
        <f>((((1-'Calcification Rates'!$J$61)*$A66)*(('Calcification Rates'!$F$61-'Calcification Rates'!$G$61)*0.1))+('Calcification Rates'!$J$61*$A66*('Calcification Rates'!$F$61-'Calcification Rates'!$G$61)))*('Calcification Rates'!$H$61-'Calcification Rates'!$I$61)</f>
        <v>103.43194899217094</v>
      </c>
      <c r="DK66" s="2">
        <f>((((1-'Calcification Rates'!$J$61)*$A66)*(('Calcification Rates'!$F$61+'Calcification Rates'!$G$61)*0.1))+('Calcification Rates'!$J$61*$A66*('Calcification Rates'!$F$61+'Calcification Rates'!$G$61)))*('Calcification Rates'!$H$61+'Calcification Rates'!$I$61)</f>
        <v>192.33715186052942</v>
      </c>
      <c r="DL66" s="2">
        <f>(2*'Calcification Rates'!$F$62*'Calcification Rates'!$H$62)+0.1*'Calcification Rates'!$F$62*(CV66+(2*'Calcification Rates'!$F$62))*'Calcification Rates'!$H$62</f>
        <v>35.724028208955424</v>
      </c>
      <c r="DM66" s="2">
        <f>(2*('Calcification Rates'!$F$62-'Calcification Rates'!$G$62)*('Calcification Rates'!$H$62-'Calcification Rates'!$I$62))+(0.1*('Calcification Rates'!$F$62-'Calcification Rates'!$G$62)*(CV66+(2*'Calcification Rates'!$F$62-'Calcification Rates'!$G$62)))*('Calcification Rates'!$H$62-'Calcification Rates'!$I$62)</f>
        <v>20.870225495094516</v>
      </c>
      <c r="DN66" s="2">
        <f>(2*('Calcification Rates'!$F$62+'Calcification Rates'!$G$62)*('Calcification Rates'!$H$62+'Calcification Rates'!$I$62))+(0.1*('Calcification Rates'!$F$62+'Calcification Rates'!$G$62)*(CV66+(2*'Calcification Rates'!$F$62+'Calcification Rates'!$G$62)))*('Calcification Rates'!$H$62+'Calcification Rates'!$I$62)</f>
        <v>54.489975438727214</v>
      </c>
      <c r="DO66" s="2">
        <f>((((((((($A66*2)/PI())/2)+'Calcification Rates'!$F$63)^2)*PI())/2))-((((((($A66*2)/PI())/2)^2)*PI())/2)))*'Calcification Rates'!$H$63</f>
        <v>68.636660505957948</v>
      </c>
      <c r="DP66" s="2">
        <f>((((((((($A66*2)/PI())/2)+('Calcification Rates'!$F$63-'Calcification Rates'!$G$63))^2)*PI())/2))-((((((($A66*2)/PI())/2)^2)*PI())/2)))*('Calcification Rates'!$H$63-'Calcification Rates'!$I$63)</f>
        <v>50.488674790502841</v>
      </c>
      <c r="DQ66" s="2">
        <f>((((((((($A66*2)/PI())/2)+('Calcification Rates'!$F$63+'Calcification Rates'!$G$63))^2)*PI())/2))-((((((($A66*2)/PI())/2)^2)*PI())/2)))*('Calcification Rates'!$H$63+'Calcification Rates'!$I$63)</f>
        <v>88.862588475640493</v>
      </c>
      <c r="DR66" s="2">
        <f>(2*'Calcification Rates'!$F$64*'Calcification Rates'!$H$64)+0.1*'Calcification Rates'!$F$64*($A66+(2*'Calcification Rates'!$F$64))*'Calcification Rates'!$H$64</f>
        <v>15.163312768615526</v>
      </c>
      <c r="DS66" s="2">
        <f>(2*('Calcification Rates'!$F$64-'Calcification Rates'!$G$64)*('Calcification Rates'!$H$64-'Calcification Rates'!$I$64))+(0.1*('Calcification Rates'!$F$64-'Calcification Rates'!$G$64)*($A66+(2*'Calcification Rates'!$F$64-'Calcification Rates'!$G$64)))*('Calcification Rates'!$H$64-'Calcification Rates'!$I$64)</f>
        <v>8.8394871951029543</v>
      </c>
      <c r="DT66" s="2">
        <f>(2*('Calcification Rates'!$F$64+'Calcification Rates'!$G$64)*('Calcification Rates'!$H$64+'Calcification Rates'!$I$64))+(0.1*('Calcification Rates'!$F$64+'Calcification Rates'!$G$64)*($A66+(2*'Calcification Rates'!$F$64+'Calcification Rates'!$G$64)))*('Calcification Rates'!$H$64+'Calcification Rates'!$I$64)</f>
        <v>23.178166549113016</v>
      </c>
      <c r="DU66" s="2">
        <f>((((((((($A66*2)/PI())/2)+'Calcification Rates'!$F$65)^2)*PI())/2))-((((((($A66*2)/PI())/2)^2)*PI())/2)))*'Calcification Rates'!$H$65</f>
        <v>68.636660505957948</v>
      </c>
      <c r="DV66" s="2">
        <f>((((((((($A66*2)/PI())/2)+('Calcification Rates'!$F$65-'Calcification Rates'!$G$65))^2)*PI())/2))-((((((($A66*2)/PI())/2)^2)*PI())/2)))*('Calcification Rates'!$H$65-'Calcification Rates'!$I$65)</f>
        <v>50.488674790502841</v>
      </c>
      <c r="DW66" s="2">
        <f>((((((((($A66*2)/PI())/2)+('Calcification Rates'!$F$65+'Calcification Rates'!$G$65))^2)*PI())/2))-((((((($A66*2)/PI())/2)^2)*PI())/2)))*('Calcification Rates'!$H$65+'Calcification Rates'!$I$65)</f>
        <v>88.862588475640493</v>
      </c>
      <c r="DX66" s="2">
        <f>(2*'Calcification Rates'!$F$66*'Calcification Rates'!$H$66)+0.1*'Calcification Rates'!$F$66*(DH66+(2*'Calcification Rates'!$F$66))*'Calcification Rates'!$H$66</f>
        <v>38.549262425777847</v>
      </c>
      <c r="DY66" s="2">
        <f>(2*('Calcification Rates'!$F$66-'Calcification Rates'!$G$66)*('Calcification Rates'!$H$66-'Calcification Rates'!$I$66))+(0.1*('Calcification Rates'!$F$66-'Calcification Rates'!$G$66)*(DH66+(2*'Calcification Rates'!$F$66-'Calcification Rates'!$G$66)))*('Calcification Rates'!$H$66-'Calcification Rates'!$I$66)</f>
        <v>22.523361233361911</v>
      </c>
      <c r="DZ66" s="2">
        <f>(2*('Calcification Rates'!$F$66+'Calcification Rates'!$G$66)*('Calcification Rates'!$H$66+'Calcification Rates'!$I$66))+(0.1*('Calcification Rates'!$F$66+'Calcification Rates'!$G$66)*(DH66+(2*'Calcification Rates'!$F$66+'Calcification Rates'!$G$66)))*('Calcification Rates'!$H$66+'Calcification Rates'!$I$66)</f>
        <v>58.792510247023742</v>
      </c>
      <c r="EA66" s="2">
        <f>((((((((($A66*2)/PI())/2)+'Calcification Rates'!$F$67)^2)*PI())/2))-((((((($A66*2)/PI())/2)^2)*PI())/2)))*'Calcification Rates'!$H$67</f>
        <v>68.636660505957948</v>
      </c>
      <c r="EB66" s="2">
        <f>((((((((($A66*2)/PI())/2)+('Calcification Rates'!$F$67-'Calcification Rates'!$G$67))^2)*PI())/2))-((((((($A66*2)/PI())/2)^2)*PI())/2)))*('Calcification Rates'!$H$67-'Calcification Rates'!$I$67)</f>
        <v>50.488674790502841</v>
      </c>
      <c r="EC66" s="2">
        <f>((((((((($A66*2)/PI())/2)+('Calcification Rates'!$F$67+'Calcification Rates'!$G$67))^2)*PI())/2))-((((((($A66*2)/PI())/2)^2)*PI())/2)))*('Calcification Rates'!$H$67+'Calcification Rates'!$I$67)</f>
        <v>88.862588475640493</v>
      </c>
      <c r="ED66" s="2">
        <f>((((((((($A66*2)/PI())/2)+'Calcification Rates'!$F$68)^2)*PI())/2))-((((((($A66*2)/PI())/2)^2)*PI())/2)))*'Calcification Rates'!$H$68</f>
        <v>68.636660505957948</v>
      </c>
      <c r="EE66" s="2">
        <f>((((((((($A66*2)/PI())/2)+('Calcification Rates'!$F$68-'Calcification Rates'!$G$68))^2)*PI())/2))-((((((($A66*2)/PI())/2)^2)*PI())/2)))*('Calcification Rates'!$H$68-'Calcification Rates'!$I$68)</f>
        <v>50.488674790502841</v>
      </c>
      <c r="EF66" s="2">
        <f>((((((((($A66*2)/PI())/2)+('Calcification Rates'!$F$68+'Calcification Rates'!$G$68))^2)*PI())/2))-((((((($A66*2)/PI())/2)^2)*PI())/2)))*('Calcification Rates'!$H$68+'Calcification Rates'!$I$68)</f>
        <v>88.862588475640493</v>
      </c>
      <c r="EG66" s="2">
        <f>((((1-'Calcification Rates'!$J$69)*$A66)*'Calcification Rates'!$F$69*0.1)+('Calcification Rates'!$J$69*$A66*'Calcification Rates'!$F$69))*'Calcification Rates'!$H$69</f>
        <v>19.643324800000006</v>
      </c>
      <c r="EH66" s="2">
        <f>((((1-'Calcification Rates'!$J$69)*EC66)*(('Calcification Rates'!$F$69-'Calcification Rates'!$G$69)*0.1))+('Calcification Rates'!$J$69*EC66*('Calcification Rates'!$F$69-'Calcification Rates'!$G$69)))*('Calcification Rates'!$H$69-'Calcification Rates'!$I$69)</f>
        <v>20.154721049913267</v>
      </c>
      <c r="EI66" s="2">
        <f>((((1-'Calcification Rates'!$J$69)*EC66)*(('Calcification Rates'!$F$69+'Calcification Rates'!$G$69)*0.1))+('Calcification Rates'!$J$69*EC66*('Calcification Rates'!$F$69+'Calcification Rates'!$G$69)))*('Calcification Rates'!$H$69+'Calcification Rates'!$I$69)</f>
        <v>35.151256019004855</v>
      </c>
      <c r="EJ66" s="2">
        <f>(2*'Calcification Rates'!$F$70*'Calcification Rates'!$H$70)+0.1*'Calcification Rates'!$F$70*(DT66+(2*'Calcification Rates'!$F$70))*'Calcification Rates'!$H$70</f>
        <v>8.0013489189444904</v>
      </c>
      <c r="EK66" s="2">
        <f>(2*('Calcification Rates'!$F$70-'Calcification Rates'!$G$70)*('Calcification Rates'!$H$70-'Calcification Rates'!$I$70))+(0.1*('Calcification Rates'!$F$70-'Calcification Rates'!$G$70)*(DT66+(2*'Calcification Rates'!$F$70-'Calcification Rates'!$G$70)))*('Calcification Rates'!$H$70-'Calcification Rates'!$I$70)</f>
        <v>4.6487909598766226</v>
      </c>
      <c r="EL66" s="2">
        <f>(2*('Calcification Rates'!$F$70+'Calcification Rates'!$G$70)*('Calcification Rates'!$H$70+'Calcification Rates'!$I$70))+(0.1*('Calcification Rates'!$F$70+'Calcification Rates'!$G$70)*(DT66+(2*'Calcification Rates'!$F$70+'Calcification Rates'!$G$70)))*('Calcification Rates'!$H$70+'Calcification Rates'!$I$70)</f>
        <v>12.271248256997504</v>
      </c>
      <c r="EM66" s="2">
        <f>((((1-'Calcification Rates'!$J$71)*$A66)*'Calcification Rates'!$F$71*0.1)+('Calcification Rates'!$J$71*$A66*'Calcification Rates'!$F$71))*'Calcification Rates'!$H$71</f>
        <v>144.61184805046491</v>
      </c>
      <c r="EN66" s="2">
        <f>((((1-'Calcification Rates'!$J$71)*$A66)*(('Calcification Rates'!$F$71-'Calcification Rates'!$G$71)*0.1))+('Calcification Rates'!$J$71*$A66*('Calcification Rates'!$F$71-'Calcification Rates'!$G$71)))*('Calcification Rates'!$H$71-'Calcification Rates'!$I$71)</f>
        <v>103.43194899217094</v>
      </c>
      <c r="EO66" s="2">
        <f>((((1-'Calcification Rates'!$J$71)*$A66)*(('Calcification Rates'!$F$71+'Calcification Rates'!$G$71)*0.1))+('Calcification Rates'!$J$71*$A66*('Calcification Rates'!$F$71+'Calcification Rates'!$G$71)))*('Calcification Rates'!$H$71+'Calcification Rates'!$I$71)</f>
        <v>192.33715186052942</v>
      </c>
      <c r="EP66" s="2">
        <f>(2*'Calcification Rates'!$F$72*'Calcification Rates'!$H$72)+0.1*'Calcification Rates'!$F$72*($A66+(2*'Calcification Rates'!$F$72))*'Calcification Rates'!$H$72</f>
        <v>15.163312768615526</v>
      </c>
      <c r="EQ66" s="2">
        <f>(2*('Calcification Rates'!$F$72-'Calcification Rates'!$G$72)*('Calcification Rates'!$H$72-'Calcification Rates'!$I$72))+(0.1*('Calcification Rates'!$F$72-'Calcification Rates'!$G$72)*($A66+(2*'Calcification Rates'!$F$72-'Calcification Rates'!$G$72)))*('Calcification Rates'!$H$72-'Calcification Rates'!$I$72)</f>
        <v>8.8394871951029543</v>
      </c>
      <c r="ER66" s="2">
        <f>(2*('Calcification Rates'!$F$72+'Calcification Rates'!$G$72)*('Calcification Rates'!$H$72+'Calcification Rates'!$I$72))+(0.1*('Calcification Rates'!$F$72+'Calcification Rates'!$G$72)*($A66+(2*'Calcification Rates'!$F$72+'Calcification Rates'!$G$72)))*('Calcification Rates'!$H$72+'Calcification Rates'!$I$72)</f>
        <v>23.178166549113016</v>
      </c>
      <c r="ES66" s="2">
        <f>$A66*'Calcification Rates'!$F$73*'Calcification Rates'!$H$73</f>
        <v>86.4</v>
      </c>
      <c r="ET66" s="2">
        <f>$A66*('Calcification Rates'!$F$73-'Calcification Rates'!$G$73)*('Calcification Rates'!$H$73-'Calcification Rates'!$I$73)</f>
        <v>60.492160000000005</v>
      </c>
      <c r="EU66" s="2">
        <f>$A66*('Calcification Rates'!$F$73+'Calcification Rates'!$G$73)*('Calcification Rates'!$H$73+'Calcification Rates'!$I$73)</f>
        <v>116.89216000000002</v>
      </c>
      <c r="EV66" s="2">
        <f>(2*'Calcification Rates'!$F$74*'Calcification Rates'!$H$74)+0.1*'Calcification Rates'!$F$74*($A66+(2*'Calcification Rates'!$F$74))*'Calcification Rates'!$H$74</f>
        <v>15.163312768615526</v>
      </c>
      <c r="EW66" s="2">
        <f>(2*('Calcification Rates'!$F$74-'Calcification Rates'!$G$74)*('Calcification Rates'!$H$74-'Calcification Rates'!$I$74))+(0.1*('Calcification Rates'!$F$74-'Calcification Rates'!$G$74)*($A66+(2*'Calcification Rates'!$F$74-'Calcification Rates'!$G$74)))*('Calcification Rates'!$H$74-'Calcification Rates'!$I$74)</f>
        <v>8.8394871951029543</v>
      </c>
      <c r="EX66" s="2">
        <f>(2*('Calcification Rates'!$F$74+'Calcification Rates'!$G$74)*('Calcification Rates'!$H$74+'Calcification Rates'!$I$74))+(0.1*('Calcification Rates'!$F$74+'Calcification Rates'!$G$74)*($A66+(2*'Calcification Rates'!$F$74+'Calcification Rates'!$G$74)))*('Calcification Rates'!$H$74+'Calcification Rates'!$I$74)</f>
        <v>23.178166549113016</v>
      </c>
      <c r="EY66" s="2">
        <f>$A66*'Calcification Rates'!$F$75*'Calcification Rates'!$H$75</f>
        <v>53.959671292517015</v>
      </c>
      <c r="EZ66" s="2">
        <f>$A66*('Calcification Rates'!$F$75-'Calcification Rates'!$G$75)*('Calcification Rates'!$H$75-'Calcification Rates'!$I$75)</f>
        <v>41.888071129658634</v>
      </c>
      <c r="FA66" s="2">
        <f>$A66*('Calcification Rates'!$F$75+'Calcification Rates'!$G$75)*('Calcification Rates'!$H$75+'Calcification Rates'!$I$75)</f>
        <v>67.435147738545098</v>
      </c>
      <c r="FB66" s="2">
        <f>((((1-'Calcification Rates'!$J$76)*$A66)*'Calcification Rates'!$F$76*0.1)+('Calcification Rates'!$J$76*$A66*'Calcification Rates'!$F$76))*'Calcification Rates'!$H$76</f>
        <v>36.94464</v>
      </c>
      <c r="FC66" s="2">
        <f>((((1-'Calcification Rates'!$J$76)*$A66)*(('Calcification Rates'!$F$76-'Calcification Rates'!$G$76)*0.1))+('Calcification Rates'!$J$76*$A66*('Calcification Rates'!$F$76-'Calcification Rates'!$G$76)))*('Calcification Rates'!$H$76-'Calcification Rates'!$I$76)</f>
        <v>25.857964031999998</v>
      </c>
      <c r="FD66" s="2">
        <f>((((1-'Calcification Rates'!$J$76)*$A66)*(('Calcification Rates'!$F$76+'Calcification Rates'!$G$76)*0.1))+('Calcification Rates'!$J$76*$A66*('Calcification Rates'!$F$76+'Calcification Rates'!$G$76)))*('Calcification Rates'!$H$76+'Calcification Rates'!$I$76)</f>
        <v>49.995128831999999</v>
      </c>
      <c r="FE66" s="113">
        <f>$A66*'Calcification Rates'!$F$77*'Calcification Rates'!$H$77</f>
        <v>113.28000000000002</v>
      </c>
      <c r="FF66" s="113">
        <f>$A66*('Calcification Rates'!$F$77-'Calcification Rates'!$G$77)*('Calcification Rates'!$H$77-'Calcification Rates'!$I$77)</f>
        <v>79.161600000000007</v>
      </c>
      <c r="FG66" s="113">
        <f>$A66*('Calcification Rates'!$F$77+'Calcification Rates'!$G$77)*('Calcification Rates'!$H$77+'Calcification Rates'!$I$77)</f>
        <v>153.47200000000004</v>
      </c>
      <c r="FH66" s="113">
        <f>$A66*'Calcification Rates'!$F$81*'Calcification Rates'!$H$81</f>
        <v>11.391999999999999</v>
      </c>
      <c r="FI66" s="113">
        <f>$A66*('Calcification Rates'!$F$81-'Calcification Rates'!$G$81)*('Calcification Rates'!$H$81-'Calcification Rates'!$I$81)</f>
        <v>6.4639999999999995</v>
      </c>
      <c r="FJ66" s="113">
        <f>$A66*('Calcification Rates'!$F$81+'Calcification Rates'!$G$81)*('Calcification Rates'!$H$81+'Calcification Rates'!$I$81)</f>
        <v>16.32</v>
      </c>
      <c r="FK66" s="113">
        <f>$A66*'Calcification Rates'!$F$84*'Calcification Rates'!$H$84</f>
        <v>11.391999999999999</v>
      </c>
      <c r="FL66" s="113">
        <f>$A66*('Calcification Rates'!$F$84-'Calcification Rates'!$G$84)*('Calcification Rates'!$H$84-'Calcification Rates'!$I$84)</f>
        <v>6.4639999999999995</v>
      </c>
      <c r="FM66" s="113">
        <f>$A66*('Calcification Rates'!$F$84+'Calcification Rates'!$G$84)*('Calcification Rates'!$H$84+'Calcification Rates'!$I$84)</f>
        <v>16.32</v>
      </c>
    </row>
    <row r="67" spans="1:169" x14ac:dyDescent="0.3">
      <c r="A67" s="1">
        <v>65</v>
      </c>
      <c r="B67" s="2">
        <f>((((1-'Calcification Rates'!$J$11)*A67)*'Calcification Rates'!$F$11*0.1)+('Calcification Rates'!$J$11*A67*'Calcification Rates'!$F$11))*'Calcification Rates'!$H$11</f>
        <v>146.87140817625342</v>
      </c>
      <c r="C67" s="2">
        <f>((((1-'Calcification Rates'!$J$11)*A67)*(('Calcification Rates'!$F$11-'Calcification Rates'!$G$11)*0.1))+('Calcification Rates'!$J$11*A67*('Calcification Rates'!$F$11-'Calcification Rates'!$G$11)))*('Calcification Rates'!$H$11-'Calcification Rates'!$I$11)</f>
        <v>105.04807319517361</v>
      </c>
      <c r="D67" s="2">
        <f>((((1-'Calcification Rates'!$J$11)*A67)*(('Calcification Rates'!$F$11+'Calcification Rates'!$G$11)*0.1))+('Calcification Rates'!$J$11*A67*('Calcification Rates'!$F$11+'Calcification Rates'!$G$11)))*('Calcification Rates'!$H$11+'Calcification Rates'!$I$11)</f>
        <v>195.34241985835018</v>
      </c>
      <c r="E67" s="2">
        <f>((((1-'Calcification Rates'!$J$12)*A67)*'Calcification Rates'!$F$12*0.1)+('Calcification Rates'!$J$12*A67*'Calcification Rates'!$F$12))*'Calcification Rates'!$H$12</f>
        <v>25.499650425534707</v>
      </c>
      <c r="F67" s="2">
        <f>((((1-'Calcification Rates'!$J$12)*A67)*(('Calcification Rates'!$F$12-'Calcification Rates'!$G$12)*0.1))+('Calcification Rates'!$J$12*A67*('Calcification Rates'!$F$12-'Calcification Rates'!$G$12)))*('Calcification Rates'!$H$12-'Calcification Rates'!$I$12)</f>
        <v>19.225503233881849</v>
      </c>
      <c r="G67" s="2">
        <f>((((1-'Calcification Rates'!$J$12)*A67)*(('Calcification Rates'!$F$12+'Calcification Rates'!$G$12)*0.1))+('Calcification Rates'!$J$12*A67*('Calcification Rates'!$F$12+'Calcification Rates'!$G$12)))*('Calcification Rates'!$H$12+'Calcification Rates'!$I$12)</f>
        <v>32.573510180852288</v>
      </c>
      <c r="H67" s="2">
        <f>(2*'Calcification Rates'!$F$13*'Calcification Rates'!$H$13)+0.1*'Calcification Rates'!$F$13*(A67+(2*'Calcification Rates'!$F$13))*'Calcification Rates'!$H$13</f>
        <v>15.338757212047684</v>
      </c>
      <c r="I67" s="2">
        <f>(2*('Calcification Rates'!$F$13-'Calcification Rates'!$G$13)*('Calcification Rates'!$H$13-'Calcification Rates'!$I$13))+(0.1*('Calcification Rates'!$F$13-'Calcification Rates'!$G$13)*(A67+(2*'Calcification Rates'!$F$13-'Calcification Rates'!$G$13)))*('Calcification Rates'!$H$13-'Calcification Rates'!$I$13)</f>
        <v>8.9421454022672204</v>
      </c>
      <c r="J67" s="2">
        <f>(2*('Calcification Rates'!$F$13+'Calcification Rates'!$G$13)*('Calcification Rates'!$H$13+'Calcification Rates'!$I$13))+(0.1*('Calcification Rates'!$F$13+'Calcification Rates'!$G$13)*(A67+(2*'Calcification Rates'!$F$13+'Calcification Rates'!$G$13)))*('Calcification Rates'!$H$13+'Calcification Rates'!$I$13)</f>
        <v>23.445349998999887</v>
      </c>
      <c r="K67" s="2">
        <f>(2*'Calcification Rates'!$F$14*'Calcification Rates'!$H$14)+0.1*'Calcification Rates'!$F$14*(A67+(2*'Calcification Rates'!$F$14))*'Calcification Rates'!$H$14</f>
        <v>28.730631350215823</v>
      </c>
      <c r="L67" s="2">
        <f>(2*('Calcification Rates'!$F$14-'Calcification Rates'!$G$14)*('Calcification Rates'!$H$14-'Calcification Rates'!$I$14))+(0.1*('Calcification Rates'!$F$14-'Calcification Rates'!$G$14)*(A67+(2*'Calcification Rates'!$F$14-'Calcification Rates'!$G$14)))*('Calcification Rates'!$H$14-'Calcification Rates'!$I$14)</f>
        <v>17.936955698641505</v>
      </c>
      <c r="M67" s="2">
        <f>(2*('Calcification Rates'!$F$14+'Calcification Rates'!$G$14)*('Calcification Rates'!$H$14+'Calcification Rates'!$I$14))+(0.1*('Calcification Rates'!$F$14+'Calcification Rates'!$G$14)*(A67+(2*'Calcification Rates'!$F$14+'Calcification Rates'!$G$14)))*('Calcification Rates'!$H$14+'Calcification Rates'!$I$14)</f>
        <v>42.114175378688493</v>
      </c>
      <c r="N67" s="2">
        <f>((((((((($A67*2)/PI())/2)+'Calcification Rates'!$F$15)^2)*PI())/2))-((((((($A67*2)/PI())/2)^2)*PI())/2)))*'Calcification Rates'!$H$15</f>
        <v>81.351090479476142</v>
      </c>
      <c r="O67" s="2">
        <f>((((((((($A67*2)/PI())/2)+('Calcification Rates'!$F$15-'Calcification Rates'!$G$15))^2)*PI())/2))-((((((($A67*2)/PI())/2)^2)*PI())/2)))*('Calcification Rates'!$H$15-'Calcification Rates'!$I$15)</f>
        <v>62.073076869595567</v>
      </c>
      <c r="P67" s="2">
        <f>((((((((($A67*2)/PI())/2)+('Calcification Rates'!$F$15+'Calcification Rates'!$G$15))^2)*PI())/2))-((((((($A67*2)/PI())/2)^2)*PI())/2)))*('Calcification Rates'!$H$15+'Calcification Rates'!$I$15)</f>
        <v>103.04886375383298</v>
      </c>
      <c r="Q67" s="2">
        <f>(2*'Calcification Rates'!$F$16*'Calcification Rates'!$H$16)+0.1*'Calcification Rates'!$F$16*(A67+(2*'Calcification Rates'!$F$16))*'Calcification Rates'!$H$16</f>
        <v>28.730631350215823</v>
      </c>
      <c r="R67" s="2">
        <f>(2*('Calcification Rates'!$F$16-'Calcification Rates'!$G$16)*('Calcification Rates'!$H$16-'Calcification Rates'!$I$16))+(0.1*('Calcification Rates'!$F$16-'Calcification Rates'!$G$16)*(A67+(2*'Calcification Rates'!$F$16-'Calcification Rates'!$G$16)))*('Calcification Rates'!$H$16-'Calcification Rates'!$I$16)</f>
        <v>17.936955698641505</v>
      </c>
      <c r="S67" s="2">
        <f>(2*('Calcification Rates'!$F$16+'Calcification Rates'!$G$16)*('Calcification Rates'!$H$16+'Calcification Rates'!$I$16))+(0.1*('Calcification Rates'!$F$16+'Calcification Rates'!$G$16)*(A67+(2*'Calcification Rates'!$F$16+'Calcification Rates'!$G$16)))*('Calcification Rates'!$H$16+'Calcification Rates'!$I$16)</f>
        <v>42.114175378688493</v>
      </c>
      <c r="T67" s="2">
        <f>$A67*'Calcification Rates'!$F$17*'Calcification Rates'!$H$17</f>
        <v>79.618012148534277</v>
      </c>
      <c r="U67" s="2">
        <f>$A67*('Calcification Rates'!$F$17-'Calcification Rates'!$G$17)*('Calcification Rates'!$H$17-'Calcification Rates'!$I$17)</f>
        <v>60.960597858939174</v>
      </c>
      <c r="V67" s="2">
        <f>$A67*('Calcification Rates'!$F$17+'Calcification Rates'!$G$17)*('Calcification Rates'!$H$17+'Calcification Rates'!$I$17)</f>
        <v>100.5074639954877</v>
      </c>
      <c r="W67" s="2">
        <f>$A67*'Calcification Rates'!$F$22*'Calcification Rates'!$H$22</f>
        <v>11.57</v>
      </c>
      <c r="X67" s="2">
        <f>$A67*('Calcification Rates'!$F$22-'Calcification Rates'!$G$22)*('Calcification Rates'!$H$22-'Calcification Rates'!$I$22)</f>
        <v>6.5649999999999995</v>
      </c>
      <c r="Y67" s="2">
        <f>$A67*('Calcification Rates'!$F$22+'Calcification Rates'!$G$22)*('Calcification Rates'!$H$22+'Calcification Rates'!$I$22)</f>
        <v>16.574999999999999</v>
      </c>
      <c r="Z67" s="2">
        <f>((((((((($A67*2)/PI())/2)+'Calcification Rates'!$F$25)^2)*PI())/2))-((((((($A67*2)/PI())/2)^2)*PI())/2)))*'Calcification Rates'!$H$25</f>
        <v>121.51265029994288</v>
      </c>
      <c r="AA67" s="2">
        <f>((((((((($A67*2)/PI())/2)+('Calcification Rates'!$F$25-'Calcification Rates'!$G$25))^2)*PI())/2))-((((((($A67*2)/PI())/2)^2)*PI())/2)))*('Calcification Rates'!$H$25-'Calcification Rates'!$I$25)</f>
        <v>53.017519656813086</v>
      </c>
      <c r="AB67" s="2">
        <f>((((((((($A67*2)/PI())/2)+('Calcification Rates'!$F$25+'Calcification Rates'!$G$25))^2)*PI())/2))-((((((($A67*2)/PI())/2)^2)*PI())/2)))*('Calcification Rates'!$H$25+'Calcification Rates'!$I$25)</f>
        <v>191.65372594637725</v>
      </c>
      <c r="AC67" s="2">
        <f>((((((((($A67*2)/PI())/2)+'Calcification Rates'!$F$26)^2)*PI())/2))-((((((($A67*2)/PI())/2)^2)*PI())/2)))*'Calcification Rates'!$H$26</f>
        <v>121.51265029994288</v>
      </c>
      <c r="AD67" s="2">
        <f>((((((((($A67*2)/PI())/2)+('Calcification Rates'!$F$26-'Calcification Rates'!$G$26))^2)*PI())/2))-((((((($A67*2)/PI())/2)^2)*PI())/2)))*('Calcification Rates'!$H$26-'Calcification Rates'!$I$26)</f>
        <v>53.017519656813086</v>
      </c>
      <c r="AE67" s="2">
        <f>((((((((($A67*2)/PI())/2)+('Calcification Rates'!$F$26+'Calcification Rates'!$G$26))^2)*PI())/2))-((((((($A67*2)/PI())/2)^2)*PI())/2)))*('Calcification Rates'!$H$26+'Calcification Rates'!$I$26)</f>
        <v>191.65372594637725</v>
      </c>
      <c r="AF67" s="2">
        <f>((((((((($A67*2)/PI())/2)+'Calcification Rates'!$F$27)^2)*PI())/2))-((((((($A67*2)/PI())/2)^2)*PI())/2)))*'Calcification Rates'!$H$27</f>
        <v>121.51265029994288</v>
      </c>
      <c r="AG67" s="2">
        <f>((((((((($A67*2)/PI())/2)+('Calcification Rates'!$F$27-'Calcification Rates'!$G$27))^2)*PI())/2))-((((((($A67*2)/PI())/2)^2)*PI())/2)))*('Calcification Rates'!$H$27-'Calcification Rates'!$I$27)</f>
        <v>53.017519656813086</v>
      </c>
      <c r="AH67" s="2">
        <f>((((((((($A67*2)/PI())/2)+('Calcification Rates'!$F$27+'Calcification Rates'!$G$27))^2)*PI())/2))-((((((($A67*2)/PI())/2)^2)*PI())/2)))*('Calcification Rates'!$H$27+'Calcification Rates'!$I$27)</f>
        <v>191.65372594637725</v>
      </c>
      <c r="AI67" s="2">
        <f>$A67*'Calcification Rates'!$F$29*'Calcification Rates'!$H$29</f>
        <v>104.89049999999999</v>
      </c>
      <c r="AJ67" s="2">
        <f>$A67*('Calcification Rates'!$F$29-'Calcification Rates'!$G$29)*('Calcification Rates'!$H$29-'Calcification Rates'!$I$29)</f>
        <v>97.050199999999975</v>
      </c>
      <c r="AK67" s="2">
        <f>$A67*('Calcification Rates'!$F$29+'Calcification Rates'!$G$29)*('Calcification Rates'!$H$29+'Calcification Rates'!$I$29)</f>
        <v>112.73079999999996</v>
      </c>
      <c r="AL67" s="2">
        <f>(2*'Calcification Rates'!$F$30*'Calcification Rates'!$H$30)+0.1*'Calcification Rates'!$F$30*($A67+(2*'Calcification Rates'!$F$30))*'Calcification Rates'!$H$30</f>
        <v>15.338757212047684</v>
      </c>
      <c r="AM67" s="2">
        <f>(2*('Calcification Rates'!$F$30-'Calcification Rates'!$G$30)*('Calcification Rates'!$H$30-'Calcification Rates'!$I$30))+(0.1*('Calcification Rates'!$F$30-'Calcification Rates'!$G$30)*($A67+(2*'Calcification Rates'!$F$30-'Calcification Rates'!$G$30)))*('Calcification Rates'!$H$30-'Calcification Rates'!$I$30)</f>
        <v>8.9421454022672204</v>
      </c>
      <c r="AN67" s="2">
        <f>(2*('Calcification Rates'!$F$30+'Calcification Rates'!$G$30)*('Calcification Rates'!$H$30+'Calcification Rates'!$I$30))+(0.1*('Calcification Rates'!$F$30+'Calcification Rates'!$G$30)*($A67+(2*'Calcification Rates'!$F$30+'Calcification Rates'!$G$30)))*('Calcification Rates'!$H$30+'Calcification Rates'!$I$30)</f>
        <v>23.445349998999887</v>
      </c>
      <c r="AO67" s="2">
        <f>((((((((($A67*2)/PI())/2)+'Calcification Rates'!$F$31)^2)*PI())/2))-((((((($A67*2)/PI())/2)^2)*PI())/2)))*'Calcification Rates'!$H$31</f>
        <v>220.00961590976331</v>
      </c>
      <c r="AP67" s="2">
        <f>((((((((($A67*2)/PI())/2)+('Calcification Rates'!$F$31-'Calcification Rates'!$G$31))^2)*PI())/2))-((((((($A67*2)/PI())/2)^2)*PI())/2)))*('Calcification Rates'!$H$31-'Calcification Rates'!$I$31)</f>
        <v>136.51604932175232</v>
      </c>
      <c r="AQ67" s="2">
        <f>((((((((($A67*2)/PI())/2)+('Calcification Rates'!$F$31+'Calcification Rates'!$G$31))^2)*PI())/2))-((((((($A67*2)/PI())/2)^2)*PI())/2)))*('Calcification Rates'!$H$31+'Calcification Rates'!$I$31)</f>
        <v>324.44403775485137</v>
      </c>
      <c r="AR67" s="2">
        <f>(2*'Calcification Rates'!$F$32*'Calcification Rates'!$H$32)+0.1*'Calcification Rates'!$F$32*($A67+(2*'Calcification Rates'!$F$32))*'Calcification Rates'!$H$32</f>
        <v>15.338757212047684</v>
      </c>
      <c r="AS67" s="2">
        <f>(2*('Calcification Rates'!$F$32-'Calcification Rates'!$G$32)*('Calcification Rates'!$H$32-'Calcification Rates'!$I$32))+(0.1*('Calcification Rates'!$F$32-'Calcification Rates'!$G$32)*($A67+(2*'Calcification Rates'!$F$32-'Calcification Rates'!$G$32)))*('Calcification Rates'!$H$32-'Calcification Rates'!$I$32)</f>
        <v>8.9421454022672204</v>
      </c>
      <c r="AT67" s="2">
        <f>(2*('Calcification Rates'!$F$32+'Calcification Rates'!$G$32)*('Calcification Rates'!$H$32+'Calcification Rates'!$I$32))+(0.1*('Calcification Rates'!$F$32+'Calcification Rates'!$G$32)*($A67+(2*'Calcification Rates'!$F$32+'Calcification Rates'!$G$32)))*('Calcification Rates'!$H$32+'Calcification Rates'!$I$32)</f>
        <v>23.445349998999887</v>
      </c>
      <c r="AU67" s="2">
        <f>((((((((($A67*2)/PI())/2)+'Calcification Rates'!$F$36)^2)*PI())/2))-((((((($A67*2)/PI())/2)^2)*PI())/2)))*'Calcification Rates'!$H$36</f>
        <v>85.920432720211451</v>
      </c>
      <c r="AV67" s="2">
        <f>((((((((($A67*2)/PI())/2)+('Calcification Rates'!$F$36-'Calcification Rates'!$G$36))^2)*PI())/2))-((((((($A67*2)/PI())/2)^2)*PI())/2)))*('Calcification Rates'!$H$36-'Calcification Rates'!$I$36)</f>
        <v>65.888572955268373</v>
      </c>
      <c r="AW67" s="2">
        <f>((((((((($A67*2)/PI())/2)+('Calcification Rates'!$F$36+'Calcification Rates'!$G$36))^2)*PI())/2))-((((((($A67*2)/PI())/2)^2)*PI())/2)))*('Calcification Rates'!$H$36+'Calcification Rates'!$I$36)</f>
        <v>108.23415157252253</v>
      </c>
      <c r="AX67" s="2">
        <f>$A67*'Calcification Rates'!$F$37*'Calcification Rates'!$H$37</f>
        <v>84.005651473063978</v>
      </c>
      <c r="AY67" s="2">
        <f>$A67*('Calcification Rates'!$F$37-'Calcification Rates'!$G$37)*('Calcification Rates'!$H$37-'Calcification Rates'!$I$37)</f>
        <v>64.664897533879738</v>
      </c>
      <c r="AZ67" s="2">
        <f>$A67*('Calcification Rates'!$F$37+'Calcification Rates'!$G$37)*('Calcification Rates'!$H$37+'Calcification Rates'!$I$37)</f>
        <v>105.42318681704263</v>
      </c>
      <c r="BA67" s="2">
        <f>$A67*'Calcification Rates'!$F$38*'Calcification Rates'!$H$38</f>
        <v>125.02589666666668</v>
      </c>
      <c r="BB67" s="2">
        <f>$A67*('Calcification Rates'!$F$38-'Calcification Rates'!$G$38)*('Calcification Rates'!$H$38-'Calcification Rates'!$I$38)</f>
        <v>95.395709696969703</v>
      </c>
      <c r="BC67" s="2">
        <f>$A67*('Calcification Rates'!$F$38+'Calcification Rates'!$G$38)*('Calcification Rates'!$H$38+'Calcification Rates'!$I$38)</f>
        <v>158.10892500000003</v>
      </c>
      <c r="BD67" s="2">
        <f>(2*'Calcification Rates'!$F$39*'Calcification Rates'!$H$39)+0.1*'Calcification Rates'!$F$39*(AN67+(2*'Calcification Rates'!$F$39))*'Calcification Rates'!$H$39</f>
        <v>8.0482247706041754</v>
      </c>
      <c r="BE67" s="2">
        <f>(2*('Calcification Rates'!$F$39-'Calcification Rates'!$G$39)*('Calcification Rates'!$H$39-'Calcification Rates'!$I$39))+(0.1*('Calcification Rates'!$F$39-'Calcification Rates'!$G$39)*(AN67+(2*'Calcification Rates'!$F$39-'Calcification Rates'!$G$39)))*('Calcification Rates'!$H$39-'Calcification Rates'!$I$39)</f>
        <v>4.6762195338259716</v>
      </c>
      <c r="BF67" s="2">
        <f>(2*('Calcification Rates'!$F$39+'Calcification Rates'!$G$39)*('Calcification Rates'!$H$39+'Calcification Rates'!$I$39))+(0.1*('Calcification Rates'!$F$39+'Calcification Rates'!$G$39)*(AN67+(2*'Calcification Rates'!$F$39+'Calcification Rates'!$G$39)))*('Calcification Rates'!$H$39+'Calcification Rates'!$I$39)</f>
        <v>12.342635252890956</v>
      </c>
      <c r="BG67" s="2">
        <f>((((((((($A67*2)/PI())/2)+'Calcification Rates'!$F$40)^2)*PI())/2))-((((((($A67*2)/PI())/2)^2)*PI())/2)))*'Calcification Rates'!$H$40</f>
        <v>85.920432720211451</v>
      </c>
      <c r="BH67" s="2">
        <f>((((((((($A67*2)/PI())/2)+('Calcification Rates'!$F$40-'Calcification Rates'!$G$40))^2)*PI())/2))-((((((($A67*2)/PI())/2)^2)*PI())/2)))*('Calcification Rates'!$H$40-'Calcification Rates'!$I$40)</f>
        <v>65.888572955268373</v>
      </c>
      <c r="BI67" s="2">
        <f>((((((((($A67*2)/PI())/2)+('Calcification Rates'!$F$40+'Calcification Rates'!$G$40))^2)*PI())/2))-((((((($A67*2)/PI())/2)^2)*PI())/2)))*('Calcification Rates'!$H$40+'Calcification Rates'!$I$40)</f>
        <v>108.23415157252253</v>
      </c>
      <c r="BJ67" s="2">
        <f>((((((((($A67*2)/PI())/2)+'Calcification Rates'!$F$41)^2)*PI())/2))-((((((($A67*2)/PI())/2)^2)*PI())/2)))*'Calcification Rates'!$H$41</f>
        <v>98.938024556638723</v>
      </c>
      <c r="BK67" s="2">
        <f>((((((((($A67*2)/PI())/2)+('Calcification Rates'!$F$41-'Calcification Rates'!$G$41))^2)*PI())/2))-((((((($A67*2)/PI())/2)^2)*PI())/2)))*('Calcification Rates'!$H$41-'Calcification Rates'!$I$41)</f>
        <v>79.416857427108127</v>
      </c>
      <c r="BL67" s="2">
        <f>((((((((($A67*2)/PI())/2)+('Calcification Rates'!$F$41+'Calcification Rates'!$G$41))^2)*PI())/2))-((((((($A67*2)/PI())/2)^2)*PI())/2)))*('Calcification Rates'!$H$41+'Calcification Rates'!$I$41)</f>
        <v>120.40982233585639</v>
      </c>
      <c r="BM67" s="2">
        <f>((((1-'Calcification Rates'!$J$42)*$A67)*'Calcification Rates'!$F$42*0.1)+('Calcification Rates'!$J$42*$A67*'Calcification Rates'!$F$42))*'Calcification Rates'!$H$42</f>
        <v>25.499650425534707</v>
      </c>
      <c r="BN67" s="2">
        <f>((((1-'Calcification Rates'!$J$42)*BI67)*(('Calcification Rates'!$F$42-'Calcification Rates'!$G$42)*0.1))+('Calcification Rates'!$J$42*BI67*('Calcification Rates'!$F$42-'Calcification Rates'!$G$42)))*('Calcification Rates'!$H$42-'Calcification Rates'!$I$42)</f>
        <v>32.01316970883061</v>
      </c>
      <c r="BO67" s="2">
        <f>((((1-'Calcification Rates'!$J$42)*BI67)*(('Calcification Rates'!$F$42+'Calcification Rates'!$G$42)*0.1))+('Calcification Rates'!$J$42*BI67*('Calcification Rates'!$F$42+'Calcification Rates'!$G$42)))*('Calcification Rates'!$H$42+'Calcification Rates'!$I$42)</f>
        <v>54.239480587130345</v>
      </c>
      <c r="BP67" s="2">
        <f>(2*'Calcification Rates'!$F$43*'Calcification Rates'!$H$43)+0.1*'Calcification Rates'!$F$43*($A67+(2*'Calcification Rates'!$F$43))*'Calcification Rates'!$H$43</f>
        <v>15.338757212047684</v>
      </c>
      <c r="BQ67" s="2">
        <f>(2*('Calcification Rates'!$F$43-'Calcification Rates'!$G$43)*('Calcification Rates'!$H$43-'Calcification Rates'!$I$43))+(0.1*('Calcification Rates'!$F$43-'Calcification Rates'!$G$43)*($A67+(2*'Calcification Rates'!$F$43-'Calcification Rates'!$G$43)))*('Calcification Rates'!$H$43-'Calcification Rates'!$I$43)</f>
        <v>8.9421454022672204</v>
      </c>
      <c r="BR67" s="2">
        <f>(2*('Calcification Rates'!$F$43+'Calcification Rates'!$G$43)*('Calcification Rates'!$H$43+'Calcification Rates'!$I$43))+(0.1*('Calcification Rates'!$F$43+'Calcification Rates'!$G$43)*($A67+(2*'Calcification Rates'!$F$43+'Calcification Rates'!$G$43)))*('Calcification Rates'!$H$43+'Calcification Rates'!$I$43)</f>
        <v>23.445349998999887</v>
      </c>
      <c r="BS67" s="2">
        <f>$A67*'Calcification Rates'!$F$44*'Calcification Rates'!$H$44</f>
        <v>103.76007777777779</v>
      </c>
      <c r="BT67" s="2">
        <f>$A67*('Calcification Rates'!$F$44-'Calcification Rates'!$G$44)*('Calcification Rates'!$H$44-'Calcification Rates'!$I$44)</f>
        <v>77.212760897872329</v>
      </c>
      <c r="BU67" s="2">
        <f>$A67*('Calcification Rates'!$F$44+'Calcification Rates'!$G$44)*('Calcification Rates'!$H$44+'Calcification Rates'!$I$44)</f>
        <v>133.29001235023327</v>
      </c>
      <c r="BV67" s="2">
        <f>(2*'Calcification Rates'!$F$45*'Calcification Rates'!$H$45)+0.1*'Calcification Rates'!$F$45*($A67+(2*'Calcification Rates'!$F$45))*'Calcification Rates'!$H$45</f>
        <v>15.338757212047684</v>
      </c>
      <c r="BW67" s="2">
        <f>(2*('Calcification Rates'!$F$45-'Calcification Rates'!$G$45)*('Calcification Rates'!$H$45-'Calcification Rates'!$I$45))+(0.1*('Calcification Rates'!$F$45-'Calcification Rates'!$G$45)*($A67+(2*'Calcification Rates'!$F$45-'Calcification Rates'!$G$45)))*('Calcification Rates'!$H$45-'Calcification Rates'!$I$45)</f>
        <v>8.9421454022672204</v>
      </c>
      <c r="BX67" s="2">
        <f>(2*('Calcification Rates'!$F$45+'Calcification Rates'!$G$45)*('Calcification Rates'!$H$45+'Calcification Rates'!$I$45))+(0.1*('Calcification Rates'!$F$45+'Calcification Rates'!$G$45)*($A67+(2*'Calcification Rates'!$F$45+'Calcification Rates'!$G$45)))*('Calcification Rates'!$H$45+'Calcification Rates'!$I$45)</f>
        <v>23.445349998999887</v>
      </c>
      <c r="BY67" s="2">
        <f>$A67*'Calcification Rates'!$F$46*'Calcification Rates'!$H$46</f>
        <v>26.364000000000001</v>
      </c>
      <c r="BZ67" s="2">
        <f>$A67*('Calcification Rates'!$F$46-'Calcification Rates'!$G$46)*('Calcification Rates'!$H$46-'Calcification Rates'!$I$46)</f>
        <v>20.333625000000001</v>
      </c>
      <c r="CA67" s="2">
        <f>$A67*('Calcification Rates'!$F$46+'Calcification Rates'!$G$46)*('Calcification Rates'!$H$46+'Calcification Rates'!$I$46)</f>
        <v>33.008625000000002</v>
      </c>
      <c r="CB67" s="2">
        <f>(2*'Calcification Rates'!$F$47*'Calcification Rates'!$H$47)+0.1*'Calcification Rates'!$F$47*(BL67+(2*'Calcification Rates'!$F$47))*'Calcification Rates'!$H$47</f>
        <v>25.060102652436655</v>
      </c>
      <c r="CC67" s="2">
        <f>(2*('Calcification Rates'!$F$47-'Calcification Rates'!$G$47)*('Calcification Rates'!$H$47-'Calcification Rates'!$I$47))+(0.1*('Calcification Rates'!$F$47-'Calcification Rates'!$G$47)*(BL67+(2*'Calcification Rates'!$F$47-'Calcification Rates'!$G$47)))*('Calcification Rates'!$H$47-'Calcification Rates'!$I$47)</f>
        <v>14.630418422556755</v>
      </c>
      <c r="CD67" s="2">
        <f>(2*('Calcification Rates'!$F$47+'Calcification Rates'!$G$47)*('Calcification Rates'!$H$47+'Calcification Rates'!$I$47))+(0.1*('Calcification Rates'!$F$47+'Calcification Rates'!$G$47)*(BL67+(2*'Calcification Rates'!$F$47+'Calcification Rates'!$G$47)))*('Calcification Rates'!$H$47+'Calcification Rates'!$I$47)</f>
        <v>38.249937488312952</v>
      </c>
      <c r="CE67" s="2">
        <f>(2*'Calcification Rates'!$F$48*'Calcification Rates'!$H$48)+0.1*'Calcification Rates'!$F$48*($A67+(2*'Calcification Rates'!$F$48))*'Calcification Rates'!$H$48</f>
        <v>15.338757212047684</v>
      </c>
      <c r="CF67" s="2">
        <f>(2*('Calcification Rates'!$F$48-'Calcification Rates'!$G$48)*('Calcification Rates'!$H$48-'Calcification Rates'!$I$48))+(0.1*('Calcification Rates'!$F$48-'Calcification Rates'!$G$48)*($A67+(2*'Calcification Rates'!$F$48-'Calcification Rates'!$G$48)))*('Calcification Rates'!$H$48-'Calcification Rates'!$I$48)</f>
        <v>8.9421454022672204</v>
      </c>
      <c r="CG67" s="2">
        <f>(2*('Calcification Rates'!$F$48+'Calcification Rates'!$G$48)*('Calcification Rates'!$H$48+'Calcification Rates'!$I$48))+(0.1*('Calcification Rates'!$F$48+'Calcification Rates'!$G$48)*($A67+(2*'Calcification Rates'!$F$48+'Calcification Rates'!$G$48)))*('Calcification Rates'!$H$48+'Calcification Rates'!$I$48)</f>
        <v>23.445349998999887</v>
      </c>
      <c r="CH67" s="2">
        <f>((((1-'Calcification Rates'!$J$52)*$A67)*'Calcification Rates'!$F$52*0.1)+('Calcification Rates'!$J$52*$A67*'Calcification Rates'!$F$52))*'Calcification Rates'!$H$52</f>
        <v>143.95346419999998</v>
      </c>
      <c r="CI67" s="2">
        <f>((((1-'Calcification Rates'!$J$52)*$A67)*(('Calcification Rates'!$F$52-'Calcification Rates'!$G$52)*0.1))+('Calcification Rates'!$J$52*$A67*('Calcification Rates'!$F$52-'Calcification Rates'!$G$52)))*('Calcification Rates'!$H$52-'Calcification Rates'!$I$52)</f>
        <v>94.233962412924996</v>
      </c>
      <c r="CJ67" s="2">
        <f>((((1-'Calcification Rates'!$J$52)*$A67)*(('Calcification Rates'!$F$52+'Calcification Rates'!$G$52)*0.1))+('Calcification Rates'!$J$52*$A67*('Calcification Rates'!$F$52+'Calcification Rates'!$G$52)))*('Calcification Rates'!$H$52+'Calcification Rates'!$I$52)</f>
        <v>203.66174084875672</v>
      </c>
      <c r="CK67" s="2">
        <f>((((1-'Calcification Rates'!$J$53)*$A67)*'Calcification Rates'!$F$53*0.1)+('Calcification Rates'!$J$53*$A67*'Calcification Rates'!$F$53))*'Calcification Rates'!$H$53</f>
        <v>172.26718673272734</v>
      </c>
      <c r="CL67" s="2">
        <f>((((1-'Calcification Rates'!$J$53)*$A67)*(('Calcification Rates'!$F$53-'Calcification Rates'!$G$53)*0.1))+('Calcification Rates'!$J$53*$A67*('Calcification Rates'!$F$53-'Calcification Rates'!$G$53)))*('Calcification Rates'!$H$53-'Calcification Rates'!$I$53)</f>
        <v>119.22367657576147</v>
      </c>
      <c r="CM67" s="2">
        <f>((((1-'Calcification Rates'!$J$53)*$A67)*(('Calcification Rates'!$F$53+'Calcification Rates'!$G$53)*0.1))+('Calcification Rates'!$J$53*$A67*('Calcification Rates'!$F$53+'Calcification Rates'!$G$53)))*('Calcification Rates'!$H$53+'Calcification Rates'!$I$53)</f>
        <v>235.01592047116708</v>
      </c>
      <c r="CN67" s="2">
        <f>((((1-'Calcification Rates'!$J$54)*$A67)*'Calcification Rates'!$F$54*0.1)+('Calcification Rates'!$J$54*$A67*'Calcification Rates'!$F$54))*'Calcification Rates'!$H$54</f>
        <v>146.87140817625342</v>
      </c>
      <c r="CO67" s="2">
        <f>((((1-'Calcification Rates'!$J$54)*$A67)*(('Calcification Rates'!$F$54-'Calcification Rates'!$G$54)*0.1))+('Calcification Rates'!$J$54*$A67*('Calcification Rates'!$F$54-'Calcification Rates'!$G$54)))*('Calcification Rates'!$H$54-'Calcification Rates'!$I$54)</f>
        <v>105.04807319517361</v>
      </c>
      <c r="CP67" s="2">
        <f>((((1-'Calcification Rates'!$J$54)*$A67)*(('Calcification Rates'!$F$54+'Calcification Rates'!$G$54)*0.1))+('Calcification Rates'!$J$54*$A67*('Calcification Rates'!$F$54+'Calcification Rates'!$G$54)))*('Calcification Rates'!$H$54+'Calcification Rates'!$I$54)</f>
        <v>195.34241985835018</v>
      </c>
      <c r="CQ67" s="2">
        <f>((((1-'Calcification Rates'!$J$55)*$A67)*'Calcification Rates'!$F$55*0.1)+('Calcification Rates'!$J$55*$A67*'Calcification Rates'!$F$55))*'Calcification Rates'!$H$55</f>
        <v>146.88264056510417</v>
      </c>
      <c r="CR67" s="2">
        <f>((((1-'Calcification Rates'!$J$55)*$A67)*(('Calcification Rates'!$F$55-'Calcification Rates'!$G$55)*0.1))+('Calcification Rates'!$J$55*$A67*('Calcification Rates'!$F$55-'Calcification Rates'!$G$55)))*('Calcification Rates'!$H$55-'Calcification Rates'!$I$55)</f>
        <v>107.33096723572079</v>
      </c>
      <c r="CS67" s="2">
        <f>((((1-'Calcification Rates'!$J$55)*$A67)*(('Calcification Rates'!$F$55+'Calcification Rates'!$G$55)*0.1))+('Calcification Rates'!$J$55*$A67*('Calcification Rates'!$F$55+'Calcification Rates'!$G$55)))*('Calcification Rates'!$H$55+'Calcification Rates'!$I$55)</f>
        <v>192.44908589797714</v>
      </c>
      <c r="CT67" s="2">
        <f>((((1-'Calcification Rates'!$J$56)*$A67)*'Calcification Rates'!$F$56*0.1)+('Calcification Rates'!$J$56*$A67*'Calcification Rates'!$F$56))*'Calcification Rates'!$H$56</f>
        <v>141.87331491666666</v>
      </c>
      <c r="CU67" s="2">
        <f>((((1-'Calcification Rates'!$J$56)*$A67)*(('Calcification Rates'!$F$56-'Calcification Rates'!$G$56)*0.1))+('Calcification Rates'!$J$56*$A67*('Calcification Rates'!$F$56-'Calcification Rates'!$G$56)))*('Calcification Rates'!$H$56-'Calcification Rates'!$I$56)</f>
        <v>105.12733652773558</v>
      </c>
      <c r="CV67" s="2">
        <f>((((1-'Calcification Rates'!$J$56)*$A67)*(('Calcification Rates'!$F$56+'Calcification Rates'!$G$56)*0.1))+('Calcification Rates'!$J$56*$A67*('Calcification Rates'!$F$56+'Calcification Rates'!$G$56)))*('Calcification Rates'!$H$56+'Calcification Rates'!$I$56)</f>
        <v>184.02329997228</v>
      </c>
      <c r="CW67" s="2">
        <f>((((1-'Calcification Rates'!$J$57)*$A67)*'Calcification Rates'!$F$57*0.1)+('Calcification Rates'!$J$57*$A67*'Calcification Rates'!$F$57))*'Calcification Rates'!$H$57</f>
        <v>145.09770843749999</v>
      </c>
      <c r="CX67" s="2">
        <f>((((1-'Calcification Rates'!$J$57)*$A67)*(('Calcification Rates'!$F$57-'Calcification Rates'!$G$57)*0.1))+('Calcification Rates'!$J$57*$A67*('Calcification Rates'!$F$57-'Calcification Rates'!$G$57)))*('Calcification Rates'!$H$57-'Calcification Rates'!$I$57)</f>
        <v>95.018938784684067</v>
      </c>
      <c r="CY67" s="2">
        <f>((((1-'Calcification Rates'!$J$57)*$A67)*(('Calcification Rates'!$F$57+'Calcification Rates'!$G$57)*0.1))+('Calcification Rates'!$J$57*$A67*('Calcification Rates'!$F$57+'Calcification Rates'!$G$57)))*('Calcification Rates'!$H$57+'Calcification Rates'!$I$57)</f>
        <v>204.18315586811968</v>
      </c>
      <c r="CZ67" s="2">
        <f>((((1-'Calcification Rates'!$J$58)*$A67)*'Calcification Rates'!$F$58*0.1)+('Calcification Rates'!$J$58*$A67*'Calcification Rates'!$F$58))*'Calcification Rates'!$H$58</f>
        <v>146.87140817625342</v>
      </c>
      <c r="DA67" s="2">
        <f>((((1-'Calcification Rates'!$J$58)*$A67)*(('Calcification Rates'!$F$58-'Calcification Rates'!$G$58)*0.1))+('Calcification Rates'!$J$58*$A67*('Calcification Rates'!$F$58-'Calcification Rates'!$G$58)))*('Calcification Rates'!$H$58-'Calcification Rates'!$I$58)</f>
        <v>105.04807319517361</v>
      </c>
      <c r="DB67" s="2">
        <f>((((1-'Calcification Rates'!$J$58)*$A67)*(('Calcification Rates'!$F$58+'Calcification Rates'!$G$58)*0.1))+('Calcification Rates'!$J$58*$A67*('Calcification Rates'!$F$58+'Calcification Rates'!$G$58)))*('Calcification Rates'!$H$58+'Calcification Rates'!$I$58)</f>
        <v>195.34241985835018</v>
      </c>
      <c r="DC67" s="2">
        <f>((((1-'Calcification Rates'!$J$59)*$A67)*'Calcification Rates'!$F$59*0.1)+('Calcification Rates'!$J$59*$A67*'Calcification Rates'!$F$59))*'Calcification Rates'!$H$59</f>
        <v>121.7543964</v>
      </c>
      <c r="DD67" s="2">
        <f>((((1-'Calcification Rates'!$J$59)*$A67)*(('Calcification Rates'!$F$59-'Calcification Rates'!$G$59)*0.1))+('Calcification Rates'!$J$59*$A67*('Calcification Rates'!$F$59-'Calcification Rates'!$G$59)))*('Calcification Rates'!$H$59-'Calcification Rates'!$I$59)</f>
        <v>94.450960499999994</v>
      </c>
      <c r="DE67" s="2">
        <f>((((1-'Calcification Rates'!$J$59)*$A67)*(('Calcification Rates'!$F$59+'Calcification Rates'!$G$59)*0.1))+('Calcification Rates'!$J$59*$A67*('Calcification Rates'!$F$59+'Calcification Rates'!$G$59)))*('Calcification Rates'!$H$59+'Calcification Rates'!$I$59)</f>
        <v>151.64684339999999</v>
      </c>
      <c r="DF67" s="2">
        <f>((((1-'Calcification Rates'!$J$60)*$A67)*'Calcification Rates'!$F$60*0.1)+('Calcification Rates'!$J$60*$A67*'Calcification Rates'!$F$60))*'Calcification Rates'!$H$60</f>
        <v>158.17921298780487</v>
      </c>
      <c r="DG67" s="2">
        <f>((((1-'Calcification Rates'!$J$60)*$A67)*(('Calcification Rates'!$F$60-'Calcification Rates'!$G$60)*0.1))+('Calcification Rates'!$J$60*$A67*('Calcification Rates'!$F$60-'Calcification Rates'!$G$60)))*('Calcification Rates'!$H$60-'Calcification Rates'!$I$60)</f>
        <v>120.85079236377929</v>
      </c>
      <c r="DH67" s="2">
        <f>((((1-'Calcification Rates'!$J$60)*$A67)*(('Calcification Rates'!$F$60+'Calcification Rates'!$G$60)*0.1))+('Calcification Rates'!$J$60*$A67*('Calcification Rates'!$F$60+'Calcification Rates'!$G$60)))*('Calcification Rates'!$H$60+'Calcification Rates'!$I$60)</f>
        <v>200.37821236122579</v>
      </c>
      <c r="DI67" s="2">
        <f>((((1-'Calcification Rates'!$J$61)*$A67)*'Calcification Rates'!$F$61*0.1)+('Calcification Rates'!$J$61*$A67*'Calcification Rates'!$F$61))*'Calcification Rates'!$H$61</f>
        <v>146.87140817625342</v>
      </c>
      <c r="DJ67" s="2">
        <f>((((1-'Calcification Rates'!$J$61)*$A67)*(('Calcification Rates'!$F$61-'Calcification Rates'!$G$61)*0.1))+('Calcification Rates'!$J$61*$A67*('Calcification Rates'!$F$61-'Calcification Rates'!$G$61)))*('Calcification Rates'!$H$61-'Calcification Rates'!$I$61)</f>
        <v>105.04807319517361</v>
      </c>
      <c r="DK67" s="2">
        <f>((((1-'Calcification Rates'!$J$61)*$A67)*(('Calcification Rates'!$F$61+'Calcification Rates'!$G$61)*0.1))+('Calcification Rates'!$J$61*$A67*('Calcification Rates'!$F$61+'Calcification Rates'!$G$61)))*('Calcification Rates'!$H$61+'Calcification Rates'!$I$61)</f>
        <v>195.34241985835018</v>
      </c>
      <c r="DL67" s="2">
        <f>(2*'Calcification Rates'!$F$62*'Calcification Rates'!$H$62)+0.1*'Calcification Rates'!$F$62*(CV67+(2*'Calcification Rates'!$F$62))*'Calcification Rates'!$H$62</f>
        <v>36.220733831142894</v>
      </c>
      <c r="DM67" s="2">
        <f>(2*('Calcification Rates'!$F$62-'Calcification Rates'!$G$62)*('Calcification Rates'!$H$62-'Calcification Rates'!$I$62))+(0.1*('Calcification Rates'!$F$62-'Calcification Rates'!$G$62)*(CV67+(2*'Calcification Rates'!$F$62-'Calcification Rates'!$G$62)))*('Calcification Rates'!$H$62-'Calcification Rates'!$I$62)</f>
        <v>21.160863988196155</v>
      </c>
      <c r="DN67" s="2">
        <f>(2*('Calcification Rates'!$F$62+'Calcification Rates'!$G$62)*('Calcification Rates'!$H$62+'Calcification Rates'!$I$62))+(0.1*('Calcification Rates'!$F$62+'Calcification Rates'!$G$62)*(CV67+(2*'Calcification Rates'!$F$62+'Calcification Rates'!$G$62)))*('Calcification Rates'!$H$62+'Calcification Rates'!$I$62)</f>
        <v>55.246405902514319</v>
      </c>
      <c r="DO67" s="2">
        <f>((((((((($A67*2)/PI())/2)+'Calcification Rates'!$F$63)^2)*PI())/2))-((((((($A67*2)/PI())/2)^2)*PI())/2)))*'Calcification Rates'!$H$63</f>
        <v>69.685624791672225</v>
      </c>
      <c r="DP67" s="2">
        <f>((((((((($A67*2)/PI())/2)+('Calcification Rates'!$F$63-'Calcification Rates'!$G$63))^2)*PI())/2))-((((((($A67*2)/PI())/2)^2)*PI())/2)))*('Calcification Rates'!$H$63-'Calcification Rates'!$I$63)</f>
        <v>51.263820790502855</v>
      </c>
      <c r="DQ67" s="2">
        <f>((((((((($A67*2)/PI())/2)+('Calcification Rates'!$F$63+'Calcification Rates'!$G$63))^2)*PI())/2))-((((((($A67*2)/PI())/2)^2)*PI())/2)))*('Calcification Rates'!$H$63+'Calcification Rates'!$I$63)</f>
        <v>90.214497808973761</v>
      </c>
      <c r="DR67" s="2">
        <f>(2*'Calcification Rates'!$F$64*'Calcification Rates'!$H$64)+0.1*'Calcification Rates'!$F$64*($A67+(2*'Calcification Rates'!$F$64))*'Calcification Rates'!$H$64</f>
        <v>15.338757212047684</v>
      </c>
      <c r="DS67" s="2">
        <f>(2*('Calcification Rates'!$F$64-'Calcification Rates'!$G$64)*('Calcification Rates'!$H$64-'Calcification Rates'!$I$64))+(0.1*('Calcification Rates'!$F$64-'Calcification Rates'!$G$64)*($A67+(2*'Calcification Rates'!$F$64-'Calcification Rates'!$G$64)))*('Calcification Rates'!$H$64-'Calcification Rates'!$I$64)</f>
        <v>8.9421454022672204</v>
      </c>
      <c r="DT67" s="2">
        <f>(2*('Calcification Rates'!$F$64+'Calcification Rates'!$G$64)*('Calcification Rates'!$H$64+'Calcification Rates'!$I$64))+(0.1*('Calcification Rates'!$F$64+'Calcification Rates'!$G$64)*($A67+(2*'Calcification Rates'!$F$64+'Calcification Rates'!$G$64)))*('Calcification Rates'!$H$64+'Calcification Rates'!$I$64)</f>
        <v>23.445349998999887</v>
      </c>
      <c r="DU67" s="2">
        <f>((((((((($A67*2)/PI())/2)+'Calcification Rates'!$F$65)^2)*PI())/2))-((((((($A67*2)/PI())/2)^2)*PI())/2)))*'Calcification Rates'!$H$65</f>
        <v>69.685624791672225</v>
      </c>
      <c r="DV67" s="2">
        <f>((((((((($A67*2)/PI())/2)+('Calcification Rates'!$F$65-'Calcification Rates'!$G$65))^2)*PI())/2))-((((((($A67*2)/PI())/2)^2)*PI())/2)))*('Calcification Rates'!$H$65-'Calcification Rates'!$I$65)</f>
        <v>51.263820790502855</v>
      </c>
      <c r="DW67" s="2">
        <f>((((((((($A67*2)/PI())/2)+('Calcification Rates'!$F$65+'Calcification Rates'!$G$65))^2)*PI())/2))-((((((($A67*2)/PI())/2)^2)*PI())/2)))*('Calcification Rates'!$H$65+'Calcification Rates'!$I$65)</f>
        <v>90.214497808973761</v>
      </c>
      <c r="DX67" s="2">
        <f>(2*'Calcification Rates'!$F$66*'Calcification Rates'!$H$66)+0.1*'Calcification Rates'!$F$66*(DH67+(2*'Calcification Rates'!$F$66))*'Calcification Rates'!$H$66</f>
        <v>39.090112332603162</v>
      </c>
      <c r="DY67" s="2">
        <f>(2*('Calcification Rates'!$F$66-'Calcification Rates'!$G$66)*('Calcification Rates'!$H$66-'Calcification Rates'!$I$66))+(0.1*('Calcification Rates'!$F$66-'Calcification Rates'!$G$66)*(DH67+(2*'Calcification Rates'!$F$66-'Calcification Rates'!$G$66)))*('Calcification Rates'!$H$66-'Calcification Rates'!$I$66)</f>
        <v>22.839829972373973</v>
      </c>
      <c r="DZ67" s="2">
        <f>(2*('Calcification Rates'!$F$66+'Calcification Rates'!$G$66)*('Calcification Rates'!$H$66+'Calcification Rates'!$I$66))+(0.1*('Calcification Rates'!$F$66+'Calcification Rates'!$G$66)*(DH67+(2*'Calcification Rates'!$F$66+'Calcification Rates'!$G$66)))*('Calcification Rates'!$H$66+'Calcification Rates'!$I$66)</f>
        <v>59.61616781719048</v>
      </c>
      <c r="EA67" s="2">
        <f>((((((((($A67*2)/PI())/2)+'Calcification Rates'!$F$67)^2)*PI())/2))-((((((($A67*2)/PI())/2)^2)*PI())/2)))*'Calcification Rates'!$H$67</f>
        <v>69.685624791672225</v>
      </c>
      <c r="EB67" s="2">
        <f>((((((((($A67*2)/PI())/2)+('Calcification Rates'!$F$67-'Calcification Rates'!$G$67))^2)*PI())/2))-((((((($A67*2)/PI())/2)^2)*PI())/2)))*('Calcification Rates'!$H$67-'Calcification Rates'!$I$67)</f>
        <v>51.263820790502855</v>
      </c>
      <c r="EC67" s="2">
        <f>((((((((($A67*2)/PI())/2)+('Calcification Rates'!$F$67+'Calcification Rates'!$G$67))^2)*PI())/2))-((((((($A67*2)/PI())/2)^2)*PI())/2)))*('Calcification Rates'!$H$67+'Calcification Rates'!$I$67)</f>
        <v>90.214497808973761</v>
      </c>
      <c r="ED67" s="2">
        <f>((((((((($A67*2)/PI())/2)+'Calcification Rates'!$F$68)^2)*PI())/2))-((((((($A67*2)/PI())/2)^2)*PI())/2)))*'Calcification Rates'!$H$68</f>
        <v>69.685624791672225</v>
      </c>
      <c r="EE67" s="2">
        <f>((((((((($A67*2)/PI())/2)+('Calcification Rates'!$F$68-'Calcification Rates'!$G$68))^2)*PI())/2))-((((((($A67*2)/PI())/2)^2)*PI())/2)))*('Calcification Rates'!$H$68-'Calcification Rates'!$I$68)</f>
        <v>51.263820790502855</v>
      </c>
      <c r="EF67" s="2">
        <f>((((((((($A67*2)/PI())/2)+('Calcification Rates'!$F$68+'Calcification Rates'!$G$68))^2)*PI())/2))-((((((($A67*2)/PI())/2)^2)*PI())/2)))*('Calcification Rates'!$H$68+'Calcification Rates'!$I$68)</f>
        <v>90.214497808973761</v>
      </c>
      <c r="EG67" s="2">
        <f>((((1-'Calcification Rates'!$J$69)*$A67)*'Calcification Rates'!$F$69*0.1)+('Calcification Rates'!$J$69*$A67*'Calcification Rates'!$F$69))*'Calcification Rates'!$H$69</f>
        <v>19.950251750000007</v>
      </c>
      <c r="EH67" s="2">
        <f>((((1-'Calcification Rates'!$J$69)*EC67)*(('Calcification Rates'!$F$69-'Calcification Rates'!$G$69)*0.1))+('Calcification Rates'!$J$69*EC67*('Calcification Rates'!$F$69-'Calcification Rates'!$G$69)))*('Calcification Rates'!$H$69-'Calcification Rates'!$I$69)</f>
        <v>20.46134452291254</v>
      </c>
      <c r="EI67" s="2">
        <f>((((1-'Calcification Rates'!$J$69)*EC67)*(('Calcification Rates'!$F$69+'Calcification Rates'!$G$69)*0.1))+('Calcification Rates'!$J$69*EC67*('Calcification Rates'!$F$69+'Calcification Rates'!$G$69)))*('Calcification Rates'!$H$69+'Calcification Rates'!$I$69)</f>
        <v>35.686028997213874</v>
      </c>
      <c r="EJ67" s="2">
        <f>(2*'Calcification Rates'!$F$70*'Calcification Rates'!$H$70)+0.1*'Calcification Rates'!$F$70*(DT67+(2*'Calcification Rates'!$F$70))*'Calcification Rates'!$H$70</f>
        <v>8.0482247706041754</v>
      </c>
      <c r="EK67" s="2">
        <f>(2*('Calcification Rates'!$F$70-'Calcification Rates'!$G$70)*('Calcification Rates'!$H$70-'Calcification Rates'!$I$70))+(0.1*('Calcification Rates'!$F$70-'Calcification Rates'!$G$70)*(DT67+(2*'Calcification Rates'!$F$70-'Calcification Rates'!$G$70)))*('Calcification Rates'!$H$70-'Calcification Rates'!$I$70)</f>
        <v>4.6762195338259716</v>
      </c>
      <c r="EL67" s="2">
        <f>(2*('Calcification Rates'!$F$70+'Calcification Rates'!$G$70)*('Calcification Rates'!$H$70+'Calcification Rates'!$I$70))+(0.1*('Calcification Rates'!$F$70+'Calcification Rates'!$G$70)*(DT67+(2*'Calcification Rates'!$F$70+'Calcification Rates'!$G$70)))*('Calcification Rates'!$H$70+'Calcification Rates'!$I$70)</f>
        <v>12.342635252890956</v>
      </c>
      <c r="EM67" s="2">
        <f>((((1-'Calcification Rates'!$J$71)*$A67)*'Calcification Rates'!$F$71*0.1)+('Calcification Rates'!$J$71*$A67*'Calcification Rates'!$F$71))*'Calcification Rates'!$H$71</f>
        <v>146.87140817625342</v>
      </c>
      <c r="EN67" s="2">
        <f>((((1-'Calcification Rates'!$J$71)*$A67)*(('Calcification Rates'!$F$71-'Calcification Rates'!$G$71)*0.1))+('Calcification Rates'!$J$71*$A67*('Calcification Rates'!$F$71-'Calcification Rates'!$G$71)))*('Calcification Rates'!$H$71-'Calcification Rates'!$I$71)</f>
        <v>105.04807319517361</v>
      </c>
      <c r="EO67" s="2">
        <f>((((1-'Calcification Rates'!$J$71)*$A67)*(('Calcification Rates'!$F$71+'Calcification Rates'!$G$71)*0.1))+('Calcification Rates'!$J$71*$A67*('Calcification Rates'!$F$71+'Calcification Rates'!$G$71)))*('Calcification Rates'!$H$71+'Calcification Rates'!$I$71)</f>
        <v>195.34241985835018</v>
      </c>
      <c r="EP67" s="2">
        <f>(2*'Calcification Rates'!$F$72*'Calcification Rates'!$H$72)+0.1*'Calcification Rates'!$F$72*($A67+(2*'Calcification Rates'!$F$72))*'Calcification Rates'!$H$72</f>
        <v>15.338757212047684</v>
      </c>
      <c r="EQ67" s="2">
        <f>(2*('Calcification Rates'!$F$72-'Calcification Rates'!$G$72)*('Calcification Rates'!$H$72-'Calcification Rates'!$I$72))+(0.1*('Calcification Rates'!$F$72-'Calcification Rates'!$G$72)*($A67+(2*'Calcification Rates'!$F$72-'Calcification Rates'!$G$72)))*('Calcification Rates'!$H$72-'Calcification Rates'!$I$72)</f>
        <v>8.9421454022672204</v>
      </c>
      <c r="ER67" s="2">
        <f>(2*('Calcification Rates'!$F$72+'Calcification Rates'!$G$72)*('Calcification Rates'!$H$72+'Calcification Rates'!$I$72))+(0.1*('Calcification Rates'!$F$72+'Calcification Rates'!$G$72)*($A67+(2*'Calcification Rates'!$F$72+'Calcification Rates'!$G$72)))*('Calcification Rates'!$H$72+'Calcification Rates'!$I$72)</f>
        <v>23.445349998999887</v>
      </c>
      <c r="ES67" s="2">
        <f>$A67*'Calcification Rates'!$F$73*'Calcification Rates'!$H$73</f>
        <v>87.750000000000014</v>
      </c>
      <c r="ET67" s="2">
        <f>$A67*('Calcification Rates'!$F$73-'Calcification Rates'!$G$73)*('Calcification Rates'!$H$73-'Calcification Rates'!$I$73)</f>
        <v>61.437350000000009</v>
      </c>
      <c r="EU67" s="2">
        <f>$A67*('Calcification Rates'!$F$73+'Calcification Rates'!$G$73)*('Calcification Rates'!$H$73+'Calcification Rates'!$I$73)</f>
        <v>118.71860000000002</v>
      </c>
      <c r="EV67" s="2">
        <f>(2*'Calcification Rates'!$F$74*'Calcification Rates'!$H$74)+0.1*'Calcification Rates'!$F$74*($A67+(2*'Calcification Rates'!$F$74))*'Calcification Rates'!$H$74</f>
        <v>15.338757212047684</v>
      </c>
      <c r="EW67" s="2">
        <f>(2*('Calcification Rates'!$F$74-'Calcification Rates'!$G$74)*('Calcification Rates'!$H$74-'Calcification Rates'!$I$74))+(0.1*('Calcification Rates'!$F$74-'Calcification Rates'!$G$74)*($A67+(2*'Calcification Rates'!$F$74-'Calcification Rates'!$G$74)))*('Calcification Rates'!$H$74-'Calcification Rates'!$I$74)</f>
        <v>8.9421454022672204</v>
      </c>
      <c r="EX67" s="2">
        <f>(2*('Calcification Rates'!$F$74+'Calcification Rates'!$G$74)*('Calcification Rates'!$H$74+'Calcification Rates'!$I$74))+(0.1*('Calcification Rates'!$F$74+'Calcification Rates'!$G$74)*($A67+(2*'Calcification Rates'!$F$74+'Calcification Rates'!$G$74)))*('Calcification Rates'!$H$74+'Calcification Rates'!$I$74)</f>
        <v>23.445349998999887</v>
      </c>
      <c r="EY67" s="2">
        <f>$A67*'Calcification Rates'!$F$75*'Calcification Rates'!$H$75</f>
        <v>54.80279115646259</v>
      </c>
      <c r="EZ67" s="2">
        <f>$A67*('Calcification Rates'!$F$75-'Calcification Rates'!$G$75)*('Calcification Rates'!$H$75-'Calcification Rates'!$I$75)</f>
        <v>42.542572241059553</v>
      </c>
      <c r="FA67" s="2">
        <f>$A67*('Calcification Rates'!$F$75+'Calcification Rates'!$G$75)*('Calcification Rates'!$H$75+'Calcification Rates'!$I$75)</f>
        <v>68.488821921959868</v>
      </c>
      <c r="FB67" s="2">
        <f>((((1-'Calcification Rates'!$J$76)*$A67)*'Calcification Rates'!$F$76*0.1)+('Calcification Rates'!$J$76*$A67*'Calcification Rates'!$F$76))*'Calcification Rates'!$H$76</f>
        <v>37.521900000000002</v>
      </c>
      <c r="FC67" s="2">
        <f>((((1-'Calcification Rates'!$J$76)*$A67)*(('Calcification Rates'!$F$76-'Calcification Rates'!$G$76)*0.1))+('Calcification Rates'!$J$76*$A67*('Calcification Rates'!$F$76-'Calcification Rates'!$G$76)))*('Calcification Rates'!$H$76-'Calcification Rates'!$I$76)</f>
        <v>26.261994719999997</v>
      </c>
      <c r="FD67" s="2">
        <f>((((1-'Calcification Rates'!$J$76)*$A67)*(('Calcification Rates'!$F$76+'Calcification Rates'!$G$76)*0.1))+('Calcification Rates'!$J$76*$A67*('Calcification Rates'!$F$76+'Calcification Rates'!$G$76)))*('Calcification Rates'!$H$76+'Calcification Rates'!$I$76)</f>
        <v>50.776302720000004</v>
      </c>
      <c r="FE67" s="113">
        <f>$A67*'Calcification Rates'!$F$77*'Calcification Rates'!$H$77</f>
        <v>115.05000000000003</v>
      </c>
      <c r="FF67" s="113">
        <f>$A67*('Calcification Rates'!$F$77-'Calcification Rates'!$G$77)*('Calcification Rates'!$H$77-'Calcification Rates'!$I$77)</f>
        <v>80.398500000000013</v>
      </c>
      <c r="FG67" s="113">
        <f>$A67*('Calcification Rates'!$F$77+'Calcification Rates'!$G$77)*('Calcification Rates'!$H$77+'Calcification Rates'!$I$77)</f>
        <v>155.87000000000003</v>
      </c>
      <c r="FH67" s="113">
        <f>$A67*'Calcification Rates'!$F$81*'Calcification Rates'!$H$81</f>
        <v>11.57</v>
      </c>
      <c r="FI67" s="113">
        <f>$A67*('Calcification Rates'!$F$81-'Calcification Rates'!$G$81)*('Calcification Rates'!$H$81-'Calcification Rates'!$I$81)</f>
        <v>6.5649999999999995</v>
      </c>
      <c r="FJ67" s="113">
        <f>$A67*('Calcification Rates'!$F$81+'Calcification Rates'!$G$81)*('Calcification Rates'!$H$81+'Calcification Rates'!$I$81)</f>
        <v>16.574999999999999</v>
      </c>
      <c r="FK67" s="113">
        <f>$A67*'Calcification Rates'!$F$84*'Calcification Rates'!$H$84</f>
        <v>11.57</v>
      </c>
      <c r="FL67" s="113">
        <f>$A67*('Calcification Rates'!$F$84-'Calcification Rates'!$G$84)*('Calcification Rates'!$H$84-'Calcification Rates'!$I$84)</f>
        <v>6.5649999999999995</v>
      </c>
      <c r="FM67" s="113">
        <f>$A67*('Calcification Rates'!$F$84+'Calcification Rates'!$G$84)*('Calcification Rates'!$H$84+'Calcification Rates'!$I$84)</f>
        <v>16.574999999999999</v>
      </c>
    </row>
    <row r="68" spans="1:169" x14ac:dyDescent="0.3">
      <c r="A68" s="1">
        <v>66</v>
      </c>
      <c r="B68" s="2">
        <f>((((1-'Calcification Rates'!$J$11)*A68)*'Calcification Rates'!$F$11*0.1)+('Calcification Rates'!$J$11*A68*'Calcification Rates'!$F$11))*'Calcification Rates'!$H$11</f>
        <v>149.13096830204196</v>
      </c>
      <c r="C68" s="2">
        <f>((((1-'Calcification Rates'!$J$11)*A68)*(('Calcification Rates'!$F$11-'Calcification Rates'!$G$11)*0.1))+('Calcification Rates'!$J$11*A68*('Calcification Rates'!$F$11-'Calcification Rates'!$G$11)))*('Calcification Rates'!$H$11-'Calcification Rates'!$I$11)</f>
        <v>106.6641973981763</v>
      </c>
      <c r="D68" s="2">
        <f>((((1-'Calcification Rates'!$J$11)*A68)*(('Calcification Rates'!$F$11+'Calcification Rates'!$G$11)*0.1))+('Calcification Rates'!$J$11*A68*('Calcification Rates'!$F$11+'Calcification Rates'!$G$11)))*('Calcification Rates'!$H$11+'Calcification Rates'!$I$11)</f>
        <v>198.34768785617098</v>
      </c>
      <c r="E68" s="2">
        <f>((((1-'Calcification Rates'!$J$12)*A68)*'Calcification Rates'!$F$12*0.1)+('Calcification Rates'!$J$12*A68*'Calcification Rates'!$F$12))*'Calcification Rates'!$H$12</f>
        <v>25.891952739773703</v>
      </c>
      <c r="F68" s="2">
        <f>((((1-'Calcification Rates'!$J$12)*A68)*(('Calcification Rates'!$F$12-'Calcification Rates'!$G$12)*0.1))+('Calcification Rates'!$J$12*A68*('Calcification Rates'!$F$12-'Calcification Rates'!$G$12)))*('Calcification Rates'!$H$12-'Calcification Rates'!$I$12)</f>
        <v>19.521280206710799</v>
      </c>
      <c r="G68" s="2">
        <f>((((1-'Calcification Rates'!$J$12)*A68)*(('Calcification Rates'!$F$12+'Calcification Rates'!$G$12)*0.1))+('Calcification Rates'!$J$12*A68*('Calcification Rates'!$F$12+'Calcification Rates'!$G$12)))*('Calcification Rates'!$H$12+'Calcification Rates'!$I$12)</f>
        <v>33.07464110671156</v>
      </c>
      <c r="H68" s="2">
        <f>(2*'Calcification Rates'!$F$13*'Calcification Rates'!$H$13)+0.1*'Calcification Rates'!$F$13*(A68+(2*'Calcification Rates'!$F$13))*'Calcification Rates'!$H$13</f>
        <v>15.514201655479839</v>
      </c>
      <c r="I68" s="2">
        <f>(2*('Calcification Rates'!$F$13-'Calcification Rates'!$G$13)*('Calcification Rates'!$H$13-'Calcification Rates'!$I$13))+(0.1*('Calcification Rates'!$F$13-'Calcification Rates'!$G$13)*(A68+(2*'Calcification Rates'!$F$13-'Calcification Rates'!$G$13)))*('Calcification Rates'!$H$13-'Calcification Rates'!$I$13)</f>
        <v>9.0448036094314865</v>
      </c>
      <c r="J68" s="2">
        <f>(2*('Calcification Rates'!$F$13+'Calcification Rates'!$G$13)*('Calcification Rates'!$H$13+'Calcification Rates'!$I$13))+(0.1*('Calcification Rates'!$F$13+'Calcification Rates'!$G$13)*(A68+(2*'Calcification Rates'!$F$13+'Calcification Rates'!$G$13)))*('Calcification Rates'!$H$13+'Calcification Rates'!$I$13)</f>
        <v>23.712533448886767</v>
      </c>
      <c r="K68" s="2">
        <f>(2*'Calcification Rates'!$F$14*'Calcification Rates'!$H$14)+0.1*'Calcification Rates'!$F$14*(A68+(2*'Calcification Rates'!$F$14))*'Calcification Rates'!$H$14</f>
        <v>29.051309898397001</v>
      </c>
      <c r="L68" s="2">
        <f>(2*('Calcification Rates'!$F$14-'Calcification Rates'!$G$14)*('Calcification Rates'!$H$14-'Calcification Rates'!$I$14))+(0.1*('Calcification Rates'!$F$14-'Calcification Rates'!$G$14)*(A68+(2*'Calcification Rates'!$F$14-'Calcification Rates'!$G$14)))*('Calcification Rates'!$H$14-'Calcification Rates'!$I$14)</f>
        <v>18.138323550240017</v>
      </c>
      <c r="M68" s="2">
        <f>(2*('Calcification Rates'!$F$14+'Calcification Rates'!$G$14)*('Calcification Rates'!$H$14+'Calcification Rates'!$I$14))+(0.1*('Calcification Rates'!$F$14+'Calcification Rates'!$G$14)*(A68+(2*'Calcification Rates'!$F$14+'Calcification Rates'!$G$14)))*('Calcification Rates'!$H$14+'Calcification Rates'!$I$14)</f>
        <v>42.581534666808679</v>
      </c>
      <c r="N68" s="2">
        <f>((((((((($A68*2)/PI())/2)+'Calcification Rates'!$F$15)^2)*PI())/2))-((((((($A68*2)/PI())/2)^2)*PI())/2)))*'Calcification Rates'!$H$15</f>
        <v>82.575982974069106</v>
      </c>
      <c r="O68" s="2">
        <f>((((((((($A68*2)/PI())/2)+('Calcification Rates'!$F$15-'Calcification Rates'!$G$15))^2)*PI())/2))-((((((($A68*2)/PI())/2)^2)*PI())/2)))*('Calcification Rates'!$H$15-'Calcification Rates'!$I$15)</f>
        <v>63.01093222127173</v>
      </c>
      <c r="P68" s="2">
        <f>((((((((($A68*2)/PI())/2)+('Calcification Rates'!$F$15+'Calcification Rates'!$G$15))^2)*PI())/2))-((((((($A68*2)/PI())/2)^2)*PI())/2)))*('Calcification Rates'!$H$15+'Calcification Rates'!$I$15)</f>
        <v>104.59513243068656</v>
      </c>
      <c r="Q68" s="2">
        <f>(2*'Calcification Rates'!$F$16*'Calcification Rates'!$H$16)+0.1*'Calcification Rates'!$F$16*(A68+(2*'Calcification Rates'!$F$16))*'Calcification Rates'!$H$16</f>
        <v>29.051309898397001</v>
      </c>
      <c r="R68" s="2">
        <f>(2*('Calcification Rates'!$F$16-'Calcification Rates'!$G$16)*('Calcification Rates'!$H$16-'Calcification Rates'!$I$16))+(0.1*('Calcification Rates'!$F$16-'Calcification Rates'!$G$16)*(A68+(2*'Calcification Rates'!$F$16-'Calcification Rates'!$G$16)))*('Calcification Rates'!$H$16-'Calcification Rates'!$I$16)</f>
        <v>18.138323550240017</v>
      </c>
      <c r="S68" s="2">
        <f>(2*('Calcification Rates'!$F$16+'Calcification Rates'!$G$16)*('Calcification Rates'!$H$16+'Calcification Rates'!$I$16))+(0.1*('Calcification Rates'!$F$16+'Calcification Rates'!$G$16)*(A68+(2*'Calcification Rates'!$F$16+'Calcification Rates'!$G$16)))*('Calcification Rates'!$H$16+'Calcification Rates'!$I$16)</f>
        <v>42.581534666808679</v>
      </c>
      <c r="T68" s="2">
        <f>$A68*'Calcification Rates'!$F$17*'Calcification Rates'!$H$17</f>
        <v>80.842904643127113</v>
      </c>
      <c r="U68" s="2">
        <f>$A68*('Calcification Rates'!$F$17-'Calcification Rates'!$G$17)*('Calcification Rates'!$H$17-'Calcification Rates'!$I$17)</f>
        <v>61.898453210615159</v>
      </c>
      <c r="V68" s="2">
        <f>$A68*('Calcification Rates'!$F$17+'Calcification Rates'!$G$17)*('Calcification Rates'!$H$17+'Calcification Rates'!$I$17)</f>
        <v>102.05373267234135</v>
      </c>
      <c r="W68" s="2">
        <f>$A68*'Calcification Rates'!$F$22*'Calcification Rates'!$H$22</f>
        <v>11.747999999999999</v>
      </c>
      <c r="X68" s="2">
        <f>$A68*('Calcification Rates'!$F$22-'Calcification Rates'!$G$22)*('Calcification Rates'!$H$22-'Calcification Rates'!$I$22)</f>
        <v>6.6659999999999995</v>
      </c>
      <c r="Y68" s="2">
        <f>$A68*('Calcification Rates'!$F$22+'Calcification Rates'!$G$22)*('Calcification Rates'!$H$22+'Calcification Rates'!$I$22)</f>
        <v>16.830000000000002</v>
      </c>
      <c r="Z68" s="2">
        <f>((((((((($A68*2)/PI())/2)+'Calcification Rates'!$F$25)^2)*PI())/2))-((((((($A68*2)/PI())/2)^2)*PI())/2)))*'Calcification Rates'!$H$25</f>
        <v>123.34146029994307</v>
      </c>
      <c r="AA68" s="2">
        <f>((((((((($A68*2)/PI())/2)+('Calcification Rates'!$F$25-'Calcification Rates'!$G$25))^2)*PI())/2))-((((((($A68*2)/PI())/2)^2)*PI())/2)))*('Calcification Rates'!$H$25-'Calcification Rates'!$I$25)</f>
        <v>53.825250851007127</v>
      </c>
      <c r="AB68" s="2">
        <f>((((((((($A68*2)/PI())/2)+('Calcification Rates'!$F$25+'Calcification Rates'!$G$25))^2)*PI())/2))-((((((($A68*2)/PI())/2)^2)*PI())/2)))*('Calcification Rates'!$H$25+'Calcification Rates'!$I$25)</f>
        <v>194.50361475218361</v>
      </c>
      <c r="AC68" s="2">
        <f>((((((((($A68*2)/PI())/2)+'Calcification Rates'!$F$26)^2)*PI())/2))-((((((($A68*2)/PI())/2)^2)*PI())/2)))*'Calcification Rates'!$H$26</f>
        <v>123.34146029994307</v>
      </c>
      <c r="AD68" s="2">
        <f>((((((((($A68*2)/PI())/2)+('Calcification Rates'!$F$26-'Calcification Rates'!$G$26))^2)*PI())/2))-((((((($A68*2)/PI())/2)^2)*PI())/2)))*('Calcification Rates'!$H$26-'Calcification Rates'!$I$26)</f>
        <v>53.825250851007127</v>
      </c>
      <c r="AE68" s="2">
        <f>((((((((($A68*2)/PI())/2)+('Calcification Rates'!$F$26+'Calcification Rates'!$G$26))^2)*PI())/2))-((((((($A68*2)/PI())/2)^2)*PI())/2)))*('Calcification Rates'!$H$26+'Calcification Rates'!$I$26)</f>
        <v>194.50361475218361</v>
      </c>
      <c r="AF68" s="2">
        <f>((((((((($A68*2)/PI())/2)+'Calcification Rates'!$F$27)^2)*PI())/2))-((((((($A68*2)/PI())/2)^2)*PI())/2)))*'Calcification Rates'!$H$27</f>
        <v>123.34146029994307</v>
      </c>
      <c r="AG68" s="2">
        <f>((((((((($A68*2)/PI())/2)+('Calcification Rates'!$F$27-'Calcification Rates'!$G$27))^2)*PI())/2))-((((((($A68*2)/PI())/2)^2)*PI())/2)))*('Calcification Rates'!$H$27-'Calcification Rates'!$I$27)</f>
        <v>53.825250851007127</v>
      </c>
      <c r="AH68" s="2">
        <f>((((((((($A68*2)/PI())/2)+('Calcification Rates'!$F$27+'Calcification Rates'!$G$27))^2)*PI())/2))-((((((($A68*2)/PI())/2)^2)*PI())/2)))*('Calcification Rates'!$H$27+'Calcification Rates'!$I$27)</f>
        <v>194.50361475218361</v>
      </c>
      <c r="AI68" s="2">
        <f>$A68*'Calcification Rates'!$F$29*'Calcification Rates'!$H$29</f>
        <v>106.50419999999997</v>
      </c>
      <c r="AJ68" s="2">
        <f>$A68*('Calcification Rates'!$F$29-'Calcification Rates'!$G$29)*('Calcification Rates'!$H$29-'Calcification Rates'!$I$29)</f>
        <v>98.543279999999982</v>
      </c>
      <c r="AK68" s="2">
        <f>$A68*('Calcification Rates'!$F$29+'Calcification Rates'!$G$29)*('Calcification Rates'!$H$29+'Calcification Rates'!$I$29)</f>
        <v>114.46511999999997</v>
      </c>
      <c r="AL68" s="2">
        <f>(2*'Calcification Rates'!$F$30*'Calcification Rates'!$H$30)+0.1*'Calcification Rates'!$F$30*($A68+(2*'Calcification Rates'!$F$30))*'Calcification Rates'!$H$30</f>
        <v>15.514201655479839</v>
      </c>
      <c r="AM68" s="2">
        <f>(2*('Calcification Rates'!$F$30-'Calcification Rates'!$G$30)*('Calcification Rates'!$H$30-'Calcification Rates'!$I$30))+(0.1*('Calcification Rates'!$F$30-'Calcification Rates'!$G$30)*($A68+(2*'Calcification Rates'!$F$30-'Calcification Rates'!$G$30)))*('Calcification Rates'!$H$30-'Calcification Rates'!$I$30)</f>
        <v>9.0448036094314865</v>
      </c>
      <c r="AN68" s="2">
        <f>(2*('Calcification Rates'!$F$30+'Calcification Rates'!$G$30)*('Calcification Rates'!$H$30+'Calcification Rates'!$I$30))+(0.1*('Calcification Rates'!$F$30+'Calcification Rates'!$G$30)*($A68+(2*'Calcification Rates'!$F$30+'Calcification Rates'!$G$30)))*('Calcification Rates'!$H$30+'Calcification Rates'!$I$30)</f>
        <v>23.712533448886767</v>
      </c>
      <c r="AO68" s="2">
        <f>((((((((($A68*2)/PI())/2)+'Calcification Rates'!$F$31)^2)*PI())/2))-((((((($A68*2)/PI())/2)^2)*PI())/2)))*'Calcification Rates'!$H$31</f>
        <v>223.21640139157515</v>
      </c>
      <c r="AP68" s="2">
        <f>((((((((($A68*2)/PI())/2)+('Calcification Rates'!$F$31-'Calcification Rates'!$G$31))^2)*PI())/2))-((((((($A68*2)/PI())/2)^2)*PI())/2)))*('Calcification Rates'!$H$31-'Calcification Rates'!$I$31)</f>
        <v>138.52972783773748</v>
      </c>
      <c r="AQ68" s="2">
        <f>((((((((($A68*2)/PI())/2)+('Calcification Rates'!$F$31+'Calcification Rates'!$G$31))^2)*PI())/2))-((((((($A68*2)/PI())/2)^2)*PI())/2)))*('Calcification Rates'!$H$31+'Calcification Rates'!$I$31)</f>
        <v>329.11763063605326</v>
      </c>
      <c r="AR68" s="2">
        <f>(2*'Calcification Rates'!$F$32*'Calcification Rates'!$H$32)+0.1*'Calcification Rates'!$F$32*($A68+(2*'Calcification Rates'!$F$32))*'Calcification Rates'!$H$32</f>
        <v>15.514201655479839</v>
      </c>
      <c r="AS68" s="2">
        <f>(2*('Calcification Rates'!$F$32-'Calcification Rates'!$G$32)*('Calcification Rates'!$H$32-'Calcification Rates'!$I$32))+(0.1*('Calcification Rates'!$F$32-'Calcification Rates'!$G$32)*($A68+(2*'Calcification Rates'!$F$32-'Calcification Rates'!$G$32)))*('Calcification Rates'!$H$32-'Calcification Rates'!$I$32)</f>
        <v>9.0448036094314865</v>
      </c>
      <c r="AT68" s="2">
        <f>(2*('Calcification Rates'!$F$32+'Calcification Rates'!$G$32)*('Calcification Rates'!$H$32+'Calcification Rates'!$I$32))+(0.1*('Calcification Rates'!$F$32+'Calcification Rates'!$G$32)*($A68+(2*'Calcification Rates'!$F$32+'Calcification Rates'!$G$32)))*('Calcification Rates'!$H$32+'Calcification Rates'!$I$32)</f>
        <v>23.712533448886767</v>
      </c>
      <c r="AU68" s="2">
        <f>((((((((($A68*2)/PI())/2)+'Calcification Rates'!$F$36)^2)*PI())/2))-((((((($A68*2)/PI())/2)^2)*PI())/2)))*'Calcification Rates'!$H$36</f>
        <v>87.212827358258679</v>
      </c>
      <c r="AV68" s="2">
        <f>((((((((($A68*2)/PI())/2)+('Calcification Rates'!$F$36-'Calcification Rates'!$G$36))^2)*PI())/2))-((((((($A68*2)/PI())/2)^2)*PI())/2)))*('Calcification Rates'!$H$36-'Calcification Rates'!$I$36)</f>
        <v>66.88341753271277</v>
      </c>
      <c r="AW68" s="2">
        <f>((((((((($A68*2)/PI())/2)+('Calcification Rates'!$F$36+'Calcification Rates'!$G$36))^2)*PI())/2))-((((((($A68*2)/PI())/2)^2)*PI())/2)))*('Calcification Rates'!$H$36+'Calcification Rates'!$I$36)</f>
        <v>109.85604675432327</v>
      </c>
      <c r="AX68" s="2">
        <f>$A68*'Calcification Rates'!$F$37*'Calcification Rates'!$H$37</f>
        <v>85.298046111111105</v>
      </c>
      <c r="AY68" s="2">
        <f>$A68*('Calcification Rates'!$F$37-'Calcification Rates'!$G$37)*('Calcification Rates'!$H$37-'Calcification Rates'!$I$37)</f>
        <v>65.659742111324036</v>
      </c>
      <c r="AZ68" s="2">
        <f>$A68*('Calcification Rates'!$F$37+'Calcification Rates'!$G$37)*('Calcification Rates'!$H$37+'Calcification Rates'!$I$37)</f>
        <v>107.04508199884332</v>
      </c>
      <c r="BA68" s="2">
        <f>$A68*'Calcification Rates'!$F$38*'Calcification Rates'!$H$38</f>
        <v>126.94937200000003</v>
      </c>
      <c r="BB68" s="2">
        <f>$A68*('Calcification Rates'!$F$38-'Calcification Rates'!$G$38)*('Calcification Rates'!$H$38-'Calcification Rates'!$I$38)</f>
        <v>96.863336000000004</v>
      </c>
      <c r="BC68" s="2">
        <f>$A68*('Calcification Rates'!$F$38+'Calcification Rates'!$G$38)*('Calcification Rates'!$H$38+'Calcification Rates'!$I$38)</f>
        <v>160.54137000000003</v>
      </c>
      <c r="BD68" s="2">
        <f>(2*'Calcification Rates'!$F$39*'Calcification Rates'!$H$39)+0.1*'Calcification Rates'!$F$39*(AN68+(2*'Calcification Rates'!$F$39))*'Calcification Rates'!$H$39</f>
        <v>8.0951006222638622</v>
      </c>
      <c r="BE68" s="2">
        <f>(2*('Calcification Rates'!$F$39-'Calcification Rates'!$G$39)*('Calcification Rates'!$H$39-'Calcification Rates'!$I$39))+(0.1*('Calcification Rates'!$F$39-'Calcification Rates'!$G$39)*(AN68+(2*'Calcification Rates'!$F$39-'Calcification Rates'!$G$39)))*('Calcification Rates'!$H$39-'Calcification Rates'!$I$39)</f>
        <v>4.7036481077753232</v>
      </c>
      <c r="BF68" s="2">
        <f>(2*('Calcification Rates'!$F$39+'Calcification Rates'!$G$39)*('Calcification Rates'!$H$39+'Calcification Rates'!$I$39))+(0.1*('Calcification Rates'!$F$39+'Calcification Rates'!$G$39)*(AN68+(2*'Calcification Rates'!$F$39+'Calcification Rates'!$G$39)))*('Calcification Rates'!$H$39+'Calcification Rates'!$I$39)</f>
        <v>12.414022248784409</v>
      </c>
      <c r="BG68" s="2">
        <f>((((((((($A68*2)/PI())/2)+'Calcification Rates'!$F$40)^2)*PI())/2))-((((((($A68*2)/PI())/2)^2)*PI())/2)))*'Calcification Rates'!$H$40</f>
        <v>87.212827358258679</v>
      </c>
      <c r="BH68" s="2">
        <f>((((((((($A68*2)/PI())/2)+('Calcification Rates'!$F$40-'Calcification Rates'!$G$40))^2)*PI())/2))-((((((($A68*2)/PI())/2)^2)*PI())/2)))*('Calcification Rates'!$H$40-'Calcification Rates'!$I$40)</f>
        <v>66.88341753271277</v>
      </c>
      <c r="BI68" s="2">
        <f>((((((((($A68*2)/PI())/2)+('Calcification Rates'!$F$40+'Calcification Rates'!$G$40))^2)*PI())/2))-((((((($A68*2)/PI())/2)^2)*PI())/2)))*('Calcification Rates'!$H$40+'Calcification Rates'!$I$40)</f>
        <v>109.85604675432327</v>
      </c>
      <c r="BJ68" s="2">
        <f>((((((((($A68*2)/PI())/2)+'Calcification Rates'!$F$41)^2)*PI())/2))-((((((($A68*2)/PI())/2)^2)*PI())/2)))*'Calcification Rates'!$H$41</f>
        <v>100.42487643542687</v>
      </c>
      <c r="BK68" s="2">
        <f>((((((((($A68*2)/PI())/2)+('Calcification Rates'!$F$41-'Calcification Rates'!$G$41))^2)*PI())/2))-((((((($A68*2)/PI())/2)^2)*PI())/2)))*('Calcification Rates'!$H$41-'Calcification Rates'!$I$41)</f>
        <v>80.614128944296056</v>
      </c>
      <c r="BL68" s="2">
        <f>((((((((($A68*2)/PI())/2)+('Calcification Rates'!$F$41+'Calcification Rates'!$G$41))^2)*PI())/2))-((((((($A68*2)/PI())/2)^2)*PI())/2)))*('Calcification Rates'!$H$41+'Calcification Rates'!$I$41)</f>
        <v>122.21365084875005</v>
      </c>
      <c r="BM68" s="2">
        <f>((((1-'Calcification Rates'!$J$42)*$A68)*'Calcification Rates'!$F$42*0.1)+('Calcification Rates'!$J$42*$A68*'Calcification Rates'!$F$42))*'Calcification Rates'!$H$42</f>
        <v>25.891952739773703</v>
      </c>
      <c r="BN68" s="2">
        <f>((((1-'Calcification Rates'!$J$42)*BI68)*(('Calcification Rates'!$F$42-'Calcification Rates'!$G$42)*0.1))+('Calcification Rates'!$J$42*BI68*('Calcification Rates'!$F$42-'Calcification Rates'!$G$42)))*('Calcification Rates'!$H$42-'Calcification Rates'!$I$42)</f>
        <v>32.492888955949503</v>
      </c>
      <c r="BO68" s="2">
        <f>((((1-'Calcification Rates'!$J$42)*BI68)*(('Calcification Rates'!$F$42+'Calcification Rates'!$G$42)*0.1))+('Calcification Rates'!$J$42*BI68*('Calcification Rates'!$F$42+'Calcification Rates'!$G$42)))*('Calcification Rates'!$H$42+'Calcification Rates'!$I$42)</f>
        <v>55.052262421232825</v>
      </c>
      <c r="BP68" s="2">
        <f>(2*'Calcification Rates'!$F$43*'Calcification Rates'!$H$43)+0.1*'Calcification Rates'!$F$43*($A68+(2*'Calcification Rates'!$F$43))*'Calcification Rates'!$H$43</f>
        <v>15.514201655479839</v>
      </c>
      <c r="BQ68" s="2">
        <f>(2*('Calcification Rates'!$F$43-'Calcification Rates'!$G$43)*('Calcification Rates'!$H$43-'Calcification Rates'!$I$43))+(0.1*('Calcification Rates'!$F$43-'Calcification Rates'!$G$43)*($A68+(2*'Calcification Rates'!$F$43-'Calcification Rates'!$G$43)))*('Calcification Rates'!$H$43-'Calcification Rates'!$I$43)</f>
        <v>9.0448036094314865</v>
      </c>
      <c r="BR68" s="2">
        <f>(2*('Calcification Rates'!$F$43+'Calcification Rates'!$G$43)*('Calcification Rates'!$H$43+'Calcification Rates'!$I$43))+(0.1*('Calcification Rates'!$F$43+'Calcification Rates'!$G$43)*($A68+(2*'Calcification Rates'!$F$43+'Calcification Rates'!$G$43)))*('Calcification Rates'!$H$43+'Calcification Rates'!$I$43)</f>
        <v>23.712533448886767</v>
      </c>
      <c r="BS68" s="2">
        <f>$A68*'Calcification Rates'!$F$44*'Calcification Rates'!$H$44</f>
        <v>105.35638666666667</v>
      </c>
      <c r="BT68" s="2">
        <f>$A68*('Calcification Rates'!$F$44-'Calcification Rates'!$G$44)*('Calcification Rates'!$H$44-'Calcification Rates'!$I$44)</f>
        <v>78.400649527070357</v>
      </c>
      <c r="BU68" s="2">
        <f>$A68*('Calcification Rates'!$F$44+'Calcification Rates'!$G$44)*('Calcification Rates'!$H$44+'Calcification Rates'!$I$44)</f>
        <v>135.34062792485224</v>
      </c>
      <c r="BV68" s="2">
        <f>(2*'Calcification Rates'!$F$45*'Calcification Rates'!$H$45)+0.1*'Calcification Rates'!$F$45*($A68+(2*'Calcification Rates'!$F$45))*'Calcification Rates'!$H$45</f>
        <v>15.514201655479839</v>
      </c>
      <c r="BW68" s="2">
        <f>(2*('Calcification Rates'!$F$45-'Calcification Rates'!$G$45)*('Calcification Rates'!$H$45-'Calcification Rates'!$I$45))+(0.1*('Calcification Rates'!$F$45-'Calcification Rates'!$G$45)*($A68+(2*'Calcification Rates'!$F$45-'Calcification Rates'!$G$45)))*('Calcification Rates'!$H$45-'Calcification Rates'!$I$45)</f>
        <v>9.0448036094314865</v>
      </c>
      <c r="BX68" s="2">
        <f>(2*('Calcification Rates'!$F$45+'Calcification Rates'!$G$45)*('Calcification Rates'!$H$45+'Calcification Rates'!$I$45))+(0.1*('Calcification Rates'!$F$45+'Calcification Rates'!$G$45)*($A68+(2*'Calcification Rates'!$F$45+'Calcification Rates'!$G$45)))*('Calcification Rates'!$H$45+'Calcification Rates'!$I$45)</f>
        <v>23.712533448886767</v>
      </c>
      <c r="BY68" s="2">
        <f>$A68*'Calcification Rates'!$F$46*'Calcification Rates'!$H$46</f>
        <v>26.769600000000004</v>
      </c>
      <c r="BZ68" s="2">
        <f>$A68*('Calcification Rates'!$F$46-'Calcification Rates'!$G$46)*('Calcification Rates'!$H$46-'Calcification Rates'!$I$46)</f>
        <v>20.646449999999998</v>
      </c>
      <c r="CA68" s="2">
        <f>$A68*('Calcification Rates'!$F$46+'Calcification Rates'!$G$46)*('Calcification Rates'!$H$46+'Calcification Rates'!$I$46)</f>
        <v>33.516450000000006</v>
      </c>
      <c r="CB68" s="2">
        <f>(2*'Calcification Rates'!$F$47*'Calcification Rates'!$H$47)+0.1*'Calcification Rates'!$F$47*(BL68+(2*'Calcification Rates'!$F$47))*'Calcification Rates'!$H$47</f>
        <v>25.37657434192834</v>
      </c>
      <c r="CC68" s="2">
        <f>(2*('Calcification Rates'!$F$47-'Calcification Rates'!$G$47)*('Calcification Rates'!$H$47-'Calcification Rates'!$I$47))+(0.1*('Calcification Rates'!$F$47-'Calcification Rates'!$G$47)*(BL68+(2*'Calcification Rates'!$F$47-'Calcification Rates'!$G$47)))*('Calcification Rates'!$H$47-'Calcification Rates'!$I$47)</f>
        <v>14.815596223722203</v>
      </c>
      <c r="CD68" s="2">
        <f>(2*('Calcification Rates'!$F$47+'Calcification Rates'!$G$47)*('Calcification Rates'!$H$47+'Calcification Rates'!$I$47))+(0.1*('Calcification Rates'!$F$47+'Calcification Rates'!$G$47)*(BL68+(2*'Calcification Rates'!$F$47+'Calcification Rates'!$G$47)))*('Calcification Rates'!$H$47+'Calcification Rates'!$I$47)</f>
        <v>38.731890613392189</v>
      </c>
      <c r="CE68" s="2">
        <f>(2*'Calcification Rates'!$F$48*'Calcification Rates'!$H$48)+0.1*'Calcification Rates'!$F$48*($A68+(2*'Calcification Rates'!$F$48))*'Calcification Rates'!$H$48</f>
        <v>15.514201655479839</v>
      </c>
      <c r="CF68" s="2">
        <f>(2*('Calcification Rates'!$F$48-'Calcification Rates'!$G$48)*('Calcification Rates'!$H$48-'Calcification Rates'!$I$48))+(0.1*('Calcification Rates'!$F$48-'Calcification Rates'!$G$48)*($A68+(2*'Calcification Rates'!$F$48-'Calcification Rates'!$G$48)))*('Calcification Rates'!$H$48-'Calcification Rates'!$I$48)</f>
        <v>9.0448036094314865</v>
      </c>
      <c r="CG68" s="2">
        <f>(2*('Calcification Rates'!$F$48+'Calcification Rates'!$G$48)*('Calcification Rates'!$H$48+'Calcification Rates'!$I$48))+(0.1*('Calcification Rates'!$F$48+'Calcification Rates'!$G$48)*($A68+(2*'Calcification Rates'!$F$48+'Calcification Rates'!$G$48)))*('Calcification Rates'!$H$48+'Calcification Rates'!$I$48)</f>
        <v>23.712533448886767</v>
      </c>
      <c r="CH68" s="2">
        <f>((((1-'Calcification Rates'!$J$52)*$A68)*'Calcification Rates'!$F$52*0.1)+('Calcification Rates'!$J$52*$A68*'Calcification Rates'!$F$52))*'Calcification Rates'!$H$52</f>
        <v>146.16813287999997</v>
      </c>
      <c r="CI68" s="2">
        <f>((((1-'Calcification Rates'!$J$52)*$A68)*(('Calcification Rates'!$F$52-'Calcification Rates'!$G$52)*0.1))+('Calcification Rates'!$J$52*$A68*('Calcification Rates'!$F$52-'Calcification Rates'!$G$52)))*('Calcification Rates'!$H$52-'Calcification Rates'!$I$52)</f>
        <v>95.68371568081615</v>
      </c>
      <c r="CJ68" s="2">
        <f>((((1-'Calcification Rates'!$J$52)*$A68)*(('Calcification Rates'!$F$52+'Calcification Rates'!$G$52)*0.1))+('Calcification Rates'!$J$52*$A68*('Calcification Rates'!$F$52+'Calcification Rates'!$G$52)))*('Calcification Rates'!$H$52+'Calcification Rates'!$I$52)</f>
        <v>206.79499840027606</v>
      </c>
      <c r="CK68" s="2">
        <f>((((1-'Calcification Rates'!$J$53)*$A68)*'Calcification Rates'!$F$53*0.1)+('Calcification Rates'!$J$53*$A68*'Calcification Rates'!$F$53))*'Calcification Rates'!$H$53</f>
        <v>174.91745114400007</v>
      </c>
      <c r="CL68" s="2">
        <f>((((1-'Calcification Rates'!$J$53)*$A68)*(('Calcification Rates'!$F$53-'Calcification Rates'!$G$53)*0.1))+('Calcification Rates'!$J$53*$A68*('Calcification Rates'!$F$53-'Calcification Rates'!$G$53)))*('Calcification Rates'!$H$53-'Calcification Rates'!$I$53)</f>
        <v>121.05788698461934</v>
      </c>
      <c r="CM68" s="2">
        <f>((((1-'Calcification Rates'!$J$53)*$A68)*(('Calcification Rates'!$F$53+'Calcification Rates'!$G$53)*0.1))+('Calcification Rates'!$J$53*$A68*('Calcification Rates'!$F$53+'Calcification Rates'!$G$53)))*('Calcification Rates'!$H$53+'Calcification Rates'!$I$53)</f>
        <v>238.63155001687736</v>
      </c>
      <c r="CN68" s="2">
        <f>((((1-'Calcification Rates'!$J$54)*$A68)*'Calcification Rates'!$F$54*0.1)+('Calcification Rates'!$J$54*$A68*'Calcification Rates'!$F$54))*'Calcification Rates'!$H$54</f>
        <v>149.13096830204196</v>
      </c>
      <c r="CO68" s="2">
        <f>((((1-'Calcification Rates'!$J$54)*$A68)*(('Calcification Rates'!$F$54-'Calcification Rates'!$G$54)*0.1))+('Calcification Rates'!$J$54*$A68*('Calcification Rates'!$F$54-'Calcification Rates'!$G$54)))*('Calcification Rates'!$H$54-'Calcification Rates'!$I$54)</f>
        <v>106.6641973981763</v>
      </c>
      <c r="CP68" s="2">
        <f>((((1-'Calcification Rates'!$J$54)*$A68)*(('Calcification Rates'!$F$54+'Calcification Rates'!$G$54)*0.1))+('Calcification Rates'!$J$54*$A68*('Calcification Rates'!$F$54+'Calcification Rates'!$G$54)))*('Calcification Rates'!$H$54+'Calcification Rates'!$I$54)</f>
        <v>198.34768785617098</v>
      </c>
      <c r="CQ68" s="2">
        <f>((((1-'Calcification Rates'!$J$55)*$A68)*'Calcification Rates'!$F$55*0.1)+('Calcification Rates'!$J$55*$A68*'Calcification Rates'!$F$55))*'Calcification Rates'!$H$55</f>
        <v>149.142373496875</v>
      </c>
      <c r="CR68" s="2">
        <f>((((1-'Calcification Rates'!$J$55)*$A68)*(('Calcification Rates'!$F$55-'Calcification Rates'!$G$55)*0.1))+('Calcification Rates'!$J$55*$A68*('Calcification Rates'!$F$55-'Calcification Rates'!$G$55)))*('Calcification Rates'!$H$55-'Calcification Rates'!$I$55)</f>
        <v>108.98221288550111</v>
      </c>
      <c r="CS68" s="2">
        <f>((((1-'Calcification Rates'!$J$55)*$A68)*(('Calcification Rates'!$F$55+'Calcification Rates'!$G$55)*0.1))+('Calcification Rates'!$J$55*$A68*('Calcification Rates'!$F$55+'Calcification Rates'!$G$55)))*('Calcification Rates'!$H$55+'Calcification Rates'!$I$55)</f>
        <v>195.40984106563832</v>
      </c>
      <c r="CT68" s="2">
        <f>((((1-'Calcification Rates'!$J$56)*$A68)*'Calcification Rates'!$F$56*0.1)+('Calcification Rates'!$J$56*$A68*'Calcification Rates'!$F$56))*'Calcification Rates'!$H$56</f>
        <v>144.05598129999998</v>
      </c>
      <c r="CU68" s="2">
        <f>((((1-'Calcification Rates'!$J$56)*$A68)*(('Calcification Rates'!$F$56-'Calcification Rates'!$G$56)*0.1))+('Calcification Rates'!$J$56*$A68*('Calcification Rates'!$F$56-'Calcification Rates'!$G$56)))*('Calcification Rates'!$H$56-'Calcification Rates'!$I$56)</f>
        <v>106.74468016662381</v>
      </c>
      <c r="CV68" s="2">
        <f>((((1-'Calcification Rates'!$J$56)*$A68)*(('Calcification Rates'!$F$56+'Calcification Rates'!$G$56)*0.1))+('Calcification Rates'!$J$56*$A68*('Calcification Rates'!$F$56+'Calcification Rates'!$G$56)))*('Calcification Rates'!$H$56+'Calcification Rates'!$I$56)</f>
        <v>186.85442766416125</v>
      </c>
      <c r="CW68" s="2">
        <f>((((1-'Calcification Rates'!$J$57)*$A68)*'Calcification Rates'!$F$57*0.1)+('Calcification Rates'!$J$57*$A68*'Calcification Rates'!$F$57))*'Calcification Rates'!$H$57</f>
        <v>147.32998087500002</v>
      </c>
      <c r="CX68" s="2">
        <f>((((1-'Calcification Rates'!$J$57)*$A68)*(('Calcification Rates'!$F$57-'Calcification Rates'!$G$57)*0.1))+('Calcification Rates'!$J$57*$A68*('Calcification Rates'!$F$57-'Calcification Rates'!$G$57)))*('Calcification Rates'!$H$57-'Calcification Rates'!$I$57)</f>
        <v>96.480768612140736</v>
      </c>
      <c r="CY68" s="2">
        <f>((((1-'Calcification Rates'!$J$57)*$A68)*(('Calcification Rates'!$F$57+'Calcification Rates'!$G$57)*0.1))+('Calcification Rates'!$J$57*$A68*('Calcification Rates'!$F$57+'Calcification Rates'!$G$57)))*('Calcification Rates'!$H$57+'Calcification Rates'!$I$57)</f>
        <v>207.3244351891677</v>
      </c>
      <c r="CZ68" s="2">
        <f>((((1-'Calcification Rates'!$J$58)*$A68)*'Calcification Rates'!$F$58*0.1)+('Calcification Rates'!$J$58*$A68*'Calcification Rates'!$F$58))*'Calcification Rates'!$H$58</f>
        <v>149.13096830204196</v>
      </c>
      <c r="DA68" s="2">
        <f>((((1-'Calcification Rates'!$J$58)*$A68)*(('Calcification Rates'!$F$58-'Calcification Rates'!$G$58)*0.1))+('Calcification Rates'!$J$58*$A68*('Calcification Rates'!$F$58-'Calcification Rates'!$G$58)))*('Calcification Rates'!$H$58-'Calcification Rates'!$I$58)</f>
        <v>106.6641973981763</v>
      </c>
      <c r="DB68" s="2">
        <f>((((1-'Calcification Rates'!$J$58)*$A68)*(('Calcification Rates'!$F$58+'Calcification Rates'!$G$58)*0.1))+('Calcification Rates'!$J$58*$A68*('Calcification Rates'!$F$58+'Calcification Rates'!$G$58)))*('Calcification Rates'!$H$58+'Calcification Rates'!$I$58)</f>
        <v>198.34768785617098</v>
      </c>
      <c r="DC68" s="2">
        <f>((((1-'Calcification Rates'!$J$59)*$A68)*'Calcification Rates'!$F$59*0.1)+('Calcification Rates'!$J$59*$A68*'Calcification Rates'!$F$59))*'Calcification Rates'!$H$59</f>
        <v>123.62754096</v>
      </c>
      <c r="DD68" s="2">
        <f>((((1-'Calcification Rates'!$J$59)*$A68)*(('Calcification Rates'!$F$59-'Calcification Rates'!$G$59)*0.1))+('Calcification Rates'!$J$59*$A68*('Calcification Rates'!$F$59-'Calcification Rates'!$G$59)))*('Calcification Rates'!$H$59-'Calcification Rates'!$I$59)</f>
        <v>95.904052199999981</v>
      </c>
      <c r="DE68" s="2">
        <f>((((1-'Calcification Rates'!$J$59)*$A68)*(('Calcification Rates'!$F$59+'Calcification Rates'!$G$59)*0.1))+('Calcification Rates'!$J$59*$A68*('Calcification Rates'!$F$59+'Calcification Rates'!$G$59)))*('Calcification Rates'!$H$59+'Calcification Rates'!$I$59)</f>
        <v>153.97987176000001</v>
      </c>
      <c r="DF68" s="2">
        <f>((((1-'Calcification Rates'!$J$60)*$A68)*'Calcification Rates'!$F$60*0.1)+('Calcification Rates'!$J$60*$A68*'Calcification Rates'!$F$60))*'Calcification Rates'!$H$60</f>
        <v>160.61273934146342</v>
      </c>
      <c r="DG68" s="2">
        <f>((((1-'Calcification Rates'!$J$60)*$A68)*(('Calcification Rates'!$F$60-'Calcification Rates'!$G$60)*0.1))+('Calcification Rates'!$J$60*$A68*('Calcification Rates'!$F$60-'Calcification Rates'!$G$60)))*('Calcification Rates'!$H$60-'Calcification Rates'!$I$60)</f>
        <v>122.71003532322206</v>
      </c>
      <c r="DH68" s="2">
        <f>((((1-'Calcification Rates'!$J$60)*$A68)*(('Calcification Rates'!$F$60+'Calcification Rates'!$G$60)*0.1))+('Calcification Rates'!$J$60*$A68*('Calcification Rates'!$F$60+'Calcification Rates'!$G$60)))*('Calcification Rates'!$H$60+'Calcification Rates'!$I$60)</f>
        <v>203.46095408986002</v>
      </c>
      <c r="DI68" s="2">
        <f>((((1-'Calcification Rates'!$J$61)*$A68)*'Calcification Rates'!$F$61*0.1)+('Calcification Rates'!$J$61*$A68*'Calcification Rates'!$F$61))*'Calcification Rates'!$H$61</f>
        <v>149.13096830204196</v>
      </c>
      <c r="DJ68" s="2">
        <f>((((1-'Calcification Rates'!$J$61)*$A68)*(('Calcification Rates'!$F$61-'Calcification Rates'!$G$61)*0.1))+('Calcification Rates'!$J$61*$A68*('Calcification Rates'!$F$61-'Calcification Rates'!$G$61)))*('Calcification Rates'!$H$61-'Calcification Rates'!$I$61)</f>
        <v>106.6641973981763</v>
      </c>
      <c r="DK68" s="2">
        <f>((((1-'Calcification Rates'!$J$61)*$A68)*(('Calcification Rates'!$F$61+'Calcification Rates'!$G$61)*0.1))+('Calcification Rates'!$J$61*$A68*('Calcification Rates'!$F$61+'Calcification Rates'!$G$61)))*('Calcification Rates'!$H$61+'Calcification Rates'!$I$61)</f>
        <v>198.34768785617098</v>
      </c>
      <c r="DL68" s="2">
        <f>(2*'Calcification Rates'!$F$62*'Calcification Rates'!$H$62)+0.1*'Calcification Rates'!$F$62*(CV68+(2*'Calcification Rates'!$F$62))*'Calcification Rates'!$H$62</f>
        <v>36.717439453330364</v>
      </c>
      <c r="DM68" s="2">
        <f>(2*('Calcification Rates'!$F$62-'Calcification Rates'!$G$62)*('Calcification Rates'!$H$62-'Calcification Rates'!$I$62))+(0.1*('Calcification Rates'!$F$62-'Calcification Rates'!$G$62)*(CV68+(2*'Calcification Rates'!$F$62-'Calcification Rates'!$G$62)))*('Calcification Rates'!$H$62-'Calcification Rates'!$I$62)</f>
        <v>21.451502481297791</v>
      </c>
      <c r="DN68" s="2">
        <f>(2*('Calcification Rates'!$F$62+'Calcification Rates'!$G$62)*('Calcification Rates'!$H$62+'Calcification Rates'!$I$62))+(0.1*('Calcification Rates'!$F$62+'Calcification Rates'!$G$62)*(CV68+(2*'Calcification Rates'!$F$62+'Calcification Rates'!$G$62)))*('Calcification Rates'!$H$62+'Calcification Rates'!$I$62)</f>
        <v>56.002836366301423</v>
      </c>
      <c r="DO68" s="2">
        <f>((((((((($A68*2)/PI())/2)+'Calcification Rates'!$F$63)^2)*PI())/2))-((((((($A68*2)/PI())/2)^2)*PI())/2)))*'Calcification Rates'!$H$63</f>
        <v>70.734589077386616</v>
      </c>
      <c r="DP68" s="2">
        <f>((((((((($A68*2)/PI())/2)+('Calcification Rates'!$F$63-'Calcification Rates'!$G$63))^2)*PI())/2))-((((((($A68*2)/PI())/2)^2)*PI())/2)))*('Calcification Rates'!$H$63-'Calcification Rates'!$I$63)</f>
        <v>52.038966790502869</v>
      </c>
      <c r="DQ68" s="2">
        <f>((((((((($A68*2)/PI())/2)+('Calcification Rates'!$F$63+'Calcification Rates'!$G$63))^2)*PI())/2))-((((((($A68*2)/PI())/2)^2)*PI())/2)))*('Calcification Rates'!$H$63+'Calcification Rates'!$I$63)</f>
        <v>91.56640714230717</v>
      </c>
      <c r="DR68" s="2">
        <f>(2*'Calcification Rates'!$F$64*'Calcification Rates'!$H$64)+0.1*'Calcification Rates'!$F$64*($A68+(2*'Calcification Rates'!$F$64))*'Calcification Rates'!$H$64</f>
        <v>15.514201655479839</v>
      </c>
      <c r="DS68" s="2">
        <f>(2*('Calcification Rates'!$F$64-'Calcification Rates'!$G$64)*('Calcification Rates'!$H$64-'Calcification Rates'!$I$64))+(0.1*('Calcification Rates'!$F$64-'Calcification Rates'!$G$64)*($A68+(2*'Calcification Rates'!$F$64-'Calcification Rates'!$G$64)))*('Calcification Rates'!$H$64-'Calcification Rates'!$I$64)</f>
        <v>9.0448036094314865</v>
      </c>
      <c r="DT68" s="2">
        <f>(2*('Calcification Rates'!$F$64+'Calcification Rates'!$G$64)*('Calcification Rates'!$H$64+'Calcification Rates'!$I$64))+(0.1*('Calcification Rates'!$F$64+'Calcification Rates'!$G$64)*($A68+(2*'Calcification Rates'!$F$64+'Calcification Rates'!$G$64)))*('Calcification Rates'!$H$64+'Calcification Rates'!$I$64)</f>
        <v>23.712533448886767</v>
      </c>
      <c r="DU68" s="2">
        <f>((((((((($A68*2)/PI())/2)+'Calcification Rates'!$F$65)^2)*PI())/2))-((((((($A68*2)/PI())/2)^2)*PI())/2)))*'Calcification Rates'!$H$65</f>
        <v>70.734589077386616</v>
      </c>
      <c r="DV68" s="2">
        <f>((((((((($A68*2)/PI())/2)+('Calcification Rates'!$F$65-'Calcification Rates'!$G$65))^2)*PI())/2))-((((((($A68*2)/PI())/2)^2)*PI())/2)))*('Calcification Rates'!$H$65-'Calcification Rates'!$I$65)</f>
        <v>52.038966790502869</v>
      </c>
      <c r="DW68" s="2">
        <f>((((((((($A68*2)/PI())/2)+('Calcification Rates'!$F$65+'Calcification Rates'!$G$65))^2)*PI())/2))-((((((($A68*2)/PI())/2)^2)*PI())/2)))*('Calcification Rates'!$H$65+'Calcification Rates'!$I$65)</f>
        <v>91.56640714230717</v>
      </c>
      <c r="DX68" s="2">
        <f>(2*'Calcification Rates'!$F$66*'Calcification Rates'!$H$66)+0.1*'Calcification Rates'!$F$66*(DH68+(2*'Calcification Rates'!$F$66))*'Calcification Rates'!$H$66</f>
        <v>39.630962239428484</v>
      </c>
      <c r="DY68" s="2">
        <f>(2*('Calcification Rates'!$F$66-'Calcification Rates'!$G$66)*('Calcification Rates'!$H$66-'Calcification Rates'!$I$66))+(0.1*('Calcification Rates'!$F$66-'Calcification Rates'!$G$66)*(DH68+(2*'Calcification Rates'!$F$66-'Calcification Rates'!$G$66)))*('Calcification Rates'!$H$66-'Calcification Rates'!$I$66)</f>
        <v>23.156298711386036</v>
      </c>
      <c r="DZ68" s="2">
        <f>(2*('Calcification Rates'!$F$66+'Calcification Rates'!$G$66)*('Calcification Rates'!$H$66+'Calcification Rates'!$I$66))+(0.1*('Calcification Rates'!$F$66+'Calcification Rates'!$G$66)*(DH68+(2*'Calcification Rates'!$F$66+'Calcification Rates'!$G$66)))*('Calcification Rates'!$H$66+'Calcification Rates'!$I$66)</f>
        <v>60.43982538735721</v>
      </c>
      <c r="EA68" s="2">
        <f>((((((((($A68*2)/PI())/2)+'Calcification Rates'!$F$67)^2)*PI())/2))-((((((($A68*2)/PI())/2)^2)*PI())/2)))*'Calcification Rates'!$H$67</f>
        <v>70.734589077386616</v>
      </c>
      <c r="EB68" s="2">
        <f>((((((((($A68*2)/PI())/2)+('Calcification Rates'!$F$67-'Calcification Rates'!$G$67))^2)*PI())/2))-((((((($A68*2)/PI())/2)^2)*PI())/2)))*('Calcification Rates'!$H$67-'Calcification Rates'!$I$67)</f>
        <v>52.038966790502869</v>
      </c>
      <c r="EC68" s="2">
        <f>((((((((($A68*2)/PI())/2)+('Calcification Rates'!$F$67+'Calcification Rates'!$G$67))^2)*PI())/2))-((((((($A68*2)/PI())/2)^2)*PI())/2)))*('Calcification Rates'!$H$67+'Calcification Rates'!$I$67)</f>
        <v>91.56640714230717</v>
      </c>
      <c r="ED68" s="2">
        <f>((((((((($A68*2)/PI())/2)+'Calcification Rates'!$F$68)^2)*PI())/2))-((((((($A68*2)/PI())/2)^2)*PI())/2)))*'Calcification Rates'!$H$68</f>
        <v>70.734589077386616</v>
      </c>
      <c r="EE68" s="2">
        <f>((((((((($A68*2)/PI())/2)+('Calcification Rates'!$F$68-'Calcification Rates'!$G$68))^2)*PI())/2))-((((((($A68*2)/PI())/2)^2)*PI())/2)))*('Calcification Rates'!$H$68-'Calcification Rates'!$I$68)</f>
        <v>52.038966790502869</v>
      </c>
      <c r="EF68" s="2">
        <f>((((((((($A68*2)/PI())/2)+('Calcification Rates'!$F$68+'Calcification Rates'!$G$68))^2)*PI())/2))-((((((($A68*2)/PI())/2)^2)*PI())/2)))*('Calcification Rates'!$H$68+'Calcification Rates'!$I$68)</f>
        <v>91.56640714230717</v>
      </c>
      <c r="EG68" s="2">
        <f>((((1-'Calcification Rates'!$J$69)*$A68)*'Calcification Rates'!$F$69*0.1)+('Calcification Rates'!$J$69*$A68*'Calcification Rates'!$F$69))*'Calcification Rates'!$H$69</f>
        <v>20.257178700000004</v>
      </c>
      <c r="EH68" s="2">
        <f>((((1-'Calcification Rates'!$J$69)*EC68)*(('Calcification Rates'!$F$69-'Calcification Rates'!$G$69)*0.1))+('Calcification Rates'!$J$69*EC68*('Calcification Rates'!$F$69-'Calcification Rates'!$G$69)))*('Calcification Rates'!$H$69-'Calcification Rates'!$I$69)</f>
        <v>20.767967995911853</v>
      </c>
      <c r="EI68" s="2">
        <f>((((1-'Calcification Rates'!$J$69)*EC68)*(('Calcification Rates'!$F$69+'Calcification Rates'!$G$69)*0.1))+('Calcification Rates'!$J$69*EC68*('Calcification Rates'!$F$69+'Calcification Rates'!$G$69)))*('Calcification Rates'!$H$69+'Calcification Rates'!$I$69)</f>
        <v>36.220801975422937</v>
      </c>
      <c r="EJ68" s="2">
        <f>(2*'Calcification Rates'!$F$70*'Calcification Rates'!$H$70)+0.1*'Calcification Rates'!$F$70*(DT68+(2*'Calcification Rates'!$F$70))*'Calcification Rates'!$H$70</f>
        <v>8.0951006222638622</v>
      </c>
      <c r="EK68" s="2">
        <f>(2*('Calcification Rates'!$F$70-'Calcification Rates'!$G$70)*('Calcification Rates'!$H$70-'Calcification Rates'!$I$70))+(0.1*('Calcification Rates'!$F$70-'Calcification Rates'!$G$70)*(DT68+(2*'Calcification Rates'!$F$70-'Calcification Rates'!$G$70)))*('Calcification Rates'!$H$70-'Calcification Rates'!$I$70)</f>
        <v>4.7036481077753232</v>
      </c>
      <c r="EL68" s="2">
        <f>(2*('Calcification Rates'!$F$70+'Calcification Rates'!$G$70)*('Calcification Rates'!$H$70+'Calcification Rates'!$I$70))+(0.1*('Calcification Rates'!$F$70+'Calcification Rates'!$G$70)*(DT68+(2*'Calcification Rates'!$F$70+'Calcification Rates'!$G$70)))*('Calcification Rates'!$H$70+'Calcification Rates'!$I$70)</f>
        <v>12.414022248784409</v>
      </c>
      <c r="EM68" s="2">
        <f>((((1-'Calcification Rates'!$J$71)*$A68)*'Calcification Rates'!$F$71*0.1)+('Calcification Rates'!$J$71*$A68*'Calcification Rates'!$F$71))*'Calcification Rates'!$H$71</f>
        <v>149.13096830204196</v>
      </c>
      <c r="EN68" s="2">
        <f>((((1-'Calcification Rates'!$J$71)*$A68)*(('Calcification Rates'!$F$71-'Calcification Rates'!$G$71)*0.1))+('Calcification Rates'!$J$71*$A68*('Calcification Rates'!$F$71-'Calcification Rates'!$G$71)))*('Calcification Rates'!$H$71-'Calcification Rates'!$I$71)</f>
        <v>106.6641973981763</v>
      </c>
      <c r="EO68" s="2">
        <f>((((1-'Calcification Rates'!$J$71)*$A68)*(('Calcification Rates'!$F$71+'Calcification Rates'!$G$71)*0.1))+('Calcification Rates'!$J$71*$A68*('Calcification Rates'!$F$71+'Calcification Rates'!$G$71)))*('Calcification Rates'!$H$71+'Calcification Rates'!$I$71)</f>
        <v>198.34768785617098</v>
      </c>
      <c r="EP68" s="2">
        <f>(2*'Calcification Rates'!$F$72*'Calcification Rates'!$H$72)+0.1*'Calcification Rates'!$F$72*($A68+(2*'Calcification Rates'!$F$72))*'Calcification Rates'!$H$72</f>
        <v>15.514201655479839</v>
      </c>
      <c r="EQ68" s="2">
        <f>(2*('Calcification Rates'!$F$72-'Calcification Rates'!$G$72)*('Calcification Rates'!$H$72-'Calcification Rates'!$I$72))+(0.1*('Calcification Rates'!$F$72-'Calcification Rates'!$G$72)*($A68+(2*'Calcification Rates'!$F$72-'Calcification Rates'!$G$72)))*('Calcification Rates'!$H$72-'Calcification Rates'!$I$72)</f>
        <v>9.0448036094314865</v>
      </c>
      <c r="ER68" s="2">
        <f>(2*('Calcification Rates'!$F$72+'Calcification Rates'!$G$72)*('Calcification Rates'!$H$72+'Calcification Rates'!$I$72))+(0.1*('Calcification Rates'!$F$72+'Calcification Rates'!$G$72)*($A68+(2*'Calcification Rates'!$F$72+'Calcification Rates'!$G$72)))*('Calcification Rates'!$H$72+'Calcification Rates'!$I$72)</f>
        <v>23.712533448886767</v>
      </c>
      <c r="ES68" s="2">
        <f>$A68*'Calcification Rates'!$F$73*'Calcification Rates'!$H$73</f>
        <v>89.100000000000009</v>
      </c>
      <c r="ET68" s="2">
        <f>$A68*('Calcification Rates'!$F$73-'Calcification Rates'!$G$73)*('Calcification Rates'!$H$73-'Calcification Rates'!$I$73)</f>
        <v>62.382540000000013</v>
      </c>
      <c r="EU68" s="2">
        <f>$A68*('Calcification Rates'!$F$73+'Calcification Rates'!$G$73)*('Calcification Rates'!$H$73+'Calcification Rates'!$I$73)</f>
        <v>120.54504000000003</v>
      </c>
      <c r="EV68" s="2">
        <f>(2*'Calcification Rates'!$F$74*'Calcification Rates'!$H$74)+0.1*'Calcification Rates'!$F$74*($A68+(2*'Calcification Rates'!$F$74))*'Calcification Rates'!$H$74</f>
        <v>15.514201655479839</v>
      </c>
      <c r="EW68" s="2">
        <f>(2*('Calcification Rates'!$F$74-'Calcification Rates'!$G$74)*('Calcification Rates'!$H$74-'Calcification Rates'!$I$74))+(0.1*('Calcification Rates'!$F$74-'Calcification Rates'!$G$74)*($A68+(2*'Calcification Rates'!$F$74-'Calcification Rates'!$G$74)))*('Calcification Rates'!$H$74-'Calcification Rates'!$I$74)</f>
        <v>9.0448036094314865</v>
      </c>
      <c r="EX68" s="2">
        <f>(2*('Calcification Rates'!$F$74+'Calcification Rates'!$G$74)*('Calcification Rates'!$H$74+'Calcification Rates'!$I$74))+(0.1*('Calcification Rates'!$F$74+'Calcification Rates'!$G$74)*($A68+(2*'Calcification Rates'!$F$74+'Calcification Rates'!$G$74)))*('Calcification Rates'!$H$74+'Calcification Rates'!$I$74)</f>
        <v>23.712533448886767</v>
      </c>
      <c r="EY68" s="2">
        <f>$A68*'Calcification Rates'!$F$75*'Calcification Rates'!$H$75</f>
        <v>55.645911020408178</v>
      </c>
      <c r="EZ68" s="2">
        <f>$A68*('Calcification Rates'!$F$75-'Calcification Rates'!$G$75)*('Calcification Rates'!$H$75-'Calcification Rates'!$I$75)</f>
        <v>43.197073352460471</v>
      </c>
      <c r="FA68" s="2">
        <f>$A68*('Calcification Rates'!$F$75+'Calcification Rates'!$G$75)*('Calcification Rates'!$H$75+'Calcification Rates'!$I$75)</f>
        <v>69.542496105374639</v>
      </c>
      <c r="FB68" s="2">
        <f>((((1-'Calcification Rates'!$J$76)*$A68)*'Calcification Rates'!$F$76*0.1)+('Calcification Rates'!$J$76*$A68*'Calcification Rates'!$F$76))*'Calcification Rates'!$H$76</f>
        <v>38.099160000000005</v>
      </c>
      <c r="FC68" s="2">
        <f>((((1-'Calcification Rates'!$J$76)*$A68)*(('Calcification Rates'!$F$76-'Calcification Rates'!$G$76)*0.1))+('Calcification Rates'!$J$76*$A68*('Calcification Rates'!$F$76-'Calcification Rates'!$G$76)))*('Calcification Rates'!$H$76-'Calcification Rates'!$I$76)</f>
        <v>26.666025408000003</v>
      </c>
      <c r="FD68" s="2">
        <f>((((1-'Calcification Rates'!$J$76)*$A68)*(('Calcification Rates'!$F$76+'Calcification Rates'!$G$76)*0.1))+('Calcification Rates'!$J$76*$A68*('Calcification Rates'!$F$76+'Calcification Rates'!$G$76)))*('Calcification Rates'!$H$76+'Calcification Rates'!$I$76)</f>
        <v>51.557476608000002</v>
      </c>
      <c r="FE68" s="113">
        <f>$A68*'Calcification Rates'!$F$77*'Calcification Rates'!$H$77</f>
        <v>116.82000000000002</v>
      </c>
      <c r="FF68" s="113">
        <f>$A68*('Calcification Rates'!$F$77-'Calcification Rates'!$G$77)*('Calcification Rates'!$H$77-'Calcification Rates'!$I$77)</f>
        <v>81.635400000000004</v>
      </c>
      <c r="FG68" s="113">
        <f>$A68*('Calcification Rates'!$F$77+'Calcification Rates'!$G$77)*('Calcification Rates'!$H$77+'Calcification Rates'!$I$77)</f>
        <v>158.26800000000003</v>
      </c>
      <c r="FH68" s="113">
        <f>$A68*'Calcification Rates'!$F$81*'Calcification Rates'!$H$81</f>
        <v>11.747999999999999</v>
      </c>
      <c r="FI68" s="113">
        <f>$A68*('Calcification Rates'!$F$81-'Calcification Rates'!$G$81)*('Calcification Rates'!$H$81-'Calcification Rates'!$I$81)</f>
        <v>6.6659999999999995</v>
      </c>
      <c r="FJ68" s="113">
        <f>$A68*('Calcification Rates'!$F$81+'Calcification Rates'!$G$81)*('Calcification Rates'!$H$81+'Calcification Rates'!$I$81)</f>
        <v>16.830000000000002</v>
      </c>
      <c r="FK68" s="113">
        <f>$A68*'Calcification Rates'!$F$84*'Calcification Rates'!$H$84</f>
        <v>11.747999999999999</v>
      </c>
      <c r="FL68" s="113">
        <f>$A68*('Calcification Rates'!$F$84-'Calcification Rates'!$G$84)*('Calcification Rates'!$H$84-'Calcification Rates'!$I$84)</f>
        <v>6.6659999999999995</v>
      </c>
      <c r="FM68" s="113">
        <f>$A68*('Calcification Rates'!$F$84+'Calcification Rates'!$G$84)*('Calcification Rates'!$H$84+'Calcification Rates'!$I$84)</f>
        <v>16.830000000000002</v>
      </c>
    </row>
    <row r="69" spans="1:169" x14ac:dyDescent="0.3">
      <c r="A69" s="1">
        <v>67</v>
      </c>
      <c r="B69" s="2">
        <f>((((1-'Calcification Rates'!$J$11)*A69)*'Calcification Rates'!$F$11*0.1)+('Calcification Rates'!$J$11*A69*'Calcification Rates'!$F$11))*'Calcification Rates'!$H$11</f>
        <v>151.39052842783045</v>
      </c>
      <c r="C69" s="2">
        <f>((((1-'Calcification Rates'!$J$11)*A69)*(('Calcification Rates'!$F$11-'Calcification Rates'!$G$11)*0.1))+('Calcification Rates'!$J$11*A69*('Calcification Rates'!$F$11-'Calcification Rates'!$G$11)))*('Calcification Rates'!$H$11-'Calcification Rates'!$I$11)</f>
        <v>108.28032160117895</v>
      </c>
      <c r="D69" s="2">
        <f>((((1-'Calcification Rates'!$J$11)*A69)*(('Calcification Rates'!$F$11+'Calcification Rates'!$G$11)*0.1))+('Calcification Rates'!$J$11*A69*('Calcification Rates'!$F$11+'Calcification Rates'!$G$11)))*('Calcification Rates'!$H$11+'Calcification Rates'!$I$11)</f>
        <v>201.35295585399172</v>
      </c>
      <c r="E69" s="2">
        <f>((((1-'Calcification Rates'!$J$12)*A69)*'Calcification Rates'!$F$12*0.1)+('Calcification Rates'!$J$12*A69*'Calcification Rates'!$F$12))*'Calcification Rates'!$H$12</f>
        <v>26.284255054012696</v>
      </c>
      <c r="F69" s="2">
        <f>((((1-'Calcification Rates'!$J$12)*A69)*(('Calcification Rates'!$F$12-'Calcification Rates'!$G$12)*0.1))+('Calcification Rates'!$J$12*A69*('Calcification Rates'!$F$12-'Calcification Rates'!$G$12)))*('Calcification Rates'!$H$12-'Calcification Rates'!$I$12)</f>
        <v>19.817057179539749</v>
      </c>
      <c r="G69" s="2">
        <f>((((1-'Calcification Rates'!$J$12)*A69)*(('Calcification Rates'!$F$12+'Calcification Rates'!$G$12)*0.1))+('Calcification Rates'!$J$12*A69*('Calcification Rates'!$F$12+'Calcification Rates'!$G$12)))*('Calcification Rates'!$H$12+'Calcification Rates'!$I$12)</f>
        <v>33.575772032570818</v>
      </c>
      <c r="H69" s="2">
        <f>(2*'Calcification Rates'!$F$13*'Calcification Rates'!$H$13)+0.1*'Calcification Rates'!$F$13*(A69+(2*'Calcification Rates'!$F$13))*'Calcification Rates'!$H$13</f>
        <v>15.689646098911997</v>
      </c>
      <c r="I69" s="2">
        <f>(2*('Calcification Rates'!$F$13-'Calcification Rates'!$G$13)*('Calcification Rates'!$H$13-'Calcification Rates'!$I$13))+(0.1*('Calcification Rates'!$F$13-'Calcification Rates'!$G$13)*(A69+(2*'Calcification Rates'!$F$13-'Calcification Rates'!$G$13)))*('Calcification Rates'!$H$13-'Calcification Rates'!$I$13)</f>
        <v>9.1474618165957526</v>
      </c>
      <c r="J69" s="2">
        <f>(2*('Calcification Rates'!$F$13+'Calcification Rates'!$G$13)*('Calcification Rates'!$H$13+'Calcification Rates'!$I$13))+(0.1*('Calcification Rates'!$F$13+'Calcification Rates'!$G$13)*(A69+(2*'Calcification Rates'!$F$13+'Calcification Rates'!$G$13)))*('Calcification Rates'!$H$13+'Calcification Rates'!$I$13)</f>
        <v>23.979716898773646</v>
      </c>
      <c r="K69" s="2">
        <f>(2*'Calcification Rates'!$F$14*'Calcification Rates'!$H$14)+0.1*'Calcification Rates'!$F$14*(A69+(2*'Calcification Rates'!$F$14))*'Calcification Rates'!$H$14</f>
        <v>29.371988446578179</v>
      </c>
      <c r="L69" s="2">
        <f>(2*('Calcification Rates'!$F$14-'Calcification Rates'!$G$14)*('Calcification Rates'!$H$14-'Calcification Rates'!$I$14))+(0.1*('Calcification Rates'!$F$14-'Calcification Rates'!$G$14)*(A69+(2*'Calcification Rates'!$F$14-'Calcification Rates'!$G$14)))*('Calcification Rates'!$H$14-'Calcification Rates'!$I$14)</f>
        <v>18.339691401838525</v>
      </c>
      <c r="M69" s="2">
        <f>(2*('Calcification Rates'!$F$14+'Calcification Rates'!$G$14)*('Calcification Rates'!$H$14+'Calcification Rates'!$I$14))+(0.1*('Calcification Rates'!$F$14+'Calcification Rates'!$G$14)*(A69+(2*'Calcification Rates'!$F$14+'Calcification Rates'!$G$14)))*('Calcification Rates'!$H$14+'Calcification Rates'!$I$14)</f>
        <v>43.04889395492885</v>
      </c>
      <c r="N69" s="2">
        <f>((((((((($A69*2)/PI())/2)+'Calcification Rates'!$F$15)^2)*PI())/2))-((((((($A69*2)/PI())/2)^2)*PI())/2)))*'Calcification Rates'!$H$15</f>
        <v>83.800875468661928</v>
      </c>
      <c r="O69" s="2">
        <f>((((((((($A69*2)/PI())/2)+('Calcification Rates'!$F$15-'Calcification Rates'!$G$15))^2)*PI())/2))-((((((($A69*2)/PI())/2)^2)*PI())/2)))*('Calcification Rates'!$H$15-'Calcification Rates'!$I$15)</f>
        <v>63.948787572947609</v>
      </c>
      <c r="P69" s="2">
        <f>((((((((($A69*2)/PI())/2)+('Calcification Rates'!$F$15+'Calcification Rates'!$G$15))^2)*PI())/2))-((((((($A69*2)/PI())/2)^2)*PI())/2)))*('Calcification Rates'!$H$15+'Calcification Rates'!$I$15)</f>
        <v>106.14140110754013</v>
      </c>
      <c r="Q69" s="2">
        <f>(2*'Calcification Rates'!$F$16*'Calcification Rates'!$H$16)+0.1*'Calcification Rates'!$F$16*(A69+(2*'Calcification Rates'!$F$16))*'Calcification Rates'!$H$16</f>
        <v>29.371988446578179</v>
      </c>
      <c r="R69" s="2">
        <f>(2*('Calcification Rates'!$F$16-'Calcification Rates'!$G$16)*('Calcification Rates'!$H$16-'Calcification Rates'!$I$16))+(0.1*('Calcification Rates'!$F$16-'Calcification Rates'!$G$16)*(A69+(2*'Calcification Rates'!$F$16-'Calcification Rates'!$G$16)))*('Calcification Rates'!$H$16-'Calcification Rates'!$I$16)</f>
        <v>18.339691401838525</v>
      </c>
      <c r="S69" s="2">
        <f>(2*('Calcification Rates'!$F$16+'Calcification Rates'!$G$16)*('Calcification Rates'!$H$16+'Calcification Rates'!$I$16))+(0.1*('Calcification Rates'!$F$16+'Calcification Rates'!$G$16)*(A69+(2*'Calcification Rates'!$F$16+'Calcification Rates'!$G$16)))*('Calcification Rates'!$H$16+'Calcification Rates'!$I$16)</f>
        <v>43.04889395492885</v>
      </c>
      <c r="T69" s="2">
        <f>$A69*'Calcification Rates'!$F$17*'Calcification Rates'!$H$17</f>
        <v>82.067797137719936</v>
      </c>
      <c r="U69" s="2">
        <f>$A69*('Calcification Rates'!$F$17-'Calcification Rates'!$G$17)*('Calcification Rates'!$H$17-'Calcification Rates'!$I$17)</f>
        <v>62.836308562291151</v>
      </c>
      <c r="V69" s="2">
        <f>$A69*('Calcification Rates'!$F$17+'Calcification Rates'!$G$17)*('Calcification Rates'!$H$17+'Calcification Rates'!$I$17)</f>
        <v>103.600001349195</v>
      </c>
      <c r="W69" s="2">
        <f>$A69*'Calcification Rates'!$F$22*'Calcification Rates'!$H$22</f>
        <v>11.926</v>
      </c>
      <c r="X69" s="2">
        <f>$A69*('Calcification Rates'!$F$22-'Calcification Rates'!$G$22)*('Calcification Rates'!$H$22-'Calcification Rates'!$I$22)</f>
        <v>6.7669999999999995</v>
      </c>
      <c r="Y69" s="2">
        <f>$A69*('Calcification Rates'!$F$22+'Calcification Rates'!$G$22)*('Calcification Rates'!$H$22+'Calcification Rates'!$I$22)</f>
        <v>17.085000000000001</v>
      </c>
      <c r="Z69" s="2">
        <f>((((((((($A69*2)/PI())/2)+'Calcification Rates'!$F$25)^2)*PI())/2))-((((((($A69*2)/PI())/2)^2)*PI())/2)))*'Calcification Rates'!$H$25</f>
        <v>125.17027029994303</v>
      </c>
      <c r="AA69" s="2">
        <f>((((((((($A69*2)/PI())/2)+('Calcification Rates'!$F$25-'Calcification Rates'!$G$25))^2)*PI())/2))-((((((($A69*2)/PI())/2)^2)*PI())/2)))*('Calcification Rates'!$H$25-'Calcification Rates'!$I$25)</f>
        <v>54.63298204520094</v>
      </c>
      <c r="AB69" s="2">
        <f>((((((((($A69*2)/PI())/2)+('Calcification Rates'!$F$25+'Calcification Rates'!$G$25))^2)*PI())/2))-((((((($A69*2)/PI())/2)^2)*PI())/2)))*('Calcification Rates'!$H$25+'Calcification Rates'!$I$25)</f>
        <v>197.35350355798948</v>
      </c>
      <c r="AC69" s="2">
        <f>((((((((($A69*2)/PI())/2)+'Calcification Rates'!$F$26)^2)*PI())/2))-((((((($A69*2)/PI())/2)^2)*PI())/2)))*'Calcification Rates'!$H$26</f>
        <v>125.17027029994303</v>
      </c>
      <c r="AD69" s="2">
        <f>((((((((($A69*2)/PI())/2)+('Calcification Rates'!$F$26-'Calcification Rates'!$G$26))^2)*PI())/2))-((((((($A69*2)/PI())/2)^2)*PI())/2)))*('Calcification Rates'!$H$26-'Calcification Rates'!$I$26)</f>
        <v>54.63298204520094</v>
      </c>
      <c r="AE69" s="2">
        <f>((((((((($A69*2)/PI())/2)+('Calcification Rates'!$F$26+'Calcification Rates'!$G$26))^2)*PI())/2))-((((((($A69*2)/PI())/2)^2)*PI())/2)))*('Calcification Rates'!$H$26+'Calcification Rates'!$I$26)</f>
        <v>197.35350355798948</v>
      </c>
      <c r="AF69" s="2">
        <f>((((((((($A69*2)/PI())/2)+'Calcification Rates'!$F$27)^2)*PI())/2))-((((((($A69*2)/PI())/2)^2)*PI())/2)))*'Calcification Rates'!$H$27</f>
        <v>125.17027029994303</v>
      </c>
      <c r="AG69" s="2">
        <f>((((((((($A69*2)/PI())/2)+('Calcification Rates'!$F$27-'Calcification Rates'!$G$27))^2)*PI())/2))-((((((($A69*2)/PI())/2)^2)*PI())/2)))*('Calcification Rates'!$H$27-'Calcification Rates'!$I$27)</f>
        <v>54.63298204520094</v>
      </c>
      <c r="AH69" s="2">
        <f>((((((((($A69*2)/PI())/2)+('Calcification Rates'!$F$27+'Calcification Rates'!$G$27))^2)*PI())/2))-((((((($A69*2)/PI())/2)^2)*PI())/2)))*('Calcification Rates'!$H$27+'Calcification Rates'!$I$27)</f>
        <v>197.35350355798948</v>
      </c>
      <c r="AI69" s="2">
        <f>$A69*'Calcification Rates'!$F$29*'Calcification Rates'!$H$29</f>
        <v>108.11789999999999</v>
      </c>
      <c r="AJ69" s="2">
        <f>$A69*('Calcification Rates'!$F$29-'Calcification Rates'!$G$29)*('Calcification Rates'!$H$29-'Calcification Rates'!$I$29)</f>
        <v>100.03635999999999</v>
      </c>
      <c r="AK69" s="2">
        <f>$A69*('Calcification Rates'!$F$29+'Calcification Rates'!$G$29)*('Calcification Rates'!$H$29+'Calcification Rates'!$I$29)</f>
        <v>116.19943999999997</v>
      </c>
      <c r="AL69" s="2">
        <f>(2*'Calcification Rates'!$F$30*'Calcification Rates'!$H$30)+0.1*'Calcification Rates'!$F$30*($A69+(2*'Calcification Rates'!$F$30))*'Calcification Rates'!$H$30</f>
        <v>15.689646098911997</v>
      </c>
      <c r="AM69" s="2">
        <f>(2*('Calcification Rates'!$F$30-'Calcification Rates'!$G$30)*('Calcification Rates'!$H$30-'Calcification Rates'!$I$30))+(0.1*('Calcification Rates'!$F$30-'Calcification Rates'!$G$30)*($A69+(2*'Calcification Rates'!$F$30-'Calcification Rates'!$G$30)))*('Calcification Rates'!$H$30-'Calcification Rates'!$I$30)</f>
        <v>9.1474618165957526</v>
      </c>
      <c r="AN69" s="2">
        <f>(2*('Calcification Rates'!$F$30+'Calcification Rates'!$G$30)*('Calcification Rates'!$H$30+'Calcification Rates'!$I$30))+(0.1*('Calcification Rates'!$F$30+'Calcification Rates'!$G$30)*($A69+(2*'Calcification Rates'!$F$30+'Calcification Rates'!$G$30)))*('Calcification Rates'!$H$30+'Calcification Rates'!$I$30)</f>
        <v>23.979716898773646</v>
      </c>
      <c r="AO69" s="2">
        <f>((((((((($A69*2)/PI())/2)+'Calcification Rates'!$F$31)^2)*PI())/2))-((((((($A69*2)/PI())/2)^2)*PI())/2)))*'Calcification Rates'!$H$31</f>
        <v>226.42318687338695</v>
      </c>
      <c r="AP69" s="2">
        <f>((((((((($A69*2)/PI())/2)+('Calcification Rates'!$F$31-'Calcification Rates'!$G$31))^2)*PI())/2))-((((((($A69*2)/PI())/2)^2)*PI())/2)))*('Calcification Rates'!$H$31-'Calcification Rates'!$I$31)</f>
        <v>140.54340635372267</v>
      </c>
      <c r="AQ69" s="2">
        <f>((((((((($A69*2)/PI())/2)+('Calcification Rates'!$F$31+'Calcification Rates'!$G$31))^2)*PI())/2))-((((((($A69*2)/PI())/2)^2)*PI())/2)))*('Calcification Rates'!$H$31+'Calcification Rates'!$I$31)</f>
        <v>333.79122351725499</v>
      </c>
      <c r="AR69" s="2">
        <f>(2*'Calcification Rates'!$F$32*'Calcification Rates'!$H$32)+0.1*'Calcification Rates'!$F$32*($A69+(2*'Calcification Rates'!$F$32))*'Calcification Rates'!$H$32</f>
        <v>15.689646098911997</v>
      </c>
      <c r="AS69" s="2">
        <f>(2*('Calcification Rates'!$F$32-'Calcification Rates'!$G$32)*('Calcification Rates'!$H$32-'Calcification Rates'!$I$32))+(0.1*('Calcification Rates'!$F$32-'Calcification Rates'!$G$32)*($A69+(2*'Calcification Rates'!$F$32-'Calcification Rates'!$G$32)))*('Calcification Rates'!$H$32-'Calcification Rates'!$I$32)</f>
        <v>9.1474618165957526</v>
      </c>
      <c r="AT69" s="2">
        <f>(2*('Calcification Rates'!$F$32+'Calcification Rates'!$G$32)*('Calcification Rates'!$H$32+'Calcification Rates'!$I$32))+(0.1*('Calcification Rates'!$F$32+'Calcification Rates'!$G$32)*($A69+(2*'Calcification Rates'!$F$32+'Calcification Rates'!$G$32)))*('Calcification Rates'!$H$32+'Calcification Rates'!$I$32)</f>
        <v>23.979716898773646</v>
      </c>
      <c r="AU69" s="2">
        <f>((((((((($A69*2)/PI())/2)+'Calcification Rates'!$F$36)^2)*PI())/2))-((((((($A69*2)/PI())/2)^2)*PI())/2)))*'Calcification Rates'!$H$36</f>
        <v>88.50522199630575</v>
      </c>
      <c r="AV69" s="2">
        <f>((((((((($A69*2)/PI())/2)+('Calcification Rates'!$F$36-'Calcification Rates'!$G$36))^2)*PI())/2))-((((((($A69*2)/PI())/2)^2)*PI())/2)))*('Calcification Rates'!$H$36-'Calcification Rates'!$I$36)</f>
        <v>67.878262110157038</v>
      </c>
      <c r="AW69" s="2">
        <f>((((((((($A69*2)/PI())/2)+('Calcification Rates'!$F$36+'Calcification Rates'!$G$36))^2)*PI())/2))-((((((($A69*2)/PI())/2)^2)*PI())/2)))*('Calcification Rates'!$H$36+'Calcification Rates'!$I$36)</f>
        <v>111.477941936124</v>
      </c>
      <c r="AX69" s="2">
        <f>$A69*'Calcification Rates'!$F$37*'Calcification Rates'!$H$37</f>
        <v>86.590440749158248</v>
      </c>
      <c r="AY69" s="2">
        <f>$A69*('Calcification Rates'!$F$37-'Calcification Rates'!$G$37)*('Calcification Rates'!$H$37-'Calcification Rates'!$I$37)</f>
        <v>66.654586688768347</v>
      </c>
      <c r="AZ69" s="2">
        <f>$A69*('Calcification Rates'!$F$37+'Calcification Rates'!$G$37)*('Calcification Rates'!$H$37+'Calcification Rates'!$I$37)</f>
        <v>108.66697718064397</v>
      </c>
      <c r="BA69" s="2">
        <f>$A69*'Calcification Rates'!$F$38*'Calcification Rates'!$H$38</f>
        <v>128.87284733333337</v>
      </c>
      <c r="BB69" s="2">
        <f>$A69*('Calcification Rates'!$F$38-'Calcification Rates'!$G$38)*('Calcification Rates'!$H$38-'Calcification Rates'!$I$38)</f>
        <v>98.330962303030304</v>
      </c>
      <c r="BC69" s="2">
        <f>$A69*('Calcification Rates'!$F$38+'Calcification Rates'!$G$38)*('Calcification Rates'!$H$38+'Calcification Rates'!$I$38)</f>
        <v>162.97381500000003</v>
      </c>
      <c r="BD69" s="2">
        <f>(2*'Calcification Rates'!$F$39*'Calcification Rates'!$H$39)+0.1*'Calcification Rates'!$F$39*(AN69+(2*'Calcification Rates'!$F$39))*'Calcification Rates'!$H$39</f>
        <v>8.141976473923549</v>
      </c>
      <c r="BE69" s="2">
        <f>(2*('Calcification Rates'!$F$39-'Calcification Rates'!$G$39)*('Calcification Rates'!$H$39-'Calcification Rates'!$I$39))+(0.1*('Calcification Rates'!$F$39-'Calcification Rates'!$G$39)*(AN69+(2*'Calcification Rates'!$F$39-'Calcification Rates'!$G$39)))*('Calcification Rates'!$H$39-'Calcification Rates'!$I$39)</f>
        <v>4.731076681724673</v>
      </c>
      <c r="BF69" s="2">
        <f>(2*('Calcification Rates'!$F$39+'Calcification Rates'!$G$39)*('Calcification Rates'!$H$39+'Calcification Rates'!$I$39))+(0.1*('Calcification Rates'!$F$39+'Calcification Rates'!$G$39)*(AN69+(2*'Calcification Rates'!$F$39+'Calcification Rates'!$G$39)))*('Calcification Rates'!$H$39+'Calcification Rates'!$I$39)</f>
        <v>12.485409244677864</v>
      </c>
      <c r="BG69" s="2">
        <f>((((((((($A69*2)/PI())/2)+'Calcification Rates'!$F$40)^2)*PI())/2))-((((((($A69*2)/PI())/2)^2)*PI())/2)))*'Calcification Rates'!$H$40</f>
        <v>88.50522199630575</v>
      </c>
      <c r="BH69" s="2">
        <f>((((((((($A69*2)/PI())/2)+('Calcification Rates'!$F$40-'Calcification Rates'!$G$40))^2)*PI())/2))-((((((($A69*2)/PI())/2)^2)*PI())/2)))*('Calcification Rates'!$H$40-'Calcification Rates'!$I$40)</f>
        <v>67.878262110157038</v>
      </c>
      <c r="BI69" s="2">
        <f>((((((((($A69*2)/PI())/2)+('Calcification Rates'!$F$40+'Calcification Rates'!$G$40))^2)*PI())/2))-((((((($A69*2)/PI())/2)^2)*PI())/2)))*('Calcification Rates'!$H$40+'Calcification Rates'!$I$40)</f>
        <v>111.477941936124</v>
      </c>
      <c r="BJ69" s="2">
        <f>((((((((($A69*2)/PI())/2)+'Calcification Rates'!$F$41)^2)*PI())/2))-((((((($A69*2)/PI())/2)^2)*PI())/2)))*'Calcification Rates'!$H$41</f>
        <v>101.91172831421467</v>
      </c>
      <c r="BK69" s="2">
        <f>((((((((($A69*2)/PI())/2)+('Calcification Rates'!$F$41-'Calcification Rates'!$G$41))^2)*PI())/2))-((((((($A69*2)/PI())/2)^2)*PI())/2)))*('Calcification Rates'!$H$41-'Calcification Rates'!$I$41)</f>
        <v>81.811400461483998</v>
      </c>
      <c r="BL69" s="2">
        <f>((((((((($A69*2)/PI())/2)+('Calcification Rates'!$F$41+'Calcification Rates'!$G$41))^2)*PI())/2))-((((((($A69*2)/PI())/2)^2)*PI())/2)))*('Calcification Rates'!$H$41+'Calcification Rates'!$I$41)</f>
        <v>124.01747936164369</v>
      </c>
      <c r="BM69" s="2">
        <f>((((1-'Calcification Rates'!$J$42)*$A69)*'Calcification Rates'!$F$42*0.1)+('Calcification Rates'!$J$42*$A69*'Calcification Rates'!$F$42))*'Calcification Rates'!$H$42</f>
        <v>26.284255054012696</v>
      </c>
      <c r="BN69" s="2">
        <f>((((1-'Calcification Rates'!$J$42)*BI69)*(('Calcification Rates'!$F$42-'Calcification Rates'!$G$42)*0.1))+('Calcification Rates'!$J$42*BI69*('Calcification Rates'!$F$42-'Calcification Rates'!$G$42)))*('Calcification Rates'!$H$42-'Calcification Rates'!$I$42)</f>
        <v>32.972608203068376</v>
      </c>
      <c r="BO69" s="2">
        <f>((((1-'Calcification Rates'!$J$42)*BI69)*(('Calcification Rates'!$F$42+'Calcification Rates'!$G$42)*0.1))+('Calcification Rates'!$J$42*BI69*('Calcification Rates'!$F$42+'Calcification Rates'!$G$42)))*('Calcification Rates'!$H$42+'Calcification Rates'!$I$42)</f>
        <v>55.865044255335313</v>
      </c>
      <c r="BP69" s="2">
        <f>(2*'Calcification Rates'!$F$43*'Calcification Rates'!$H$43)+0.1*'Calcification Rates'!$F$43*($A69+(2*'Calcification Rates'!$F$43))*'Calcification Rates'!$H$43</f>
        <v>15.689646098911997</v>
      </c>
      <c r="BQ69" s="2">
        <f>(2*('Calcification Rates'!$F$43-'Calcification Rates'!$G$43)*('Calcification Rates'!$H$43-'Calcification Rates'!$I$43))+(0.1*('Calcification Rates'!$F$43-'Calcification Rates'!$G$43)*($A69+(2*'Calcification Rates'!$F$43-'Calcification Rates'!$G$43)))*('Calcification Rates'!$H$43-'Calcification Rates'!$I$43)</f>
        <v>9.1474618165957526</v>
      </c>
      <c r="BR69" s="2">
        <f>(2*('Calcification Rates'!$F$43+'Calcification Rates'!$G$43)*('Calcification Rates'!$H$43+'Calcification Rates'!$I$43))+(0.1*('Calcification Rates'!$F$43+'Calcification Rates'!$G$43)*($A69+(2*'Calcification Rates'!$F$43+'Calcification Rates'!$G$43)))*('Calcification Rates'!$H$43+'Calcification Rates'!$I$43)</f>
        <v>23.979716898773646</v>
      </c>
      <c r="BS69" s="2">
        <f>$A69*'Calcification Rates'!$F$44*'Calcification Rates'!$H$44</f>
        <v>106.95269555555556</v>
      </c>
      <c r="BT69" s="2">
        <f>$A69*('Calcification Rates'!$F$44-'Calcification Rates'!$G$44)*('Calcification Rates'!$H$44-'Calcification Rates'!$I$44)</f>
        <v>79.588538156268399</v>
      </c>
      <c r="BU69" s="2">
        <f>$A69*('Calcification Rates'!$F$44+'Calcification Rates'!$G$44)*('Calcification Rates'!$H$44+'Calcification Rates'!$I$44)</f>
        <v>137.39124349947122</v>
      </c>
      <c r="BV69" s="2">
        <f>(2*'Calcification Rates'!$F$45*'Calcification Rates'!$H$45)+0.1*'Calcification Rates'!$F$45*($A69+(2*'Calcification Rates'!$F$45))*'Calcification Rates'!$H$45</f>
        <v>15.689646098911997</v>
      </c>
      <c r="BW69" s="2">
        <f>(2*('Calcification Rates'!$F$45-'Calcification Rates'!$G$45)*('Calcification Rates'!$H$45-'Calcification Rates'!$I$45))+(0.1*('Calcification Rates'!$F$45-'Calcification Rates'!$G$45)*($A69+(2*'Calcification Rates'!$F$45-'Calcification Rates'!$G$45)))*('Calcification Rates'!$H$45-'Calcification Rates'!$I$45)</f>
        <v>9.1474618165957526</v>
      </c>
      <c r="BX69" s="2">
        <f>(2*('Calcification Rates'!$F$45+'Calcification Rates'!$G$45)*('Calcification Rates'!$H$45+'Calcification Rates'!$I$45))+(0.1*('Calcification Rates'!$F$45+'Calcification Rates'!$G$45)*($A69+(2*'Calcification Rates'!$F$45+'Calcification Rates'!$G$45)))*('Calcification Rates'!$H$45+'Calcification Rates'!$I$45)</f>
        <v>23.979716898773646</v>
      </c>
      <c r="BY69" s="2">
        <f>$A69*'Calcification Rates'!$F$46*'Calcification Rates'!$H$46</f>
        <v>27.175200000000004</v>
      </c>
      <c r="BZ69" s="2">
        <f>$A69*('Calcification Rates'!$F$46-'Calcification Rates'!$G$46)*('Calcification Rates'!$H$46-'Calcification Rates'!$I$46)</f>
        <v>20.959275000000002</v>
      </c>
      <c r="CA69" s="2">
        <f>$A69*('Calcification Rates'!$F$46+'Calcification Rates'!$G$46)*('Calcification Rates'!$H$46+'Calcification Rates'!$I$46)</f>
        <v>34.024275000000003</v>
      </c>
      <c r="CB69" s="2">
        <f>(2*'Calcification Rates'!$F$47*'Calcification Rates'!$H$47)+0.1*'Calcification Rates'!$F$47*(BL69+(2*'Calcification Rates'!$F$47))*'Calcification Rates'!$H$47</f>
        <v>25.693046031420018</v>
      </c>
      <c r="CC69" s="2">
        <f>(2*('Calcification Rates'!$F$47-'Calcification Rates'!$G$47)*('Calcification Rates'!$H$47-'Calcification Rates'!$I$47))+(0.1*('Calcification Rates'!$F$47-'Calcification Rates'!$G$47)*(BL69+(2*'Calcification Rates'!$F$47-'Calcification Rates'!$G$47)))*('Calcification Rates'!$H$47-'Calcification Rates'!$I$47)</f>
        <v>15.000774024887649</v>
      </c>
      <c r="CD69" s="2">
        <f>(2*('Calcification Rates'!$F$47+'Calcification Rates'!$G$47)*('Calcification Rates'!$H$47+'Calcification Rates'!$I$47))+(0.1*('Calcification Rates'!$F$47+'Calcification Rates'!$G$47)*(BL69+(2*'Calcification Rates'!$F$47+'Calcification Rates'!$G$47)))*('Calcification Rates'!$H$47+'Calcification Rates'!$I$47)</f>
        <v>39.213843738471425</v>
      </c>
      <c r="CE69" s="2">
        <f>(2*'Calcification Rates'!$F$48*'Calcification Rates'!$H$48)+0.1*'Calcification Rates'!$F$48*($A69+(2*'Calcification Rates'!$F$48))*'Calcification Rates'!$H$48</f>
        <v>15.689646098911997</v>
      </c>
      <c r="CF69" s="2">
        <f>(2*('Calcification Rates'!$F$48-'Calcification Rates'!$G$48)*('Calcification Rates'!$H$48-'Calcification Rates'!$I$48))+(0.1*('Calcification Rates'!$F$48-'Calcification Rates'!$G$48)*($A69+(2*'Calcification Rates'!$F$48-'Calcification Rates'!$G$48)))*('Calcification Rates'!$H$48-'Calcification Rates'!$I$48)</f>
        <v>9.1474618165957526</v>
      </c>
      <c r="CG69" s="2">
        <f>(2*('Calcification Rates'!$F$48+'Calcification Rates'!$G$48)*('Calcification Rates'!$H$48+'Calcification Rates'!$I$48))+(0.1*('Calcification Rates'!$F$48+'Calcification Rates'!$G$48)*($A69+(2*'Calcification Rates'!$F$48+'Calcification Rates'!$G$48)))*('Calcification Rates'!$H$48+'Calcification Rates'!$I$48)</f>
        <v>23.979716898773646</v>
      </c>
      <c r="CH69" s="2">
        <f>((((1-'Calcification Rates'!$J$52)*$A69)*'Calcification Rates'!$F$52*0.1)+('Calcification Rates'!$J$52*$A69*'Calcification Rates'!$F$52))*'Calcification Rates'!$H$52</f>
        <v>148.38280155999999</v>
      </c>
      <c r="CI69" s="2">
        <f>((((1-'Calcification Rates'!$J$52)*$A69)*(('Calcification Rates'!$F$52-'Calcification Rates'!$G$52)*0.1))+('Calcification Rates'!$J$52*$A69*('Calcification Rates'!$F$52-'Calcification Rates'!$G$52)))*('Calcification Rates'!$H$52-'Calcification Rates'!$I$52)</f>
        <v>97.133468948707289</v>
      </c>
      <c r="CJ69" s="2">
        <f>((((1-'Calcification Rates'!$J$52)*$A69)*(('Calcification Rates'!$F$52+'Calcification Rates'!$G$52)*0.1))+('Calcification Rates'!$J$52*$A69*('Calcification Rates'!$F$52+'Calcification Rates'!$G$52)))*('Calcification Rates'!$H$52+'Calcification Rates'!$I$52)</f>
        <v>209.92825595179539</v>
      </c>
      <c r="CK69" s="2">
        <f>((((1-'Calcification Rates'!$J$53)*$A69)*'Calcification Rates'!$F$53*0.1)+('Calcification Rates'!$J$53*$A69*'Calcification Rates'!$F$53))*'Calcification Rates'!$H$53</f>
        <v>177.56771555527277</v>
      </c>
      <c r="CL69" s="2">
        <f>((((1-'Calcification Rates'!$J$53)*$A69)*(('Calcification Rates'!$F$53-'Calcification Rates'!$G$53)*0.1))+('Calcification Rates'!$J$53*$A69*('Calcification Rates'!$F$53-'Calcification Rates'!$G$53)))*('Calcification Rates'!$H$53-'Calcification Rates'!$I$53)</f>
        <v>122.89209739347719</v>
      </c>
      <c r="CM69" s="2">
        <f>((((1-'Calcification Rates'!$J$53)*$A69)*(('Calcification Rates'!$F$53+'Calcification Rates'!$G$53)*0.1))+('Calcification Rates'!$J$53*$A69*('Calcification Rates'!$F$53+'Calcification Rates'!$G$53)))*('Calcification Rates'!$H$53+'Calcification Rates'!$I$53)</f>
        <v>242.24717956258758</v>
      </c>
      <c r="CN69" s="2">
        <f>((((1-'Calcification Rates'!$J$54)*$A69)*'Calcification Rates'!$F$54*0.1)+('Calcification Rates'!$J$54*$A69*'Calcification Rates'!$F$54))*'Calcification Rates'!$H$54</f>
        <v>151.39052842783045</v>
      </c>
      <c r="CO69" s="2">
        <f>((((1-'Calcification Rates'!$J$54)*$A69)*(('Calcification Rates'!$F$54-'Calcification Rates'!$G$54)*0.1))+('Calcification Rates'!$J$54*$A69*('Calcification Rates'!$F$54-'Calcification Rates'!$G$54)))*('Calcification Rates'!$H$54-'Calcification Rates'!$I$54)</f>
        <v>108.28032160117895</v>
      </c>
      <c r="CP69" s="2">
        <f>((((1-'Calcification Rates'!$J$54)*$A69)*(('Calcification Rates'!$F$54+'Calcification Rates'!$G$54)*0.1))+('Calcification Rates'!$J$54*$A69*('Calcification Rates'!$F$54+'Calcification Rates'!$G$54)))*('Calcification Rates'!$H$54+'Calcification Rates'!$I$54)</f>
        <v>201.35295585399172</v>
      </c>
      <c r="CQ69" s="2">
        <f>((((1-'Calcification Rates'!$J$55)*$A69)*'Calcification Rates'!$F$55*0.1)+('Calcification Rates'!$J$55*$A69*'Calcification Rates'!$F$55))*'Calcification Rates'!$H$55</f>
        <v>151.40210642864582</v>
      </c>
      <c r="CR69" s="2">
        <f>((((1-'Calcification Rates'!$J$55)*$A69)*(('Calcification Rates'!$F$55-'Calcification Rates'!$G$55)*0.1))+('Calcification Rates'!$J$55*$A69*('Calcification Rates'!$F$55-'Calcification Rates'!$G$55)))*('Calcification Rates'!$H$55-'Calcification Rates'!$I$55)</f>
        <v>110.63345853528142</v>
      </c>
      <c r="CS69" s="2">
        <f>((((1-'Calcification Rates'!$J$55)*$A69)*(('Calcification Rates'!$F$55+'Calcification Rates'!$G$55)*0.1))+('Calcification Rates'!$J$55*$A69*('Calcification Rates'!$F$55+'Calcification Rates'!$G$55)))*('Calcification Rates'!$H$55+'Calcification Rates'!$I$55)</f>
        <v>198.37059623329949</v>
      </c>
      <c r="CT69" s="2">
        <f>((((1-'Calcification Rates'!$J$56)*$A69)*'Calcification Rates'!$F$56*0.1)+('Calcification Rates'!$J$56*$A69*'Calcification Rates'!$F$56))*'Calcification Rates'!$H$56</f>
        <v>146.23864768333334</v>
      </c>
      <c r="CU69" s="2">
        <f>((((1-'Calcification Rates'!$J$56)*$A69)*(('Calcification Rates'!$F$56-'Calcification Rates'!$G$56)*0.1))+('Calcification Rates'!$J$56*$A69*('Calcification Rates'!$F$56-'Calcification Rates'!$G$56)))*('Calcification Rates'!$H$56-'Calcification Rates'!$I$56)</f>
        <v>108.36202380551205</v>
      </c>
      <c r="CV69" s="2">
        <f>((((1-'Calcification Rates'!$J$56)*$A69)*(('Calcification Rates'!$F$56+'Calcification Rates'!$G$56)*0.1))+('Calcification Rates'!$J$56*$A69*('Calcification Rates'!$F$56+'Calcification Rates'!$G$56)))*('Calcification Rates'!$H$56+'Calcification Rates'!$I$56)</f>
        <v>189.68555535604247</v>
      </c>
      <c r="CW69" s="2">
        <f>((((1-'Calcification Rates'!$J$57)*$A69)*'Calcification Rates'!$F$57*0.1)+('Calcification Rates'!$J$57*$A69*'Calcification Rates'!$F$57))*'Calcification Rates'!$H$57</f>
        <v>149.56225331249999</v>
      </c>
      <c r="CX69" s="2">
        <f>((((1-'Calcification Rates'!$J$57)*$A69)*(('Calcification Rates'!$F$57-'Calcification Rates'!$G$57)*0.1))+('Calcification Rates'!$J$57*$A69*('Calcification Rates'!$F$57-'Calcification Rates'!$G$57)))*('Calcification Rates'!$H$57-'Calcification Rates'!$I$57)</f>
        <v>97.942598439597404</v>
      </c>
      <c r="CY69" s="2">
        <f>((((1-'Calcification Rates'!$J$57)*$A69)*(('Calcification Rates'!$F$57+'Calcification Rates'!$G$57)*0.1))+('Calcification Rates'!$J$57*$A69*('Calcification Rates'!$F$57+'Calcification Rates'!$G$57)))*('Calcification Rates'!$H$57+'Calcification Rates'!$I$57)</f>
        <v>210.46571451021566</v>
      </c>
      <c r="CZ69" s="2">
        <f>((((1-'Calcification Rates'!$J$58)*$A69)*'Calcification Rates'!$F$58*0.1)+('Calcification Rates'!$J$58*$A69*'Calcification Rates'!$F$58))*'Calcification Rates'!$H$58</f>
        <v>151.39052842783045</v>
      </c>
      <c r="DA69" s="2">
        <f>((((1-'Calcification Rates'!$J$58)*$A69)*(('Calcification Rates'!$F$58-'Calcification Rates'!$G$58)*0.1))+('Calcification Rates'!$J$58*$A69*('Calcification Rates'!$F$58-'Calcification Rates'!$G$58)))*('Calcification Rates'!$H$58-'Calcification Rates'!$I$58)</f>
        <v>108.28032160117895</v>
      </c>
      <c r="DB69" s="2">
        <f>((((1-'Calcification Rates'!$J$58)*$A69)*(('Calcification Rates'!$F$58+'Calcification Rates'!$G$58)*0.1))+('Calcification Rates'!$J$58*$A69*('Calcification Rates'!$F$58+'Calcification Rates'!$G$58)))*('Calcification Rates'!$H$58+'Calcification Rates'!$I$58)</f>
        <v>201.35295585399172</v>
      </c>
      <c r="DC69" s="2">
        <f>((((1-'Calcification Rates'!$J$59)*$A69)*'Calcification Rates'!$F$59*0.1)+('Calcification Rates'!$J$59*$A69*'Calcification Rates'!$F$59))*'Calcification Rates'!$H$59</f>
        <v>125.50068551999998</v>
      </c>
      <c r="DD69" s="2">
        <f>((((1-'Calcification Rates'!$J$59)*$A69)*(('Calcification Rates'!$F$59-'Calcification Rates'!$G$59)*0.1))+('Calcification Rates'!$J$59*$A69*('Calcification Rates'!$F$59-'Calcification Rates'!$G$59)))*('Calcification Rates'!$H$59-'Calcification Rates'!$I$59)</f>
        <v>97.357143899999983</v>
      </c>
      <c r="DE69" s="2">
        <f>((((1-'Calcification Rates'!$J$59)*$A69)*(('Calcification Rates'!$F$59+'Calcification Rates'!$G$59)*0.1))+('Calcification Rates'!$J$59*$A69*('Calcification Rates'!$F$59+'Calcification Rates'!$G$59)))*('Calcification Rates'!$H$59+'Calcification Rates'!$I$59)</f>
        <v>156.31290011999999</v>
      </c>
      <c r="DF69" s="2">
        <f>((((1-'Calcification Rates'!$J$60)*$A69)*'Calcification Rates'!$F$60*0.1)+('Calcification Rates'!$J$60*$A69*'Calcification Rates'!$F$60))*'Calcification Rates'!$H$60</f>
        <v>163.04626569512192</v>
      </c>
      <c r="DG69" s="2">
        <f>((((1-'Calcification Rates'!$J$60)*$A69)*(('Calcification Rates'!$F$60-'Calcification Rates'!$G$60)*0.1))+('Calcification Rates'!$J$60*$A69*('Calcification Rates'!$F$60-'Calcification Rates'!$G$60)))*('Calcification Rates'!$H$60-'Calcification Rates'!$I$60)</f>
        <v>124.56927828266481</v>
      </c>
      <c r="DH69" s="2">
        <f>((((1-'Calcification Rates'!$J$60)*$A69)*(('Calcification Rates'!$F$60+'Calcification Rates'!$G$60)*0.1))+('Calcification Rates'!$J$60*$A69*('Calcification Rates'!$F$60+'Calcification Rates'!$G$60)))*('Calcification Rates'!$H$60+'Calcification Rates'!$I$60)</f>
        <v>206.54369581849426</v>
      </c>
      <c r="DI69" s="2">
        <f>((((1-'Calcification Rates'!$J$61)*$A69)*'Calcification Rates'!$F$61*0.1)+('Calcification Rates'!$J$61*$A69*'Calcification Rates'!$F$61))*'Calcification Rates'!$H$61</f>
        <v>151.39052842783045</v>
      </c>
      <c r="DJ69" s="2">
        <f>((((1-'Calcification Rates'!$J$61)*$A69)*(('Calcification Rates'!$F$61-'Calcification Rates'!$G$61)*0.1))+('Calcification Rates'!$J$61*$A69*('Calcification Rates'!$F$61-'Calcification Rates'!$G$61)))*('Calcification Rates'!$H$61-'Calcification Rates'!$I$61)</f>
        <v>108.28032160117895</v>
      </c>
      <c r="DK69" s="2">
        <f>((((1-'Calcification Rates'!$J$61)*$A69)*(('Calcification Rates'!$F$61+'Calcification Rates'!$G$61)*0.1))+('Calcification Rates'!$J$61*$A69*('Calcification Rates'!$F$61+'Calcification Rates'!$G$61)))*('Calcification Rates'!$H$61+'Calcification Rates'!$I$61)</f>
        <v>201.35295585399172</v>
      </c>
      <c r="DL69" s="2">
        <f>(2*'Calcification Rates'!$F$62*'Calcification Rates'!$H$62)+0.1*'Calcification Rates'!$F$62*(CV69+(2*'Calcification Rates'!$F$62))*'Calcification Rates'!$H$62</f>
        <v>37.214145075517834</v>
      </c>
      <c r="DM69" s="2">
        <f>(2*('Calcification Rates'!$F$62-'Calcification Rates'!$G$62)*('Calcification Rates'!$H$62-'Calcification Rates'!$I$62))+(0.1*('Calcification Rates'!$F$62-'Calcification Rates'!$G$62)*(CV69+(2*'Calcification Rates'!$F$62-'Calcification Rates'!$G$62)))*('Calcification Rates'!$H$62-'Calcification Rates'!$I$62)</f>
        <v>21.742140974399423</v>
      </c>
      <c r="DN69" s="2">
        <f>(2*('Calcification Rates'!$F$62+'Calcification Rates'!$G$62)*('Calcification Rates'!$H$62+'Calcification Rates'!$I$62))+(0.1*('Calcification Rates'!$F$62+'Calcification Rates'!$G$62)*(CV69+(2*'Calcification Rates'!$F$62+'Calcification Rates'!$G$62)))*('Calcification Rates'!$H$62+'Calcification Rates'!$I$62)</f>
        <v>56.759266830088514</v>
      </c>
      <c r="DO69" s="2">
        <f>((((((((($A69*2)/PI())/2)+'Calcification Rates'!$F$63)^2)*PI())/2))-((((((($A69*2)/PI())/2)^2)*PI())/2)))*'Calcification Rates'!$H$63</f>
        <v>71.783553363100879</v>
      </c>
      <c r="DP69" s="2">
        <f>((((((((($A69*2)/PI())/2)+('Calcification Rates'!$F$63-'Calcification Rates'!$G$63))^2)*PI())/2))-((((((($A69*2)/PI())/2)^2)*PI())/2)))*('Calcification Rates'!$H$63-'Calcification Rates'!$I$63)</f>
        <v>52.814112790502882</v>
      </c>
      <c r="DQ69" s="2">
        <f>((((((((($A69*2)/PI())/2)+('Calcification Rates'!$F$63+'Calcification Rates'!$G$63))^2)*PI())/2))-((((((($A69*2)/PI())/2)^2)*PI())/2)))*('Calcification Rates'!$H$63+'Calcification Rates'!$I$63)</f>
        <v>92.918316475640438</v>
      </c>
      <c r="DR69" s="2">
        <f>(2*'Calcification Rates'!$F$64*'Calcification Rates'!$H$64)+0.1*'Calcification Rates'!$F$64*($A69+(2*'Calcification Rates'!$F$64))*'Calcification Rates'!$H$64</f>
        <v>15.689646098911997</v>
      </c>
      <c r="DS69" s="2">
        <f>(2*('Calcification Rates'!$F$64-'Calcification Rates'!$G$64)*('Calcification Rates'!$H$64-'Calcification Rates'!$I$64))+(0.1*('Calcification Rates'!$F$64-'Calcification Rates'!$G$64)*($A69+(2*'Calcification Rates'!$F$64-'Calcification Rates'!$G$64)))*('Calcification Rates'!$H$64-'Calcification Rates'!$I$64)</f>
        <v>9.1474618165957526</v>
      </c>
      <c r="DT69" s="2">
        <f>(2*('Calcification Rates'!$F$64+'Calcification Rates'!$G$64)*('Calcification Rates'!$H$64+'Calcification Rates'!$I$64))+(0.1*('Calcification Rates'!$F$64+'Calcification Rates'!$G$64)*($A69+(2*'Calcification Rates'!$F$64+'Calcification Rates'!$G$64)))*('Calcification Rates'!$H$64+'Calcification Rates'!$I$64)</f>
        <v>23.979716898773646</v>
      </c>
      <c r="DU69" s="2">
        <f>((((((((($A69*2)/PI())/2)+'Calcification Rates'!$F$65)^2)*PI())/2))-((((((($A69*2)/PI())/2)^2)*PI())/2)))*'Calcification Rates'!$H$65</f>
        <v>71.783553363100879</v>
      </c>
      <c r="DV69" s="2">
        <f>((((((((($A69*2)/PI())/2)+('Calcification Rates'!$F$65-'Calcification Rates'!$G$65))^2)*PI())/2))-((((((($A69*2)/PI())/2)^2)*PI())/2)))*('Calcification Rates'!$H$65-'Calcification Rates'!$I$65)</f>
        <v>52.814112790502882</v>
      </c>
      <c r="DW69" s="2">
        <f>((((((((($A69*2)/PI())/2)+('Calcification Rates'!$F$65+'Calcification Rates'!$G$65))^2)*PI())/2))-((((((($A69*2)/PI())/2)^2)*PI())/2)))*('Calcification Rates'!$H$65+'Calcification Rates'!$I$65)</f>
        <v>92.918316475640438</v>
      </c>
      <c r="DX69" s="2">
        <f>(2*'Calcification Rates'!$F$66*'Calcification Rates'!$H$66)+0.1*'Calcification Rates'!$F$66*(DH69+(2*'Calcification Rates'!$F$66))*'Calcification Rates'!$H$66</f>
        <v>40.171812146253792</v>
      </c>
      <c r="DY69" s="2">
        <f>(2*('Calcification Rates'!$F$66-'Calcification Rates'!$G$66)*('Calcification Rates'!$H$66-'Calcification Rates'!$I$66))+(0.1*('Calcification Rates'!$F$66-'Calcification Rates'!$G$66)*(DH69+(2*'Calcification Rates'!$F$66-'Calcification Rates'!$G$66)))*('Calcification Rates'!$H$66-'Calcification Rates'!$I$66)</f>
        <v>23.472767450398099</v>
      </c>
      <c r="DZ69" s="2">
        <f>(2*('Calcification Rates'!$F$66+'Calcification Rates'!$G$66)*('Calcification Rates'!$H$66+'Calcification Rates'!$I$66))+(0.1*('Calcification Rates'!$F$66+'Calcification Rates'!$G$66)*(DH69+(2*'Calcification Rates'!$F$66+'Calcification Rates'!$G$66)))*('Calcification Rates'!$H$66+'Calcification Rates'!$I$66)</f>
        <v>61.263482957523941</v>
      </c>
      <c r="EA69" s="2">
        <f>((((((((($A69*2)/PI())/2)+'Calcification Rates'!$F$67)^2)*PI())/2))-((((((($A69*2)/PI())/2)^2)*PI())/2)))*'Calcification Rates'!$H$67</f>
        <v>71.783553363100879</v>
      </c>
      <c r="EB69" s="2">
        <f>((((((((($A69*2)/PI())/2)+('Calcification Rates'!$F$67-'Calcification Rates'!$G$67))^2)*PI())/2))-((((((($A69*2)/PI())/2)^2)*PI())/2)))*('Calcification Rates'!$H$67-'Calcification Rates'!$I$67)</f>
        <v>52.814112790502882</v>
      </c>
      <c r="EC69" s="2">
        <f>((((((((($A69*2)/PI())/2)+('Calcification Rates'!$F$67+'Calcification Rates'!$G$67))^2)*PI())/2))-((((((($A69*2)/PI())/2)^2)*PI())/2)))*('Calcification Rates'!$H$67+'Calcification Rates'!$I$67)</f>
        <v>92.918316475640438</v>
      </c>
      <c r="ED69" s="2">
        <f>((((((((($A69*2)/PI())/2)+'Calcification Rates'!$F$68)^2)*PI())/2))-((((((($A69*2)/PI())/2)^2)*PI())/2)))*'Calcification Rates'!$H$68</f>
        <v>71.783553363100879</v>
      </c>
      <c r="EE69" s="2">
        <f>((((((((($A69*2)/PI())/2)+('Calcification Rates'!$F$68-'Calcification Rates'!$G$68))^2)*PI())/2))-((((((($A69*2)/PI())/2)^2)*PI())/2)))*('Calcification Rates'!$H$68-'Calcification Rates'!$I$68)</f>
        <v>52.814112790502882</v>
      </c>
      <c r="EF69" s="2">
        <f>((((((((($A69*2)/PI())/2)+('Calcification Rates'!$F$68+'Calcification Rates'!$G$68))^2)*PI())/2))-((((((($A69*2)/PI())/2)^2)*PI())/2)))*('Calcification Rates'!$H$68+'Calcification Rates'!$I$68)</f>
        <v>92.918316475640438</v>
      </c>
      <c r="EG69" s="2">
        <f>((((1-'Calcification Rates'!$J$69)*$A69)*'Calcification Rates'!$F$69*0.1)+('Calcification Rates'!$J$69*$A69*'Calcification Rates'!$F$69))*'Calcification Rates'!$H$69</f>
        <v>20.564105650000005</v>
      </c>
      <c r="EH69" s="2">
        <f>((((1-'Calcification Rates'!$J$69)*EC69)*(('Calcification Rates'!$F$69-'Calcification Rates'!$G$69)*0.1))+('Calcification Rates'!$J$69*EC69*('Calcification Rates'!$F$69-'Calcification Rates'!$G$69)))*('Calcification Rates'!$H$69-'Calcification Rates'!$I$69)</f>
        <v>21.074591468911123</v>
      </c>
      <c r="EI69" s="2">
        <f>((((1-'Calcification Rates'!$J$69)*EC69)*(('Calcification Rates'!$F$69+'Calcification Rates'!$G$69)*0.1))+('Calcification Rates'!$J$69*EC69*('Calcification Rates'!$F$69+'Calcification Rates'!$G$69)))*('Calcification Rates'!$H$69+'Calcification Rates'!$I$69)</f>
        <v>36.75557495363195</v>
      </c>
      <c r="EJ69" s="2">
        <f>(2*'Calcification Rates'!$F$70*'Calcification Rates'!$H$70)+0.1*'Calcification Rates'!$F$70*(DT69+(2*'Calcification Rates'!$F$70))*'Calcification Rates'!$H$70</f>
        <v>8.141976473923549</v>
      </c>
      <c r="EK69" s="2">
        <f>(2*('Calcification Rates'!$F$70-'Calcification Rates'!$G$70)*('Calcification Rates'!$H$70-'Calcification Rates'!$I$70))+(0.1*('Calcification Rates'!$F$70-'Calcification Rates'!$G$70)*(DT69+(2*'Calcification Rates'!$F$70-'Calcification Rates'!$G$70)))*('Calcification Rates'!$H$70-'Calcification Rates'!$I$70)</f>
        <v>4.731076681724673</v>
      </c>
      <c r="EL69" s="2">
        <f>(2*('Calcification Rates'!$F$70+'Calcification Rates'!$G$70)*('Calcification Rates'!$H$70+'Calcification Rates'!$I$70))+(0.1*('Calcification Rates'!$F$70+'Calcification Rates'!$G$70)*(DT69+(2*'Calcification Rates'!$F$70+'Calcification Rates'!$G$70)))*('Calcification Rates'!$H$70+'Calcification Rates'!$I$70)</f>
        <v>12.485409244677864</v>
      </c>
      <c r="EM69" s="2">
        <f>((((1-'Calcification Rates'!$J$71)*$A69)*'Calcification Rates'!$F$71*0.1)+('Calcification Rates'!$J$71*$A69*'Calcification Rates'!$F$71))*'Calcification Rates'!$H$71</f>
        <v>151.39052842783045</v>
      </c>
      <c r="EN69" s="2">
        <f>((((1-'Calcification Rates'!$J$71)*$A69)*(('Calcification Rates'!$F$71-'Calcification Rates'!$G$71)*0.1))+('Calcification Rates'!$J$71*$A69*('Calcification Rates'!$F$71-'Calcification Rates'!$G$71)))*('Calcification Rates'!$H$71-'Calcification Rates'!$I$71)</f>
        <v>108.28032160117895</v>
      </c>
      <c r="EO69" s="2">
        <f>((((1-'Calcification Rates'!$J$71)*$A69)*(('Calcification Rates'!$F$71+'Calcification Rates'!$G$71)*0.1))+('Calcification Rates'!$J$71*$A69*('Calcification Rates'!$F$71+'Calcification Rates'!$G$71)))*('Calcification Rates'!$H$71+'Calcification Rates'!$I$71)</f>
        <v>201.35295585399172</v>
      </c>
      <c r="EP69" s="2">
        <f>(2*'Calcification Rates'!$F$72*'Calcification Rates'!$H$72)+0.1*'Calcification Rates'!$F$72*($A69+(2*'Calcification Rates'!$F$72))*'Calcification Rates'!$H$72</f>
        <v>15.689646098911997</v>
      </c>
      <c r="EQ69" s="2">
        <f>(2*('Calcification Rates'!$F$72-'Calcification Rates'!$G$72)*('Calcification Rates'!$H$72-'Calcification Rates'!$I$72))+(0.1*('Calcification Rates'!$F$72-'Calcification Rates'!$G$72)*($A69+(2*'Calcification Rates'!$F$72-'Calcification Rates'!$G$72)))*('Calcification Rates'!$H$72-'Calcification Rates'!$I$72)</f>
        <v>9.1474618165957526</v>
      </c>
      <c r="ER69" s="2">
        <f>(2*('Calcification Rates'!$F$72+'Calcification Rates'!$G$72)*('Calcification Rates'!$H$72+'Calcification Rates'!$I$72))+(0.1*('Calcification Rates'!$F$72+'Calcification Rates'!$G$72)*($A69+(2*'Calcification Rates'!$F$72+'Calcification Rates'!$G$72)))*('Calcification Rates'!$H$72+'Calcification Rates'!$I$72)</f>
        <v>23.979716898773646</v>
      </c>
      <c r="ES69" s="2">
        <f>$A69*'Calcification Rates'!$F$73*'Calcification Rates'!$H$73</f>
        <v>90.450000000000017</v>
      </c>
      <c r="ET69" s="2">
        <f>$A69*('Calcification Rates'!$F$73-'Calcification Rates'!$G$73)*('Calcification Rates'!$H$73-'Calcification Rates'!$I$73)</f>
        <v>63.327730000000003</v>
      </c>
      <c r="EU69" s="2">
        <f>$A69*('Calcification Rates'!$F$73+'Calcification Rates'!$G$73)*('Calcification Rates'!$H$73+'Calcification Rates'!$I$73)</f>
        <v>122.37148000000001</v>
      </c>
      <c r="EV69" s="2">
        <f>(2*'Calcification Rates'!$F$74*'Calcification Rates'!$H$74)+0.1*'Calcification Rates'!$F$74*($A69+(2*'Calcification Rates'!$F$74))*'Calcification Rates'!$H$74</f>
        <v>15.689646098911997</v>
      </c>
      <c r="EW69" s="2">
        <f>(2*('Calcification Rates'!$F$74-'Calcification Rates'!$G$74)*('Calcification Rates'!$H$74-'Calcification Rates'!$I$74))+(0.1*('Calcification Rates'!$F$74-'Calcification Rates'!$G$74)*($A69+(2*'Calcification Rates'!$F$74-'Calcification Rates'!$G$74)))*('Calcification Rates'!$H$74-'Calcification Rates'!$I$74)</f>
        <v>9.1474618165957526</v>
      </c>
      <c r="EX69" s="2">
        <f>(2*('Calcification Rates'!$F$74+'Calcification Rates'!$G$74)*('Calcification Rates'!$H$74+'Calcification Rates'!$I$74))+(0.1*('Calcification Rates'!$F$74+'Calcification Rates'!$G$74)*($A69+(2*'Calcification Rates'!$F$74+'Calcification Rates'!$G$74)))*('Calcification Rates'!$H$74+'Calcification Rates'!$I$74)</f>
        <v>23.979716898773646</v>
      </c>
      <c r="EY69" s="2">
        <f>$A69*'Calcification Rates'!$F$75*'Calcification Rates'!$H$75</f>
        <v>56.489030884353753</v>
      </c>
      <c r="EZ69" s="2">
        <f>$A69*('Calcification Rates'!$F$75-'Calcification Rates'!$G$75)*('Calcification Rates'!$H$75-'Calcification Rates'!$I$75)</f>
        <v>43.85157446386139</v>
      </c>
      <c r="FA69" s="2">
        <f>$A69*('Calcification Rates'!$F$75+'Calcification Rates'!$G$75)*('Calcification Rates'!$H$75+'Calcification Rates'!$I$75)</f>
        <v>70.596170288789409</v>
      </c>
      <c r="FB69" s="2">
        <f>((((1-'Calcification Rates'!$J$76)*$A69)*'Calcification Rates'!$F$76*0.1)+('Calcification Rates'!$J$76*$A69*'Calcification Rates'!$F$76))*'Calcification Rates'!$H$76</f>
        <v>38.67642</v>
      </c>
      <c r="FC69" s="2">
        <f>((((1-'Calcification Rates'!$J$76)*$A69)*(('Calcification Rates'!$F$76-'Calcification Rates'!$G$76)*0.1))+('Calcification Rates'!$J$76*$A69*('Calcification Rates'!$F$76-'Calcification Rates'!$G$76)))*('Calcification Rates'!$H$76-'Calcification Rates'!$I$76)</f>
        <v>27.070056095999998</v>
      </c>
      <c r="FD69" s="2">
        <f>((((1-'Calcification Rates'!$J$76)*$A69)*(('Calcification Rates'!$F$76+'Calcification Rates'!$G$76)*0.1))+('Calcification Rates'!$J$76*$A69*('Calcification Rates'!$F$76+'Calcification Rates'!$G$76)))*('Calcification Rates'!$H$76+'Calcification Rates'!$I$76)</f>
        <v>52.338650495999993</v>
      </c>
      <c r="FE69" s="113">
        <f>$A69*'Calcification Rates'!$F$77*'Calcification Rates'!$H$77</f>
        <v>118.59000000000003</v>
      </c>
      <c r="FF69" s="113">
        <f>$A69*('Calcification Rates'!$F$77-'Calcification Rates'!$G$77)*('Calcification Rates'!$H$77-'Calcification Rates'!$I$77)</f>
        <v>82.87230000000001</v>
      </c>
      <c r="FG69" s="113">
        <f>$A69*('Calcification Rates'!$F$77+'Calcification Rates'!$G$77)*('Calcification Rates'!$H$77+'Calcification Rates'!$I$77)</f>
        <v>160.66600000000005</v>
      </c>
      <c r="FH69" s="113">
        <f>$A69*'Calcification Rates'!$F$81*'Calcification Rates'!$H$81</f>
        <v>11.926</v>
      </c>
      <c r="FI69" s="113">
        <f>$A69*('Calcification Rates'!$F$81-'Calcification Rates'!$G$81)*('Calcification Rates'!$H$81-'Calcification Rates'!$I$81)</f>
        <v>6.7669999999999995</v>
      </c>
      <c r="FJ69" s="113">
        <f>$A69*('Calcification Rates'!$F$81+'Calcification Rates'!$G$81)*('Calcification Rates'!$H$81+'Calcification Rates'!$I$81)</f>
        <v>17.085000000000001</v>
      </c>
      <c r="FK69" s="113">
        <f>$A69*'Calcification Rates'!$F$84*'Calcification Rates'!$H$84</f>
        <v>11.926</v>
      </c>
      <c r="FL69" s="113">
        <f>$A69*('Calcification Rates'!$F$84-'Calcification Rates'!$G$84)*('Calcification Rates'!$H$84-'Calcification Rates'!$I$84)</f>
        <v>6.7669999999999995</v>
      </c>
      <c r="FM69" s="113">
        <f>$A69*('Calcification Rates'!$F$84+'Calcification Rates'!$G$84)*('Calcification Rates'!$H$84+'Calcification Rates'!$I$84)</f>
        <v>17.085000000000001</v>
      </c>
    </row>
    <row r="70" spans="1:169" x14ac:dyDescent="0.3">
      <c r="A70" s="1">
        <v>68</v>
      </c>
      <c r="B70" s="2">
        <f>((((1-'Calcification Rates'!$J$11)*A70)*'Calcification Rates'!$F$11*0.1)+('Calcification Rates'!$J$11*A70*'Calcification Rates'!$F$11))*'Calcification Rates'!$H$11</f>
        <v>153.65008855361896</v>
      </c>
      <c r="C70" s="2">
        <f>((((1-'Calcification Rates'!$J$11)*A70)*(('Calcification Rates'!$F$11-'Calcification Rates'!$G$11)*0.1))+('Calcification Rates'!$J$11*A70*('Calcification Rates'!$F$11-'Calcification Rates'!$G$11)))*('Calcification Rates'!$H$11-'Calcification Rates'!$I$11)</f>
        <v>109.89644580418161</v>
      </c>
      <c r="D70" s="2">
        <f>((((1-'Calcification Rates'!$J$11)*A70)*(('Calcification Rates'!$F$11+'Calcification Rates'!$G$11)*0.1))+('Calcification Rates'!$J$11*A70*('Calcification Rates'!$F$11+'Calcification Rates'!$G$11)))*('Calcification Rates'!$H$11+'Calcification Rates'!$I$11)</f>
        <v>204.35822385181251</v>
      </c>
      <c r="E70" s="2">
        <f>((((1-'Calcification Rates'!$J$12)*A70)*'Calcification Rates'!$F$12*0.1)+('Calcification Rates'!$J$12*A70*'Calcification Rates'!$F$12))*'Calcification Rates'!$H$12</f>
        <v>26.676557368251689</v>
      </c>
      <c r="F70" s="2">
        <f>((((1-'Calcification Rates'!$J$12)*A70)*(('Calcification Rates'!$F$12-'Calcification Rates'!$G$12)*0.1))+('Calcification Rates'!$J$12*A70*('Calcification Rates'!$F$12-'Calcification Rates'!$G$12)))*('Calcification Rates'!$H$12-'Calcification Rates'!$I$12)</f>
        <v>20.112834152368698</v>
      </c>
      <c r="G70" s="2">
        <f>((((1-'Calcification Rates'!$J$12)*A70)*(('Calcification Rates'!$F$12+'Calcification Rates'!$G$12)*0.1))+('Calcification Rates'!$J$12*A70*('Calcification Rates'!$F$12+'Calcification Rates'!$G$12)))*('Calcification Rates'!$H$12+'Calcification Rates'!$I$12)</f>
        <v>34.076902958430082</v>
      </c>
      <c r="H70" s="2">
        <f>(2*'Calcification Rates'!$F$13*'Calcification Rates'!$H$13)+0.1*'Calcification Rates'!$F$13*(A70+(2*'Calcification Rates'!$F$13))*'Calcification Rates'!$H$13</f>
        <v>15.865090542344152</v>
      </c>
      <c r="I70" s="2">
        <f>(2*('Calcification Rates'!$F$13-'Calcification Rates'!$G$13)*('Calcification Rates'!$H$13-'Calcification Rates'!$I$13))+(0.1*('Calcification Rates'!$F$13-'Calcification Rates'!$G$13)*(A70+(2*'Calcification Rates'!$F$13-'Calcification Rates'!$G$13)))*('Calcification Rates'!$H$13-'Calcification Rates'!$I$13)</f>
        <v>9.2501200237600187</v>
      </c>
      <c r="J70" s="2">
        <f>(2*('Calcification Rates'!$F$13+'Calcification Rates'!$G$13)*('Calcification Rates'!$H$13+'Calcification Rates'!$I$13))+(0.1*('Calcification Rates'!$F$13+'Calcification Rates'!$G$13)*(A70+(2*'Calcification Rates'!$F$13+'Calcification Rates'!$G$13)))*('Calcification Rates'!$H$13+'Calcification Rates'!$I$13)</f>
        <v>24.246900348660525</v>
      </c>
      <c r="K70" s="2">
        <f>(2*'Calcification Rates'!$F$14*'Calcification Rates'!$H$14)+0.1*'Calcification Rates'!$F$14*(A70+(2*'Calcification Rates'!$F$14))*'Calcification Rates'!$H$14</f>
        <v>29.692666994759357</v>
      </c>
      <c r="L70" s="2">
        <f>(2*('Calcification Rates'!$F$14-'Calcification Rates'!$G$14)*('Calcification Rates'!$H$14-'Calcification Rates'!$I$14))+(0.1*('Calcification Rates'!$F$14-'Calcification Rates'!$G$14)*(A70+(2*'Calcification Rates'!$F$14-'Calcification Rates'!$G$14)))*('Calcification Rates'!$H$14-'Calcification Rates'!$I$14)</f>
        <v>18.541059253437034</v>
      </c>
      <c r="M70" s="2">
        <f>(2*('Calcification Rates'!$F$14+'Calcification Rates'!$G$14)*('Calcification Rates'!$H$14+'Calcification Rates'!$I$14))+(0.1*('Calcification Rates'!$F$14+'Calcification Rates'!$G$14)*(A70+(2*'Calcification Rates'!$F$14+'Calcification Rates'!$G$14)))*('Calcification Rates'!$H$14+'Calcification Rates'!$I$14)</f>
        <v>43.516253243049029</v>
      </c>
      <c r="N70" s="2">
        <f>((((((((($A70*2)/PI())/2)+'Calcification Rates'!$F$15)^2)*PI())/2))-((((((($A70*2)/PI())/2)^2)*PI())/2)))*'Calcification Rates'!$H$15</f>
        <v>85.025767963254751</v>
      </c>
      <c r="O70" s="2">
        <f>((((((((($A70*2)/PI())/2)+('Calcification Rates'!$F$15-'Calcification Rates'!$G$15))^2)*PI())/2))-((((((($A70*2)/PI())/2)^2)*PI())/2)))*('Calcification Rates'!$H$15-'Calcification Rates'!$I$15)</f>
        <v>64.886642924623629</v>
      </c>
      <c r="P70" s="2">
        <f>((((((((($A70*2)/PI())/2)+('Calcification Rates'!$F$15+'Calcification Rates'!$G$15))^2)*PI())/2))-((((((($A70*2)/PI())/2)^2)*PI())/2)))*('Calcification Rates'!$H$15+'Calcification Rates'!$I$15)</f>
        <v>107.68766978439388</v>
      </c>
      <c r="Q70" s="2">
        <f>(2*'Calcification Rates'!$F$16*'Calcification Rates'!$H$16)+0.1*'Calcification Rates'!$F$16*(A70+(2*'Calcification Rates'!$F$16))*'Calcification Rates'!$H$16</f>
        <v>29.692666994759357</v>
      </c>
      <c r="R70" s="2">
        <f>(2*('Calcification Rates'!$F$16-'Calcification Rates'!$G$16)*('Calcification Rates'!$H$16-'Calcification Rates'!$I$16))+(0.1*('Calcification Rates'!$F$16-'Calcification Rates'!$G$16)*(A70+(2*'Calcification Rates'!$F$16-'Calcification Rates'!$G$16)))*('Calcification Rates'!$H$16-'Calcification Rates'!$I$16)</f>
        <v>18.541059253437034</v>
      </c>
      <c r="S70" s="2">
        <f>(2*('Calcification Rates'!$F$16+'Calcification Rates'!$G$16)*('Calcification Rates'!$H$16+'Calcification Rates'!$I$16))+(0.1*('Calcification Rates'!$F$16+'Calcification Rates'!$G$16)*(A70+(2*'Calcification Rates'!$F$16+'Calcification Rates'!$G$16)))*('Calcification Rates'!$H$16+'Calcification Rates'!$I$16)</f>
        <v>43.516253243049029</v>
      </c>
      <c r="T70" s="2">
        <f>$A70*'Calcification Rates'!$F$17*'Calcification Rates'!$H$17</f>
        <v>83.292689632312772</v>
      </c>
      <c r="U70" s="2">
        <f>$A70*('Calcification Rates'!$F$17-'Calcification Rates'!$G$17)*('Calcification Rates'!$H$17-'Calcification Rates'!$I$17)</f>
        <v>63.774163913967136</v>
      </c>
      <c r="V70" s="2">
        <f>$A70*('Calcification Rates'!$F$17+'Calcification Rates'!$G$17)*('Calcification Rates'!$H$17+'Calcification Rates'!$I$17)</f>
        <v>105.14627002604865</v>
      </c>
      <c r="W70" s="2">
        <f>$A70*'Calcification Rates'!$F$22*'Calcification Rates'!$H$22</f>
        <v>12.103999999999999</v>
      </c>
      <c r="X70" s="2">
        <f>$A70*('Calcification Rates'!$F$22-'Calcification Rates'!$G$22)*('Calcification Rates'!$H$22-'Calcification Rates'!$I$22)</f>
        <v>6.8679999999999994</v>
      </c>
      <c r="Y70" s="2">
        <f>$A70*('Calcification Rates'!$F$22+'Calcification Rates'!$G$22)*('Calcification Rates'!$H$22+'Calcification Rates'!$I$22)</f>
        <v>17.34</v>
      </c>
      <c r="Z70" s="2">
        <f>((((((((($A70*2)/PI())/2)+'Calcification Rates'!$F$25)^2)*PI())/2))-((((((($A70*2)/PI())/2)^2)*PI())/2)))*'Calcification Rates'!$H$25</f>
        <v>126.99908029994299</v>
      </c>
      <c r="AA70" s="2">
        <f>((((((((($A70*2)/PI())/2)+('Calcification Rates'!$F$25-'Calcification Rates'!$G$25))^2)*PI())/2))-((((((($A70*2)/PI())/2)^2)*PI())/2)))*('Calcification Rates'!$H$25-'Calcification Rates'!$I$25)</f>
        <v>55.440713239394746</v>
      </c>
      <c r="AB70" s="2">
        <f>((((((((($A70*2)/PI())/2)+('Calcification Rates'!$F$25+'Calcification Rates'!$G$25))^2)*PI())/2))-((((((($A70*2)/PI())/2)^2)*PI())/2)))*('Calcification Rates'!$H$25+'Calcification Rates'!$I$25)</f>
        <v>200.20339236379607</v>
      </c>
      <c r="AC70" s="2">
        <f>((((((((($A70*2)/PI())/2)+'Calcification Rates'!$F$26)^2)*PI())/2))-((((((($A70*2)/PI())/2)^2)*PI())/2)))*'Calcification Rates'!$H$26</f>
        <v>126.99908029994299</v>
      </c>
      <c r="AD70" s="2">
        <f>((((((((($A70*2)/PI())/2)+('Calcification Rates'!$F$26-'Calcification Rates'!$G$26))^2)*PI())/2))-((((((($A70*2)/PI())/2)^2)*PI())/2)))*('Calcification Rates'!$H$26-'Calcification Rates'!$I$26)</f>
        <v>55.440713239394746</v>
      </c>
      <c r="AE70" s="2">
        <f>((((((((($A70*2)/PI())/2)+('Calcification Rates'!$F$26+'Calcification Rates'!$G$26))^2)*PI())/2))-((((((($A70*2)/PI())/2)^2)*PI())/2)))*('Calcification Rates'!$H$26+'Calcification Rates'!$I$26)</f>
        <v>200.20339236379607</v>
      </c>
      <c r="AF70" s="2">
        <f>((((((((($A70*2)/PI())/2)+'Calcification Rates'!$F$27)^2)*PI())/2))-((((((($A70*2)/PI())/2)^2)*PI())/2)))*'Calcification Rates'!$H$27</f>
        <v>126.99908029994299</v>
      </c>
      <c r="AG70" s="2">
        <f>((((((((($A70*2)/PI())/2)+('Calcification Rates'!$F$27-'Calcification Rates'!$G$27))^2)*PI())/2))-((((((($A70*2)/PI())/2)^2)*PI())/2)))*('Calcification Rates'!$H$27-'Calcification Rates'!$I$27)</f>
        <v>55.440713239394746</v>
      </c>
      <c r="AH70" s="2">
        <f>((((((((($A70*2)/PI())/2)+('Calcification Rates'!$F$27+'Calcification Rates'!$G$27))^2)*PI())/2))-((((((($A70*2)/PI())/2)^2)*PI())/2)))*('Calcification Rates'!$H$27+'Calcification Rates'!$I$27)</f>
        <v>200.20339236379607</v>
      </c>
      <c r="AI70" s="2">
        <f>$A70*'Calcification Rates'!$F$29*'Calcification Rates'!$H$29</f>
        <v>109.73159999999999</v>
      </c>
      <c r="AJ70" s="2">
        <f>$A70*('Calcification Rates'!$F$29-'Calcification Rates'!$G$29)*('Calcification Rates'!$H$29-'Calcification Rates'!$I$29)</f>
        <v>101.52943999999999</v>
      </c>
      <c r="AK70" s="2">
        <f>$A70*('Calcification Rates'!$F$29+'Calcification Rates'!$G$29)*('Calcification Rates'!$H$29+'Calcification Rates'!$I$29)</f>
        <v>117.93375999999998</v>
      </c>
      <c r="AL70" s="2">
        <f>(2*'Calcification Rates'!$F$30*'Calcification Rates'!$H$30)+0.1*'Calcification Rates'!$F$30*($A70+(2*'Calcification Rates'!$F$30))*'Calcification Rates'!$H$30</f>
        <v>15.865090542344152</v>
      </c>
      <c r="AM70" s="2">
        <f>(2*('Calcification Rates'!$F$30-'Calcification Rates'!$G$30)*('Calcification Rates'!$H$30-'Calcification Rates'!$I$30))+(0.1*('Calcification Rates'!$F$30-'Calcification Rates'!$G$30)*($A70+(2*'Calcification Rates'!$F$30-'Calcification Rates'!$G$30)))*('Calcification Rates'!$H$30-'Calcification Rates'!$I$30)</f>
        <v>9.2501200237600187</v>
      </c>
      <c r="AN70" s="2">
        <f>(2*('Calcification Rates'!$F$30+'Calcification Rates'!$G$30)*('Calcification Rates'!$H$30+'Calcification Rates'!$I$30))+(0.1*('Calcification Rates'!$F$30+'Calcification Rates'!$G$30)*($A70+(2*'Calcification Rates'!$F$30+'Calcification Rates'!$G$30)))*('Calcification Rates'!$H$30+'Calcification Rates'!$I$30)</f>
        <v>24.246900348660525</v>
      </c>
      <c r="AO70" s="2">
        <f>((((((((($A70*2)/PI())/2)+'Calcification Rates'!$F$31)^2)*PI())/2))-((((((($A70*2)/PI())/2)^2)*PI())/2)))*'Calcification Rates'!$H$31</f>
        <v>229.62997235519879</v>
      </c>
      <c r="AP70" s="2">
        <f>((((((((($A70*2)/PI())/2)+('Calcification Rates'!$F$31-'Calcification Rates'!$G$31))^2)*PI())/2))-((((((($A70*2)/PI())/2)^2)*PI())/2)))*('Calcification Rates'!$H$31-'Calcification Rates'!$I$31)</f>
        <v>142.55708486970784</v>
      </c>
      <c r="AQ70" s="2">
        <f>((((((((($A70*2)/PI())/2)+('Calcification Rates'!$F$31+'Calcification Rates'!$G$31))^2)*PI())/2))-((((((($A70*2)/PI())/2)^2)*PI())/2)))*('Calcification Rates'!$H$31+'Calcification Rates'!$I$31)</f>
        <v>338.46481639845689</v>
      </c>
      <c r="AR70" s="2">
        <f>(2*'Calcification Rates'!$F$32*'Calcification Rates'!$H$32)+0.1*'Calcification Rates'!$F$32*($A70+(2*'Calcification Rates'!$F$32))*'Calcification Rates'!$H$32</f>
        <v>15.865090542344152</v>
      </c>
      <c r="AS70" s="2">
        <f>(2*('Calcification Rates'!$F$32-'Calcification Rates'!$G$32)*('Calcification Rates'!$H$32-'Calcification Rates'!$I$32))+(0.1*('Calcification Rates'!$F$32-'Calcification Rates'!$G$32)*($A70+(2*'Calcification Rates'!$F$32-'Calcification Rates'!$G$32)))*('Calcification Rates'!$H$32-'Calcification Rates'!$I$32)</f>
        <v>9.2501200237600187</v>
      </c>
      <c r="AT70" s="2">
        <f>(2*('Calcification Rates'!$F$32+'Calcification Rates'!$G$32)*('Calcification Rates'!$H$32+'Calcification Rates'!$I$32))+(0.1*('Calcification Rates'!$F$32+'Calcification Rates'!$G$32)*($A70+(2*'Calcification Rates'!$F$32+'Calcification Rates'!$G$32)))*('Calcification Rates'!$H$32+'Calcification Rates'!$I$32)</f>
        <v>24.246900348660525</v>
      </c>
      <c r="AU70" s="2">
        <f>((((((((($A70*2)/PI())/2)+'Calcification Rates'!$F$36)^2)*PI())/2))-((((((($A70*2)/PI())/2)^2)*PI())/2)))*'Calcification Rates'!$H$36</f>
        <v>89.797616634353147</v>
      </c>
      <c r="AV70" s="2">
        <f>((((((((($A70*2)/PI())/2)+('Calcification Rates'!$F$36-'Calcification Rates'!$G$36))^2)*PI())/2))-((((((($A70*2)/PI())/2)^2)*PI())/2)))*('Calcification Rates'!$H$36-'Calcification Rates'!$I$36)</f>
        <v>68.873106687601435</v>
      </c>
      <c r="AW70" s="2">
        <f>((((((((($A70*2)/PI())/2)+('Calcification Rates'!$F$36+'Calcification Rates'!$G$36))^2)*PI())/2))-((((((($A70*2)/PI())/2)^2)*PI())/2)))*('Calcification Rates'!$H$36+'Calcification Rates'!$I$36)</f>
        <v>113.09983711792474</v>
      </c>
      <c r="AX70" s="2">
        <f>$A70*'Calcification Rates'!$F$37*'Calcification Rates'!$H$37</f>
        <v>87.88283538720539</v>
      </c>
      <c r="AY70" s="2">
        <f>$A70*('Calcification Rates'!$F$37-'Calcification Rates'!$G$37)*('Calcification Rates'!$H$37-'Calcification Rates'!$I$37)</f>
        <v>67.649431266212645</v>
      </c>
      <c r="AZ70" s="2">
        <f>$A70*('Calcification Rates'!$F$37+'Calcification Rates'!$G$37)*('Calcification Rates'!$H$37+'Calcification Rates'!$I$37)</f>
        <v>110.28887236244461</v>
      </c>
      <c r="BA70" s="2">
        <f>$A70*'Calcification Rates'!$F$38*'Calcification Rates'!$H$38</f>
        <v>130.79632266666667</v>
      </c>
      <c r="BB70" s="2">
        <f>$A70*('Calcification Rates'!$F$38-'Calcification Rates'!$G$38)*('Calcification Rates'!$H$38-'Calcification Rates'!$I$38)</f>
        <v>99.798588606060605</v>
      </c>
      <c r="BC70" s="2">
        <f>$A70*('Calcification Rates'!$F$38+'Calcification Rates'!$G$38)*('Calcification Rates'!$H$38+'Calcification Rates'!$I$38)</f>
        <v>165.40626000000003</v>
      </c>
      <c r="BD70" s="2">
        <f>(2*'Calcification Rates'!$F$39*'Calcification Rates'!$H$39)+0.1*'Calcification Rates'!$F$39*(AN70+(2*'Calcification Rates'!$F$39))*'Calcification Rates'!$H$39</f>
        <v>8.1888523255832357</v>
      </c>
      <c r="BE70" s="2">
        <f>(2*('Calcification Rates'!$F$39-'Calcification Rates'!$G$39)*('Calcification Rates'!$H$39-'Calcification Rates'!$I$39))+(0.1*('Calcification Rates'!$F$39-'Calcification Rates'!$G$39)*(AN70+(2*'Calcification Rates'!$F$39-'Calcification Rates'!$G$39)))*('Calcification Rates'!$H$39-'Calcification Rates'!$I$39)</f>
        <v>4.7585052556740237</v>
      </c>
      <c r="BF70" s="2">
        <f>(2*('Calcification Rates'!$F$39+'Calcification Rates'!$G$39)*('Calcification Rates'!$H$39+'Calcification Rates'!$I$39))+(0.1*('Calcification Rates'!$F$39+'Calcification Rates'!$G$39)*(AN70+(2*'Calcification Rates'!$F$39+'Calcification Rates'!$G$39)))*('Calcification Rates'!$H$39+'Calcification Rates'!$I$39)</f>
        <v>12.55679624057132</v>
      </c>
      <c r="BG70" s="2">
        <f>((((((((($A70*2)/PI())/2)+'Calcification Rates'!$F$40)^2)*PI())/2))-((((((($A70*2)/PI())/2)^2)*PI())/2)))*'Calcification Rates'!$H$40</f>
        <v>89.797616634353147</v>
      </c>
      <c r="BH70" s="2">
        <f>((((((((($A70*2)/PI())/2)+('Calcification Rates'!$F$40-'Calcification Rates'!$G$40))^2)*PI())/2))-((((((($A70*2)/PI())/2)^2)*PI())/2)))*('Calcification Rates'!$H$40-'Calcification Rates'!$I$40)</f>
        <v>68.873106687601435</v>
      </c>
      <c r="BI70" s="2">
        <f>((((((((($A70*2)/PI())/2)+('Calcification Rates'!$F$40+'Calcification Rates'!$G$40))^2)*PI())/2))-((((((($A70*2)/PI())/2)^2)*PI())/2)))*('Calcification Rates'!$H$40+'Calcification Rates'!$I$40)</f>
        <v>113.09983711792474</v>
      </c>
      <c r="BJ70" s="2">
        <f>((((((((($A70*2)/PI())/2)+'Calcification Rates'!$F$41)^2)*PI())/2))-((((((($A70*2)/PI())/2)^2)*PI())/2)))*'Calcification Rates'!$H$41</f>
        <v>103.39858019300264</v>
      </c>
      <c r="BK70" s="2">
        <f>((((((((($A70*2)/PI())/2)+('Calcification Rates'!$F$41-'Calcification Rates'!$G$41))^2)*PI())/2))-((((((($A70*2)/PI())/2)^2)*PI())/2)))*('Calcification Rates'!$H$41-'Calcification Rates'!$I$41)</f>
        <v>83.008671978671927</v>
      </c>
      <c r="BL70" s="2">
        <f>((((((((($A70*2)/PI())/2)+('Calcification Rates'!$F$41+'Calcification Rates'!$G$41))^2)*PI())/2))-((((((($A70*2)/PI())/2)^2)*PI())/2)))*('Calcification Rates'!$H$41+'Calcification Rates'!$I$41)</f>
        <v>125.82130787453735</v>
      </c>
      <c r="BM70" s="2">
        <f>((((1-'Calcification Rates'!$J$42)*$A70)*'Calcification Rates'!$F$42*0.1)+('Calcification Rates'!$J$42*$A70*'Calcification Rates'!$F$42))*'Calcification Rates'!$H$42</f>
        <v>26.676557368251689</v>
      </c>
      <c r="BN70" s="2">
        <f>((((1-'Calcification Rates'!$J$42)*BI70)*(('Calcification Rates'!$F$42-'Calcification Rates'!$G$42)*0.1))+('Calcification Rates'!$J$42*BI70*('Calcification Rates'!$F$42-'Calcification Rates'!$G$42)))*('Calcification Rates'!$H$42-'Calcification Rates'!$I$42)</f>
        <v>33.452327450187262</v>
      </c>
      <c r="BO70" s="2">
        <f>((((1-'Calcification Rates'!$J$42)*BI70)*(('Calcification Rates'!$F$42+'Calcification Rates'!$G$42)*0.1))+('Calcification Rates'!$J$42*BI70*('Calcification Rates'!$F$42+'Calcification Rates'!$G$42)))*('Calcification Rates'!$H$42+'Calcification Rates'!$I$42)</f>
        <v>56.677826089437801</v>
      </c>
      <c r="BP70" s="2">
        <f>(2*'Calcification Rates'!$F$43*'Calcification Rates'!$H$43)+0.1*'Calcification Rates'!$F$43*($A70+(2*'Calcification Rates'!$F$43))*'Calcification Rates'!$H$43</f>
        <v>15.865090542344152</v>
      </c>
      <c r="BQ70" s="2">
        <f>(2*('Calcification Rates'!$F$43-'Calcification Rates'!$G$43)*('Calcification Rates'!$H$43-'Calcification Rates'!$I$43))+(0.1*('Calcification Rates'!$F$43-'Calcification Rates'!$G$43)*($A70+(2*'Calcification Rates'!$F$43-'Calcification Rates'!$G$43)))*('Calcification Rates'!$H$43-'Calcification Rates'!$I$43)</f>
        <v>9.2501200237600187</v>
      </c>
      <c r="BR70" s="2">
        <f>(2*('Calcification Rates'!$F$43+'Calcification Rates'!$G$43)*('Calcification Rates'!$H$43+'Calcification Rates'!$I$43))+(0.1*('Calcification Rates'!$F$43+'Calcification Rates'!$G$43)*($A70+(2*'Calcification Rates'!$F$43+'Calcification Rates'!$G$43)))*('Calcification Rates'!$H$43+'Calcification Rates'!$I$43)</f>
        <v>24.246900348660525</v>
      </c>
      <c r="BS70" s="2">
        <f>$A70*'Calcification Rates'!$F$44*'Calcification Rates'!$H$44</f>
        <v>108.54900444444445</v>
      </c>
      <c r="BT70" s="2">
        <f>$A70*('Calcification Rates'!$F$44-'Calcification Rates'!$G$44)*('Calcification Rates'!$H$44-'Calcification Rates'!$I$44)</f>
        <v>80.776426785466441</v>
      </c>
      <c r="BU70" s="2">
        <f>$A70*('Calcification Rates'!$F$44+'Calcification Rates'!$G$44)*('Calcification Rates'!$H$44+'Calcification Rates'!$I$44)</f>
        <v>139.44185907409019</v>
      </c>
      <c r="BV70" s="2">
        <f>(2*'Calcification Rates'!$F$45*'Calcification Rates'!$H$45)+0.1*'Calcification Rates'!$F$45*($A70+(2*'Calcification Rates'!$F$45))*'Calcification Rates'!$H$45</f>
        <v>15.865090542344152</v>
      </c>
      <c r="BW70" s="2">
        <f>(2*('Calcification Rates'!$F$45-'Calcification Rates'!$G$45)*('Calcification Rates'!$H$45-'Calcification Rates'!$I$45))+(0.1*('Calcification Rates'!$F$45-'Calcification Rates'!$G$45)*($A70+(2*'Calcification Rates'!$F$45-'Calcification Rates'!$G$45)))*('Calcification Rates'!$H$45-'Calcification Rates'!$I$45)</f>
        <v>9.2501200237600187</v>
      </c>
      <c r="BX70" s="2">
        <f>(2*('Calcification Rates'!$F$45+'Calcification Rates'!$G$45)*('Calcification Rates'!$H$45+'Calcification Rates'!$I$45))+(0.1*('Calcification Rates'!$F$45+'Calcification Rates'!$G$45)*($A70+(2*'Calcification Rates'!$F$45+'Calcification Rates'!$G$45)))*('Calcification Rates'!$H$45+'Calcification Rates'!$I$45)</f>
        <v>24.246900348660525</v>
      </c>
      <c r="BY70" s="2">
        <f>$A70*'Calcification Rates'!$F$46*'Calcification Rates'!$H$46</f>
        <v>27.5808</v>
      </c>
      <c r="BZ70" s="2">
        <f>$A70*('Calcification Rates'!$F$46-'Calcification Rates'!$G$46)*('Calcification Rates'!$H$46-'Calcification Rates'!$I$46)</f>
        <v>21.272099999999998</v>
      </c>
      <c r="CA70" s="2">
        <f>$A70*('Calcification Rates'!$F$46+'Calcification Rates'!$G$46)*('Calcification Rates'!$H$46+'Calcification Rates'!$I$46)</f>
        <v>34.5321</v>
      </c>
      <c r="CB70" s="2">
        <f>(2*'Calcification Rates'!$F$47*'Calcification Rates'!$H$47)+0.1*'Calcification Rates'!$F$47*(BL70+(2*'Calcification Rates'!$F$47))*'Calcification Rates'!$H$47</f>
        <v>26.009517720911695</v>
      </c>
      <c r="CC70" s="2">
        <f>(2*('Calcification Rates'!$F$47-'Calcification Rates'!$G$47)*('Calcification Rates'!$H$47-'Calcification Rates'!$I$47))+(0.1*('Calcification Rates'!$F$47-'Calcification Rates'!$G$47)*(BL70+(2*'Calcification Rates'!$F$47-'Calcification Rates'!$G$47)))*('Calcification Rates'!$H$47-'Calcification Rates'!$I$47)</f>
        <v>15.185951826053097</v>
      </c>
      <c r="CD70" s="2">
        <f>(2*('Calcification Rates'!$F$47+'Calcification Rates'!$G$47)*('Calcification Rates'!$H$47+'Calcification Rates'!$I$47))+(0.1*('Calcification Rates'!$F$47+'Calcification Rates'!$G$47)*(BL70+(2*'Calcification Rates'!$F$47+'Calcification Rates'!$G$47)))*('Calcification Rates'!$H$47+'Calcification Rates'!$I$47)</f>
        <v>39.695796863550676</v>
      </c>
      <c r="CE70" s="2">
        <f>(2*'Calcification Rates'!$F$48*'Calcification Rates'!$H$48)+0.1*'Calcification Rates'!$F$48*($A70+(2*'Calcification Rates'!$F$48))*'Calcification Rates'!$H$48</f>
        <v>15.865090542344152</v>
      </c>
      <c r="CF70" s="2">
        <f>(2*('Calcification Rates'!$F$48-'Calcification Rates'!$G$48)*('Calcification Rates'!$H$48-'Calcification Rates'!$I$48))+(0.1*('Calcification Rates'!$F$48-'Calcification Rates'!$G$48)*($A70+(2*'Calcification Rates'!$F$48-'Calcification Rates'!$G$48)))*('Calcification Rates'!$H$48-'Calcification Rates'!$I$48)</f>
        <v>9.2501200237600187</v>
      </c>
      <c r="CG70" s="2">
        <f>(2*('Calcification Rates'!$F$48+'Calcification Rates'!$G$48)*('Calcification Rates'!$H$48+'Calcification Rates'!$I$48))+(0.1*('Calcification Rates'!$F$48+'Calcification Rates'!$G$48)*($A70+(2*'Calcification Rates'!$F$48+'Calcification Rates'!$G$48)))*('Calcification Rates'!$H$48+'Calcification Rates'!$I$48)</f>
        <v>24.246900348660525</v>
      </c>
      <c r="CH70" s="2">
        <f>((((1-'Calcification Rates'!$J$52)*$A70)*'Calcification Rates'!$F$52*0.1)+('Calcification Rates'!$J$52*$A70*'Calcification Rates'!$F$52))*'Calcification Rates'!$H$52</f>
        <v>150.59747023999998</v>
      </c>
      <c r="CI70" s="2">
        <f>((((1-'Calcification Rates'!$J$52)*$A70)*(('Calcification Rates'!$F$52-'Calcification Rates'!$G$52)*0.1))+('Calcification Rates'!$J$52*$A70*('Calcification Rates'!$F$52-'Calcification Rates'!$G$52)))*('Calcification Rates'!$H$52-'Calcification Rates'!$I$52)</f>
        <v>98.583222216598443</v>
      </c>
      <c r="CJ70" s="2">
        <f>((((1-'Calcification Rates'!$J$52)*$A70)*(('Calcification Rates'!$F$52+'Calcification Rates'!$G$52)*0.1))+('Calcification Rates'!$J$52*$A70*('Calcification Rates'!$F$52+'Calcification Rates'!$G$52)))*('Calcification Rates'!$H$52+'Calcification Rates'!$I$52)</f>
        <v>213.0615135033147</v>
      </c>
      <c r="CK70" s="2">
        <f>((((1-'Calcification Rates'!$J$53)*$A70)*'Calcification Rates'!$F$53*0.1)+('Calcification Rates'!$J$53*$A70*'Calcification Rates'!$F$53))*'Calcification Rates'!$H$53</f>
        <v>180.21797996654553</v>
      </c>
      <c r="CL70" s="2">
        <f>((((1-'Calcification Rates'!$J$53)*$A70)*(('Calcification Rates'!$F$53-'Calcification Rates'!$G$53)*0.1))+('Calcification Rates'!$J$53*$A70*('Calcification Rates'!$F$53-'Calcification Rates'!$G$53)))*('Calcification Rates'!$H$53-'Calcification Rates'!$I$53)</f>
        <v>124.72630780233507</v>
      </c>
      <c r="CM70" s="2">
        <f>((((1-'Calcification Rates'!$J$53)*$A70)*(('Calcification Rates'!$F$53+'Calcification Rates'!$G$53)*0.1))+('Calcification Rates'!$J$53*$A70*('Calcification Rates'!$F$53+'Calcification Rates'!$G$53)))*('Calcification Rates'!$H$53+'Calcification Rates'!$I$53)</f>
        <v>245.86280910829788</v>
      </c>
      <c r="CN70" s="2">
        <f>((((1-'Calcification Rates'!$J$54)*$A70)*'Calcification Rates'!$F$54*0.1)+('Calcification Rates'!$J$54*$A70*'Calcification Rates'!$F$54))*'Calcification Rates'!$H$54</f>
        <v>153.65008855361896</v>
      </c>
      <c r="CO70" s="2">
        <f>((((1-'Calcification Rates'!$J$54)*$A70)*(('Calcification Rates'!$F$54-'Calcification Rates'!$G$54)*0.1))+('Calcification Rates'!$J$54*$A70*('Calcification Rates'!$F$54-'Calcification Rates'!$G$54)))*('Calcification Rates'!$H$54-'Calcification Rates'!$I$54)</f>
        <v>109.89644580418161</v>
      </c>
      <c r="CP70" s="2">
        <f>((((1-'Calcification Rates'!$J$54)*$A70)*(('Calcification Rates'!$F$54+'Calcification Rates'!$G$54)*0.1))+('Calcification Rates'!$J$54*$A70*('Calcification Rates'!$F$54+'Calcification Rates'!$G$54)))*('Calcification Rates'!$H$54+'Calcification Rates'!$I$54)</f>
        <v>204.35822385181251</v>
      </c>
      <c r="CQ70" s="2">
        <f>((((1-'Calcification Rates'!$J$55)*$A70)*'Calcification Rates'!$F$55*0.1)+('Calcification Rates'!$J$55*$A70*'Calcification Rates'!$F$55))*'Calcification Rates'!$H$55</f>
        <v>153.66183936041668</v>
      </c>
      <c r="CR70" s="2">
        <f>((((1-'Calcification Rates'!$J$55)*$A70)*(('Calcification Rates'!$F$55-'Calcification Rates'!$G$55)*0.1))+('Calcification Rates'!$J$55*$A70*('Calcification Rates'!$F$55-'Calcification Rates'!$G$55)))*('Calcification Rates'!$H$55-'Calcification Rates'!$I$55)</f>
        <v>112.28470418506174</v>
      </c>
      <c r="CS70" s="2">
        <f>((((1-'Calcification Rates'!$J$55)*$A70)*(('Calcification Rates'!$F$55+'Calcification Rates'!$G$55)*0.1))+('Calcification Rates'!$J$55*$A70*('Calcification Rates'!$F$55+'Calcification Rates'!$G$55)))*('Calcification Rates'!$H$55+'Calcification Rates'!$I$55)</f>
        <v>201.33135140096067</v>
      </c>
      <c r="CT70" s="2">
        <f>((((1-'Calcification Rates'!$J$56)*$A70)*'Calcification Rates'!$F$56*0.1)+('Calcification Rates'!$J$56*$A70*'Calcification Rates'!$F$56))*'Calcification Rates'!$H$56</f>
        <v>148.42131406666667</v>
      </c>
      <c r="CU70" s="2">
        <f>((((1-'Calcification Rates'!$J$56)*$A70)*(('Calcification Rates'!$F$56-'Calcification Rates'!$G$56)*0.1))+('Calcification Rates'!$J$56*$A70*('Calcification Rates'!$F$56-'Calcification Rates'!$G$56)))*('Calcification Rates'!$H$56-'Calcification Rates'!$I$56)</f>
        <v>109.97936744440027</v>
      </c>
      <c r="CV70" s="2">
        <f>((((1-'Calcification Rates'!$J$56)*$A70)*(('Calcification Rates'!$F$56+'Calcification Rates'!$G$56)*0.1))+('Calcification Rates'!$J$56*$A70*('Calcification Rates'!$F$56+'Calcification Rates'!$G$56)))*('Calcification Rates'!$H$56+'Calcification Rates'!$I$56)</f>
        <v>192.51668304792369</v>
      </c>
      <c r="CW70" s="2">
        <f>((((1-'Calcification Rates'!$J$57)*$A70)*'Calcification Rates'!$F$57*0.1)+('Calcification Rates'!$J$57*$A70*'Calcification Rates'!$F$57))*'Calcification Rates'!$H$57</f>
        <v>151.79452574999996</v>
      </c>
      <c r="CX70" s="2">
        <f>((((1-'Calcification Rates'!$J$57)*$A70)*(('Calcification Rates'!$F$57-'Calcification Rates'!$G$57)*0.1))+('Calcification Rates'!$J$57*$A70*('Calcification Rates'!$F$57-'Calcification Rates'!$G$57)))*('Calcification Rates'!$H$57-'Calcification Rates'!$I$57)</f>
        <v>99.404428267054072</v>
      </c>
      <c r="CY70" s="2">
        <f>((((1-'Calcification Rates'!$J$57)*$A70)*(('Calcification Rates'!$F$57+'Calcification Rates'!$G$57)*0.1))+('Calcification Rates'!$J$57*$A70*('Calcification Rates'!$F$57+'Calcification Rates'!$G$57)))*('Calcification Rates'!$H$57+'Calcification Rates'!$I$57)</f>
        <v>213.60699383126365</v>
      </c>
      <c r="CZ70" s="2">
        <f>((((1-'Calcification Rates'!$J$58)*$A70)*'Calcification Rates'!$F$58*0.1)+('Calcification Rates'!$J$58*$A70*'Calcification Rates'!$F$58))*'Calcification Rates'!$H$58</f>
        <v>153.65008855361896</v>
      </c>
      <c r="DA70" s="2">
        <f>((((1-'Calcification Rates'!$J$58)*$A70)*(('Calcification Rates'!$F$58-'Calcification Rates'!$G$58)*0.1))+('Calcification Rates'!$J$58*$A70*('Calcification Rates'!$F$58-'Calcification Rates'!$G$58)))*('Calcification Rates'!$H$58-'Calcification Rates'!$I$58)</f>
        <v>109.89644580418161</v>
      </c>
      <c r="DB70" s="2">
        <f>((((1-'Calcification Rates'!$J$58)*$A70)*(('Calcification Rates'!$F$58+'Calcification Rates'!$G$58)*0.1))+('Calcification Rates'!$J$58*$A70*('Calcification Rates'!$F$58+'Calcification Rates'!$G$58)))*('Calcification Rates'!$H$58+'Calcification Rates'!$I$58)</f>
        <v>204.35822385181251</v>
      </c>
      <c r="DC70" s="2">
        <f>((((1-'Calcification Rates'!$J$59)*$A70)*'Calcification Rates'!$F$59*0.1)+('Calcification Rates'!$J$59*$A70*'Calcification Rates'!$F$59))*'Calcification Rates'!$H$59</f>
        <v>127.37383008</v>
      </c>
      <c r="DD70" s="2">
        <f>((((1-'Calcification Rates'!$J$59)*$A70)*(('Calcification Rates'!$F$59-'Calcification Rates'!$G$59)*0.1))+('Calcification Rates'!$J$59*$A70*('Calcification Rates'!$F$59-'Calcification Rates'!$G$59)))*('Calcification Rates'!$H$59-'Calcification Rates'!$I$59)</f>
        <v>98.810235599999984</v>
      </c>
      <c r="DE70" s="2">
        <f>((((1-'Calcification Rates'!$J$59)*$A70)*(('Calcification Rates'!$F$59+'Calcification Rates'!$G$59)*0.1))+('Calcification Rates'!$J$59*$A70*('Calcification Rates'!$F$59+'Calcification Rates'!$G$59)))*('Calcification Rates'!$H$59+'Calcification Rates'!$I$59)</f>
        <v>158.64592848000001</v>
      </c>
      <c r="DF70" s="2">
        <f>((((1-'Calcification Rates'!$J$60)*$A70)*'Calcification Rates'!$F$60*0.1)+('Calcification Rates'!$J$60*$A70*'Calcification Rates'!$F$60))*'Calcification Rates'!$H$60</f>
        <v>165.4797920487805</v>
      </c>
      <c r="DG70" s="2">
        <f>((((1-'Calcification Rates'!$J$60)*$A70)*(('Calcification Rates'!$F$60-'Calcification Rates'!$G$60)*0.1))+('Calcification Rates'!$J$60*$A70*('Calcification Rates'!$F$60-'Calcification Rates'!$G$60)))*('Calcification Rates'!$H$60-'Calcification Rates'!$I$60)</f>
        <v>126.42852124210758</v>
      </c>
      <c r="DH70" s="2">
        <f>((((1-'Calcification Rates'!$J$60)*$A70)*(('Calcification Rates'!$F$60+'Calcification Rates'!$G$60)*0.1))+('Calcification Rates'!$J$60*$A70*('Calcification Rates'!$F$60+'Calcification Rates'!$G$60)))*('Calcification Rates'!$H$60+'Calcification Rates'!$I$60)</f>
        <v>209.62643754712852</v>
      </c>
      <c r="DI70" s="2">
        <f>((((1-'Calcification Rates'!$J$61)*$A70)*'Calcification Rates'!$F$61*0.1)+('Calcification Rates'!$J$61*$A70*'Calcification Rates'!$F$61))*'Calcification Rates'!$H$61</f>
        <v>153.65008855361896</v>
      </c>
      <c r="DJ70" s="2">
        <f>((((1-'Calcification Rates'!$J$61)*$A70)*(('Calcification Rates'!$F$61-'Calcification Rates'!$G$61)*0.1))+('Calcification Rates'!$J$61*$A70*('Calcification Rates'!$F$61-'Calcification Rates'!$G$61)))*('Calcification Rates'!$H$61-'Calcification Rates'!$I$61)</f>
        <v>109.89644580418161</v>
      </c>
      <c r="DK70" s="2">
        <f>((((1-'Calcification Rates'!$J$61)*$A70)*(('Calcification Rates'!$F$61+'Calcification Rates'!$G$61)*0.1))+('Calcification Rates'!$J$61*$A70*('Calcification Rates'!$F$61+'Calcification Rates'!$G$61)))*('Calcification Rates'!$H$61+'Calcification Rates'!$I$61)</f>
        <v>204.35822385181251</v>
      </c>
      <c r="DL70" s="2">
        <f>(2*'Calcification Rates'!$F$62*'Calcification Rates'!$H$62)+0.1*'Calcification Rates'!$F$62*(CV70+(2*'Calcification Rates'!$F$62))*'Calcification Rates'!$H$62</f>
        <v>37.710850697705297</v>
      </c>
      <c r="DM70" s="2">
        <f>(2*('Calcification Rates'!$F$62-'Calcification Rates'!$G$62)*('Calcification Rates'!$H$62-'Calcification Rates'!$I$62))+(0.1*('Calcification Rates'!$F$62-'Calcification Rates'!$G$62)*(CV70+(2*'Calcification Rates'!$F$62-'Calcification Rates'!$G$62)))*('Calcification Rates'!$H$62-'Calcification Rates'!$I$62)</f>
        <v>22.032779467501054</v>
      </c>
      <c r="DN70" s="2">
        <f>(2*('Calcification Rates'!$F$62+'Calcification Rates'!$G$62)*('Calcification Rates'!$H$62+'Calcification Rates'!$I$62))+(0.1*('Calcification Rates'!$F$62+'Calcification Rates'!$G$62)*(CV70+(2*'Calcification Rates'!$F$62+'Calcification Rates'!$G$62)))*('Calcification Rates'!$H$62+'Calcification Rates'!$I$62)</f>
        <v>57.515697293875611</v>
      </c>
      <c r="DO70" s="2">
        <f>((((((((($A70*2)/PI())/2)+'Calcification Rates'!$F$63)^2)*PI())/2))-((((((($A70*2)/PI())/2)^2)*PI())/2)))*'Calcification Rates'!$H$63</f>
        <v>72.832517648815283</v>
      </c>
      <c r="DP70" s="2">
        <f>((((((((($A70*2)/PI())/2)+('Calcification Rates'!$F$63-'Calcification Rates'!$G$63))^2)*PI())/2))-((((((($A70*2)/PI())/2)^2)*PI())/2)))*('Calcification Rates'!$H$63-'Calcification Rates'!$I$63)</f>
        <v>53.589258790502903</v>
      </c>
      <c r="DQ70" s="2">
        <f>((((((((($A70*2)/PI())/2)+('Calcification Rates'!$F$63+'Calcification Rates'!$G$63))^2)*PI())/2))-((((((($A70*2)/PI())/2)^2)*PI())/2)))*('Calcification Rates'!$H$63+'Calcification Rates'!$I$63)</f>
        <v>94.27022580897399</v>
      </c>
      <c r="DR70" s="2">
        <f>(2*'Calcification Rates'!$F$64*'Calcification Rates'!$H$64)+0.1*'Calcification Rates'!$F$64*($A70+(2*'Calcification Rates'!$F$64))*'Calcification Rates'!$H$64</f>
        <v>15.865090542344152</v>
      </c>
      <c r="DS70" s="2">
        <f>(2*('Calcification Rates'!$F$64-'Calcification Rates'!$G$64)*('Calcification Rates'!$H$64-'Calcification Rates'!$I$64))+(0.1*('Calcification Rates'!$F$64-'Calcification Rates'!$G$64)*($A70+(2*'Calcification Rates'!$F$64-'Calcification Rates'!$G$64)))*('Calcification Rates'!$H$64-'Calcification Rates'!$I$64)</f>
        <v>9.2501200237600187</v>
      </c>
      <c r="DT70" s="2">
        <f>(2*('Calcification Rates'!$F$64+'Calcification Rates'!$G$64)*('Calcification Rates'!$H$64+'Calcification Rates'!$I$64))+(0.1*('Calcification Rates'!$F$64+'Calcification Rates'!$G$64)*($A70+(2*'Calcification Rates'!$F$64+'Calcification Rates'!$G$64)))*('Calcification Rates'!$H$64+'Calcification Rates'!$I$64)</f>
        <v>24.246900348660525</v>
      </c>
      <c r="DU70" s="2">
        <f>((((((((($A70*2)/PI())/2)+'Calcification Rates'!$F$65)^2)*PI())/2))-((((((($A70*2)/PI())/2)^2)*PI())/2)))*'Calcification Rates'!$H$65</f>
        <v>72.832517648815283</v>
      </c>
      <c r="DV70" s="2">
        <f>((((((((($A70*2)/PI())/2)+('Calcification Rates'!$F$65-'Calcification Rates'!$G$65))^2)*PI())/2))-((((((($A70*2)/PI())/2)^2)*PI())/2)))*('Calcification Rates'!$H$65-'Calcification Rates'!$I$65)</f>
        <v>53.589258790502903</v>
      </c>
      <c r="DW70" s="2">
        <f>((((((((($A70*2)/PI())/2)+('Calcification Rates'!$F$65+'Calcification Rates'!$G$65))^2)*PI())/2))-((((((($A70*2)/PI())/2)^2)*PI())/2)))*('Calcification Rates'!$H$65+'Calcification Rates'!$I$65)</f>
        <v>94.27022580897399</v>
      </c>
      <c r="DX70" s="2">
        <f>(2*'Calcification Rates'!$F$66*'Calcification Rates'!$H$66)+0.1*'Calcification Rates'!$F$66*(DH70+(2*'Calcification Rates'!$F$66))*'Calcification Rates'!$H$66</f>
        <v>40.712662053079114</v>
      </c>
      <c r="DY70" s="2">
        <f>(2*('Calcification Rates'!$F$66-'Calcification Rates'!$G$66)*('Calcification Rates'!$H$66-'Calcification Rates'!$I$66))+(0.1*('Calcification Rates'!$F$66-'Calcification Rates'!$G$66)*(DH70+(2*'Calcification Rates'!$F$66-'Calcification Rates'!$G$66)))*('Calcification Rates'!$H$66-'Calcification Rates'!$I$66)</f>
        <v>23.789236189410161</v>
      </c>
      <c r="DZ70" s="2">
        <f>(2*('Calcification Rates'!$F$66+'Calcification Rates'!$G$66)*('Calcification Rates'!$H$66+'Calcification Rates'!$I$66))+(0.1*('Calcification Rates'!$F$66+'Calcification Rates'!$G$66)*(DH70+(2*'Calcification Rates'!$F$66+'Calcification Rates'!$G$66)))*('Calcification Rates'!$H$66+'Calcification Rates'!$I$66)</f>
        <v>62.087140527690678</v>
      </c>
      <c r="EA70" s="2">
        <f>((((((((($A70*2)/PI())/2)+'Calcification Rates'!$F$67)^2)*PI())/2))-((((((($A70*2)/PI())/2)^2)*PI())/2)))*'Calcification Rates'!$H$67</f>
        <v>72.832517648815283</v>
      </c>
      <c r="EB70" s="2">
        <f>((((((((($A70*2)/PI())/2)+('Calcification Rates'!$F$67-'Calcification Rates'!$G$67))^2)*PI())/2))-((((((($A70*2)/PI())/2)^2)*PI())/2)))*('Calcification Rates'!$H$67-'Calcification Rates'!$I$67)</f>
        <v>53.589258790502903</v>
      </c>
      <c r="EC70" s="2">
        <f>((((((((($A70*2)/PI())/2)+('Calcification Rates'!$F$67+'Calcification Rates'!$G$67))^2)*PI())/2))-((((((($A70*2)/PI())/2)^2)*PI())/2)))*('Calcification Rates'!$H$67+'Calcification Rates'!$I$67)</f>
        <v>94.27022580897399</v>
      </c>
      <c r="ED70" s="2">
        <f>((((((((($A70*2)/PI())/2)+'Calcification Rates'!$F$68)^2)*PI())/2))-((((((($A70*2)/PI())/2)^2)*PI())/2)))*'Calcification Rates'!$H$68</f>
        <v>72.832517648815283</v>
      </c>
      <c r="EE70" s="2">
        <f>((((((((($A70*2)/PI())/2)+('Calcification Rates'!$F$68-'Calcification Rates'!$G$68))^2)*PI())/2))-((((((($A70*2)/PI())/2)^2)*PI())/2)))*('Calcification Rates'!$H$68-'Calcification Rates'!$I$68)</f>
        <v>53.589258790502903</v>
      </c>
      <c r="EF70" s="2">
        <f>((((((((($A70*2)/PI())/2)+('Calcification Rates'!$F$68+'Calcification Rates'!$G$68))^2)*PI())/2))-((((((($A70*2)/PI())/2)^2)*PI())/2)))*('Calcification Rates'!$H$68+'Calcification Rates'!$I$68)</f>
        <v>94.27022580897399</v>
      </c>
      <c r="EG70" s="2">
        <f>((((1-'Calcification Rates'!$J$69)*$A70)*'Calcification Rates'!$F$69*0.1)+('Calcification Rates'!$J$69*$A70*'Calcification Rates'!$F$69))*'Calcification Rates'!$H$69</f>
        <v>20.871032600000003</v>
      </c>
      <c r="EH70" s="2">
        <f>((((1-'Calcification Rates'!$J$69)*EC70)*(('Calcification Rates'!$F$69-'Calcification Rates'!$G$69)*0.1))+('Calcification Rates'!$J$69*EC70*('Calcification Rates'!$F$69-'Calcification Rates'!$G$69)))*('Calcification Rates'!$H$69-'Calcification Rates'!$I$69)</f>
        <v>21.381214941910461</v>
      </c>
      <c r="EI70" s="2">
        <f>((((1-'Calcification Rates'!$J$69)*EC70)*(('Calcification Rates'!$F$69+'Calcification Rates'!$G$69)*0.1))+('Calcification Rates'!$J$69*EC70*('Calcification Rates'!$F$69+'Calcification Rates'!$G$69)))*('Calcification Rates'!$H$69+'Calcification Rates'!$I$69)</f>
        <v>37.290347931841069</v>
      </c>
      <c r="EJ70" s="2">
        <f>(2*'Calcification Rates'!$F$70*'Calcification Rates'!$H$70)+0.1*'Calcification Rates'!$F$70*(DT70+(2*'Calcification Rates'!$F$70))*'Calcification Rates'!$H$70</f>
        <v>8.1888523255832357</v>
      </c>
      <c r="EK70" s="2">
        <f>(2*('Calcification Rates'!$F$70-'Calcification Rates'!$G$70)*('Calcification Rates'!$H$70-'Calcification Rates'!$I$70))+(0.1*('Calcification Rates'!$F$70-'Calcification Rates'!$G$70)*(DT70+(2*'Calcification Rates'!$F$70-'Calcification Rates'!$G$70)))*('Calcification Rates'!$H$70-'Calcification Rates'!$I$70)</f>
        <v>4.7585052556740237</v>
      </c>
      <c r="EL70" s="2">
        <f>(2*('Calcification Rates'!$F$70+'Calcification Rates'!$G$70)*('Calcification Rates'!$H$70+'Calcification Rates'!$I$70))+(0.1*('Calcification Rates'!$F$70+'Calcification Rates'!$G$70)*(DT70+(2*'Calcification Rates'!$F$70+'Calcification Rates'!$G$70)))*('Calcification Rates'!$H$70+'Calcification Rates'!$I$70)</f>
        <v>12.55679624057132</v>
      </c>
      <c r="EM70" s="2">
        <f>((((1-'Calcification Rates'!$J$71)*$A70)*'Calcification Rates'!$F$71*0.1)+('Calcification Rates'!$J$71*$A70*'Calcification Rates'!$F$71))*'Calcification Rates'!$H$71</f>
        <v>153.65008855361896</v>
      </c>
      <c r="EN70" s="2">
        <f>((((1-'Calcification Rates'!$J$71)*$A70)*(('Calcification Rates'!$F$71-'Calcification Rates'!$G$71)*0.1))+('Calcification Rates'!$J$71*$A70*('Calcification Rates'!$F$71-'Calcification Rates'!$G$71)))*('Calcification Rates'!$H$71-'Calcification Rates'!$I$71)</f>
        <v>109.89644580418161</v>
      </c>
      <c r="EO70" s="2">
        <f>((((1-'Calcification Rates'!$J$71)*$A70)*(('Calcification Rates'!$F$71+'Calcification Rates'!$G$71)*0.1))+('Calcification Rates'!$J$71*$A70*('Calcification Rates'!$F$71+'Calcification Rates'!$G$71)))*('Calcification Rates'!$H$71+'Calcification Rates'!$I$71)</f>
        <v>204.35822385181251</v>
      </c>
      <c r="EP70" s="2">
        <f>(2*'Calcification Rates'!$F$72*'Calcification Rates'!$H$72)+0.1*'Calcification Rates'!$F$72*($A70+(2*'Calcification Rates'!$F$72))*'Calcification Rates'!$H$72</f>
        <v>15.865090542344152</v>
      </c>
      <c r="EQ70" s="2">
        <f>(2*('Calcification Rates'!$F$72-'Calcification Rates'!$G$72)*('Calcification Rates'!$H$72-'Calcification Rates'!$I$72))+(0.1*('Calcification Rates'!$F$72-'Calcification Rates'!$G$72)*($A70+(2*'Calcification Rates'!$F$72-'Calcification Rates'!$G$72)))*('Calcification Rates'!$H$72-'Calcification Rates'!$I$72)</f>
        <v>9.2501200237600187</v>
      </c>
      <c r="ER70" s="2">
        <f>(2*('Calcification Rates'!$F$72+'Calcification Rates'!$G$72)*('Calcification Rates'!$H$72+'Calcification Rates'!$I$72))+(0.1*('Calcification Rates'!$F$72+'Calcification Rates'!$G$72)*($A70+(2*'Calcification Rates'!$F$72+'Calcification Rates'!$G$72)))*('Calcification Rates'!$H$72+'Calcification Rates'!$I$72)</f>
        <v>24.246900348660525</v>
      </c>
      <c r="ES70" s="2">
        <f>$A70*'Calcification Rates'!$F$73*'Calcification Rates'!$H$73</f>
        <v>91.800000000000011</v>
      </c>
      <c r="ET70" s="2">
        <f>$A70*('Calcification Rates'!$F$73-'Calcification Rates'!$G$73)*('Calcification Rates'!$H$73-'Calcification Rates'!$I$73)</f>
        <v>64.272920000000013</v>
      </c>
      <c r="EU70" s="2">
        <f>$A70*('Calcification Rates'!$F$73+'Calcification Rates'!$G$73)*('Calcification Rates'!$H$73+'Calcification Rates'!$I$73)</f>
        <v>124.19792000000001</v>
      </c>
      <c r="EV70" s="2">
        <f>(2*'Calcification Rates'!$F$74*'Calcification Rates'!$H$74)+0.1*'Calcification Rates'!$F$74*($A70+(2*'Calcification Rates'!$F$74))*'Calcification Rates'!$H$74</f>
        <v>15.865090542344152</v>
      </c>
      <c r="EW70" s="2">
        <f>(2*('Calcification Rates'!$F$74-'Calcification Rates'!$G$74)*('Calcification Rates'!$H$74-'Calcification Rates'!$I$74))+(0.1*('Calcification Rates'!$F$74-'Calcification Rates'!$G$74)*($A70+(2*'Calcification Rates'!$F$74-'Calcification Rates'!$G$74)))*('Calcification Rates'!$H$74-'Calcification Rates'!$I$74)</f>
        <v>9.2501200237600187</v>
      </c>
      <c r="EX70" s="2">
        <f>(2*('Calcification Rates'!$F$74+'Calcification Rates'!$G$74)*('Calcification Rates'!$H$74+'Calcification Rates'!$I$74))+(0.1*('Calcification Rates'!$F$74+'Calcification Rates'!$G$74)*($A70+(2*'Calcification Rates'!$F$74+'Calcification Rates'!$G$74)))*('Calcification Rates'!$H$74+'Calcification Rates'!$I$74)</f>
        <v>24.246900348660525</v>
      </c>
      <c r="EY70" s="2">
        <f>$A70*'Calcification Rates'!$F$75*'Calcification Rates'!$H$75</f>
        <v>57.332150748299327</v>
      </c>
      <c r="EZ70" s="2">
        <f>$A70*('Calcification Rates'!$F$75-'Calcification Rates'!$G$75)*('Calcification Rates'!$H$75-'Calcification Rates'!$I$75)</f>
        <v>44.506075575262294</v>
      </c>
      <c r="FA70" s="2">
        <f>$A70*('Calcification Rates'!$F$75+'Calcification Rates'!$G$75)*('Calcification Rates'!$H$75+'Calcification Rates'!$I$75)</f>
        <v>71.649844472204165</v>
      </c>
      <c r="FB70" s="2">
        <f>((((1-'Calcification Rates'!$J$76)*$A70)*'Calcification Rates'!$F$76*0.1)+('Calcification Rates'!$J$76*$A70*'Calcification Rates'!$F$76))*'Calcification Rates'!$H$76</f>
        <v>39.253680000000003</v>
      </c>
      <c r="FC70" s="2">
        <f>((((1-'Calcification Rates'!$J$76)*$A70)*(('Calcification Rates'!$F$76-'Calcification Rates'!$G$76)*0.1))+('Calcification Rates'!$J$76*$A70*('Calcification Rates'!$F$76-'Calcification Rates'!$G$76)))*('Calcification Rates'!$H$76-'Calcification Rates'!$I$76)</f>
        <v>27.474086784000001</v>
      </c>
      <c r="FD70" s="2">
        <f>((((1-'Calcification Rates'!$J$76)*$A70)*(('Calcification Rates'!$F$76+'Calcification Rates'!$G$76)*0.1))+('Calcification Rates'!$J$76*$A70*('Calcification Rates'!$F$76+'Calcification Rates'!$G$76)))*('Calcification Rates'!$H$76+'Calcification Rates'!$I$76)</f>
        <v>53.119824383999998</v>
      </c>
      <c r="FE70" s="113">
        <f>$A70*'Calcification Rates'!$F$77*'Calcification Rates'!$H$77</f>
        <v>120.36000000000001</v>
      </c>
      <c r="FF70" s="113">
        <f>$A70*('Calcification Rates'!$F$77-'Calcification Rates'!$G$77)*('Calcification Rates'!$H$77-'Calcification Rates'!$I$77)</f>
        <v>84.109200000000016</v>
      </c>
      <c r="FG70" s="113">
        <f>$A70*('Calcification Rates'!$F$77+'Calcification Rates'!$G$77)*('Calcification Rates'!$H$77+'Calcification Rates'!$I$77)</f>
        <v>163.06400000000005</v>
      </c>
      <c r="FH70" s="113">
        <f>$A70*'Calcification Rates'!$F$81*'Calcification Rates'!$H$81</f>
        <v>12.103999999999999</v>
      </c>
      <c r="FI70" s="113">
        <f>$A70*('Calcification Rates'!$F$81-'Calcification Rates'!$G$81)*('Calcification Rates'!$H$81-'Calcification Rates'!$I$81)</f>
        <v>6.8679999999999994</v>
      </c>
      <c r="FJ70" s="113">
        <f>$A70*('Calcification Rates'!$F$81+'Calcification Rates'!$G$81)*('Calcification Rates'!$H$81+'Calcification Rates'!$I$81)</f>
        <v>17.34</v>
      </c>
      <c r="FK70" s="113">
        <f>$A70*'Calcification Rates'!$F$84*'Calcification Rates'!$H$84</f>
        <v>12.103999999999999</v>
      </c>
      <c r="FL70" s="113">
        <f>$A70*('Calcification Rates'!$F$84-'Calcification Rates'!$G$84)*('Calcification Rates'!$H$84-'Calcification Rates'!$I$84)</f>
        <v>6.8679999999999994</v>
      </c>
      <c r="FM70" s="113">
        <f>$A70*('Calcification Rates'!$F$84+'Calcification Rates'!$G$84)*('Calcification Rates'!$H$84+'Calcification Rates'!$I$84)</f>
        <v>17.34</v>
      </c>
    </row>
    <row r="71" spans="1:169" x14ac:dyDescent="0.3">
      <c r="A71" s="1">
        <v>69</v>
      </c>
      <c r="B71" s="2">
        <f>((((1-'Calcification Rates'!$J$11)*A71)*'Calcification Rates'!$F$11*0.1)+('Calcification Rates'!$J$11*A71*'Calcification Rates'!$F$11))*'Calcification Rates'!$H$11</f>
        <v>155.90964867940747</v>
      </c>
      <c r="C71" s="2">
        <f>((((1-'Calcification Rates'!$J$11)*A71)*(('Calcification Rates'!$F$11-'Calcification Rates'!$G$11)*0.1))+('Calcification Rates'!$J$11*A71*('Calcification Rates'!$F$11-'Calcification Rates'!$G$11)))*('Calcification Rates'!$H$11-'Calcification Rates'!$I$11)</f>
        <v>111.51257000718431</v>
      </c>
      <c r="D71" s="2">
        <f>((((1-'Calcification Rates'!$J$11)*A71)*(('Calcification Rates'!$F$11+'Calcification Rates'!$G$11)*0.1))+('Calcification Rates'!$J$11*A71*('Calcification Rates'!$F$11+'Calcification Rates'!$G$11)))*('Calcification Rates'!$H$11+'Calcification Rates'!$I$11)</f>
        <v>207.36349184963328</v>
      </c>
      <c r="E71" s="2">
        <f>((((1-'Calcification Rates'!$J$12)*A71)*'Calcification Rates'!$F$12*0.1)+('Calcification Rates'!$J$12*A71*'Calcification Rates'!$F$12))*'Calcification Rates'!$H$12</f>
        <v>27.06885968249069</v>
      </c>
      <c r="F71" s="2">
        <f>((((1-'Calcification Rates'!$J$12)*A71)*(('Calcification Rates'!$F$12-'Calcification Rates'!$G$12)*0.1))+('Calcification Rates'!$J$12*A71*('Calcification Rates'!$F$12-'Calcification Rates'!$G$12)))*('Calcification Rates'!$H$12-'Calcification Rates'!$I$12)</f>
        <v>20.408611125197648</v>
      </c>
      <c r="G71" s="2">
        <f>((((1-'Calcification Rates'!$J$12)*A71)*(('Calcification Rates'!$F$12+'Calcification Rates'!$G$12)*0.1))+('Calcification Rates'!$J$12*A71*('Calcification Rates'!$F$12+'Calcification Rates'!$G$12)))*('Calcification Rates'!$H$12+'Calcification Rates'!$I$12)</f>
        <v>34.578033884289354</v>
      </c>
      <c r="H71" s="2">
        <f>(2*'Calcification Rates'!$F$13*'Calcification Rates'!$H$13)+0.1*'Calcification Rates'!$F$13*(A71+(2*'Calcification Rates'!$F$13))*'Calcification Rates'!$H$13</f>
        <v>16.040534985776311</v>
      </c>
      <c r="I71" s="2">
        <f>(2*('Calcification Rates'!$F$13-'Calcification Rates'!$G$13)*('Calcification Rates'!$H$13-'Calcification Rates'!$I$13))+(0.1*('Calcification Rates'!$F$13-'Calcification Rates'!$G$13)*(A71+(2*'Calcification Rates'!$F$13-'Calcification Rates'!$G$13)))*('Calcification Rates'!$H$13-'Calcification Rates'!$I$13)</f>
        <v>9.3527782309242848</v>
      </c>
      <c r="J71" s="2">
        <f>(2*('Calcification Rates'!$F$13+'Calcification Rates'!$G$13)*('Calcification Rates'!$H$13+'Calcification Rates'!$I$13))+(0.1*('Calcification Rates'!$F$13+'Calcification Rates'!$G$13)*(A71+(2*'Calcification Rates'!$F$13+'Calcification Rates'!$G$13)))*('Calcification Rates'!$H$13+'Calcification Rates'!$I$13)</f>
        <v>24.514083798547396</v>
      </c>
      <c r="K71" s="2">
        <f>(2*'Calcification Rates'!$F$14*'Calcification Rates'!$H$14)+0.1*'Calcification Rates'!$F$14*(A71+(2*'Calcification Rates'!$F$14))*'Calcification Rates'!$H$14</f>
        <v>30.013345542940542</v>
      </c>
      <c r="L71" s="2">
        <f>(2*('Calcification Rates'!$F$14-'Calcification Rates'!$G$14)*('Calcification Rates'!$H$14-'Calcification Rates'!$I$14))+(0.1*('Calcification Rates'!$F$14-'Calcification Rates'!$G$14)*(A71+(2*'Calcification Rates'!$F$14-'Calcification Rates'!$G$14)))*('Calcification Rates'!$H$14-'Calcification Rates'!$I$14)</f>
        <v>18.742427105035546</v>
      </c>
      <c r="M71" s="2">
        <f>(2*('Calcification Rates'!$F$14+'Calcification Rates'!$G$14)*('Calcification Rates'!$H$14+'Calcification Rates'!$I$14))+(0.1*('Calcification Rates'!$F$14+'Calcification Rates'!$G$14)*(A71+(2*'Calcification Rates'!$F$14+'Calcification Rates'!$G$14)))*('Calcification Rates'!$H$14+'Calcification Rates'!$I$14)</f>
        <v>43.983612531169207</v>
      </c>
      <c r="N71" s="2">
        <f>((((((((($A71*2)/PI())/2)+'Calcification Rates'!$F$15)^2)*PI())/2))-((((((($A71*2)/PI())/2)^2)*PI())/2)))*'Calcification Rates'!$H$15</f>
        <v>86.250660457847559</v>
      </c>
      <c r="O71" s="2">
        <f>((((((((($A71*2)/PI())/2)+('Calcification Rates'!$F$15-'Calcification Rates'!$G$15))^2)*PI())/2))-((((((($A71*2)/PI())/2)^2)*PI())/2)))*('Calcification Rates'!$H$15-'Calcification Rates'!$I$15)</f>
        <v>65.82449827629965</v>
      </c>
      <c r="P71" s="2">
        <f>((((((((($A71*2)/PI())/2)+('Calcification Rates'!$F$15+'Calcification Rates'!$G$15))^2)*PI())/2))-((((((($A71*2)/PI())/2)^2)*PI())/2)))*('Calcification Rates'!$H$15+'Calcification Rates'!$I$15)</f>
        <v>109.23393846124762</v>
      </c>
      <c r="Q71" s="2">
        <f>(2*'Calcification Rates'!$F$16*'Calcification Rates'!$H$16)+0.1*'Calcification Rates'!$F$16*(A71+(2*'Calcification Rates'!$F$16))*'Calcification Rates'!$H$16</f>
        <v>30.013345542940542</v>
      </c>
      <c r="R71" s="2">
        <f>(2*('Calcification Rates'!$F$16-'Calcification Rates'!$G$16)*('Calcification Rates'!$H$16-'Calcification Rates'!$I$16))+(0.1*('Calcification Rates'!$F$16-'Calcification Rates'!$G$16)*(A71+(2*'Calcification Rates'!$F$16-'Calcification Rates'!$G$16)))*('Calcification Rates'!$H$16-'Calcification Rates'!$I$16)</f>
        <v>18.742427105035546</v>
      </c>
      <c r="S71" s="2">
        <f>(2*('Calcification Rates'!$F$16+'Calcification Rates'!$G$16)*('Calcification Rates'!$H$16+'Calcification Rates'!$I$16))+(0.1*('Calcification Rates'!$F$16+'Calcification Rates'!$G$16)*(A71+(2*'Calcification Rates'!$F$16+'Calcification Rates'!$G$16)))*('Calcification Rates'!$H$16+'Calcification Rates'!$I$16)</f>
        <v>43.983612531169207</v>
      </c>
      <c r="T71" s="2">
        <f>$A71*'Calcification Rates'!$F$17*'Calcification Rates'!$H$17</f>
        <v>84.517582126905609</v>
      </c>
      <c r="U71" s="2">
        <f>$A71*('Calcification Rates'!$F$17-'Calcification Rates'!$G$17)*('Calcification Rates'!$H$17-'Calcification Rates'!$I$17)</f>
        <v>64.712019265643121</v>
      </c>
      <c r="V71" s="2">
        <f>$A71*('Calcification Rates'!$F$17+'Calcification Rates'!$G$17)*('Calcification Rates'!$H$17+'Calcification Rates'!$I$17)</f>
        <v>106.69253870290231</v>
      </c>
      <c r="W71" s="2">
        <f>$A71*'Calcification Rates'!$F$22*'Calcification Rates'!$H$22</f>
        <v>12.282</v>
      </c>
      <c r="X71" s="2">
        <f>$A71*('Calcification Rates'!$F$22-'Calcification Rates'!$G$22)*('Calcification Rates'!$H$22-'Calcification Rates'!$I$22)</f>
        <v>6.9689999999999994</v>
      </c>
      <c r="Y71" s="2">
        <f>$A71*('Calcification Rates'!$F$22+'Calcification Rates'!$G$22)*('Calcification Rates'!$H$22+'Calcification Rates'!$I$22)</f>
        <v>17.594999999999999</v>
      </c>
      <c r="Z71" s="2">
        <f>((((((((($A71*2)/PI())/2)+'Calcification Rates'!$F$25)^2)*PI())/2))-((((((($A71*2)/PI())/2)^2)*PI())/2)))*'Calcification Rates'!$H$25</f>
        <v>128.82789029994319</v>
      </c>
      <c r="AA71" s="2">
        <f>((((((((($A71*2)/PI())/2)+('Calcification Rates'!$F$25-'Calcification Rates'!$G$25))^2)*PI())/2))-((((((($A71*2)/PI())/2)^2)*PI())/2)))*('Calcification Rates'!$H$25-'Calcification Rates'!$I$25)</f>
        <v>56.24844443358856</v>
      </c>
      <c r="AB71" s="2">
        <f>((((((((($A71*2)/PI())/2)+('Calcification Rates'!$F$25+'Calcification Rates'!$G$25))^2)*PI())/2))-((((((($A71*2)/PI())/2)^2)*PI())/2)))*('Calcification Rates'!$H$25+'Calcification Rates'!$I$25)</f>
        <v>203.05328116960217</v>
      </c>
      <c r="AC71" s="2">
        <f>((((((((($A71*2)/PI())/2)+'Calcification Rates'!$F$26)^2)*PI())/2))-((((((($A71*2)/PI())/2)^2)*PI())/2)))*'Calcification Rates'!$H$26</f>
        <v>128.82789029994319</v>
      </c>
      <c r="AD71" s="2">
        <f>((((((((($A71*2)/PI())/2)+('Calcification Rates'!$F$26-'Calcification Rates'!$G$26))^2)*PI())/2))-((((((($A71*2)/PI())/2)^2)*PI())/2)))*('Calcification Rates'!$H$26-'Calcification Rates'!$I$26)</f>
        <v>56.24844443358856</v>
      </c>
      <c r="AE71" s="2">
        <f>((((((((($A71*2)/PI())/2)+('Calcification Rates'!$F$26+'Calcification Rates'!$G$26))^2)*PI())/2))-((((((($A71*2)/PI())/2)^2)*PI())/2)))*('Calcification Rates'!$H$26+'Calcification Rates'!$I$26)</f>
        <v>203.05328116960217</v>
      </c>
      <c r="AF71" s="2">
        <f>((((((((($A71*2)/PI())/2)+'Calcification Rates'!$F$27)^2)*PI())/2))-((((((($A71*2)/PI())/2)^2)*PI())/2)))*'Calcification Rates'!$H$27</f>
        <v>128.82789029994319</v>
      </c>
      <c r="AG71" s="2">
        <f>((((((((($A71*2)/PI())/2)+('Calcification Rates'!$F$27-'Calcification Rates'!$G$27))^2)*PI())/2))-((((((($A71*2)/PI())/2)^2)*PI())/2)))*('Calcification Rates'!$H$27-'Calcification Rates'!$I$27)</f>
        <v>56.24844443358856</v>
      </c>
      <c r="AH71" s="2">
        <f>((((((((($A71*2)/PI())/2)+('Calcification Rates'!$F$27+'Calcification Rates'!$G$27))^2)*PI())/2))-((((((($A71*2)/PI())/2)^2)*PI())/2)))*('Calcification Rates'!$H$27+'Calcification Rates'!$I$27)</f>
        <v>203.05328116960217</v>
      </c>
      <c r="AI71" s="2">
        <f>$A71*'Calcification Rates'!$F$29*'Calcification Rates'!$H$29</f>
        <v>111.34529999999997</v>
      </c>
      <c r="AJ71" s="2">
        <f>$A71*('Calcification Rates'!$F$29-'Calcification Rates'!$G$29)*('Calcification Rates'!$H$29-'Calcification Rates'!$I$29)</f>
        <v>103.02251999999999</v>
      </c>
      <c r="AK71" s="2">
        <f>$A71*('Calcification Rates'!$F$29+'Calcification Rates'!$G$29)*('Calcification Rates'!$H$29+'Calcification Rates'!$I$29)</f>
        <v>119.66807999999996</v>
      </c>
      <c r="AL71" s="2">
        <f>(2*'Calcification Rates'!$F$30*'Calcification Rates'!$H$30)+0.1*'Calcification Rates'!$F$30*($A71+(2*'Calcification Rates'!$F$30))*'Calcification Rates'!$H$30</f>
        <v>16.040534985776311</v>
      </c>
      <c r="AM71" s="2">
        <f>(2*('Calcification Rates'!$F$30-'Calcification Rates'!$G$30)*('Calcification Rates'!$H$30-'Calcification Rates'!$I$30))+(0.1*('Calcification Rates'!$F$30-'Calcification Rates'!$G$30)*($A71+(2*'Calcification Rates'!$F$30-'Calcification Rates'!$G$30)))*('Calcification Rates'!$H$30-'Calcification Rates'!$I$30)</f>
        <v>9.3527782309242848</v>
      </c>
      <c r="AN71" s="2">
        <f>(2*('Calcification Rates'!$F$30+'Calcification Rates'!$G$30)*('Calcification Rates'!$H$30+'Calcification Rates'!$I$30))+(0.1*('Calcification Rates'!$F$30+'Calcification Rates'!$G$30)*($A71+(2*'Calcification Rates'!$F$30+'Calcification Rates'!$G$30)))*('Calcification Rates'!$H$30+'Calcification Rates'!$I$30)</f>
        <v>24.514083798547396</v>
      </c>
      <c r="AO71" s="2">
        <f>((((((((($A71*2)/PI())/2)+'Calcification Rates'!$F$31)^2)*PI())/2))-((((((($A71*2)/PI())/2)^2)*PI())/2)))*'Calcification Rates'!$H$31</f>
        <v>232.83675783701059</v>
      </c>
      <c r="AP71" s="2">
        <f>((((((((($A71*2)/PI())/2)+('Calcification Rates'!$F$31-'Calcification Rates'!$G$31))^2)*PI())/2))-((((((($A71*2)/PI())/2)^2)*PI())/2)))*('Calcification Rates'!$H$31-'Calcification Rates'!$I$31)</f>
        <v>144.57076338569289</v>
      </c>
      <c r="AQ71" s="2">
        <f>((((((((($A71*2)/PI())/2)+('Calcification Rates'!$F$31+'Calcification Rates'!$G$31))^2)*PI())/2))-((((((($A71*2)/PI())/2)^2)*PI())/2)))*('Calcification Rates'!$H$31+'Calcification Rates'!$I$31)</f>
        <v>343.13840927965884</v>
      </c>
      <c r="AR71" s="2">
        <f>(2*'Calcification Rates'!$F$32*'Calcification Rates'!$H$32)+0.1*'Calcification Rates'!$F$32*($A71+(2*'Calcification Rates'!$F$32))*'Calcification Rates'!$H$32</f>
        <v>16.040534985776311</v>
      </c>
      <c r="AS71" s="2">
        <f>(2*('Calcification Rates'!$F$32-'Calcification Rates'!$G$32)*('Calcification Rates'!$H$32-'Calcification Rates'!$I$32))+(0.1*('Calcification Rates'!$F$32-'Calcification Rates'!$G$32)*($A71+(2*'Calcification Rates'!$F$32-'Calcification Rates'!$G$32)))*('Calcification Rates'!$H$32-'Calcification Rates'!$I$32)</f>
        <v>9.3527782309242848</v>
      </c>
      <c r="AT71" s="2">
        <f>(2*('Calcification Rates'!$F$32+'Calcification Rates'!$G$32)*('Calcification Rates'!$H$32+'Calcification Rates'!$I$32))+(0.1*('Calcification Rates'!$F$32+'Calcification Rates'!$G$32)*($A71+(2*'Calcification Rates'!$F$32+'Calcification Rates'!$G$32)))*('Calcification Rates'!$H$32+'Calcification Rates'!$I$32)</f>
        <v>24.514083798547396</v>
      </c>
      <c r="AU71" s="2">
        <f>((((((((($A71*2)/PI())/2)+'Calcification Rates'!$F$36)^2)*PI())/2))-((((((($A71*2)/PI())/2)^2)*PI())/2)))*'Calcification Rates'!$H$36</f>
        <v>91.090011272400218</v>
      </c>
      <c r="AV71" s="2">
        <f>((((((((($A71*2)/PI())/2)+('Calcification Rates'!$F$36-'Calcification Rates'!$G$36))^2)*PI())/2))-((((((($A71*2)/PI())/2)^2)*PI())/2)))*('Calcification Rates'!$H$36-'Calcification Rates'!$I$36)</f>
        <v>69.86795126504569</v>
      </c>
      <c r="AW71" s="2">
        <f>((((((((($A71*2)/PI())/2)+('Calcification Rates'!$F$36+'Calcification Rates'!$G$36))^2)*PI())/2))-((((((($A71*2)/PI())/2)^2)*PI())/2)))*('Calcification Rates'!$H$36+'Calcification Rates'!$I$36)</f>
        <v>114.7217322997253</v>
      </c>
      <c r="AX71" s="2">
        <f>$A71*'Calcification Rates'!$F$37*'Calcification Rates'!$H$37</f>
        <v>89.175230025252517</v>
      </c>
      <c r="AY71" s="2">
        <f>$A71*('Calcification Rates'!$F$37-'Calcification Rates'!$G$37)*('Calcification Rates'!$H$37-'Calcification Rates'!$I$37)</f>
        <v>68.644275843656956</v>
      </c>
      <c r="AZ71" s="2">
        <f>$A71*('Calcification Rates'!$F$37+'Calcification Rates'!$G$37)*('Calcification Rates'!$H$37+'Calcification Rates'!$I$37)</f>
        <v>111.91076754424526</v>
      </c>
      <c r="BA71" s="2">
        <f>$A71*'Calcification Rates'!$F$38*'Calcification Rates'!$H$38</f>
        <v>132.71979800000003</v>
      </c>
      <c r="BB71" s="2">
        <f>$A71*('Calcification Rates'!$F$38-'Calcification Rates'!$G$38)*('Calcification Rates'!$H$38-'Calcification Rates'!$I$38)</f>
        <v>101.26621490909093</v>
      </c>
      <c r="BC71" s="2">
        <f>$A71*('Calcification Rates'!$F$38+'Calcification Rates'!$G$38)*('Calcification Rates'!$H$38+'Calcification Rates'!$I$38)</f>
        <v>167.838705</v>
      </c>
      <c r="BD71" s="2">
        <f>(2*'Calcification Rates'!$F$39*'Calcification Rates'!$H$39)+0.1*'Calcification Rates'!$F$39*(AN71+(2*'Calcification Rates'!$F$39))*'Calcification Rates'!$H$39</f>
        <v>8.2357281772429207</v>
      </c>
      <c r="BE71" s="2">
        <f>(2*('Calcification Rates'!$F$39-'Calcification Rates'!$G$39)*('Calcification Rates'!$H$39-'Calcification Rates'!$I$39))+(0.1*('Calcification Rates'!$F$39-'Calcification Rates'!$G$39)*(AN71+(2*'Calcification Rates'!$F$39-'Calcification Rates'!$G$39)))*('Calcification Rates'!$H$39-'Calcification Rates'!$I$39)</f>
        <v>4.7859338296233744</v>
      </c>
      <c r="BF71" s="2">
        <f>(2*('Calcification Rates'!$F$39+'Calcification Rates'!$G$39)*('Calcification Rates'!$H$39+'Calcification Rates'!$I$39))+(0.1*('Calcification Rates'!$F$39+'Calcification Rates'!$G$39)*(AN71+(2*'Calcification Rates'!$F$39+'Calcification Rates'!$G$39)))*('Calcification Rates'!$H$39+'Calcification Rates'!$I$39)</f>
        <v>12.628183236464769</v>
      </c>
      <c r="BG71" s="2">
        <f>((((((((($A71*2)/PI())/2)+'Calcification Rates'!$F$40)^2)*PI())/2))-((((((($A71*2)/PI())/2)^2)*PI())/2)))*'Calcification Rates'!$H$40</f>
        <v>91.090011272400218</v>
      </c>
      <c r="BH71" s="2">
        <f>((((((((($A71*2)/PI())/2)+('Calcification Rates'!$F$40-'Calcification Rates'!$G$40))^2)*PI())/2))-((((((($A71*2)/PI())/2)^2)*PI())/2)))*('Calcification Rates'!$H$40-'Calcification Rates'!$I$40)</f>
        <v>69.86795126504569</v>
      </c>
      <c r="BI71" s="2">
        <f>((((((((($A71*2)/PI())/2)+('Calcification Rates'!$F$40+'Calcification Rates'!$G$40))^2)*PI())/2))-((((((($A71*2)/PI())/2)^2)*PI())/2)))*('Calcification Rates'!$H$40+'Calcification Rates'!$I$40)</f>
        <v>114.7217322997253</v>
      </c>
      <c r="BJ71" s="2">
        <f>((((((((($A71*2)/PI())/2)+'Calcification Rates'!$F$41)^2)*PI())/2))-((((((($A71*2)/PI())/2)^2)*PI())/2)))*'Calcification Rates'!$H$41</f>
        <v>104.88543207179062</v>
      </c>
      <c r="BK71" s="2">
        <f>((((((((($A71*2)/PI())/2)+('Calcification Rates'!$F$41-'Calcification Rates'!$G$41))^2)*PI())/2))-((((((($A71*2)/PI())/2)^2)*PI())/2)))*('Calcification Rates'!$H$41-'Calcification Rates'!$I$41)</f>
        <v>84.205943495859856</v>
      </c>
      <c r="BL71" s="2">
        <f>((((((((($A71*2)/PI())/2)+('Calcification Rates'!$F$41+'Calcification Rates'!$G$41))^2)*PI())/2))-((((((($A71*2)/PI())/2)^2)*PI())/2)))*('Calcification Rates'!$H$41+'Calcification Rates'!$I$41)</f>
        <v>127.62513638743081</v>
      </c>
      <c r="BM71" s="2">
        <f>((((1-'Calcification Rates'!$J$42)*$A71)*'Calcification Rates'!$F$42*0.1)+('Calcification Rates'!$J$42*$A71*'Calcification Rates'!$F$42))*'Calcification Rates'!$H$42</f>
        <v>27.06885968249069</v>
      </c>
      <c r="BN71" s="2">
        <f>((((1-'Calcification Rates'!$J$42)*BI71)*(('Calcification Rates'!$F$42-'Calcification Rates'!$G$42)*0.1))+('Calcification Rates'!$J$42*BI71*('Calcification Rates'!$F$42-'Calcification Rates'!$G$42)))*('Calcification Rates'!$H$42-'Calcification Rates'!$I$42)</f>
        <v>33.932046697306092</v>
      </c>
      <c r="BO71" s="2">
        <f>((((1-'Calcification Rates'!$J$42)*BI71)*(('Calcification Rates'!$F$42+'Calcification Rates'!$G$42)*0.1))+('Calcification Rates'!$J$42*BI71*('Calcification Rates'!$F$42+'Calcification Rates'!$G$42)))*('Calcification Rates'!$H$42+'Calcification Rates'!$I$42)</f>
        <v>57.490607923540196</v>
      </c>
      <c r="BP71" s="2">
        <f>(2*'Calcification Rates'!$F$43*'Calcification Rates'!$H$43)+0.1*'Calcification Rates'!$F$43*($A71+(2*'Calcification Rates'!$F$43))*'Calcification Rates'!$H$43</f>
        <v>16.040534985776311</v>
      </c>
      <c r="BQ71" s="2">
        <f>(2*('Calcification Rates'!$F$43-'Calcification Rates'!$G$43)*('Calcification Rates'!$H$43-'Calcification Rates'!$I$43))+(0.1*('Calcification Rates'!$F$43-'Calcification Rates'!$G$43)*($A71+(2*'Calcification Rates'!$F$43-'Calcification Rates'!$G$43)))*('Calcification Rates'!$H$43-'Calcification Rates'!$I$43)</f>
        <v>9.3527782309242848</v>
      </c>
      <c r="BR71" s="2">
        <f>(2*('Calcification Rates'!$F$43+'Calcification Rates'!$G$43)*('Calcification Rates'!$H$43+'Calcification Rates'!$I$43))+(0.1*('Calcification Rates'!$F$43+'Calcification Rates'!$G$43)*($A71+(2*'Calcification Rates'!$F$43+'Calcification Rates'!$G$43)))*('Calcification Rates'!$H$43+'Calcification Rates'!$I$43)</f>
        <v>24.514083798547396</v>
      </c>
      <c r="BS71" s="2">
        <f>$A71*'Calcification Rates'!$F$44*'Calcification Rates'!$H$44</f>
        <v>110.14531333333333</v>
      </c>
      <c r="BT71" s="2">
        <f>$A71*('Calcification Rates'!$F$44-'Calcification Rates'!$G$44)*('Calcification Rates'!$H$44-'Calcification Rates'!$I$44)</f>
        <v>81.964315414664469</v>
      </c>
      <c r="BU71" s="2">
        <f>$A71*('Calcification Rates'!$F$44+'Calcification Rates'!$G$44)*('Calcification Rates'!$H$44+'Calcification Rates'!$I$44)</f>
        <v>141.49247464870916</v>
      </c>
      <c r="BV71" s="2">
        <f>(2*'Calcification Rates'!$F$45*'Calcification Rates'!$H$45)+0.1*'Calcification Rates'!$F$45*($A71+(2*'Calcification Rates'!$F$45))*'Calcification Rates'!$H$45</f>
        <v>16.040534985776311</v>
      </c>
      <c r="BW71" s="2">
        <f>(2*('Calcification Rates'!$F$45-'Calcification Rates'!$G$45)*('Calcification Rates'!$H$45-'Calcification Rates'!$I$45))+(0.1*('Calcification Rates'!$F$45-'Calcification Rates'!$G$45)*($A71+(2*'Calcification Rates'!$F$45-'Calcification Rates'!$G$45)))*('Calcification Rates'!$H$45-'Calcification Rates'!$I$45)</f>
        <v>9.3527782309242848</v>
      </c>
      <c r="BX71" s="2">
        <f>(2*('Calcification Rates'!$F$45+'Calcification Rates'!$G$45)*('Calcification Rates'!$H$45+'Calcification Rates'!$I$45))+(0.1*('Calcification Rates'!$F$45+'Calcification Rates'!$G$45)*($A71+(2*'Calcification Rates'!$F$45+'Calcification Rates'!$G$45)))*('Calcification Rates'!$H$45+'Calcification Rates'!$I$45)</f>
        <v>24.514083798547396</v>
      </c>
      <c r="BY71" s="2">
        <f>$A71*'Calcification Rates'!$F$46*'Calcification Rates'!$H$46</f>
        <v>27.9864</v>
      </c>
      <c r="BZ71" s="2">
        <f>$A71*('Calcification Rates'!$F$46-'Calcification Rates'!$G$46)*('Calcification Rates'!$H$46-'Calcification Rates'!$I$46)</f>
        <v>21.584925000000002</v>
      </c>
      <c r="CA71" s="2">
        <f>$A71*('Calcification Rates'!$F$46+'Calcification Rates'!$G$46)*('Calcification Rates'!$H$46+'Calcification Rates'!$I$46)</f>
        <v>35.039925000000004</v>
      </c>
      <c r="CB71" s="2">
        <f>(2*'Calcification Rates'!$F$47*'Calcification Rates'!$H$47)+0.1*'Calcification Rates'!$F$47*(BL71+(2*'Calcification Rates'!$F$47))*'Calcification Rates'!$H$47</f>
        <v>26.325989410403345</v>
      </c>
      <c r="CC71" s="2">
        <f>(2*('Calcification Rates'!$F$47-'Calcification Rates'!$G$47)*('Calcification Rates'!$H$47-'Calcification Rates'!$I$47))+(0.1*('Calcification Rates'!$F$47-'Calcification Rates'!$G$47)*(BL71+(2*'Calcification Rates'!$F$47-'Calcification Rates'!$G$47)))*('Calcification Rates'!$H$47-'Calcification Rates'!$I$47)</f>
        <v>15.371129627218524</v>
      </c>
      <c r="CD71" s="2">
        <f>(2*('Calcification Rates'!$F$47+'Calcification Rates'!$G$47)*('Calcification Rates'!$H$47+'Calcification Rates'!$I$47))+(0.1*('Calcification Rates'!$F$47+'Calcification Rates'!$G$47)*(BL71+(2*'Calcification Rates'!$F$47+'Calcification Rates'!$G$47)))*('Calcification Rates'!$H$47+'Calcification Rates'!$I$47)</f>
        <v>40.177749988629863</v>
      </c>
      <c r="CE71" s="2">
        <f>(2*'Calcification Rates'!$F$48*'Calcification Rates'!$H$48)+0.1*'Calcification Rates'!$F$48*($A71+(2*'Calcification Rates'!$F$48))*'Calcification Rates'!$H$48</f>
        <v>16.040534985776311</v>
      </c>
      <c r="CF71" s="2">
        <f>(2*('Calcification Rates'!$F$48-'Calcification Rates'!$G$48)*('Calcification Rates'!$H$48-'Calcification Rates'!$I$48))+(0.1*('Calcification Rates'!$F$48-'Calcification Rates'!$G$48)*($A71+(2*'Calcification Rates'!$F$48-'Calcification Rates'!$G$48)))*('Calcification Rates'!$H$48-'Calcification Rates'!$I$48)</f>
        <v>9.3527782309242848</v>
      </c>
      <c r="CG71" s="2">
        <f>(2*('Calcification Rates'!$F$48+'Calcification Rates'!$G$48)*('Calcification Rates'!$H$48+'Calcification Rates'!$I$48))+(0.1*('Calcification Rates'!$F$48+'Calcification Rates'!$G$48)*($A71+(2*'Calcification Rates'!$F$48+'Calcification Rates'!$G$48)))*('Calcification Rates'!$H$48+'Calcification Rates'!$I$48)</f>
        <v>24.514083798547396</v>
      </c>
      <c r="CH71" s="2">
        <f>((((1-'Calcification Rates'!$J$52)*$A71)*'Calcification Rates'!$F$52*0.1)+('Calcification Rates'!$J$52*$A71*'Calcification Rates'!$F$52))*'Calcification Rates'!$H$52</f>
        <v>152.81213891999997</v>
      </c>
      <c r="CI71" s="2">
        <f>((((1-'Calcification Rates'!$J$52)*$A71)*(('Calcification Rates'!$F$52-'Calcification Rates'!$G$52)*0.1))+('Calcification Rates'!$J$52*$A71*('Calcification Rates'!$F$52-'Calcification Rates'!$G$52)))*('Calcification Rates'!$H$52-'Calcification Rates'!$I$52)</f>
        <v>100.0329754844896</v>
      </c>
      <c r="CJ71" s="2">
        <f>((((1-'Calcification Rates'!$J$52)*$A71)*(('Calcification Rates'!$F$52+'Calcification Rates'!$G$52)*0.1))+('Calcification Rates'!$J$52*$A71*('Calcification Rates'!$F$52+'Calcification Rates'!$G$52)))*('Calcification Rates'!$H$52+'Calcification Rates'!$I$52)</f>
        <v>216.19477105483404</v>
      </c>
      <c r="CK71" s="2">
        <f>((((1-'Calcification Rates'!$J$53)*$A71)*'Calcification Rates'!$F$53*0.1)+('Calcification Rates'!$J$53*$A71*'Calcification Rates'!$F$53))*'Calcification Rates'!$H$53</f>
        <v>182.86824437781823</v>
      </c>
      <c r="CL71" s="2">
        <f>((((1-'Calcification Rates'!$J$53)*$A71)*(('Calcification Rates'!$F$53-'Calcification Rates'!$G$53)*0.1))+('Calcification Rates'!$J$53*$A71*('Calcification Rates'!$F$53-'Calcification Rates'!$G$53)))*('Calcification Rates'!$H$53-'Calcification Rates'!$I$53)</f>
        <v>126.56051821119291</v>
      </c>
      <c r="CM71" s="2">
        <f>((((1-'Calcification Rates'!$J$53)*$A71)*(('Calcification Rates'!$F$53+'Calcification Rates'!$G$53)*0.1))+('Calcification Rates'!$J$53*$A71*('Calcification Rates'!$F$53+'Calcification Rates'!$G$53)))*('Calcification Rates'!$H$53+'Calcification Rates'!$I$53)</f>
        <v>249.47843865400813</v>
      </c>
      <c r="CN71" s="2">
        <f>((((1-'Calcification Rates'!$J$54)*$A71)*'Calcification Rates'!$F$54*0.1)+('Calcification Rates'!$J$54*$A71*'Calcification Rates'!$F$54))*'Calcification Rates'!$H$54</f>
        <v>155.90964867940747</v>
      </c>
      <c r="CO71" s="2">
        <f>((((1-'Calcification Rates'!$J$54)*$A71)*(('Calcification Rates'!$F$54-'Calcification Rates'!$G$54)*0.1))+('Calcification Rates'!$J$54*$A71*('Calcification Rates'!$F$54-'Calcification Rates'!$G$54)))*('Calcification Rates'!$H$54-'Calcification Rates'!$I$54)</f>
        <v>111.51257000718431</v>
      </c>
      <c r="CP71" s="2">
        <f>((((1-'Calcification Rates'!$J$54)*$A71)*(('Calcification Rates'!$F$54+'Calcification Rates'!$G$54)*0.1))+('Calcification Rates'!$J$54*$A71*('Calcification Rates'!$F$54+'Calcification Rates'!$G$54)))*('Calcification Rates'!$H$54+'Calcification Rates'!$I$54)</f>
        <v>207.36349184963328</v>
      </c>
      <c r="CQ71" s="2">
        <f>((((1-'Calcification Rates'!$J$55)*$A71)*'Calcification Rates'!$F$55*0.1)+('Calcification Rates'!$J$55*$A71*'Calcification Rates'!$F$55))*'Calcification Rates'!$H$55</f>
        <v>155.92157229218751</v>
      </c>
      <c r="CR71" s="2">
        <f>((((1-'Calcification Rates'!$J$55)*$A71)*(('Calcification Rates'!$F$55-'Calcification Rates'!$G$55)*0.1))+('Calcification Rates'!$J$55*$A71*('Calcification Rates'!$F$55-'Calcification Rates'!$G$55)))*('Calcification Rates'!$H$55-'Calcification Rates'!$I$55)</f>
        <v>113.93594983484208</v>
      </c>
      <c r="CS71" s="2">
        <f>((((1-'Calcification Rates'!$J$55)*$A71)*(('Calcification Rates'!$F$55+'Calcification Rates'!$G$55)*0.1))+('Calcification Rates'!$J$55*$A71*('Calcification Rates'!$F$55+'Calcification Rates'!$G$55)))*('Calcification Rates'!$H$55+'Calcification Rates'!$I$55)</f>
        <v>204.29210656862188</v>
      </c>
      <c r="CT71" s="2">
        <f>((((1-'Calcification Rates'!$J$56)*$A71)*'Calcification Rates'!$F$56*0.1)+('Calcification Rates'!$J$56*$A71*'Calcification Rates'!$F$56))*'Calcification Rates'!$H$56</f>
        <v>150.60398044999999</v>
      </c>
      <c r="CU71" s="2">
        <f>((((1-'Calcification Rates'!$J$56)*$A71)*(('Calcification Rates'!$F$56-'Calcification Rates'!$G$56)*0.1))+('Calcification Rates'!$J$56*$A71*('Calcification Rates'!$F$56-'Calcification Rates'!$G$56)))*('Calcification Rates'!$H$56-'Calcification Rates'!$I$56)</f>
        <v>111.59671108328854</v>
      </c>
      <c r="CV71" s="2">
        <f>((((1-'Calcification Rates'!$J$56)*$A71)*(('Calcification Rates'!$F$56+'Calcification Rates'!$G$56)*0.1))+('Calcification Rates'!$J$56*$A71*('Calcification Rates'!$F$56+'Calcification Rates'!$G$56)))*('Calcification Rates'!$H$56+'Calcification Rates'!$I$56)</f>
        <v>195.34781073980494</v>
      </c>
      <c r="CW71" s="2">
        <f>((((1-'Calcification Rates'!$J$57)*$A71)*'Calcification Rates'!$F$57*0.1)+('Calcification Rates'!$J$57*$A71*'Calcification Rates'!$F$57))*'Calcification Rates'!$H$57</f>
        <v>154.02679818749999</v>
      </c>
      <c r="CX71" s="2">
        <f>((((1-'Calcification Rates'!$J$57)*$A71)*(('Calcification Rates'!$F$57-'Calcification Rates'!$G$57)*0.1))+('Calcification Rates'!$J$57*$A71*('Calcification Rates'!$F$57-'Calcification Rates'!$G$57)))*('Calcification Rates'!$H$57-'Calcification Rates'!$I$57)</f>
        <v>100.86625809451077</v>
      </c>
      <c r="CY71" s="2">
        <f>((((1-'Calcification Rates'!$J$57)*$A71)*(('Calcification Rates'!$F$57+'Calcification Rates'!$G$57)*0.1))+('Calcification Rates'!$J$57*$A71*('Calcification Rates'!$F$57+'Calcification Rates'!$G$57)))*('Calcification Rates'!$H$57+'Calcification Rates'!$I$57)</f>
        <v>216.74827315231167</v>
      </c>
      <c r="CZ71" s="2">
        <f>((((1-'Calcification Rates'!$J$58)*$A71)*'Calcification Rates'!$F$58*0.1)+('Calcification Rates'!$J$58*$A71*'Calcification Rates'!$F$58))*'Calcification Rates'!$H$58</f>
        <v>155.90964867940747</v>
      </c>
      <c r="DA71" s="2">
        <f>((((1-'Calcification Rates'!$J$58)*$A71)*(('Calcification Rates'!$F$58-'Calcification Rates'!$G$58)*0.1))+('Calcification Rates'!$J$58*$A71*('Calcification Rates'!$F$58-'Calcification Rates'!$G$58)))*('Calcification Rates'!$H$58-'Calcification Rates'!$I$58)</f>
        <v>111.51257000718431</v>
      </c>
      <c r="DB71" s="2">
        <f>((((1-'Calcification Rates'!$J$58)*$A71)*(('Calcification Rates'!$F$58+'Calcification Rates'!$G$58)*0.1))+('Calcification Rates'!$J$58*$A71*('Calcification Rates'!$F$58+'Calcification Rates'!$G$58)))*('Calcification Rates'!$H$58+'Calcification Rates'!$I$58)</f>
        <v>207.36349184963328</v>
      </c>
      <c r="DC71" s="2">
        <f>((((1-'Calcification Rates'!$J$59)*$A71)*'Calcification Rates'!$F$59*0.1)+('Calcification Rates'!$J$59*$A71*'Calcification Rates'!$F$59))*'Calcification Rates'!$H$59</f>
        <v>129.24697463999999</v>
      </c>
      <c r="DD71" s="2">
        <f>((((1-'Calcification Rates'!$J$59)*$A71)*(('Calcification Rates'!$F$59-'Calcification Rates'!$G$59)*0.1))+('Calcification Rates'!$J$59*$A71*('Calcification Rates'!$F$59-'Calcification Rates'!$G$59)))*('Calcification Rates'!$H$59-'Calcification Rates'!$I$59)</f>
        <v>100.26332729999999</v>
      </c>
      <c r="DE71" s="2">
        <f>((((1-'Calcification Rates'!$J$59)*$A71)*(('Calcification Rates'!$F$59+'Calcification Rates'!$G$59)*0.1))+('Calcification Rates'!$J$59*$A71*('Calcification Rates'!$F$59+'Calcification Rates'!$G$59)))*('Calcification Rates'!$H$59+'Calcification Rates'!$I$59)</f>
        <v>160.97895684</v>
      </c>
      <c r="DF71" s="2">
        <f>((((1-'Calcification Rates'!$J$60)*$A71)*'Calcification Rates'!$F$60*0.1)+('Calcification Rates'!$J$60*$A71*'Calcification Rates'!$F$60))*'Calcification Rates'!$H$60</f>
        <v>167.91331840243902</v>
      </c>
      <c r="DG71" s="2">
        <f>((((1-'Calcification Rates'!$J$60)*$A71)*(('Calcification Rates'!$F$60-'Calcification Rates'!$G$60)*0.1))+('Calcification Rates'!$J$60*$A71*('Calcification Rates'!$F$60-'Calcification Rates'!$G$60)))*('Calcification Rates'!$H$60-'Calcification Rates'!$I$60)</f>
        <v>128.28776420155035</v>
      </c>
      <c r="DH71" s="2">
        <f>((((1-'Calcification Rates'!$J$60)*$A71)*(('Calcification Rates'!$F$60+'Calcification Rates'!$G$60)*0.1))+('Calcification Rates'!$J$60*$A71*('Calcification Rates'!$F$60+'Calcification Rates'!$G$60)))*('Calcification Rates'!$H$60+'Calcification Rates'!$I$60)</f>
        <v>212.70917927576278</v>
      </c>
      <c r="DI71" s="2">
        <f>((((1-'Calcification Rates'!$J$61)*$A71)*'Calcification Rates'!$F$61*0.1)+('Calcification Rates'!$J$61*$A71*'Calcification Rates'!$F$61))*'Calcification Rates'!$H$61</f>
        <v>155.90964867940747</v>
      </c>
      <c r="DJ71" s="2">
        <f>((((1-'Calcification Rates'!$J$61)*$A71)*(('Calcification Rates'!$F$61-'Calcification Rates'!$G$61)*0.1))+('Calcification Rates'!$J$61*$A71*('Calcification Rates'!$F$61-'Calcification Rates'!$G$61)))*('Calcification Rates'!$H$61-'Calcification Rates'!$I$61)</f>
        <v>111.51257000718431</v>
      </c>
      <c r="DK71" s="2">
        <f>((((1-'Calcification Rates'!$J$61)*$A71)*(('Calcification Rates'!$F$61+'Calcification Rates'!$G$61)*0.1))+('Calcification Rates'!$J$61*$A71*('Calcification Rates'!$F$61+'Calcification Rates'!$G$61)))*('Calcification Rates'!$H$61+'Calcification Rates'!$I$61)</f>
        <v>207.36349184963328</v>
      </c>
      <c r="DL71" s="2">
        <f>(2*'Calcification Rates'!$F$62*'Calcification Rates'!$H$62)+0.1*'Calcification Rates'!$F$62*(CV71+(2*'Calcification Rates'!$F$62))*'Calcification Rates'!$H$62</f>
        <v>38.207556319892767</v>
      </c>
      <c r="DM71" s="2">
        <f>(2*('Calcification Rates'!$F$62-'Calcification Rates'!$G$62)*('Calcification Rates'!$H$62-'Calcification Rates'!$I$62))+(0.1*('Calcification Rates'!$F$62-'Calcification Rates'!$G$62)*(CV71+(2*'Calcification Rates'!$F$62-'Calcification Rates'!$G$62)))*('Calcification Rates'!$H$62-'Calcification Rates'!$I$62)</f>
        <v>22.323417960602693</v>
      </c>
      <c r="DN71" s="2">
        <f>(2*('Calcification Rates'!$F$62+'Calcification Rates'!$G$62)*('Calcification Rates'!$H$62+'Calcification Rates'!$I$62))+(0.1*('Calcification Rates'!$F$62+'Calcification Rates'!$G$62)*(CV71+(2*'Calcification Rates'!$F$62+'Calcification Rates'!$G$62)))*('Calcification Rates'!$H$62+'Calcification Rates'!$I$62)</f>
        <v>58.272127757662716</v>
      </c>
      <c r="DO71" s="2">
        <f>((((((((($A71*2)/PI())/2)+'Calcification Rates'!$F$63)^2)*PI())/2))-((((((($A71*2)/PI())/2)^2)*PI())/2)))*'Calcification Rates'!$H$63</f>
        <v>73.881481934529418</v>
      </c>
      <c r="DP71" s="2">
        <f>((((((((($A71*2)/PI())/2)+('Calcification Rates'!$F$63-'Calcification Rates'!$G$63))^2)*PI())/2))-((((((($A71*2)/PI())/2)^2)*PI())/2)))*('Calcification Rates'!$H$63-'Calcification Rates'!$I$63)</f>
        <v>54.364404790502796</v>
      </c>
      <c r="DQ71" s="2">
        <f>((((((((($A71*2)/PI())/2)+('Calcification Rates'!$F$63+'Calcification Rates'!$G$63))^2)*PI())/2))-((((((($A71*2)/PI())/2)^2)*PI())/2)))*('Calcification Rates'!$H$63+'Calcification Rates'!$I$63)</f>
        <v>95.62213514230713</v>
      </c>
      <c r="DR71" s="2">
        <f>(2*'Calcification Rates'!$F$64*'Calcification Rates'!$H$64)+0.1*'Calcification Rates'!$F$64*($A71+(2*'Calcification Rates'!$F$64))*'Calcification Rates'!$H$64</f>
        <v>16.040534985776311</v>
      </c>
      <c r="DS71" s="2">
        <f>(2*('Calcification Rates'!$F$64-'Calcification Rates'!$G$64)*('Calcification Rates'!$H$64-'Calcification Rates'!$I$64))+(0.1*('Calcification Rates'!$F$64-'Calcification Rates'!$G$64)*($A71+(2*'Calcification Rates'!$F$64-'Calcification Rates'!$G$64)))*('Calcification Rates'!$H$64-'Calcification Rates'!$I$64)</f>
        <v>9.3527782309242848</v>
      </c>
      <c r="DT71" s="2">
        <f>(2*('Calcification Rates'!$F$64+'Calcification Rates'!$G$64)*('Calcification Rates'!$H$64+'Calcification Rates'!$I$64))+(0.1*('Calcification Rates'!$F$64+'Calcification Rates'!$G$64)*($A71+(2*'Calcification Rates'!$F$64+'Calcification Rates'!$G$64)))*('Calcification Rates'!$H$64+'Calcification Rates'!$I$64)</f>
        <v>24.514083798547396</v>
      </c>
      <c r="DU71" s="2">
        <f>((((((((($A71*2)/PI())/2)+'Calcification Rates'!$F$65)^2)*PI())/2))-((((((($A71*2)/PI())/2)^2)*PI())/2)))*'Calcification Rates'!$H$65</f>
        <v>73.881481934529418</v>
      </c>
      <c r="DV71" s="2">
        <f>((((((((($A71*2)/PI())/2)+('Calcification Rates'!$F$65-'Calcification Rates'!$G$65))^2)*PI())/2))-((((((($A71*2)/PI())/2)^2)*PI())/2)))*('Calcification Rates'!$H$65-'Calcification Rates'!$I$65)</f>
        <v>54.364404790502796</v>
      </c>
      <c r="DW71" s="2">
        <f>((((((((($A71*2)/PI())/2)+('Calcification Rates'!$F$65+'Calcification Rates'!$G$65))^2)*PI())/2))-((((((($A71*2)/PI())/2)^2)*PI())/2)))*('Calcification Rates'!$H$65+'Calcification Rates'!$I$65)</f>
        <v>95.62213514230713</v>
      </c>
      <c r="DX71" s="2">
        <f>(2*'Calcification Rates'!$F$66*'Calcification Rates'!$H$66)+0.1*'Calcification Rates'!$F$66*(DH71+(2*'Calcification Rates'!$F$66))*'Calcification Rates'!$H$66</f>
        <v>41.253511959904436</v>
      </c>
      <c r="DY71" s="2">
        <f>(2*('Calcification Rates'!$F$66-'Calcification Rates'!$G$66)*('Calcification Rates'!$H$66-'Calcification Rates'!$I$66))+(0.1*('Calcification Rates'!$F$66-'Calcification Rates'!$G$66)*(DH71+(2*'Calcification Rates'!$F$66-'Calcification Rates'!$G$66)))*('Calcification Rates'!$H$66-'Calcification Rates'!$I$66)</f>
        <v>24.105704928422224</v>
      </c>
      <c r="DZ71" s="2">
        <f>(2*('Calcification Rates'!$F$66+'Calcification Rates'!$G$66)*('Calcification Rates'!$H$66+'Calcification Rates'!$I$66))+(0.1*('Calcification Rates'!$F$66+'Calcification Rates'!$G$66)*(DH71+(2*'Calcification Rates'!$F$66+'Calcification Rates'!$G$66)))*('Calcification Rates'!$H$66+'Calcification Rates'!$I$66)</f>
        <v>62.910798097857416</v>
      </c>
      <c r="EA71" s="2">
        <f>((((((((($A71*2)/PI())/2)+'Calcification Rates'!$F$67)^2)*PI())/2))-((((((($A71*2)/PI())/2)^2)*PI())/2)))*'Calcification Rates'!$H$67</f>
        <v>73.881481934529418</v>
      </c>
      <c r="EB71" s="2">
        <f>((((((((($A71*2)/PI())/2)+('Calcification Rates'!$F$67-'Calcification Rates'!$G$67))^2)*PI())/2))-((((((($A71*2)/PI())/2)^2)*PI())/2)))*('Calcification Rates'!$H$67-'Calcification Rates'!$I$67)</f>
        <v>54.364404790502796</v>
      </c>
      <c r="EC71" s="2">
        <f>((((((((($A71*2)/PI())/2)+('Calcification Rates'!$F$67+'Calcification Rates'!$G$67))^2)*PI())/2))-((((((($A71*2)/PI())/2)^2)*PI())/2)))*('Calcification Rates'!$H$67+'Calcification Rates'!$I$67)</f>
        <v>95.62213514230713</v>
      </c>
      <c r="ED71" s="2">
        <f>((((((((($A71*2)/PI())/2)+'Calcification Rates'!$F$68)^2)*PI())/2))-((((((($A71*2)/PI())/2)^2)*PI())/2)))*'Calcification Rates'!$H$68</f>
        <v>73.881481934529418</v>
      </c>
      <c r="EE71" s="2">
        <f>((((((((($A71*2)/PI())/2)+('Calcification Rates'!$F$68-'Calcification Rates'!$G$68))^2)*PI())/2))-((((((($A71*2)/PI())/2)^2)*PI())/2)))*('Calcification Rates'!$H$68-'Calcification Rates'!$I$68)</f>
        <v>54.364404790502796</v>
      </c>
      <c r="EF71" s="2">
        <f>((((((((($A71*2)/PI())/2)+('Calcification Rates'!$F$68+'Calcification Rates'!$G$68))^2)*PI())/2))-((((((($A71*2)/PI())/2)^2)*PI())/2)))*('Calcification Rates'!$H$68+'Calcification Rates'!$I$68)</f>
        <v>95.62213514230713</v>
      </c>
      <c r="EG71" s="2">
        <f>((((1-'Calcification Rates'!$J$69)*$A71)*'Calcification Rates'!$F$69*0.1)+('Calcification Rates'!$J$69*$A71*'Calcification Rates'!$F$69))*'Calcification Rates'!$H$69</f>
        <v>21.177959550000008</v>
      </c>
      <c r="EH71" s="2">
        <f>((((1-'Calcification Rates'!$J$69)*EC71)*(('Calcification Rates'!$F$69-'Calcification Rates'!$G$69)*0.1))+('Calcification Rates'!$J$69*EC71*('Calcification Rates'!$F$69-'Calcification Rates'!$G$69)))*('Calcification Rates'!$H$69-'Calcification Rates'!$I$69)</f>
        <v>21.687838414909713</v>
      </c>
      <c r="EI71" s="2">
        <f>((((1-'Calcification Rates'!$J$69)*EC71)*(('Calcification Rates'!$F$69+'Calcification Rates'!$G$69)*0.1))+('Calcification Rates'!$J$69*EC71*('Calcification Rates'!$F$69+'Calcification Rates'!$G$69)))*('Calcification Rates'!$H$69+'Calcification Rates'!$I$69)</f>
        <v>37.825120910050025</v>
      </c>
      <c r="EJ71" s="2">
        <f>(2*'Calcification Rates'!$F$70*'Calcification Rates'!$H$70)+0.1*'Calcification Rates'!$F$70*(DT71+(2*'Calcification Rates'!$F$70))*'Calcification Rates'!$H$70</f>
        <v>8.2357281772429207</v>
      </c>
      <c r="EK71" s="2">
        <f>(2*('Calcification Rates'!$F$70-'Calcification Rates'!$G$70)*('Calcification Rates'!$H$70-'Calcification Rates'!$I$70))+(0.1*('Calcification Rates'!$F$70-'Calcification Rates'!$G$70)*(DT71+(2*'Calcification Rates'!$F$70-'Calcification Rates'!$G$70)))*('Calcification Rates'!$H$70-'Calcification Rates'!$I$70)</f>
        <v>4.7859338296233744</v>
      </c>
      <c r="EL71" s="2">
        <f>(2*('Calcification Rates'!$F$70+'Calcification Rates'!$G$70)*('Calcification Rates'!$H$70+'Calcification Rates'!$I$70))+(0.1*('Calcification Rates'!$F$70+'Calcification Rates'!$G$70)*(DT71+(2*'Calcification Rates'!$F$70+'Calcification Rates'!$G$70)))*('Calcification Rates'!$H$70+'Calcification Rates'!$I$70)</f>
        <v>12.628183236464769</v>
      </c>
      <c r="EM71" s="2">
        <f>((((1-'Calcification Rates'!$J$71)*$A71)*'Calcification Rates'!$F$71*0.1)+('Calcification Rates'!$J$71*$A71*'Calcification Rates'!$F$71))*'Calcification Rates'!$H$71</f>
        <v>155.90964867940747</v>
      </c>
      <c r="EN71" s="2">
        <f>((((1-'Calcification Rates'!$J$71)*$A71)*(('Calcification Rates'!$F$71-'Calcification Rates'!$G$71)*0.1))+('Calcification Rates'!$J$71*$A71*('Calcification Rates'!$F$71-'Calcification Rates'!$G$71)))*('Calcification Rates'!$H$71-'Calcification Rates'!$I$71)</f>
        <v>111.51257000718431</v>
      </c>
      <c r="EO71" s="2">
        <f>((((1-'Calcification Rates'!$J$71)*$A71)*(('Calcification Rates'!$F$71+'Calcification Rates'!$G$71)*0.1))+('Calcification Rates'!$J$71*$A71*('Calcification Rates'!$F$71+'Calcification Rates'!$G$71)))*('Calcification Rates'!$H$71+'Calcification Rates'!$I$71)</f>
        <v>207.36349184963328</v>
      </c>
      <c r="EP71" s="2">
        <f>(2*'Calcification Rates'!$F$72*'Calcification Rates'!$H$72)+0.1*'Calcification Rates'!$F$72*($A71+(2*'Calcification Rates'!$F$72))*'Calcification Rates'!$H$72</f>
        <v>16.040534985776311</v>
      </c>
      <c r="EQ71" s="2">
        <f>(2*('Calcification Rates'!$F$72-'Calcification Rates'!$G$72)*('Calcification Rates'!$H$72-'Calcification Rates'!$I$72))+(0.1*('Calcification Rates'!$F$72-'Calcification Rates'!$G$72)*($A71+(2*'Calcification Rates'!$F$72-'Calcification Rates'!$G$72)))*('Calcification Rates'!$H$72-'Calcification Rates'!$I$72)</f>
        <v>9.3527782309242848</v>
      </c>
      <c r="ER71" s="2">
        <f>(2*('Calcification Rates'!$F$72+'Calcification Rates'!$G$72)*('Calcification Rates'!$H$72+'Calcification Rates'!$I$72))+(0.1*('Calcification Rates'!$F$72+'Calcification Rates'!$G$72)*($A71+(2*'Calcification Rates'!$F$72+'Calcification Rates'!$G$72)))*('Calcification Rates'!$H$72+'Calcification Rates'!$I$72)</f>
        <v>24.514083798547396</v>
      </c>
      <c r="ES71" s="2">
        <f>$A71*'Calcification Rates'!$F$73*'Calcification Rates'!$H$73</f>
        <v>93.15</v>
      </c>
      <c r="ET71" s="2">
        <f>$A71*('Calcification Rates'!$F$73-'Calcification Rates'!$G$73)*('Calcification Rates'!$H$73-'Calcification Rates'!$I$73)</f>
        <v>65.21811000000001</v>
      </c>
      <c r="EU71" s="2">
        <f>$A71*('Calcification Rates'!$F$73+'Calcification Rates'!$G$73)*('Calcification Rates'!$H$73+'Calcification Rates'!$I$73)</f>
        <v>126.02436000000002</v>
      </c>
      <c r="EV71" s="2">
        <f>(2*'Calcification Rates'!$F$74*'Calcification Rates'!$H$74)+0.1*'Calcification Rates'!$F$74*($A71+(2*'Calcification Rates'!$F$74))*'Calcification Rates'!$H$74</f>
        <v>16.040534985776311</v>
      </c>
      <c r="EW71" s="2">
        <f>(2*('Calcification Rates'!$F$74-'Calcification Rates'!$G$74)*('Calcification Rates'!$H$74-'Calcification Rates'!$I$74))+(0.1*('Calcification Rates'!$F$74-'Calcification Rates'!$G$74)*($A71+(2*'Calcification Rates'!$F$74-'Calcification Rates'!$G$74)))*('Calcification Rates'!$H$74-'Calcification Rates'!$I$74)</f>
        <v>9.3527782309242848</v>
      </c>
      <c r="EX71" s="2">
        <f>(2*('Calcification Rates'!$F$74+'Calcification Rates'!$G$74)*('Calcification Rates'!$H$74+'Calcification Rates'!$I$74))+(0.1*('Calcification Rates'!$F$74+'Calcification Rates'!$G$74)*($A71+(2*'Calcification Rates'!$F$74+'Calcification Rates'!$G$74)))*('Calcification Rates'!$H$74+'Calcification Rates'!$I$74)</f>
        <v>24.514083798547396</v>
      </c>
      <c r="EY71" s="2">
        <f>$A71*'Calcification Rates'!$F$75*'Calcification Rates'!$H$75</f>
        <v>58.175270612244908</v>
      </c>
      <c r="EZ71" s="2">
        <f>$A71*('Calcification Rates'!$F$75-'Calcification Rates'!$G$75)*('Calcification Rates'!$H$75-'Calcification Rates'!$I$75)</f>
        <v>45.160576686663212</v>
      </c>
      <c r="FA71" s="2">
        <f>$A71*('Calcification Rates'!$F$75+'Calcification Rates'!$G$75)*('Calcification Rates'!$H$75+'Calcification Rates'!$I$75)</f>
        <v>72.703518655618936</v>
      </c>
      <c r="FB71" s="2">
        <f>((((1-'Calcification Rates'!$J$76)*$A71)*'Calcification Rates'!$F$76*0.1)+('Calcification Rates'!$J$76*$A71*'Calcification Rates'!$F$76))*'Calcification Rates'!$H$76</f>
        <v>39.830940000000005</v>
      </c>
      <c r="FC71" s="2">
        <f>((((1-'Calcification Rates'!$J$76)*$A71)*(('Calcification Rates'!$F$76-'Calcification Rates'!$G$76)*0.1))+('Calcification Rates'!$J$76*$A71*('Calcification Rates'!$F$76-'Calcification Rates'!$G$76)))*('Calcification Rates'!$H$76-'Calcification Rates'!$I$76)</f>
        <v>27.878117472</v>
      </c>
      <c r="FD71" s="2">
        <f>((((1-'Calcification Rates'!$J$76)*$A71)*(('Calcification Rates'!$F$76+'Calcification Rates'!$G$76)*0.1))+('Calcification Rates'!$J$76*$A71*('Calcification Rates'!$F$76+'Calcification Rates'!$G$76)))*('Calcification Rates'!$H$76+'Calcification Rates'!$I$76)</f>
        <v>53.900998271999995</v>
      </c>
      <c r="FE71" s="113">
        <f>$A71*'Calcification Rates'!$F$77*'Calcification Rates'!$H$77</f>
        <v>122.13000000000002</v>
      </c>
      <c r="FF71" s="113">
        <f>$A71*('Calcification Rates'!$F$77-'Calcification Rates'!$G$77)*('Calcification Rates'!$H$77-'Calcification Rates'!$I$77)</f>
        <v>85.346100000000021</v>
      </c>
      <c r="FG71" s="113">
        <f>$A71*('Calcification Rates'!$F$77+'Calcification Rates'!$G$77)*('Calcification Rates'!$H$77+'Calcification Rates'!$I$77)</f>
        <v>165.46200000000002</v>
      </c>
      <c r="FH71" s="113">
        <f>$A71*'Calcification Rates'!$F$81*'Calcification Rates'!$H$81</f>
        <v>12.282</v>
      </c>
      <c r="FI71" s="113">
        <f>$A71*('Calcification Rates'!$F$81-'Calcification Rates'!$G$81)*('Calcification Rates'!$H$81-'Calcification Rates'!$I$81)</f>
        <v>6.9689999999999994</v>
      </c>
      <c r="FJ71" s="113">
        <f>$A71*('Calcification Rates'!$F$81+'Calcification Rates'!$G$81)*('Calcification Rates'!$H$81+'Calcification Rates'!$I$81)</f>
        <v>17.594999999999999</v>
      </c>
      <c r="FK71" s="113">
        <f>$A71*'Calcification Rates'!$F$84*'Calcification Rates'!$H$84</f>
        <v>12.282</v>
      </c>
      <c r="FL71" s="113">
        <f>$A71*('Calcification Rates'!$F$84-'Calcification Rates'!$G$84)*('Calcification Rates'!$H$84-'Calcification Rates'!$I$84)</f>
        <v>6.9689999999999994</v>
      </c>
      <c r="FM71" s="113">
        <f>$A71*('Calcification Rates'!$F$84+'Calcification Rates'!$G$84)*('Calcification Rates'!$H$84+'Calcification Rates'!$I$84)</f>
        <v>17.594999999999999</v>
      </c>
    </row>
    <row r="72" spans="1:169" x14ac:dyDescent="0.3">
      <c r="A72" s="1">
        <v>70</v>
      </c>
      <c r="B72" s="2">
        <f>((((1-'Calcification Rates'!$J$11)*A72)*'Calcification Rates'!$F$11*0.1)+('Calcification Rates'!$J$11*A72*'Calcification Rates'!$F$11))*'Calcification Rates'!$H$11</f>
        <v>158.16920880519598</v>
      </c>
      <c r="C72" s="2">
        <f>((((1-'Calcification Rates'!$J$11)*A72)*(('Calcification Rates'!$F$11-'Calcification Rates'!$G$11)*0.1))+('Calcification Rates'!$J$11*A72*('Calcification Rates'!$F$11-'Calcification Rates'!$G$11)))*('Calcification Rates'!$H$11-'Calcification Rates'!$I$11)</f>
        <v>113.12869421018696</v>
      </c>
      <c r="D72" s="2">
        <f>((((1-'Calcification Rates'!$J$11)*A72)*(('Calcification Rates'!$F$11+'Calcification Rates'!$G$11)*0.1))+('Calcification Rates'!$J$11*A72*('Calcification Rates'!$F$11+'Calcification Rates'!$G$11)))*('Calcification Rates'!$H$11+'Calcification Rates'!$I$11)</f>
        <v>210.36875984745404</v>
      </c>
      <c r="E72" s="2">
        <f>((((1-'Calcification Rates'!$J$12)*A72)*'Calcification Rates'!$F$12*0.1)+('Calcification Rates'!$J$12*A72*'Calcification Rates'!$F$12))*'Calcification Rates'!$H$12</f>
        <v>27.461161996729686</v>
      </c>
      <c r="F72" s="2">
        <f>((((1-'Calcification Rates'!$J$12)*A72)*(('Calcification Rates'!$F$12-'Calcification Rates'!$G$12)*0.1))+('Calcification Rates'!$J$12*A72*('Calcification Rates'!$F$12-'Calcification Rates'!$G$12)))*('Calcification Rates'!$H$12-'Calcification Rates'!$I$12)</f>
        <v>20.704388098026602</v>
      </c>
      <c r="G72" s="2">
        <f>((((1-'Calcification Rates'!$J$12)*A72)*(('Calcification Rates'!$F$12+'Calcification Rates'!$G$12)*0.1))+('Calcification Rates'!$J$12*A72*('Calcification Rates'!$F$12+'Calcification Rates'!$G$12)))*('Calcification Rates'!$H$12+'Calcification Rates'!$I$12)</f>
        <v>35.079164810148619</v>
      </c>
      <c r="H72" s="2">
        <f>(2*'Calcification Rates'!$F$13*'Calcification Rates'!$H$13)+0.1*'Calcification Rates'!$F$13*(A72+(2*'Calcification Rates'!$F$13))*'Calcification Rates'!$H$13</f>
        <v>16.215979429208463</v>
      </c>
      <c r="I72" s="2">
        <f>(2*('Calcification Rates'!$F$13-'Calcification Rates'!$G$13)*('Calcification Rates'!$H$13-'Calcification Rates'!$I$13))+(0.1*('Calcification Rates'!$F$13-'Calcification Rates'!$G$13)*(A72+(2*'Calcification Rates'!$F$13-'Calcification Rates'!$G$13)))*('Calcification Rates'!$H$13-'Calcification Rates'!$I$13)</f>
        <v>9.4554364380885509</v>
      </c>
      <c r="J72" s="2">
        <f>(2*('Calcification Rates'!$F$13+'Calcification Rates'!$G$13)*('Calcification Rates'!$H$13+'Calcification Rates'!$I$13))+(0.1*('Calcification Rates'!$F$13+'Calcification Rates'!$G$13)*(A72+(2*'Calcification Rates'!$F$13+'Calcification Rates'!$G$13)))*('Calcification Rates'!$H$13+'Calcification Rates'!$I$13)</f>
        <v>24.781267248434276</v>
      </c>
      <c r="K72" s="2">
        <f>(2*'Calcification Rates'!$F$14*'Calcification Rates'!$H$14)+0.1*'Calcification Rates'!$F$14*(A72+(2*'Calcification Rates'!$F$14))*'Calcification Rates'!$H$14</f>
        <v>30.334024091121719</v>
      </c>
      <c r="L72" s="2">
        <f>(2*('Calcification Rates'!$F$14-'Calcification Rates'!$G$14)*('Calcification Rates'!$H$14-'Calcification Rates'!$I$14))+(0.1*('Calcification Rates'!$F$14-'Calcification Rates'!$G$14)*(A72+(2*'Calcification Rates'!$F$14-'Calcification Rates'!$G$14)))*('Calcification Rates'!$H$14-'Calcification Rates'!$I$14)</f>
        <v>18.943794956634054</v>
      </c>
      <c r="M72" s="2">
        <f>(2*('Calcification Rates'!$F$14+'Calcification Rates'!$G$14)*('Calcification Rates'!$H$14+'Calcification Rates'!$I$14))+(0.1*('Calcification Rates'!$F$14+'Calcification Rates'!$G$14)*(A72+(2*'Calcification Rates'!$F$14+'Calcification Rates'!$G$14)))*('Calcification Rates'!$H$14+'Calcification Rates'!$I$14)</f>
        <v>44.450971819289379</v>
      </c>
      <c r="N72" s="2">
        <f>((((((((($A72*2)/PI())/2)+'Calcification Rates'!$F$15)^2)*PI())/2))-((((((($A72*2)/PI())/2)^2)*PI())/2)))*'Calcification Rates'!$H$15</f>
        <v>87.475552952440538</v>
      </c>
      <c r="O72" s="2">
        <f>((((((((($A72*2)/PI())/2)+('Calcification Rates'!$F$15-'Calcification Rates'!$G$15))^2)*PI())/2))-((((((($A72*2)/PI())/2)^2)*PI())/2)))*('Calcification Rates'!$H$15-'Calcification Rates'!$I$15)</f>
        <v>66.762353627975671</v>
      </c>
      <c r="P72" s="2">
        <f>((((((((($A72*2)/PI())/2)+('Calcification Rates'!$F$15+'Calcification Rates'!$G$15))^2)*PI())/2))-((((((($A72*2)/PI())/2)^2)*PI())/2)))*('Calcification Rates'!$H$15+'Calcification Rates'!$I$15)</f>
        <v>110.78020713810137</v>
      </c>
      <c r="Q72" s="2">
        <f>(2*'Calcification Rates'!$F$16*'Calcification Rates'!$H$16)+0.1*'Calcification Rates'!$F$16*(A72+(2*'Calcification Rates'!$F$16))*'Calcification Rates'!$H$16</f>
        <v>30.334024091121719</v>
      </c>
      <c r="R72" s="2">
        <f>(2*('Calcification Rates'!$F$16-'Calcification Rates'!$G$16)*('Calcification Rates'!$H$16-'Calcification Rates'!$I$16))+(0.1*('Calcification Rates'!$F$16-'Calcification Rates'!$G$16)*(A72+(2*'Calcification Rates'!$F$16-'Calcification Rates'!$G$16)))*('Calcification Rates'!$H$16-'Calcification Rates'!$I$16)</f>
        <v>18.943794956634054</v>
      </c>
      <c r="S72" s="2">
        <f>(2*('Calcification Rates'!$F$16+'Calcification Rates'!$G$16)*('Calcification Rates'!$H$16+'Calcification Rates'!$I$16))+(0.1*('Calcification Rates'!$F$16+'Calcification Rates'!$G$16)*(A72+(2*'Calcification Rates'!$F$16+'Calcification Rates'!$G$16)))*('Calcification Rates'!$H$16+'Calcification Rates'!$I$16)</f>
        <v>44.450971819289379</v>
      </c>
      <c r="T72" s="2">
        <f>$A72*'Calcification Rates'!$F$17*'Calcification Rates'!$H$17</f>
        <v>85.742474621498445</v>
      </c>
      <c r="U72" s="2">
        <f>$A72*('Calcification Rates'!$F$17-'Calcification Rates'!$G$17)*('Calcification Rates'!$H$17-'Calcification Rates'!$I$17)</f>
        <v>65.649874617319114</v>
      </c>
      <c r="V72" s="2">
        <f>$A72*('Calcification Rates'!$F$17+'Calcification Rates'!$G$17)*('Calcification Rates'!$H$17+'Calcification Rates'!$I$17)</f>
        <v>108.23880737975598</v>
      </c>
      <c r="W72" s="2">
        <f>$A72*'Calcification Rates'!$F$22*'Calcification Rates'!$H$22</f>
        <v>12.459999999999999</v>
      </c>
      <c r="X72" s="2">
        <f>$A72*('Calcification Rates'!$F$22-'Calcification Rates'!$G$22)*('Calcification Rates'!$H$22-'Calcification Rates'!$I$22)</f>
        <v>7.0699999999999994</v>
      </c>
      <c r="Y72" s="2">
        <f>$A72*('Calcification Rates'!$F$22+'Calcification Rates'!$G$22)*('Calcification Rates'!$H$22+'Calcification Rates'!$I$22)</f>
        <v>17.850000000000001</v>
      </c>
      <c r="Z72" s="2">
        <f>((((((((($A72*2)/PI())/2)+'Calcification Rates'!$F$25)^2)*PI())/2))-((((((($A72*2)/PI())/2)^2)*PI())/2)))*'Calcification Rates'!$H$25</f>
        <v>130.65670029994314</v>
      </c>
      <c r="AA72" s="2">
        <f>((((((((($A72*2)/PI())/2)+('Calcification Rates'!$F$25-'Calcification Rates'!$G$25))^2)*PI())/2))-((((((($A72*2)/PI())/2)^2)*PI())/2)))*('Calcification Rates'!$H$25-'Calcification Rates'!$I$25)</f>
        <v>57.056175627782146</v>
      </c>
      <c r="AB72" s="2">
        <f>((((((((($A72*2)/PI())/2)+('Calcification Rates'!$F$25+'Calcification Rates'!$G$25))^2)*PI())/2))-((((((($A72*2)/PI())/2)^2)*PI())/2)))*('Calcification Rates'!$H$25+'Calcification Rates'!$I$25)</f>
        <v>205.90316997540853</v>
      </c>
      <c r="AC72" s="2">
        <f>((((((((($A72*2)/PI())/2)+'Calcification Rates'!$F$26)^2)*PI())/2))-((((((($A72*2)/PI())/2)^2)*PI())/2)))*'Calcification Rates'!$H$26</f>
        <v>130.65670029994314</v>
      </c>
      <c r="AD72" s="2">
        <f>((((((((($A72*2)/PI())/2)+('Calcification Rates'!$F$26-'Calcification Rates'!$G$26))^2)*PI())/2))-((((((($A72*2)/PI())/2)^2)*PI())/2)))*('Calcification Rates'!$H$26-'Calcification Rates'!$I$26)</f>
        <v>57.056175627782146</v>
      </c>
      <c r="AE72" s="2">
        <f>((((((((($A72*2)/PI())/2)+('Calcification Rates'!$F$26+'Calcification Rates'!$G$26))^2)*PI())/2))-((((((($A72*2)/PI())/2)^2)*PI())/2)))*('Calcification Rates'!$H$26+'Calcification Rates'!$I$26)</f>
        <v>205.90316997540853</v>
      </c>
      <c r="AF72" s="2">
        <f>((((((((($A72*2)/PI())/2)+'Calcification Rates'!$F$27)^2)*PI())/2))-((((((($A72*2)/PI())/2)^2)*PI())/2)))*'Calcification Rates'!$H$27</f>
        <v>130.65670029994314</v>
      </c>
      <c r="AG72" s="2">
        <f>((((((((($A72*2)/PI())/2)+('Calcification Rates'!$F$27-'Calcification Rates'!$G$27))^2)*PI())/2))-((((((($A72*2)/PI())/2)^2)*PI())/2)))*('Calcification Rates'!$H$27-'Calcification Rates'!$I$27)</f>
        <v>57.056175627782146</v>
      </c>
      <c r="AH72" s="2">
        <f>((((((((($A72*2)/PI())/2)+('Calcification Rates'!$F$27+'Calcification Rates'!$G$27))^2)*PI())/2))-((((((($A72*2)/PI())/2)^2)*PI())/2)))*('Calcification Rates'!$H$27+'Calcification Rates'!$I$27)</f>
        <v>205.90316997540853</v>
      </c>
      <c r="AI72" s="2">
        <f>$A72*'Calcification Rates'!$F$29*'Calcification Rates'!$H$29</f>
        <v>112.95899999999999</v>
      </c>
      <c r="AJ72" s="2">
        <f>$A72*('Calcification Rates'!$F$29-'Calcification Rates'!$G$29)*('Calcification Rates'!$H$29-'Calcification Rates'!$I$29)</f>
        <v>104.51559999999998</v>
      </c>
      <c r="AK72" s="2">
        <f>$A72*('Calcification Rates'!$F$29+'Calcification Rates'!$G$29)*('Calcification Rates'!$H$29+'Calcification Rates'!$I$29)</f>
        <v>121.40239999999997</v>
      </c>
      <c r="AL72" s="2">
        <f>(2*'Calcification Rates'!$F$30*'Calcification Rates'!$H$30)+0.1*'Calcification Rates'!$F$30*($A72+(2*'Calcification Rates'!$F$30))*'Calcification Rates'!$H$30</f>
        <v>16.215979429208463</v>
      </c>
      <c r="AM72" s="2">
        <f>(2*('Calcification Rates'!$F$30-'Calcification Rates'!$G$30)*('Calcification Rates'!$H$30-'Calcification Rates'!$I$30))+(0.1*('Calcification Rates'!$F$30-'Calcification Rates'!$G$30)*($A72+(2*'Calcification Rates'!$F$30-'Calcification Rates'!$G$30)))*('Calcification Rates'!$H$30-'Calcification Rates'!$I$30)</f>
        <v>9.4554364380885509</v>
      </c>
      <c r="AN72" s="2">
        <f>(2*('Calcification Rates'!$F$30+'Calcification Rates'!$G$30)*('Calcification Rates'!$H$30+'Calcification Rates'!$I$30))+(0.1*('Calcification Rates'!$F$30+'Calcification Rates'!$G$30)*($A72+(2*'Calcification Rates'!$F$30+'Calcification Rates'!$G$30)))*('Calcification Rates'!$H$30+'Calcification Rates'!$I$30)</f>
        <v>24.781267248434276</v>
      </c>
      <c r="AO72" s="2">
        <f>((((((((($A72*2)/PI())/2)+'Calcification Rates'!$F$31)^2)*PI())/2))-((((((($A72*2)/PI())/2)^2)*PI())/2)))*'Calcification Rates'!$H$31</f>
        <v>236.04354331882226</v>
      </c>
      <c r="AP72" s="2">
        <f>((((((((($A72*2)/PI())/2)+('Calcification Rates'!$F$31-'Calcification Rates'!$G$31))^2)*PI())/2))-((((((($A72*2)/PI())/2)^2)*PI())/2)))*('Calcification Rates'!$H$31-'Calcification Rates'!$I$31)</f>
        <v>146.58444190167793</v>
      </c>
      <c r="AQ72" s="2">
        <f>((((((((($A72*2)/PI())/2)+('Calcification Rates'!$F$31+'Calcification Rates'!$G$31))^2)*PI())/2))-((((((($A72*2)/PI())/2)^2)*PI())/2)))*('Calcification Rates'!$H$31+'Calcification Rates'!$I$31)</f>
        <v>347.8120021608604</v>
      </c>
      <c r="AR72" s="2">
        <f>(2*'Calcification Rates'!$F$32*'Calcification Rates'!$H$32)+0.1*'Calcification Rates'!$F$32*($A72+(2*'Calcification Rates'!$F$32))*'Calcification Rates'!$H$32</f>
        <v>16.215979429208463</v>
      </c>
      <c r="AS72" s="2">
        <f>(2*('Calcification Rates'!$F$32-'Calcification Rates'!$G$32)*('Calcification Rates'!$H$32-'Calcification Rates'!$I$32))+(0.1*('Calcification Rates'!$F$32-'Calcification Rates'!$G$32)*($A72+(2*'Calcification Rates'!$F$32-'Calcification Rates'!$G$32)))*('Calcification Rates'!$H$32-'Calcification Rates'!$I$32)</f>
        <v>9.4554364380885509</v>
      </c>
      <c r="AT72" s="2">
        <f>(2*('Calcification Rates'!$F$32+'Calcification Rates'!$G$32)*('Calcification Rates'!$H$32+'Calcification Rates'!$I$32))+(0.1*('Calcification Rates'!$F$32+'Calcification Rates'!$G$32)*($A72+(2*'Calcification Rates'!$F$32+'Calcification Rates'!$G$32)))*('Calcification Rates'!$H$32+'Calcification Rates'!$I$32)</f>
        <v>24.781267248434276</v>
      </c>
      <c r="AU72" s="2">
        <f>((((((((($A72*2)/PI())/2)+'Calcification Rates'!$F$36)^2)*PI())/2))-((((((($A72*2)/PI())/2)^2)*PI())/2)))*'Calcification Rates'!$H$36</f>
        <v>92.382405910447289</v>
      </c>
      <c r="AV72" s="2">
        <f>((((((((($A72*2)/PI())/2)+('Calcification Rates'!$F$36-'Calcification Rates'!$G$36))^2)*PI())/2))-((((((($A72*2)/PI())/2)^2)*PI())/2)))*('Calcification Rates'!$H$36-'Calcification Rates'!$I$36)</f>
        <v>70.862795842489959</v>
      </c>
      <c r="AW72" s="2">
        <f>((((((((($A72*2)/PI())/2)+('Calcification Rates'!$F$36+'Calcification Rates'!$G$36))^2)*PI())/2))-((((((($A72*2)/PI())/2)^2)*PI())/2)))*('Calcification Rates'!$H$36+'Calcification Rates'!$I$36)</f>
        <v>116.3436274815257</v>
      </c>
      <c r="AX72" s="2">
        <f>$A72*'Calcification Rates'!$F$37*'Calcification Rates'!$H$37</f>
        <v>90.467624663299674</v>
      </c>
      <c r="AY72" s="2">
        <f>$A72*('Calcification Rates'!$F$37-'Calcification Rates'!$G$37)*('Calcification Rates'!$H$37-'Calcification Rates'!$I$37)</f>
        <v>69.639120421101254</v>
      </c>
      <c r="AZ72" s="2">
        <f>$A72*('Calcification Rates'!$F$37+'Calcification Rates'!$G$37)*('Calcification Rates'!$H$37+'Calcification Rates'!$I$37)</f>
        <v>113.53266272604593</v>
      </c>
      <c r="BA72" s="2">
        <f>$A72*'Calcification Rates'!$F$38*'Calcification Rates'!$H$38</f>
        <v>134.64327333333335</v>
      </c>
      <c r="BB72" s="2">
        <f>$A72*('Calcification Rates'!$F$38-'Calcification Rates'!$G$38)*('Calcification Rates'!$H$38-'Calcification Rates'!$I$38)</f>
        <v>102.73384121212123</v>
      </c>
      <c r="BC72" s="2">
        <f>$A72*('Calcification Rates'!$F$38+'Calcification Rates'!$G$38)*('Calcification Rates'!$H$38+'Calcification Rates'!$I$38)</f>
        <v>170.27115000000003</v>
      </c>
      <c r="BD72" s="2">
        <f>(2*'Calcification Rates'!$F$39*'Calcification Rates'!$H$39)+0.1*'Calcification Rates'!$F$39*(AN72+(2*'Calcification Rates'!$F$39))*'Calcification Rates'!$H$39</f>
        <v>8.2826040289026075</v>
      </c>
      <c r="BE72" s="2">
        <f>(2*('Calcification Rates'!$F$39-'Calcification Rates'!$G$39)*('Calcification Rates'!$H$39-'Calcification Rates'!$I$39))+(0.1*('Calcification Rates'!$F$39-'Calcification Rates'!$G$39)*(AN72+(2*'Calcification Rates'!$F$39-'Calcification Rates'!$G$39)))*('Calcification Rates'!$H$39-'Calcification Rates'!$I$39)</f>
        <v>4.8133624035727243</v>
      </c>
      <c r="BF72" s="2">
        <f>(2*('Calcification Rates'!$F$39+'Calcification Rates'!$G$39)*('Calcification Rates'!$H$39+'Calcification Rates'!$I$39))+(0.1*('Calcification Rates'!$F$39+'Calcification Rates'!$G$39)*(AN72+(2*'Calcification Rates'!$F$39+'Calcification Rates'!$G$39)))*('Calcification Rates'!$H$39+'Calcification Rates'!$I$39)</f>
        <v>12.699570232358223</v>
      </c>
      <c r="BG72" s="2">
        <f>((((((((($A72*2)/PI())/2)+'Calcification Rates'!$F$40)^2)*PI())/2))-((((((($A72*2)/PI())/2)^2)*PI())/2)))*'Calcification Rates'!$H$40</f>
        <v>92.382405910447289</v>
      </c>
      <c r="BH72" s="2">
        <f>((((((((($A72*2)/PI())/2)+('Calcification Rates'!$F$40-'Calcification Rates'!$G$40))^2)*PI())/2))-((((((($A72*2)/PI())/2)^2)*PI())/2)))*('Calcification Rates'!$H$40-'Calcification Rates'!$I$40)</f>
        <v>70.862795842489959</v>
      </c>
      <c r="BI72" s="2">
        <f>((((((((($A72*2)/PI())/2)+('Calcification Rates'!$F$40+'Calcification Rates'!$G$40))^2)*PI())/2))-((((((($A72*2)/PI())/2)^2)*PI())/2)))*('Calcification Rates'!$H$40+'Calcification Rates'!$I$40)</f>
        <v>116.3436274815257</v>
      </c>
      <c r="BJ72" s="2">
        <f>((((((((($A72*2)/PI())/2)+'Calcification Rates'!$F$41)^2)*PI())/2))-((((((($A72*2)/PI())/2)^2)*PI())/2)))*'Calcification Rates'!$H$41</f>
        <v>106.37228395057842</v>
      </c>
      <c r="BK72" s="2">
        <f>((((((((($A72*2)/PI())/2)+('Calcification Rates'!$F$41-'Calcification Rates'!$G$41))^2)*PI())/2))-((((((($A72*2)/PI())/2)^2)*PI())/2)))*('Calcification Rates'!$H$41-'Calcification Rates'!$I$41)</f>
        <v>85.403215013047628</v>
      </c>
      <c r="BL72" s="2">
        <f>((((((((($A72*2)/PI())/2)+('Calcification Rates'!$F$41+'Calcification Rates'!$G$41))^2)*PI())/2))-((((((($A72*2)/PI())/2)^2)*PI())/2)))*('Calcification Rates'!$H$41+'Calcification Rates'!$I$41)</f>
        <v>129.4289649003241</v>
      </c>
      <c r="BM72" s="2">
        <f>((((1-'Calcification Rates'!$J$42)*$A72)*'Calcification Rates'!$F$42*0.1)+('Calcification Rates'!$J$42*$A72*'Calcification Rates'!$F$42))*'Calcification Rates'!$H$42</f>
        <v>27.461161996729686</v>
      </c>
      <c r="BN72" s="2">
        <f>((((1-'Calcification Rates'!$J$42)*BI72)*(('Calcification Rates'!$F$42-'Calcification Rates'!$G$42)*0.1))+('Calcification Rates'!$J$42*BI72*('Calcification Rates'!$F$42-'Calcification Rates'!$G$42)))*('Calcification Rates'!$H$42-'Calcification Rates'!$I$42)</f>
        <v>34.411765944424879</v>
      </c>
      <c r="BO72" s="2">
        <f>((((1-'Calcification Rates'!$J$42)*BI72)*(('Calcification Rates'!$F$42+'Calcification Rates'!$G$42)*0.1))+('Calcification Rates'!$J$42*BI72*('Calcification Rates'!$F$42+'Calcification Rates'!$G$42)))*('Calcification Rates'!$H$42+'Calcification Rates'!$I$42)</f>
        <v>58.303389757642513</v>
      </c>
      <c r="BP72" s="2">
        <f>(2*'Calcification Rates'!$F$43*'Calcification Rates'!$H$43)+0.1*'Calcification Rates'!$F$43*($A72+(2*'Calcification Rates'!$F$43))*'Calcification Rates'!$H$43</f>
        <v>16.215979429208463</v>
      </c>
      <c r="BQ72" s="2">
        <f>(2*('Calcification Rates'!$F$43-'Calcification Rates'!$G$43)*('Calcification Rates'!$H$43-'Calcification Rates'!$I$43))+(0.1*('Calcification Rates'!$F$43-'Calcification Rates'!$G$43)*($A72+(2*'Calcification Rates'!$F$43-'Calcification Rates'!$G$43)))*('Calcification Rates'!$H$43-'Calcification Rates'!$I$43)</f>
        <v>9.4554364380885509</v>
      </c>
      <c r="BR72" s="2">
        <f>(2*('Calcification Rates'!$F$43+'Calcification Rates'!$G$43)*('Calcification Rates'!$H$43+'Calcification Rates'!$I$43))+(0.1*('Calcification Rates'!$F$43+'Calcification Rates'!$G$43)*($A72+(2*'Calcification Rates'!$F$43+'Calcification Rates'!$G$43)))*('Calcification Rates'!$H$43+'Calcification Rates'!$I$43)</f>
        <v>24.781267248434276</v>
      </c>
      <c r="BS72" s="2">
        <f>$A72*'Calcification Rates'!$F$44*'Calcification Rates'!$H$44</f>
        <v>111.74162222222222</v>
      </c>
      <c r="BT72" s="2">
        <f>$A72*('Calcification Rates'!$F$44-'Calcification Rates'!$G$44)*('Calcification Rates'!$H$44-'Calcification Rates'!$I$44)</f>
        <v>83.152204043862511</v>
      </c>
      <c r="BU72" s="2">
        <f>$A72*('Calcification Rates'!$F$44+'Calcification Rates'!$G$44)*('Calcification Rates'!$H$44+'Calcification Rates'!$I$44)</f>
        <v>143.54309022332814</v>
      </c>
      <c r="BV72" s="2">
        <f>(2*'Calcification Rates'!$F$45*'Calcification Rates'!$H$45)+0.1*'Calcification Rates'!$F$45*($A72+(2*'Calcification Rates'!$F$45))*'Calcification Rates'!$H$45</f>
        <v>16.215979429208463</v>
      </c>
      <c r="BW72" s="2">
        <f>(2*('Calcification Rates'!$F$45-'Calcification Rates'!$G$45)*('Calcification Rates'!$H$45-'Calcification Rates'!$I$45))+(0.1*('Calcification Rates'!$F$45-'Calcification Rates'!$G$45)*($A72+(2*'Calcification Rates'!$F$45-'Calcification Rates'!$G$45)))*('Calcification Rates'!$H$45-'Calcification Rates'!$I$45)</f>
        <v>9.4554364380885509</v>
      </c>
      <c r="BX72" s="2">
        <f>(2*('Calcification Rates'!$F$45+'Calcification Rates'!$G$45)*('Calcification Rates'!$H$45+'Calcification Rates'!$I$45))+(0.1*('Calcification Rates'!$F$45+'Calcification Rates'!$G$45)*($A72+(2*'Calcification Rates'!$F$45+'Calcification Rates'!$G$45)))*('Calcification Rates'!$H$45+'Calcification Rates'!$I$45)</f>
        <v>24.781267248434276</v>
      </c>
      <c r="BY72" s="2">
        <f>$A72*'Calcification Rates'!$F$46*'Calcification Rates'!$H$46</f>
        <v>28.392000000000003</v>
      </c>
      <c r="BZ72" s="2">
        <f>$A72*('Calcification Rates'!$F$46-'Calcification Rates'!$G$46)*('Calcification Rates'!$H$46-'Calcification Rates'!$I$46)</f>
        <v>21.897749999999998</v>
      </c>
      <c r="CA72" s="2">
        <f>$A72*('Calcification Rates'!$F$46+'Calcification Rates'!$G$46)*('Calcification Rates'!$H$46+'Calcification Rates'!$I$46)</f>
        <v>35.547750000000001</v>
      </c>
      <c r="CB72" s="2">
        <f>(2*'Calcification Rates'!$F$47*'Calcification Rates'!$H$47)+0.1*'Calcification Rates'!$F$47*(BL72+(2*'Calcification Rates'!$F$47))*'Calcification Rates'!$H$47</f>
        <v>26.642461099894959</v>
      </c>
      <c r="CC72" s="2">
        <f>(2*('Calcification Rates'!$F$47-'Calcification Rates'!$G$47)*('Calcification Rates'!$H$47-'Calcification Rates'!$I$47))+(0.1*('Calcification Rates'!$F$47-'Calcification Rates'!$G$47)*(BL72+(2*'Calcification Rates'!$F$47-'Calcification Rates'!$G$47)))*('Calcification Rates'!$H$47-'Calcification Rates'!$I$47)</f>
        <v>15.556307428383935</v>
      </c>
      <c r="CD72" s="2">
        <f>(2*('Calcification Rates'!$F$47+'Calcification Rates'!$G$47)*('Calcification Rates'!$H$47+'Calcification Rates'!$I$47))+(0.1*('Calcification Rates'!$F$47+'Calcification Rates'!$G$47)*(BL72+(2*'Calcification Rates'!$F$47+'Calcification Rates'!$G$47)))*('Calcification Rates'!$H$47+'Calcification Rates'!$I$47)</f>
        <v>40.659703113709007</v>
      </c>
      <c r="CE72" s="2">
        <f>(2*'Calcification Rates'!$F$48*'Calcification Rates'!$H$48)+0.1*'Calcification Rates'!$F$48*($A72+(2*'Calcification Rates'!$F$48))*'Calcification Rates'!$H$48</f>
        <v>16.215979429208463</v>
      </c>
      <c r="CF72" s="2">
        <f>(2*('Calcification Rates'!$F$48-'Calcification Rates'!$G$48)*('Calcification Rates'!$H$48-'Calcification Rates'!$I$48))+(0.1*('Calcification Rates'!$F$48-'Calcification Rates'!$G$48)*($A72+(2*'Calcification Rates'!$F$48-'Calcification Rates'!$G$48)))*('Calcification Rates'!$H$48-'Calcification Rates'!$I$48)</f>
        <v>9.4554364380885509</v>
      </c>
      <c r="CG72" s="2">
        <f>(2*('Calcification Rates'!$F$48+'Calcification Rates'!$G$48)*('Calcification Rates'!$H$48+'Calcification Rates'!$I$48))+(0.1*('Calcification Rates'!$F$48+'Calcification Rates'!$G$48)*($A72+(2*'Calcification Rates'!$F$48+'Calcification Rates'!$G$48)))*('Calcification Rates'!$H$48+'Calcification Rates'!$I$48)</f>
        <v>24.781267248434276</v>
      </c>
      <c r="CH72" s="2">
        <f>((((1-'Calcification Rates'!$J$52)*$A72)*'Calcification Rates'!$F$52*0.1)+('Calcification Rates'!$J$52*$A72*'Calcification Rates'!$F$52))*'Calcification Rates'!$H$52</f>
        <v>155.02680760000001</v>
      </c>
      <c r="CI72" s="2">
        <f>((((1-'Calcification Rates'!$J$52)*$A72)*(('Calcification Rates'!$F$52-'Calcification Rates'!$G$52)*0.1))+('Calcification Rates'!$J$52*$A72*('Calcification Rates'!$F$52-'Calcification Rates'!$G$52)))*('Calcification Rates'!$H$52-'Calcification Rates'!$I$52)</f>
        <v>101.48272875238077</v>
      </c>
      <c r="CJ72" s="2">
        <f>((((1-'Calcification Rates'!$J$52)*$A72)*(('Calcification Rates'!$F$52+'Calcification Rates'!$G$52)*0.1))+('Calcification Rates'!$J$52*$A72*('Calcification Rates'!$F$52+'Calcification Rates'!$G$52)))*('Calcification Rates'!$H$52+'Calcification Rates'!$I$52)</f>
        <v>219.32802860635343</v>
      </c>
      <c r="CK72" s="2">
        <f>((((1-'Calcification Rates'!$J$53)*$A72)*'Calcification Rates'!$F$53*0.1)+('Calcification Rates'!$J$53*$A72*'Calcification Rates'!$F$53))*'Calcification Rates'!$H$53</f>
        <v>185.51850878909099</v>
      </c>
      <c r="CL72" s="2">
        <f>((((1-'Calcification Rates'!$J$53)*$A72)*(('Calcification Rates'!$F$53-'Calcification Rates'!$G$53)*0.1))+('Calcification Rates'!$J$53*$A72*('Calcification Rates'!$F$53-'Calcification Rates'!$G$53)))*('Calcification Rates'!$H$53-'Calcification Rates'!$I$53)</f>
        <v>128.39472862005078</v>
      </c>
      <c r="CM72" s="2">
        <f>((((1-'Calcification Rates'!$J$53)*$A72)*(('Calcification Rates'!$F$53+'Calcification Rates'!$G$53)*0.1))+('Calcification Rates'!$J$53*$A72*('Calcification Rates'!$F$53+'Calcification Rates'!$G$53)))*('Calcification Rates'!$H$53+'Calcification Rates'!$I$53)</f>
        <v>253.09406819971841</v>
      </c>
      <c r="CN72" s="2">
        <f>((((1-'Calcification Rates'!$J$54)*$A72)*'Calcification Rates'!$F$54*0.1)+('Calcification Rates'!$J$54*$A72*'Calcification Rates'!$F$54))*'Calcification Rates'!$H$54</f>
        <v>158.16920880519598</v>
      </c>
      <c r="CO72" s="2">
        <f>((((1-'Calcification Rates'!$J$54)*$A72)*(('Calcification Rates'!$F$54-'Calcification Rates'!$G$54)*0.1))+('Calcification Rates'!$J$54*$A72*('Calcification Rates'!$F$54-'Calcification Rates'!$G$54)))*('Calcification Rates'!$H$54-'Calcification Rates'!$I$54)</f>
        <v>113.12869421018696</v>
      </c>
      <c r="CP72" s="2">
        <f>((((1-'Calcification Rates'!$J$54)*$A72)*(('Calcification Rates'!$F$54+'Calcification Rates'!$G$54)*0.1))+('Calcification Rates'!$J$54*$A72*('Calcification Rates'!$F$54+'Calcification Rates'!$G$54)))*('Calcification Rates'!$H$54+'Calcification Rates'!$I$54)</f>
        <v>210.36875984745404</v>
      </c>
      <c r="CQ72" s="2">
        <f>((((1-'Calcification Rates'!$J$55)*$A72)*'Calcification Rates'!$F$55*0.1)+('Calcification Rates'!$J$55*$A72*'Calcification Rates'!$F$55))*'Calcification Rates'!$H$55</f>
        <v>158.18130522395833</v>
      </c>
      <c r="CR72" s="2">
        <f>((((1-'Calcification Rates'!$J$55)*$A72)*(('Calcification Rates'!$F$55-'Calcification Rates'!$G$55)*0.1))+('Calcification Rates'!$J$55*$A72*('Calcification Rates'!$F$55-'Calcification Rates'!$G$55)))*('Calcification Rates'!$H$55-'Calcification Rates'!$I$55)</f>
        <v>115.58719548462241</v>
      </c>
      <c r="CS72" s="2">
        <f>((((1-'Calcification Rates'!$J$55)*$A72)*(('Calcification Rates'!$F$55+'Calcification Rates'!$G$55)*0.1))+('Calcification Rates'!$J$55*$A72*('Calcification Rates'!$F$55+'Calcification Rates'!$G$55)))*('Calcification Rates'!$H$55+'Calcification Rates'!$I$55)</f>
        <v>207.25286173628305</v>
      </c>
      <c r="CT72" s="2">
        <f>((((1-'Calcification Rates'!$J$56)*$A72)*'Calcification Rates'!$F$56*0.1)+('Calcification Rates'!$J$56*$A72*'Calcification Rates'!$F$56))*'Calcification Rates'!$H$56</f>
        <v>152.78664683333335</v>
      </c>
      <c r="CU72" s="2">
        <f>((((1-'Calcification Rates'!$J$56)*$A72)*(('Calcification Rates'!$F$56-'Calcification Rates'!$G$56)*0.1))+('Calcification Rates'!$J$56*$A72*('Calcification Rates'!$F$56-'Calcification Rates'!$G$56)))*('Calcification Rates'!$H$56-'Calcification Rates'!$I$56)</f>
        <v>113.21405472217677</v>
      </c>
      <c r="CV72" s="2">
        <f>((((1-'Calcification Rates'!$J$56)*$A72)*(('Calcification Rates'!$F$56+'Calcification Rates'!$G$56)*0.1))+('Calcification Rates'!$J$56*$A72*('Calcification Rates'!$F$56+'Calcification Rates'!$G$56)))*('Calcification Rates'!$H$56+'Calcification Rates'!$I$56)</f>
        <v>198.17893843168616</v>
      </c>
      <c r="CW72" s="2">
        <f>((((1-'Calcification Rates'!$J$57)*$A72)*'Calcification Rates'!$F$57*0.1)+('Calcification Rates'!$J$57*$A72*'Calcification Rates'!$F$57))*'Calcification Rates'!$H$57</f>
        <v>156.25907062499999</v>
      </c>
      <c r="CX72" s="2">
        <f>((((1-'Calcification Rates'!$J$57)*$A72)*(('Calcification Rates'!$F$57-'Calcification Rates'!$G$57)*0.1))+('Calcification Rates'!$J$57*$A72*('Calcification Rates'!$F$57-'Calcification Rates'!$G$57)))*('Calcification Rates'!$H$57-'Calcification Rates'!$I$57)</f>
        <v>102.32808792196745</v>
      </c>
      <c r="CY72" s="2">
        <f>((((1-'Calcification Rates'!$J$57)*$A72)*(('Calcification Rates'!$F$57+'Calcification Rates'!$G$57)*0.1))+('Calcification Rates'!$J$57*$A72*('Calcification Rates'!$F$57+'Calcification Rates'!$G$57)))*('Calcification Rates'!$H$57+'Calcification Rates'!$I$57)</f>
        <v>219.88955247335966</v>
      </c>
      <c r="CZ72" s="2">
        <f>((((1-'Calcification Rates'!$J$58)*$A72)*'Calcification Rates'!$F$58*0.1)+('Calcification Rates'!$J$58*$A72*'Calcification Rates'!$F$58))*'Calcification Rates'!$H$58</f>
        <v>158.16920880519598</v>
      </c>
      <c r="DA72" s="2">
        <f>((((1-'Calcification Rates'!$J$58)*$A72)*(('Calcification Rates'!$F$58-'Calcification Rates'!$G$58)*0.1))+('Calcification Rates'!$J$58*$A72*('Calcification Rates'!$F$58-'Calcification Rates'!$G$58)))*('Calcification Rates'!$H$58-'Calcification Rates'!$I$58)</f>
        <v>113.12869421018696</v>
      </c>
      <c r="DB72" s="2">
        <f>((((1-'Calcification Rates'!$J$58)*$A72)*(('Calcification Rates'!$F$58+'Calcification Rates'!$G$58)*0.1))+('Calcification Rates'!$J$58*$A72*('Calcification Rates'!$F$58+'Calcification Rates'!$G$58)))*('Calcification Rates'!$H$58+'Calcification Rates'!$I$58)</f>
        <v>210.36875984745404</v>
      </c>
      <c r="DC72" s="2">
        <f>((((1-'Calcification Rates'!$J$59)*$A72)*'Calcification Rates'!$F$59*0.1)+('Calcification Rates'!$J$59*$A72*'Calcification Rates'!$F$59))*'Calcification Rates'!$H$59</f>
        <v>131.1201192</v>
      </c>
      <c r="DD72" s="2">
        <f>((((1-'Calcification Rates'!$J$59)*$A72)*(('Calcification Rates'!$F$59-'Calcification Rates'!$G$59)*0.1))+('Calcification Rates'!$J$59*$A72*('Calcification Rates'!$F$59-'Calcification Rates'!$G$59)))*('Calcification Rates'!$H$59-'Calcification Rates'!$I$59)</f>
        <v>101.71641899999999</v>
      </c>
      <c r="DE72" s="2">
        <f>((((1-'Calcification Rates'!$J$59)*$A72)*(('Calcification Rates'!$F$59+'Calcification Rates'!$G$59)*0.1))+('Calcification Rates'!$J$59*$A72*('Calcification Rates'!$F$59+'Calcification Rates'!$G$59)))*('Calcification Rates'!$H$59+'Calcification Rates'!$I$59)</f>
        <v>163.31198520000001</v>
      </c>
      <c r="DF72" s="2">
        <f>((((1-'Calcification Rates'!$J$60)*$A72)*'Calcification Rates'!$F$60*0.1)+('Calcification Rates'!$J$60*$A72*'Calcification Rates'!$F$60))*'Calcification Rates'!$H$60</f>
        <v>170.34684475609757</v>
      </c>
      <c r="DG72" s="2">
        <f>((((1-'Calcification Rates'!$J$60)*$A72)*(('Calcification Rates'!$F$60-'Calcification Rates'!$G$60)*0.1))+('Calcification Rates'!$J$60*$A72*('Calcification Rates'!$F$60-'Calcification Rates'!$G$60)))*('Calcification Rates'!$H$60-'Calcification Rates'!$I$60)</f>
        <v>130.1470071609931</v>
      </c>
      <c r="DH72" s="2">
        <f>((((1-'Calcification Rates'!$J$60)*$A72)*(('Calcification Rates'!$F$60+'Calcification Rates'!$G$60)*0.1))+('Calcification Rates'!$J$60*$A72*('Calcification Rates'!$F$60+'Calcification Rates'!$G$60)))*('Calcification Rates'!$H$60+'Calcification Rates'!$I$60)</f>
        <v>215.79192100439701</v>
      </c>
      <c r="DI72" s="2">
        <f>((((1-'Calcification Rates'!$J$61)*$A72)*'Calcification Rates'!$F$61*0.1)+('Calcification Rates'!$J$61*$A72*'Calcification Rates'!$F$61))*'Calcification Rates'!$H$61</f>
        <v>158.16920880519598</v>
      </c>
      <c r="DJ72" s="2">
        <f>((((1-'Calcification Rates'!$J$61)*$A72)*(('Calcification Rates'!$F$61-'Calcification Rates'!$G$61)*0.1))+('Calcification Rates'!$J$61*$A72*('Calcification Rates'!$F$61-'Calcification Rates'!$G$61)))*('Calcification Rates'!$H$61-'Calcification Rates'!$I$61)</f>
        <v>113.12869421018696</v>
      </c>
      <c r="DK72" s="2">
        <f>((((1-'Calcification Rates'!$J$61)*$A72)*(('Calcification Rates'!$F$61+'Calcification Rates'!$G$61)*0.1))+('Calcification Rates'!$J$61*$A72*('Calcification Rates'!$F$61+'Calcification Rates'!$G$61)))*('Calcification Rates'!$H$61+'Calcification Rates'!$I$61)</f>
        <v>210.36875984745404</v>
      </c>
      <c r="DL72" s="2">
        <f>(2*'Calcification Rates'!$F$62*'Calcification Rates'!$H$62)+0.1*'Calcification Rates'!$F$62*(CV72+(2*'Calcification Rates'!$F$62))*'Calcification Rates'!$H$62</f>
        <v>38.70426194208023</v>
      </c>
      <c r="DM72" s="2">
        <f>(2*('Calcification Rates'!$F$62-'Calcification Rates'!$G$62)*('Calcification Rates'!$H$62-'Calcification Rates'!$I$62))+(0.1*('Calcification Rates'!$F$62-'Calcification Rates'!$G$62)*(CV72+(2*'Calcification Rates'!$F$62-'Calcification Rates'!$G$62)))*('Calcification Rates'!$H$62-'Calcification Rates'!$I$62)</f>
        <v>22.614056453704325</v>
      </c>
      <c r="DN72" s="2">
        <f>(2*('Calcification Rates'!$F$62+'Calcification Rates'!$G$62)*('Calcification Rates'!$H$62+'Calcification Rates'!$I$62))+(0.1*('Calcification Rates'!$F$62+'Calcification Rates'!$G$62)*(CV72+(2*'Calcification Rates'!$F$62+'Calcification Rates'!$G$62)))*('Calcification Rates'!$H$62+'Calcification Rates'!$I$62)</f>
        <v>59.028558221449813</v>
      </c>
      <c r="DO72" s="2">
        <f>((((((((($A72*2)/PI())/2)+'Calcification Rates'!$F$63)^2)*PI())/2))-((((((($A72*2)/PI())/2)^2)*PI())/2)))*'Calcification Rates'!$H$63</f>
        <v>74.930446220243681</v>
      </c>
      <c r="DP72" s="2">
        <f>((((((((($A72*2)/PI())/2)+('Calcification Rates'!$F$63-'Calcification Rates'!$G$63))^2)*PI())/2))-((((((($A72*2)/PI())/2)^2)*PI())/2)))*('Calcification Rates'!$H$63-'Calcification Rates'!$I$63)</f>
        <v>55.139550790502931</v>
      </c>
      <c r="DQ72" s="2">
        <f>((((((((($A72*2)/PI())/2)+('Calcification Rates'!$F$63+'Calcification Rates'!$G$63))^2)*PI())/2))-((((((($A72*2)/PI())/2)^2)*PI())/2)))*('Calcification Rates'!$H$63+'Calcification Rates'!$I$63)</f>
        <v>96.97404447564054</v>
      </c>
      <c r="DR72" s="2">
        <f>(2*'Calcification Rates'!$F$64*'Calcification Rates'!$H$64)+0.1*'Calcification Rates'!$F$64*($A72+(2*'Calcification Rates'!$F$64))*'Calcification Rates'!$H$64</f>
        <v>16.215979429208463</v>
      </c>
      <c r="DS72" s="2">
        <f>(2*('Calcification Rates'!$F$64-'Calcification Rates'!$G$64)*('Calcification Rates'!$H$64-'Calcification Rates'!$I$64))+(0.1*('Calcification Rates'!$F$64-'Calcification Rates'!$G$64)*($A72+(2*'Calcification Rates'!$F$64-'Calcification Rates'!$G$64)))*('Calcification Rates'!$H$64-'Calcification Rates'!$I$64)</f>
        <v>9.4554364380885509</v>
      </c>
      <c r="DT72" s="2">
        <f>(2*('Calcification Rates'!$F$64+'Calcification Rates'!$G$64)*('Calcification Rates'!$H$64+'Calcification Rates'!$I$64))+(0.1*('Calcification Rates'!$F$64+'Calcification Rates'!$G$64)*($A72+(2*'Calcification Rates'!$F$64+'Calcification Rates'!$G$64)))*('Calcification Rates'!$H$64+'Calcification Rates'!$I$64)</f>
        <v>24.781267248434276</v>
      </c>
      <c r="DU72" s="2">
        <f>((((((((($A72*2)/PI())/2)+'Calcification Rates'!$F$65)^2)*PI())/2))-((((((($A72*2)/PI())/2)^2)*PI())/2)))*'Calcification Rates'!$H$65</f>
        <v>74.930446220243681</v>
      </c>
      <c r="DV72" s="2">
        <f>((((((((($A72*2)/PI())/2)+('Calcification Rates'!$F$65-'Calcification Rates'!$G$65))^2)*PI())/2))-((((((($A72*2)/PI())/2)^2)*PI())/2)))*('Calcification Rates'!$H$65-'Calcification Rates'!$I$65)</f>
        <v>55.139550790502931</v>
      </c>
      <c r="DW72" s="2">
        <f>((((((((($A72*2)/PI())/2)+('Calcification Rates'!$F$65+'Calcification Rates'!$G$65))^2)*PI())/2))-((((((($A72*2)/PI())/2)^2)*PI())/2)))*('Calcification Rates'!$H$65+'Calcification Rates'!$I$65)</f>
        <v>96.97404447564054</v>
      </c>
      <c r="DX72" s="2">
        <f>(2*'Calcification Rates'!$F$66*'Calcification Rates'!$H$66)+0.1*'Calcification Rates'!$F$66*(DH72+(2*'Calcification Rates'!$F$66))*'Calcification Rates'!$H$66</f>
        <v>41.794361866729751</v>
      </c>
      <c r="DY72" s="2">
        <f>(2*('Calcification Rates'!$F$66-'Calcification Rates'!$G$66)*('Calcification Rates'!$H$66-'Calcification Rates'!$I$66))+(0.1*('Calcification Rates'!$F$66-'Calcification Rates'!$G$66)*(DH72+(2*'Calcification Rates'!$F$66-'Calcification Rates'!$G$66)))*('Calcification Rates'!$H$66-'Calcification Rates'!$I$66)</f>
        <v>24.422173667434286</v>
      </c>
      <c r="DZ72" s="2">
        <f>(2*('Calcification Rates'!$F$66+'Calcification Rates'!$G$66)*('Calcification Rates'!$H$66+'Calcification Rates'!$I$66))+(0.1*('Calcification Rates'!$F$66+'Calcification Rates'!$G$66)*(DH72+(2*'Calcification Rates'!$F$66+'Calcification Rates'!$G$66)))*('Calcification Rates'!$H$66+'Calcification Rates'!$I$66)</f>
        <v>63.73445566802414</v>
      </c>
      <c r="EA72" s="2">
        <f>((((((((($A72*2)/PI())/2)+'Calcification Rates'!$F$67)^2)*PI())/2))-((((((($A72*2)/PI())/2)^2)*PI())/2)))*'Calcification Rates'!$H$67</f>
        <v>74.930446220243681</v>
      </c>
      <c r="EB72" s="2">
        <f>((((((((($A72*2)/PI())/2)+('Calcification Rates'!$F$67-'Calcification Rates'!$G$67))^2)*PI())/2))-((((((($A72*2)/PI())/2)^2)*PI())/2)))*('Calcification Rates'!$H$67-'Calcification Rates'!$I$67)</f>
        <v>55.139550790502931</v>
      </c>
      <c r="EC72" s="2">
        <f>((((((((($A72*2)/PI())/2)+('Calcification Rates'!$F$67+'Calcification Rates'!$G$67))^2)*PI())/2))-((((((($A72*2)/PI())/2)^2)*PI())/2)))*('Calcification Rates'!$H$67+'Calcification Rates'!$I$67)</f>
        <v>96.97404447564054</v>
      </c>
      <c r="ED72" s="2">
        <f>((((((((($A72*2)/PI())/2)+'Calcification Rates'!$F$68)^2)*PI())/2))-((((((($A72*2)/PI())/2)^2)*PI())/2)))*'Calcification Rates'!$H$68</f>
        <v>74.930446220243681</v>
      </c>
      <c r="EE72" s="2">
        <f>((((((((($A72*2)/PI())/2)+('Calcification Rates'!$F$68-'Calcification Rates'!$G$68))^2)*PI())/2))-((((((($A72*2)/PI())/2)^2)*PI())/2)))*('Calcification Rates'!$H$68-'Calcification Rates'!$I$68)</f>
        <v>55.139550790502931</v>
      </c>
      <c r="EF72" s="2">
        <f>((((((((($A72*2)/PI())/2)+('Calcification Rates'!$F$68+'Calcification Rates'!$G$68))^2)*PI())/2))-((((((($A72*2)/PI())/2)^2)*PI())/2)))*('Calcification Rates'!$H$68+'Calcification Rates'!$I$68)</f>
        <v>96.97404447564054</v>
      </c>
      <c r="EG72" s="2">
        <f>((((1-'Calcification Rates'!$J$69)*$A72)*'Calcification Rates'!$F$69*0.1)+('Calcification Rates'!$J$69*$A72*'Calcification Rates'!$F$69))*'Calcification Rates'!$H$69</f>
        <v>21.484886500000009</v>
      </c>
      <c r="EH72" s="2">
        <f>((((1-'Calcification Rates'!$J$69)*EC72)*(('Calcification Rates'!$F$69-'Calcification Rates'!$G$69)*0.1))+('Calcification Rates'!$J$69*EC72*('Calcification Rates'!$F$69-'Calcification Rates'!$G$69)))*('Calcification Rates'!$H$69-'Calcification Rates'!$I$69)</f>
        <v>21.994461887909015</v>
      </c>
      <c r="EI72" s="2">
        <f>((((1-'Calcification Rates'!$J$69)*EC72)*(('Calcification Rates'!$F$69+'Calcification Rates'!$G$69)*0.1))+('Calcification Rates'!$J$69*EC72*('Calcification Rates'!$F$69+'Calcification Rates'!$G$69)))*('Calcification Rates'!$H$69+'Calcification Rates'!$I$69)</f>
        <v>38.359893888259087</v>
      </c>
      <c r="EJ72" s="2">
        <f>(2*'Calcification Rates'!$F$70*'Calcification Rates'!$H$70)+0.1*'Calcification Rates'!$F$70*(DT72+(2*'Calcification Rates'!$F$70))*'Calcification Rates'!$H$70</f>
        <v>8.2826040289026075</v>
      </c>
      <c r="EK72" s="2">
        <f>(2*('Calcification Rates'!$F$70-'Calcification Rates'!$G$70)*('Calcification Rates'!$H$70-'Calcification Rates'!$I$70))+(0.1*('Calcification Rates'!$F$70-'Calcification Rates'!$G$70)*(DT72+(2*'Calcification Rates'!$F$70-'Calcification Rates'!$G$70)))*('Calcification Rates'!$H$70-'Calcification Rates'!$I$70)</f>
        <v>4.8133624035727243</v>
      </c>
      <c r="EL72" s="2">
        <f>(2*('Calcification Rates'!$F$70+'Calcification Rates'!$G$70)*('Calcification Rates'!$H$70+'Calcification Rates'!$I$70))+(0.1*('Calcification Rates'!$F$70+'Calcification Rates'!$G$70)*(DT72+(2*'Calcification Rates'!$F$70+'Calcification Rates'!$G$70)))*('Calcification Rates'!$H$70+'Calcification Rates'!$I$70)</f>
        <v>12.699570232358223</v>
      </c>
      <c r="EM72" s="2">
        <f>((((1-'Calcification Rates'!$J$71)*$A72)*'Calcification Rates'!$F$71*0.1)+('Calcification Rates'!$J$71*$A72*'Calcification Rates'!$F$71))*'Calcification Rates'!$H$71</f>
        <v>158.16920880519598</v>
      </c>
      <c r="EN72" s="2">
        <f>((((1-'Calcification Rates'!$J$71)*$A72)*(('Calcification Rates'!$F$71-'Calcification Rates'!$G$71)*0.1))+('Calcification Rates'!$J$71*$A72*('Calcification Rates'!$F$71-'Calcification Rates'!$G$71)))*('Calcification Rates'!$H$71-'Calcification Rates'!$I$71)</f>
        <v>113.12869421018696</v>
      </c>
      <c r="EO72" s="2">
        <f>((((1-'Calcification Rates'!$J$71)*$A72)*(('Calcification Rates'!$F$71+'Calcification Rates'!$G$71)*0.1))+('Calcification Rates'!$J$71*$A72*('Calcification Rates'!$F$71+'Calcification Rates'!$G$71)))*('Calcification Rates'!$H$71+'Calcification Rates'!$I$71)</f>
        <v>210.36875984745404</v>
      </c>
      <c r="EP72" s="2">
        <f>(2*'Calcification Rates'!$F$72*'Calcification Rates'!$H$72)+0.1*'Calcification Rates'!$F$72*($A72+(2*'Calcification Rates'!$F$72))*'Calcification Rates'!$H$72</f>
        <v>16.215979429208463</v>
      </c>
      <c r="EQ72" s="2">
        <f>(2*('Calcification Rates'!$F$72-'Calcification Rates'!$G$72)*('Calcification Rates'!$H$72-'Calcification Rates'!$I$72))+(0.1*('Calcification Rates'!$F$72-'Calcification Rates'!$G$72)*($A72+(2*'Calcification Rates'!$F$72-'Calcification Rates'!$G$72)))*('Calcification Rates'!$H$72-'Calcification Rates'!$I$72)</f>
        <v>9.4554364380885509</v>
      </c>
      <c r="ER72" s="2">
        <f>(2*('Calcification Rates'!$F$72+'Calcification Rates'!$G$72)*('Calcification Rates'!$H$72+'Calcification Rates'!$I$72))+(0.1*('Calcification Rates'!$F$72+'Calcification Rates'!$G$72)*($A72+(2*'Calcification Rates'!$F$72+'Calcification Rates'!$G$72)))*('Calcification Rates'!$H$72+'Calcification Rates'!$I$72)</f>
        <v>24.781267248434276</v>
      </c>
      <c r="ES72" s="2">
        <f>$A72*'Calcification Rates'!$F$73*'Calcification Rates'!$H$73</f>
        <v>94.500000000000014</v>
      </c>
      <c r="ET72" s="2">
        <f>$A72*('Calcification Rates'!$F$73-'Calcification Rates'!$G$73)*('Calcification Rates'!$H$73-'Calcification Rates'!$I$73)</f>
        <v>66.163300000000007</v>
      </c>
      <c r="EU72" s="2">
        <f>$A72*('Calcification Rates'!$F$73+'Calcification Rates'!$G$73)*('Calcification Rates'!$H$73+'Calcification Rates'!$I$73)</f>
        <v>127.85080000000002</v>
      </c>
      <c r="EV72" s="2">
        <f>(2*'Calcification Rates'!$F$74*'Calcification Rates'!$H$74)+0.1*'Calcification Rates'!$F$74*($A72+(2*'Calcification Rates'!$F$74))*'Calcification Rates'!$H$74</f>
        <v>16.215979429208463</v>
      </c>
      <c r="EW72" s="2">
        <f>(2*('Calcification Rates'!$F$74-'Calcification Rates'!$G$74)*('Calcification Rates'!$H$74-'Calcification Rates'!$I$74))+(0.1*('Calcification Rates'!$F$74-'Calcification Rates'!$G$74)*($A72+(2*'Calcification Rates'!$F$74-'Calcification Rates'!$G$74)))*('Calcification Rates'!$H$74-'Calcification Rates'!$I$74)</f>
        <v>9.4554364380885509</v>
      </c>
      <c r="EX72" s="2">
        <f>(2*('Calcification Rates'!$F$74+'Calcification Rates'!$G$74)*('Calcification Rates'!$H$74+'Calcification Rates'!$I$74))+(0.1*('Calcification Rates'!$F$74+'Calcification Rates'!$G$74)*($A72+(2*'Calcification Rates'!$F$74+'Calcification Rates'!$G$74)))*('Calcification Rates'!$H$74+'Calcification Rates'!$I$74)</f>
        <v>24.781267248434276</v>
      </c>
      <c r="EY72" s="2">
        <f>$A72*'Calcification Rates'!$F$75*'Calcification Rates'!$H$75</f>
        <v>59.018390476190483</v>
      </c>
      <c r="EZ72" s="2">
        <f>$A72*('Calcification Rates'!$F$75-'Calcification Rates'!$G$75)*('Calcification Rates'!$H$75-'Calcification Rates'!$I$75)</f>
        <v>45.815077798064131</v>
      </c>
      <c r="FA72" s="2">
        <f>$A72*('Calcification Rates'!$F$75+'Calcification Rates'!$G$75)*('Calcification Rates'!$H$75+'Calcification Rates'!$I$75)</f>
        <v>73.757192839033706</v>
      </c>
      <c r="FB72" s="2">
        <f>((((1-'Calcification Rates'!$J$76)*$A72)*'Calcification Rates'!$F$76*0.1)+('Calcification Rates'!$J$76*$A72*'Calcification Rates'!$F$76))*'Calcification Rates'!$H$76</f>
        <v>40.408200000000008</v>
      </c>
      <c r="FC72" s="2">
        <f>((((1-'Calcification Rates'!$J$76)*$A72)*(('Calcification Rates'!$F$76-'Calcification Rates'!$G$76)*0.1))+('Calcification Rates'!$J$76*$A72*('Calcification Rates'!$F$76-'Calcification Rates'!$G$76)))*('Calcification Rates'!$H$76-'Calcification Rates'!$I$76)</f>
        <v>28.282148160000006</v>
      </c>
      <c r="FD72" s="2">
        <f>((((1-'Calcification Rates'!$J$76)*$A72)*(('Calcification Rates'!$F$76+'Calcification Rates'!$G$76)*0.1))+('Calcification Rates'!$J$76*$A72*('Calcification Rates'!$F$76+'Calcification Rates'!$G$76)))*('Calcification Rates'!$H$76+'Calcification Rates'!$I$76)</f>
        <v>54.682172160000007</v>
      </c>
      <c r="FE72" s="113">
        <f>$A72*'Calcification Rates'!$F$77*'Calcification Rates'!$H$77</f>
        <v>123.9</v>
      </c>
      <c r="FF72" s="113">
        <f>$A72*('Calcification Rates'!$F$77-'Calcification Rates'!$G$77)*('Calcification Rates'!$H$77-'Calcification Rates'!$I$77)</f>
        <v>86.583000000000027</v>
      </c>
      <c r="FG72" s="113">
        <f>$A72*('Calcification Rates'!$F$77+'Calcification Rates'!$G$77)*('Calcification Rates'!$H$77+'Calcification Rates'!$I$77)</f>
        <v>167.86</v>
      </c>
      <c r="FH72" s="113">
        <f>$A72*'Calcification Rates'!$F$81*'Calcification Rates'!$H$81</f>
        <v>12.459999999999999</v>
      </c>
      <c r="FI72" s="113">
        <f>$A72*('Calcification Rates'!$F$81-'Calcification Rates'!$G$81)*('Calcification Rates'!$H$81-'Calcification Rates'!$I$81)</f>
        <v>7.0699999999999994</v>
      </c>
      <c r="FJ72" s="113">
        <f>$A72*('Calcification Rates'!$F$81+'Calcification Rates'!$G$81)*('Calcification Rates'!$H$81+'Calcification Rates'!$I$81)</f>
        <v>17.850000000000001</v>
      </c>
      <c r="FK72" s="113">
        <f>$A72*'Calcification Rates'!$F$84*'Calcification Rates'!$H$84</f>
        <v>12.459999999999999</v>
      </c>
      <c r="FL72" s="113">
        <f>$A72*('Calcification Rates'!$F$84-'Calcification Rates'!$G$84)*('Calcification Rates'!$H$84-'Calcification Rates'!$I$84)</f>
        <v>7.0699999999999994</v>
      </c>
      <c r="FM72" s="113">
        <f>$A72*('Calcification Rates'!$F$84+'Calcification Rates'!$G$84)*('Calcification Rates'!$H$84+'Calcification Rates'!$I$84)</f>
        <v>17.850000000000001</v>
      </c>
    </row>
    <row r="73" spans="1:169" x14ac:dyDescent="0.3">
      <c r="A73" s="1">
        <v>71</v>
      </c>
      <c r="B73" s="2">
        <f>((((1-'Calcification Rates'!$J$11)*A73)*'Calcification Rates'!$F$11*0.1)+('Calcification Rates'!$J$11*A73*'Calcification Rates'!$F$11))*'Calcification Rates'!$H$11</f>
        <v>160.42876893098452</v>
      </c>
      <c r="C73" s="2">
        <f>((((1-'Calcification Rates'!$J$11)*A73)*(('Calcification Rates'!$F$11-'Calcification Rates'!$G$11)*0.1))+('Calcification Rates'!$J$11*A73*('Calcification Rates'!$F$11-'Calcification Rates'!$G$11)))*('Calcification Rates'!$H$11-'Calcification Rates'!$I$11)</f>
        <v>114.74481841318965</v>
      </c>
      <c r="D73" s="2">
        <f>((((1-'Calcification Rates'!$J$11)*A73)*(('Calcification Rates'!$F$11+'Calcification Rates'!$G$11)*0.1))+('Calcification Rates'!$J$11*A73*('Calcification Rates'!$F$11+'Calcification Rates'!$G$11)))*('Calcification Rates'!$H$11+'Calcification Rates'!$I$11)</f>
        <v>213.37402784527481</v>
      </c>
      <c r="E73" s="2">
        <f>((((1-'Calcification Rates'!$J$12)*A73)*'Calcification Rates'!$F$12*0.1)+('Calcification Rates'!$J$12*A73*'Calcification Rates'!$F$12))*'Calcification Rates'!$H$12</f>
        <v>27.853464310968679</v>
      </c>
      <c r="F73" s="2">
        <f>((((1-'Calcification Rates'!$J$12)*A73)*(('Calcification Rates'!$F$12-'Calcification Rates'!$G$12)*0.1))+('Calcification Rates'!$J$12*A73*('Calcification Rates'!$F$12-'Calcification Rates'!$G$12)))*('Calcification Rates'!$H$12-'Calcification Rates'!$I$12)</f>
        <v>21.000165070855555</v>
      </c>
      <c r="G73" s="2">
        <f>((((1-'Calcification Rates'!$J$12)*A73)*(('Calcification Rates'!$F$12+'Calcification Rates'!$G$12)*0.1))+('Calcification Rates'!$J$12*A73*('Calcification Rates'!$F$12+'Calcification Rates'!$G$12)))*('Calcification Rates'!$H$12+'Calcification Rates'!$I$12)</f>
        <v>35.580295736007876</v>
      </c>
      <c r="H73" s="2">
        <f>(2*'Calcification Rates'!$F$13*'Calcification Rates'!$H$13)+0.1*'Calcification Rates'!$F$13*(A73+(2*'Calcification Rates'!$F$13))*'Calcification Rates'!$H$13</f>
        <v>16.391423872640619</v>
      </c>
      <c r="I73" s="2">
        <f>(2*('Calcification Rates'!$F$13-'Calcification Rates'!$G$13)*('Calcification Rates'!$H$13-'Calcification Rates'!$I$13))+(0.1*('Calcification Rates'!$F$13-'Calcification Rates'!$G$13)*(A73+(2*'Calcification Rates'!$F$13-'Calcification Rates'!$G$13)))*('Calcification Rates'!$H$13-'Calcification Rates'!$I$13)</f>
        <v>9.558094645252817</v>
      </c>
      <c r="J73" s="2">
        <f>(2*('Calcification Rates'!$F$13+'Calcification Rates'!$G$13)*('Calcification Rates'!$H$13+'Calcification Rates'!$I$13))+(0.1*('Calcification Rates'!$F$13+'Calcification Rates'!$G$13)*(A73+(2*'Calcification Rates'!$F$13+'Calcification Rates'!$G$13)))*('Calcification Rates'!$H$13+'Calcification Rates'!$I$13)</f>
        <v>25.048450698321155</v>
      </c>
      <c r="K73" s="2">
        <f>(2*'Calcification Rates'!$F$14*'Calcification Rates'!$H$14)+0.1*'Calcification Rates'!$F$14*(A73+(2*'Calcification Rates'!$F$14))*'Calcification Rates'!$H$14</f>
        <v>30.654702639302897</v>
      </c>
      <c r="L73" s="2">
        <f>(2*('Calcification Rates'!$F$14-'Calcification Rates'!$G$14)*('Calcification Rates'!$H$14-'Calcification Rates'!$I$14))+(0.1*('Calcification Rates'!$F$14-'Calcification Rates'!$G$14)*(A73+(2*'Calcification Rates'!$F$14-'Calcification Rates'!$G$14)))*('Calcification Rates'!$H$14-'Calcification Rates'!$I$14)</f>
        <v>19.145162808232563</v>
      </c>
      <c r="M73" s="2">
        <f>(2*('Calcification Rates'!$F$14+'Calcification Rates'!$G$14)*('Calcification Rates'!$H$14+'Calcification Rates'!$I$14))+(0.1*('Calcification Rates'!$F$14+'Calcification Rates'!$G$14)*(A73+(2*'Calcification Rates'!$F$14+'Calcification Rates'!$G$14)))*('Calcification Rates'!$H$14+'Calcification Rates'!$I$14)</f>
        <v>44.918331107409564</v>
      </c>
      <c r="N73" s="2">
        <f>((((((((($A73*2)/PI())/2)+'Calcification Rates'!$F$15)^2)*PI())/2))-((((((($A73*2)/PI())/2)^2)*PI())/2)))*'Calcification Rates'!$H$15</f>
        <v>88.700445447033204</v>
      </c>
      <c r="O73" s="2">
        <f>((((((((($A73*2)/PI())/2)+('Calcification Rates'!$F$15-'Calcification Rates'!$G$15))^2)*PI())/2))-((((((($A73*2)/PI())/2)^2)*PI())/2)))*('Calcification Rates'!$H$15-'Calcification Rates'!$I$15)</f>
        <v>67.700208979651691</v>
      </c>
      <c r="P73" s="2">
        <f>((((((((($A73*2)/PI())/2)+('Calcification Rates'!$F$15+'Calcification Rates'!$G$15))^2)*PI())/2))-((((((($A73*2)/PI())/2)^2)*PI())/2)))*('Calcification Rates'!$H$15+'Calcification Rates'!$I$15)</f>
        <v>112.32647581495495</v>
      </c>
      <c r="Q73" s="2">
        <f>(2*'Calcification Rates'!$F$16*'Calcification Rates'!$H$16)+0.1*'Calcification Rates'!$F$16*(A73+(2*'Calcification Rates'!$F$16))*'Calcification Rates'!$H$16</f>
        <v>30.654702639302897</v>
      </c>
      <c r="R73" s="2">
        <f>(2*('Calcification Rates'!$F$16-'Calcification Rates'!$G$16)*('Calcification Rates'!$H$16-'Calcification Rates'!$I$16))+(0.1*('Calcification Rates'!$F$16-'Calcification Rates'!$G$16)*(A73+(2*'Calcification Rates'!$F$16-'Calcification Rates'!$G$16)))*('Calcification Rates'!$H$16-'Calcification Rates'!$I$16)</f>
        <v>19.145162808232563</v>
      </c>
      <c r="S73" s="2">
        <f>(2*('Calcification Rates'!$F$16+'Calcification Rates'!$G$16)*('Calcification Rates'!$H$16+'Calcification Rates'!$I$16))+(0.1*('Calcification Rates'!$F$16+'Calcification Rates'!$G$16)*(A73+(2*'Calcification Rates'!$F$16+'Calcification Rates'!$G$16)))*('Calcification Rates'!$H$16+'Calcification Rates'!$I$16)</f>
        <v>44.918331107409564</v>
      </c>
      <c r="T73" s="2">
        <f>$A73*'Calcification Rates'!$F$17*'Calcification Rates'!$H$17</f>
        <v>86.967367116091282</v>
      </c>
      <c r="U73" s="2">
        <f>$A73*('Calcification Rates'!$F$17-'Calcification Rates'!$G$17)*('Calcification Rates'!$H$17-'Calcification Rates'!$I$17)</f>
        <v>66.587729968995092</v>
      </c>
      <c r="V73" s="2">
        <f>$A73*('Calcification Rates'!$F$17+'Calcification Rates'!$G$17)*('Calcification Rates'!$H$17+'Calcification Rates'!$I$17)</f>
        <v>109.78507605660964</v>
      </c>
      <c r="W73" s="2">
        <f>$A73*'Calcification Rates'!$F$22*'Calcification Rates'!$H$22</f>
        <v>12.638</v>
      </c>
      <c r="X73" s="2">
        <f>$A73*('Calcification Rates'!$F$22-'Calcification Rates'!$G$22)*('Calcification Rates'!$H$22-'Calcification Rates'!$I$22)</f>
        <v>7.1709999999999994</v>
      </c>
      <c r="Y73" s="2">
        <f>$A73*('Calcification Rates'!$F$22+'Calcification Rates'!$G$22)*('Calcification Rates'!$H$22+'Calcification Rates'!$I$22)</f>
        <v>18.105</v>
      </c>
      <c r="Z73" s="2">
        <f>((((((((($A73*2)/PI())/2)+'Calcification Rates'!$F$25)^2)*PI())/2))-((((((($A73*2)/PI())/2)^2)*PI())/2)))*'Calcification Rates'!$H$25</f>
        <v>132.48551029994312</v>
      </c>
      <c r="AA73" s="2">
        <f>((((((((($A73*2)/PI())/2)+('Calcification Rates'!$F$25-'Calcification Rates'!$G$25))^2)*PI())/2))-((((((($A73*2)/PI())/2)^2)*PI())/2)))*('Calcification Rates'!$H$25-'Calcification Rates'!$I$25)</f>
        <v>57.863906821975959</v>
      </c>
      <c r="AB73" s="2">
        <f>((((((((($A73*2)/PI())/2)+('Calcification Rates'!$F$25+'Calcification Rates'!$G$25))^2)*PI())/2))-((((((($A73*2)/PI())/2)^2)*PI())/2)))*('Calcification Rates'!$H$25+'Calcification Rates'!$I$25)</f>
        <v>208.75305878121441</v>
      </c>
      <c r="AC73" s="2">
        <f>((((((((($A73*2)/PI())/2)+'Calcification Rates'!$F$26)^2)*PI())/2))-((((((($A73*2)/PI())/2)^2)*PI())/2)))*'Calcification Rates'!$H$26</f>
        <v>132.48551029994312</v>
      </c>
      <c r="AD73" s="2">
        <f>((((((((($A73*2)/PI())/2)+('Calcification Rates'!$F$26-'Calcification Rates'!$G$26))^2)*PI())/2))-((((((($A73*2)/PI())/2)^2)*PI())/2)))*('Calcification Rates'!$H$26-'Calcification Rates'!$I$26)</f>
        <v>57.863906821975959</v>
      </c>
      <c r="AE73" s="2">
        <f>((((((((($A73*2)/PI())/2)+('Calcification Rates'!$F$26+'Calcification Rates'!$G$26))^2)*PI())/2))-((((((($A73*2)/PI())/2)^2)*PI())/2)))*('Calcification Rates'!$H$26+'Calcification Rates'!$I$26)</f>
        <v>208.75305878121441</v>
      </c>
      <c r="AF73" s="2">
        <f>((((((((($A73*2)/PI())/2)+'Calcification Rates'!$F$27)^2)*PI())/2))-((((((($A73*2)/PI())/2)^2)*PI())/2)))*'Calcification Rates'!$H$27</f>
        <v>132.48551029994312</v>
      </c>
      <c r="AG73" s="2">
        <f>((((((((($A73*2)/PI())/2)+('Calcification Rates'!$F$27-'Calcification Rates'!$G$27))^2)*PI())/2))-((((((($A73*2)/PI())/2)^2)*PI())/2)))*('Calcification Rates'!$H$27-'Calcification Rates'!$I$27)</f>
        <v>57.863906821975959</v>
      </c>
      <c r="AH73" s="2">
        <f>((((((((($A73*2)/PI())/2)+('Calcification Rates'!$F$27+'Calcification Rates'!$G$27))^2)*PI())/2))-((((((($A73*2)/PI())/2)^2)*PI())/2)))*('Calcification Rates'!$H$27+'Calcification Rates'!$I$27)</f>
        <v>208.75305878121441</v>
      </c>
      <c r="AI73" s="2">
        <f>$A73*'Calcification Rates'!$F$29*'Calcification Rates'!$H$29</f>
        <v>114.57269999999998</v>
      </c>
      <c r="AJ73" s="2">
        <f>$A73*('Calcification Rates'!$F$29-'Calcification Rates'!$G$29)*('Calcification Rates'!$H$29-'Calcification Rates'!$I$29)</f>
        <v>106.00868</v>
      </c>
      <c r="AK73" s="2">
        <f>$A73*('Calcification Rates'!$F$29+'Calcification Rates'!$G$29)*('Calcification Rates'!$H$29+'Calcification Rates'!$I$29)</f>
        <v>123.13671999999997</v>
      </c>
      <c r="AL73" s="2">
        <f>(2*'Calcification Rates'!$F$30*'Calcification Rates'!$H$30)+0.1*'Calcification Rates'!$F$30*($A73+(2*'Calcification Rates'!$F$30))*'Calcification Rates'!$H$30</f>
        <v>16.391423872640619</v>
      </c>
      <c r="AM73" s="2">
        <f>(2*('Calcification Rates'!$F$30-'Calcification Rates'!$G$30)*('Calcification Rates'!$H$30-'Calcification Rates'!$I$30))+(0.1*('Calcification Rates'!$F$30-'Calcification Rates'!$G$30)*($A73+(2*'Calcification Rates'!$F$30-'Calcification Rates'!$G$30)))*('Calcification Rates'!$H$30-'Calcification Rates'!$I$30)</f>
        <v>9.558094645252817</v>
      </c>
      <c r="AN73" s="2">
        <f>(2*('Calcification Rates'!$F$30+'Calcification Rates'!$G$30)*('Calcification Rates'!$H$30+'Calcification Rates'!$I$30))+(0.1*('Calcification Rates'!$F$30+'Calcification Rates'!$G$30)*($A73+(2*'Calcification Rates'!$F$30+'Calcification Rates'!$G$30)))*('Calcification Rates'!$H$30+'Calcification Rates'!$I$30)</f>
        <v>25.048450698321155</v>
      </c>
      <c r="AO73" s="2">
        <f>((((((((($A73*2)/PI())/2)+'Calcification Rates'!$F$31)^2)*PI())/2))-((((((($A73*2)/PI())/2)^2)*PI())/2)))*'Calcification Rates'!$H$31</f>
        <v>239.25032880063409</v>
      </c>
      <c r="AP73" s="2">
        <f>((((((((($A73*2)/PI())/2)+('Calcification Rates'!$F$31-'Calcification Rates'!$G$31))^2)*PI())/2))-((((((($A73*2)/PI())/2)^2)*PI())/2)))*('Calcification Rates'!$H$31-'Calcification Rates'!$I$31)</f>
        <v>148.59812041766298</v>
      </c>
      <c r="AQ73" s="2">
        <f>((((((((($A73*2)/PI())/2)+('Calcification Rates'!$F$31+'Calcification Rates'!$G$31))^2)*PI())/2))-((((((($A73*2)/PI())/2)^2)*PI())/2)))*('Calcification Rates'!$H$31+'Calcification Rates'!$I$31)</f>
        <v>352.48559504206213</v>
      </c>
      <c r="AR73" s="2">
        <f>(2*'Calcification Rates'!$F$32*'Calcification Rates'!$H$32)+0.1*'Calcification Rates'!$F$32*($A73+(2*'Calcification Rates'!$F$32))*'Calcification Rates'!$H$32</f>
        <v>16.391423872640619</v>
      </c>
      <c r="AS73" s="2">
        <f>(2*('Calcification Rates'!$F$32-'Calcification Rates'!$G$32)*('Calcification Rates'!$H$32-'Calcification Rates'!$I$32))+(0.1*('Calcification Rates'!$F$32-'Calcification Rates'!$G$32)*($A73+(2*'Calcification Rates'!$F$32-'Calcification Rates'!$G$32)))*('Calcification Rates'!$H$32-'Calcification Rates'!$I$32)</f>
        <v>9.558094645252817</v>
      </c>
      <c r="AT73" s="2">
        <f>(2*('Calcification Rates'!$F$32+'Calcification Rates'!$G$32)*('Calcification Rates'!$H$32+'Calcification Rates'!$I$32))+(0.1*('Calcification Rates'!$F$32+'Calcification Rates'!$G$32)*($A73+(2*'Calcification Rates'!$F$32+'Calcification Rates'!$G$32)))*('Calcification Rates'!$H$32+'Calcification Rates'!$I$32)</f>
        <v>25.048450698321155</v>
      </c>
      <c r="AU73" s="2">
        <f>((((((((($A73*2)/PI())/2)+'Calcification Rates'!$F$36)^2)*PI())/2))-((((((($A73*2)/PI())/2)^2)*PI())/2)))*'Calcification Rates'!$H$36</f>
        <v>93.674800548494517</v>
      </c>
      <c r="AV73" s="2">
        <f>((((((((($A73*2)/PI())/2)+('Calcification Rates'!$F$36-'Calcification Rates'!$G$36))^2)*PI())/2))-((((((($A73*2)/PI())/2)^2)*PI())/2)))*('Calcification Rates'!$H$36-'Calcification Rates'!$I$36)</f>
        <v>71.857640419934214</v>
      </c>
      <c r="AW73" s="2">
        <f>((((((((($A73*2)/PI())/2)+('Calcification Rates'!$F$36+'Calcification Rates'!$G$36))^2)*PI())/2))-((((((($A73*2)/PI())/2)^2)*PI())/2)))*('Calcification Rates'!$H$36+'Calcification Rates'!$I$36)</f>
        <v>117.96552266332644</v>
      </c>
      <c r="AX73" s="2">
        <f>$A73*'Calcification Rates'!$F$37*'Calcification Rates'!$H$37</f>
        <v>91.760019301346802</v>
      </c>
      <c r="AY73" s="2">
        <f>$A73*('Calcification Rates'!$F$37-'Calcification Rates'!$G$37)*('Calcification Rates'!$H$37-'Calcification Rates'!$I$37)</f>
        <v>70.633964998545565</v>
      </c>
      <c r="AZ73" s="2">
        <f>$A73*('Calcification Rates'!$F$37+'Calcification Rates'!$G$37)*('Calcification Rates'!$H$37+'Calcification Rates'!$I$37)</f>
        <v>115.15455790784658</v>
      </c>
      <c r="BA73" s="2">
        <f>$A73*'Calcification Rates'!$F$38*'Calcification Rates'!$H$38</f>
        <v>136.56674866666668</v>
      </c>
      <c r="BB73" s="2">
        <f>$A73*('Calcification Rates'!$F$38-'Calcification Rates'!$G$38)*('Calcification Rates'!$H$38-'Calcification Rates'!$I$38)</f>
        <v>104.20146751515153</v>
      </c>
      <c r="BC73" s="2">
        <f>$A73*('Calcification Rates'!$F$38+'Calcification Rates'!$G$38)*('Calcification Rates'!$H$38+'Calcification Rates'!$I$38)</f>
        <v>172.70359500000004</v>
      </c>
      <c r="BD73" s="2">
        <f>(2*'Calcification Rates'!$F$39*'Calcification Rates'!$H$39)+0.1*'Calcification Rates'!$F$39*(AN73+(2*'Calcification Rates'!$F$39))*'Calcification Rates'!$H$39</f>
        <v>8.329479880562296</v>
      </c>
      <c r="BE73" s="2">
        <f>(2*('Calcification Rates'!$F$39-'Calcification Rates'!$G$39)*('Calcification Rates'!$H$39-'Calcification Rates'!$I$39))+(0.1*('Calcification Rates'!$F$39-'Calcification Rates'!$G$39)*(AN73+(2*'Calcification Rates'!$F$39-'Calcification Rates'!$G$39)))*('Calcification Rates'!$H$39-'Calcification Rates'!$I$39)</f>
        <v>4.840790977522075</v>
      </c>
      <c r="BF73" s="2">
        <f>(2*('Calcification Rates'!$F$39+'Calcification Rates'!$G$39)*('Calcification Rates'!$H$39+'Calcification Rates'!$I$39))+(0.1*('Calcification Rates'!$F$39+'Calcification Rates'!$G$39)*(AN73+(2*'Calcification Rates'!$F$39+'Calcification Rates'!$G$39)))*('Calcification Rates'!$H$39+'Calcification Rates'!$I$39)</f>
        <v>12.770957228251678</v>
      </c>
      <c r="BG73" s="2">
        <f>((((((((($A73*2)/PI())/2)+'Calcification Rates'!$F$40)^2)*PI())/2))-((((((($A73*2)/PI())/2)^2)*PI())/2)))*'Calcification Rates'!$H$40</f>
        <v>93.674800548494517</v>
      </c>
      <c r="BH73" s="2">
        <f>((((((((($A73*2)/PI())/2)+('Calcification Rates'!$F$40-'Calcification Rates'!$G$40))^2)*PI())/2))-((((((($A73*2)/PI())/2)^2)*PI())/2)))*('Calcification Rates'!$H$40-'Calcification Rates'!$I$40)</f>
        <v>71.857640419934214</v>
      </c>
      <c r="BI73" s="2">
        <f>((((((((($A73*2)/PI())/2)+('Calcification Rates'!$F$40+'Calcification Rates'!$G$40))^2)*PI())/2))-((((((($A73*2)/PI())/2)^2)*PI())/2)))*('Calcification Rates'!$H$40+'Calcification Rates'!$I$40)</f>
        <v>117.96552266332644</v>
      </c>
      <c r="BJ73" s="2">
        <f>((((((((($A73*2)/PI())/2)+'Calcification Rates'!$F$41)^2)*PI())/2))-((((((($A73*2)/PI())/2)^2)*PI())/2)))*'Calcification Rates'!$H$41</f>
        <v>107.85913582936621</v>
      </c>
      <c r="BK73" s="2">
        <f>((((((((($A73*2)/PI())/2)+('Calcification Rates'!$F$41-'Calcification Rates'!$G$41))^2)*PI())/2))-((((((($A73*2)/PI())/2)^2)*PI())/2)))*('Calcification Rates'!$H$41-'Calcification Rates'!$I$41)</f>
        <v>86.600486530235401</v>
      </c>
      <c r="BL73" s="2">
        <f>((((((((($A73*2)/PI())/2)+('Calcification Rates'!$F$41+'Calcification Rates'!$G$41))^2)*PI())/2))-((((((($A73*2)/PI())/2)^2)*PI())/2)))*('Calcification Rates'!$H$41+'Calcification Rates'!$I$41)</f>
        <v>131.23279341321773</v>
      </c>
      <c r="BM73" s="2">
        <f>((((1-'Calcification Rates'!$J$42)*$A73)*'Calcification Rates'!$F$42*0.1)+('Calcification Rates'!$J$42*$A73*'Calcification Rates'!$F$42))*'Calcification Rates'!$H$42</f>
        <v>27.853464310968679</v>
      </c>
      <c r="BN73" s="2">
        <f>((((1-'Calcification Rates'!$J$42)*BI73)*(('Calcification Rates'!$F$42-'Calcification Rates'!$G$42)*0.1))+('Calcification Rates'!$J$42*BI73*('Calcification Rates'!$F$42-'Calcification Rates'!$G$42)))*('Calcification Rates'!$H$42-'Calcification Rates'!$I$42)</f>
        <v>34.891485191543758</v>
      </c>
      <c r="BO73" s="2">
        <f>((((1-'Calcification Rates'!$J$42)*BI73)*(('Calcification Rates'!$F$42+'Calcification Rates'!$G$42)*0.1))+('Calcification Rates'!$J$42*BI73*('Calcification Rates'!$F$42+'Calcification Rates'!$G$42)))*('Calcification Rates'!$H$42+'Calcification Rates'!$I$42)</f>
        <v>59.116171591745001</v>
      </c>
      <c r="BP73" s="2">
        <f>(2*'Calcification Rates'!$F$43*'Calcification Rates'!$H$43)+0.1*'Calcification Rates'!$F$43*($A73+(2*'Calcification Rates'!$F$43))*'Calcification Rates'!$H$43</f>
        <v>16.391423872640619</v>
      </c>
      <c r="BQ73" s="2">
        <f>(2*('Calcification Rates'!$F$43-'Calcification Rates'!$G$43)*('Calcification Rates'!$H$43-'Calcification Rates'!$I$43))+(0.1*('Calcification Rates'!$F$43-'Calcification Rates'!$G$43)*($A73+(2*'Calcification Rates'!$F$43-'Calcification Rates'!$G$43)))*('Calcification Rates'!$H$43-'Calcification Rates'!$I$43)</f>
        <v>9.558094645252817</v>
      </c>
      <c r="BR73" s="2">
        <f>(2*('Calcification Rates'!$F$43+'Calcification Rates'!$G$43)*('Calcification Rates'!$H$43+'Calcification Rates'!$I$43))+(0.1*('Calcification Rates'!$F$43+'Calcification Rates'!$G$43)*($A73+(2*'Calcification Rates'!$F$43+'Calcification Rates'!$G$43)))*('Calcification Rates'!$H$43+'Calcification Rates'!$I$43)</f>
        <v>25.048450698321155</v>
      </c>
      <c r="BS73" s="2">
        <f>$A73*'Calcification Rates'!$F$44*'Calcification Rates'!$H$44</f>
        <v>113.33793111111112</v>
      </c>
      <c r="BT73" s="2">
        <f>$A73*('Calcification Rates'!$F$44-'Calcification Rates'!$G$44)*('Calcification Rates'!$H$44-'Calcification Rates'!$I$44)</f>
        <v>84.340092673060539</v>
      </c>
      <c r="BU73" s="2">
        <f>$A73*('Calcification Rates'!$F$44+'Calcification Rates'!$G$44)*('Calcification Rates'!$H$44+'Calcification Rates'!$I$44)</f>
        <v>145.59370579794711</v>
      </c>
      <c r="BV73" s="2">
        <f>(2*'Calcification Rates'!$F$45*'Calcification Rates'!$H$45)+0.1*'Calcification Rates'!$F$45*($A73+(2*'Calcification Rates'!$F$45))*'Calcification Rates'!$H$45</f>
        <v>16.391423872640619</v>
      </c>
      <c r="BW73" s="2">
        <f>(2*('Calcification Rates'!$F$45-'Calcification Rates'!$G$45)*('Calcification Rates'!$H$45-'Calcification Rates'!$I$45))+(0.1*('Calcification Rates'!$F$45-'Calcification Rates'!$G$45)*($A73+(2*'Calcification Rates'!$F$45-'Calcification Rates'!$G$45)))*('Calcification Rates'!$H$45-'Calcification Rates'!$I$45)</f>
        <v>9.558094645252817</v>
      </c>
      <c r="BX73" s="2">
        <f>(2*('Calcification Rates'!$F$45+'Calcification Rates'!$G$45)*('Calcification Rates'!$H$45+'Calcification Rates'!$I$45))+(0.1*('Calcification Rates'!$F$45+'Calcification Rates'!$G$45)*($A73+(2*'Calcification Rates'!$F$45+'Calcification Rates'!$G$45)))*('Calcification Rates'!$H$45+'Calcification Rates'!$I$45)</f>
        <v>25.048450698321155</v>
      </c>
      <c r="BY73" s="2">
        <f>$A73*'Calcification Rates'!$F$46*'Calcification Rates'!$H$46</f>
        <v>28.797600000000003</v>
      </c>
      <c r="BZ73" s="2">
        <f>$A73*('Calcification Rates'!$F$46-'Calcification Rates'!$G$46)*('Calcification Rates'!$H$46-'Calcification Rates'!$I$46)</f>
        <v>22.210574999999999</v>
      </c>
      <c r="CA73" s="2">
        <f>$A73*('Calcification Rates'!$F$46+'Calcification Rates'!$G$46)*('Calcification Rates'!$H$46+'Calcification Rates'!$I$46)</f>
        <v>36.055575000000005</v>
      </c>
      <c r="CB73" s="2">
        <f>(2*'Calcification Rates'!$F$47*'Calcification Rates'!$H$47)+0.1*'Calcification Rates'!$F$47*(BL73+(2*'Calcification Rates'!$F$47))*'Calcification Rates'!$H$47</f>
        <v>26.958932789386637</v>
      </c>
      <c r="CC73" s="2">
        <f>(2*('Calcification Rates'!$F$47-'Calcification Rates'!$G$47)*('Calcification Rates'!$H$47-'Calcification Rates'!$I$47))+(0.1*('Calcification Rates'!$F$47-'Calcification Rates'!$G$47)*(BL73+(2*'Calcification Rates'!$F$47-'Calcification Rates'!$G$47)))*('Calcification Rates'!$H$47-'Calcification Rates'!$I$47)</f>
        <v>15.741485229549379</v>
      </c>
      <c r="CD73" s="2">
        <f>(2*('Calcification Rates'!$F$47+'Calcification Rates'!$G$47)*('Calcification Rates'!$H$47+'Calcification Rates'!$I$47))+(0.1*('Calcification Rates'!$F$47+'Calcification Rates'!$G$47)*(BL73+(2*'Calcification Rates'!$F$47+'Calcification Rates'!$G$47)))*('Calcification Rates'!$H$47+'Calcification Rates'!$I$47)</f>
        <v>41.141656238788244</v>
      </c>
      <c r="CE73" s="2">
        <f>(2*'Calcification Rates'!$F$48*'Calcification Rates'!$H$48)+0.1*'Calcification Rates'!$F$48*($A73+(2*'Calcification Rates'!$F$48))*'Calcification Rates'!$H$48</f>
        <v>16.391423872640619</v>
      </c>
      <c r="CF73" s="2">
        <f>(2*('Calcification Rates'!$F$48-'Calcification Rates'!$G$48)*('Calcification Rates'!$H$48-'Calcification Rates'!$I$48))+(0.1*('Calcification Rates'!$F$48-'Calcification Rates'!$G$48)*($A73+(2*'Calcification Rates'!$F$48-'Calcification Rates'!$G$48)))*('Calcification Rates'!$H$48-'Calcification Rates'!$I$48)</f>
        <v>9.558094645252817</v>
      </c>
      <c r="CG73" s="2">
        <f>(2*('Calcification Rates'!$F$48+'Calcification Rates'!$G$48)*('Calcification Rates'!$H$48+'Calcification Rates'!$I$48))+(0.1*('Calcification Rates'!$F$48+'Calcification Rates'!$G$48)*($A73+(2*'Calcification Rates'!$F$48+'Calcification Rates'!$G$48)))*('Calcification Rates'!$H$48+'Calcification Rates'!$I$48)</f>
        <v>25.048450698321155</v>
      </c>
      <c r="CH73" s="2">
        <f>((((1-'Calcification Rates'!$J$52)*$A73)*'Calcification Rates'!$F$52*0.1)+('Calcification Rates'!$J$52*$A73*'Calcification Rates'!$F$52))*'Calcification Rates'!$H$52</f>
        <v>157.24147627999997</v>
      </c>
      <c r="CI73" s="2">
        <f>((((1-'Calcification Rates'!$J$52)*$A73)*(('Calcification Rates'!$F$52-'Calcification Rates'!$G$52)*0.1))+('Calcification Rates'!$J$52*$A73*('Calcification Rates'!$F$52-'Calcification Rates'!$G$52)))*('Calcification Rates'!$H$52-'Calcification Rates'!$I$52)</f>
        <v>102.93248202027192</v>
      </c>
      <c r="CJ73" s="2">
        <f>((((1-'Calcification Rates'!$J$52)*$A73)*(('Calcification Rates'!$F$52+'Calcification Rates'!$G$52)*0.1))+('Calcification Rates'!$J$52*$A73*('Calcification Rates'!$F$52+'Calcification Rates'!$G$52)))*('Calcification Rates'!$H$52+'Calcification Rates'!$I$52)</f>
        <v>222.46128615787271</v>
      </c>
      <c r="CK73" s="2">
        <f>((((1-'Calcification Rates'!$J$53)*$A73)*'Calcification Rates'!$F$53*0.1)+('Calcification Rates'!$J$53*$A73*'Calcification Rates'!$F$53))*'Calcification Rates'!$H$53</f>
        <v>188.16877320036369</v>
      </c>
      <c r="CL73" s="2">
        <f>((((1-'Calcification Rates'!$J$53)*$A73)*(('Calcification Rates'!$F$53-'Calcification Rates'!$G$53)*0.1))+('Calcification Rates'!$J$53*$A73*('Calcification Rates'!$F$53-'Calcification Rates'!$G$53)))*('Calcification Rates'!$H$53-'Calcification Rates'!$I$53)</f>
        <v>130.22893902890863</v>
      </c>
      <c r="CM73" s="2">
        <f>((((1-'Calcification Rates'!$J$53)*$A73)*(('Calcification Rates'!$F$53+'Calcification Rates'!$G$53)*0.1))+('Calcification Rates'!$J$53*$A73*('Calcification Rates'!$F$53+'Calcification Rates'!$G$53)))*('Calcification Rates'!$H$53+'Calcification Rates'!$I$53)</f>
        <v>256.70969774542863</v>
      </c>
      <c r="CN73" s="2">
        <f>((((1-'Calcification Rates'!$J$54)*$A73)*'Calcification Rates'!$F$54*0.1)+('Calcification Rates'!$J$54*$A73*'Calcification Rates'!$F$54))*'Calcification Rates'!$H$54</f>
        <v>160.42876893098452</v>
      </c>
      <c r="CO73" s="2">
        <f>((((1-'Calcification Rates'!$J$54)*$A73)*(('Calcification Rates'!$F$54-'Calcification Rates'!$G$54)*0.1))+('Calcification Rates'!$J$54*$A73*('Calcification Rates'!$F$54-'Calcification Rates'!$G$54)))*('Calcification Rates'!$H$54-'Calcification Rates'!$I$54)</f>
        <v>114.74481841318965</v>
      </c>
      <c r="CP73" s="2">
        <f>((((1-'Calcification Rates'!$J$54)*$A73)*(('Calcification Rates'!$F$54+'Calcification Rates'!$G$54)*0.1))+('Calcification Rates'!$J$54*$A73*('Calcification Rates'!$F$54+'Calcification Rates'!$G$54)))*('Calcification Rates'!$H$54+'Calcification Rates'!$I$54)</f>
        <v>213.37402784527481</v>
      </c>
      <c r="CQ73" s="2">
        <f>((((1-'Calcification Rates'!$J$55)*$A73)*'Calcification Rates'!$F$55*0.1)+('Calcification Rates'!$J$55*$A73*'Calcification Rates'!$F$55))*'Calcification Rates'!$H$55</f>
        <v>160.44103815572916</v>
      </c>
      <c r="CR73" s="2">
        <f>((((1-'Calcification Rates'!$J$55)*$A73)*(('Calcification Rates'!$F$55-'Calcification Rates'!$G$55)*0.1))+('Calcification Rates'!$J$55*$A73*('Calcification Rates'!$F$55-'Calcification Rates'!$G$55)))*('Calcification Rates'!$H$55-'Calcification Rates'!$I$55)</f>
        <v>117.23844113440271</v>
      </c>
      <c r="CS73" s="2">
        <f>((((1-'Calcification Rates'!$J$55)*$A73)*(('Calcification Rates'!$F$55+'Calcification Rates'!$G$55)*0.1))+('Calcification Rates'!$J$55*$A73*('Calcification Rates'!$F$55+'Calcification Rates'!$G$55)))*('Calcification Rates'!$H$55+'Calcification Rates'!$I$55)</f>
        <v>210.21361690394423</v>
      </c>
      <c r="CT73" s="2">
        <f>((((1-'Calcification Rates'!$J$56)*$A73)*'Calcification Rates'!$F$56*0.1)+('Calcification Rates'!$J$56*$A73*'Calcification Rates'!$F$56))*'Calcification Rates'!$H$56</f>
        <v>154.96931321666665</v>
      </c>
      <c r="CU73" s="2">
        <f>((((1-'Calcification Rates'!$J$56)*$A73)*(('Calcification Rates'!$F$56-'Calcification Rates'!$G$56)*0.1))+('Calcification Rates'!$J$56*$A73*('Calcification Rates'!$F$56-'Calcification Rates'!$G$56)))*('Calcification Rates'!$H$56-'Calcification Rates'!$I$56)</f>
        <v>114.83139836106501</v>
      </c>
      <c r="CV73" s="2">
        <f>((((1-'Calcification Rates'!$J$56)*$A73)*(('Calcification Rates'!$F$56+'Calcification Rates'!$G$56)*0.1))+('Calcification Rates'!$J$56*$A73*('Calcification Rates'!$F$56+'Calcification Rates'!$G$56)))*('Calcification Rates'!$H$56+'Calcification Rates'!$I$56)</f>
        <v>201.01006612356738</v>
      </c>
      <c r="CW73" s="2">
        <f>((((1-'Calcification Rates'!$J$57)*$A73)*'Calcification Rates'!$F$57*0.1)+('Calcification Rates'!$J$57*$A73*'Calcification Rates'!$F$57))*'Calcification Rates'!$H$57</f>
        <v>158.49134306249999</v>
      </c>
      <c r="CX73" s="2">
        <f>((((1-'Calcification Rates'!$J$57)*$A73)*(('Calcification Rates'!$F$57-'Calcification Rates'!$G$57)*0.1))+('Calcification Rates'!$J$57*$A73*('Calcification Rates'!$F$57-'Calcification Rates'!$G$57)))*('Calcification Rates'!$H$57-'Calcification Rates'!$I$57)</f>
        <v>103.78991774942411</v>
      </c>
      <c r="CY73" s="2">
        <f>((((1-'Calcification Rates'!$J$57)*$A73)*(('Calcification Rates'!$F$57+'Calcification Rates'!$G$57)*0.1))+('Calcification Rates'!$J$57*$A73*('Calcification Rates'!$F$57+'Calcification Rates'!$G$57)))*('Calcification Rates'!$H$57+'Calcification Rates'!$I$57)</f>
        <v>223.03083179440762</v>
      </c>
      <c r="CZ73" s="2">
        <f>((((1-'Calcification Rates'!$J$58)*$A73)*'Calcification Rates'!$F$58*0.1)+('Calcification Rates'!$J$58*$A73*'Calcification Rates'!$F$58))*'Calcification Rates'!$H$58</f>
        <v>160.42876893098452</v>
      </c>
      <c r="DA73" s="2">
        <f>((((1-'Calcification Rates'!$J$58)*$A73)*(('Calcification Rates'!$F$58-'Calcification Rates'!$G$58)*0.1))+('Calcification Rates'!$J$58*$A73*('Calcification Rates'!$F$58-'Calcification Rates'!$G$58)))*('Calcification Rates'!$H$58-'Calcification Rates'!$I$58)</f>
        <v>114.74481841318965</v>
      </c>
      <c r="DB73" s="2">
        <f>((((1-'Calcification Rates'!$J$58)*$A73)*(('Calcification Rates'!$F$58+'Calcification Rates'!$G$58)*0.1))+('Calcification Rates'!$J$58*$A73*('Calcification Rates'!$F$58+'Calcification Rates'!$G$58)))*('Calcification Rates'!$H$58+'Calcification Rates'!$I$58)</f>
        <v>213.37402784527481</v>
      </c>
      <c r="DC73" s="2">
        <f>((((1-'Calcification Rates'!$J$59)*$A73)*'Calcification Rates'!$F$59*0.1)+('Calcification Rates'!$J$59*$A73*'Calcification Rates'!$F$59))*'Calcification Rates'!$H$59</f>
        <v>132.99326375999999</v>
      </c>
      <c r="DD73" s="2">
        <f>((((1-'Calcification Rates'!$J$59)*$A73)*(('Calcification Rates'!$F$59-'Calcification Rates'!$G$59)*0.1))+('Calcification Rates'!$J$59*$A73*('Calcification Rates'!$F$59-'Calcification Rates'!$G$59)))*('Calcification Rates'!$H$59-'Calcification Rates'!$I$59)</f>
        <v>103.16951069999999</v>
      </c>
      <c r="DE73" s="2">
        <f>((((1-'Calcification Rates'!$J$59)*$A73)*(('Calcification Rates'!$F$59+'Calcification Rates'!$G$59)*0.1))+('Calcification Rates'!$J$59*$A73*('Calcification Rates'!$F$59+'Calcification Rates'!$G$59)))*('Calcification Rates'!$H$59+'Calcification Rates'!$I$59)</f>
        <v>165.64501356</v>
      </c>
      <c r="DF73" s="2">
        <f>((((1-'Calcification Rates'!$J$60)*$A73)*'Calcification Rates'!$F$60*0.1)+('Calcification Rates'!$J$60*$A73*'Calcification Rates'!$F$60))*'Calcification Rates'!$H$60</f>
        <v>172.78037110975609</v>
      </c>
      <c r="DG73" s="2">
        <f>((((1-'Calcification Rates'!$J$60)*$A73)*(('Calcification Rates'!$F$60-'Calcification Rates'!$G$60)*0.1))+('Calcification Rates'!$J$60*$A73*('Calcification Rates'!$F$60-'Calcification Rates'!$G$60)))*('Calcification Rates'!$H$60-'Calcification Rates'!$I$60)</f>
        <v>132.00625012043582</v>
      </c>
      <c r="DH73" s="2">
        <f>((((1-'Calcification Rates'!$J$60)*$A73)*(('Calcification Rates'!$F$60+'Calcification Rates'!$G$60)*0.1))+('Calcification Rates'!$J$60*$A73*('Calcification Rates'!$F$60+'Calcification Rates'!$G$60)))*('Calcification Rates'!$H$60+'Calcification Rates'!$I$60)</f>
        <v>218.87466273303122</v>
      </c>
      <c r="DI73" s="2">
        <f>((((1-'Calcification Rates'!$J$61)*$A73)*'Calcification Rates'!$F$61*0.1)+('Calcification Rates'!$J$61*$A73*'Calcification Rates'!$F$61))*'Calcification Rates'!$H$61</f>
        <v>160.42876893098452</v>
      </c>
      <c r="DJ73" s="2">
        <f>((((1-'Calcification Rates'!$J$61)*$A73)*(('Calcification Rates'!$F$61-'Calcification Rates'!$G$61)*0.1))+('Calcification Rates'!$J$61*$A73*('Calcification Rates'!$F$61-'Calcification Rates'!$G$61)))*('Calcification Rates'!$H$61-'Calcification Rates'!$I$61)</f>
        <v>114.74481841318965</v>
      </c>
      <c r="DK73" s="2">
        <f>((((1-'Calcification Rates'!$J$61)*$A73)*(('Calcification Rates'!$F$61+'Calcification Rates'!$G$61)*0.1))+('Calcification Rates'!$J$61*$A73*('Calcification Rates'!$F$61+'Calcification Rates'!$G$61)))*('Calcification Rates'!$H$61+'Calcification Rates'!$I$61)</f>
        <v>213.37402784527481</v>
      </c>
      <c r="DL73" s="2">
        <f>(2*'Calcification Rates'!$F$62*'Calcification Rates'!$H$62)+0.1*'Calcification Rates'!$F$62*(CV73+(2*'Calcification Rates'!$F$62))*'Calcification Rates'!$H$62</f>
        <v>39.2009675642677</v>
      </c>
      <c r="DM73" s="2">
        <f>(2*('Calcification Rates'!$F$62-'Calcification Rates'!$G$62)*('Calcification Rates'!$H$62-'Calcification Rates'!$I$62))+(0.1*('Calcification Rates'!$F$62-'Calcification Rates'!$G$62)*(CV73+(2*'Calcification Rates'!$F$62-'Calcification Rates'!$G$62)))*('Calcification Rates'!$H$62-'Calcification Rates'!$I$62)</f>
        <v>22.904694946805961</v>
      </c>
      <c r="DN73" s="2">
        <f>(2*('Calcification Rates'!$F$62+'Calcification Rates'!$G$62)*('Calcification Rates'!$H$62+'Calcification Rates'!$I$62))+(0.1*('Calcification Rates'!$F$62+'Calcification Rates'!$G$62)*(CV73+(2*'Calcification Rates'!$F$62+'Calcification Rates'!$G$62)))*('Calcification Rates'!$H$62+'Calcification Rates'!$I$62)</f>
        <v>59.784988685236911</v>
      </c>
      <c r="DO73" s="2">
        <f>((((((((($A73*2)/PI())/2)+'Calcification Rates'!$F$63)^2)*PI())/2))-((((((($A73*2)/PI())/2)^2)*PI())/2)))*'Calcification Rates'!$H$63</f>
        <v>75.979410505957944</v>
      </c>
      <c r="DP73" s="2">
        <f>((((((((($A73*2)/PI())/2)+('Calcification Rates'!$F$63-'Calcification Rates'!$G$63))^2)*PI())/2))-((((((($A73*2)/PI())/2)^2)*PI())/2)))*('Calcification Rates'!$H$63-'Calcification Rates'!$I$63)</f>
        <v>55.914696790502823</v>
      </c>
      <c r="DQ73" s="2">
        <f>((((((((($A73*2)/PI())/2)+('Calcification Rates'!$F$63+'Calcification Rates'!$G$63))^2)*PI())/2))-((((((($A73*2)/PI())/2)^2)*PI())/2)))*('Calcification Rates'!$H$63+'Calcification Rates'!$I$63)</f>
        <v>98.325953808973949</v>
      </c>
      <c r="DR73" s="2">
        <f>(2*'Calcification Rates'!$F$64*'Calcification Rates'!$H$64)+0.1*'Calcification Rates'!$F$64*($A73+(2*'Calcification Rates'!$F$64))*'Calcification Rates'!$H$64</f>
        <v>16.391423872640619</v>
      </c>
      <c r="DS73" s="2">
        <f>(2*('Calcification Rates'!$F$64-'Calcification Rates'!$G$64)*('Calcification Rates'!$H$64-'Calcification Rates'!$I$64))+(0.1*('Calcification Rates'!$F$64-'Calcification Rates'!$G$64)*($A73+(2*'Calcification Rates'!$F$64-'Calcification Rates'!$G$64)))*('Calcification Rates'!$H$64-'Calcification Rates'!$I$64)</f>
        <v>9.558094645252817</v>
      </c>
      <c r="DT73" s="2">
        <f>(2*('Calcification Rates'!$F$64+'Calcification Rates'!$G$64)*('Calcification Rates'!$H$64+'Calcification Rates'!$I$64))+(0.1*('Calcification Rates'!$F$64+'Calcification Rates'!$G$64)*($A73+(2*'Calcification Rates'!$F$64+'Calcification Rates'!$G$64)))*('Calcification Rates'!$H$64+'Calcification Rates'!$I$64)</f>
        <v>25.048450698321155</v>
      </c>
      <c r="DU73" s="2">
        <f>((((((((($A73*2)/PI())/2)+'Calcification Rates'!$F$65)^2)*PI())/2))-((((((($A73*2)/PI())/2)^2)*PI())/2)))*'Calcification Rates'!$H$65</f>
        <v>75.979410505957944</v>
      </c>
      <c r="DV73" s="2">
        <f>((((((((($A73*2)/PI())/2)+('Calcification Rates'!$F$65-'Calcification Rates'!$G$65))^2)*PI())/2))-((((((($A73*2)/PI())/2)^2)*PI())/2)))*('Calcification Rates'!$H$65-'Calcification Rates'!$I$65)</f>
        <v>55.914696790502823</v>
      </c>
      <c r="DW73" s="2">
        <f>((((((((($A73*2)/PI())/2)+('Calcification Rates'!$F$65+'Calcification Rates'!$G$65))^2)*PI())/2))-((((((($A73*2)/PI())/2)^2)*PI())/2)))*('Calcification Rates'!$H$65+'Calcification Rates'!$I$65)</f>
        <v>98.325953808973949</v>
      </c>
      <c r="DX73" s="2">
        <f>(2*'Calcification Rates'!$F$66*'Calcification Rates'!$H$66)+0.1*'Calcification Rates'!$F$66*(DH73+(2*'Calcification Rates'!$F$66))*'Calcification Rates'!$H$66</f>
        <v>42.335211773555066</v>
      </c>
      <c r="DY73" s="2">
        <f>(2*('Calcification Rates'!$F$66-'Calcification Rates'!$G$66)*('Calcification Rates'!$H$66-'Calcification Rates'!$I$66))+(0.1*('Calcification Rates'!$F$66-'Calcification Rates'!$G$66)*(DH73+(2*'Calcification Rates'!$F$66-'Calcification Rates'!$G$66)))*('Calcification Rates'!$H$66-'Calcification Rates'!$I$66)</f>
        <v>24.738642406446345</v>
      </c>
      <c r="DZ73" s="2">
        <f>(2*('Calcification Rates'!$F$66+'Calcification Rates'!$G$66)*('Calcification Rates'!$H$66+'Calcification Rates'!$I$66))+(0.1*('Calcification Rates'!$F$66+'Calcification Rates'!$G$66)*(DH73+(2*'Calcification Rates'!$F$66+'Calcification Rates'!$G$66)))*('Calcification Rates'!$H$66+'Calcification Rates'!$I$66)</f>
        <v>64.55811323819087</v>
      </c>
      <c r="EA73" s="2">
        <f>((((((((($A73*2)/PI())/2)+'Calcification Rates'!$F$67)^2)*PI())/2))-((((((($A73*2)/PI())/2)^2)*PI())/2)))*'Calcification Rates'!$H$67</f>
        <v>75.979410505957944</v>
      </c>
      <c r="EB73" s="2">
        <f>((((((((($A73*2)/PI())/2)+('Calcification Rates'!$F$67-'Calcification Rates'!$G$67))^2)*PI())/2))-((((((($A73*2)/PI())/2)^2)*PI())/2)))*('Calcification Rates'!$H$67-'Calcification Rates'!$I$67)</f>
        <v>55.914696790502823</v>
      </c>
      <c r="EC73" s="2">
        <f>((((((((($A73*2)/PI())/2)+('Calcification Rates'!$F$67+'Calcification Rates'!$G$67))^2)*PI())/2))-((((((($A73*2)/PI())/2)^2)*PI())/2)))*('Calcification Rates'!$H$67+'Calcification Rates'!$I$67)</f>
        <v>98.325953808973949</v>
      </c>
      <c r="ED73" s="2">
        <f>((((((((($A73*2)/PI())/2)+'Calcification Rates'!$F$68)^2)*PI())/2))-((((((($A73*2)/PI())/2)^2)*PI())/2)))*'Calcification Rates'!$H$68</f>
        <v>75.979410505957944</v>
      </c>
      <c r="EE73" s="2">
        <f>((((((((($A73*2)/PI())/2)+('Calcification Rates'!$F$68-'Calcification Rates'!$G$68))^2)*PI())/2))-((((((($A73*2)/PI())/2)^2)*PI())/2)))*('Calcification Rates'!$H$68-'Calcification Rates'!$I$68)</f>
        <v>55.914696790502823</v>
      </c>
      <c r="EF73" s="2">
        <f>((((((((($A73*2)/PI())/2)+('Calcification Rates'!$F$68+'Calcification Rates'!$G$68))^2)*PI())/2))-((((((($A73*2)/PI())/2)^2)*PI())/2)))*('Calcification Rates'!$H$68+'Calcification Rates'!$I$68)</f>
        <v>98.325953808973949</v>
      </c>
      <c r="EG73" s="2">
        <f>((((1-'Calcification Rates'!$J$69)*$A73)*'Calcification Rates'!$F$69*0.1)+('Calcification Rates'!$J$69*$A73*'Calcification Rates'!$F$69))*'Calcification Rates'!$H$69</f>
        <v>21.791813450000003</v>
      </c>
      <c r="EH73" s="2">
        <f>((((1-'Calcification Rates'!$J$69)*EC73)*(('Calcification Rates'!$F$69-'Calcification Rates'!$G$69)*0.1))+('Calcification Rates'!$J$69*EC73*('Calcification Rates'!$F$69-'Calcification Rates'!$G$69)))*('Calcification Rates'!$H$69-'Calcification Rates'!$I$69)</f>
        <v>22.301085360908324</v>
      </c>
      <c r="EI73" s="2">
        <f>((((1-'Calcification Rates'!$J$69)*EC73)*(('Calcification Rates'!$F$69+'Calcification Rates'!$G$69)*0.1))+('Calcification Rates'!$J$69*EC73*('Calcification Rates'!$F$69+'Calcification Rates'!$G$69)))*('Calcification Rates'!$H$69+'Calcification Rates'!$I$69)</f>
        <v>38.894666866468164</v>
      </c>
      <c r="EJ73" s="2">
        <f>(2*'Calcification Rates'!$F$70*'Calcification Rates'!$H$70)+0.1*'Calcification Rates'!$F$70*(DT73+(2*'Calcification Rates'!$F$70))*'Calcification Rates'!$H$70</f>
        <v>8.329479880562296</v>
      </c>
      <c r="EK73" s="2">
        <f>(2*('Calcification Rates'!$F$70-'Calcification Rates'!$G$70)*('Calcification Rates'!$H$70-'Calcification Rates'!$I$70))+(0.1*('Calcification Rates'!$F$70-'Calcification Rates'!$G$70)*(DT73+(2*'Calcification Rates'!$F$70-'Calcification Rates'!$G$70)))*('Calcification Rates'!$H$70-'Calcification Rates'!$I$70)</f>
        <v>4.840790977522075</v>
      </c>
      <c r="EL73" s="2">
        <f>(2*('Calcification Rates'!$F$70+'Calcification Rates'!$G$70)*('Calcification Rates'!$H$70+'Calcification Rates'!$I$70))+(0.1*('Calcification Rates'!$F$70+'Calcification Rates'!$G$70)*(DT73+(2*'Calcification Rates'!$F$70+'Calcification Rates'!$G$70)))*('Calcification Rates'!$H$70+'Calcification Rates'!$I$70)</f>
        <v>12.770957228251678</v>
      </c>
      <c r="EM73" s="2">
        <f>((((1-'Calcification Rates'!$J$71)*$A73)*'Calcification Rates'!$F$71*0.1)+('Calcification Rates'!$J$71*$A73*'Calcification Rates'!$F$71))*'Calcification Rates'!$H$71</f>
        <v>160.42876893098452</v>
      </c>
      <c r="EN73" s="2">
        <f>((((1-'Calcification Rates'!$J$71)*$A73)*(('Calcification Rates'!$F$71-'Calcification Rates'!$G$71)*0.1))+('Calcification Rates'!$J$71*$A73*('Calcification Rates'!$F$71-'Calcification Rates'!$G$71)))*('Calcification Rates'!$H$71-'Calcification Rates'!$I$71)</f>
        <v>114.74481841318965</v>
      </c>
      <c r="EO73" s="2">
        <f>((((1-'Calcification Rates'!$J$71)*$A73)*(('Calcification Rates'!$F$71+'Calcification Rates'!$G$71)*0.1))+('Calcification Rates'!$J$71*$A73*('Calcification Rates'!$F$71+'Calcification Rates'!$G$71)))*('Calcification Rates'!$H$71+'Calcification Rates'!$I$71)</f>
        <v>213.37402784527481</v>
      </c>
      <c r="EP73" s="2">
        <f>(2*'Calcification Rates'!$F$72*'Calcification Rates'!$H$72)+0.1*'Calcification Rates'!$F$72*($A73+(2*'Calcification Rates'!$F$72))*'Calcification Rates'!$H$72</f>
        <v>16.391423872640619</v>
      </c>
      <c r="EQ73" s="2">
        <f>(2*('Calcification Rates'!$F$72-'Calcification Rates'!$G$72)*('Calcification Rates'!$H$72-'Calcification Rates'!$I$72))+(0.1*('Calcification Rates'!$F$72-'Calcification Rates'!$G$72)*($A73+(2*'Calcification Rates'!$F$72-'Calcification Rates'!$G$72)))*('Calcification Rates'!$H$72-'Calcification Rates'!$I$72)</f>
        <v>9.558094645252817</v>
      </c>
      <c r="ER73" s="2">
        <f>(2*('Calcification Rates'!$F$72+'Calcification Rates'!$G$72)*('Calcification Rates'!$H$72+'Calcification Rates'!$I$72))+(0.1*('Calcification Rates'!$F$72+'Calcification Rates'!$G$72)*($A73+(2*'Calcification Rates'!$F$72+'Calcification Rates'!$G$72)))*('Calcification Rates'!$H$72+'Calcification Rates'!$I$72)</f>
        <v>25.048450698321155</v>
      </c>
      <c r="ES73" s="2">
        <f>$A73*'Calcification Rates'!$F$73*'Calcification Rates'!$H$73</f>
        <v>95.850000000000023</v>
      </c>
      <c r="ET73" s="2">
        <f>$A73*('Calcification Rates'!$F$73-'Calcification Rates'!$G$73)*('Calcification Rates'!$H$73-'Calcification Rates'!$I$73)</f>
        <v>67.108490000000003</v>
      </c>
      <c r="EU73" s="2">
        <f>$A73*('Calcification Rates'!$F$73+'Calcification Rates'!$G$73)*('Calcification Rates'!$H$73+'Calcification Rates'!$I$73)</f>
        <v>129.67724000000004</v>
      </c>
      <c r="EV73" s="2">
        <f>(2*'Calcification Rates'!$F$74*'Calcification Rates'!$H$74)+0.1*'Calcification Rates'!$F$74*($A73+(2*'Calcification Rates'!$F$74))*'Calcification Rates'!$H$74</f>
        <v>16.391423872640619</v>
      </c>
      <c r="EW73" s="2">
        <f>(2*('Calcification Rates'!$F$74-'Calcification Rates'!$G$74)*('Calcification Rates'!$H$74-'Calcification Rates'!$I$74))+(0.1*('Calcification Rates'!$F$74-'Calcification Rates'!$G$74)*($A73+(2*'Calcification Rates'!$F$74-'Calcification Rates'!$G$74)))*('Calcification Rates'!$H$74-'Calcification Rates'!$I$74)</f>
        <v>9.558094645252817</v>
      </c>
      <c r="EX73" s="2">
        <f>(2*('Calcification Rates'!$F$74+'Calcification Rates'!$G$74)*('Calcification Rates'!$H$74+'Calcification Rates'!$I$74))+(0.1*('Calcification Rates'!$F$74+'Calcification Rates'!$G$74)*($A73+(2*'Calcification Rates'!$F$74+'Calcification Rates'!$G$74)))*('Calcification Rates'!$H$74+'Calcification Rates'!$I$74)</f>
        <v>25.048450698321155</v>
      </c>
      <c r="EY73" s="2">
        <f>$A73*'Calcification Rates'!$F$75*'Calcification Rates'!$H$75</f>
        <v>59.861510340136071</v>
      </c>
      <c r="EZ73" s="2">
        <f>$A73*('Calcification Rates'!$F$75-'Calcification Rates'!$G$75)*('Calcification Rates'!$H$75-'Calcification Rates'!$I$75)</f>
        <v>46.469578909465049</v>
      </c>
      <c r="FA73" s="2">
        <f>$A73*('Calcification Rates'!$F$75+'Calcification Rates'!$G$75)*('Calcification Rates'!$H$75+'Calcification Rates'!$I$75)</f>
        <v>74.810867022448477</v>
      </c>
      <c r="FB73" s="2">
        <f>((((1-'Calcification Rates'!$J$76)*$A73)*'Calcification Rates'!$F$76*0.1)+('Calcification Rates'!$J$76*$A73*'Calcification Rates'!$F$76))*'Calcification Rates'!$H$76</f>
        <v>40.985459999999996</v>
      </c>
      <c r="FC73" s="2">
        <f>((((1-'Calcification Rates'!$J$76)*$A73)*(('Calcification Rates'!$F$76-'Calcification Rates'!$G$76)*0.1))+('Calcification Rates'!$J$76*$A73*('Calcification Rates'!$F$76-'Calcification Rates'!$G$76)))*('Calcification Rates'!$H$76-'Calcification Rates'!$I$76)</f>
        <v>28.686178847999997</v>
      </c>
      <c r="FD73" s="2">
        <f>((((1-'Calcification Rates'!$J$76)*$A73)*(('Calcification Rates'!$F$76+'Calcification Rates'!$G$76)*0.1))+('Calcification Rates'!$J$76*$A73*('Calcification Rates'!$F$76+'Calcification Rates'!$G$76)))*('Calcification Rates'!$H$76+'Calcification Rates'!$I$76)</f>
        <v>55.463346048000005</v>
      </c>
      <c r="FE73" s="113">
        <f>$A73*'Calcification Rates'!$F$77*'Calcification Rates'!$H$77</f>
        <v>125.67000000000002</v>
      </c>
      <c r="FF73" s="113">
        <f>$A73*('Calcification Rates'!$F$77-'Calcification Rates'!$G$77)*('Calcification Rates'!$H$77-'Calcification Rates'!$I$77)</f>
        <v>87.819900000000004</v>
      </c>
      <c r="FG73" s="113">
        <f>$A73*('Calcification Rates'!$F$77+'Calcification Rates'!$G$77)*('Calcification Rates'!$H$77+'Calcification Rates'!$I$77)</f>
        <v>170.25800000000004</v>
      </c>
      <c r="FH73" s="113">
        <f>$A73*'Calcification Rates'!$F$81*'Calcification Rates'!$H$81</f>
        <v>12.638</v>
      </c>
      <c r="FI73" s="113">
        <f>$A73*('Calcification Rates'!$F$81-'Calcification Rates'!$G$81)*('Calcification Rates'!$H$81-'Calcification Rates'!$I$81)</f>
        <v>7.1709999999999994</v>
      </c>
      <c r="FJ73" s="113">
        <f>$A73*('Calcification Rates'!$F$81+'Calcification Rates'!$G$81)*('Calcification Rates'!$H$81+'Calcification Rates'!$I$81)</f>
        <v>18.105</v>
      </c>
      <c r="FK73" s="113">
        <f>$A73*'Calcification Rates'!$F$84*'Calcification Rates'!$H$84</f>
        <v>12.638</v>
      </c>
      <c r="FL73" s="113">
        <f>$A73*('Calcification Rates'!$F$84-'Calcification Rates'!$G$84)*('Calcification Rates'!$H$84-'Calcification Rates'!$I$84)</f>
        <v>7.1709999999999994</v>
      </c>
      <c r="FM73" s="113">
        <f>$A73*('Calcification Rates'!$F$84+'Calcification Rates'!$G$84)*('Calcification Rates'!$H$84+'Calcification Rates'!$I$84)</f>
        <v>18.105</v>
      </c>
    </row>
    <row r="74" spans="1:169" x14ac:dyDescent="0.3">
      <c r="A74" s="1">
        <v>72</v>
      </c>
      <c r="B74" s="2">
        <f>((((1-'Calcification Rates'!$J$11)*A74)*'Calcification Rates'!$F$11*0.1)+('Calcification Rates'!$J$11*A74*'Calcification Rates'!$F$11))*'Calcification Rates'!$H$11</f>
        <v>162.68832905677303</v>
      </c>
      <c r="C74" s="2">
        <f>((((1-'Calcification Rates'!$J$11)*A74)*(('Calcification Rates'!$F$11-'Calcification Rates'!$G$11)*0.1))+('Calcification Rates'!$J$11*A74*('Calcification Rates'!$F$11-'Calcification Rates'!$G$11)))*('Calcification Rates'!$H$11-'Calcification Rates'!$I$11)</f>
        <v>116.3609426161923</v>
      </c>
      <c r="D74" s="2">
        <f>((((1-'Calcification Rates'!$J$11)*A74)*(('Calcification Rates'!$F$11+'Calcification Rates'!$G$11)*0.1))+('Calcification Rates'!$J$11*A74*('Calcification Rates'!$F$11+'Calcification Rates'!$G$11)))*('Calcification Rates'!$H$11+'Calcification Rates'!$I$11)</f>
        <v>216.37929584309558</v>
      </c>
      <c r="E74" s="2">
        <f>((((1-'Calcification Rates'!$J$12)*A74)*'Calcification Rates'!$F$12*0.1)+('Calcification Rates'!$J$12*A74*'Calcification Rates'!$F$12))*'Calcification Rates'!$H$12</f>
        <v>28.245766625207672</v>
      </c>
      <c r="F74" s="2">
        <f>((((1-'Calcification Rates'!$J$12)*A74)*(('Calcification Rates'!$F$12-'Calcification Rates'!$G$12)*0.1))+('Calcification Rates'!$J$12*A74*('Calcification Rates'!$F$12-'Calcification Rates'!$G$12)))*('Calcification Rates'!$H$12-'Calcification Rates'!$I$12)</f>
        <v>21.295942043684505</v>
      </c>
      <c r="G74" s="2">
        <f>((((1-'Calcification Rates'!$J$12)*A74)*(('Calcification Rates'!$F$12+'Calcification Rates'!$G$12)*0.1))+('Calcification Rates'!$J$12*A74*('Calcification Rates'!$F$12+'Calcification Rates'!$G$12)))*('Calcification Rates'!$H$12+'Calcification Rates'!$I$12)</f>
        <v>36.081426661867148</v>
      </c>
      <c r="H74" s="2">
        <f>(2*'Calcification Rates'!$F$13*'Calcification Rates'!$H$13)+0.1*'Calcification Rates'!$F$13*(A74+(2*'Calcification Rates'!$F$13))*'Calcification Rates'!$H$13</f>
        <v>16.566868316072778</v>
      </c>
      <c r="I74" s="2">
        <f>(2*('Calcification Rates'!$F$13-'Calcification Rates'!$G$13)*('Calcification Rates'!$H$13-'Calcification Rates'!$I$13))+(0.1*('Calcification Rates'!$F$13-'Calcification Rates'!$G$13)*(A74+(2*'Calcification Rates'!$F$13-'Calcification Rates'!$G$13)))*('Calcification Rates'!$H$13-'Calcification Rates'!$I$13)</f>
        <v>9.6607528524170849</v>
      </c>
      <c r="J74" s="2">
        <f>(2*('Calcification Rates'!$F$13+'Calcification Rates'!$G$13)*('Calcification Rates'!$H$13+'Calcification Rates'!$I$13))+(0.1*('Calcification Rates'!$F$13+'Calcification Rates'!$G$13)*(A74+(2*'Calcification Rates'!$F$13+'Calcification Rates'!$G$13)))*('Calcification Rates'!$H$13+'Calcification Rates'!$I$13)</f>
        <v>25.315634148208034</v>
      </c>
      <c r="K74" s="2">
        <f>(2*'Calcification Rates'!$F$14*'Calcification Rates'!$H$14)+0.1*'Calcification Rates'!$F$14*(A74+(2*'Calcification Rates'!$F$14))*'Calcification Rates'!$H$14</f>
        <v>30.975381187484075</v>
      </c>
      <c r="L74" s="2">
        <f>(2*('Calcification Rates'!$F$14-'Calcification Rates'!$G$14)*('Calcification Rates'!$H$14-'Calcification Rates'!$I$14))+(0.1*('Calcification Rates'!$F$14-'Calcification Rates'!$G$14)*(A74+(2*'Calcification Rates'!$F$14-'Calcification Rates'!$G$14)))*('Calcification Rates'!$H$14-'Calcification Rates'!$I$14)</f>
        <v>19.346530659831075</v>
      </c>
      <c r="M74" s="2">
        <f>(2*('Calcification Rates'!$F$14+'Calcification Rates'!$G$14)*('Calcification Rates'!$H$14+'Calcification Rates'!$I$14))+(0.1*('Calcification Rates'!$F$14+'Calcification Rates'!$G$14)*(A74+(2*'Calcification Rates'!$F$14+'Calcification Rates'!$G$14)))*('Calcification Rates'!$H$14+'Calcification Rates'!$I$14)</f>
        <v>45.385690395529735</v>
      </c>
      <c r="N74" s="2">
        <f>((((((((($A74*2)/PI())/2)+'Calcification Rates'!$F$15)^2)*PI())/2))-((((((($A74*2)/PI())/2)^2)*PI())/2)))*'Calcification Rates'!$H$15</f>
        <v>89.925337941626012</v>
      </c>
      <c r="O74" s="2">
        <f>((((((((($A74*2)/PI())/2)+('Calcification Rates'!$F$15-'Calcification Rates'!$G$15))^2)*PI())/2))-((((((($A74*2)/PI())/2)^2)*PI())/2)))*('Calcification Rates'!$H$15-'Calcification Rates'!$I$15)</f>
        <v>68.638064331327584</v>
      </c>
      <c r="P74" s="2">
        <f>((((((((($A74*2)/PI())/2)+('Calcification Rates'!$F$15+'Calcification Rates'!$G$15))^2)*PI())/2))-((((((($A74*2)/PI())/2)^2)*PI())/2)))*('Calcification Rates'!$H$15+'Calcification Rates'!$I$15)</f>
        <v>113.87274449180852</v>
      </c>
      <c r="Q74" s="2">
        <f>(2*'Calcification Rates'!$F$16*'Calcification Rates'!$H$16)+0.1*'Calcification Rates'!$F$16*(A74+(2*'Calcification Rates'!$F$16))*'Calcification Rates'!$H$16</f>
        <v>30.975381187484075</v>
      </c>
      <c r="R74" s="2">
        <f>(2*('Calcification Rates'!$F$16-'Calcification Rates'!$G$16)*('Calcification Rates'!$H$16-'Calcification Rates'!$I$16))+(0.1*('Calcification Rates'!$F$16-'Calcification Rates'!$G$16)*(A74+(2*'Calcification Rates'!$F$16-'Calcification Rates'!$G$16)))*('Calcification Rates'!$H$16-'Calcification Rates'!$I$16)</f>
        <v>19.346530659831075</v>
      </c>
      <c r="S74" s="2">
        <f>(2*('Calcification Rates'!$F$16+'Calcification Rates'!$G$16)*('Calcification Rates'!$H$16+'Calcification Rates'!$I$16))+(0.1*('Calcification Rates'!$F$16+'Calcification Rates'!$G$16)*(A74+(2*'Calcification Rates'!$F$16+'Calcification Rates'!$G$16)))*('Calcification Rates'!$H$16+'Calcification Rates'!$I$16)</f>
        <v>45.385690395529735</v>
      </c>
      <c r="T74" s="2">
        <f>$A74*'Calcification Rates'!$F$17*'Calcification Rates'!$H$17</f>
        <v>88.192259610684118</v>
      </c>
      <c r="U74" s="2">
        <f>$A74*('Calcification Rates'!$F$17-'Calcification Rates'!$G$17)*('Calcification Rates'!$H$17-'Calcification Rates'!$I$17)</f>
        <v>67.525585320671084</v>
      </c>
      <c r="V74" s="2">
        <f>$A74*('Calcification Rates'!$F$17+'Calcification Rates'!$G$17)*('Calcification Rates'!$H$17+'Calcification Rates'!$I$17)</f>
        <v>111.33134473346328</v>
      </c>
      <c r="W74" s="2">
        <f>$A74*'Calcification Rates'!$F$22*'Calcification Rates'!$H$22</f>
        <v>12.815999999999999</v>
      </c>
      <c r="X74" s="2">
        <f>$A74*('Calcification Rates'!$F$22-'Calcification Rates'!$G$22)*('Calcification Rates'!$H$22-'Calcification Rates'!$I$22)</f>
        <v>7.2719999999999994</v>
      </c>
      <c r="Y74" s="2">
        <f>$A74*('Calcification Rates'!$F$22+'Calcification Rates'!$G$22)*('Calcification Rates'!$H$22+'Calcification Rates'!$I$22)</f>
        <v>18.36</v>
      </c>
      <c r="Z74" s="2">
        <f>((((((((($A74*2)/PI())/2)+'Calcification Rates'!$F$25)^2)*PI())/2))-((((((($A74*2)/PI())/2)^2)*PI())/2)))*'Calcification Rates'!$H$25</f>
        <v>134.31432029994286</v>
      </c>
      <c r="AA74" s="2">
        <f>((((((((($A74*2)/PI())/2)+('Calcification Rates'!$F$25-'Calcification Rates'!$G$25))^2)*PI())/2))-((((((($A74*2)/PI())/2)^2)*PI())/2)))*('Calcification Rates'!$H$25-'Calcification Rates'!$I$25)</f>
        <v>58.671638016169773</v>
      </c>
      <c r="AB74" s="2">
        <f>((((((((($A74*2)/PI())/2)+('Calcification Rates'!$F$25+'Calcification Rates'!$G$25))^2)*PI())/2))-((((((($A74*2)/PI())/2)^2)*PI())/2)))*('Calcification Rates'!$H$25+'Calcification Rates'!$I$25)</f>
        <v>211.60294758702099</v>
      </c>
      <c r="AC74" s="2">
        <f>((((((((($A74*2)/PI())/2)+'Calcification Rates'!$F$26)^2)*PI())/2))-((((((($A74*2)/PI())/2)^2)*PI())/2)))*'Calcification Rates'!$H$26</f>
        <v>134.31432029994286</v>
      </c>
      <c r="AD74" s="2">
        <f>((((((((($A74*2)/PI())/2)+('Calcification Rates'!$F$26-'Calcification Rates'!$G$26))^2)*PI())/2))-((((((($A74*2)/PI())/2)^2)*PI())/2)))*('Calcification Rates'!$H$26-'Calcification Rates'!$I$26)</f>
        <v>58.671638016169773</v>
      </c>
      <c r="AE74" s="2">
        <f>((((((((($A74*2)/PI())/2)+('Calcification Rates'!$F$26+'Calcification Rates'!$G$26))^2)*PI())/2))-((((((($A74*2)/PI())/2)^2)*PI())/2)))*('Calcification Rates'!$H$26+'Calcification Rates'!$I$26)</f>
        <v>211.60294758702099</v>
      </c>
      <c r="AF74" s="2">
        <f>((((((((($A74*2)/PI())/2)+'Calcification Rates'!$F$27)^2)*PI())/2))-((((((($A74*2)/PI())/2)^2)*PI())/2)))*'Calcification Rates'!$H$27</f>
        <v>134.31432029994286</v>
      </c>
      <c r="AG74" s="2">
        <f>((((((((($A74*2)/PI())/2)+('Calcification Rates'!$F$27-'Calcification Rates'!$G$27))^2)*PI())/2))-((((((($A74*2)/PI())/2)^2)*PI())/2)))*('Calcification Rates'!$H$27-'Calcification Rates'!$I$27)</f>
        <v>58.671638016169773</v>
      </c>
      <c r="AH74" s="2">
        <f>((((((((($A74*2)/PI())/2)+('Calcification Rates'!$F$27+'Calcification Rates'!$G$27))^2)*PI())/2))-((((((($A74*2)/PI())/2)^2)*PI())/2)))*('Calcification Rates'!$H$27+'Calcification Rates'!$I$27)</f>
        <v>211.60294758702099</v>
      </c>
      <c r="AI74" s="2">
        <f>$A74*'Calcification Rates'!$F$29*'Calcification Rates'!$H$29</f>
        <v>116.18639999999998</v>
      </c>
      <c r="AJ74" s="2">
        <f>$A74*('Calcification Rates'!$F$29-'Calcification Rates'!$G$29)*('Calcification Rates'!$H$29-'Calcification Rates'!$I$29)</f>
        <v>107.50175999999999</v>
      </c>
      <c r="AK74" s="2">
        <f>$A74*('Calcification Rates'!$F$29+'Calcification Rates'!$G$29)*('Calcification Rates'!$H$29+'Calcification Rates'!$I$29)</f>
        <v>124.87103999999998</v>
      </c>
      <c r="AL74" s="2">
        <f>(2*'Calcification Rates'!$F$30*'Calcification Rates'!$H$30)+0.1*'Calcification Rates'!$F$30*($A74+(2*'Calcification Rates'!$F$30))*'Calcification Rates'!$H$30</f>
        <v>16.566868316072778</v>
      </c>
      <c r="AM74" s="2">
        <f>(2*('Calcification Rates'!$F$30-'Calcification Rates'!$G$30)*('Calcification Rates'!$H$30-'Calcification Rates'!$I$30))+(0.1*('Calcification Rates'!$F$30-'Calcification Rates'!$G$30)*($A74+(2*'Calcification Rates'!$F$30-'Calcification Rates'!$G$30)))*('Calcification Rates'!$H$30-'Calcification Rates'!$I$30)</f>
        <v>9.6607528524170849</v>
      </c>
      <c r="AN74" s="2">
        <f>(2*('Calcification Rates'!$F$30+'Calcification Rates'!$G$30)*('Calcification Rates'!$H$30+'Calcification Rates'!$I$30))+(0.1*('Calcification Rates'!$F$30+'Calcification Rates'!$G$30)*($A74+(2*'Calcification Rates'!$F$30+'Calcification Rates'!$G$30)))*('Calcification Rates'!$H$30+'Calcification Rates'!$I$30)</f>
        <v>25.315634148208034</v>
      </c>
      <c r="AO74" s="2">
        <f>((((((((($A74*2)/PI())/2)+'Calcification Rates'!$F$31)^2)*PI())/2))-((((((($A74*2)/PI())/2)^2)*PI())/2)))*'Calcification Rates'!$H$31</f>
        <v>242.45711428244576</v>
      </c>
      <c r="AP74" s="2">
        <f>((((((((($A74*2)/PI())/2)+('Calcification Rates'!$F$31-'Calcification Rates'!$G$31))^2)*PI())/2))-((((((($A74*2)/PI())/2)^2)*PI())/2)))*('Calcification Rates'!$H$31-'Calcification Rates'!$I$31)</f>
        <v>150.61179893364803</v>
      </c>
      <c r="AQ74" s="2">
        <f>((((((((($A74*2)/PI())/2)+('Calcification Rates'!$F$31+'Calcification Rates'!$G$31))^2)*PI())/2))-((((((($A74*2)/PI())/2)^2)*PI())/2)))*('Calcification Rates'!$H$31+'Calcification Rates'!$I$31)</f>
        <v>357.15918792326386</v>
      </c>
      <c r="AR74" s="2">
        <f>(2*'Calcification Rates'!$F$32*'Calcification Rates'!$H$32)+0.1*'Calcification Rates'!$F$32*($A74+(2*'Calcification Rates'!$F$32))*'Calcification Rates'!$H$32</f>
        <v>16.566868316072778</v>
      </c>
      <c r="AS74" s="2">
        <f>(2*('Calcification Rates'!$F$32-'Calcification Rates'!$G$32)*('Calcification Rates'!$H$32-'Calcification Rates'!$I$32))+(0.1*('Calcification Rates'!$F$32-'Calcification Rates'!$G$32)*($A74+(2*'Calcification Rates'!$F$32-'Calcification Rates'!$G$32)))*('Calcification Rates'!$H$32-'Calcification Rates'!$I$32)</f>
        <v>9.6607528524170849</v>
      </c>
      <c r="AT74" s="2">
        <f>(2*('Calcification Rates'!$F$32+'Calcification Rates'!$G$32)*('Calcification Rates'!$H$32+'Calcification Rates'!$I$32))+(0.1*('Calcification Rates'!$F$32+'Calcification Rates'!$G$32)*($A74+(2*'Calcification Rates'!$F$32+'Calcification Rates'!$G$32)))*('Calcification Rates'!$H$32+'Calcification Rates'!$I$32)</f>
        <v>25.315634148208034</v>
      </c>
      <c r="AU74" s="2">
        <f>((((((((($A74*2)/PI())/2)+'Calcification Rates'!$F$36)^2)*PI())/2))-((((((($A74*2)/PI())/2)^2)*PI())/2)))*'Calcification Rates'!$H$36</f>
        <v>94.967195186541588</v>
      </c>
      <c r="AV74" s="2">
        <f>((((((((($A74*2)/PI())/2)+('Calcification Rates'!$F$36-'Calcification Rates'!$G$36))^2)*PI())/2))-((((((($A74*2)/PI())/2)^2)*PI())/2)))*('Calcification Rates'!$H$36-'Calcification Rates'!$I$36)</f>
        <v>72.852484997378468</v>
      </c>
      <c r="AW74" s="2">
        <f>((((((((($A74*2)/PI())/2)+('Calcification Rates'!$F$36+'Calcification Rates'!$G$36))^2)*PI())/2))-((((((($A74*2)/PI())/2)^2)*PI())/2)))*('Calcification Rates'!$H$36+'Calcification Rates'!$I$36)</f>
        <v>119.58741784512718</v>
      </c>
      <c r="AX74" s="2">
        <f>$A74*'Calcification Rates'!$F$37*'Calcification Rates'!$H$37</f>
        <v>93.052413939393929</v>
      </c>
      <c r="AY74" s="2">
        <f>$A74*('Calcification Rates'!$F$37-'Calcification Rates'!$G$37)*('Calcification Rates'!$H$37-'Calcification Rates'!$I$37)</f>
        <v>71.628809575989862</v>
      </c>
      <c r="AZ74" s="2">
        <f>$A74*('Calcification Rates'!$F$37+'Calcification Rates'!$G$37)*('Calcification Rates'!$H$37+'Calcification Rates'!$I$37)</f>
        <v>116.77645308964723</v>
      </c>
      <c r="BA74" s="2">
        <f>$A74*'Calcification Rates'!$F$38*'Calcification Rates'!$H$38</f>
        <v>138.49022400000001</v>
      </c>
      <c r="BB74" s="2">
        <f>$A74*('Calcification Rates'!$F$38-'Calcification Rates'!$G$38)*('Calcification Rates'!$H$38-'Calcification Rates'!$I$38)</f>
        <v>105.66909381818184</v>
      </c>
      <c r="BC74" s="2">
        <f>$A74*('Calcification Rates'!$F$38+'Calcification Rates'!$G$38)*('Calcification Rates'!$H$38+'Calcification Rates'!$I$38)</f>
        <v>175.13604000000004</v>
      </c>
      <c r="BD74" s="2">
        <f>(2*'Calcification Rates'!$F$39*'Calcification Rates'!$H$39)+0.1*'Calcification Rates'!$F$39*(AN74+(2*'Calcification Rates'!$F$39))*'Calcification Rates'!$H$39</f>
        <v>8.376355732221981</v>
      </c>
      <c r="BE74" s="2">
        <f>(2*('Calcification Rates'!$F$39-'Calcification Rates'!$G$39)*('Calcification Rates'!$H$39-'Calcification Rates'!$I$39))+(0.1*('Calcification Rates'!$F$39-'Calcification Rates'!$G$39)*(AN74+(2*'Calcification Rates'!$F$39-'Calcification Rates'!$G$39)))*('Calcification Rates'!$H$39-'Calcification Rates'!$I$39)</f>
        <v>4.8682195514714248</v>
      </c>
      <c r="BF74" s="2">
        <f>(2*('Calcification Rates'!$F$39+'Calcification Rates'!$G$39)*('Calcification Rates'!$H$39+'Calcification Rates'!$I$39))+(0.1*('Calcification Rates'!$F$39+'Calcification Rates'!$G$39)*(AN74+(2*'Calcification Rates'!$F$39+'Calcification Rates'!$G$39)))*('Calcification Rates'!$H$39+'Calcification Rates'!$I$39)</f>
        <v>12.842344224145133</v>
      </c>
      <c r="BG74" s="2">
        <f>((((((((($A74*2)/PI())/2)+'Calcification Rates'!$F$40)^2)*PI())/2))-((((((($A74*2)/PI())/2)^2)*PI())/2)))*'Calcification Rates'!$H$40</f>
        <v>94.967195186541588</v>
      </c>
      <c r="BH74" s="2">
        <f>((((((((($A74*2)/PI())/2)+('Calcification Rates'!$F$40-'Calcification Rates'!$G$40))^2)*PI())/2))-((((((($A74*2)/PI())/2)^2)*PI())/2)))*('Calcification Rates'!$H$40-'Calcification Rates'!$I$40)</f>
        <v>72.852484997378468</v>
      </c>
      <c r="BI74" s="2">
        <f>((((((((($A74*2)/PI())/2)+('Calcification Rates'!$F$40+'Calcification Rates'!$G$40))^2)*PI())/2))-((((((($A74*2)/PI())/2)^2)*PI())/2)))*('Calcification Rates'!$H$40+'Calcification Rates'!$I$40)</f>
        <v>119.58741784512718</v>
      </c>
      <c r="BJ74" s="2">
        <f>((((((((($A74*2)/PI())/2)+'Calcification Rates'!$F$41)^2)*PI())/2))-((((((($A74*2)/PI())/2)^2)*PI())/2)))*'Calcification Rates'!$H$41</f>
        <v>109.34598770815401</v>
      </c>
      <c r="BK74" s="2">
        <f>((((((((($A74*2)/PI())/2)+('Calcification Rates'!$F$41-'Calcification Rates'!$G$41))^2)*PI())/2))-((((((($A74*2)/PI())/2)^2)*PI())/2)))*('Calcification Rates'!$H$41-'Calcification Rates'!$I$41)</f>
        <v>87.7977580474235</v>
      </c>
      <c r="BL74" s="2">
        <f>((((((((($A74*2)/PI())/2)+('Calcification Rates'!$F$41+'Calcification Rates'!$G$41))^2)*PI())/2))-((((((($A74*2)/PI())/2)^2)*PI())/2)))*('Calcification Rates'!$H$41+'Calcification Rates'!$I$41)</f>
        <v>133.03662192611102</v>
      </c>
      <c r="BM74" s="2">
        <f>((((1-'Calcification Rates'!$J$42)*$A74)*'Calcification Rates'!$F$42*0.1)+('Calcification Rates'!$J$42*$A74*'Calcification Rates'!$F$42))*'Calcification Rates'!$H$42</f>
        <v>28.245766625207672</v>
      </c>
      <c r="BN74" s="2">
        <f>((((1-'Calcification Rates'!$J$42)*BI74)*(('Calcification Rates'!$F$42-'Calcification Rates'!$G$42)*0.1))+('Calcification Rates'!$J$42*BI74*('Calcification Rates'!$F$42-'Calcification Rates'!$G$42)))*('Calcification Rates'!$H$42-'Calcification Rates'!$I$42)</f>
        <v>35.371204438662645</v>
      </c>
      <c r="BO74" s="2">
        <f>((((1-'Calcification Rates'!$J$42)*BI74)*(('Calcification Rates'!$F$42+'Calcification Rates'!$G$42)*0.1))+('Calcification Rates'!$J$42*BI74*('Calcification Rates'!$F$42+'Calcification Rates'!$G$42)))*('Calcification Rates'!$H$42+'Calcification Rates'!$I$42)</f>
        <v>59.928953425847475</v>
      </c>
      <c r="BP74" s="2">
        <f>(2*'Calcification Rates'!$F$43*'Calcification Rates'!$H$43)+0.1*'Calcification Rates'!$F$43*($A74+(2*'Calcification Rates'!$F$43))*'Calcification Rates'!$H$43</f>
        <v>16.566868316072778</v>
      </c>
      <c r="BQ74" s="2">
        <f>(2*('Calcification Rates'!$F$43-'Calcification Rates'!$G$43)*('Calcification Rates'!$H$43-'Calcification Rates'!$I$43))+(0.1*('Calcification Rates'!$F$43-'Calcification Rates'!$G$43)*($A74+(2*'Calcification Rates'!$F$43-'Calcification Rates'!$G$43)))*('Calcification Rates'!$H$43-'Calcification Rates'!$I$43)</f>
        <v>9.6607528524170849</v>
      </c>
      <c r="BR74" s="2">
        <f>(2*('Calcification Rates'!$F$43+'Calcification Rates'!$G$43)*('Calcification Rates'!$H$43+'Calcification Rates'!$I$43))+(0.1*('Calcification Rates'!$F$43+'Calcification Rates'!$G$43)*($A74+(2*'Calcification Rates'!$F$43+'Calcification Rates'!$G$43)))*('Calcification Rates'!$H$43+'Calcification Rates'!$I$43)</f>
        <v>25.315634148208034</v>
      </c>
      <c r="BS74" s="2">
        <f>$A74*'Calcification Rates'!$F$44*'Calcification Rates'!$H$44</f>
        <v>114.93423999999999</v>
      </c>
      <c r="BT74" s="2">
        <f>$A74*('Calcification Rates'!$F$44-'Calcification Rates'!$G$44)*('Calcification Rates'!$H$44-'Calcification Rates'!$I$44)</f>
        <v>85.527981302258581</v>
      </c>
      <c r="BU74" s="2">
        <f>$A74*('Calcification Rates'!$F$44+'Calcification Rates'!$G$44)*('Calcification Rates'!$H$44+'Calcification Rates'!$I$44)</f>
        <v>147.64432137256608</v>
      </c>
      <c r="BV74" s="2">
        <f>(2*'Calcification Rates'!$F$45*'Calcification Rates'!$H$45)+0.1*'Calcification Rates'!$F$45*($A74+(2*'Calcification Rates'!$F$45))*'Calcification Rates'!$H$45</f>
        <v>16.566868316072778</v>
      </c>
      <c r="BW74" s="2">
        <f>(2*('Calcification Rates'!$F$45-'Calcification Rates'!$G$45)*('Calcification Rates'!$H$45-'Calcification Rates'!$I$45))+(0.1*('Calcification Rates'!$F$45-'Calcification Rates'!$G$45)*($A74+(2*'Calcification Rates'!$F$45-'Calcification Rates'!$G$45)))*('Calcification Rates'!$H$45-'Calcification Rates'!$I$45)</f>
        <v>9.6607528524170849</v>
      </c>
      <c r="BX74" s="2">
        <f>(2*('Calcification Rates'!$F$45+'Calcification Rates'!$G$45)*('Calcification Rates'!$H$45+'Calcification Rates'!$I$45))+(0.1*('Calcification Rates'!$F$45+'Calcification Rates'!$G$45)*($A74+(2*'Calcification Rates'!$F$45+'Calcification Rates'!$G$45)))*('Calcification Rates'!$H$45+'Calcification Rates'!$I$45)</f>
        <v>25.315634148208034</v>
      </c>
      <c r="BY74" s="2">
        <f>$A74*'Calcification Rates'!$F$46*'Calcification Rates'!$H$46</f>
        <v>29.203200000000002</v>
      </c>
      <c r="BZ74" s="2">
        <f>$A74*('Calcification Rates'!$F$46-'Calcification Rates'!$G$46)*('Calcification Rates'!$H$46-'Calcification Rates'!$I$46)</f>
        <v>22.523399999999999</v>
      </c>
      <c r="CA74" s="2">
        <f>$A74*('Calcification Rates'!$F$46+'Calcification Rates'!$G$46)*('Calcification Rates'!$H$46+'Calcification Rates'!$I$46)</f>
        <v>36.563400000000001</v>
      </c>
      <c r="CB74" s="2">
        <f>(2*'Calcification Rates'!$F$47*'Calcification Rates'!$H$47)+0.1*'Calcification Rates'!$F$47*(BL74+(2*'Calcification Rates'!$F$47))*'Calcification Rates'!$H$47</f>
        <v>27.275404478878258</v>
      </c>
      <c r="CC74" s="2">
        <f>(2*('Calcification Rates'!$F$47-'Calcification Rates'!$G$47)*('Calcification Rates'!$H$47-'Calcification Rates'!$I$47))+(0.1*('Calcification Rates'!$F$47-'Calcification Rates'!$G$47)*(BL74+(2*'Calcification Rates'!$F$47-'Calcification Rates'!$G$47)))*('Calcification Rates'!$H$47-'Calcification Rates'!$I$47)</f>
        <v>15.92666303071479</v>
      </c>
      <c r="CD74" s="2">
        <f>(2*('Calcification Rates'!$F$47+'Calcification Rates'!$G$47)*('Calcification Rates'!$H$47+'Calcification Rates'!$I$47))+(0.1*('Calcification Rates'!$F$47+'Calcification Rates'!$G$47)*(BL74+(2*'Calcification Rates'!$F$47+'Calcification Rates'!$G$47)))*('Calcification Rates'!$H$47+'Calcification Rates'!$I$47)</f>
        <v>41.623609363867388</v>
      </c>
      <c r="CE74" s="2">
        <f>(2*'Calcification Rates'!$F$48*'Calcification Rates'!$H$48)+0.1*'Calcification Rates'!$F$48*($A74+(2*'Calcification Rates'!$F$48))*'Calcification Rates'!$H$48</f>
        <v>16.566868316072778</v>
      </c>
      <c r="CF74" s="2">
        <f>(2*('Calcification Rates'!$F$48-'Calcification Rates'!$G$48)*('Calcification Rates'!$H$48-'Calcification Rates'!$I$48))+(0.1*('Calcification Rates'!$F$48-'Calcification Rates'!$G$48)*($A74+(2*'Calcification Rates'!$F$48-'Calcification Rates'!$G$48)))*('Calcification Rates'!$H$48-'Calcification Rates'!$I$48)</f>
        <v>9.6607528524170849</v>
      </c>
      <c r="CG74" s="2">
        <f>(2*('Calcification Rates'!$F$48+'Calcification Rates'!$G$48)*('Calcification Rates'!$H$48+'Calcification Rates'!$I$48))+(0.1*('Calcification Rates'!$F$48+'Calcification Rates'!$G$48)*($A74+(2*'Calcification Rates'!$F$48+'Calcification Rates'!$G$48)))*('Calcification Rates'!$H$48+'Calcification Rates'!$I$48)</f>
        <v>25.315634148208034</v>
      </c>
      <c r="CH74" s="2">
        <f>((((1-'Calcification Rates'!$J$52)*$A74)*'Calcification Rates'!$F$52*0.1)+('Calcification Rates'!$J$52*$A74*'Calcification Rates'!$F$52))*'Calcification Rates'!$H$52</f>
        <v>159.45614495999996</v>
      </c>
      <c r="CI74" s="2">
        <f>((((1-'Calcification Rates'!$J$52)*$A74)*(('Calcification Rates'!$F$52-'Calcification Rates'!$G$52)*0.1))+('Calcification Rates'!$J$52*$A74*('Calcification Rates'!$F$52-'Calcification Rates'!$G$52)))*('Calcification Rates'!$H$52-'Calcification Rates'!$I$52)</f>
        <v>104.38223528816307</v>
      </c>
      <c r="CJ74" s="2">
        <f>((((1-'Calcification Rates'!$J$52)*$A74)*(('Calcification Rates'!$F$52+'Calcification Rates'!$G$52)*0.1))+('Calcification Rates'!$J$52*$A74*('Calcification Rates'!$F$52+'Calcification Rates'!$G$52)))*('Calcification Rates'!$H$52+'Calcification Rates'!$I$52)</f>
        <v>225.59454370939204</v>
      </c>
      <c r="CK74" s="2">
        <f>((((1-'Calcification Rates'!$J$53)*$A74)*'Calcification Rates'!$F$53*0.1)+('Calcification Rates'!$J$53*$A74*'Calcification Rates'!$F$53))*'Calcification Rates'!$H$53</f>
        <v>190.81903761163642</v>
      </c>
      <c r="CL74" s="2">
        <f>((((1-'Calcification Rates'!$J$53)*$A74)*(('Calcification Rates'!$F$53-'Calcification Rates'!$G$53)*0.1))+('Calcification Rates'!$J$53*$A74*('Calcification Rates'!$F$53-'Calcification Rates'!$G$53)))*('Calcification Rates'!$H$53-'Calcification Rates'!$I$53)</f>
        <v>132.06314943776653</v>
      </c>
      <c r="CM74" s="2">
        <f>((((1-'Calcification Rates'!$J$53)*$A74)*(('Calcification Rates'!$F$53+'Calcification Rates'!$G$53)*0.1))+('Calcification Rates'!$J$53*$A74*('Calcification Rates'!$F$53+'Calcification Rates'!$G$53)))*('Calcification Rates'!$H$53+'Calcification Rates'!$I$53)</f>
        <v>260.32532729113888</v>
      </c>
      <c r="CN74" s="2">
        <f>((((1-'Calcification Rates'!$J$54)*$A74)*'Calcification Rates'!$F$54*0.1)+('Calcification Rates'!$J$54*$A74*'Calcification Rates'!$F$54))*'Calcification Rates'!$H$54</f>
        <v>162.68832905677303</v>
      </c>
      <c r="CO74" s="2">
        <f>((((1-'Calcification Rates'!$J$54)*$A74)*(('Calcification Rates'!$F$54-'Calcification Rates'!$G$54)*0.1))+('Calcification Rates'!$J$54*$A74*('Calcification Rates'!$F$54-'Calcification Rates'!$G$54)))*('Calcification Rates'!$H$54-'Calcification Rates'!$I$54)</f>
        <v>116.3609426161923</v>
      </c>
      <c r="CP74" s="2">
        <f>((((1-'Calcification Rates'!$J$54)*$A74)*(('Calcification Rates'!$F$54+'Calcification Rates'!$G$54)*0.1))+('Calcification Rates'!$J$54*$A74*('Calcification Rates'!$F$54+'Calcification Rates'!$G$54)))*('Calcification Rates'!$H$54+'Calcification Rates'!$I$54)</f>
        <v>216.37929584309558</v>
      </c>
      <c r="CQ74" s="2">
        <f>((((1-'Calcification Rates'!$J$55)*$A74)*'Calcification Rates'!$F$55*0.1)+('Calcification Rates'!$J$55*$A74*'Calcification Rates'!$F$55))*'Calcification Rates'!$H$55</f>
        <v>162.70077108749999</v>
      </c>
      <c r="CR74" s="2">
        <f>((((1-'Calcification Rates'!$J$55)*$A74)*(('Calcification Rates'!$F$55-'Calcification Rates'!$G$55)*0.1))+('Calcification Rates'!$J$55*$A74*('Calcification Rates'!$F$55-'Calcification Rates'!$G$55)))*('Calcification Rates'!$H$55-'Calcification Rates'!$I$55)</f>
        <v>118.88968678418303</v>
      </c>
      <c r="CS74" s="2">
        <f>((((1-'Calcification Rates'!$J$55)*$A74)*(('Calcification Rates'!$F$55+'Calcification Rates'!$G$55)*0.1))+('Calcification Rates'!$J$55*$A74*('Calcification Rates'!$F$55+'Calcification Rates'!$G$55)))*('Calcification Rates'!$H$55+'Calcification Rates'!$I$55)</f>
        <v>213.1743720716054</v>
      </c>
      <c r="CT74" s="2">
        <f>((((1-'Calcification Rates'!$J$56)*$A74)*'Calcification Rates'!$F$56*0.1)+('Calcification Rates'!$J$56*$A74*'Calcification Rates'!$F$56))*'Calcification Rates'!$H$56</f>
        <v>157.1519796</v>
      </c>
      <c r="CU74" s="2">
        <f>((((1-'Calcification Rates'!$J$56)*$A74)*(('Calcification Rates'!$F$56-'Calcification Rates'!$G$56)*0.1))+('Calcification Rates'!$J$56*$A74*('Calcification Rates'!$F$56-'Calcification Rates'!$G$56)))*('Calcification Rates'!$H$56-'Calcification Rates'!$I$56)</f>
        <v>116.44874199995323</v>
      </c>
      <c r="CV74" s="2">
        <f>((((1-'Calcification Rates'!$J$56)*$A74)*(('Calcification Rates'!$F$56+'Calcification Rates'!$G$56)*0.1))+('Calcification Rates'!$J$56*$A74*('Calcification Rates'!$F$56+'Calcification Rates'!$G$56)))*('Calcification Rates'!$H$56+'Calcification Rates'!$I$56)</f>
        <v>203.84119381544861</v>
      </c>
      <c r="CW74" s="2">
        <f>((((1-'Calcification Rates'!$J$57)*$A74)*'Calcification Rates'!$F$57*0.1)+('Calcification Rates'!$J$57*$A74*'Calcification Rates'!$F$57))*'Calcification Rates'!$H$57</f>
        <v>160.72361549999999</v>
      </c>
      <c r="CX74" s="2">
        <f>((((1-'Calcification Rates'!$J$57)*$A74)*(('Calcification Rates'!$F$57-'Calcification Rates'!$G$57)*0.1))+('Calcification Rates'!$J$57*$A74*('Calcification Rates'!$F$57-'Calcification Rates'!$G$57)))*('Calcification Rates'!$H$57-'Calcification Rates'!$I$57)</f>
        <v>105.25174757688079</v>
      </c>
      <c r="CY74" s="2">
        <f>((((1-'Calcification Rates'!$J$57)*$A74)*(('Calcification Rates'!$F$57+'Calcification Rates'!$G$57)*0.1))+('Calcification Rates'!$J$57*$A74*('Calcification Rates'!$F$57+'Calcification Rates'!$G$57)))*('Calcification Rates'!$H$57+'Calcification Rates'!$I$57)</f>
        <v>226.17211111545564</v>
      </c>
      <c r="CZ74" s="2">
        <f>((((1-'Calcification Rates'!$J$58)*$A74)*'Calcification Rates'!$F$58*0.1)+('Calcification Rates'!$J$58*$A74*'Calcification Rates'!$F$58))*'Calcification Rates'!$H$58</f>
        <v>162.68832905677303</v>
      </c>
      <c r="DA74" s="2">
        <f>((((1-'Calcification Rates'!$J$58)*$A74)*(('Calcification Rates'!$F$58-'Calcification Rates'!$G$58)*0.1))+('Calcification Rates'!$J$58*$A74*('Calcification Rates'!$F$58-'Calcification Rates'!$G$58)))*('Calcification Rates'!$H$58-'Calcification Rates'!$I$58)</f>
        <v>116.3609426161923</v>
      </c>
      <c r="DB74" s="2">
        <f>((((1-'Calcification Rates'!$J$58)*$A74)*(('Calcification Rates'!$F$58+'Calcification Rates'!$G$58)*0.1))+('Calcification Rates'!$J$58*$A74*('Calcification Rates'!$F$58+'Calcification Rates'!$G$58)))*('Calcification Rates'!$H$58+'Calcification Rates'!$I$58)</f>
        <v>216.37929584309558</v>
      </c>
      <c r="DC74" s="2">
        <f>((((1-'Calcification Rates'!$J$59)*$A74)*'Calcification Rates'!$F$59*0.1)+('Calcification Rates'!$J$59*$A74*'Calcification Rates'!$F$59))*'Calcification Rates'!$H$59</f>
        <v>134.86640832000001</v>
      </c>
      <c r="DD74" s="2">
        <f>((((1-'Calcification Rates'!$J$59)*$A74)*(('Calcification Rates'!$F$59-'Calcification Rates'!$G$59)*0.1))+('Calcification Rates'!$J$59*$A74*('Calcification Rates'!$F$59-'Calcification Rates'!$G$59)))*('Calcification Rates'!$H$59-'Calcification Rates'!$I$59)</f>
        <v>104.62260239999999</v>
      </c>
      <c r="DE74" s="2">
        <f>((((1-'Calcification Rates'!$J$59)*$A74)*(('Calcification Rates'!$F$59+'Calcification Rates'!$G$59)*0.1))+('Calcification Rates'!$J$59*$A74*('Calcification Rates'!$F$59+'Calcification Rates'!$G$59)))*('Calcification Rates'!$H$59+'Calcification Rates'!$I$59)</f>
        <v>167.97804192000001</v>
      </c>
      <c r="DF74" s="2">
        <f>((((1-'Calcification Rates'!$J$60)*$A74)*'Calcification Rates'!$F$60*0.1)+('Calcification Rates'!$J$60*$A74*'Calcification Rates'!$F$60))*'Calcification Rates'!$H$60</f>
        <v>175.21389746341464</v>
      </c>
      <c r="DG74" s="2">
        <f>((((1-'Calcification Rates'!$J$60)*$A74)*(('Calcification Rates'!$F$60-'Calcification Rates'!$G$60)*0.1))+('Calcification Rates'!$J$60*$A74*('Calcification Rates'!$F$60-'Calcification Rates'!$G$60)))*('Calcification Rates'!$H$60-'Calcification Rates'!$I$60)</f>
        <v>133.8654930798786</v>
      </c>
      <c r="DH74" s="2">
        <f>((((1-'Calcification Rates'!$J$60)*$A74)*(('Calcification Rates'!$F$60+'Calcification Rates'!$G$60)*0.1))+('Calcification Rates'!$J$60*$A74*('Calcification Rates'!$F$60+'Calcification Rates'!$G$60)))*('Calcification Rates'!$H$60+'Calcification Rates'!$I$60)</f>
        <v>221.95740446166548</v>
      </c>
      <c r="DI74" s="2">
        <f>((((1-'Calcification Rates'!$J$61)*$A74)*'Calcification Rates'!$F$61*0.1)+('Calcification Rates'!$J$61*$A74*'Calcification Rates'!$F$61))*'Calcification Rates'!$H$61</f>
        <v>162.68832905677303</v>
      </c>
      <c r="DJ74" s="2">
        <f>((((1-'Calcification Rates'!$J$61)*$A74)*(('Calcification Rates'!$F$61-'Calcification Rates'!$G$61)*0.1))+('Calcification Rates'!$J$61*$A74*('Calcification Rates'!$F$61-'Calcification Rates'!$G$61)))*('Calcification Rates'!$H$61-'Calcification Rates'!$I$61)</f>
        <v>116.3609426161923</v>
      </c>
      <c r="DK74" s="2">
        <f>((((1-'Calcification Rates'!$J$61)*$A74)*(('Calcification Rates'!$F$61+'Calcification Rates'!$G$61)*0.1))+('Calcification Rates'!$J$61*$A74*('Calcification Rates'!$F$61+'Calcification Rates'!$G$61)))*('Calcification Rates'!$H$61+'Calcification Rates'!$I$61)</f>
        <v>216.37929584309558</v>
      </c>
      <c r="DL74" s="2">
        <f>(2*'Calcification Rates'!$F$62*'Calcification Rates'!$H$62)+0.1*'Calcification Rates'!$F$62*(CV74+(2*'Calcification Rates'!$F$62))*'Calcification Rates'!$H$62</f>
        <v>39.697673186455162</v>
      </c>
      <c r="DM74" s="2">
        <f>(2*('Calcification Rates'!$F$62-'Calcification Rates'!$G$62)*('Calcification Rates'!$H$62-'Calcification Rates'!$I$62))+(0.1*('Calcification Rates'!$F$62-'Calcification Rates'!$G$62)*(CV74+(2*'Calcification Rates'!$F$62-'Calcification Rates'!$G$62)))*('Calcification Rates'!$H$62-'Calcification Rates'!$I$62)</f>
        <v>23.195333439907593</v>
      </c>
      <c r="DN74" s="2">
        <f>(2*('Calcification Rates'!$F$62+'Calcification Rates'!$G$62)*('Calcification Rates'!$H$62+'Calcification Rates'!$I$62))+(0.1*('Calcification Rates'!$F$62+'Calcification Rates'!$G$62)*(CV74+(2*'Calcification Rates'!$F$62+'Calcification Rates'!$G$62)))*('Calcification Rates'!$H$62+'Calcification Rates'!$I$62)</f>
        <v>60.541419149024009</v>
      </c>
      <c r="DO74" s="2">
        <f>((((((((($A74*2)/PI())/2)+'Calcification Rates'!$F$63)^2)*PI())/2))-((((((($A74*2)/PI())/2)^2)*PI())/2)))*'Calcification Rates'!$H$63</f>
        <v>77.028374791672206</v>
      </c>
      <c r="DP74" s="2">
        <f>((((((((($A74*2)/PI())/2)+('Calcification Rates'!$F$63-'Calcification Rates'!$G$63))^2)*PI())/2))-((((((($A74*2)/PI())/2)^2)*PI())/2)))*('Calcification Rates'!$H$63-'Calcification Rates'!$I$63)</f>
        <v>56.689842790502965</v>
      </c>
      <c r="DQ74" s="2">
        <f>((((((((($A74*2)/PI())/2)+('Calcification Rates'!$F$63+'Calcification Rates'!$G$63))^2)*PI())/2))-((((((($A74*2)/PI())/2)^2)*PI())/2)))*('Calcification Rates'!$H$63+'Calcification Rates'!$I$63)</f>
        <v>99.677863142307089</v>
      </c>
      <c r="DR74" s="2">
        <f>(2*'Calcification Rates'!$F$64*'Calcification Rates'!$H$64)+0.1*'Calcification Rates'!$F$64*($A74+(2*'Calcification Rates'!$F$64))*'Calcification Rates'!$H$64</f>
        <v>16.566868316072778</v>
      </c>
      <c r="DS74" s="2">
        <f>(2*('Calcification Rates'!$F$64-'Calcification Rates'!$G$64)*('Calcification Rates'!$H$64-'Calcification Rates'!$I$64))+(0.1*('Calcification Rates'!$F$64-'Calcification Rates'!$G$64)*($A74+(2*'Calcification Rates'!$F$64-'Calcification Rates'!$G$64)))*('Calcification Rates'!$H$64-'Calcification Rates'!$I$64)</f>
        <v>9.6607528524170849</v>
      </c>
      <c r="DT74" s="2">
        <f>(2*('Calcification Rates'!$F$64+'Calcification Rates'!$G$64)*('Calcification Rates'!$H$64+'Calcification Rates'!$I$64))+(0.1*('Calcification Rates'!$F$64+'Calcification Rates'!$G$64)*($A74+(2*'Calcification Rates'!$F$64+'Calcification Rates'!$G$64)))*('Calcification Rates'!$H$64+'Calcification Rates'!$I$64)</f>
        <v>25.315634148208034</v>
      </c>
      <c r="DU74" s="2">
        <f>((((((((($A74*2)/PI())/2)+'Calcification Rates'!$F$65)^2)*PI())/2))-((((((($A74*2)/PI())/2)^2)*PI())/2)))*'Calcification Rates'!$H$65</f>
        <v>77.028374791672206</v>
      </c>
      <c r="DV74" s="2">
        <f>((((((((($A74*2)/PI())/2)+('Calcification Rates'!$F$65-'Calcification Rates'!$G$65))^2)*PI())/2))-((((((($A74*2)/PI())/2)^2)*PI())/2)))*('Calcification Rates'!$H$65-'Calcification Rates'!$I$65)</f>
        <v>56.689842790502965</v>
      </c>
      <c r="DW74" s="2">
        <f>((((((((($A74*2)/PI())/2)+('Calcification Rates'!$F$65+'Calcification Rates'!$G$65))^2)*PI())/2))-((((((($A74*2)/PI())/2)^2)*PI())/2)))*('Calcification Rates'!$H$65+'Calcification Rates'!$I$65)</f>
        <v>99.677863142307089</v>
      </c>
      <c r="DX74" s="2">
        <f>(2*'Calcification Rates'!$F$66*'Calcification Rates'!$H$66)+0.1*'Calcification Rates'!$F$66*(DH74+(2*'Calcification Rates'!$F$66))*'Calcification Rates'!$H$66</f>
        <v>42.876061680380381</v>
      </c>
      <c r="DY74" s="2">
        <f>(2*('Calcification Rates'!$F$66-'Calcification Rates'!$G$66)*('Calcification Rates'!$H$66-'Calcification Rates'!$I$66))+(0.1*('Calcification Rates'!$F$66-'Calcification Rates'!$G$66)*(DH74+(2*'Calcification Rates'!$F$66-'Calcification Rates'!$G$66)))*('Calcification Rates'!$H$66-'Calcification Rates'!$I$66)</f>
        <v>25.055111145458412</v>
      </c>
      <c r="DZ74" s="2">
        <f>(2*('Calcification Rates'!$F$66+'Calcification Rates'!$G$66)*('Calcification Rates'!$H$66+'Calcification Rates'!$I$66))+(0.1*('Calcification Rates'!$F$66+'Calcification Rates'!$G$66)*(DH74+(2*'Calcification Rates'!$F$66+'Calcification Rates'!$G$66)))*('Calcification Rates'!$H$66+'Calcification Rates'!$I$66)</f>
        <v>65.381770808357601</v>
      </c>
      <c r="EA74" s="2">
        <f>((((((((($A74*2)/PI())/2)+'Calcification Rates'!$F$67)^2)*PI())/2))-((((((($A74*2)/PI())/2)^2)*PI())/2)))*'Calcification Rates'!$H$67</f>
        <v>77.028374791672206</v>
      </c>
      <c r="EB74" s="2">
        <f>((((((((($A74*2)/PI())/2)+('Calcification Rates'!$F$67-'Calcification Rates'!$G$67))^2)*PI())/2))-((((((($A74*2)/PI())/2)^2)*PI())/2)))*('Calcification Rates'!$H$67-'Calcification Rates'!$I$67)</f>
        <v>56.689842790502965</v>
      </c>
      <c r="EC74" s="2">
        <f>((((((((($A74*2)/PI())/2)+('Calcification Rates'!$F$67+'Calcification Rates'!$G$67))^2)*PI())/2))-((((((($A74*2)/PI())/2)^2)*PI())/2)))*('Calcification Rates'!$H$67+'Calcification Rates'!$I$67)</f>
        <v>99.677863142307089</v>
      </c>
      <c r="ED74" s="2">
        <f>((((((((($A74*2)/PI())/2)+'Calcification Rates'!$F$68)^2)*PI())/2))-((((((($A74*2)/PI())/2)^2)*PI())/2)))*'Calcification Rates'!$H$68</f>
        <v>77.028374791672206</v>
      </c>
      <c r="EE74" s="2">
        <f>((((((((($A74*2)/PI())/2)+('Calcification Rates'!$F$68-'Calcification Rates'!$G$68))^2)*PI())/2))-((((((($A74*2)/PI())/2)^2)*PI())/2)))*('Calcification Rates'!$H$68-'Calcification Rates'!$I$68)</f>
        <v>56.689842790502965</v>
      </c>
      <c r="EF74" s="2">
        <f>((((((((($A74*2)/PI())/2)+('Calcification Rates'!$F$68+'Calcification Rates'!$G$68))^2)*PI())/2))-((((((($A74*2)/PI())/2)^2)*PI())/2)))*('Calcification Rates'!$H$68+'Calcification Rates'!$I$68)</f>
        <v>99.677863142307089</v>
      </c>
      <c r="EG74" s="2">
        <f>((((1-'Calcification Rates'!$J$69)*$A74)*'Calcification Rates'!$F$69*0.1)+('Calcification Rates'!$J$69*$A74*'Calcification Rates'!$F$69))*'Calcification Rates'!$H$69</f>
        <v>22.098740400000008</v>
      </c>
      <c r="EH74" s="2">
        <f>((((1-'Calcification Rates'!$J$69)*EC74)*(('Calcification Rates'!$F$69-'Calcification Rates'!$G$69)*0.1))+('Calcification Rates'!$J$69*EC74*('Calcification Rates'!$F$69-'Calcification Rates'!$G$69)))*('Calcification Rates'!$H$69-'Calcification Rates'!$I$69)</f>
        <v>22.607708833907569</v>
      </c>
      <c r="EI74" s="2">
        <f>((((1-'Calcification Rates'!$J$69)*EC74)*(('Calcification Rates'!$F$69+'Calcification Rates'!$G$69)*0.1))+('Calcification Rates'!$J$69*EC74*('Calcification Rates'!$F$69+'Calcification Rates'!$G$69)))*('Calcification Rates'!$H$69+'Calcification Rates'!$I$69)</f>
        <v>39.42943984467712</v>
      </c>
      <c r="EJ74" s="2">
        <f>(2*'Calcification Rates'!$F$70*'Calcification Rates'!$H$70)+0.1*'Calcification Rates'!$F$70*(DT74+(2*'Calcification Rates'!$F$70))*'Calcification Rates'!$H$70</f>
        <v>8.376355732221981</v>
      </c>
      <c r="EK74" s="2">
        <f>(2*('Calcification Rates'!$F$70-'Calcification Rates'!$G$70)*('Calcification Rates'!$H$70-'Calcification Rates'!$I$70))+(0.1*('Calcification Rates'!$F$70-'Calcification Rates'!$G$70)*(DT74+(2*'Calcification Rates'!$F$70-'Calcification Rates'!$G$70)))*('Calcification Rates'!$H$70-'Calcification Rates'!$I$70)</f>
        <v>4.8682195514714248</v>
      </c>
      <c r="EL74" s="2">
        <f>(2*('Calcification Rates'!$F$70+'Calcification Rates'!$G$70)*('Calcification Rates'!$H$70+'Calcification Rates'!$I$70))+(0.1*('Calcification Rates'!$F$70+'Calcification Rates'!$G$70)*(DT74+(2*'Calcification Rates'!$F$70+'Calcification Rates'!$G$70)))*('Calcification Rates'!$H$70+'Calcification Rates'!$I$70)</f>
        <v>12.842344224145133</v>
      </c>
      <c r="EM74" s="2">
        <f>((((1-'Calcification Rates'!$J$71)*$A74)*'Calcification Rates'!$F$71*0.1)+('Calcification Rates'!$J$71*$A74*'Calcification Rates'!$F$71))*'Calcification Rates'!$H$71</f>
        <v>162.68832905677303</v>
      </c>
      <c r="EN74" s="2">
        <f>((((1-'Calcification Rates'!$J$71)*$A74)*(('Calcification Rates'!$F$71-'Calcification Rates'!$G$71)*0.1))+('Calcification Rates'!$J$71*$A74*('Calcification Rates'!$F$71-'Calcification Rates'!$G$71)))*('Calcification Rates'!$H$71-'Calcification Rates'!$I$71)</f>
        <v>116.3609426161923</v>
      </c>
      <c r="EO74" s="2">
        <f>((((1-'Calcification Rates'!$J$71)*$A74)*(('Calcification Rates'!$F$71+'Calcification Rates'!$G$71)*0.1))+('Calcification Rates'!$J$71*$A74*('Calcification Rates'!$F$71+'Calcification Rates'!$G$71)))*('Calcification Rates'!$H$71+'Calcification Rates'!$I$71)</f>
        <v>216.37929584309558</v>
      </c>
      <c r="EP74" s="2">
        <f>(2*'Calcification Rates'!$F$72*'Calcification Rates'!$H$72)+0.1*'Calcification Rates'!$F$72*($A74+(2*'Calcification Rates'!$F$72))*'Calcification Rates'!$H$72</f>
        <v>16.566868316072778</v>
      </c>
      <c r="EQ74" s="2">
        <f>(2*('Calcification Rates'!$F$72-'Calcification Rates'!$G$72)*('Calcification Rates'!$H$72-'Calcification Rates'!$I$72))+(0.1*('Calcification Rates'!$F$72-'Calcification Rates'!$G$72)*($A74+(2*'Calcification Rates'!$F$72-'Calcification Rates'!$G$72)))*('Calcification Rates'!$H$72-'Calcification Rates'!$I$72)</f>
        <v>9.6607528524170849</v>
      </c>
      <c r="ER74" s="2">
        <f>(2*('Calcification Rates'!$F$72+'Calcification Rates'!$G$72)*('Calcification Rates'!$H$72+'Calcification Rates'!$I$72))+(0.1*('Calcification Rates'!$F$72+'Calcification Rates'!$G$72)*($A74+(2*'Calcification Rates'!$F$72+'Calcification Rates'!$G$72)))*('Calcification Rates'!$H$72+'Calcification Rates'!$I$72)</f>
        <v>25.315634148208034</v>
      </c>
      <c r="ES74" s="2">
        <f>$A74*'Calcification Rates'!$F$73*'Calcification Rates'!$H$73</f>
        <v>97.200000000000017</v>
      </c>
      <c r="ET74" s="2">
        <f>$A74*('Calcification Rates'!$F$73-'Calcification Rates'!$G$73)*('Calcification Rates'!$H$73-'Calcification Rates'!$I$73)</f>
        <v>68.05368</v>
      </c>
      <c r="EU74" s="2">
        <f>$A74*('Calcification Rates'!$F$73+'Calcification Rates'!$G$73)*('Calcification Rates'!$H$73+'Calcification Rates'!$I$73)</f>
        <v>131.50368000000003</v>
      </c>
      <c r="EV74" s="2">
        <f>(2*'Calcification Rates'!$F$74*'Calcification Rates'!$H$74)+0.1*'Calcification Rates'!$F$74*($A74+(2*'Calcification Rates'!$F$74))*'Calcification Rates'!$H$74</f>
        <v>16.566868316072778</v>
      </c>
      <c r="EW74" s="2">
        <f>(2*('Calcification Rates'!$F$74-'Calcification Rates'!$G$74)*('Calcification Rates'!$H$74-'Calcification Rates'!$I$74))+(0.1*('Calcification Rates'!$F$74-'Calcification Rates'!$G$74)*($A74+(2*'Calcification Rates'!$F$74-'Calcification Rates'!$G$74)))*('Calcification Rates'!$H$74-'Calcification Rates'!$I$74)</f>
        <v>9.6607528524170849</v>
      </c>
      <c r="EX74" s="2">
        <f>(2*('Calcification Rates'!$F$74+'Calcification Rates'!$G$74)*('Calcification Rates'!$H$74+'Calcification Rates'!$I$74))+(0.1*('Calcification Rates'!$F$74+'Calcification Rates'!$G$74)*($A74+(2*'Calcification Rates'!$F$74+'Calcification Rates'!$G$74)))*('Calcification Rates'!$H$74+'Calcification Rates'!$I$74)</f>
        <v>25.315634148208034</v>
      </c>
      <c r="EY74" s="2">
        <f>$A74*'Calcification Rates'!$F$75*'Calcification Rates'!$H$75</f>
        <v>60.704630204081646</v>
      </c>
      <c r="EZ74" s="2">
        <f>$A74*('Calcification Rates'!$F$75-'Calcification Rates'!$G$75)*('Calcification Rates'!$H$75-'Calcification Rates'!$I$75)</f>
        <v>47.124080020865968</v>
      </c>
      <c r="FA74" s="2">
        <f>$A74*('Calcification Rates'!$F$75+'Calcification Rates'!$G$75)*('Calcification Rates'!$H$75+'Calcification Rates'!$I$75)</f>
        <v>75.864541205863233</v>
      </c>
      <c r="FB74" s="2">
        <f>((((1-'Calcification Rates'!$J$76)*$A74)*'Calcification Rates'!$F$76*0.1)+('Calcification Rates'!$J$76*$A74*'Calcification Rates'!$F$76))*'Calcification Rates'!$H$76</f>
        <v>41.562719999999999</v>
      </c>
      <c r="FC74" s="2">
        <f>((((1-'Calcification Rates'!$J$76)*$A74)*(('Calcification Rates'!$F$76-'Calcification Rates'!$G$76)*0.1))+('Calcification Rates'!$J$76*$A74*('Calcification Rates'!$F$76-'Calcification Rates'!$G$76)))*('Calcification Rates'!$H$76-'Calcification Rates'!$I$76)</f>
        <v>29.090209536</v>
      </c>
      <c r="FD74" s="2">
        <f>((((1-'Calcification Rates'!$J$76)*$A74)*(('Calcification Rates'!$F$76+'Calcification Rates'!$G$76)*0.1))+('Calcification Rates'!$J$76*$A74*('Calcification Rates'!$F$76+'Calcification Rates'!$G$76)))*('Calcification Rates'!$H$76+'Calcification Rates'!$I$76)</f>
        <v>56.244519935999996</v>
      </c>
      <c r="FE74" s="113">
        <f>$A74*'Calcification Rates'!$F$77*'Calcification Rates'!$H$77</f>
        <v>127.44000000000001</v>
      </c>
      <c r="FF74" s="113">
        <f>$A74*('Calcification Rates'!$F$77-'Calcification Rates'!$G$77)*('Calcification Rates'!$H$77-'Calcification Rates'!$I$77)</f>
        <v>89.05680000000001</v>
      </c>
      <c r="FG74" s="113">
        <f>$A74*('Calcification Rates'!$F$77+'Calcification Rates'!$G$77)*('Calcification Rates'!$H$77+'Calcification Rates'!$I$77)</f>
        <v>172.65600000000003</v>
      </c>
      <c r="FH74" s="113">
        <f>$A74*'Calcification Rates'!$F$81*'Calcification Rates'!$H$81</f>
        <v>12.815999999999999</v>
      </c>
      <c r="FI74" s="113">
        <f>$A74*('Calcification Rates'!$F$81-'Calcification Rates'!$G$81)*('Calcification Rates'!$H$81-'Calcification Rates'!$I$81)</f>
        <v>7.2719999999999994</v>
      </c>
      <c r="FJ74" s="113">
        <f>$A74*('Calcification Rates'!$F$81+'Calcification Rates'!$G$81)*('Calcification Rates'!$H$81+'Calcification Rates'!$I$81)</f>
        <v>18.36</v>
      </c>
      <c r="FK74" s="113">
        <f>$A74*'Calcification Rates'!$F$84*'Calcification Rates'!$H$84</f>
        <v>12.815999999999999</v>
      </c>
      <c r="FL74" s="113">
        <f>$A74*('Calcification Rates'!$F$84-'Calcification Rates'!$G$84)*('Calcification Rates'!$H$84-'Calcification Rates'!$I$84)</f>
        <v>7.2719999999999994</v>
      </c>
      <c r="FM74" s="113">
        <f>$A74*('Calcification Rates'!$F$84+'Calcification Rates'!$G$84)*('Calcification Rates'!$H$84+'Calcification Rates'!$I$84)</f>
        <v>18.36</v>
      </c>
    </row>
    <row r="75" spans="1:169" x14ac:dyDescent="0.3">
      <c r="A75" s="1">
        <v>73</v>
      </c>
      <c r="B75" s="2">
        <f>((((1-'Calcification Rates'!$J$11)*A75)*'Calcification Rates'!$F$11*0.1)+('Calcification Rates'!$J$11*A75*'Calcification Rates'!$F$11))*'Calcification Rates'!$H$11</f>
        <v>164.94788918256151</v>
      </c>
      <c r="C75" s="2">
        <f>((((1-'Calcification Rates'!$J$11)*A75)*(('Calcification Rates'!$F$11-'Calcification Rates'!$G$11)*0.1))+('Calcification Rates'!$J$11*A75*('Calcification Rates'!$F$11-'Calcification Rates'!$G$11)))*('Calcification Rates'!$H$11-'Calcification Rates'!$I$11)</f>
        <v>117.97706681919496</v>
      </c>
      <c r="D75" s="2">
        <f>((((1-'Calcification Rates'!$J$11)*A75)*(('Calcification Rates'!$F$11+'Calcification Rates'!$G$11)*0.1))+('Calcification Rates'!$J$11*A75*('Calcification Rates'!$F$11+'Calcification Rates'!$G$11)))*('Calcification Rates'!$H$11+'Calcification Rates'!$I$11)</f>
        <v>219.38456384091637</v>
      </c>
      <c r="E75" s="2">
        <f>((((1-'Calcification Rates'!$J$12)*A75)*'Calcification Rates'!$F$12*0.1)+('Calcification Rates'!$J$12*A75*'Calcification Rates'!$F$12))*'Calcification Rates'!$H$12</f>
        <v>28.638068939446669</v>
      </c>
      <c r="F75" s="2">
        <f>((((1-'Calcification Rates'!$J$12)*A75)*(('Calcification Rates'!$F$12-'Calcification Rates'!$G$12)*0.1))+('Calcification Rates'!$J$12*A75*('Calcification Rates'!$F$12-'Calcification Rates'!$G$12)))*('Calcification Rates'!$H$12-'Calcification Rates'!$I$12)</f>
        <v>21.591719016513458</v>
      </c>
      <c r="G75" s="2">
        <f>((((1-'Calcification Rates'!$J$12)*A75)*(('Calcification Rates'!$F$12+'Calcification Rates'!$G$12)*0.1))+('Calcification Rates'!$J$12*A75*('Calcification Rates'!$F$12+'Calcification Rates'!$G$12)))*('Calcification Rates'!$H$12+'Calcification Rates'!$I$12)</f>
        <v>36.582557587726413</v>
      </c>
      <c r="H75" s="2">
        <f>(2*'Calcification Rates'!$F$13*'Calcification Rates'!$H$13)+0.1*'Calcification Rates'!$F$13*(A75+(2*'Calcification Rates'!$F$13))*'Calcification Rates'!$H$13</f>
        <v>16.742312759504934</v>
      </c>
      <c r="I75" s="2">
        <f>(2*('Calcification Rates'!$F$13-'Calcification Rates'!$G$13)*('Calcification Rates'!$H$13-'Calcification Rates'!$I$13))+(0.1*('Calcification Rates'!$F$13-'Calcification Rates'!$G$13)*(A75+(2*'Calcification Rates'!$F$13-'Calcification Rates'!$G$13)))*('Calcification Rates'!$H$13-'Calcification Rates'!$I$13)</f>
        <v>9.763411059581351</v>
      </c>
      <c r="J75" s="2">
        <f>(2*('Calcification Rates'!$F$13+'Calcification Rates'!$G$13)*('Calcification Rates'!$H$13+'Calcification Rates'!$I$13))+(0.1*('Calcification Rates'!$F$13+'Calcification Rates'!$G$13)*(A75+(2*'Calcification Rates'!$F$13+'Calcification Rates'!$G$13)))*('Calcification Rates'!$H$13+'Calcification Rates'!$I$13)</f>
        <v>25.582817598094913</v>
      </c>
      <c r="K75" s="2">
        <f>(2*'Calcification Rates'!$F$14*'Calcification Rates'!$H$14)+0.1*'Calcification Rates'!$F$14*(A75+(2*'Calcification Rates'!$F$14))*'Calcification Rates'!$H$14</f>
        <v>31.296059735665253</v>
      </c>
      <c r="L75" s="2">
        <f>(2*('Calcification Rates'!$F$14-'Calcification Rates'!$G$14)*('Calcification Rates'!$H$14-'Calcification Rates'!$I$14))+(0.1*('Calcification Rates'!$F$14-'Calcification Rates'!$G$14)*(A75+(2*'Calcification Rates'!$F$14-'Calcification Rates'!$G$14)))*('Calcification Rates'!$H$14-'Calcification Rates'!$I$14)</f>
        <v>19.547898511429583</v>
      </c>
      <c r="M75" s="2">
        <f>(2*('Calcification Rates'!$F$14+'Calcification Rates'!$G$14)*('Calcification Rates'!$H$14+'Calcification Rates'!$I$14))+(0.1*('Calcification Rates'!$F$14+'Calcification Rates'!$G$14)*(A75+(2*'Calcification Rates'!$F$14+'Calcification Rates'!$G$14)))*('Calcification Rates'!$H$14+'Calcification Rates'!$I$14)</f>
        <v>45.853049683649914</v>
      </c>
      <c r="N75" s="2">
        <f>((((((((($A75*2)/PI())/2)+'Calcification Rates'!$F$15)^2)*PI())/2))-((((((($A75*2)/PI())/2)^2)*PI())/2)))*'Calcification Rates'!$H$15</f>
        <v>91.150230436218834</v>
      </c>
      <c r="O75" s="2">
        <f>((((((((($A75*2)/PI())/2)+('Calcification Rates'!$F$15-'Calcification Rates'!$G$15))^2)*PI())/2))-((((((($A75*2)/PI())/2)^2)*PI())/2)))*('Calcification Rates'!$H$15-'Calcification Rates'!$I$15)</f>
        <v>69.575919683003605</v>
      </c>
      <c r="P75" s="2">
        <f>((((((((($A75*2)/PI())/2)+('Calcification Rates'!$F$15+'Calcification Rates'!$G$15))^2)*PI())/2))-((((((($A75*2)/PI())/2)^2)*PI())/2)))*('Calcification Rates'!$H$15+'Calcification Rates'!$I$15)</f>
        <v>115.41901316866226</v>
      </c>
      <c r="Q75" s="2">
        <f>(2*'Calcification Rates'!$F$16*'Calcification Rates'!$H$16)+0.1*'Calcification Rates'!$F$16*(A75+(2*'Calcification Rates'!$F$16))*'Calcification Rates'!$H$16</f>
        <v>31.296059735665253</v>
      </c>
      <c r="R75" s="2">
        <f>(2*('Calcification Rates'!$F$16-'Calcification Rates'!$G$16)*('Calcification Rates'!$H$16-'Calcification Rates'!$I$16))+(0.1*('Calcification Rates'!$F$16-'Calcification Rates'!$G$16)*(A75+(2*'Calcification Rates'!$F$16-'Calcification Rates'!$G$16)))*('Calcification Rates'!$H$16-'Calcification Rates'!$I$16)</f>
        <v>19.547898511429583</v>
      </c>
      <c r="S75" s="2">
        <f>(2*('Calcification Rates'!$F$16+'Calcification Rates'!$G$16)*('Calcification Rates'!$H$16+'Calcification Rates'!$I$16))+(0.1*('Calcification Rates'!$F$16+'Calcification Rates'!$G$16)*(A75+(2*'Calcification Rates'!$F$16+'Calcification Rates'!$G$16)))*('Calcification Rates'!$H$16+'Calcification Rates'!$I$16)</f>
        <v>45.853049683649914</v>
      </c>
      <c r="T75" s="2">
        <f>$A75*'Calcification Rates'!$F$17*'Calcification Rates'!$H$17</f>
        <v>89.417152105276955</v>
      </c>
      <c r="U75" s="2">
        <f>$A75*('Calcification Rates'!$F$17-'Calcification Rates'!$G$17)*('Calcification Rates'!$H$17-'Calcification Rates'!$I$17)</f>
        <v>68.463440672347076</v>
      </c>
      <c r="V75" s="2">
        <f>$A75*('Calcification Rates'!$F$17+'Calcification Rates'!$G$17)*('Calcification Rates'!$H$17+'Calcification Rates'!$I$17)</f>
        <v>112.87761341031694</v>
      </c>
      <c r="W75" s="2">
        <f>$A75*'Calcification Rates'!$F$22*'Calcification Rates'!$H$22</f>
        <v>12.994</v>
      </c>
      <c r="X75" s="2">
        <f>$A75*('Calcification Rates'!$F$22-'Calcification Rates'!$G$22)*('Calcification Rates'!$H$22-'Calcification Rates'!$I$22)</f>
        <v>7.3729999999999993</v>
      </c>
      <c r="Y75" s="2">
        <f>$A75*('Calcification Rates'!$F$22+'Calcification Rates'!$G$22)*('Calcification Rates'!$H$22+'Calcification Rates'!$I$22)</f>
        <v>18.615000000000002</v>
      </c>
      <c r="Z75" s="2">
        <f>((((((((($A75*2)/PI())/2)+'Calcification Rates'!$F$25)^2)*PI())/2))-((((((($A75*2)/PI())/2)^2)*PI())/2)))*'Calcification Rates'!$H$25</f>
        <v>136.14313029994327</v>
      </c>
      <c r="AA75" s="2">
        <f>((((((((($A75*2)/PI())/2)+('Calcification Rates'!$F$25-'Calcification Rates'!$G$25))^2)*PI())/2))-((((((($A75*2)/PI())/2)^2)*PI())/2)))*('Calcification Rates'!$H$25-'Calcification Rates'!$I$25)</f>
        <v>59.479369210363586</v>
      </c>
      <c r="AB75" s="2">
        <f>((((((((($A75*2)/PI())/2)+('Calcification Rates'!$F$25+'Calcification Rates'!$G$25))^2)*PI())/2))-((((((($A75*2)/PI())/2)^2)*PI())/2)))*('Calcification Rates'!$H$25+'Calcification Rates'!$I$25)</f>
        <v>214.45283639282712</v>
      </c>
      <c r="AC75" s="2">
        <f>((((((((($A75*2)/PI())/2)+'Calcification Rates'!$F$26)^2)*PI())/2))-((((((($A75*2)/PI())/2)^2)*PI())/2)))*'Calcification Rates'!$H$26</f>
        <v>136.14313029994327</v>
      </c>
      <c r="AD75" s="2">
        <f>((((((((($A75*2)/PI())/2)+('Calcification Rates'!$F$26-'Calcification Rates'!$G$26))^2)*PI())/2))-((((((($A75*2)/PI())/2)^2)*PI())/2)))*('Calcification Rates'!$H$26-'Calcification Rates'!$I$26)</f>
        <v>59.479369210363586</v>
      </c>
      <c r="AE75" s="2">
        <f>((((((((($A75*2)/PI())/2)+('Calcification Rates'!$F$26+'Calcification Rates'!$G$26))^2)*PI())/2))-((((((($A75*2)/PI())/2)^2)*PI())/2)))*('Calcification Rates'!$H$26+'Calcification Rates'!$I$26)</f>
        <v>214.45283639282712</v>
      </c>
      <c r="AF75" s="2">
        <f>((((((((($A75*2)/PI())/2)+'Calcification Rates'!$F$27)^2)*PI())/2))-((((((($A75*2)/PI())/2)^2)*PI())/2)))*'Calcification Rates'!$H$27</f>
        <v>136.14313029994327</v>
      </c>
      <c r="AG75" s="2">
        <f>((((((((($A75*2)/PI())/2)+('Calcification Rates'!$F$27-'Calcification Rates'!$G$27))^2)*PI())/2))-((((((($A75*2)/PI())/2)^2)*PI())/2)))*('Calcification Rates'!$H$27-'Calcification Rates'!$I$27)</f>
        <v>59.479369210363586</v>
      </c>
      <c r="AH75" s="2">
        <f>((((((((($A75*2)/PI())/2)+('Calcification Rates'!$F$27+'Calcification Rates'!$G$27))^2)*PI())/2))-((((((($A75*2)/PI())/2)^2)*PI())/2)))*('Calcification Rates'!$H$27+'Calcification Rates'!$I$27)</f>
        <v>214.45283639282712</v>
      </c>
      <c r="AI75" s="2">
        <f>$A75*'Calcification Rates'!$F$29*'Calcification Rates'!$H$29</f>
        <v>117.80009999999999</v>
      </c>
      <c r="AJ75" s="2">
        <f>$A75*('Calcification Rates'!$F$29-'Calcification Rates'!$G$29)*('Calcification Rates'!$H$29-'Calcification Rates'!$I$29)</f>
        <v>108.99483999999998</v>
      </c>
      <c r="AK75" s="2">
        <f>$A75*('Calcification Rates'!$F$29+'Calcification Rates'!$G$29)*('Calcification Rates'!$H$29+'Calcification Rates'!$I$29)</f>
        <v>126.60535999999996</v>
      </c>
      <c r="AL75" s="2">
        <f>(2*'Calcification Rates'!$F$30*'Calcification Rates'!$H$30)+0.1*'Calcification Rates'!$F$30*($A75+(2*'Calcification Rates'!$F$30))*'Calcification Rates'!$H$30</f>
        <v>16.742312759504934</v>
      </c>
      <c r="AM75" s="2">
        <f>(2*('Calcification Rates'!$F$30-'Calcification Rates'!$G$30)*('Calcification Rates'!$H$30-'Calcification Rates'!$I$30))+(0.1*('Calcification Rates'!$F$30-'Calcification Rates'!$G$30)*($A75+(2*'Calcification Rates'!$F$30-'Calcification Rates'!$G$30)))*('Calcification Rates'!$H$30-'Calcification Rates'!$I$30)</f>
        <v>9.763411059581351</v>
      </c>
      <c r="AN75" s="2">
        <f>(2*('Calcification Rates'!$F$30+'Calcification Rates'!$G$30)*('Calcification Rates'!$H$30+'Calcification Rates'!$I$30))+(0.1*('Calcification Rates'!$F$30+'Calcification Rates'!$G$30)*($A75+(2*'Calcification Rates'!$F$30+'Calcification Rates'!$G$30)))*('Calcification Rates'!$H$30+'Calcification Rates'!$I$30)</f>
        <v>25.582817598094913</v>
      </c>
      <c r="AO75" s="2">
        <f>((((((((($A75*2)/PI())/2)+'Calcification Rates'!$F$31)^2)*PI())/2))-((((((($A75*2)/PI())/2)^2)*PI())/2)))*'Calcification Rates'!$H$31</f>
        <v>245.66389976425774</v>
      </c>
      <c r="AP75" s="2">
        <f>((((((((($A75*2)/PI())/2)+('Calcification Rates'!$F$31-'Calcification Rates'!$G$31))^2)*PI())/2))-((((((($A75*2)/PI())/2)^2)*PI())/2)))*('Calcification Rates'!$H$31-'Calcification Rates'!$I$31)</f>
        <v>152.62547744963334</v>
      </c>
      <c r="AQ75" s="2">
        <f>((((((((($A75*2)/PI())/2)+('Calcification Rates'!$F$31+'Calcification Rates'!$G$31))^2)*PI())/2))-((((((($A75*2)/PI())/2)^2)*PI())/2)))*('Calcification Rates'!$H$31+'Calcification Rates'!$I$31)</f>
        <v>361.83278080446576</v>
      </c>
      <c r="AR75" s="2">
        <f>(2*'Calcification Rates'!$F$32*'Calcification Rates'!$H$32)+0.1*'Calcification Rates'!$F$32*($A75+(2*'Calcification Rates'!$F$32))*'Calcification Rates'!$H$32</f>
        <v>16.742312759504934</v>
      </c>
      <c r="AS75" s="2">
        <f>(2*('Calcification Rates'!$F$32-'Calcification Rates'!$G$32)*('Calcification Rates'!$H$32-'Calcification Rates'!$I$32))+(0.1*('Calcification Rates'!$F$32-'Calcification Rates'!$G$32)*($A75+(2*'Calcification Rates'!$F$32-'Calcification Rates'!$G$32)))*('Calcification Rates'!$H$32-'Calcification Rates'!$I$32)</f>
        <v>9.763411059581351</v>
      </c>
      <c r="AT75" s="2">
        <f>(2*('Calcification Rates'!$F$32+'Calcification Rates'!$G$32)*('Calcification Rates'!$H$32+'Calcification Rates'!$I$32))+(0.1*('Calcification Rates'!$F$32+'Calcification Rates'!$G$32)*($A75+(2*'Calcification Rates'!$F$32+'Calcification Rates'!$G$32)))*('Calcification Rates'!$H$32+'Calcification Rates'!$I$32)</f>
        <v>25.582817598094913</v>
      </c>
      <c r="AU75" s="2">
        <f>((((((((($A75*2)/PI())/2)+'Calcification Rates'!$F$36)^2)*PI())/2))-((((((($A75*2)/PI())/2)^2)*PI())/2)))*'Calcification Rates'!$H$36</f>
        <v>96.259589824588815</v>
      </c>
      <c r="AV75" s="2">
        <f>((((((((($A75*2)/PI())/2)+('Calcification Rates'!$F$36-'Calcification Rates'!$G$36))^2)*PI())/2))-((((((($A75*2)/PI())/2)^2)*PI())/2)))*('Calcification Rates'!$H$36-'Calcification Rates'!$I$36)</f>
        <v>73.847329574822737</v>
      </c>
      <c r="AW75" s="2">
        <f>((((((((($A75*2)/PI())/2)+('Calcification Rates'!$F$36+'Calcification Rates'!$G$36))^2)*PI())/2))-((((((($A75*2)/PI())/2)^2)*PI())/2)))*('Calcification Rates'!$H$36+'Calcification Rates'!$I$36)</f>
        <v>121.2093130269279</v>
      </c>
      <c r="AX75" s="2">
        <f>$A75*'Calcification Rates'!$F$37*'Calcification Rates'!$H$37</f>
        <v>94.344808577441086</v>
      </c>
      <c r="AY75" s="2">
        <f>$A75*('Calcification Rates'!$F$37-'Calcification Rates'!$G$37)*('Calcification Rates'!$H$37-'Calcification Rates'!$I$37)</f>
        <v>72.62365415343416</v>
      </c>
      <c r="AZ75" s="2">
        <f>$A75*('Calcification Rates'!$F$37+'Calcification Rates'!$G$37)*('Calcification Rates'!$H$37+'Calcification Rates'!$I$37)</f>
        <v>118.39834827144789</v>
      </c>
      <c r="BA75" s="2">
        <f>$A75*'Calcification Rates'!$F$38*'Calcification Rates'!$H$38</f>
        <v>140.41369933333337</v>
      </c>
      <c r="BB75" s="2">
        <f>$A75*('Calcification Rates'!$F$38-'Calcification Rates'!$G$38)*('Calcification Rates'!$H$38-'Calcification Rates'!$I$38)</f>
        <v>107.13672012121214</v>
      </c>
      <c r="BC75" s="2">
        <f>$A75*('Calcification Rates'!$F$38+'Calcification Rates'!$G$38)*('Calcification Rates'!$H$38+'Calcification Rates'!$I$38)</f>
        <v>177.56848500000001</v>
      </c>
      <c r="BD75" s="2">
        <f>(2*'Calcification Rates'!$F$39*'Calcification Rates'!$H$39)+0.1*'Calcification Rates'!$F$39*(AN75+(2*'Calcification Rates'!$F$39))*'Calcification Rates'!$H$39</f>
        <v>8.4232315838816696</v>
      </c>
      <c r="BE75" s="2">
        <f>(2*('Calcification Rates'!$F$39-'Calcification Rates'!$G$39)*('Calcification Rates'!$H$39-'Calcification Rates'!$I$39))+(0.1*('Calcification Rates'!$F$39-'Calcification Rates'!$G$39)*(AN75+(2*'Calcification Rates'!$F$39-'Calcification Rates'!$G$39)))*('Calcification Rates'!$H$39-'Calcification Rates'!$I$39)</f>
        <v>4.8956481254207764</v>
      </c>
      <c r="BF75" s="2">
        <f>(2*('Calcification Rates'!$F$39+'Calcification Rates'!$G$39)*('Calcification Rates'!$H$39+'Calcification Rates'!$I$39))+(0.1*('Calcification Rates'!$F$39+'Calcification Rates'!$G$39)*(AN75+(2*'Calcification Rates'!$F$39+'Calcification Rates'!$G$39)))*('Calcification Rates'!$H$39+'Calcification Rates'!$I$39)</f>
        <v>12.913731220038585</v>
      </c>
      <c r="BG75" s="2">
        <f>((((((((($A75*2)/PI())/2)+'Calcification Rates'!$F$40)^2)*PI())/2))-((((((($A75*2)/PI())/2)^2)*PI())/2)))*'Calcification Rates'!$H$40</f>
        <v>96.259589824588815</v>
      </c>
      <c r="BH75" s="2">
        <f>((((((((($A75*2)/PI())/2)+('Calcification Rates'!$F$40-'Calcification Rates'!$G$40))^2)*PI())/2))-((((((($A75*2)/PI())/2)^2)*PI())/2)))*('Calcification Rates'!$H$40-'Calcification Rates'!$I$40)</f>
        <v>73.847329574822737</v>
      </c>
      <c r="BI75" s="2">
        <f>((((((((($A75*2)/PI())/2)+('Calcification Rates'!$F$40+'Calcification Rates'!$G$40))^2)*PI())/2))-((((((($A75*2)/PI())/2)^2)*PI())/2)))*('Calcification Rates'!$H$40+'Calcification Rates'!$I$40)</f>
        <v>121.2093130269279</v>
      </c>
      <c r="BJ75" s="2">
        <f>((((((((($A75*2)/PI())/2)+'Calcification Rates'!$F$41)^2)*PI())/2))-((((((($A75*2)/PI())/2)^2)*PI())/2)))*'Calcification Rates'!$H$41</f>
        <v>110.83283958694182</v>
      </c>
      <c r="BK75" s="2">
        <f>((((((((($A75*2)/PI())/2)+('Calcification Rates'!$F$41-'Calcification Rates'!$G$41))^2)*PI())/2))-((((((($A75*2)/PI())/2)^2)*PI())/2)))*('Calcification Rates'!$H$41-'Calcification Rates'!$I$41)</f>
        <v>88.995029564611272</v>
      </c>
      <c r="BL75" s="2">
        <f>((((((((($A75*2)/PI())/2)+('Calcification Rates'!$F$41+'Calcification Rates'!$G$41))^2)*PI())/2))-((((((($A75*2)/PI())/2)^2)*PI())/2)))*('Calcification Rates'!$H$41+'Calcification Rates'!$I$41)</f>
        <v>134.84045043900468</v>
      </c>
      <c r="BM75" s="2">
        <f>((((1-'Calcification Rates'!$J$42)*$A75)*'Calcification Rates'!$F$42*0.1)+('Calcification Rates'!$J$42*$A75*'Calcification Rates'!$F$42))*'Calcification Rates'!$H$42</f>
        <v>28.638068939446669</v>
      </c>
      <c r="BN75" s="2">
        <f>((((1-'Calcification Rates'!$J$42)*BI75)*(('Calcification Rates'!$F$42-'Calcification Rates'!$G$42)*0.1))+('Calcification Rates'!$J$42*BI75*('Calcification Rates'!$F$42-'Calcification Rates'!$G$42)))*('Calcification Rates'!$H$42-'Calcification Rates'!$I$42)</f>
        <v>35.850923685781524</v>
      </c>
      <c r="BO75" s="2">
        <f>((((1-'Calcification Rates'!$J$42)*BI75)*(('Calcification Rates'!$F$42+'Calcification Rates'!$G$42)*0.1))+('Calcification Rates'!$J$42*BI75*('Calcification Rates'!$F$42+'Calcification Rates'!$G$42)))*('Calcification Rates'!$H$42+'Calcification Rates'!$I$42)</f>
        <v>60.741735259949969</v>
      </c>
      <c r="BP75" s="2">
        <f>(2*'Calcification Rates'!$F$43*'Calcification Rates'!$H$43)+0.1*'Calcification Rates'!$F$43*($A75+(2*'Calcification Rates'!$F$43))*'Calcification Rates'!$H$43</f>
        <v>16.742312759504934</v>
      </c>
      <c r="BQ75" s="2">
        <f>(2*('Calcification Rates'!$F$43-'Calcification Rates'!$G$43)*('Calcification Rates'!$H$43-'Calcification Rates'!$I$43))+(0.1*('Calcification Rates'!$F$43-'Calcification Rates'!$G$43)*($A75+(2*'Calcification Rates'!$F$43-'Calcification Rates'!$G$43)))*('Calcification Rates'!$H$43-'Calcification Rates'!$I$43)</f>
        <v>9.763411059581351</v>
      </c>
      <c r="BR75" s="2">
        <f>(2*('Calcification Rates'!$F$43+'Calcification Rates'!$G$43)*('Calcification Rates'!$H$43+'Calcification Rates'!$I$43))+(0.1*('Calcification Rates'!$F$43+'Calcification Rates'!$G$43)*($A75+(2*'Calcification Rates'!$F$43+'Calcification Rates'!$G$43)))*('Calcification Rates'!$H$43+'Calcification Rates'!$I$43)</f>
        <v>25.582817598094913</v>
      </c>
      <c r="BS75" s="2">
        <f>$A75*'Calcification Rates'!$F$44*'Calcification Rates'!$H$44</f>
        <v>116.53054888888889</v>
      </c>
      <c r="BT75" s="2">
        <f>$A75*('Calcification Rates'!$F$44-'Calcification Rates'!$G$44)*('Calcification Rates'!$H$44-'Calcification Rates'!$I$44)</f>
        <v>86.715869931456623</v>
      </c>
      <c r="BU75" s="2">
        <f>$A75*('Calcification Rates'!$F$44+'Calcification Rates'!$G$44)*('Calcification Rates'!$H$44+'Calcification Rates'!$I$44)</f>
        <v>149.69493694718508</v>
      </c>
      <c r="BV75" s="2">
        <f>(2*'Calcification Rates'!$F$45*'Calcification Rates'!$H$45)+0.1*'Calcification Rates'!$F$45*($A75+(2*'Calcification Rates'!$F$45))*'Calcification Rates'!$H$45</f>
        <v>16.742312759504934</v>
      </c>
      <c r="BW75" s="2">
        <f>(2*('Calcification Rates'!$F$45-'Calcification Rates'!$G$45)*('Calcification Rates'!$H$45-'Calcification Rates'!$I$45))+(0.1*('Calcification Rates'!$F$45-'Calcification Rates'!$G$45)*($A75+(2*'Calcification Rates'!$F$45-'Calcification Rates'!$G$45)))*('Calcification Rates'!$H$45-'Calcification Rates'!$I$45)</f>
        <v>9.763411059581351</v>
      </c>
      <c r="BX75" s="2">
        <f>(2*('Calcification Rates'!$F$45+'Calcification Rates'!$G$45)*('Calcification Rates'!$H$45+'Calcification Rates'!$I$45))+(0.1*('Calcification Rates'!$F$45+'Calcification Rates'!$G$45)*($A75+(2*'Calcification Rates'!$F$45+'Calcification Rates'!$G$45)))*('Calcification Rates'!$H$45+'Calcification Rates'!$I$45)</f>
        <v>25.582817598094913</v>
      </c>
      <c r="BY75" s="2">
        <f>$A75*'Calcification Rates'!$F$46*'Calcification Rates'!$H$46</f>
        <v>29.608800000000002</v>
      </c>
      <c r="BZ75" s="2">
        <f>$A75*('Calcification Rates'!$F$46-'Calcification Rates'!$G$46)*('Calcification Rates'!$H$46-'Calcification Rates'!$I$46)</f>
        <v>22.836224999999999</v>
      </c>
      <c r="CA75" s="2">
        <f>$A75*('Calcification Rates'!$F$46+'Calcification Rates'!$G$46)*('Calcification Rates'!$H$46+'Calcification Rates'!$I$46)</f>
        <v>37.071225000000005</v>
      </c>
      <c r="CB75" s="2">
        <f>(2*'Calcification Rates'!$F$47*'Calcification Rates'!$H$47)+0.1*'Calcification Rates'!$F$47*(BL75+(2*'Calcification Rates'!$F$47))*'Calcification Rates'!$H$47</f>
        <v>27.591876168369936</v>
      </c>
      <c r="CC75" s="2">
        <f>(2*('Calcification Rates'!$F$47-'Calcification Rates'!$G$47)*('Calcification Rates'!$H$47-'Calcification Rates'!$I$47))+(0.1*('Calcification Rates'!$F$47-'Calcification Rates'!$G$47)*(BL75+(2*'Calcification Rates'!$F$47-'Calcification Rates'!$G$47)))*('Calcification Rates'!$H$47-'Calcification Rates'!$I$47)</f>
        <v>16.11184083188024</v>
      </c>
      <c r="CD75" s="2">
        <f>(2*('Calcification Rates'!$F$47+'Calcification Rates'!$G$47)*('Calcification Rates'!$H$47+'Calcification Rates'!$I$47))+(0.1*('Calcification Rates'!$F$47+'Calcification Rates'!$G$47)*(BL75+(2*'Calcification Rates'!$F$47+'Calcification Rates'!$G$47)))*('Calcification Rates'!$H$47+'Calcification Rates'!$I$47)</f>
        <v>42.105562488946632</v>
      </c>
      <c r="CE75" s="2">
        <f>(2*'Calcification Rates'!$F$48*'Calcification Rates'!$H$48)+0.1*'Calcification Rates'!$F$48*($A75+(2*'Calcification Rates'!$F$48))*'Calcification Rates'!$H$48</f>
        <v>16.742312759504934</v>
      </c>
      <c r="CF75" s="2">
        <f>(2*('Calcification Rates'!$F$48-'Calcification Rates'!$G$48)*('Calcification Rates'!$H$48-'Calcification Rates'!$I$48))+(0.1*('Calcification Rates'!$F$48-'Calcification Rates'!$G$48)*($A75+(2*'Calcification Rates'!$F$48-'Calcification Rates'!$G$48)))*('Calcification Rates'!$H$48-'Calcification Rates'!$I$48)</f>
        <v>9.763411059581351</v>
      </c>
      <c r="CG75" s="2">
        <f>(2*('Calcification Rates'!$F$48+'Calcification Rates'!$G$48)*('Calcification Rates'!$H$48+'Calcification Rates'!$I$48))+(0.1*('Calcification Rates'!$F$48+'Calcification Rates'!$G$48)*($A75+(2*'Calcification Rates'!$F$48+'Calcification Rates'!$G$48)))*('Calcification Rates'!$H$48+'Calcification Rates'!$I$48)</f>
        <v>25.582817598094913</v>
      </c>
      <c r="CH75" s="2">
        <f>((((1-'Calcification Rates'!$J$52)*$A75)*'Calcification Rates'!$F$52*0.1)+('Calcification Rates'!$J$52*$A75*'Calcification Rates'!$F$52))*'Calcification Rates'!$H$52</f>
        <v>161.67081364000001</v>
      </c>
      <c r="CI75" s="2">
        <f>((((1-'Calcification Rates'!$J$52)*$A75)*(('Calcification Rates'!$F$52-'Calcification Rates'!$G$52)*0.1))+('Calcification Rates'!$J$52*$A75*('Calcification Rates'!$F$52-'Calcification Rates'!$G$52)))*('Calcification Rates'!$H$52-'Calcification Rates'!$I$52)</f>
        <v>105.83198855605423</v>
      </c>
      <c r="CJ75" s="2">
        <f>((((1-'Calcification Rates'!$J$52)*$A75)*(('Calcification Rates'!$F$52+'Calcification Rates'!$G$52)*0.1))+('Calcification Rates'!$J$52*$A75*('Calcification Rates'!$F$52+'Calcification Rates'!$G$52)))*('Calcification Rates'!$H$52+'Calcification Rates'!$I$52)</f>
        <v>228.72780126091143</v>
      </c>
      <c r="CK75" s="2">
        <f>((((1-'Calcification Rates'!$J$53)*$A75)*'Calcification Rates'!$F$53*0.1)+('Calcification Rates'!$J$53*$A75*'Calcification Rates'!$F$53))*'Calcification Rates'!$H$53</f>
        <v>193.46930202290918</v>
      </c>
      <c r="CL75" s="2">
        <f>((((1-'Calcification Rates'!$J$53)*$A75)*(('Calcification Rates'!$F$53-'Calcification Rates'!$G$53)*0.1))+('Calcification Rates'!$J$53*$A75*('Calcification Rates'!$F$53-'Calcification Rates'!$G$53)))*('Calcification Rates'!$H$53-'Calcification Rates'!$I$53)</f>
        <v>133.8973598466244</v>
      </c>
      <c r="CM75" s="2">
        <f>((((1-'Calcification Rates'!$J$53)*$A75)*(('Calcification Rates'!$F$53+'Calcification Rates'!$G$53)*0.1))+('Calcification Rates'!$J$53*$A75*('Calcification Rates'!$F$53+'Calcification Rates'!$G$53)))*('Calcification Rates'!$H$53+'Calcification Rates'!$I$53)</f>
        <v>263.94095683684918</v>
      </c>
      <c r="CN75" s="2">
        <f>((((1-'Calcification Rates'!$J$54)*$A75)*'Calcification Rates'!$F$54*0.1)+('Calcification Rates'!$J$54*$A75*'Calcification Rates'!$F$54))*'Calcification Rates'!$H$54</f>
        <v>164.94788918256151</v>
      </c>
      <c r="CO75" s="2">
        <f>((((1-'Calcification Rates'!$J$54)*$A75)*(('Calcification Rates'!$F$54-'Calcification Rates'!$G$54)*0.1))+('Calcification Rates'!$J$54*$A75*('Calcification Rates'!$F$54-'Calcification Rates'!$G$54)))*('Calcification Rates'!$H$54-'Calcification Rates'!$I$54)</f>
        <v>117.97706681919496</v>
      </c>
      <c r="CP75" s="2">
        <f>((((1-'Calcification Rates'!$J$54)*$A75)*(('Calcification Rates'!$F$54+'Calcification Rates'!$G$54)*0.1))+('Calcification Rates'!$J$54*$A75*('Calcification Rates'!$F$54+'Calcification Rates'!$G$54)))*('Calcification Rates'!$H$54+'Calcification Rates'!$I$54)</f>
        <v>219.38456384091637</v>
      </c>
      <c r="CQ75" s="2">
        <f>((((1-'Calcification Rates'!$J$55)*$A75)*'Calcification Rates'!$F$55*0.1)+('Calcification Rates'!$J$55*$A75*'Calcification Rates'!$F$55))*'Calcification Rates'!$H$55</f>
        <v>164.96050401927081</v>
      </c>
      <c r="CR75" s="2">
        <f>((((1-'Calcification Rates'!$J$55)*$A75)*(('Calcification Rates'!$F$55-'Calcification Rates'!$G$55)*0.1))+('Calcification Rates'!$J$55*$A75*('Calcification Rates'!$F$55-'Calcification Rates'!$G$55)))*('Calcification Rates'!$H$55-'Calcification Rates'!$I$55)</f>
        <v>120.54093243396335</v>
      </c>
      <c r="CS75" s="2">
        <f>((((1-'Calcification Rates'!$J$55)*$A75)*(('Calcification Rates'!$F$55+'Calcification Rates'!$G$55)*0.1))+('Calcification Rates'!$J$55*$A75*('Calcification Rates'!$F$55+'Calcification Rates'!$G$55)))*('Calcification Rates'!$H$55+'Calcification Rates'!$I$55)</f>
        <v>216.13512723926661</v>
      </c>
      <c r="CT75" s="2">
        <f>((((1-'Calcification Rates'!$J$56)*$A75)*'Calcification Rates'!$F$56*0.1)+('Calcification Rates'!$J$56*$A75*'Calcification Rates'!$F$56))*'Calcification Rates'!$H$56</f>
        <v>159.33464598333333</v>
      </c>
      <c r="CU75" s="2">
        <f>((((1-'Calcification Rates'!$J$56)*$A75)*(('Calcification Rates'!$F$56-'Calcification Rates'!$G$56)*0.1))+('Calcification Rates'!$J$56*$A75*('Calcification Rates'!$F$56-'Calcification Rates'!$G$56)))*('Calcification Rates'!$H$56-'Calcification Rates'!$I$56)</f>
        <v>118.06608563884147</v>
      </c>
      <c r="CV75" s="2">
        <f>((((1-'Calcification Rates'!$J$56)*$A75)*(('Calcification Rates'!$F$56+'Calcification Rates'!$G$56)*0.1))+('Calcification Rates'!$J$56*$A75*('Calcification Rates'!$F$56+'Calcification Rates'!$G$56)))*('Calcification Rates'!$H$56+'Calcification Rates'!$I$56)</f>
        <v>206.67232150732985</v>
      </c>
      <c r="CW75" s="2">
        <f>((((1-'Calcification Rates'!$J$57)*$A75)*'Calcification Rates'!$F$57*0.1)+('Calcification Rates'!$J$57*$A75*'Calcification Rates'!$F$57))*'Calcification Rates'!$H$57</f>
        <v>162.95588793749997</v>
      </c>
      <c r="CX75" s="2">
        <f>((((1-'Calcification Rates'!$J$57)*$A75)*(('Calcification Rates'!$F$57-'Calcification Rates'!$G$57)*0.1))+('Calcification Rates'!$J$57*$A75*('Calcification Rates'!$F$57-'Calcification Rates'!$G$57)))*('Calcification Rates'!$H$57-'Calcification Rates'!$I$57)</f>
        <v>106.71357740433749</v>
      </c>
      <c r="CY75" s="2">
        <f>((((1-'Calcification Rates'!$J$57)*$A75)*(('Calcification Rates'!$F$57+'Calcification Rates'!$G$57)*0.1))+('Calcification Rates'!$J$57*$A75*('Calcification Rates'!$F$57+'Calcification Rates'!$G$57)))*('Calcification Rates'!$H$57+'Calcification Rates'!$I$57)</f>
        <v>229.31339043650365</v>
      </c>
      <c r="CZ75" s="2">
        <f>((((1-'Calcification Rates'!$J$58)*$A75)*'Calcification Rates'!$F$58*0.1)+('Calcification Rates'!$J$58*$A75*'Calcification Rates'!$F$58))*'Calcification Rates'!$H$58</f>
        <v>164.94788918256151</v>
      </c>
      <c r="DA75" s="2">
        <f>((((1-'Calcification Rates'!$J$58)*$A75)*(('Calcification Rates'!$F$58-'Calcification Rates'!$G$58)*0.1))+('Calcification Rates'!$J$58*$A75*('Calcification Rates'!$F$58-'Calcification Rates'!$G$58)))*('Calcification Rates'!$H$58-'Calcification Rates'!$I$58)</f>
        <v>117.97706681919496</v>
      </c>
      <c r="DB75" s="2">
        <f>((((1-'Calcification Rates'!$J$58)*$A75)*(('Calcification Rates'!$F$58+'Calcification Rates'!$G$58)*0.1))+('Calcification Rates'!$J$58*$A75*('Calcification Rates'!$F$58+'Calcification Rates'!$G$58)))*('Calcification Rates'!$H$58+'Calcification Rates'!$I$58)</f>
        <v>219.38456384091637</v>
      </c>
      <c r="DC75" s="2">
        <f>((((1-'Calcification Rates'!$J$59)*$A75)*'Calcification Rates'!$F$59*0.1)+('Calcification Rates'!$J$59*$A75*'Calcification Rates'!$F$59))*'Calcification Rates'!$H$59</f>
        <v>136.73955287999999</v>
      </c>
      <c r="DD75" s="2">
        <f>((((1-'Calcification Rates'!$J$59)*$A75)*(('Calcification Rates'!$F$59-'Calcification Rates'!$G$59)*0.1))+('Calcification Rates'!$J$59*$A75*('Calcification Rates'!$F$59-'Calcification Rates'!$G$59)))*('Calcification Rates'!$H$59-'Calcification Rates'!$I$59)</f>
        <v>106.07569409999999</v>
      </c>
      <c r="DE75" s="2">
        <f>((((1-'Calcification Rates'!$J$59)*$A75)*(('Calcification Rates'!$F$59+'Calcification Rates'!$G$59)*0.1))+('Calcification Rates'!$J$59*$A75*('Calcification Rates'!$F$59+'Calcification Rates'!$G$59)))*('Calcification Rates'!$H$59+'Calcification Rates'!$I$59)</f>
        <v>170.31107028</v>
      </c>
      <c r="DF75" s="2">
        <f>((((1-'Calcification Rates'!$J$60)*$A75)*'Calcification Rates'!$F$60*0.1)+('Calcification Rates'!$J$60*$A75*'Calcification Rates'!$F$60))*'Calcification Rates'!$H$60</f>
        <v>177.64742381707316</v>
      </c>
      <c r="DG75" s="2">
        <f>((((1-'Calcification Rates'!$J$60)*$A75)*(('Calcification Rates'!$F$60-'Calcification Rates'!$G$60)*0.1))+('Calcification Rates'!$J$60*$A75*('Calcification Rates'!$F$60-'Calcification Rates'!$G$60)))*('Calcification Rates'!$H$60-'Calcification Rates'!$I$60)</f>
        <v>135.72473603932136</v>
      </c>
      <c r="DH75" s="2">
        <f>((((1-'Calcification Rates'!$J$60)*$A75)*(('Calcification Rates'!$F$60+'Calcification Rates'!$G$60)*0.1))+('Calcification Rates'!$J$60*$A75*('Calcification Rates'!$F$60+'Calcification Rates'!$G$60)))*('Calcification Rates'!$H$60+'Calcification Rates'!$I$60)</f>
        <v>225.04014619029971</v>
      </c>
      <c r="DI75" s="2">
        <f>((((1-'Calcification Rates'!$J$61)*$A75)*'Calcification Rates'!$F$61*0.1)+('Calcification Rates'!$J$61*$A75*'Calcification Rates'!$F$61))*'Calcification Rates'!$H$61</f>
        <v>164.94788918256151</v>
      </c>
      <c r="DJ75" s="2">
        <f>((((1-'Calcification Rates'!$J$61)*$A75)*(('Calcification Rates'!$F$61-'Calcification Rates'!$G$61)*0.1))+('Calcification Rates'!$J$61*$A75*('Calcification Rates'!$F$61-'Calcification Rates'!$G$61)))*('Calcification Rates'!$H$61-'Calcification Rates'!$I$61)</f>
        <v>117.97706681919496</v>
      </c>
      <c r="DK75" s="2">
        <f>((((1-'Calcification Rates'!$J$61)*$A75)*(('Calcification Rates'!$F$61+'Calcification Rates'!$G$61)*0.1))+('Calcification Rates'!$J$61*$A75*('Calcification Rates'!$F$61+'Calcification Rates'!$G$61)))*('Calcification Rates'!$H$61+'Calcification Rates'!$I$61)</f>
        <v>219.38456384091637</v>
      </c>
      <c r="DL75" s="2">
        <f>(2*'Calcification Rates'!$F$62*'Calcification Rates'!$H$62)+0.1*'Calcification Rates'!$F$62*(CV75+(2*'Calcification Rates'!$F$62))*'Calcification Rates'!$H$62</f>
        <v>40.194378808642632</v>
      </c>
      <c r="DM75" s="2">
        <f>(2*('Calcification Rates'!$F$62-'Calcification Rates'!$G$62)*('Calcification Rates'!$H$62-'Calcification Rates'!$I$62))+(0.1*('Calcification Rates'!$F$62-'Calcification Rates'!$G$62)*(CV75+(2*'Calcification Rates'!$F$62-'Calcification Rates'!$G$62)))*('Calcification Rates'!$H$62-'Calcification Rates'!$I$62)</f>
        <v>23.485971933009232</v>
      </c>
      <c r="DN75" s="2">
        <f>(2*('Calcification Rates'!$F$62+'Calcification Rates'!$G$62)*('Calcification Rates'!$H$62+'Calcification Rates'!$I$62))+(0.1*('Calcification Rates'!$F$62+'Calcification Rates'!$G$62)*(CV75+(2*'Calcification Rates'!$F$62+'Calcification Rates'!$G$62)))*('Calcification Rates'!$H$62+'Calcification Rates'!$I$62)</f>
        <v>61.297849612811113</v>
      </c>
      <c r="DO75" s="2">
        <f>((((((((($A75*2)/PI())/2)+'Calcification Rates'!$F$63)^2)*PI())/2))-((((((($A75*2)/PI())/2)^2)*PI())/2)))*'Calcification Rates'!$H$63</f>
        <v>78.077339077386469</v>
      </c>
      <c r="DP75" s="2">
        <f>((((((((($A75*2)/PI())/2)+('Calcification Rates'!$F$63-'Calcification Rates'!$G$63))^2)*PI())/2))-((((((($A75*2)/PI())/2)^2)*PI())/2)))*('Calcification Rates'!$H$63-'Calcification Rates'!$I$63)</f>
        <v>57.464988790502979</v>
      </c>
      <c r="DQ75" s="2">
        <f>((((((((($A75*2)/PI())/2)+('Calcification Rates'!$F$63+'Calcification Rates'!$G$63))^2)*PI())/2))-((((((($A75*2)/PI())/2)^2)*PI())/2)))*('Calcification Rates'!$H$63+'Calcification Rates'!$I$63)</f>
        <v>101.0297724756405</v>
      </c>
      <c r="DR75" s="2">
        <f>(2*'Calcification Rates'!$F$64*'Calcification Rates'!$H$64)+0.1*'Calcification Rates'!$F$64*($A75+(2*'Calcification Rates'!$F$64))*'Calcification Rates'!$H$64</f>
        <v>16.742312759504934</v>
      </c>
      <c r="DS75" s="2">
        <f>(2*('Calcification Rates'!$F$64-'Calcification Rates'!$G$64)*('Calcification Rates'!$H$64-'Calcification Rates'!$I$64))+(0.1*('Calcification Rates'!$F$64-'Calcification Rates'!$G$64)*($A75+(2*'Calcification Rates'!$F$64-'Calcification Rates'!$G$64)))*('Calcification Rates'!$H$64-'Calcification Rates'!$I$64)</f>
        <v>9.763411059581351</v>
      </c>
      <c r="DT75" s="2">
        <f>(2*('Calcification Rates'!$F$64+'Calcification Rates'!$G$64)*('Calcification Rates'!$H$64+'Calcification Rates'!$I$64))+(0.1*('Calcification Rates'!$F$64+'Calcification Rates'!$G$64)*($A75+(2*'Calcification Rates'!$F$64+'Calcification Rates'!$G$64)))*('Calcification Rates'!$H$64+'Calcification Rates'!$I$64)</f>
        <v>25.582817598094913</v>
      </c>
      <c r="DU75" s="2">
        <f>((((((((($A75*2)/PI())/2)+'Calcification Rates'!$F$65)^2)*PI())/2))-((((((($A75*2)/PI())/2)^2)*PI())/2)))*'Calcification Rates'!$H$65</f>
        <v>78.077339077386469</v>
      </c>
      <c r="DV75" s="2">
        <f>((((((((($A75*2)/PI())/2)+('Calcification Rates'!$F$65-'Calcification Rates'!$G$65))^2)*PI())/2))-((((((($A75*2)/PI())/2)^2)*PI())/2)))*('Calcification Rates'!$H$65-'Calcification Rates'!$I$65)</f>
        <v>57.464988790502979</v>
      </c>
      <c r="DW75" s="2">
        <f>((((((((($A75*2)/PI())/2)+('Calcification Rates'!$F$65+'Calcification Rates'!$G$65))^2)*PI())/2))-((((((($A75*2)/PI())/2)^2)*PI())/2)))*('Calcification Rates'!$H$65+'Calcification Rates'!$I$65)</f>
        <v>101.0297724756405</v>
      </c>
      <c r="DX75" s="2">
        <f>(2*'Calcification Rates'!$F$66*'Calcification Rates'!$H$66)+0.1*'Calcification Rates'!$F$66*(DH75+(2*'Calcification Rates'!$F$66))*'Calcification Rates'!$H$66</f>
        <v>43.416911587205696</v>
      </c>
      <c r="DY75" s="2">
        <f>(2*('Calcification Rates'!$F$66-'Calcification Rates'!$G$66)*('Calcification Rates'!$H$66-'Calcification Rates'!$I$66))+(0.1*('Calcification Rates'!$F$66-'Calcification Rates'!$G$66)*(DH75+(2*'Calcification Rates'!$F$66-'Calcification Rates'!$G$66)))*('Calcification Rates'!$H$66-'Calcification Rates'!$I$66)</f>
        <v>25.371579884470474</v>
      </c>
      <c r="DZ75" s="2">
        <f>(2*('Calcification Rates'!$F$66+'Calcification Rates'!$G$66)*('Calcification Rates'!$H$66+'Calcification Rates'!$I$66))+(0.1*('Calcification Rates'!$F$66+'Calcification Rates'!$G$66)*(DH75+(2*'Calcification Rates'!$F$66+'Calcification Rates'!$G$66)))*('Calcification Rates'!$H$66+'Calcification Rates'!$I$66)</f>
        <v>66.205428378524331</v>
      </c>
      <c r="EA75" s="2">
        <f>((((((((($A75*2)/PI())/2)+'Calcification Rates'!$F$67)^2)*PI())/2))-((((((($A75*2)/PI())/2)^2)*PI())/2)))*'Calcification Rates'!$H$67</f>
        <v>78.077339077386469</v>
      </c>
      <c r="EB75" s="2">
        <f>((((((((($A75*2)/PI())/2)+('Calcification Rates'!$F$67-'Calcification Rates'!$G$67))^2)*PI())/2))-((((((($A75*2)/PI())/2)^2)*PI())/2)))*('Calcification Rates'!$H$67-'Calcification Rates'!$I$67)</f>
        <v>57.464988790502979</v>
      </c>
      <c r="EC75" s="2">
        <f>((((((((($A75*2)/PI())/2)+('Calcification Rates'!$F$67+'Calcification Rates'!$G$67))^2)*PI())/2))-((((((($A75*2)/PI())/2)^2)*PI())/2)))*('Calcification Rates'!$H$67+'Calcification Rates'!$I$67)</f>
        <v>101.0297724756405</v>
      </c>
      <c r="ED75" s="2">
        <f>((((((((($A75*2)/PI())/2)+'Calcification Rates'!$F$68)^2)*PI())/2))-((((((($A75*2)/PI())/2)^2)*PI())/2)))*'Calcification Rates'!$H$68</f>
        <v>78.077339077386469</v>
      </c>
      <c r="EE75" s="2">
        <f>((((((((($A75*2)/PI())/2)+('Calcification Rates'!$F$68-'Calcification Rates'!$G$68))^2)*PI())/2))-((((((($A75*2)/PI())/2)^2)*PI())/2)))*('Calcification Rates'!$H$68-'Calcification Rates'!$I$68)</f>
        <v>57.464988790502979</v>
      </c>
      <c r="EF75" s="2">
        <f>((((((((($A75*2)/PI())/2)+('Calcification Rates'!$F$68+'Calcification Rates'!$G$68))^2)*PI())/2))-((((((($A75*2)/PI())/2)^2)*PI())/2)))*('Calcification Rates'!$H$68+'Calcification Rates'!$I$68)</f>
        <v>101.0297724756405</v>
      </c>
      <c r="EG75" s="2">
        <f>((((1-'Calcification Rates'!$J$69)*$A75)*'Calcification Rates'!$F$69*0.1)+('Calcification Rates'!$J$69*$A75*'Calcification Rates'!$F$69))*'Calcification Rates'!$H$69</f>
        <v>22.405667350000005</v>
      </c>
      <c r="EH75" s="2">
        <f>((((1-'Calcification Rates'!$J$69)*EC75)*(('Calcification Rates'!$F$69-'Calcification Rates'!$G$69)*0.1))+('Calcification Rates'!$J$69*EC75*('Calcification Rates'!$F$69-'Calcification Rates'!$G$69)))*('Calcification Rates'!$H$69-'Calcification Rates'!$I$69)</f>
        <v>22.914332306906879</v>
      </c>
      <c r="EI75" s="2">
        <f>((((1-'Calcification Rates'!$J$69)*EC75)*(('Calcification Rates'!$F$69+'Calcification Rates'!$G$69)*0.1))+('Calcification Rates'!$J$69*EC75*('Calcification Rates'!$F$69+'Calcification Rates'!$G$69)))*('Calcification Rates'!$H$69+'Calcification Rates'!$I$69)</f>
        <v>39.964212822886189</v>
      </c>
      <c r="EJ75" s="2">
        <f>(2*'Calcification Rates'!$F$70*'Calcification Rates'!$H$70)+0.1*'Calcification Rates'!$F$70*(DT75+(2*'Calcification Rates'!$F$70))*'Calcification Rates'!$H$70</f>
        <v>8.4232315838816696</v>
      </c>
      <c r="EK75" s="2">
        <f>(2*('Calcification Rates'!$F$70-'Calcification Rates'!$G$70)*('Calcification Rates'!$H$70-'Calcification Rates'!$I$70))+(0.1*('Calcification Rates'!$F$70-'Calcification Rates'!$G$70)*(DT75+(2*'Calcification Rates'!$F$70-'Calcification Rates'!$G$70)))*('Calcification Rates'!$H$70-'Calcification Rates'!$I$70)</f>
        <v>4.8956481254207764</v>
      </c>
      <c r="EL75" s="2">
        <f>(2*('Calcification Rates'!$F$70+'Calcification Rates'!$G$70)*('Calcification Rates'!$H$70+'Calcification Rates'!$I$70))+(0.1*('Calcification Rates'!$F$70+'Calcification Rates'!$G$70)*(DT75+(2*'Calcification Rates'!$F$70+'Calcification Rates'!$G$70)))*('Calcification Rates'!$H$70+'Calcification Rates'!$I$70)</f>
        <v>12.913731220038585</v>
      </c>
      <c r="EM75" s="2">
        <f>((((1-'Calcification Rates'!$J$71)*$A75)*'Calcification Rates'!$F$71*0.1)+('Calcification Rates'!$J$71*$A75*'Calcification Rates'!$F$71))*'Calcification Rates'!$H$71</f>
        <v>164.94788918256151</v>
      </c>
      <c r="EN75" s="2">
        <f>((((1-'Calcification Rates'!$J$71)*$A75)*(('Calcification Rates'!$F$71-'Calcification Rates'!$G$71)*0.1))+('Calcification Rates'!$J$71*$A75*('Calcification Rates'!$F$71-'Calcification Rates'!$G$71)))*('Calcification Rates'!$H$71-'Calcification Rates'!$I$71)</f>
        <v>117.97706681919496</v>
      </c>
      <c r="EO75" s="2">
        <f>((((1-'Calcification Rates'!$J$71)*$A75)*(('Calcification Rates'!$F$71+'Calcification Rates'!$G$71)*0.1))+('Calcification Rates'!$J$71*$A75*('Calcification Rates'!$F$71+'Calcification Rates'!$G$71)))*('Calcification Rates'!$H$71+'Calcification Rates'!$I$71)</f>
        <v>219.38456384091637</v>
      </c>
      <c r="EP75" s="2">
        <f>(2*'Calcification Rates'!$F$72*'Calcification Rates'!$H$72)+0.1*'Calcification Rates'!$F$72*($A75+(2*'Calcification Rates'!$F$72))*'Calcification Rates'!$H$72</f>
        <v>16.742312759504934</v>
      </c>
      <c r="EQ75" s="2">
        <f>(2*('Calcification Rates'!$F$72-'Calcification Rates'!$G$72)*('Calcification Rates'!$H$72-'Calcification Rates'!$I$72))+(0.1*('Calcification Rates'!$F$72-'Calcification Rates'!$G$72)*($A75+(2*'Calcification Rates'!$F$72-'Calcification Rates'!$G$72)))*('Calcification Rates'!$H$72-'Calcification Rates'!$I$72)</f>
        <v>9.763411059581351</v>
      </c>
      <c r="ER75" s="2">
        <f>(2*('Calcification Rates'!$F$72+'Calcification Rates'!$G$72)*('Calcification Rates'!$H$72+'Calcification Rates'!$I$72))+(0.1*('Calcification Rates'!$F$72+'Calcification Rates'!$G$72)*($A75+(2*'Calcification Rates'!$F$72+'Calcification Rates'!$G$72)))*('Calcification Rates'!$H$72+'Calcification Rates'!$I$72)</f>
        <v>25.582817598094913</v>
      </c>
      <c r="ES75" s="2">
        <f>$A75*'Calcification Rates'!$F$73*'Calcification Rates'!$H$73</f>
        <v>98.550000000000011</v>
      </c>
      <c r="ET75" s="2">
        <f>$A75*('Calcification Rates'!$F$73-'Calcification Rates'!$G$73)*('Calcification Rates'!$H$73-'Calcification Rates'!$I$73)</f>
        <v>68.998870000000011</v>
      </c>
      <c r="EU75" s="2">
        <f>$A75*('Calcification Rates'!$F$73+'Calcification Rates'!$G$73)*('Calcification Rates'!$H$73+'Calcification Rates'!$I$73)</f>
        <v>133.33012000000002</v>
      </c>
      <c r="EV75" s="2">
        <f>(2*'Calcification Rates'!$F$74*'Calcification Rates'!$H$74)+0.1*'Calcification Rates'!$F$74*($A75+(2*'Calcification Rates'!$F$74))*'Calcification Rates'!$H$74</f>
        <v>16.742312759504934</v>
      </c>
      <c r="EW75" s="2">
        <f>(2*('Calcification Rates'!$F$74-'Calcification Rates'!$G$74)*('Calcification Rates'!$H$74-'Calcification Rates'!$I$74))+(0.1*('Calcification Rates'!$F$74-'Calcification Rates'!$G$74)*($A75+(2*'Calcification Rates'!$F$74-'Calcification Rates'!$G$74)))*('Calcification Rates'!$H$74-'Calcification Rates'!$I$74)</f>
        <v>9.763411059581351</v>
      </c>
      <c r="EX75" s="2">
        <f>(2*('Calcification Rates'!$F$74+'Calcification Rates'!$G$74)*('Calcification Rates'!$H$74+'Calcification Rates'!$I$74))+(0.1*('Calcification Rates'!$F$74+'Calcification Rates'!$G$74)*($A75+(2*'Calcification Rates'!$F$74+'Calcification Rates'!$G$74)))*('Calcification Rates'!$H$74+'Calcification Rates'!$I$74)</f>
        <v>25.582817598094913</v>
      </c>
      <c r="EY75" s="2">
        <f>$A75*'Calcification Rates'!$F$75*'Calcification Rates'!$H$75</f>
        <v>61.54775006802722</v>
      </c>
      <c r="EZ75" s="2">
        <f>$A75*('Calcification Rates'!$F$75-'Calcification Rates'!$G$75)*('Calcification Rates'!$H$75-'Calcification Rates'!$I$75)</f>
        <v>47.778581132266886</v>
      </c>
      <c r="FA75" s="2">
        <f>$A75*('Calcification Rates'!$F$75+'Calcification Rates'!$G$75)*('Calcification Rates'!$H$75+'Calcification Rates'!$I$75)</f>
        <v>76.918215389278004</v>
      </c>
      <c r="FB75" s="2">
        <f>((((1-'Calcification Rates'!$J$76)*$A75)*'Calcification Rates'!$F$76*0.1)+('Calcification Rates'!$J$76*$A75*'Calcification Rates'!$F$76))*'Calcification Rates'!$H$76</f>
        <v>42.139979999999994</v>
      </c>
      <c r="FC75" s="2">
        <f>((((1-'Calcification Rates'!$J$76)*$A75)*(('Calcification Rates'!$F$76-'Calcification Rates'!$G$76)*0.1))+('Calcification Rates'!$J$76*$A75*('Calcification Rates'!$F$76-'Calcification Rates'!$G$76)))*('Calcification Rates'!$H$76-'Calcification Rates'!$I$76)</f>
        <v>29.494240223999999</v>
      </c>
      <c r="FD75" s="2">
        <f>((((1-'Calcification Rates'!$J$76)*$A75)*(('Calcification Rates'!$F$76+'Calcification Rates'!$G$76)*0.1))+('Calcification Rates'!$J$76*$A75*('Calcification Rates'!$F$76+'Calcification Rates'!$G$76)))*('Calcification Rates'!$H$76+'Calcification Rates'!$I$76)</f>
        <v>57.025693823999994</v>
      </c>
      <c r="FE75" s="113">
        <f>$A75*'Calcification Rates'!$F$77*'Calcification Rates'!$H$77</f>
        <v>129.21000000000004</v>
      </c>
      <c r="FF75" s="113">
        <f>$A75*('Calcification Rates'!$F$77-'Calcification Rates'!$G$77)*('Calcification Rates'!$H$77-'Calcification Rates'!$I$77)</f>
        <v>90.293700000000015</v>
      </c>
      <c r="FG75" s="113">
        <f>$A75*('Calcification Rates'!$F$77+'Calcification Rates'!$G$77)*('Calcification Rates'!$H$77+'Calcification Rates'!$I$77)</f>
        <v>175.05400000000003</v>
      </c>
      <c r="FH75" s="113">
        <f>$A75*'Calcification Rates'!$F$81*'Calcification Rates'!$H$81</f>
        <v>12.994</v>
      </c>
      <c r="FI75" s="113">
        <f>$A75*('Calcification Rates'!$F$81-'Calcification Rates'!$G$81)*('Calcification Rates'!$H$81-'Calcification Rates'!$I$81)</f>
        <v>7.3729999999999993</v>
      </c>
      <c r="FJ75" s="113">
        <f>$A75*('Calcification Rates'!$F$81+'Calcification Rates'!$G$81)*('Calcification Rates'!$H$81+'Calcification Rates'!$I$81)</f>
        <v>18.615000000000002</v>
      </c>
      <c r="FK75" s="113">
        <f>$A75*'Calcification Rates'!$F$84*'Calcification Rates'!$H$84</f>
        <v>12.994</v>
      </c>
      <c r="FL75" s="113">
        <f>$A75*('Calcification Rates'!$F$84-'Calcification Rates'!$G$84)*('Calcification Rates'!$H$84-'Calcification Rates'!$I$84)</f>
        <v>7.3729999999999993</v>
      </c>
      <c r="FM75" s="113">
        <f>$A75*('Calcification Rates'!$F$84+'Calcification Rates'!$G$84)*('Calcification Rates'!$H$84+'Calcification Rates'!$I$84)</f>
        <v>18.615000000000002</v>
      </c>
    </row>
    <row r="76" spans="1:169" x14ac:dyDescent="0.3">
      <c r="A76" s="1">
        <v>74</v>
      </c>
      <c r="B76" s="2">
        <f>((((1-'Calcification Rates'!$J$11)*A76)*'Calcification Rates'!$F$11*0.1)+('Calcification Rates'!$J$11*A76*'Calcification Rates'!$F$11))*'Calcification Rates'!$H$11</f>
        <v>167.20744930835005</v>
      </c>
      <c r="C76" s="2">
        <f>((((1-'Calcification Rates'!$J$11)*A76)*(('Calcification Rates'!$F$11-'Calcification Rates'!$G$11)*0.1))+('Calcification Rates'!$J$11*A76*('Calcification Rates'!$F$11-'Calcification Rates'!$G$11)))*('Calcification Rates'!$H$11-'Calcification Rates'!$I$11)</f>
        <v>119.59319102219766</v>
      </c>
      <c r="D76" s="2">
        <f>((((1-'Calcification Rates'!$J$11)*A76)*(('Calcification Rates'!$F$11+'Calcification Rates'!$G$11)*0.1))+('Calcification Rates'!$J$11*A76*('Calcification Rates'!$F$11+'Calcification Rates'!$G$11)))*('Calcification Rates'!$H$11+'Calcification Rates'!$I$11)</f>
        <v>222.38983183873714</v>
      </c>
      <c r="E76" s="2">
        <f>((((1-'Calcification Rates'!$J$12)*A76)*'Calcification Rates'!$F$12*0.1)+('Calcification Rates'!$J$12*A76*'Calcification Rates'!$F$12))*'Calcification Rates'!$H$12</f>
        <v>29.030371253685669</v>
      </c>
      <c r="F76" s="2">
        <f>((((1-'Calcification Rates'!$J$12)*A76)*(('Calcification Rates'!$F$12-'Calcification Rates'!$G$12)*0.1))+('Calcification Rates'!$J$12*A76*('Calcification Rates'!$F$12-'Calcification Rates'!$G$12)))*('Calcification Rates'!$H$12-'Calcification Rates'!$I$12)</f>
        <v>21.887495989342408</v>
      </c>
      <c r="G76" s="2">
        <f>((((1-'Calcification Rates'!$J$12)*A76)*(('Calcification Rates'!$F$12+'Calcification Rates'!$G$12)*0.1))+('Calcification Rates'!$J$12*A76*('Calcification Rates'!$F$12+'Calcification Rates'!$G$12)))*('Calcification Rates'!$H$12+'Calcification Rates'!$I$12)</f>
        <v>37.083688513585678</v>
      </c>
      <c r="H76" s="2">
        <f>(2*'Calcification Rates'!$F$13*'Calcification Rates'!$H$13)+0.1*'Calcification Rates'!$F$13*(A76+(2*'Calcification Rates'!$F$13))*'Calcification Rates'!$H$13</f>
        <v>16.917757202937089</v>
      </c>
      <c r="I76" s="2">
        <f>(2*('Calcification Rates'!$F$13-'Calcification Rates'!$G$13)*('Calcification Rates'!$H$13-'Calcification Rates'!$I$13))+(0.1*('Calcification Rates'!$F$13-'Calcification Rates'!$G$13)*(A76+(2*'Calcification Rates'!$F$13-'Calcification Rates'!$G$13)))*('Calcification Rates'!$H$13-'Calcification Rates'!$I$13)</f>
        <v>9.8660692667456171</v>
      </c>
      <c r="J76" s="2">
        <f>(2*('Calcification Rates'!$F$13+'Calcification Rates'!$G$13)*('Calcification Rates'!$H$13+'Calcification Rates'!$I$13))+(0.1*('Calcification Rates'!$F$13+'Calcification Rates'!$G$13)*(A76+(2*'Calcification Rates'!$F$13+'Calcification Rates'!$G$13)))*('Calcification Rates'!$H$13+'Calcification Rates'!$I$13)</f>
        <v>25.850001047981785</v>
      </c>
      <c r="K76" s="2">
        <f>(2*'Calcification Rates'!$F$14*'Calcification Rates'!$H$14)+0.1*'Calcification Rates'!$F$14*(A76+(2*'Calcification Rates'!$F$14))*'Calcification Rates'!$H$14</f>
        <v>31.616738283846431</v>
      </c>
      <c r="L76" s="2">
        <f>(2*('Calcification Rates'!$F$14-'Calcification Rates'!$G$14)*('Calcification Rates'!$H$14-'Calcification Rates'!$I$14))+(0.1*('Calcification Rates'!$F$14-'Calcification Rates'!$G$14)*(A76+(2*'Calcification Rates'!$F$14-'Calcification Rates'!$G$14)))*('Calcification Rates'!$H$14-'Calcification Rates'!$I$14)</f>
        <v>19.749266363028092</v>
      </c>
      <c r="M76" s="2">
        <f>(2*('Calcification Rates'!$F$14+'Calcification Rates'!$G$14)*('Calcification Rates'!$H$14+'Calcification Rates'!$I$14))+(0.1*('Calcification Rates'!$F$14+'Calcification Rates'!$G$14)*(A76+(2*'Calcification Rates'!$F$14+'Calcification Rates'!$G$14)))*('Calcification Rates'!$H$14+'Calcification Rates'!$I$14)</f>
        <v>46.320408971770092</v>
      </c>
      <c r="N76" s="2">
        <f>((((((((($A76*2)/PI())/2)+'Calcification Rates'!$F$15)^2)*PI())/2))-((((((($A76*2)/PI())/2)^2)*PI())/2)))*'Calcification Rates'!$H$15</f>
        <v>92.375122930811813</v>
      </c>
      <c r="O76" s="2">
        <f>((((((((($A76*2)/PI())/2)+('Calcification Rates'!$F$15-'Calcification Rates'!$G$15))^2)*PI())/2))-((((((($A76*2)/PI())/2)^2)*PI())/2)))*('Calcification Rates'!$H$15-'Calcification Rates'!$I$15)</f>
        <v>70.513775034679483</v>
      </c>
      <c r="P76" s="2">
        <f>((((((((($A76*2)/PI())/2)+('Calcification Rates'!$F$15+'Calcification Rates'!$G$15))^2)*PI())/2))-((((((($A76*2)/PI())/2)^2)*PI())/2)))*('Calcification Rates'!$H$15+'Calcification Rates'!$I$15)</f>
        <v>116.96528184551585</v>
      </c>
      <c r="Q76" s="2">
        <f>(2*'Calcification Rates'!$F$16*'Calcification Rates'!$H$16)+0.1*'Calcification Rates'!$F$16*(A76+(2*'Calcification Rates'!$F$16))*'Calcification Rates'!$H$16</f>
        <v>31.616738283846431</v>
      </c>
      <c r="R76" s="2">
        <f>(2*('Calcification Rates'!$F$16-'Calcification Rates'!$G$16)*('Calcification Rates'!$H$16-'Calcification Rates'!$I$16))+(0.1*('Calcification Rates'!$F$16-'Calcification Rates'!$G$16)*(A76+(2*'Calcification Rates'!$F$16-'Calcification Rates'!$G$16)))*('Calcification Rates'!$H$16-'Calcification Rates'!$I$16)</f>
        <v>19.749266363028092</v>
      </c>
      <c r="S76" s="2">
        <f>(2*('Calcification Rates'!$F$16+'Calcification Rates'!$G$16)*('Calcification Rates'!$H$16+'Calcification Rates'!$I$16))+(0.1*('Calcification Rates'!$F$16+'Calcification Rates'!$G$16)*(A76+(2*'Calcification Rates'!$F$16+'Calcification Rates'!$G$16)))*('Calcification Rates'!$H$16+'Calcification Rates'!$I$16)</f>
        <v>46.320408971770092</v>
      </c>
      <c r="T76" s="2">
        <f>$A76*'Calcification Rates'!$F$17*'Calcification Rates'!$H$17</f>
        <v>90.642044599869791</v>
      </c>
      <c r="U76" s="2">
        <f>$A76*('Calcification Rates'!$F$17-'Calcification Rates'!$G$17)*('Calcification Rates'!$H$17-'Calcification Rates'!$I$17)</f>
        <v>69.401296024023054</v>
      </c>
      <c r="V76" s="2">
        <f>$A76*('Calcification Rates'!$F$17+'Calcification Rates'!$G$17)*('Calcification Rates'!$H$17+'Calcification Rates'!$I$17)</f>
        <v>114.4238820871706</v>
      </c>
      <c r="W76" s="2">
        <f>$A76*'Calcification Rates'!$F$22*'Calcification Rates'!$H$22</f>
        <v>13.171999999999999</v>
      </c>
      <c r="X76" s="2">
        <f>$A76*('Calcification Rates'!$F$22-'Calcification Rates'!$G$22)*('Calcification Rates'!$H$22-'Calcification Rates'!$I$22)</f>
        <v>7.4739999999999993</v>
      </c>
      <c r="Y76" s="2">
        <f>$A76*('Calcification Rates'!$F$22+'Calcification Rates'!$G$22)*('Calcification Rates'!$H$22+'Calcification Rates'!$I$22)</f>
        <v>18.87</v>
      </c>
      <c r="Z76" s="2">
        <f>((((((((($A76*2)/PI())/2)+'Calcification Rates'!$F$25)^2)*PI())/2))-((((((($A76*2)/PI())/2)^2)*PI())/2)))*'Calcification Rates'!$H$25</f>
        <v>137.97194029994301</v>
      </c>
      <c r="AA76" s="2">
        <f>((((((((($A76*2)/PI())/2)+('Calcification Rates'!$F$25-'Calcification Rates'!$G$25))^2)*PI())/2))-((((((($A76*2)/PI())/2)^2)*PI())/2)))*('Calcification Rates'!$H$25-'Calcification Rates'!$I$25)</f>
        <v>60.2871004045574</v>
      </c>
      <c r="AB76" s="2">
        <f>((((((((($A76*2)/PI())/2)+('Calcification Rates'!$F$25+'Calcification Rates'!$G$25))^2)*PI())/2))-((((((($A76*2)/PI())/2)^2)*PI())/2)))*('Calcification Rates'!$H$25+'Calcification Rates'!$I$25)</f>
        <v>217.30272519863345</v>
      </c>
      <c r="AC76" s="2">
        <f>((((((((($A76*2)/PI())/2)+'Calcification Rates'!$F$26)^2)*PI())/2))-((((((($A76*2)/PI())/2)^2)*PI())/2)))*'Calcification Rates'!$H$26</f>
        <v>137.97194029994301</v>
      </c>
      <c r="AD76" s="2">
        <f>((((((((($A76*2)/PI())/2)+('Calcification Rates'!$F$26-'Calcification Rates'!$G$26))^2)*PI())/2))-((((((($A76*2)/PI())/2)^2)*PI())/2)))*('Calcification Rates'!$H$26-'Calcification Rates'!$I$26)</f>
        <v>60.2871004045574</v>
      </c>
      <c r="AE76" s="2">
        <f>((((((((($A76*2)/PI())/2)+('Calcification Rates'!$F$26+'Calcification Rates'!$G$26))^2)*PI())/2))-((((((($A76*2)/PI())/2)^2)*PI())/2)))*('Calcification Rates'!$H$26+'Calcification Rates'!$I$26)</f>
        <v>217.30272519863345</v>
      </c>
      <c r="AF76" s="2">
        <f>((((((((($A76*2)/PI())/2)+'Calcification Rates'!$F$27)^2)*PI())/2))-((((((($A76*2)/PI())/2)^2)*PI())/2)))*'Calcification Rates'!$H$27</f>
        <v>137.97194029994301</v>
      </c>
      <c r="AG76" s="2">
        <f>((((((((($A76*2)/PI())/2)+('Calcification Rates'!$F$27-'Calcification Rates'!$G$27))^2)*PI())/2))-((((((($A76*2)/PI())/2)^2)*PI())/2)))*('Calcification Rates'!$H$27-'Calcification Rates'!$I$27)</f>
        <v>60.2871004045574</v>
      </c>
      <c r="AH76" s="2">
        <f>((((((((($A76*2)/PI())/2)+('Calcification Rates'!$F$27+'Calcification Rates'!$G$27))^2)*PI())/2))-((((((($A76*2)/PI())/2)^2)*PI())/2)))*('Calcification Rates'!$H$27+'Calcification Rates'!$I$27)</f>
        <v>217.30272519863345</v>
      </c>
      <c r="AI76" s="2">
        <f>$A76*'Calcification Rates'!$F$29*'Calcification Rates'!$H$29</f>
        <v>119.41379999999998</v>
      </c>
      <c r="AJ76" s="2">
        <f>$A76*('Calcification Rates'!$F$29-'Calcification Rates'!$G$29)*('Calcification Rates'!$H$29-'Calcification Rates'!$I$29)</f>
        <v>110.48791999999997</v>
      </c>
      <c r="AK76" s="2">
        <f>$A76*('Calcification Rates'!$F$29+'Calcification Rates'!$G$29)*('Calcification Rates'!$H$29+'Calcification Rates'!$I$29)</f>
        <v>128.33967999999999</v>
      </c>
      <c r="AL76" s="2">
        <f>(2*'Calcification Rates'!$F$30*'Calcification Rates'!$H$30)+0.1*'Calcification Rates'!$F$30*($A76+(2*'Calcification Rates'!$F$30))*'Calcification Rates'!$H$30</f>
        <v>16.917757202937089</v>
      </c>
      <c r="AM76" s="2">
        <f>(2*('Calcification Rates'!$F$30-'Calcification Rates'!$G$30)*('Calcification Rates'!$H$30-'Calcification Rates'!$I$30))+(0.1*('Calcification Rates'!$F$30-'Calcification Rates'!$G$30)*($A76+(2*'Calcification Rates'!$F$30-'Calcification Rates'!$G$30)))*('Calcification Rates'!$H$30-'Calcification Rates'!$I$30)</f>
        <v>9.8660692667456171</v>
      </c>
      <c r="AN76" s="2">
        <f>(2*('Calcification Rates'!$F$30+'Calcification Rates'!$G$30)*('Calcification Rates'!$H$30+'Calcification Rates'!$I$30))+(0.1*('Calcification Rates'!$F$30+'Calcification Rates'!$G$30)*($A76+(2*'Calcification Rates'!$F$30+'Calcification Rates'!$G$30)))*('Calcification Rates'!$H$30+'Calcification Rates'!$I$30)</f>
        <v>25.850001047981785</v>
      </c>
      <c r="AO76" s="2">
        <f>((((((((($A76*2)/PI())/2)+'Calcification Rates'!$F$31)^2)*PI())/2))-((((((($A76*2)/PI())/2)^2)*PI())/2)))*'Calcification Rates'!$H$31</f>
        <v>248.8706852460694</v>
      </c>
      <c r="AP76" s="2">
        <f>((((((((($A76*2)/PI())/2)+('Calcification Rates'!$F$31-'Calcification Rates'!$G$31))^2)*PI())/2))-((((((($A76*2)/PI())/2)^2)*PI())/2)))*('Calcification Rates'!$H$31-'Calcification Rates'!$I$31)</f>
        <v>154.63915596561824</v>
      </c>
      <c r="AQ76" s="2">
        <f>((((((((($A76*2)/PI())/2)+('Calcification Rates'!$F$31+'Calcification Rates'!$G$31))^2)*PI())/2))-((((((($A76*2)/PI())/2)^2)*PI())/2)))*('Calcification Rates'!$H$31+'Calcification Rates'!$I$31)</f>
        <v>366.50637368566748</v>
      </c>
      <c r="AR76" s="2">
        <f>(2*'Calcification Rates'!$F$32*'Calcification Rates'!$H$32)+0.1*'Calcification Rates'!$F$32*($A76+(2*'Calcification Rates'!$F$32))*'Calcification Rates'!$H$32</f>
        <v>16.917757202937089</v>
      </c>
      <c r="AS76" s="2">
        <f>(2*('Calcification Rates'!$F$32-'Calcification Rates'!$G$32)*('Calcification Rates'!$H$32-'Calcification Rates'!$I$32))+(0.1*('Calcification Rates'!$F$32-'Calcification Rates'!$G$32)*($A76+(2*'Calcification Rates'!$F$32-'Calcification Rates'!$G$32)))*('Calcification Rates'!$H$32-'Calcification Rates'!$I$32)</f>
        <v>9.8660692667456171</v>
      </c>
      <c r="AT76" s="2">
        <f>(2*('Calcification Rates'!$F$32+'Calcification Rates'!$G$32)*('Calcification Rates'!$H$32+'Calcification Rates'!$I$32))+(0.1*('Calcification Rates'!$F$32+'Calcification Rates'!$G$32)*($A76+(2*'Calcification Rates'!$F$32+'Calcification Rates'!$G$32)))*('Calcification Rates'!$H$32+'Calcification Rates'!$I$32)</f>
        <v>25.850001047981785</v>
      </c>
      <c r="AU76" s="2">
        <f>((((((((($A76*2)/PI())/2)+'Calcification Rates'!$F$36)^2)*PI())/2))-((((((($A76*2)/PI())/2)^2)*PI())/2)))*'Calcification Rates'!$H$36</f>
        <v>97.551984462635886</v>
      </c>
      <c r="AV76" s="2">
        <f>((((((((($A76*2)/PI())/2)+('Calcification Rates'!$F$36-'Calcification Rates'!$G$36))^2)*PI())/2))-((((((($A76*2)/PI())/2)^2)*PI())/2)))*('Calcification Rates'!$H$36-'Calcification Rates'!$I$36)</f>
        <v>74.842174152267134</v>
      </c>
      <c r="AW76" s="2">
        <f>((((((((($A76*2)/PI())/2)+('Calcification Rates'!$F$36+'Calcification Rates'!$G$36))^2)*PI())/2))-((((((($A76*2)/PI())/2)^2)*PI())/2)))*('Calcification Rates'!$H$36+'Calcification Rates'!$I$36)</f>
        <v>122.83120820872831</v>
      </c>
      <c r="AX76" s="2">
        <f>$A76*'Calcification Rates'!$F$37*'Calcification Rates'!$H$37</f>
        <v>95.637203215488213</v>
      </c>
      <c r="AY76" s="2">
        <f>$A76*('Calcification Rates'!$F$37-'Calcification Rates'!$G$37)*('Calcification Rates'!$H$37-'Calcification Rates'!$I$37)</f>
        <v>73.618498730878471</v>
      </c>
      <c r="AZ76" s="2">
        <f>$A76*('Calcification Rates'!$F$37+'Calcification Rates'!$G$37)*('Calcification Rates'!$H$37+'Calcification Rates'!$I$37)</f>
        <v>120.02024345324855</v>
      </c>
      <c r="BA76" s="2">
        <f>$A76*'Calcification Rates'!$F$38*'Calcification Rates'!$H$38</f>
        <v>142.3371746666667</v>
      </c>
      <c r="BB76" s="2">
        <f>$A76*('Calcification Rates'!$F$38-'Calcification Rates'!$G$38)*('Calcification Rates'!$H$38-'Calcification Rates'!$I$38)</f>
        <v>108.60434642424244</v>
      </c>
      <c r="BC76" s="2">
        <f>$A76*('Calcification Rates'!$F$38+'Calcification Rates'!$G$38)*('Calcification Rates'!$H$38+'Calcification Rates'!$I$38)</f>
        <v>180.00093000000004</v>
      </c>
      <c r="BD76" s="2">
        <f>(2*'Calcification Rates'!$F$39*'Calcification Rates'!$H$39)+0.1*'Calcification Rates'!$F$39*(AN76+(2*'Calcification Rates'!$F$39))*'Calcification Rates'!$H$39</f>
        <v>8.4701074355413546</v>
      </c>
      <c r="BE76" s="2">
        <f>(2*('Calcification Rates'!$F$39-'Calcification Rates'!$G$39)*('Calcification Rates'!$H$39-'Calcification Rates'!$I$39))+(0.1*('Calcification Rates'!$F$39-'Calcification Rates'!$G$39)*(AN76+(2*'Calcification Rates'!$F$39-'Calcification Rates'!$G$39)))*('Calcification Rates'!$H$39-'Calcification Rates'!$I$39)</f>
        <v>4.9230766993701263</v>
      </c>
      <c r="BF76" s="2">
        <f>(2*('Calcification Rates'!$F$39+'Calcification Rates'!$G$39)*('Calcification Rates'!$H$39+'Calcification Rates'!$I$39))+(0.1*('Calcification Rates'!$F$39+'Calcification Rates'!$G$39)*(AN76+(2*'Calcification Rates'!$F$39+'Calcification Rates'!$G$39)))*('Calcification Rates'!$H$39+'Calcification Rates'!$I$39)</f>
        <v>12.985118215932038</v>
      </c>
      <c r="BG76" s="2">
        <f>((((((((($A76*2)/PI())/2)+'Calcification Rates'!$F$40)^2)*PI())/2))-((((((($A76*2)/PI())/2)^2)*PI())/2)))*'Calcification Rates'!$H$40</f>
        <v>97.551984462635886</v>
      </c>
      <c r="BH76" s="2">
        <f>((((((((($A76*2)/PI())/2)+('Calcification Rates'!$F$40-'Calcification Rates'!$G$40))^2)*PI())/2))-((((((($A76*2)/PI())/2)^2)*PI())/2)))*('Calcification Rates'!$H$40-'Calcification Rates'!$I$40)</f>
        <v>74.842174152267134</v>
      </c>
      <c r="BI76" s="2">
        <f>((((((((($A76*2)/PI())/2)+('Calcification Rates'!$F$40+'Calcification Rates'!$G$40))^2)*PI())/2))-((((((($A76*2)/PI())/2)^2)*PI())/2)))*('Calcification Rates'!$H$40+'Calcification Rates'!$I$40)</f>
        <v>122.83120820872831</v>
      </c>
      <c r="BJ76" s="2">
        <f>((((((((($A76*2)/PI())/2)+'Calcification Rates'!$F$41)^2)*PI())/2))-((((((($A76*2)/PI())/2)^2)*PI())/2)))*'Calcification Rates'!$H$41</f>
        <v>112.31969146572979</v>
      </c>
      <c r="BK76" s="2">
        <f>((((((((($A76*2)/PI())/2)+('Calcification Rates'!$F$41-'Calcification Rates'!$G$41))^2)*PI())/2))-((((((($A76*2)/PI())/2)^2)*PI())/2)))*('Calcification Rates'!$H$41-'Calcification Rates'!$I$41)</f>
        <v>90.192301081799201</v>
      </c>
      <c r="BL76" s="2">
        <f>((((((((($A76*2)/PI())/2)+('Calcification Rates'!$F$41+'Calcification Rates'!$G$41))^2)*PI())/2))-((((((($A76*2)/PI())/2)^2)*PI())/2)))*('Calcification Rates'!$H$41+'Calcification Rates'!$I$41)</f>
        <v>136.64427895189814</v>
      </c>
      <c r="BM76" s="2">
        <f>((((1-'Calcification Rates'!$J$42)*$A76)*'Calcification Rates'!$F$42*0.1)+('Calcification Rates'!$J$42*$A76*'Calcification Rates'!$F$42))*'Calcification Rates'!$H$42</f>
        <v>29.030371253685669</v>
      </c>
      <c r="BN76" s="2">
        <f>((((1-'Calcification Rates'!$J$42)*BI76)*(('Calcification Rates'!$F$42-'Calcification Rates'!$G$42)*0.1))+('Calcification Rates'!$J$42*BI76*('Calcification Rates'!$F$42-'Calcification Rates'!$G$42)))*('Calcification Rates'!$H$42-'Calcification Rates'!$I$42)</f>
        <v>36.330642932900318</v>
      </c>
      <c r="BO76" s="2">
        <f>((((1-'Calcification Rates'!$J$42)*BI76)*(('Calcification Rates'!$F$42+'Calcification Rates'!$G$42)*0.1))+('Calcification Rates'!$J$42*BI76*('Calcification Rates'!$F$42+'Calcification Rates'!$G$42)))*('Calcification Rates'!$H$42+'Calcification Rates'!$I$42)</f>
        <v>61.554517094052279</v>
      </c>
      <c r="BP76" s="2">
        <f>(2*'Calcification Rates'!$F$43*'Calcification Rates'!$H$43)+0.1*'Calcification Rates'!$F$43*($A76+(2*'Calcification Rates'!$F$43))*'Calcification Rates'!$H$43</f>
        <v>16.917757202937089</v>
      </c>
      <c r="BQ76" s="2">
        <f>(2*('Calcification Rates'!$F$43-'Calcification Rates'!$G$43)*('Calcification Rates'!$H$43-'Calcification Rates'!$I$43))+(0.1*('Calcification Rates'!$F$43-'Calcification Rates'!$G$43)*($A76+(2*'Calcification Rates'!$F$43-'Calcification Rates'!$G$43)))*('Calcification Rates'!$H$43-'Calcification Rates'!$I$43)</f>
        <v>9.8660692667456171</v>
      </c>
      <c r="BR76" s="2">
        <f>(2*('Calcification Rates'!$F$43+'Calcification Rates'!$G$43)*('Calcification Rates'!$H$43+'Calcification Rates'!$I$43))+(0.1*('Calcification Rates'!$F$43+'Calcification Rates'!$G$43)*($A76+(2*'Calcification Rates'!$F$43+'Calcification Rates'!$G$43)))*('Calcification Rates'!$H$43+'Calcification Rates'!$I$43)</f>
        <v>25.850001047981785</v>
      </c>
      <c r="BS76" s="2">
        <f>$A76*'Calcification Rates'!$F$44*'Calcification Rates'!$H$44</f>
        <v>118.12685777777779</v>
      </c>
      <c r="BT76" s="2">
        <f>$A76*('Calcification Rates'!$F$44-'Calcification Rates'!$G$44)*('Calcification Rates'!$H$44-'Calcification Rates'!$I$44)</f>
        <v>87.903758560654637</v>
      </c>
      <c r="BU76" s="2">
        <f>$A76*('Calcification Rates'!$F$44+'Calcification Rates'!$G$44)*('Calcification Rates'!$H$44+'Calcification Rates'!$I$44)</f>
        <v>151.74555252180403</v>
      </c>
      <c r="BV76" s="2">
        <f>(2*'Calcification Rates'!$F$45*'Calcification Rates'!$H$45)+0.1*'Calcification Rates'!$F$45*($A76+(2*'Calcification Rates'!$F$45))*'Calcification Rates'!$H$45</f>
        <v>16.917757202937089</v>
      </c>
      <c r="BW76" s="2">
        <f>(2*('Calcification Rates'!$F$45-'Calcification Rates'!$G$45)*('Calcification Rates'!$H$45-'Calcification Rates'!$I$45))+(0.1*('Calcification Rates'!$F$45-'Calcification Rates'!$G$45)*($A76+(2*'Calcification Rates'!$F$45-'Calcification Rates'!$G$45)))*('Calcification Rates'!$H$45-'Calcification Rates'!$I$45)</f>
        <v>9.8660692667456171</v>
      </c>
      <c r="BX76" s="2">
        <f>(2*('Calcification Rates'!$F$45+'Calcification Rates'!$G$45)*('Calcification Rates'!$H$45+'Calcification Rates'!$I$45))+(0.1*('Calcification Rates'!$F$45+'Calcification Rates'!$G$45)*($A76+(2*'Calcification Rates'!$F$45+'Calcification Rates'!$G$45)))*('Calcification Rates'!$H$45+'Calcification Rates'!$I$45)</f>
        <v>25.850001047981785</v>
      </c>
      <c r="BY76" s="2">
        <f>$A76*'Calcification Rates'!$F$46*'Calcification Rates'!$H$46</f>
        <v>30.014400000000002</v>
      </c>
      <c r="BZ76" s="2">
        <f>$A76*('Calcification Rates'!$F$46-'Calcification Rates'!$G$46)*('Calcification Rates'!$H$46-'Calcification Rates'!$I$46)</f>
        <v>23.149050000000003</v>
      </c>
      <c r="CA76" s="2">
        <f>$A76*('Calcification Rates'!$F$46+'Calcification Rates'!$G$46)*('Calcification Rates'!$H$46+'Calcification Rates'!$I$46)</f>
        <v>37.579050000000009</v>
      </c>
      <c r="CB76" s="2">
        <f>(2*'Calcification Rates'!$F$47*'Calcification Rates'!$H$47)+0.1*'Calcification Rates'!$F$47*(BL76+(2*'Calcification Rates'!$F$47))*'Calcification Rates'!$H$47</f>
        <v>27.908347857861585</v>
      </c>
      <c r="CC76" s="2">
        <f>(2*('Calcification Rates'!$F$47-'Calcification Rates'!$G$47)*('Calcification Rates'!$H$47-'Calcification Rates'!$I$47))+(0.1*('Calcification Rates'!$F$47-'Calcification Rates'!$G$47)*(BL76+(2*'Calcification Rates'!$F$47-'Calcification Rates'!$G$47)))*('Calcification Rates'!$H$47-'Calcification Rates'!$I$47)</f>
        <v>16.297018633045667</v>
      </c>
      <c r="CD76" s="2">
        <f>(2*('Calcification Rates'!$F$47+'Calcification Rates'!$G$47)*('Calcification Rates'!$H$47+'Calcification Rates'!$I$47))+(0.1*('Calcification Rates'!$F$47+'Calcification Rates'!$G$47)*(BL76+(2*'Calcification Rates'!$F$47+'Calcification Rates'!$G$47)))*('Calcification Rates'!$H$47+'Calcification Rates'!$I$47)</f>
        <v>42.587515614025826</v>
      </c>
      <c r="CE76" s="2">
        <f>(2*'Calcification Rates'!$F$48*'Calcification Rates'!$H$48)+0.1*'Calcification Rates'!$F$48*($A76+(2*'Calcification Rates'!$F$48))*'Calcification Rates'!$H$48</f>
        <v>16.917757202937089</v>
      </c>
      <c r="CF76" s="2">
        <f>(2*('Calcification Rates'!$F$48-'Calcification Rates'!$G$48)*('Calcification Rates'!$H$48-'Calcification Rates'!$I$48))+(0.1*('Calcification Rates'!$F$48-'Calcification Rates'!$G$48)*($A76+(2*'Calcification Rates'!$F$48-'Calcification Rates'!$G$48)))*('Calcification Rates'!$H$48-'Calcification Rates'!$I$48)</f>
        <v>9.8660692667456171</v>
      </c>
      <c r="CG76" s="2">
        <f>(2*('Calcification Rates'!$F$48+'Calcification Rates'!$G$48)*('Calcification Rates'!$H$48+'Calcification Rates'!$I$48))+(0.1*('Calcification Rates'!$F$48+'Calcification Rates'!$G$48)*($A76+(2*'Calcification Rates'!$F$48+'Calcification Rates'!$G$48)))*('Calcification Rates'!$H$48+'Calcification Rates'!$I$48)</f>
        <v>25.850001047981785</v>
      </c>
      <c r="CH76" s="2">
        <f>((((1-'Calcification Rates'!$J$52)*$A76)*'Calcification Rates'!$F$52*0.1)+('Calcification Rates'!$J$52*$A76*'Calcification Rates'!$F$52))*'Calcification Rates'!$H$52</f>
        <v>163.88548231999999</v>
      </c>
      <c r="CI76" s="2">
        <f>((((1-'Calcification Rates'!$J$52)*$A76)*(('Calcification Rates'!$F$52-'Calcification Rates'!$G$52)*0.1))+('Calcification Rates'!$J$52*$A76*('Calcification Rates'!$F$52-'Calcification Rates'!$G$52)))*('Calcification Rates'!$H$52-'Calcification Rates'!$I$52)</f>
        <v>107.28174182394538</v>
      </c>
      <c r="CJ76" s="2">
        <f>((((1-'Calcification Rates'!$J$52)*$A76)*(('Calcification Rates'!$F$52+'Calcification Rates'!$G$52)*0.1))+('Calcification Rates'!$J$52*$A76*('Calcification Rates'!$F$52+'Calcification Rates'!$G$52)))*('Calcification Rates'!$H$52+'Calcification Rates'!$I$52)</f>
        <v>231.86105881243074</v>
      </c>
      <c r="CK76" s="2">
        <f>((((1-'Calcification Rates'!$J$53)*$A76)*'Calcification Rates'!$F$53*0.1)+('Calcification Rates'!$J$53*$A76*'Calcification Rates'!$F$53))*'Calcification Rates'!$H$53</f>
        <v>196.11956643418188</v>
      </c>
      <c r="CL76" s="2">
        <f>((((1-'Calcification Rates'!$J$53)*$A76)*(('Calcification Rates'!$F$53-'Calcification Rates'!$G$53)*0.1))+('Calcification Rates'!$J$53*$A76*('Calcification Rates'!$F$53-'Calcification Rates'!$G$53)))*('Calcification Rates'!$H$53-'Calcification Rates'!$I$53)</f>
        <v>135.73157025548227</v>
      </c>
      <c r="CM76" s="2">
        <f>((((1-'Calcification Rates'!$J$53)*$A76)*(('Calcification Rates'!$F$53+'Calcification Rates'!$G$53)*0.1))+('Calcification Rates'!$J$53*$A76*('Calcification Rates'!$F$53+'Calcification Rates'!$G$53)))*('Calcification Rates'!$H$53+'Calcification Rates'!$I$53)</f>
        <v>267.55658638255943</v>
      </c>
      <c r="CN76" s="2">
        <f>((((1-'Calcification Rates'!$J$54)*$A76)*'Calcification Rates'!$F$54*0.1)+('Calcification Rates'!$J$54*$A76*'Calcification Rates'!$F$54))*'Calcification Rates'!$H$54</f>
        <v>167.20744930835005</v>
      </c>
      <c r="CO76" s="2">
        <f>((((1-'Calcification Rates'!$J$54)*$A76)*(('Calcification Rates'!$F$54-'Calcification Rates'!$G$54)*0.1))+('Calcification Rates'!$J$54*$A76*('Calcification Rates'!$F$54-'Calcification Rates'!$G$54)))*('Calcification Rates'!$H$54-'Calcification Rates'!$I$54)</f>
        <v>119.59319102219766</v>
      </c>
      <c r="CP76" s="2">
        <f>((((1-'Calcification Rates'!$J$54)*$A76)*(('Calcification Rates'!$F$54+'Calcification Rates'!$G$54)*0.1))+('Calcification Rates'!$J$54*$A76*('Calcification Rates'!$F$54+'Calcification Rates'!$G$54)))*('Calcification Rates'!$H$54+'Calcification Rates'!$I$54)</f>
        <v>222.38983183873714</v>
      </c>
      <c r="CQ76" s="2">
        <f>((((1-'Calcification Rates'!$J$55)*$A76)*'Calcification Rates'!$F$55*0.1)+('Calcification Rates'!$J$55*$A76*'Calcification Rates'!$F$55))*'Calcification Rates'!$H$55</f>
        <v>167.2202369510417</v>
      </c>
      <c r="CR76" s="2">
        <f>((((1-'Calcification Rates'!$J$55)*$A76)*(('Calcification Rates'!$F$55-'Calcification Rates'!$G$55)*0.1))+('Calcification Rates'!$J$55*$A76*('Calcification Rates'!$F$55-'Calcification Rates'!$G$55)))*('Calcification Rates'!$H$55-'Calcification Rates'!$I$55)</f>
        <v>122.19217808374368</v>
      </c>
      <c r="CS76" s="2">
        <f>((((1-'Calcification Rates'!$J$55)*$A76)*(('Calcification Rates'!$F$55+'Calcification Rates'!$G$55)*0.1))+('Calcification Rates'!$J$55*$A76*('Calcification Rates'!$F$55+'Calcification Rates'!$G$55)))*('Calcification Rates'!$H$55+'Calcification Rates'!$I$55)</f>
        <v>219.09588240692781</v>
      </c>
      <c r="CT76" s="2">
        <f>((((1-'Calcification Rates'!$J$56)*$A76)*'Calcification Rates'!$F$56*0.1)+('Calcification Rates'!$J$56*$A76*'Calcification Rates'!$F$56))*'Calcification Rates'!$H$56</f>
        <v>161.51731236666666</v>
      </c>
      <c r="CU76" s="2">
        <f>((((1-'Calcification Rates'!$J$56)*$A76)*(('Calcification Rates'!$F$56-'Calcification Rates'!$G$56)*0.1))+('Calcification Rates'!$J$56*$A76*('Calcification Rates'!$F$56-'Calcification Rates'!$G$56)))*('Calcification Rates'!$H$56-'Calcification Rates'!$I$56)</f>
        <v>119.68342927772972</v>
      </c>
      <c r="CV76" s="2">
        <f>((((1-'Calcification Rates'!$J$56)*$A76)*(('Calcification Rates'!$F$56+'Calcification Rates'!$G$56)*0.1))+('Calcification Rates'!$J$56*$A76*('Calcification Rates'!$F$56+'Calcification Rates'!$G$56)))*('Calcification Rates'!$H$56+'Calcification Rates'!$I$56)</f>
        <v>209.5034491992111</v>
      </c>
      <c r="CW76" s="2">
        <f>((((1-'Calcification Rates'!$J$57)*$A76)*'Calcification Rates'!$F$57*0.1)+('Calcification Rates'!$J$57*$A76*'Calcification Rates'!$F$57))*'Calcification Rates'!$H$57</f>
        <v>165.188160375</v>
      </c>
      <c r="CX76" s="2">
        <f>((((1-'Calcification Rates'!$J$57)*$A76)*(('Calcification Rates'!$F$57-'Calcification Rates'!$G$57)*0.1))+('Calcification Rates'!$J$57*$A76*('Calcification Rates'!$F$57-'Calcification Rates'!$G$57)))*('Calcification Rates'!$H$57-'Calcification Rates'!$I$57)</f>
        <v>108.17540723179415</v>
      </c>
      <c r="CY76" s="2">
        <f>((((1-'Calcification Rates'!$J$57)*$A76)*(('Calcification Rates'!$F$57+'Calcification Rates'!$G$57)*0.1))+('Calcification Rates'!$J$57*$A76*('Calcification Rates'!$F$57+'Calcification Rates'!$G$57)))*('Calcification Rates'!$H$57+'Calcification Rates'!$I$57)</f>
        <v>232.45466975755164</v>
      </c>
      <c r="CZ76" s="2">
        <f>((((1-'Calcification Rates'!$J$58)*$A76)*'Calcification Rates'!$F$58*0.1)+('Calcification Rates'!$J$58*$A76*'Calcification Rates'!$F$58))*'Calcification Rates'!$H$58</f>
        <v>167.20744930835005</v>
      </c>
      <c r="DA76" s="2">
        <f>((((1-'Calcification Rates'!$J$58)*$A76)*(('Calcification Rates'!$F$58-'Calcification Rates'!$G$58)*0.1))+('Calcification Rates'!$J$58*$A76*('Calcification Rates'!$F$58-'Calcification Rates'!$G$58)))*('Calcification Rates'!$H$58-'Calcification Rates'!$I$58)</f>
        <v>119.59319102219766</v>
      </c>
      <c r="DB76" s="2">
        <f>((((1-'Calcification Rates'!$J$58)*$A76)*(('Calcification Rates'!$F$58+'Calcification Rates'!$G$58)*0.1))+('Calcification Rates'!$J$58*$A76*('Calcification Rates'!$F$58+'Calcification Rates'!$G$58)))*('Calcification Rates'!$H$58+'Calcification Rates'!$I$58)</f>
        <v>222.38983183873714</v>
      </c>
      <c r="DC76" s="2">
        <f>((((1-'Calcification Rates'!$J$59)*$A76)*'Calcification Rates'!$F$59*0.1)+('Calcification Rates'!$J$59*$A76*'Calcification Rates'!$F$59))*'Calcification Rates'!$H$59</f>
        <v>138.61269744000001</v>
      </c>
      <c r="DD76" s="2">
        <f>((((1-'Calcification Rates'!$J$59)*$A76)*(('Calcification Rates'!$F$59-'Calcification Rates'!$G$59)*0.1))+('Calcification Rates'!$J$59*$A76*('Calcification Rates'!$F$59-'Calcification Rates'!$G$59)))*('Calcification Rates'!$H$59-'Calcification Rates'!$I$59)</f>
        <v>107.52878579999999</v>
      </c>
      <c r="DE76" s="2">
        <f>((((1-'Calcification Rates'!$J$59)*$A76)*(('Calcification Rates'!$F$59+'Calcification Rates'!$G$59)*0.1))+('Calcification Rates'!$J$59*$A76*('Calcification Rates'!$F$59+'Calcification Rates'!$G$59)))*('Calcification Rates'!$H$59+'Calcification Rates'!$I$59)</f>
        <v>172.64409864000001</v>
      </c>
      <c r="DF76" s="2">
        <f>((((1-'Calcification Rates'!$J$60)*$A76)*'Calcification Rates'!$F$60*0.1)+('Calcification Rates'!$J$60*$A76*'Calcification Rates'!$F$60))*'Calcification Rates'!$H$60</f>
        <v>180.08095017073171</v>
      </c>
      <c r="DG76" s="2">
        <f>((((1-'Calcification Rates'!$J$60)*$A76)*(('Calcification Rates'!$F$60-'Calcification Rates'!$G$60)*0.1))+('Calcification Rates'!$J$60*$A76*('Calcification Rates'!$F$60-'Calcification Rates'!$G$60)))*('Calcification Rates'!$H$60-'Calcification Rates'!$I$60)</f>
        <v>137.58397899876411</v>
      </c>
      <c r="DH76" s="2">
        <f>((((1-'Calcification Rates'!$J$60)*$A76)*(('Calcification Rates'!$F$60+'Calcification Rates'!$G$60)*0.1))+('Calcification Rates'!$J$60*$A76*('Calcification Rates'!$F$60+'Calcification Rates'!$G$60)))*('Calcification Rates'!$H$60+'Calcification Rates'!$I$60)</f>
        <v>228.12288791893397</v>
      </c>
      <c r="DI76" s="2">
        <f>((((1-'Calcification Rates'!$J$61)*$A76)*'Calcification Rates'!$F$61*0.1)+('Calcification Rates'!$J$61*$A76*'Calcification Rates'!$F$61))*'Calcification Rates'!$H$61</f>
        <v>167.20744930835005</v>
      </c>
      <c r="DJ76" s="2">
        <f>((((1-'Calcification Rates'!$J$61)*$A76)*(('Calcification Rates'!$F$61-'Calcification Rates'!$G$61)*0.1))+('Calcification Rates'!$J$61*$A76*('Calcification Rates'!$F$61-'Calcification Rates'!$G$61)))*('Calcification Rates'!$H$61-'Calcification Rates'!$I$61)</f>
        <v>119.59319102219766</v>
      </c>
      <c r="DK76" s="2">
        <f>((((1-'Calcification Rates'!$J$61)*$A76)*(('Calcification Rates'!$F$61+'Calcification Rates'!$G$61)*0.1))+('Calcification Rates'!$J$61*$A76*('Calcification Rates'!$F$61+'Calcification Rates'!$G$61)))*('Calcification Rates'!$H$61+'Calcification Rates'!$I$61)</f>
        <v>222.38983183873714</v>
      </c>
      <c r="DL76" s="2">
        <f>(2*'Calcification Rates'!$F$62*'Calcification Rates'!$H$62)+0.1*'Calcification Rates'!$F$62*(CV76+(2*'Calcification Rates'!$F$62))*'Calcification Rates'!$H$62</f>
        <v>40.691084430830102</v>
      </c>
      <c r="DM76" s="2">
        <f>(2*('Calcification Rates'!$F$62-'Calcification Rates'!$G$62)*('Calcification Rates'!$H$62-'Calcification Rates'!$I$62))+(0.1*('Calcification Rates'!$F$62-'Calcification Rates'!$G$62)*(CV76+(2*'Calcification Rates'!$F$62-'Calcification Rates'!$G$62)))*('Calcification Rates'!$H$62-'Calcification Rates'!$I$62)</f>
        <v>23.776610426110867</v>
      </c>
      <c r="DN76" s="2">
        <f>(2*('Calcification Rates'!$F$62+'Calcification Rates'!$G$62)*('Calcification Rates'!$H$62+'Calcification Rates'!$I$62))+(0.1*('Calcification Rates'!$F$62+'Calcification Rates'!$G$62)*(CV76+(2*'Calcification Rates'!$F$62+'Calcification Rates'!$G$62)))*('Calcification Rates'!$H$62+'Calcification Rates'!$I$62)</f>
        <v>62.054280076598218</v>
      </c>
      <c r="DO76" s="2">
        <f>((((((((($A76*2)/PI())/2)+'Calcification Rates'!$F$63)^2)*PI())/2))-((((((($A76*2)/PI())/2)^2)*PI())/2)))*'Calcification Rates'!$H$63</f>
        <v>79.126303363100874</v>
      </c>
      <c r="DP76" s="2">
        <f>((((((((($A76*2)/PI())/2)+('Calcification Rates'!$F$63-'Calcification Rates'!$G$63))^2)*PI())/2))-((((((($A76*2)/PI())/2)^2)*PI())/2)))*('Calcification Rates'!$H$63-'Calcification Rates'!$I$63)</f>
        <v>58.240134790502871</v>
      </c>
      <c r="DQ76" s="2">
        <f>((((((((($A76*2)/PI())/2)+('Calcification Rates'!$F$63+'Calcification Rates'!$G$63))^2)*PI())/2))-((((((($A76*2)/PI())/2)^2)*PI())/2)))*('Calcification Rates'!$H$63+'Calcification Rates'!$I$63)</f>
        <v>102.38168180897391</v>
      </c>
      <c r="DR76" s="2">
        <f>(2*'Calcification Rates'!$F$64*'Calcification Rates'!$H$64)+0.1*'Calcification Rates'!$F$64*($A76+(2*'Calcification Rates'!$F$64))*'Calcification Rates'!$H$64</f>
        <v>16.917757202937089</v>
      </c>
      <c r="DS76" s="2">
        <f>(2*('Calcification Rates'!$F$64-'Calcification Rates'!$G$64)*('Calcification Rates'!$H$64-'Calcification Rates'!$I$64))+(0.1*('Calcification Rates'!$F$64-'Calcification Rates'!$G$64)*($A76+(2*'Calcification Rates'!$F$64-'Calcification Rates'!$G$64)))*('Calcification Rates'!$H$64-'Calcification Rates'!$I$64)</f>
        <v>9.8660692667456171</v>
      </c>
      <c r="DT76" s="2">
        <f>(2*('Calcification Rates'!$F$64+'Calcification Rates'!$G$64)*('Calcification Rates'!$H$64+'Calcification Rates'!$I$64))+(0.1*('Calcification Rates'!$F$64+'Calcification Rates'!$G$64)*($A76+(2*'Calcification Rates'!$F$64+'Calcification Rates'!$G$64)))*('Calcification Rates'!$H$64+'Calcification Rates'!$I$64)</f>
        <v>25.850001047981785</v>
      </c>
      <c r="DU76" s="2">
        <f>((((((((($A76*2)/PI())/2)+'Calcification Rates'!$F$65)^2)*PI())/2))-((((((($A76*2)/PI())/2)^2)*PI())/2)))*'Calcification Rates'!$H$65</f>
        <v>79.126303363100874</v>
      </c>
      <c r="DV76" s="2">
        <f>((((((((($A76*2)/PI())/2)+('Calcification Rates'!$F$65-'Calcification Rates'!$G$65))^2)*PI())/2))-((((((($A76*2)/PI())/2)^2)*PI())/2)))*('Calcification Rates'!$H$65-'Calcification Rates'!$I$65)</f>
        <v>58.240134790502871</v>
      </c>
      <c r="DW76" s="2">
        <f>((((((((($A76*2)/PI())/2)+('Calcification Rates'!$F$65+'Calcification Rates'!$G$65))^2)*PI())/2))-((((((($A76*2)/PI())/2)^2)*PI())/2)))*('Calcification Rates'!$H$65+'Calcification Rates'!$I$65)</f>
        <v>102.38168180897391</v>
      </c>
      <c r="DX76" s="2">
        <f>(2*'Calcification Rates'!$F$66*'Calcification Rates'!$H$66)+0.1*'Calcification Rates'!$F$66*(DH76+(2*'Calcification Rates'!$F$66))*'Calcification Rates'!$H$66</f>
        <v>43.957761494031018</v>
      </c>
      <c r="DY76" s="2">
        <f>(2*('Calcification Rates'!$F$66-'Calcification Rates'!$G$66)*('Calcification Rates'!$H$66-'Calcification Rates'!$I$66))+(0.1*('Calcification Rates'!$F$66-'Calcification Rates'!$G$66)*(DH76+(2*'Calcification Rates'!$F$66-'Calcification Rates'!$G$66)))*('Calcification Rates'!$H$66-'Calcification Rates'!$I$66)</f>
        <v>25.688048623482537</v>
      </c>
      <c r="DZ76" s="2">
        <f>(2*('Calcification Rates'!$F$66+'Calcification Rates'!$G$66)*('Calcification Rates'!$H$66+'Calcification Rates'!$I$66))+(0.1*('Calcification Rates'!$F$66+'Calcification Rates'!$G$66)*(DH76+(2*'Calcification Rates'!$F$66+'Calcification Rates'!$G$66)))*('Calcification Rates'!$H$66+'Calcification Rates'!$I$66)</f>
        <v>67.029085948691062</v>
      </c>
      <c r="EA76" s="2">
        <f>((((((((($A76*2)/PI())/2)+'Calcification Rates'!$F$67)^2)*PI())/2))-((((((($A76*2)/PI())/2)^2)*PI())/2)))*'Calcification Rates'!$H$67</f>
        <v>79.126303363100874</v>
      </c>
      <c r="EB76" s="2">
        <f>((((((((($A76*2)/PI())/2)+('Calcification Rates'!$F$67-'Calcification Rates'!$G$67))^2)*PI())/2))-((((((($A76*2)/PI())/2)^2)*PI())/2)))*('Calcification Rates'!$H$67-'Calcification Rates'!$I$67)</f>
        <v>58.240134790502871</v>
      </c>
      <c r="EC76" s="2">
        <f>((((((((($A76*2)/PI())/2)+('Calcification Rates'!$F$67+'Calcification Rates'!$G$67))^2)*PI())/2))-((((((($A76*2)/PI())/2)^2)*PI())/2)))*('Calcification Rates'!$H$67+'Calcification Rates'!$I$67)</f>
        <v>102.38168180897391</v>
      </c>
      <c r="ED76" s="2">
        <f>((((((((($A76*2)/PI())/2)+'Calcification Rates'!$F$68)^2)*PI())/2))-((((((($A76*2)/PI())/2)^2)*PI())/2)))*'Calcification Rates'!$H$68</f>
        <v>79.126303363100874</v>
      </c>
      <c r="EE76" s="2">
        <f>((((((((($A76*2)/PI())/2)+('Calcification Rates'!$F$68-'Calcification Rates'!$G$68))^2)*PI())/2))-((((((($A76*2)/PI())/2)^2)*PI())/2)))*('Calcification Rates'!$H$68-'Calcification Rates'!$I$68)</f>
        <v>58.240134790502871</v>
      </c>
      <c r="EF76" s="2">
        <f>((((((((($A76*2)/PI())/2)+('Calcification Rates'!$F$68+'Calcification Rates'!$G$68))^2)*PI())/2))-((((((($A76*2)/PI())/2)^2)*PI())/2)))*('Calcification Rates'!$H$68+'Calcification Rates'!$I$68)</f>
        <v>102.38168180897391</v>
      </c>
      <c r="EG76" s="2">
        <f>((((1-'Calcification Rates'!$J$69)*$A76)*'Calcification Rates'!$F$69*0.1)+('Calcification Rates'!$J$69*$A76*'Calcification Rates'!$F$69))*'Calcification Rates'!$H$69</f>
        <v>22.712594300000006</v>
      </c>
      <c r="EH76" s="2">
        <f>((((1-'Calcification Rates'!$J$69)*EC76)*(('Calcification Rates'!$F$69-'Calcification Rates'!$G$69)*0.1))+('Calcification Rates'!$J$69*EC76*('Calcification Rates'!$F$69-'Calcification Rates'!$G$69)))*('Calcification Rates'!$H$69-'Calcification Rates'!$I$69)</f>
        <v>23.220955779906184</v>
      </c>
      <c r="EI76" s="2">
        <f>((((1-'Calcification Rates'!$J$69)*EC76)*(('Calcification Rates'!$F$69+'Calcification Rates'!$G$69)*0.1))+('Calcification Rates'!$J$69*EC76*('Calcification Rates'!$F$69+'Calcification Rates'!$G$69)))*('Calcification Rates'!$H$69+'Calcification Rates'!$I$69)</f>
        <v>40.498985801095245</v>
      </c>
      <c r="EJ76" s="2">
        <f>(2*'Calcification Rates'!$F$70*'Calcification Rates'!$H$70)+0.1*'Calcification Rates'!$F$70*(DT76+(2*'Calcification Rates'!$F$70))*'Calcification Rates'!$H$70</f>
        <v>8.4701074355413546</v>
      </c>
      <c r="EK76" s="2">
        <f>(2*('Calcification Rates'!$F$70-'Calcification Rates'!$G$70)*('Calcification Rates'!$H$70-'Calcification Rates'!$I$70))+(0.1*('Calcification Rates'!$F$70-'Calcification Rates'!$G$70)*(DT76+(2*'Calcification Rates'!$F$70-'Calcification Rates'!$G$70)))*('Calcification Rates'!$H$70-'Calcification Rates'!$I$70)</f>
        <v>4.9230766993701263</v>
      </c>
      <c r="EL76" s="2">
        <f>(2*('Calcification Rates'!$F$70+'Calcification Rates'!$G$70)*('Calcification Rates'!$H$70+'Calcification Rates'!$I$70))+(0.1*('Calcification Rates'!$F$70+'Calcification Rates'!$G$70)*(DT76+(2*'Calcification Rates'!$F$70+'Calcification Rates'!$G$70)))*('Calcification Rates'!$H$70+'Calcification Rates'!$I$70)</f>
        <v>12.985118215932038</v>
      </c>
      <c r="EM76" s="2">
        <f>((((1-'Calcification Rates'!$J$71)*$A76)*'Calcification Rates'!$F$71*0.1)+('Calcification Rates'!$J$71*$A76*'Calcification Rates'!$F$71))*'Calcification Rates'!$H$71</f>
        <v>167.20744930835005</v>
      </c>
      <c r="EN76" s="2">
        <f>((((1-'Calcification Rates'!$J$71)*$A76)*(('Calcification Rates'!$F$71-'Calcification Rates'!$G$71)*0.1))+('Calcification Rates'!$J$71*$A76*('Calcification Rates'!$F$71-'Calcification Rates'!$G$71)))*('Calcification Rates'!$H$71-'Calcification Rates'!$I$71)</f>
        <v>119.59319102219766</v>
      </c>
      <c r="EO76" s="2">
        <f>((((1-'Calcification Rates'!$J$71)*$A76)*(('Calcification Rates'!$F$71+'Calcification Rates'!$G$71)*0.1))+('Calcification Rates'!$J$71*$A76*('Calcification Rates'!$F$71+'Calcification Rates'!$G$71)))*('Calcification Rates'!$H$71+'Calcification Rates'!$I$71)</f>
        <v>222.38983183873714</v>
      </c>
      <c r="EP76" s="2">
        <f>(2*'Calcification Rates'!$F$72*'Calcification Rates'!$H$72)+0.1*'Calcification Rates'!$F$72*($A76+(2*'Calcification Rates'!$F$72))*'Calcification Rates'!$H$72</f>
        <v>16.917757202937089</v>
      </c>
      <c r="EQ76" s="2">
        <f>(2*('Calcification Rates'!$F$72-'Calcification Rates'!$G$72)*('Calcification Rates'!$H$72-'Calcification Rates'!$I$72))+(0.1*('Calcification Rates'!$F$72-'Calcification Rates'!$G$72)*($A76+(2*'Calcification Rates'!$F$72-'Calcification Rates'!$G$72)))*('Calcification Rates'!$H$72-'Calcification Rates'!$I$72)</f>
        <v>9.8660692667456171</v>
      </c>
      <c r="ER76" s="2">
        <f>(2*('Calcification Rates'!$F$72+'Calcification Rates'!$G$72)*('Calcification Rates'!$H$72+'Calcification Rates'!$I$72))+(0.1*('Calcification Rates'!$F$72+'Calcification Rates'!$G$72)*($A76+(2*'Calcification Rates'!$F$72+'Calcification Rates'!$G$72)))*('Calcification Rates'!$H$72+'Calcification Rates'!$I$72)</f>
        <v>25.850001047981785</v>
      </c>
      <c r="ES76" s="2">
        <f>$A76*'Calcification Rates'!$F$73*'Calcification Rates'!$H$73</f>
        <v>99.9</v>
      </c>
      <c r="ET76" s="2">
        <f>$A76*('Calcification Rates'!$F$73-'Calcification Rates'!$G$73)*('Calcification Rates'!$H$73-'Calcification Rates'!$I$73)</f>
        <v>69.944060000000007</v>
      </c>
      <c r="EU76" s="2">
        <f>$A76*('Calcification Rates'!$F$73+'Calcification Rates'!$G$73)*('Calcification Rates'!$H$73+'Calcification Rates'!$I$73)</f>
        <v>135.15656000000001</v>
      </c>
      <c r="EV76" s="2">
        <f>(2*'Calcification Rates'!$F$74*'Calcification Rates'!$H$74)+0.1*'Calcification Rates'!$F$74*($A76+(2*'Calcification Rates'!$F$74))*'Calcification Rates'!$H$74</f>
        <v>16.917757202937089</v>
      </c>
      <c r="EW76" s="2">
        <f>(2*('Calcification Rates'!$F$74-'Calcification Rates'!$G$74)*('Calcification Rates'!$H$74-'Calcification Rates'!$I$74))+(0.1*('Calcification Rates'!$F$74-'Calcification Rates'!$G$74)*($A76+(2*'Calcification Rates'!$F$74-'Calcification Rates'!$G$74)))*('Calcification Rates'!$H$74-'Calcification Rates'!$I$74)</f>
        <v>9.8660692667456171</v>
      </c>
      <c r="EX76" s="2">
        <f>(2*('Calcification Rates'!$F$74+'Calcification Rates'!$G$74)*('Calcification Rates'!$H$74+'Calcification Rates'!$I$74))+(0.1*('Calcification Rates'!$F$74+'Calcification Rates'!$G$74)*($A76+(2*'Calcification Rates'!$F$74+'Calcification Rates'!$G$74)))*('Calcification Rates'!$H$74+'Calcification Rates'!$I$74)</f>
        <v>25.850001047981785</v>
      </c>
      <c r="EY76" s="2">
        <f>$A76*'Calcification Rates'!$F$75*'Calcification Rates'!$H$75</f>
        <v>62.390869931972802</v>
      </c>
      <c r="EZ76" s="2">
        <f>$A76*('Calcification Rates'!$F$75-'Calcification Rates'!$G$75)*('Calcification Rates'!$H$75-'Calcification Rates'!$I$75)</f>
        <v>48.433082243667805</v>
      </c>
      <c r="FA76" s="2">
        <f>$A76*('Calcification Rates'!$F$75+'Calcification Rates'!$G$75)*('Calcification Rates'!$H$75+'Calcification Rates'!$I$75)</f>
        <v>77.971889572692774</v>
      </c>
      <c r="FB76" s="2">
        <f>((((1-'Calcification Rates'!$J$76)*$A76)*'Calcification Rates'!$F$76*0.1)+('Calcification Rates'!$J$76*$A76*'Calcification Rates'!$F$76))*'Calcification Rates'!$H$76</f>
        <v>42.717239999999997</v>
      </c>
      <c r="FC76" s="2">
        <f>((((1-'Calcification Rates'!$J$76)*$A76)*(('Calcification Rates'!$F$76-'Calcification Rates'!$G$76)*0.1))+('Calcification Rates'!$J$76*$A76*('Calcification Rates'!$F$76-'Calcification Rates'!$G$76)))*('Calcification Rates'!$H$76-'Calcification Rates'!$I$76)</f>
        <v>29.898270911999997</v>
      </c>
      <c r="FD76" s="2">
        <f>((((1-'Calcification Rates'!$J$76)*$A76)*(('Calcification Rates'!$F$76+'Calcification Rates'!$G$76)*0.1))+('Calcification Rates'!$J$76*$A76*('Calcification Rates'!$F$76+'Calcification Rates'!$G$76)))*('Calcification Rates'!$H$76+'Calcification Rates'!$I$76)</f>
        <v>57.806867712000006</v>
      </c>
      <c r="FE76" s="113">
        <f>$A76*'Calcification Rates'!$F$77*'Calcification Rates'!$H$77</f>
        <v>130.98000000000002</v>
      </c>
      <c r="FF76" s="113">
        <f>$A76*('Calcification Rates'!$F$77-'Calcification Rates'!$G$77)*('Calcification Rates'!$H$77-'Calcification Rates'!$I$77)</f>
        <v>91.530600000000021</v>
      </c>
      <c r="FG76" s="113">
        <f>$A76*('Calcification Rates'!$F$77+'Calcification Rates'!$G$77)*('Calcification Rates'!$H$77+'Calcification Rates'!$I$77)</f>
        <v>177.45200000000003</v>
      </c>
      <c r="FH76" s="113">
        <f>$A76*'Calcification Rates'!$F$81*'Calcification Rates'!$H$81</f>
        <v>13.171999999999999</v>
      </c>
      <c r="FI76" s="113">
        <f>$A76*('Calcification Rates'!$F$81-'Calcification Rates'!$G$81)*('Calcification Rates'!$H$81-'Calcification Rates'!$I$81)</f>
        <v>7.4739999999999993</v>
      </c>
      <c r="FJ76" s="113">
        <f>$A76*('Calcification Rates'!$F$81+'Calcification Rates'!$G$81)*('Calcification Rates'!$H$81+'Calcification Rates'!$I$81)</f>
        <v>18.87</v>
      </c>
      <c r="FK76" s="113">
        <f>$A76*'Calcification Rates'!$F$84*'Calcification Rates'!$H$84</f>
        <v>13.171999999999999</v>
      </c>
      <c r="FL76" s="113">
        <f>$A76*('Calcification Rates'!$F$84-'Calcification Rates'!$G$84)*('Calcification Rates'!$H$84-'Calcification Rates'!$I$84)</f>
        <v>7.4739999999999993</v>
      </c>
      <c r="FM76" s="113">
        <f>$A76*('Calcification Rates'!$F$84+'Calcification Rates'!$G$84)*('Calcification Rates'!$H$84+'Calcification Rates'!$I$84)</f>
        <v>18.87</v>
      </c>
    </row>
    <row r="77" spans="1:169" x14ac:dyDescent="0.3">
      <c r="A77" s="1">
        <v>81</v>
      </c>
      <c r="B77" s="2">
        <f>((((1-'Calcification Rates'!$J$11)*A77)*'Calcification Rates'!$F$11*0.1)+('Calcification Rates'!$J$11*A77*'Calcification Rates'!$F$11))*'Calcification Rates'!$H$11</f>
        <v>183.02437018886965</v>
      </c>
      <c r="C77" s="2">
        <f>((((1-'Calcification Rates'!$J$11)*A77)*(('Calcification Rates'!$F$11-'Calcification Rates'!$G$11)*0.1))+('Calcification Rates'!$J$11*A77*('Calcification Rates'!$F$11-'Calcification Rates'!$G$11)))*('Calcification Rates'!$H$11-'Calcification Rates'!$I$11)</f>
        <v>130.90606044321632</v>
      </c>
      <c r="D77" s="2">
        <f>((((1-'Calcification Rates'!$J$11)*A77)*(('Calcification Rates'!$F$11+'Calcification Rates'!$G$11)*0.1))+('Calcification Rates'!$J$11*A77*('Calcification Rates'!$F$11+'Calcification Rates'!$G$11)))*('Calcification Rates'!$H$11+'Calcification Rates'!$I$11)</f>
        <v>243.4267078234825</v>
      </c>
      <c r="E77" s="2">
        <f>((((1-'Calcification Rates'!$J$12)*A77)*'Calcification Rates'!$F$12*0.1)+('Calcification Rates'!$J$12*A77*'Calcification Rates'!$F$12))*'Calcification Rates'!$H$12</f>
        <v>31.776487453358634</v>
      </c>
      <c r="F77" s="2">
        <f>((((1-'Calcification Rates'!$J$12)*A77)*(('Calcification Rates'!$F$12-'Calcification Rates'!$G$12)*0.1))+('Calcification Rates'!$J$12*A77*('Calcification Rates'!$F$12-'Calcification Rates'!$G$12)))*('Calcification Rates'!$H$12-'Calcification Rates'!$I$12)</f>
        <v>23.957934799145068</v>
      </c>
      <c r="G77" s="2">
        <f>((((1-'Calcification Rates'!$J$12)*A77)*(('Calcification Rates'!$F$12+'Calcification Rates'!$G$12)*0.1))+('Calcification Rates'!$J$12*A77*('Calcification Rates'!$F$12+'Calcification Rates'!$G$12)))*('Calcification Rates'!$H$12+'Calcification Rates'!$I$12)</f>
        <v>40.591604994600537</v>
      </c>
      <c r="H77" s="2">
        <f>(2*'Calcification Rates'!$F$13*'Calcification Rates'!$H$13)+0.1*'Calcification Rates'!$F$13*(A77+(2*'Calcification Rates'!$F$13))*'Calcification Rates'!$H$13</f>
        <v>18.145868306962182</v>
      </c>
      <c r="I77" s="2">
        <f>(2*('Calcification Rates'!$F$13-'Calcification Rates'!$G$13)*('Calcification Rates'!$H$13-'Calcification Rates'!$I$13))+(0.1*('Calcification Rates'!$F$13-'Calcification Rates'!$G$13)*(A77+(2*'Calcification Rates'!$F$13-'Calcification Rates'!$G$13)))*('Calcification Rates'!$H$13-'Calcification Rates'!$I$13)</f>
        <v>10.58467671689548</v>
      </c>
      <c r="J77" s="2">
        <f>(2*('Calcification Rates'!$F$13+'Calcification Rates'!$G$13)*('Calcification Rates'!$H$13+'Calcification Rates'!$I$13))+(0.1*('Calcification Rates'!$F$13+'Calcification Rates'!$G$13)*(A77+(2*'Calcification Rates'!$F$13+'Calcification Rates'!$G$13)))*('Calcification Rates'!$H$13+'Calcification Rates'!$I$13)</f>
        <v>27.720285197189924</v>
      </c>
      <c r="K77" s="2">
        <f>(2*'Calcification Rates'!$F$14*'Calcification Rates'!$H$14)+0.1*'Calcification Rates'!$F$14*(A77+(2*'Calcification Rates'!$F$14))*'Calcification Rates'!$H$14</f>
        <v>33.861488121114682</v>
      </c>
      <c r="L77" s="2">
        <f>(2*('Calcification Rates'!$F$14-'Calcification Rates'!$G$14)*('Calcification Rates'!$H$14-'Calcification Rates'!$I$14))+(0.1*('Calcification Rates'!$F$14-'Calcification Rates'!$G$14)*(A77+(2*'Calcification Rates'!$F$14-'Calcification Rates'!$G$14)))*('Calcification Rates'!$H$14-'Calcification Rates'!$I$14)</f>
        <v>21.158841324217661</v>
      </c>
      <c r="M77" s="2">
        <f>(2*('Calcification Rates'!$F$14+'Calcification Rates'!$G$14)*('Calcification Rates'!$H$14+'Calcification Rates'!$I$14))+(0.1*('Calcification Rates'!$F$14+'Calcification Rates'!$G$14)*(A77+(2*'Calcification Rates'!$F$14+'Calcification Rates'!$G$14)))*('Calcification Rates'!$H$14+'Calcification Rates'!$I$14)</f>
        <v>49.591923988611335</v>
      </c>
      <c r="N77" s="2">
        <f>((((((((($A77*2)/PI())/2)+'Calcification Rates'!$F$15)^2)*PI())/2))-((((((($A77*2)/PI())/2)^2)*PI())/2)))*'Calcification Rates'!$H$15</f>
        <v>100.94937039296153</v>
      </c>
      <c r="O77" s="2">
        <f>((((((((($A77*2)/PI())/2)+('Calcification Rates'!$F$15-'Calcification Rates'!$G$15))^2)*PI())/2))-((((((($A77*2)/PI())/2)^2)*PI())/2)))*('Calcification Rates'!$H$15-'Calcification Rates'!$I$15)</f>
        <v>77.078762496411358</v>
      </c>
      <c r="P77" s="2">
        <f>((((((((($A77*2)/PI())/2)+('Calcification Rates'!$F$15+'Calcification Rates'!$G$15))^2)*PI())/2))-((((((($A77*2)/PI())/2)^2)*PI())/2)))*('Calcification Rates'!$H$15+'Calcification Rates'!$I$15)</f>
        <v>127.78916258349139</v>
      </c>
      <c r="Q77" s="2">
        <f>(2*'Calcification Rates'!$F$16*'Calcification Rates'!$H$16)+0.1*'Calcification Rates'!$F$16*(A77+(2*'Calcification Rates'!$F$16))*'Calcification Rates'!$H$16</f>
        <v>33.861488121114682</v>
      </c>
      <c r="R77" s="2">
        <f>(2*('Calcification Rates'!$F$16-'Calcification Rates'!$G$16)*('Calcification Rates'!$H$16-'Calcification Rates'!$I$16))+(0.1*('Calcification Rates'!$F$16-'Calcification Rates'!$G$16)*(A77+(2*'Calcification Rates'!$F$16-'Calcification Rates'!$G$16)))*('Calcification Rates'!$H$16-'Calcification Rates'!$I$16)</f>
        <v>21.158841324217661</v>
      </c>
      <c r="S77" s="2">
        <f>(2*('Calcification Rates'!$F$16+'Calcification Rates'!$G$16)*('Calcification Rates'!$H$16+'Calcification Rates'!$I$16))+(0.1*('Calcification Rates'!$F$16+'Calcification Rates'!$G$16)*(A77+(2*'Calcification Rates'!$F$16+'Calcification Rates'!$G$16)))*('Calcification Rates'!$H$16+'Calcification Rates'!$I$16)</f>
        <v>49.591923988611335</v>
      </c>
      <c r="T77" s="2">
        <f>$A77*'Calcification Rates'!$F$17*'Calcification Rates'!$H$17</f>
        <v>99.216292062019619</v>
      </c>
      <c r="U77" s="2">
        <f>$A77*('Calcification Rates'!$F$17-'Calcification Rates'!$G$17)*('Calcification Rates'!$H$17-'Calcification Rates'!$I$17)</f>
        <v>75.966283485754971</v>
      </c>
      <c r="V77" s="2">
        <f>$A77*('Calcification Rates'!$F$17+'Calcification Rates'!$G$17)*('Calcification Rates'!$H$17+'Calcification Rates'!$I$17)</f>
        <v>125.24776282514621</v>
      </c>
      <c r="W77" s="2">
        <f>$A77*'Calcification Rates'!$F$22*'Calcification Rates'!$H$22</f>
        <v>14.417999999999999</v>
      </c>
      <c r="X77" s="2">
        <f>$A77*('Calcification Rates'!$F$22-'Calcification Rates'!$G$22)*('Calcification Rates'!$H$22-'Calcification Rates'!$I$22)</f>
        <v>8.1809999999999992</v>
      </c>
      <c r="Y77" s="2">
        <f>$A77*('Calcification Rates'!$F$22+'Calcification Rates'!$G$22)*('Calcification Rates'!$H$22+'Calcification Rates'!$I$22)</f>
        <v>20.655000000000001</v>
      </c>
      <c r="Z77" s="2">
        <f>((((((((($A77*2)/PI())/2)+'Calcification Rates'!$F$25)^2)*PI())/2))-((((((($A77*2)/PI())/2)^2)*PI())/2)))*'Calcification Rates'!$H$25</f>
        <v>150.77361029994276</v>
      </c>
      <c r="AA77" s="2">
        <f>((((((((($A77*2)/PI())/2)+('Calcification Rates'!$F$25-'Calcification Rates'!$G$25))^2)*PI())/2))-((((((($A77*2)/PI())/2)^2)*PI())/2)))*('Calcification Rates'!$H$25-'Calcification Rates'!$I$25)</f>
        <v>65.941218763913639</v>
      </c>
      <c r="AB77" s="2">
        <f>((((((((($A77*2)/PI())/2)+('Calcification Rates'!$F$25+'Calcification Rates'!$G$25))^2)*PI())/2))-((((((($A77*2)/PI())/2)^2)*PI())/2)))*('Calcification Rates'!$H$25+'Calcification Rates'!$I$25)</f>
        <v>237.25194683927674</v>
      </c>
      <c r="AC77" s="2">
        <f>((((((((($A77*2)/PI())/2)+'Calcification Rates'!$F$26)^2)*PI())/2))-((((((($A77*2)/PI())/2)^2)*PI())/2)))*'Calcification Rates'!$H$26</f>
        <v>150.77361029994276</v>
      </c>
      <c r="AD77" s="2">
        <f>((((((((($A77*2)/PI())/2)+('Calcification Rates'!$F$26-'Calcification Rates'!$G$26))^2)*PI())/2))-((((((($A77*2)/PI())/2)^2)*PI())/2)))*('Calcification Rates'!$H$26-'Calcification Rates'!$I$26)</f>
        <v>65.941218763913639</v>
      </c>
      <c r="AE77" s="2">
        <f>((((((((($A77*2)/PI())/2)+('Calcification Rates'!$F$26+'Calcification Rates'!$G$26))^2)*PI())/2))-((((((($A77*2)/PI())/2)^2)*PI())/2)))*('Calcification Rates'!$H$26+'Calcification Rates'!$I$26)</f>
        <v>237.25194683927674</v>
      </c>
      <c r="AF77" s="2">
        <f>((((((((($A77*2)/PI())/2)+'Calcification Rates'!$F$27)^2)*PI())/2))-((((((($A77*2)/PI())/2)^2)*PI())/2)))*'Calcification Rates'!$H$27</f>
        <v>150.77361029994276</v>
      </c>
      <c r="AG77" s="2">
        <f>((((((((($A77*2)/PI())/2)+('Calcification Rates'!$F$27-'Calcification Rates'!$G$27))^2)*PI())/2))-((((((($A77*2)/PI())/2)^2)*PI())/2)))*('Calcification Rates'!$H$27-'Calcification Rates'!$I$27)</f>
        <v>65.941218763913639</v>
      </c>
      <c r="AH77" s="2">
        <f>((((((((($A77*2)/PI())/2)+('Calcification Rates'!$F$27+'Calcification Rates'!$G$27))^2)*PI())/2))-((((((($A77*2)/PI())/2)^2)*PI())/2)))*('Calcification Rates'!$H$27+'Calcification Rates'!$I$27)</f>
        <v>237.25194683927674</v>
      </c>
      <c r="AI77" s="2">
        <f>$A77*'Calcification Rates'!$F$29*'Calcification Rates'!$H$29</f>
        <v>130.70969999999997</v>
      </c>
      <c r="AJ77" s="2">
        <f>$A77*('Calcification Rates'!$F$29-'Calcification Rates'!$G$29)*('Calcification Rates'!$H$29-'Calcification Rates'!$I$29)</f>
        <v>120.93947999999999</v>
      </c>
      <c r="AK77" s="2">
        <f>$A77*('Calcification Rates'!$F$29+'Calcification Rates'!$G$29)*('Calcification Rates'!$H$29+'Calcification Rates'!$I$29)</f>
        <v>140.47991999999996</v>
      </c>
      <c r="AL77" s="2">
        <f>(2*'Calcification Rates'!$F$30*'Calcification Rates'!$H$30)+0.1*'Calcification Rates'!$F$30*($A77+(2*'Calcification Rates'!$F$30))*'Calcification Rates'!$H$30</f>
        <v>18.145868306962182</v>
      </c>
      <c r="AM77" s="2">
        <f>(2*('Calcification Rates'!$F$30-'Calcification Rates'!$G$30)*('Calcification Rates'!$H$30-'Calcification Rates'!$I$30))+(0.1*('Calcification Rates'!$F$30-'Calcification Rates'!$G$30)*($A77+(2*'Calcification Rates'!$F$30-'Calcification Rates'!$G$30)))*('Calcification Rates'!$H$30-'Calcification Rates'!$I$30)</f>
        <v>10.58467671689548</v>
      </c>
      <c r="AN77" s="2">
        <f>(2*('Calcification Rates'!$F$30+'Calcification Rates'!$G$30)*('Calcification Rates'!$H$30+'Calcification Rates'!$I$30))+(0.1*('Calcification Rates'!$F$30+'Calcification Rates'!$G$30)*($A77+(2*'Calcification Rates'!$F$30+'Calcification Rates'!$G$30)))*('Calcification Rates'!$H$30+'Calcification Rates'!$I$30)</f>
        <v>27.720285197189924</v>
      </c>
      <c r="AO77" s="2">
        <f>((((((((($A77*2)/PI())/2)+'Calcification Rates'!$F$31)^2)*PI())/2))-((((((($A77*2)/PI())/2)^2)*PI())/2)))*'Calcification Rates'!$H$31</f>
        <v>271.31818361875168</v>
      </c>
      <c r="AP77" s="2">
        <f>((((((((($A77*2)/PI())/2)+('Calcification Rates'!$F$31-'Calcification Rates'!$G$31))^2)*PI())/2))-((((((($A77*2)/PI())/2)^2)*PI())/2)))*('Calcification Rates'!$H$31-'Calcification Rates'!$I$31)</f>
        <v>168.73490557751396</v>
      </c>
      <c r="AQ77" s="2">
        <f>((((((((($A77*2)/PI())/2)+('Calcification Rates'!$F$31+'Calcification Rates'!$G$31))^2)*PI())/2))-((((((($A77*2)/PI())/2)^2)*PI())/2)))*('Calcification Rates'!$H$31+'Calcification Rates'!$I$31)</f>
        <v>399.22152385407963</v>
      </c>
      <c r="AR77" s="2">
        <f>(2*'Calcification Rates'!$F$32*'Calcification Rates'!$H$32)+0.1*'Calcification Rates'!$F$32*($A77+(2*'Calcification Rates'!$F$32))*'Calcification Rates'!$H$32</f>
        <v>18.145868306962182</v>
      </c>
      <c r="AS77" s="2">
        <f>(2*('Calcification Rates'!$F$32-'Calcification Rates'!$G$32)*('Calcification Rates'!$H$32-'Calcification Rates'!$I$32))+(0.1*('Calcification Rates'!$F$32-'Calcification Rates'!$G$32)*($A77+(2*'Calcification Rates'!$F$32-'Calcification Rates'!$G$32)))*('Calcification Rates'!$H$32-'Calcification Rates'!$I$32)</f>
        <v>10.58467671689548</v>
      </c>
      <c r="AT77" s="2">
        <f>(2*('Calcification Rates'!$F$32+'Calcification Rates'!$G$32)*('Calcification Rates'!$H$32+'Calcification Rates'!$I$32))+(0.1*('Calcification Rates'!$F$32+'Calcification Rates'!$G$32)*($A77+(2*'Calcification Rates'!$F$32+'Calcification Rates'!$G$32)))*('Calcification Rates'!$H$32+'Calcification Rates'!$I$32)</f>
        <v>27.720285197189924</v>
      </c>
      <c r="AU77" s="2">
        <f>((((((((($A77*2)/PI())/2)+'Calcification Rates'!$F$36)^2)*PI())/2))-((((((($A77*2)/PI())/2)^2)*PI())/2)))*'Calcification Rates'!$H$36</f>
        <v>106.59874692896571</v>
      </c>
      <c r="AV77" s="2">
        <f>((((((((($A77*2)/PI())/2)+('Calcification Rates'!$F$36-'Calcification Rates'!$G$36))^2)*PI())/2))-((((((($A77*2)/PI())/2)^2)*PI())/2)))*('Calcification Rates'!$H$36-'Calcification Rates'!$I$36)</f>
        <v>81.806086194377087</v>
      </c>
      <c r="AW77" s="2">
        <f>((((((((($A77*2)/PI())/2)+('Calcification Rates'!$F$36+'Calcification Rates'!$G$36))^2)*PI())/2))-((((((($A77*2)/PI())/2)^2)*PI())/2)))*('Calcification Rates'!$H$36+'Calcification Rates'!$I$36)</f>
        <v>134.18447448133296</v>
      </c>
      <c r="AX77" s="2">
        <f>$A77*'Calcification Rates'!$F$37*'Calcification Rates'!$H$37</f>
        <v>104.68396568181819</v>
      </c>
      <c r="AY77" s="2">
        <f>$A77*('Calcification Rates'!$F$37-'Calcification Rates'!$G$37)*('Calcification Rates'!$H$37-'Calcification Rates'!$I$37)</f>
        <v>80.582410772988595</v>
      </c>
      <c r="AZ77" s="2">
        <f>$A77*('Calcification Rates'!$F$37+'Calcification Rates'!$G$37)*('Calcification Rates'!$H$37+'Calcification Rates'!$I$37)</f>
        <v>131.37350972585315</v>
      </c>
      <c r="BA77" s="2">
        <f>$A77*'Calcification Rates'!$F$38*'Calcification Rates'!$H$38</f>
        <v>155.80150200000003</v>
      </c>
      <c r="BB77" s="2">
        <f>$A77*('Calcification Rates'!$F$38-'Calcification Rates'!$G$38)*('Calcification Rates'!$H$38-'Calcification Rates'!$I$38)</f>
        <v>118.87773054545455</v>
      </c>
      <c r="BC77" s="2">
        <f>$A77*('Calcification Rates'!$F$38+'Calcification Rates'!$G$38)*('Calcification Rates'!$H$38+'Calcification Rates'!$I$38)</f>
        <v>197.02804500000002</v>
      </c>
      <c r="BD77" s="2">
        <f>(2*'Calcification Rates'!$F$39*'Calcification Rates'!$H$39)+0.1*'Calcification Rates'!$F$39*(AN77+(2*'Calcification Rates'!$F$39))*'Calcification Rates'!$H$39</f>
        <v>8.7982383971591602</v>
      </c>
      <c r="BE77" s="2">
        <f>(2*('Calcification Rates'!$F$39-'Calcification Rates'!$G$39)*('Calcification Rates'!$H$39-'Calcification Rates'!$I$39))+(0.1*('Calcification Rates'!$F$39-'Calcification Rates'!$G$39)*(AN77+(2*'Calcification Rates'!$F$39-'Calcification Rates'!$G$39)))*('Calcification Rates'!$H$39-'Calcification Rates'!$I$39)</f>
        <v>5.1150767170155795</v>
      </c>
      <c r="BF77" s="2">
        <f>(2*('Calcification Rates'!$F$39+'Calcification Rates'!$G$39)*('Calcification Rates'!$H$39+'Calcification Rates'!$I$39))+(0.1*('Calcification Rates'!$F$39+'Calcification Rates'!$G$39)*(AN77+(2*'Calcification Rates'!$F$39+'Calcification Rates'!$G$39)))*('Calcification Rates'!$H$39+'Calcification Rates'!$I$39)</f>
        <v>13.484827187186212</v>
      </c>
      <c r="BG77" s="2">
        <f>((((((((($A77*2)/PI())/2)+'Calcification Rates'!$F$40)^2)*PI())/2))-((((((($A77*2)/PI())/2)^2)*PI())/2)))*'Calcification Rates'!$H$40</f>
        <v>106.59874692896571</v>
      </c>
      <c r="BH77" s="2">
        <f>((((((((($A77*2)/PI())/2)+('Calcification Rates'!$F$40-'Calcification Rates'!$G$40))^2)*PI())/2))-((((((($A77*2)/PI())/2)^2)*PI())/2)))*('Calcification Rates'!$H$40-'Calcification Rates'!$I$40)</f>
        <v>81.806086194377087</v>
      </c>
      <c r="BI77" s="2">
        <f>((((((((($A77*2)/PI())/2)+('Calcification Rates'!$F$40+'Calcification Rates'!$G$40))^2)*PI())/2))-((((((($A77*2)/PI())/2)^2)*PI())/2)))*('Calcification Rates'!$H$40+'Calcification Rates'!$I$40)</f>
        <v>134.18447448133296</v>
      </c>
      <c r="BJ77" s="2">
        <f>((((((((($A77*2)/PI())/2)+'Calcification Rates'!$F$41)^2)*PI())/2))-((((((($A77*2)/PI())/2)^2)*PI())/2)))*'Calcification Rates'!$H$41</f>
        <v>122.72765461724457</v>
      </c>
      <c r="BK77" s="2">
        <f>((((((((($A77*2)/PI())/2)+('Calcification Rates'!$F$41-'Calcification Rates'!$G$41))^2)*PI())/2))-((((((($A77*2)/PI())/2)^2)*PI())/2)))*('Calcification Rates'!$H$41-'Calcification Rates'!$I$41)</f>
        <v>98.573201702114261</v>
      </c>
      <c r="BL77" s="2">
        <f>((((((((($A77*2)/PI())/2)+('Calcification Rates'!$F$41+'Calcification Rates'!$G$41))^2)*PI())/2))-((((((($A77*2)/PI())/2)^2)*PI())/2)))*('Calcification Rates'!$H$41+'Calcification Rates'!$I$41)</f>
        <v>149.27107854215259</v>
      </c>
      <c r="BM77" s="2">
        <f>((((1-'Calcification Rates'!$J$42)*$A77)*'Calcification Rates'!$F$42*0.1)+('Calcification Rates'!$J$42*$A77*'Calcification Rates'!$F$42))*'Calcification Rates'!$H$42</f>
        <v>31.776487453358634</v>
      </c>
      <c r="BN77" s="2">
        <f>((((1-'Calcification Rates'!$J$42)*BI77)*(('Calcification Rates'!$F$42-'Calcification Rates'!$G$42)*0.1))+('Calcification Rates'!$J$42*BI77*('Calcification Rates'!$F$42-'Calcification Rates'!$G$42)))*('Calcification Rates'!$H$42-'Calcification Rates'!$I$42)</f>
        <v>39.688677662732346</v>
      </c>
      <c r="BO77" s="2">
        <f>((((1-'Calcification Rates'!$J$42)*BI77)*(('Calcification Rates'!$F$42+'Calcification Rates'!$G$42)*0.1))+('Calcification Rates'!$J$42*BI77*('Calcification Rates'!$F$42+'Calcification Rates'!$G$42)))*('Calcification Rates'!$H$42+'Calcification Rates'!$I$42)</f>
        <v>67.243989932769423</v>
      </c>
      <c r="BP77" s="2">
        <f>(2*'Calcification Rates'!$F$43*'Calcification Rates'!$H$43)+0.1*'Calcification Rates'!$F$43*($A77+(2*'Calcification Rates'!$F$43))*'Calcification Rates'!$H$43</f>
        <v>18.145868306962182</v>
      </c>
      <c r="BQ77" s="2">
        <f>(2*('Calcification Rates'!$F$43-'Calcification Rates'!$G$43)*('Calcification Rates'!$H$43-'Calcification Rates'!$I$43))+(0.1*('Calcification Rates'!$F$43-'Calcification Rates'!$G$43)*($A77+(2*'Calcification Rates'!$F$43-'Calcification Rates'!$G$43)))*('Calcification Rates'!$H$43-'Calcification Rates'!$I$43)</f>
        <v>10.58467671689548</v>
      </c>
      <c r="BR77" s="2">
        <f>(2*('Calcification Rates'!$F$43+'Calcification Rates'!$G$43)*('Calcification Rates'!$H$43+'Calcification Rates'!$I$43))+(0.1*('Calcification Rates'!$F$43+'Calcification Rates'!$G$43)*($A77+(2*'Calcification Rates'!$F$43+'Calcification Rates'!$G$43)))*('Calcification Rates'!$H$43+'Calcification Rates'!$I$43)</f>
        <v>27.720285197189924</v>
      </c>
      <c r="BS77" s="2">
        <f>$A77*'Calcification Rates'!$F$44*'Calcification Rates'!$H$44</f>
        <v>129.30102000000002</v>
      </c>
      <c r="BT77" s="2">
        <f>$A77*('Calcification Rates'!$F$44-'Calcification Rates'!$G$44)*('Calcification Rates'!$H$44-'Calcification Rates'!$I$44)</f>
        <v>96.21897896504089</v>
      </c>
      <c r="BU77" s="2">
        <f>$A77*('Calcification Rates'!$F$44+'Calcification Rates'!$G$44)*('Calcification Rates'!$H$44+'Calcification Rates'!$I$44)</f>
        <v>166.09986154413684</v>
      </c>
      <c r="BV77" s="2">
        <f>(2*'Calcification Rates'!$F$45*'Calcification Rates'!$H$45)+0.1*'Calcification Rates'!$F$45*($A77+(2*'Calcification Rates'!$F$45))*'Calcification Rates'!$H$45</f>
        <v>18.145868306962182</v>
      </c>
      <c r="BW77" s="2">
        <f>(2*('Calcification Rates'!$F$45-'Calcification Rates'!$G$45)*('Calcification Rates'!$H$45-'Calcification Rates'!$I$45))+(0.1*('Calcification Rates'!$F$45-'Calcification Rates'!$G$45)*($A77+(2*'Calcification Rates'!$F$45-'Calcification Rates'!$G$45)))*('Calcification Rates'!$H$45-'Calcification Rates'!$I$45)</f>
        <v>10.58467671689548</v>
      </c>
      <c r="BX77" s="2">
        <f>(2*('Calcification Rates'!$F$45+'Calcification Rates'!$G$45)*('Calcification Rates'!$H$45+'Calcification Rates'!$I$45))+(0.1*('Calcification Rates'!$F$45+'Calcification Rates'!$G$45)*($A77+(2*'Calcification Rates'!$F$45+'Calcification Rates'!$G$45)))*('Calcification Rates'!$H$45+'Calcification Rates'!$I$45)</f>
        <v>27.720285197189924</v>
      </c>
      <c r="BY77" s="2">
        <f>$A77*'Calcification Rates'!$F$46*'Calcification Rates'!$H$46</f>
        <v>32.8536</v>
      </c>
      <c r="BZ77" s="2">
        <f>$A77*('Calcification Rates'!$F$46-'Calcification Rates'!$G$46)*('Calcification Rates'!$H$46-'Calcification Rates'!$I$46)</f>
        <v>25.338825</v>
      </c>
      <c r="CA77" s="2">
        <f>$A77*('Calcification Rates'!$F$46+'Calcification Rates'!$G$46)*('Calcification Rates'!$H$46+'Calcification Rates'!$I$46)</f>
        <v>41.133825000000009</v>
      </c>
      <c r="CB77" s="2">
        <f>(2*'Calcification Rates'!$F$47*'Calcification Rates'!$H$47)+0.1*'Calcification Rates'!$F$47*(BL77+(2*'Calcification Rates'!$F$47))*'Calcification Rates'!$H$47</f>
        <v>30.123649684303153</v>
      </c>
      <c r="CC77" s="2">
        <f>(2*('Calcification Rates'!$F$47-'Calcification Rates'!$G$47)*('Calcification Rates'!$H$47-'Calcification Rates'!$I$47))+(0.1*('Calcification Rates'!$F$47-'Calcification Rates'!$G$47)*(BL77+(2*'Calcification Rates'!$F$47-'Calcification Rates'!$G$47)))*('Calcification Rates'!$H$47-'Calcification Rates'!$I$47)</f>
        <v>17.59326324120368</v>
      </c>
      <c r="CD77" s="2">
        <f>(2*('Calcification Rates'!$F$47+'Calcification Rates'!$G$47)*('Calcification Rates'!$H$47+'Calcification Rates'!$I$47))+(0.1*('Calcification Rates'!$F$47+'Calcification Rates'!$G$47)*(BL77+(2*'Calcification Rates'!$F$47+'Calcification Rates'!$G$47)))*('Calcification Rates'!$H$47+'Calcification Rates'!$I$47)</f>
        <v>45.961187489580212</v>
      </c>
      <c r="CE77" s="2">
        <f>(2*'Calcification Rates'!$F$48*'Calcification Rates'!$H$48)+0.1*'Calcification Rates'!$F$48*($A77+(2*'Calcification Rates'!$F$48))*'Calcification Rates'!$H$48</f>
        <v>18.145868306962182</v>
      </c>
      <c r="CF77" s="2">
        <f>(2*('Calcification Rates'!$F$48-'Calcification Rates'!$G$48)*('Calcification Rates'!$H$48-'Calcification Rates'!$I$48))+(0.1*('Calcification Rates'!$F$48-'Calcification Rates'!$G$48)*($A77+(2*'Calcification Rates'!$F$48-'Calcification Rates'!$G$48)))*('Calcification Rates'!$H$48-'Calcification Rates'!$I$48)</f>
        <v>10.58467671689548</v>
      </c>
      <c r="CG77" s="2">
        <f>(2*('Calcification Rates'!$F$48+'Calcification Rates'!$G$48)*('Calcification Rates'!$H$48+'Calcification Rates'!$I$48))+(0.1*('Calcification Rates'!$F$48+'Calcification Rates'!$G$48)*($A77+(2*'Calcification Rates'!$F$48+'Calcification Rates'!$G$48)))*('Calcification Rates'!$H$48+'Calcification Rates'!$I$48)</f>
        <v>27.720285197189924</v>
      </c>
      <c r="CH77" s="2">
        <f>((((1-'Calcification Rates'!$J$52)*$A77)*'Calcification Rates'!$F$52*0.1)+('Calcification Rates'!$J$52*$A77*'Calcification Rates'!$F$52))*'Calcification Rates'!$H$52</f>
        <v>179.38816308</v>
      </c>
      <c r="CI77" s="2">
        <f>((((1-'Calcification Rates'!$J$52)*$A77)*(('Calcification Rates'!$F$52-'Calcification Rates'!$G$52)*0.1))+('Calcification Rates'!$J$52*$A77*('Calcification Rates'!$F$52-'Calcification Rates'!$G$52)))*('Calcification Rates'!$H$52-'Calcification Rates'!$I$52)</f>
        <v>117.43001469918346</v>
      </c>
      <c r="CJ77" s="2">
        <f>((((1-'Calcification Rates'!$J$52)*$A77)*(('Calcification Rates'!$F$52+'Calcification Rates'!$G$52)*0.1))+('Calcification Rates'!$J$52*$A77*('Calcification Rates'!$F$52+'Calcification Rates'!$G$52)))*('Calcification Rates'!$H$52+'Calcification Rates'!$I$52)</f>
        <v>253.79386167306606</v>
      </c>
      <c r="CK77" s="2">
        <f>((((1-'Calcification Rates'!$J$53)*$A77)*'Calcification Rates'!$F$53*0.1)+('Calcification Rates'!$J$53*$A77*'Calcification Rates'!$F$53))*'Calcification Rates'!$H$53</f>
        <v>214.67141731309096</v>
      </c>
      <c r="CL77" s="2">
        <f>((((1-'Calcification Rates'!$J$53)*$A77)*(('Calcification Rates'!$F$53-'Calcification Rates'!$G$53)*0.1))+('Calcification Rates'!$J$53*$A77*('Calcification Rates'!$F$53-'Calcification Rates'!$G$53)))*('Calcification Rates'!$H$53-'Calcification Rates'!$I$53)</f>
        <v>148.57104311748733</v>
      </c>
      <c r="CM77" s="2">
        <f>((((1-'Calcification Rates'!$J$53)*$A77)*(('Calcification Rates'!$F$53+'Calcification Rates'!$G$53)*0.1))+('Calcification Rates'!$J$53*$A77*('Calcification Rates'!$F$53+'Calcification Rates'!$G$53)))*('Calcification Rates'!$H$53+'Calcification Rates'!$I$53)</f>
        <v>292.86599320253129</v>
      </c>
      <c r="CN77" s="2">
        <f>((((1-'Calcification Rates'!$J$54)*$A77)*'Calcification Rates'!$F$54*0.1)+('Calcification Rates'!$J$54*$A77*'Calcification Rates'!$F$54))*'Calcification Rates'!$H$54</f>
        <v>183.02437018886965</v>
      </c>
      <c r="CO77" s="2">
        <f>((((1-'Calcification Rates'!$J$54)*$A77)*(('Calcification Rates'!$F$54-'Calcification Rates'!$G$54)*0.1))+('Calcification Rates'!$J$54*$A77*('Calcification Rates'!$F$54-'Calcification Rates'!$G$54)))*('Calcification Rates'!$H$54-'Calcification Rates'!$I$54)</f>
        <v>130.90606044321632</v>
      </c>
      <c r="CP77" s="2">
        <f>((((1-'Calcification Rates'!$J$54)*$A77)*(('Calcification Rates'!$F$54+'Calcification Rates'!$G$54)*0.1))+('Calcification Rates'!$J$54*$A77*('Calcification Rates'!$F$54+'Calcification Rates'!$G$54)))*('Calcification Rates'!$H$54+'Calcification Rates'!$I$54)</f>
        <v>243.4267078234825</v>
      </c>
      <c r="CQ77" s="2">
        <f>((((1-'Calcification Rates'!$J$55)*$A77)*'Calcification Rates'!$F$55*0.1)+('Calcification Rates'!$J$55*$A77*'Calcification Rates'!$F$55))*'Calcification Rates'!$H$55</f>
        <v>183.03836747343749</v>
      </c>
      <c r="CR77" s="2">
        <f>((((1-'Calcification Rates'!$J$55)*$A77)*(('Calcification Rates'!$F$55-'Calcification Rates'!$G$55)*0.1))+('Calcification Rates'!$J$55*$A77*('Calcification Rates'!$F$55-'Calcification Rates'!$G$55)))*('Calcification Rates'!$H$55-'Calcification Rates'!$I$55)</f>
        <v>133.75089763220589</v>
      </c>
      <c r="CS77" s="2">
        <f>((((1-'Calcification Rates'!$J$55)*$A77)*(('Calcification Rates'!$F$55+'Calcification Rates'!$G$55)*0.1))+('Calcification Rates'!$J$55*$A77*('Calcification Rates'!$F$55+'Calcification Rates'!$G$55)))*('Calcification Rates'!$H$55+'Calcification Rates'!$I$55)</f>
        <v>239.8211685805561</v>
      </c>
      <c r="CT77" s="2">
        <f>((((1-'Calcification Rates'!$J$56)*$A77)*'Calcification Rates'!$F$56*0.1)+('Calcification Rates'!$J$56*$A77*'Calcification Rates'!$F$56))*'Calcification Rates'!$H$56</f>
        <v>176.79597705</v>
      </c>
      <c r="CU77" s="2">
        <f>((((1-'Calcification Rates'!$J$56)*$A77)*(('Calcification Rates'!$F$56-'Calcification Rates'!$G$56)*0.1))+('Calcification Rates'!$J$56*$A77*('Calcification Rates'!$F$56-'Calcification Rates'!$G$56)))*('Calcification Rates'!$H$56-'Calcification Rates'!$I$56)</f>
        <v>131.00483474994741</v>
      </c>
      <c r="CV77" s="2">
        <f>((((1-'Calcification Rates'!$J$56)*$A77)*(('Calcification Rates'!$F$56+'Calcification Rates'!$G$56)*0.1))+('Calcification Rates'!$J$56*$A77*('Calcification Rates'!$F$56+'Calcification Rates'!$G$56)))*('Calcification Rates'!$H$56+'Calcification Rates'!$I$56)</f>
        <v>229.32134304237971</v>
      </c>
      <c r="CW77" s="2">
        <f>((((1-'Calcification Rates'!$J$57)*$A77)*'Calcification Rates'!$F$57*0.1)+('Calcification Rates'!$J$57*$A77*'Calcification Rates'!$F$57))*'Calcification Rates'!$H$57</f>
        <v>180.81406743749997</v>
      </c>
      <c r="CX77" s="2">
        <f>((((1-'Calcification Rates'!$J$57)*$A77)*(('Calcification Rates'!$F$57-'Calcification Rates'!$G$57)*0.1))+('Calcification Rates'!$J$57*$A77*('Calcification Rates'!$F$57-'Calcification Rates'!$G$57)))*('Calcification Rates'!$H$57-'Calcification Rates'!$I$57)</f>
        <v>118.40821602399089</v>
      </c>
      <c r="CY77" s="2">
        <f>((((1-'Calcification Rates'!$J$57)*$A77)*(('Calcification Rates'!$F$57+'Calcification Rates'!$G$57)*0.1))+('Calcification Rates'!$J$57*$A77*('Calcification Rates'!$F$57+'Calcification Rates'!$G$57)))*('Calcification Rates'!$H$57+'Calcification Rates'!$I$57)</f>
        <v>254.44362500488759</v>
      </c>
      <c r="CZ77" s="2">
        <f>((((1-'Calcification Rates'!$J$58)*$A77)*'Calcification Rates'!$F$58*0.1)+('Calcification Rates'!$J$58*$A77*'Calcification Rates'!$F$58))*'Calcification Rates'!$H$58</f>
        <v>183.02437018886965</v>
      </c>
      <c r="DA77" s="2">
        <f>((((1-'Calcification Rates'!$J$58)*$A77)*(('Calcification Rates'!$F$58-'Calcification Rates'!$G$58)*0.1))+('Calcification Rates'!$J$58*$A77*('Calcification Rates'!$F$58-'Calcification Rates'!$G$58)))*('Calcification Rates'!$H$58-'Calcification Rates'!$I$58)</f>
        <v>130.90606044321632</v>
      </c>
      <c r="DB77" s="2">
        <f>((((1-'Calcification Rates'!$J$58)*$A77)*(('Calcification Rates'!$F$58+'Calcification Rates'!$G$58)*0.1))+('Calcification Rates'!$J$58*$A77*('Calcification Rates'!$F$58+'Calcification Rates'!$G$58)))*('Calcification Rates'!$H$58+'Calcification Rates'!$I$58)</f>
        <v>243.4267078234825</v>
      </c>
      <c r="DC77" s="2">
        <f>((((1-'Calcification Rates'!$J$59)*$A77)*'Calcification Rates'!$F$59*0.1)+('Calcification Rates'!$J$59*$A77*'Calcification Rates'!$F$59))*'Calcification Rates'!$H$59</f>
        <v>151.72470935999999</v>
      </c>
      <c r="DD77" s="2">
        <f>((((1-'Calcification Rates'!$J$59)*$A77)*(('Calcification Rates'!$F$59-'Calcification Rates'!$G$59)*0.1))+('Calcification Rates'!$J$59*$A77*('Calcification Rates'!$F$59-'Calcification Rates'!$G$59)))*('Calcification Rates'!$H$59-'Calcification Rates'!$I$59)</f>
        <v>117.70042769999999</v>
      </c>
      <c r="DE77" s="2">
        <f>((((1-'Calcification Rates'!$J$59)*$A77)*(('Calcification Rates'!$F$59+'Calcification Rates'!$G$59)*0.1))+('Calcification Rates'!$J$59*$A77*('Calcification Rates'!$F$59+'Calcification Rates'!$G$59)))*('Calcification Rates'!$H$59+'Calcification Rates'!$I$59)</f>
        <v>188.97529716</v>
      </c>
      <c r="DF77" s="2">
        <f>((((1-'Calcification Rates'!$J$60)*$A77)*'Calcification Rates'!$F$60*0.1)+('Calcification Rates'!$J$60*$A77*'Calcification Rates'!$F$60))*'Calcification Rates'!$H$60</f>
        <v>197.11563464634145</v>
      </c>
      <c r="DG77" s="2">
        <f>((((1-'Calcification Rates'!$J$60)*$A77)*(('Calcification Rates'!$F$60-'Calcification Rates'!$G$60)*0.1))+('Calcification Rates'!$J$60*$A77*('Calcification Rates'!$F$60-'Calcification Rates'!$G$60)))*('Calcification Rates'!$H$60-'Calcification Rates'!$I$60)</f>
        <v>150.59867971486341</v>
      </c>
      <c r="DH77" s="2">
        <f>((((1-'Calcification Rates'!$J$60)*$A77)*(('Calcification Rates'!$F$60+'Calcification Rates'!$G$60)*0.1))+('Calcification Rates'!$J$60*$A77*('Calcification Rates'!$F$60+'Calcification Rates'!$G$60)))*('Calcification Rates'!$H$60+'Calcification Rates'!$I$60)</f>
        <v>249.70208001937365</v>
      </c>
      <c r="DI77" s="2">
        <f>((((1-'Calcification Rates'!$J$61)*$A77)*'Calcification Rates'!$F$61*0.1)+('Calcification Rates'!$J$61*$A77*'Calcification Rates'!$F$61))*'Calcification Rates'!$H$61</f>
        <v>183.02437018886965</v>
      </c>
      <c r="DJ77" s="2">
        <f>((((1-'Calcification Rates'!$J$61)*$A77)*(('Calcification Rates'!$F$61-'Calcification Rates'!$G$61)*0.1))+('Calcification Rates'!$J$61*$A77*('Calcification Rates'!$F$61-'Calcification Rates'!$G$61)))*('Calcification Rates'!$H$61-'Calcification Rates'!$I$61)</f>
        <v>130.90606044321632</v>
      </c>
      <c r="DK77" s="2">
        <f>((((1-'Calcification Rates'!$J$61)*$A77)*(('Calcification Rates'!$F$61+'Calcification Rates'!$G$61)*0.1))+('Calcification Rates'!$J$61*$A77*('Calcification Rates'!$F$61+'Calcification Rates'!$G$61)))*('Calcification Rates'!$H$61+'Calcification Rates'!$I$61)</f>
        <v>243.4267078234825</v>
      </c>
      <c r="DL77" s="2">
        <f>(2*'Calcification Rates'!$F$62*'Calcification Rates'!$H$62)+0.1*'Calcification Rates'!$F$62*(CV77+(2*'Calcification Rates'!$F$62))*'Calcification Rates'!$H$62</f>
        <v>44.168023786142371</v>
      </c>
      <c r="DM77" s="2">
        <f>(2*('Calcification Rates'!$F$62-'Calcification Rates'!$G$62)*('Calcification Rates'!$H$62-'Calcification Rates'!$I$62))+(0.1*('Calcification Rates'!$F$62-'Calcification Rates'!$G$62)*(CV77+(2*'Calcification Rates'!$F$62-'Calcification Rates'!$G$62)))*('Calcification Rates'!$H$62-'Calcification Rates'!$I$62)</f>
        <v>25.811079877822309</v>
      </c>
      <c r="DN77" s="2">
        <f>(2*('Calcification Rates'!$F$62+'Calcification Rates'!$G$62)*('Calcification Rates'!$H$62+'Calcification Rates'!$I$62))+(0.1*('Calcification Rates'!$F$62+'Calcification Rates'!$G$62)*(CV77+(2*'Calcification Rates'!$F$62+'Calcification Rates'!$G$62)))*('Calcification Rates'!$H$62+'Calcification Rates'!$I$62)</f>
        <v>67.349293323107901</v>
      </c>
      <c r="DO77" s="2">
        <f>((((((((($A77*2)/PI())/2)+'Calcification Rates'!$F$63)^2)*PI())/2))-((((((($A77*2)/PI())/2)^2)*PI())/2)))*'Calcification Rates'!$H$63</f>
        <v>86.469053363100599</v>
      </c>
      <c r="DP77" s="2">
        <f>((((((((($A77*2)/PI())/2)+('Calcification Rates'!$F$63-'Calcification Rates'!$G$63))^2)*PI())/2))-((((((($A77*2)/PI())/2)^2)*PI())/2)))*('Calcification Rates'!$H$63-'Calcification Rates'!$I$63)</f>
        <v>63.66615679050286</v>
      </c>
      <c r="DQ77" s="2">
        <f>((((((((($A77*2)/PI())/2)+('Calcification Rates'!$F$63+'Calcification Rates'!$G$63))^2)*PI())/2))-((((((($A77*2)/PI())/2)^2)*PI())/2)))*('Calcification Rates'!$H$63+'Calcification Rates'!$I$63)</f>
        <v>111.84504714230681</v>
      </c>
      <c r="DR77" s="2">
        <f>(2*'Calcification Rates'!$F$64*'Calcification Rates'!$H$64)+0.1*'Calcification Rates'!$F$64*($A77+(2*'Calcification Rates'!$F$64))*'Calcification Rates'!$H$64</f>
        <v>18.145868306962182</v>
      </c>
      <c r="DS77" s="2">
        <f>(2*('Calcification Rates'!$F$64-'Calcification Rates'!$G$64)*('Calcification Rates'!$H$64-'Calcification Rates'!$I$64))+(0.1*('Calcification Rates'!$F$64-'Calcification Rates'!$G$64)*($A77+(2*'Calcification Rates'!$F$64-'Calcification Rates'!$G$64)))*('Calcification Rates'!$H$64-'Calcification Rates'!$I$64)</f>
        <v>10.58467671689548</v>
      </c>
      <c r="DT77" s="2">
        <f>(2*('Calcification Rates'!$F$64+'Calcification Rates'!$G$64)*('Calcification Rates'!$H$64+'Calcification Rates'!$I$64))+(0.1*('Calcification Rates'!$F$64+'Calcification Rates'!$G$64)*($A77+(2*'Calcification Rates'!$F$64+'Calcification Rates'!$G$64)))*('Calcification Rates'!$H$64+'Calcification Rates'!$I$64)</f>
        <v>27.720285197189924</v>
      </c>
      <c r="DU77" s="2">
        <f>((((((((($A77*2)/PI())/2)+'Calcification Rates'!$F$65)^2)*PI())/2))-((((((($A77*2)/PI())/2)^2)*PI())/2)))*'Calcification Rates'!$H$65</f>
        <v>86.469053363100599</v>
      </c>
      <c r="DV77" s="2">
        <f>((((((((($A77*2)/PI())/2)+('Calcification Rates'!$F$65-'Calcification Rates'!$G$65))^2)*PI())/2))-((((((($A77*2)/PI())/2)^2)*PI())/2)))*('Calcification Rates'!$H$65-'Calcification Rates'!$I$65)</f>
        <v>63.66615679050286</v>
      </c>
      <c r="DW77" s="2">
        <f>((((((((($A77*2)/PI())/2)+('Calcification Rates'!$F$65+'Calcification Rates'!$G$65))^2)*PI())/2))-((((((($A77*2)/PI())/2)^2)*PI())/2)))*('Calcification Rates'!$H$65+'Calcification Rates'!$I$65)</f>
        <v>111.84504714230681</v>
      </c>
      <c r="DX77" s="2">
        <f>(2*'Calcification Rates'!$F$66*'Calcification Rates'!$H$66)+0.1*'Calcification Rates'!$F$66*(DH77+(2*'Calcification Rates'!$F$66))*'Calcification Rates'!$H$66</f>
        <v>47.743710841808237</v>
      </c>
      <c r="DY77" s="2">
        <f>(2*('Calcification Rates'!$F$66-'Calcification Rates'!$G$66)*('Calcification Rates'!$H$66-'Calcification Rates'!$I$66))+(0.1*('Calcification Rates'!$F$66-'Calcification Rates'!$G$66)*(DH77+(2*'Calcification Rates'!$F$66-'Calcification Rates'!$G$66)))*('Calcification Rates'!$H$66-'Calcification Rates'!$I$66)</f>
        <v>27.903329796566972</v>
      </c>
      <c r="DZ77" s="2">
        <f>(2*('Calcification Rates'!$F$66+'Calcification Rates'!$G$66)*('Calcification Rates'!$H$66+'Calcification Rates'!$I$66))+(0.1*('Calcification Rates'!$F$66+'Calcification Rates'!$G$66)*(DH77+(2*'Calcification Rates'!$F$66+'Calcification Rates'!$G$66)))*('Calcification Rates'!$H$66+'Calcification Rates'!$I$66)</f>
        <v>72.794688939858176</v>
      </c>
      <c r="EA77" s="2">
        <f>((((((((($A77*2)/PI())/2)+'Calcification Rates'!$F$67)^2)*PI())/2))-((((((($A77*2)/PI())/2)^2)*PI())/2)))*'Calcification Rates'!$H$67</f>
        <v>86.469053363100599</v>
      </c>
      <c r="EB77" s="2">
        <f>((((((((($A77*2)/PI())/2)+('Calcification Rates'!$F$67-'Calcification Rates'!$G$67))^2)*PI())/2))-((((((($A77*2)/PI())/2)^2)*PI())/2)))*('Calcification Rates'!$H$67-'Calcification Rates'!$I$67)</f>
        <v>63.66615679050286</v>
      </c>
      <c r="EC77" s="2">
        <f>((((((((($A77*2)/PI())/2)+('Calcification Rates'!$F$67+'Calcification Rates'!$G$67))^2)*PI())/2))-((((((($A77*2)/PI())/2)^2)*PI())/2)))*('Calcification Rates'!$H$67+'Calcification Rates'!$I$67)</f>
        <v>111.84504714230681</v>
      </c>
      <c r="ED77" s="2">
        <f>((((((((($A77*2)/PI())/2)+'Calcification Rates'!$F$68)^2)*PI())/2))-((((((($A77*2)/PI())/2)^2)*PI())/2)))*'Calcification Rates'!$H$68</f>
        <v>86.469053363100599</v>
      </c>
      <c r="EE77" s="2">
        <f>((((((((($A77*2)/PI())/2)+('Calcification Rates'!$F$68-'Calcification Rates'!$G$68))^2)*PI())/2))-((((((($A77*2)/PI())/2)^2)*PI())/2)))*('Calcification Rates'!$H$68-'Calcification Rates'!$I$68)</f>
        <v>63.66615679050286</v>
      </c>
      <c r="EF77" s="2">
        <f>((((((((($A77*2)/PI())/2)+('Calcification Rates'!$F$68+'Calcification Rates'!$G$68))^2)*PI())/2))-((((((($A77*2)/PI())/2)^2)*PI())/2)))*('Calcification Rates'!$H$68+'Calcification Rates'!$I$68)</f>
        <v>111.84504714230681</v>
      </c>
      <c r="EG77" s="2">
        <f>((((1-'Calcification Rates'!$J$69)*$A77)*'Calcification Rates'!$F$69*0.1)+('Calcification Rates'!$J$69*$A77*'Calcification Rates'!$F$69))*'Calcification Rates'!$H$69</f>
        <v>24.861082950000007</v>
      </c>
      <c r="EH77" s="2">
        <f>((((1-'Calcification Rates'!$J$69)*EC77)*(('Calcification Rates'!$F$69-'Calcification Rates'!$G$69)*0.1))+('Calcification Rates'!$J$69*EC77*('Calcification Rates'!$F$69-'Calcification Rates'!$G$69)))*('Calcification Rates'!$H$69-'Calcification Rates'!$I$69)</f>
        <v>25.367320090901114</v>
      </c>
      <c r="EI77" s="2">
        <f>((((1-'Calcification Rates'!$J$69)*EC77)*(('Calcification Rates'!$F$69+'Calcification Rates'!$G$69)*0.1))+('Calcification Rates'!$J$69*EC77*('Calcification Rates'!$F$69+'Calcification Rates'!$G$69)))*('Calcification Rates'!$H$69+'Calcification Rates'!$I$69)</f>
        <v>44.242396648558326</v>
      </c>
      <c r="EJ77" s="2">
        <f>(2*'Calcification Rates'!$F$70*'Calcification Rates'!$H$70)+0.1*'Calcification Rates'!$F$70*(DT77+(2*'Calcification Rates'!$F$70))*'Calcification Rates'!$H$70</f>
        <v>8.7982383971591602</v>
      </c>
      <c r="EK77" s="2">
        <f>(2*('Calcification Rates'!$F$70-'Calcification Rates'!$G$70)*('Calcification Rates'!$H$70-'Calcification Rates'!$I$70))+(0.1*('Calcification Rates'!$F$70-'Calcification Rates'!$G$70)*(DT77+(2*'Calcification Rates'!$F$70-'Calcification Rates'!$G$70)))*('Calcification Rates'!$H$70-'Calcification Rates'!$I$70)</f>
        <v>5.1150767170155795</v>
      </c>
      <c r="EL77" s="2">
        <f>(2*('Calcification Rates'!$F$70+'Calcification Rates'!$G$70)*('Calcification Rates'!$H$70+'Calcification Rates'!$I$70))+(0.1*('Calcification Rates'!$F$70+'Calcification Rates'!$G$70)*(DT77+(2*'Calcification Rates'!$F$70+'Calcification Rates'!$G$70)))*('Calcification Rates'!$H$70+'Calcification Rates'!$I$70)</f>
        <v>13.484827187186212</v>
      </c>
      <c r="EM77" s="2">
        <f>((((1-'Calcification Rates'!$J$71)*$A77)*'Calcification Rates'!$F$71*0.1)+('Calcification Rates'!$J$71*$A77*'Calcification Rates'!$F$71))*'Calcification Rates'!$H$71</f>
        <v>183.02437018886965</v>
      </c>
      <c r="EN77" s="2">
        <f>((((1-'Calcification Rates'!$J$71)*$A77)*(('Calcification Rates'!$F$71-'Calcification Rates'!$G$71)*0.1))+('Calcification Rates'!$J$71*$A77*('Calcification Rates'!$F$71-'Calcification Rates'!$G$71)))*('Calcification Rates'!$H$71-'Calcification Rates'!$I$71)</f>
        <v>130.90606044321632</v>
      </c>
      <c r="EO77" s="2">
        <f>((((1-'Calcification Rates'!$J$71)*$A77)*(('Calcification Rates'!$F$71+'Calcification Rates'!$G$71)*0.1))+('Calcification Rates'!$J$71*$A77*('Calcification Rates'!$F$71+'Calcification Rates'!$G$71)))*('Calcification Rates'!$H$71+'Calcification Rates'!$I$71)</f>
        <v>243.4267078234825</v>
      </c>
      <c r="EP77" s="2">
        <f>(2*'Calcification Rates'!$F$72*'Calcification Rates'!$H$72)+0.1*'Calcification Rates'!$F$72*($A77+(2*'Calcification Rates'!$F$72))*'Calcification Rates'!$H$72</f>
        <v>18.145868306962182</v>
      </c>
      <c r="EQ77" s="2">
        <f>(2*('Calcification Rates'!$F$72-'Calcification Rates'!$G$72)*('Calcification Rates'!$H$72-'Calcification Rates'!$I$72))+(0.1*('Calcification Rates'!$F$72-'Calcification Rates'!$G$72)*($A77+(2*'Calcification Rates'!$F$72-'Calcification Rates'!$G$72)))*('Calcification Rates'!$H$72-'Calcification Rates'!$I$72)</f>
        <v>10.58467671689548</v>
      </c>
      <c r="ER77" s="2">
        <f>(2*('Calcification Rates'!$F$72+'Calcification Rates'!$G$72)*('Calcification Rates'!$H$72+'Calcification Rates'!$I$72))+(0.1*('Calcification Rates'!$F$72+'Calcification Rates'!$G$72)*($A77+(2*'Calcification Rates'!$F$72+'Calcification Rates'!$G$72)))*('Calcification Rates'!$H$72+'Calcification Rates'!$I$72)</f>
        <v>27.720285197189924</v>
      </c>
      <c r="ES77" s="2">
        <f>$A77*'Calcification Rates'!$F$73*'Calcification Rates'!$H$73</f>
        <v>109.35000000000001</v>
      </c>
      <c r="ET77" s="2">
        <f>$A77*('Calcification Rates'!$F$73-'Calcification Rates'!$G$73)*('Calcification Rates'!$H$73-'Calcification Rates'!$I$73)</f>
        <v>76.560390000000012</v>
      </c>
      <c r="EU77" s="2">
        <f>$A77*('Calcification Rates'!$F$73+'Calcification Rates'!$G$73)*('Calcification Rates'!$H$73+'Calcification Rates'!$I$73)</f>
        <v>147.94164000000004</v>
      </c>
      <c r="EV77" s="2">
        <f>(2*'Calcification Rates'!$F$74*'Calcification Rates'!$H$74)+0.1*'Calcification Rates'!$F$74*($A77+(2*'Calcification Rates'!$F$74))*'Calcification Rates'!$H$74</f>
        <v>18.145868306962182</v>
      </c>
      <c r="EW77" s="2">
        <f>(2*('Calcification Rates'!$F$74-'Calcification Rates'!$G$74)*('Calcification Rates'!$H$74-'Calcification Rates'!$I$74))+(0.1*('Calcification Rates'!$F$74-'Calcification Rates'!$G$74)*($A77+(2*'Calcification Rates'!$F$74-'Calcification Rates'!$G$74)))*('Calcification Rates'!$H$74-'Calcification Rates'!$I$74)</f>
        <v>10.58467671689548</v>
      </c>
      <c r="EX77" s="2">
        <f>(2*('Calcification Rates'!$F$74+'Calcification Rates'!$G$74)*('Calcification Rates'!$H$74+'Calcification Rates'!$I$74))+(0.1*('Calcification Rates'!$F$74+'Calcification Rates'!$G$74)*($A77+(2*'Calcification Rates'!$F$74+'Calcification Rates'!$G$74)))*('Calcification Rates'!$H$74+'Calcification Rates'!$I$74)</f>
        <v>27.720285197189924</v>
      </c>
      <c r="EY77" s="2">
        <f>$A77*'Calcification Rates'!$F$75*'Calcification Rates'!$H$75</f>
        <v>68.29270897959185</v>
      </c>
      <c r="EZ77" s="2">
        <f>$A77*('Calcification Rates'!$F$75-'Calcification Rates'!$G$75)*('Calcification Rates'!$H$75-'Calcification Rates'!$I$75)</f>
        <v>53.014590023474213</v>
      </c>
      <c r="FA77" s="2">
        <f>$A77*('Calcification Rates'!$F$75+'Calcification Rates'!$G$75)*('Calcification Rates'!$H$75+'Calcification Rates'!$I$75)</f>
        <v>85.347608856596153</v>
      </c>
      <c r="FB77" s="2">
        <f>((((1-'Calcification Rates'!$J$76)*$A77)*'Calcification Rates'!$F$76*0.1)+('Calcification Rates'!$J$76*$A77*'Calcification Rates'!$F$76))*'Calcification Rates'!$H$76</f>
        <v>46.75806</v>
      </c>
      <c r="FC77" s="2">
        <f>((((1-'Calcification Rates'!$J$76)*$A77)*(('Calcification Rates'!$F$76-'Calcification Rates'!$G$76)*0.1))+('Calcification Rates'!$J$76*$A77*('Calcification Rates'!$F$76-'Calcification Rates'!$G$76)))*('Calcification Rates'!$H$76-'Calcification Rates'!$I$76)</f>
        <v>32.726485728</v>
      </c>
      <c r="FD77" s="2">
        <f>((((1-'Calcification Rates'!$J$76)*$A77)*(('Calcification Rates'!$F$76+'Calcification Rates'!$G$76)*0.1))+('Calcification Rates'!$J$76*$A77*('Calcification Rates'!$F$76+'Calcification Rates'!$G$76)))*('Calcification Rates'!$H$76+'Calcification Rates'!$I$76)</f>
        <v>63.275084928000005</v>
      </c>
      <c r="FE77" s="113">
        <f>$A77*'Calcification Rates'!$F$77*'Calcification Rates'!$H$77</f>
        <v>143.37</v>
      </c>
      <c r="FF77" s="113">
        <f>$A77*('Calcification Rates'!$F$77-'Calcification Rates'!$G$77)*('Calcification Rates'!$H$77-'Calcification Rates'!$I$77)</f>
        <v>100.18890000000002</v>
      </c>
      <c r="FG77" s="113">
        <f>$A77*('Calcification Rates'!$F$77+'Calcification Rates'!$G$77)*('Calcification Rates'!$H$77+'Calcification Rates'!$I$77)</f>
        <v>194.23800000000006</v>
      </c>
      <c r="FH77" s="113">
        <f>$A77*'Calcification Rates'!$F$81*'Calcification Rates'!$H$81</f>
        <v>14.417999999999999</v>
      </c>
      <c r="FI77" s="113">
        <f>$A77*('Calcification Rates'!$F$81-'Calcification Rates'!$G$81)*('Calcification Rates'!$H$81-'Calcification Rates'!$I$81)</f>
        <v>8.1809999999999992</v>
      </c>
      <c r="FJ77" s="113">
        <f>$A77*('Calcification Rates'!$F$81+'Calcification Rates'!$G$81)*('Calcification Rates'!$H$81+'Calcification Rates'!$I$81)</f>
        <v>20.655000000000001</v>
      </c>
      <c r="FK77" s="113">
        <f>$A77*'Calcification Rates'!$F$84*'Calcification Rates'!$H$84</f>
        <v>14.417999999999999</v>
      </c>
      <c r="FL77" s="113">
        <f>$A77*('Calcification Rates'!$F$84-'Calcification Rates'!$G$84)*('Calcification Rates'!$H$84-'Calcification Rates'!$I$84)</f>
        <v>8.1809999999999992</v>
      </c>
      <c r="FM77" s="113">
        <f>$A77*('Calcification Rates'!$F$84+'Calcification Rates'!$G$84)*('Calcification Rates'!$H$84+'Calcification Rates'!$I$84)</f>
        <v>20.655000000000001</v>
      </c>
    </row>
    <row r="78" spans="1:169" x14ac:dyDescent="0.3">
      <c r="A78" s="1">
        <v>76</v>
      </c>
      <c r="B78" s="2">
        <f>((((1-'Calcification Rates'!$J$11)*A78)*'Calcification Rates'!$F$11*0.1)+('Calcification Rates'!$J$11*A78*'Calcification Rates'!$F$11))*'Calcification Rates'!$H$11</f>
        <v>171.72656955992707</v>
      </c>
      <c r="C78" s="2">
        <f>((((1-'Calcification Rates'!$J$11)*A78)*(('Calcification Rates'!$F$11-'Calcification Rates'!$G$11)*0.1))+('Calcification Rates'!$J$11*A78*('Calcification Rates'!$F$11-'Calcification Rates'!$G$11)))*('Calcification Rates'!$H$11-'Calcification Rates'!$I$11)</f>
        <v>122.825439428203</v>
      </c>
      <c r="D78" s="2">
        <f>((((1-'Calcification Rates'!$J$11)*A78)*(('Calcification Rates'!$F$11+'Calcification Rates'!$G$11)*0.1))+('Calcification Rates'!$J$11*A78*('Calcification Rates'!$F$11+'Calcification Rates'!$G$11)))*('Calcification Rates'!$H$11+'Calcification Rates'!$I$11)</f>
        <v>228.40036783437867</v>
      </c>
      <c r="E78" s="2">
        <f>((((1-'Calcification Rates'!$J$12)*A78)*'Calcification Rates'!$F$12*0.1)+('Calcification Rates'!$J$12*A78*'Calcification Rates'!$F$12))*'Calcification Rates'!$H$12</f>
        <v>29.814975882163655</v>
      </c>
      <c r="F78" s="2">
        <f>((((1-'Calcification Rates'!$J$12)*A78)*(('Calcification Rates'!$F$12-'Calcification Rates'!$G$12)*0.1))+('Calcification Rates'!$J$12*A78*('Calcification Rates'!$F$12-'Calcification Rates'!$G$12)))*('Calcification Rates'!$H$12-'Calcification Rates'!$I$12)</f>
        <v>22.479049935000308</v>
      </c>
      <c r="G78" s="2">
        <f>((((1-'Calcification Rates'!$J$12)*A78)*(('Calcification Rates'!$F$12+'Calcification Rates'!$G$12)*0.1))+('Calcification Rates'!$J$12*A78*('Calcification Rates'!$F$12+'Calcification Rates'!$G$12)))*('Calcification Rates'!$H$12+'Calcification Rates'!$I$12)</f>
        <v>38.085950365304207</v>
      </c>
      <c r="H78" s="2">
        <f>(2*'Calcification Rates'!$F$13*'Calcification Rates'!$H$13)+0.1*'Calcification Rates'!$F$13*(A78+(2*'Calcification Rates'!$F$13))*'Calcification Rates'!$H$13</f>
        <v>17.2686460898014</v>
      </c>
      <c r="I78" s="2">
        <f>(2*('Calcification Rates'!$F$13-'Calcification Rates'!$G$13)*('Calcification Rates'!$H$13-'Calcification Rates'!$I$13))+(0.1*('Calcification Rates'!$F$13-'Calcification Rates'!$G$13)*(A78+(2*'Calcification Rates'!$F$13-'Calcification Rates'!$G$13)))*('Calcification Rates'!$H$13-'Calcification Rates'!$I$13)</f>
        <v>10.071385681074149</v>
      </c>
      <c r="J78" s="2">
        <f>(2*('Calcification Rates'!$F$13+'Calcification Rates'!$G$13)*('Calcification Rates'!$H$13+'Calcification Rates'!$I$13))+(0.1*('Calcification Rates'!$F$13+'Calcification Rates'!$G$13)*(A78+(2*'Calcification Rates'!$F$13+'Calcification Rates'!$G$13)))*('Calcification Rates'!$H$13+'Calcification Rates'!$I$13)</f>
        <v>26.384367947755543</v>
      </c>
      <c r="K78" s="2">
        <f>(2*'Calcification Rates'!$F$14*'Calcification Rates'!$H$14)+0.1*'Calcification Rates'!$F$14*(A78+(2*'Calcification Rates'!$F$14))*'Calcification Rates'!$H$14</f>
        <v>32.258095380208793</v>
      </c>
      <c r="L78" s="2">
        <f>(2*('Calcification Rates'!$F$14-'Calcification Rates'!$G$14)*('Calcification Rates'!$H$14-'Calcification Rates'!$I$14))+(0.1*('Calcification Rates'!$F$14-'Calcification Rates'!$G$14)*(A78+(2*'Calcification Rates'!$F$14-'Calcification Rates'!$G$14)))*('Calcification Rates'!$H$14-'Calcification Rates'!$I$14)</f>
        <v>20.152002066225108</v>
      </c>
      <c r="M78" s="2">
        <f>(2*('Calcification Rates'!$F$14+'Calcification Rates'!$G$14)*('Calcification Rates'!$H$14+'Calcification Rates'!$I$14))+(0.1*('Calcification Rates'!$F$14+'Calcification Rates'!$G$14)*(A78+(2*'Calcification Rates'!$F$14+'Calcification Rates'!$G$14)))*('Calcification Rates'!$H$14+'Calcification Rates'!$I$14)</f>
        <v>47.255127548010442</v>
      </c>
      <c r="N78" s="2">
        <f>((((((((($A78*2)/PI())/2)+'Calcification Rates'!$F$15)^2)*PI())/2))-((((((($A78*2)/PI())/2)^2)*PI())/2)))*'Calcification Rates'!$H$15</f>
        <v>94.824907919997287</v>
      </c>
      <c r="O78" s="2">
        <f>((((((((($A78*2)/PI())/2)+('Calcification Rates'!$F$15-'Calcification Rates'!$G$15))^2)*PI())/2))-((((((($A78*2)/PI())/2)^2)*PI())/2)))*('Calcification Rates'!$H$15-'Calcification Rates'!$I$15)</f>
        <v>72.389485738031382</v>
      </c>
      <c r="P78" s="2">
        <f>((((((((($A78*2)/PI())/2)+('Calcification Rates'!$F$15+'Calcification Rates'!$G$15))^2)*PI())/2))-((((((($A78*2)/PI())/2)^2)*PI())/2)))*('Calcification Rates'!$H$15+'Calcification Rates'!$I$15)</f>
        <v>120.05781919922316</v>
      </c>
      <c r="Q78" s="2">
        <f>(2*'Calcification Rates'!$F$16*'Calcification Rates'!$H$16)+0.1*'Calcification Rates'!$F$16*(A78+(2*'Calcification Rates'!$F$16))*'Calcification Rates'!$H$16</f>
        <v>32.258095380208793</v>
      </c>
      <c r="R78" s="2">
        <f>(2*('Calcification Rates'!$F$16-'Calcification Rates'!$G$16)*('Calcification Rates'!$H$16-'Calcification Rates'!$I$16))+(0.1*('Calcification Rates'!$F$16-'Calcification Rates'!$G$16)*(A78+(2*'Calcification Rates'!$F$16-'Calcification Rates'!$G$16)))*('Calcification Rates'!$H$16-'Calcification Rates'!$I$16)</f>
        <v>20.152002066225108</v>
      </c>
      <c r="S78" s="2">
        <f>(2*('Calcification Rates'!$F$16+'Calcification Rates'!$G$16)*('Calcification Rates'!$H$16+'Calcification Rates'!$I$16))+(0.1*('Calcification Rates'!$F$16+'Calcification Rates'!$G$16)*(A78+(2*'Calcification Rates'!$F$16+'Calcification Rates'!$G$16)))*('Calcification Rates'!$H$16+'Calcification Rates'!$I$16)</f>
        <v>47.255127548010442</v>
      </c>
      <c r="T78" s="2">
        <f>$A78*'Calcification Rates'!$F$17*'Calcification Rates'!$H$17</f>
        <v>93.091829589055465</v>
      </c>
      <c r="U78" s="2">
        <f>$A78*('Calcification Rates'!$F$17-'Calcification Rates'!$G$17)*('Calcification Rates'!$H$17-'Calcification Rates'!$I$17)</f>
        <v>71.277006727375039</v>
      </c>
      <c r="V78" s="2">
        <f>$A78*('Calcification Rates'!$F$17+'Calcification Rates'!$G$17)*('Calcification Rates'!$H$17+'Calcification Rates'!$I$17)</f>
        <v>117.51641944087793</v>
      </c>
      <c r="W78" s="2">
        <f>$A78*'Calcification Rates'!$F$22*'Calcification Rates'!$H$22</f>
        <v>13.527999999999999</v>
      </c>
      <c r="X78" s="2">
        <f>$A78*('Calcification Rates'!$F$22-'Calcification Rates'!$G$22)*('Calcification Rates'!$H$22-'Calcification Rates'!$I$22)</f>
        <v>7.6759999999999993</v>
      </c>
      <c r="Y78" s="2">
        <f>$A78*('Calcification Rates'!$F$22+'Calcification Rates'!$G$22)*('Calcification Rates'!$H$22+'Calcification Rates'!$I$22)</f>
        <v>19.38</v>
      </c>
      <c r="Z78" s="2">
        <f>((((((((($A78*2)/PI())/2)+'Calcification Rates'!$F$25)^2)*PI())/2))-((((((($A78*2)/PI())/2)^2)*PI())/2)))*'Calcification Rates'!$H$25</f>
        <v>141.62956029994271</v>
      </c>
      <c r="AA78" s="2">
        <f>((((((((($A78*2)/PI())/2)+('Calcification Rates'!$F$25-'Calcification Rates'!$G$25))^2)*PI())/2))-((((((($A78*2)/PI())/2)^2)*PI())/2)))*('Calcification Rates'!$H$25-'Calcification Rates'!$I$25)</f>
        <v>61.902562792944799</v>
      </c>
      <c r="AB78" s="2">
        <f>((((((((($A78*2)/PI())/2)+('Calcification Rates'!$F$25+'Calcification Rates'!$G$25))^2)*PI())/2))-((((((($A78*2)/PI())/2)^2)*PI())/2)))*('Calcification Rates'!$H$25+'Calcification Rates'!$I$25)</f>
        <v>223.00250281024591</v>
      </c>
      <c r="AC78" s="2">
        <f>((((((((($A78*2)/PI())/2)+'Calcification Rates'!$F$26)^2)*PI())/2))-((((((($A78*2)/PI())/2)^2)*PI())/2)))*'Calcification Rates'!$H$26</f>
        <v>141.62956029994271</v>
      </c>
      <c r="AD78" s="2">
        <f>((((((((($A78*2)/PI())/2)+('Calcification Rates'!$F$26-'Calcification Rates'!$G$26))^2)*PI())/2))-((((((($A78*2)/PI())/2)^2)*PI())/2)))*('Calcification Rates'!$H$26-'Calcification Rates'!$I$26)</f>
        <v>61.902562792944799</v>
      </c>
      <c r="AE78" s="2">
        <f>((((((((($A78*2)/PI())/2)+('Calcification Rates'!$F$26+'Calcification Rates'!$G$26))^2)*PI())/2))-((((((($A78*2)/PI())/2)^2)*PI())/2)))*('Calcification Rates'!$H$26+'Calcification Rates'!$I$26)</f>
        <v>223.00250281024591</v>
      </c>
      <c r="AF78" s="2">
        <f>((((((((($A78*2)/PI())/2)+'Calcification Rates'!$F$27)^2)*PI())/2))-((((((($A78*2)/PI())/2)^2)*PI())/2)))*'Calcification Rates'!$H$27</f>
        <v>141.62956029994271</v>
      </c>
      <c r="AG78" s="2">
        <f>((((((((($A78*2)/PI())/2)+('Calcification Rates'!$F$27-'Calcification Rates'!$G$27))^2)*PI())/2))-((((((($A78*2)/PI())/2)^2)*PI())/2)))*('Calcification Rates'!$H$27-'Calcification Rates'!$I$27)</f>
        <v>61.902562792944799</v>
      </c>
      <c r="AH78" s="2">
        <f>((((((((($A78*2)/PI())/2)+('Calcification Rates'!$F$27+'Calcification Rates'!$G$27))^2)*PI())/2))-((((((($A78*2)/PI())/2)^2)*PI())/2)))*('Calcification Rates'!$H$27+'Calcification Rates'!$I$27)</f>
        <v>223.00250281024591</v>
      </c>
      <c r="AI78" s="2">
        <f>$A78*'Calcification Rates'!$F$29*'Calcification Rates'!$H$29</f>
        <v>122.64119999999998</v>
      </c>
      <c r="AJ78" s="2">
        <f>$A78*('Calcification Rates'!$F$29-'Calcification Rates'!$G$29)*('Calcification Rates'!$H$29-'Calcification Rates'!$I$29)</f>
        <v>113.47407999999999</v>
      </c>
      <c r="AK78" s="2">
        <f>$A78*('Calcification Rates'!$F$29+'Calcification Rates'!$G$29)*('Calcification Rates'!$H$29+'Calcification Rates'!$I$29)</f>
        <v>131.80831999999998</v>
      </c>
      <c r="AL78" s="2">
        <f>(2*'Calcification Rates'!$F$30*'Calcification Rates'!$H$30)+0.1*'Calcification Rates'!$F$30*($A78+(2*'Calcification Rates'!$F$30))*'Calcification Rates'!$H$30</f>
        <v>17.2686460898014</v>
      </c>
      <c r="AM78" s="2">
        <f>(2*('Calcification Rates'!$F$30-'Calcification Rates'!$G$30)*('Calcification Rates'!$H$30-'Calcification Rates'!$I$30))+(0.1*('Calcification Rates'!$F$30-'Calcification Rates'!$G$30)*($A78+(2*'Calcification Rates'!$F$30-'Calcification Rates'!$G$30)))*('Calcification Rates'!$H$30-'Calcification Rates'!$I$30)</f>
        <v>10.071385681074149</v>
      </c>
      <c r="AN78" s="2">
        <f>(2*('Calcification Rates'!$F$30+'Calcification Rates'!$G$30)*('Calcification Rates'!$H$30+'Calcification Rates'!$I$30))+(0.1*('Calcification Rates'!$F$30+'Calcification Rates'!$G$30)*($A78+(2*'Calcification Rates'!$F$30+'Calcification Rates'!$G$30)))*('Calcification Rates'!$H$30+'Calcification Rates'!$I$30)</f>
        <v>26.384367947755543</v>
      </c>
      <c r="AO78" s="2">
        <f>((((((((($A78*2)/PI())/2)+'Calcification Rates'!$F$31)^2)*PI())/2))-((((((($A78*2)/PI())/2)^2)*PI())/2)))*'Calcification Rates'!$H$31</f>
        <v>255.28425620969304</v>
      </c>
      <c r="AP78" s="2">
        <f>((((((((($A78*2)/PI())/2)+('Calcification Rates'!$F$31-'Calcification Rates'!$G$31))^2)*PI())/2))-((((((($A78*2)/PI())/2)^2)*PI())/2)))*('Calcification Rates'!$H$31-'Calcification Rates'!$I$31)</f>
        <v>158.66651299758834</v>
      </c>
      <c r="AQ78" s="2">
        <f>((((((((($A78*2)/PI())/2)+('Calcification Rates'!$F$31+'Calcification Rates'!$G$31))^2)*PI())/2))-((((((($A78*2)/PI())/2)^2)*PI())/2)))*('Calcification Rates'!$H$31+'Calcification Rates'!$I$31)</f>
        <v>375.85355944807094</v>
      </c>
      <c r="AR78" s="2">
        <f>(2*'Calcification Rates'!$F$32*'Calcification Rates'!$H$32)+0.1*'Calcification Rates'!$F$32*($A78+(2*'Calcification Rates'!$F$32))*'Calcification Rates'!$H$32</f>
        <v>17.2686460898014</v>
      </c>
      <c r="AS78" s="2">
        <f>(2*('Calcification Rates'!$F$32-'Calcification Rates'!$G$32)*('Calcification Rates'!$H$32-'Calcification Rates'!$I$32))+(0.1*('Calcification Rates'!$F$32-'Calcification Rates'!$G$32)*($A78+(2*'Calcification Rates'!$F$32-'Calcification Rates'!$G$32)))*('Calcification Rates'!$H$32-'Calcification Rates'!$I$32)</f>
        <v>10.071385681074149</v>
      </c>
      <c r="AT78" s="2">
        <f>(2*('Calcification Rates'!$F$32+'Calcification Rates'!$G$32)*('Calcification Rates'!$H$32+'Calcification Rates'!$I$32))+(0.1*('Calcification Rates'!$F$32+'Calcification Rates'!$G$32)*($A78+(2*'Calcification Rates'!$F$32+'Calcification Rates'!$G$32)))*('Calcification Rates'!$H$32+'Calcification Rates'!$I$32)</f>
        <v>26.384367947755543</v>
      </c>
      <c r="AU78" s="2">
        <f>((((((((($A78*2)/PI())/2)+'Calcification Rates'!$F$36)^2)*PI())/2))-((((((($A78*2)/PI())/2)^2)*PI())/2)))*'Calcification Rates'!$H$36</f>
        <v>100.13677373873003</v>
      </c>
      <c r="AV78" s="2">
        <f>((((((((($A78*2)/PI())/2)+('Calcification Rates'!$F$36-'Calcification Rates'!$G$36))^2)*PI())/2))-((((((($A78*2)/PI())/2)^2)*PI())/2)))*('Calcification Rates'!$H$36-'Calcification Rates'!$I$36)</f>
        <v>76.8318633071558</v>
      </c>
      <c r="AW78" s="2">
        <f>((((((((($A78*2)/PI())/2)+('Calcification Rates'!$F$36+'Calcification Rates'!$G$36))^2)*PI())/2))-((((((($A78*2)/PI())/2)^2)*PI())/2)))*('Calcification Rates'!$H$36+'Calcification Rates'!$I$36)</f>
        <v>126.07499857232978</v>
      </c>
      <c r="AX78" s="2">
        <f>$A78*'Calcification Rates'!$F$37*'Calcification Rates'!$H$37</f>
        <v>98.221992491582498</v>
      </c>
      <c r="AY78" s="2">
        <f>$A78*('Calcification Rates'!$F$37-'Calcification Rates'!$G$37)*('Calcification Rates'!$H$37-'Calcification Rates'!$I$37)</f>
        <v>75.60818788576708</v>
      </c>
      <c r="AZ78" s="2">
        <f>$A78*('Calcification Rates'!$F$37+'Calcification Rates'!$G$37)*('Calcification Rates'!$H$37+'Calcification Rates'!$I$37)</f>
        <v>123.26403381684986</v>
      </c>
      <c r="BA78" s="2">
        <f>$A78*'Calcification Rates'!$F$38*'Calcification Rates'!$H$38</f>
        <v>146.18412533333336</v>
      </c>
      <c r="BB78" s="2">
        <f>$A78*('Calcification Rates'!$F$38-'Calcification Rates'!$G$38)*('Calcification Rates'!$H$38-'Calcification Rates'!$I$38)</f>
        <v>111.53959903030305</v>
      </c>
      <c r="BC78" s="2">
        <f>$A78*('Calcification Rates'!$F$38+'Calcification Rates'!$G$38)*('Calcification Rates'!$H$38+'Calcification Rates'!$I$38)</f>
        <v>184.86582000000004</v>
      </c>
      <c r="BD78" s="2">
        <f>(2*'Calcification Rates'!$F$39*'Calcification Rates'!$H$39)+0.1*'Calcification Rates'!$F$39*(AN78+(2*'Calcification Rates'!$F$39))*'Calcification Rates'!$H$39</f>
        <v>8.5638591388607281</v>
      </c>
      <c r="BE78" s="2">
        <f>(2*('Calcification Rates'!$F$39-'Calcification Rates'!$G$39)*('Calcification Rates'!$H$39-'Calcification Rates'!$I$39))+(0.1*('Calcification Rates'!$F$39-'Calcification Rates'!$G$39)*(AN78+(2*'Calcification Rates'!$F$39-'Calcification Rates'!$G$39)))*('Calcification Rates'!$H$39-'Calcification Rates'!$I$39)</f>
        <v>4.9779338472688277</v>
      </c>
      <c r="BF78" s="2">
        <f>(2*('Calcification Rates'!$F$39+'Calcification Rates'!$G$39)*('Calcification Rates'!$H$39+'Calcification Rates'!$I$39))+(0.1*('Calcification Rates'!$F$39+'Calcification Rates'!$G$39)*(AN78+(2*'Calcification Rates'!$F$39+'Calcification Rates'!$G$39)))*('Calcification Rates'!$H$39+'Calcification Rates'!$I$39)</f>
        <v>13.127892207718947</v>
      </c>
      <c r="BG78" s="2">
        <f>((((((((($A78*2)/PI())/2)+'Calcification Rates'!$F$40)^2)*PI())/2))-((((((($A78*2)/PI())/2)^2)*PI())/2)))*'Calcification Rates'!$H$40</f>
        <v>100.13677373873003</v>
      </c>
      <c r="BH78" s="2">
        <f>((((((((($A78*2)/PI())/2)+('Calcification Rates'!$F$40-'Calcification Rates'!$G$40))^2)*PI())/2))-((((((($A78*2)/PI())/2)^2)*PI())/2)))*('Calcification Rates'!$H$40-'Calcification Rates'!$I$40)</f>
        <v>76.8318633071558</v>
      </c>
      <c r="BI78" s="2">
        <f>((((((((($A78*2)/PI())/2)+('Calcification Rates'!$F$40+'Calcification Rates'!$G$40))^2)*PI())/2))-((((((($A78*2)/PI())/2)^2)*PI())/2)))*('Calcification Rates'!$H$40+'Calcification Rates'!$I$40)</f>
        <v>126.07499857232978</v>
      </c>
      <c r="BJ78" s="2">
        <f>((((((((($A78*2)/PI())/2)+'Calcification Rates'!$F$41)^2)*PI())/2))-((((((($A78*2)/PI())/2)^2)*PI())/2)))*'Calcification Rates'!$H$41</f>
        <v>115.29339522330557</v>
      </c>
      <c r="BK78" s="2">
        <f>((((((((($A78*2)/PI())/2)+('Calcification Rates'!$F$41-'Calcification Rates'!$G$41))^2)*PI())/2))-((((((($A78*2)/PI())/2)^2)*PI())/2)))*('Calcification Rates'!$H$41-'Calcification Rates'!$I$41)</f>
        <v>92.586844116174746</v>
      </c>
      <c r="BL78" s="2">
        <f>((((((((($A78*2)/PI())/2)+('Calcification Rates'!$F$41+'Calcification Rates'!$G$41))^2)*PI())/2))-((((((($A78*2)/PI())/2)^2)*PI())/2)))*('Calcification Rates'!$H$41+'Calcification Rates'!$I$41)</f>
        <v>140.25193597768526</v>
      </c>
      <c r="BM78" s="2">
        <f>((((1-'Calcification Rates'!$J$42)*$A78)*'Calcification Rates'!$F$42*0.1)+('Calcification Rates'!$J$42*$A78*'Calcification Rates'!$F$42))*'Calcification Rates'!$H$42</f>
        <v>29.814975882163655</v>
      </c>
      <c r="BN78" s="2">
        <f>((((1-'Calcification Rates'!$J$42)*BI78)*(('Calcification Rates'!$F$42-'Calcification Rates'!$G$42)*0.1))+('Calcification Rates'!$J$42*BI78*('Calcification Rates'!$F$42-'Calcification Rates'!$G$42)))*('Calcification Rates'!$H$42-'Calcification Rates'!$I$42)</f>
        <v>37.290081427138077</v>
      </c>
      <c r="BO78" s="2">
        <f>((((1-'Calcification Rates'!$J$42)*BI78)*(('Calcification Rates'!$F$42+'Calcification Rates'!$G$42)*0.1))+('Calcification Rates'!$J$42*BI78*('Calcification Rates'!$F$42+'Calcification Rates'!$G$42)))*('Calcification Rates'!$H$42+'Calcification Rates'!$I$42)</f>
        <v>63.180080762257241</v>
      </c>
      <c r="BP78" s="2">
        <f>(2*'Calcification Rates'!$F$43*'Calcification Rates'!$H$43)+0.1*'Calcification Rates'!$F$43*($A78+(2*'Calcification Rates'!$F$43))*'Calcification Rates'!$H$43</f>
        <v>17.2686460898014</v>
      </c>
      <c r="BQ78" s="2">
        <f>(2*('Calcification Rates'!$F$43-'Calcification Rates'!$G$43)*('Calcification Rates'!$H$43-'Calcification Rates'!$I$43))+(0.1*('Calcification Rates'!$F$43-'Calcification Rates'!$G$43)*($A78+(2*'Calcification Rates'!$F$43-'Calcification Rates'!$G$43)))*('Calcification Rates'!$H$43-'Calcification Rates'!$I$43)</f>
        <v>10.071385681074149</v>
      </c>
      <c r="BR78" s="2">
        <f>(2*('Calcification Rates'!$F$43+'Calcification Rates'!$G$43)*('Calcification Rates'!$H$43+'Calcification Rates'!$I$43))+(0.1*('Calcification Rates'!$F$43+'Calcification Rates'!$G$43)*($A78+(2*'Calcification Rates'!$F$43+'Calcification Rates'!$G$43)))*('Calcification Rates'!$H$43+'Calcification Rates'!$I$43)</f>
        <v>26.384367947755543</v>
      </c>
      <c r="BS78" s="2">
        <f>$A78*'Calcification Rates'!$F$44*'Calcification Rates'!$H$44</f>
        <v>121.31947555555557</v>
      </c>
      <c r="BT78" s="2">
        <f>$A78*('Calcification Rates'!$F$44-'Calcification Rates'!$G$44)*('Calcification Rates'!$H$44-'Calcification Rates'!$I$44)</f>
        <v>90.279535819050722</v>
      </c>
      <c r="BU78" s="2">
        <f>$A78*('Calcification Rates'!$F$44+'Calcification Rates'!$G$44)*('Calcification Rates'!$H$44+'Calcification Rates'!$I$44)</f>
        <v>155.84678367104198</v>
      </c>
      <c r="BV78" s="2">
        <f>(2*'Calcification Rates'!$F$45*'Calcification Rates'!$H$45)+0.1*'Calcification Rates'!$F$45*($A78+(2*'Calcification Rates'!$F$45))*'Calcification Rates'!$H$45</f>
        <v>17.2686460898014</v>
      </c>
      <c r="BW78" s="2">
        <f>(2*('Calcification Rates'!$F$45-'Calcification Rates'!$G$45)*('Calcification Rates'!$H$45-'Calcification Rates'!$I$45))+(0.1*('Calcification Rates'!$F$45-'Calcification Rates'!$G$45)*($A78+(2*'Calcification Rates'!$F$45-'Calcification Rates'!$G$45)))*('Calcification Rates'!$H$45-'Calcification Rates'!$I$45)</f>
        <v>10.071385681074149</v>
      </c>
      <c r="BX78" s="2">
        <f>(2*('Calcification Rates'!$F$45+'Calcification Rates'!$G$45)*('Calcification Rates'!$H$45+'Calcification Rates'!$I$45))+(0.1*('Calcification Rates'!$F$45+'Calcification Rates'!$G$45)*($A78+(2*'Calcification Rates'!$F$45+'Calcification Rates'!$G$45)))*('Calcification Rates'!$H$45+'Calcification Rates'!$I$45)</f>
        <v>26.384367947755543</v>
      </c>
      <c r="BY78" s="2">
        <f>$A78*'Calcification Rates'!$F$46*'Calcification Rates'!$H$46</f>
        <v>30.825600000000001</v>
      </c>
      <c r="BZ78" s="2">
        <f>$A78*('Calcification Rates'!$F$46-'Calcification Rates'!$G$46)*('Calcification Rates'!$H$46-'Calcification Rates'!$I$46)</f>
        <v>23.774699999999999</v>
      </c>
      <c r="CA78" s="2">
        <f>$A78*('Calcification Rates'!$F$46+'Calcification Rates'!$G$46)*('Calcification Rates'!$H$46+'Calcification Rates'!$I$46)</f>
        <v>38.59470000000001</v>
      </c>
      <c r="CB78" s="2">
        <f>(2*'Calcification Rates'!$F$47*'Calcification Rates'!$H$47)+0.1*'Calcification Rates'!$F$47*(BL78+(2*'Calcification Rates'!$F$47))*'Calcification Rates'!$H$47</f>
        <v>28.541291236844913</v>
      </c>
      <c r="CC78" s="2">
        <f>(2*('Calcification Rates'!$F$47-'Calcification Rates'!$G$47)*('Calcification Rates'!$H$47-'Calcification Rates'!$I$47))+(0.1*('Calcification Rates'!$F$47-'Calcification Rates'!$G$47)*(BL78+(2*'Calcification Rates'!$F$47-'Calcification Rates'!$G$47)))*('Calcification Rates'!$H$47-'Calcification Rates'!$I$47)</f>
        <v>16.667374235376542</v>
      </c>
      <c r="CD78" s="2">
        <f>(2*('Calcification Rates'!$F$47+'Calcification Rates'!$G$47)*('Calcification Rates'!$H$47+'Calcification Rates'!$I$47))+(0.1*('Calcification Rates'!$F$47+'Calcification Rates'!$G$47)*(BL78+(2*'Calcification Rates'!$F$47+'Calcification Rates'!$G$47)))*('Calcification Rates'!$H$47+'Calcification Rates'!$I$47)</f>
        <v>43.551421864184249</v>
      </c>
      <c r="CE78" s="2">
        <f>(2*'Calcification Rates'!$F$48*'Calcification Rates'!$H$48)+0.1*'Calcification Rates'!$F$48*($A78+(2*'Calcification Rates'!$F$48))*'Calcification Rates'!$H$48</f>
        <v>17.2686460898014</v>
      </c>
      <c r="CF78" s="2">
        <f>(2*('Calcification Rates'!$F$48-'Calcification Rates'!$G$48)*('Calcification Rates'!$H$48-'Calcification Rates'!$I$48))+(0.1*('Calcification Rates'!$F$48-'Calcification Rates'!$G$48)*($A78+(2*'Calcification Rates'!$F$48-'Calcification Rates'!$G$48)))*('Calcification Rates'!$H$48-'Calcification Rates'!$I$48)</f>
        <v>10.071385681074149</v>
      </c>
      <c r="CG78" s="2">
        <f>(2*('Calcification Rates'!$F$48+'Calcification Rates'!$G$48)*('Calcification Rates'!$H$48+'Calcification Rates'!$I$48))+(0.1*('Calcification Rates'!$F$48+'Calcification Rates'!$G$48)*($A78+(2*'Calcification Rates'!$F$48+'Calcification Rates'!$G$48)))*('Calcification Rates'!$H$48+'Calcification Rates'!$I$48)</f>
        <v>26.384367947755543</v>
      </c>
      <c r="CH78" s="2">
        <f>((((1-'Calcification Rates'!$J$52)*$A78)*'Calcification Rates'!$F$52*0.1)+('Calcification Rates'!$J$52*$A78*'Calcification Rates'!$F$52))*'Calcification Rates'!$H$52</f>
        <v>168.31481967999997</v>
      </c>
      <c r="CI78" s="2">
        <f>((((1-'Calcification Rates'!$J$52)*$A78)*(('Calcification Rates'!$F$52-'Calcification Rates'!$G$52)*0.1))+('Calcification Rates'!$J$52*$A78*('Calcification Rates'!$F$52-'Calcification Rates'!$G$52)))*('Calcification Rates'!$H$52-'Calcification Rates'!$I$52)</f>
        <v>110.18124835972768</v>
      </c>
      <c r="CJ78" s="2">
        <f>((((1-'Calcification Rates'!$J$52)*$A78)*(('Calcification Rates'!$F$52+'Calcification Rates'!$G$52)*0.1))+('Calcification Rates'!$J$52*$A78*('Calcification Rates'!$F$52+'Calcification Rates'!$G$52)))*('Calcification Rates'!$H$52+'Calcification Rates'!$I$52)</f>
        <v>238.12757391546938</v>
      </c>
      <c r="CK78" s="2">
        <f>((((1-'Calcification Rates'!$J$53)*$A78)*'Calcification Rates'!$F$53*0.1)+('Calcification Rates'!$J$53*$A78*'Calcification Rates'!$F$53))*'Calcification Rates'!$H$53</f>
        <v>201.42009525672731</v>
      </c>
      <c r="CL78" s="2">
        <f>((((1-'Calcification Rates'!$J$53)*$A78)*(('Calcification Rates'!$F$53-'Calcification Rates'!$G$53)*0.1))+('Calcification Rates'!$J$53*$A78*('Calcification Rates'!$F$53-'Calcification Rates'!$G$53)))*('Calcification Rates'!$H$53-'Calcification Rates'!$I$53)</f>
        <v>139.39999107319801</v>
      </c>
      <c r="CM78" s="2">
        <f>((((1-'Calcification Rates'!$J$53)*$A78)*(('Calcification Rates'!$F$53+'Calcification Rates'!$G$53)*0.1))+('Calcification Rates'!$J$53*$A78*('Calcification Rates'!$F$53+'Calcification Rates'!$G$53)))*('Calcification Rates'!$H$53+'Calcification Rates'!$I$53)</f>
        <v>274.78784547397993</v>
      </c>
      <c r="CN78" s="2">
        <f>((((1-'Calcification Rates'!$J$54)*$A78)*'Calcification Rates'!$F$54*0.1)+('Calcification Rates'!$J$54*$A78*'Calcification Rates'!$F$54))*'Calcification Rates'!$H$54</f>
        <v>171.72656955992707</v>
      </c>
      <c r="CO78" s="2">
        <f>((((1-'Calcification Rates'!$J$54)*$A78)*(('Calcification Rates'!$F$54-'Calcification Rates'!$G$54)*0.1))+('Calcification Rates'!$J$54*$A78*('Calcification Rates'!$F$54-'Calcification Rates'!$G$54)))*('Calcification Rates'!$H$54-'Calcification Rates'!$I$54)</f>
        <v>122.825439428203</v>
      </c>
      <c r="CP78" s="2">
        <f>((((1-'Calcification Rates'!$J$54)*$A78)*(('Calcification Rates'!$F$54+'Calcification Rates'!$G$54)*0.1))+('Calcification Rates'!$J$54*$A78*('Calcification Rates'!$F$54+'Calcification Rates'!$G$54)))*('Calcification Rates'!$H$54+'Calcification Rates'!$I$54)</f>
        <v>228.40036783437867</v>
      </c>
      <c r="CQ78" s="2">
        <f>((((1-'Calcification Rates'!$J$55)*$A78)*'Calcification Rates'!$F$55*0.1)+('Calcification Rates'!$J$55*$A78*'Calcification Rates'!$F$55))*'Calcification Rates'!$H$55</f>
        <v>171.73970281458332</v>
      </c>
      <c r="CR78" s="2">
        <f>((((1-'Calcification Rates'!$J$55)*$A78)*(('Calcification Rates'!$F$55-'Calcification Rates'!$G$55)*0.1))+('Calcification Rates'!$J$55*$A78*('Calcification Rates'!$F$55-'Calcification Rates'!$G$55)))*('Calcification Rates'!$H$55-'Calcification Rates'!$I$55)</f>
        <v>125.4946693833043</v>
      </c>
      <c r="CS78" s="2">
        <f>((((1-'Calcification Rates'!$J$55)*$A78)*(('Calcification Rates'!$F$55+'Calcification Rates'!$G$55)*0.1))+('Calcification Rates'!$J$55*$A78*('Calcification Rates'!$F$55+'Calcification Rates'!$G$55)))*('Calcification Rates'!$H$55+'Calcification Rates'!$I$55)</f>
        <v>225.01739274225017</v>
      </c>
      <c r="CT78" s="2">
        <f>((((1-'Calcification Rates'!$J$56)*$A78)*'Calcification Rates'!$F$56*0.1)+('Calcification Rates'!$J$56*$A78*'Calcification Rates'!$F$56))*'Calcification Rates'!$H$56</f>
        <v>165.88264513333331</v>
      </c>
      <c r="CU78" s="2">
        <f>((((1-'Calcification Rates'!$J$56)*$A78)*(('Calcification Rates'!$F$56-'Calcification Rates'!$G$56)*0.1))+('Calcification Rates'!$J$56*$A78*('Calcification Rates'!$F$56-'Calcification Rates'!$G$56)))*('Calcification Rates'!$H$56-'Calcification Rates'!$I$56)</f>
        <v>122.91811655550622</v>
      </c>
      <c r="CV78" s="2">
        <f>((((1-'Calcification Rates'!$J$56)*$A78)*(('Calcification Rates'!$F$56+'Calcification Rates'!$G$56)*0.1))+('Calcification Rates'!$J$56*$A78*('Calcification Rates'!$F$56+'Calcification Rates'!$G$56)))*('Calcification Rates'!$H$56+'Calcification Rates'!$I$56)</f>
        <v>215.16570458297355</v>
      </c>
      <c r="CW78" s="2">
        <f>((((1-'Calcification Rates'!$J$57)*$A78)*'Calcification Rates'!$F$57*0.1)+('Calcification Rates'!$J$57*$A78*'Calcification Rates'!$F$57))*'Calcification Rates'!$H$57</f>
        <v>169.65270525</v>
      </c>
      <c r="CX78" s="2">
        <f>((((1-'Calcification Rates'!$J$57)*$A78)*(('Calcification Rates'!$F$57-'Calcification Rates'!$G$57)*0.1))+('Calcification Rates'!$J$57*$A78*('Calcification Rates'!$F$57-'Calcification Rates'!$G$57)))*('Calcification Rates'!$H$57-'Calcification Rates'!$I$57)</f>
        <v>111.0990668867075</v>
      </c>
      <c r="CY78" s="2">
        <f>((((1-'Calcification Rates'!$J$57)*$A78)*(('Calcification Rates'!$F$57+'Calcification Rates'!$G$57)*0.1))+('Calcification Rates'!$J$57*$A78*('Calcification Rates'!$F$57+'Calcification Rates'!$G$57)))*('Calcification Rates'!$H$57+'Calcification Rates'!$I$57)</f>
        <v>238.73722839964762</v>
      </c>
      <c r="CZ78" s="2">
        <f>((((1-'Calcification Rates'!$J$58)*$A78)*'Calcification Rates'!$F$58*0.1)+('Calcification Rates'!$J$58*$A78*'Calcification Rates'!$F$58))*'Calcification Rates'!$H$58</f>
        <v>171.72656955992707</v>
      </c>
      <c r="DA78" s="2">
        <f>((((1-'Calcification Rates'!$J$58)*$A78)*(('Calcification Rates'!$F$58-'Calcification Rates'!$G$58)*0.1))+('Calcification Rates'!$J$58*$A78*('Calcification Rates'!$F$58-'Calcification Rates'!$G$58)))*('Calcification Rates'!$H$58-'Calcification Rates'!$I$58)</f>
        <v>122.825439428203</v>
      </c>
      <c r="DB78" s="2">
        <f>((((1-'Calcification Rates'!$J$58)*$A78)*(('Calcification Rates'!$F$58+'Calcification Rates'!$G$58)*0.1))+('Calcification Rates'!$J$58*$A78*('Calcification Rates'!$F$58+'Calcification Rates'!$G$58)))*('Calcification Rates'!$H$58+'Calcification Rates'!$I$58)</f>
        <v>228.40036783437867</v>
      </c>
      <c r="DC78" s="2">
        <f>((((1-'Calcification Rates'!$J$59)*$A78)*'Calcification Rates'!$F$59*0.1)+('Calcification Rates'!$J$59*$A78*'Calcification Rates'!$F$59))*'Calcification Rates'!$H$59</f>
        <v>142.35898655999998</v>
      </c>
      <c r="DD78" s="2">
        <f>((((1-'Calcification Rates'!$J$59)*$A78)*(('Calcification Rates'!$F$59-'Calcification Rates'!$G$59)*0.1))+('Calcification Rates'!$J$59*$A78*('Calcification Rates'!$F$59-'Calcification Rates'!$G$59)))*('Calcification Rates'!$H$59-'Calcification Rates'!$I$59)</f>
        <v>110.43496919999997</v>
      </c>
      <c r="DE78" s="2">
        <f>((((1-'Calcification Rates'!$J$59)*$A78)*(('Calcification Rates'!$F$59+'Calcification Rates'!$G$59)*0.1))+('Calcification Rates'!$J$59*$A78*('Calcification Rates'!$F$59+'Calcification Rates'!$G$59)))*('Calcification Rates'!$H$59+'Calcification Rates'!$I$59)</f>
        <v>177.31015535999998</v>
      </c>
      <c r="DF78" s="2">
        <f>((((1-'Calcification Rates'!$J$60)*$A78)*'Calcification Rates'!$F$60*0.1)+('Calcification Rates'!$J$60*$A78*'Calcification Rates'!$F$60))*'Calcification Rates'!$H$60</f>
        <v>184.94800287804878</v>
      </c>
      <c r="DG78" s="2">
        <f>((((1-'Calcification Rates'!$J$60)*$A78)*(('Calcification Rates'!$F$60-'Calcification Rates'!$G$60)*0.1))+('Calcification Rates'!$J$60*$A78*('Calcification Rates'!$F$60-'Calcification Rates'!$G$60)))*('Calcification Rates'!$H$60-'Calcification Rates'!$I$60)</f>
        <v>141.30246491764962</v>
      </c>
      <c r="DH78" s="2">
        <f>((((1-'Calcification Rates'!$J$60)*$A78)*(('Calcification Rates'!$F$60+'Calcification Rates'!$G$60)*0.1))+('Calcification Rates'!$J$60*$A78*('Calcification Rates'!$F$60+'Calcification Rates'!$G$60)))*('Calcification Rates'!$H$60+'Calcification Rates'!$I$60)</f>
        <v>234.28837137620243</v>
      </c>
      <c r="DI78" s="2">
        <f>((((1-'Calcification Rates'!$J$61)*$A78)*'Calcification Rates'!$F$61*0.1)+('Calcification Rates'!$J$61*$A78*'Calcification Rates'!$F$61))*'Calcification Rates'!$H$61</f>
        <v>171.72656955992707</v>
      </c>
      <c r="DJ78" s="2">
        <f>((((1-'Calcification Rates'!$J$61)*$A78)*(('Calcification Rates'!$F$61-'Calcification Rates'!$G$61)*0.1))+('Calcification Rates'!$J$61*$A78*('Calcification Rates'!$F$61-'Calcification Rates'!$G$61)))*('Calcification Rates'!$H$61-'Calcification Rates'!$I$61)</f>
        <v>122.825439428203</v>
      </c>
      <c r="DK78" s="2">
        <f>((((1-'Calcification Rates'!$J$61)*$A78)*(('Calcification Rates'!$F$61+'Calcification Rates'!$G$61)*0.1))+('Calcification Rates'!$J$61*$A78*('Calcification Rates'!$F$61+'Calcification Rates'!$G$61)))*('Calcification Rates'!$H$61+'Calcification Rates'!$I$61)</f>
        <v>228.40036783437867</v>
      </c>
      <c r="DL78" s="2">
        <f>(2*'Calcification Rates'!$F$62*'Calcification Rates'!$H$62)+0.1*'Calcification Rates'!$F$62*(CV78+(2*'Calcification Rates'!$F$62))*'Calcification Rates'!$H$62</f>
        <v>41.684495675205035</v>
      </c>
      <c r="DM78" s="2">
        <f>(2*('Calcification Rates'!$F$62-'Calcification Rates'!$G$62)*('Calcification Rates'!$H$62-'Calcification Rates'!$I$62))+(0.1*('Calcification Rates'!$F$62-'Calcification Rates'!$G$62)*(CV78+(2*'Calcification Rates'!$F$62-'Calcification Rates'!$G$62)))*('Calcification Rates'!$H$62-'Calcification Rates'!$I$62)</f>
        <v>24.357887412314131</v>
      </c>
      <c r="DN78" s="2">
        <f>(2*('Calcification Rates'!$F$62+'Calcification Rates'!$G$62)*('Calcification Rates'!$H$62+'Calcification Rates'!$I$62))+(0.1*('Calcification Rates'!$F$62+'Calcification Rates'!$G$62)*(CV78+(2*'Calcification Rates'!$F$62+'Calcification Rates'!$G$62)))*('Calcification Rates'!$H$62+'Calcification Rates'!$I$62)</f>
        <v>63.567141004172413</v>
      </c>
      <c r="DO78" s="2">
        <f>((((((((($A78*2)/PI())/2)+'Calcification Rates'!$F$63)^2)*PI())/2))-((((((($A78*2)/PI())/2)^2)*PI())/2)))*'Calcification Rates'!$H$63</f>
        <v>81.224231934529399</v>
      </c>
      <c r="DP78" s="2">
        <f>((((((((($A78*2)/PI())/2)+('Calcification Rates'!$F$63-'Calcification Rates'!$G$63))^2)*PI())/2))-((((((($A78*2)/PI())/2)^2)*PI())/2)))*('Calcification Rates'!$H$63-'Calcification Rates'!$I$63)</f>
        <v>59.790426790502664</v>
      </c>
      <c r="DQ78" s="2">
        <f>((((((((($A78*2)/PI())/2)+('Calcification Rates'!$F$63+'Calcification Rates'!$G$63))^2)*PI())/2))-((((((($A78*2)/PI())/2)^2)*PI())/2)))*('Calcification Rates'!$H$63+'Calcification Rates'!$I$63)</f>
        <v>105.08550047564046</v>
      </c>
      <c r="DR78" s="2">
        <f>(2*'Calcification Rates'!$F$64*'Calcification Rates'!$H$64)+0.1*'Calcification Rates'!$F$64*($A78+(2*'Calcification Rates'!$F$64))*'Calcification Rates'!$H$64</f>
        <v>17.2686460898014</v>
      </c>
      <c r="DS78" s="2">
        <f>(2*('Calcification Rates'!$F$64-'Calcification Rates'!$G$64)*('Calcification Rates'!$H$64-'Calcification Rates'!$I$64))+(0.1*('Calcification Rates'!$F$64-'Calcification Rates'!$G$64)*($A78+(2*'Calcification Rates'!$F$64-'Calcification Rates'!$G$64)))*('Calcification Rates'!$H$64-'Calcification Rates'!$I$64)</f>
        <v>10.071385681074149</v>
      </c>
      <c r="DT78" s="2">
        <f>(2*('Calcification Rates'!$F$64+'Calcification Rates'!$G$64)*('Calcification Rates'!$H$64+'Calcification Rates'!$I$64))+(0.1*('Calcification Rates'!$F$64+'Calcification Rates'!$G$64)*($A78+(2*'Calcification Rates'!$F$64+'Calcification Rates'!$G$64)))*('Calcification Rates'!$H$64+'Calcification Rates'!$I$64)</f>
        <v>26.384367947755543</v>
      </c>
      <c r="DU78" s="2">
        <f>((((((((($A78*2)/PI())/2)+'Calcification Rates'!$F$65)^2)*PI())/2))-((((((($A78*2)/PI())/2)^2)*PI())/2)))*'Calcification Rates'!$H$65</f>
        <v>81.224231934529399</v>
      </c>
      <c r="DV78" s="2">
        <f>((((((((($A78*2)/PI())/2)+('Calcification Rates'!$F$65-'Calcification Rates'!$G$65))^2)*PI())/2))-((((((($A78*2)/PI())/2)^2)*PI())/2)))*('Calcification Rates'!$H$65-'Calcification Rates'!$I$65)</f>
        <v>59.790426790502664</v>
      </c>
      <c r="DW78" s="2">
        <f>((((((((($A78*2)/PI())/2)+('Calcification Rates'!$F$65+'Calcification Rates'!$G$65))^2)*PI())/2))-((((((($A78*2)/PI())/2)^2)*PI())/2)))*('Calcification Rates'!$H$65+'Calcification Rates'!$I$65)</f>
        <v>105.08550047564046</v>
      </c>
      <c r="DX78" s="2">
        <f>(2*'Calcification Rates'!$F$66*'Calcification Rates'!$H$66)+0.1*'Calcification Rates'!$F$66*(DH78+(2*'Calcification Rates'!$F$66))*'Calcification Rates'!$H$66</f>
        <v>45.039461307681648</v>
      </c>
      <c r="DY78" s="2">
        <f>(2*('Calcification Rates'!$F$66-'Calcification Rates'!$G$66)*('Calcification Rates'!$H$66-'Calcification Rates'!$I$66))+(0.1*('Calcification Rates'!$F$66-'Calcification Rates'!$G$66)*(DH78+(2*'Calcification Rates'!$F$66-'Calcification Rates'!$G$66)))*('Calcification Rates'!$H$66-'Calcification Rates'!$I$66)</f>
        <v>26.320986101506659</v>
      </c>
      <c r="DZ78" s="2">
        <f>(2*('Calcification Rates'!$F$66+'Calcification Rates'!$G$66)*('Calcification Rates'!$H$66+'Calcification Rates'!$I$66))+(0.1*('Calcification Rates'!$F$66+'Calcification Rates'!$G$66)*(DH78+(2*'Calcification Rates'!$F$66+'Calcification Rates'!$G$66)))*('Calcification Rates'!$H$66+'Calcification Rates'!$I$66)</f>
        <v>68.676401089024537</v>
      </c>
      <c r="EA78" s="2">
        <f>((((((((($A78*2)/PI())/2)+'Calcification Rates'!$F$67)^2)*PI())/2))-((((((($A78*2)/PI())/2)^2)*PI())/2)))*'Calcification Rates'!$H$67</f>
        <v>81.224231934529399</v>
      </c>
      <c r="EB78" s="2">
        <f>((((((((($A78*2)/PI())/2)+('Calcification Rates'!$F$67-'Calcification Rates'!$G$67))^2)*PI())/2))-((((((($A78*2)/PI())/2)^2)*PI())/2)))*('Calcification Rates'!$H$67-'Calcification Rates'!$I$67)</f>
        <v>59.790426790502664</v>
      </c>
      <c r="EC78" s="2">
        <f>((((((((($A78*2)/PI())/2)+('Calcification Rates'!$F$67+'Calcification Rates'!$G$67))^2)*PI())/2))-((((((($A78*2)/PI())/2)^2)*PI())/2)))*('Calcification Rates'!$H$67+'Calcification Rates'!$I$67)</f>
        <v>105.08550047564046</v>
      </c>
      <c r="ED78" s="2">
        <f>((((((((($A78*2)/PI())/2)+'Calcification Rates'!$F$68)^2)*PI())/2))-((((((($A78*2)/PI())/2)^2)*PI())/2)))*'Calcification Rates'!$H$68</f>
        <v>81.224231934529399</v>
      </c>
      <c r="EE78" s="2">
        <f>((((((((($A78*2)/PI())/2)+('Calcification Rates'!$F$68-'Calcification Rates'!$G$68))^2)*PI())/2))-((((((($A78*2)/PI())/2)^2)*PI())/2)))*('Calcification Rates'!$H$68-'Calcification Rates'!$I$68)</f>
        <v>59.790426790502664</v>
      </c>
      <c r="EF78" s="2">
        <f>((((((((($A78*2)/PI())/2)+('Calcification Rates'!$F$68+'Calcification Rates'!$G$68))^2)*PI())/2))-((((((($A78*2)/PI())/2)^2)*PI())/2)))*('Calcification Rates'!$H$68+'Calcification Rates'!$I$68)</f>
        <v>105.08550047564046</v>
      </c>
      <c r="EG78" s="2">
        <f>((((1-'Calcification Rates'!$J$69)*$A78)*'Calcification Rates'!$F$69*0.1)+('Calcification Rates'!$J$69*$A78*'Calcification Rates'!$F$69))*'Calcification Rates'!$H$69</f>
        <v>23.326448200000005</v>
      </c>
      <c r="EH78" s="2">
        <f>((((1-'Calcification Rates'!$J$69)*EC78)*(('Calcification Rates'!$F$69-'Calcification Rates'!$G$69)*0.1))+('Calcification Rates'!$J$69*EC78*('Calcification Rates'!$F$69-'Calcification Rates'!$G$69)))*('Calcification Rates'!$H$69-'Calcification Rates'!$I$69)</f>
        <v>23.834202725904735</v>
      </c>
      <c r="EI78" s="2">
        <f>((((1-'Calcification Rates'!$J$69)*EC78)*(('Calcification Rates'!$F$69+'Calcification Rates'!$G$69)*0.1))+('Calcification Rates'!$J$69*EC78*('Calcification Rates'!$F$69+'Calcification Rates'!$G$69)))*('Calcification Rates'!$H$69+'Calcification Rates'!$I$69)</f>
        <v>41.56853175751327</v>
      </c>
      <c r="EJ78" s="2">
        <f>(2*'Calcification Rates'!$F$70*'Calcification Rates'!$H$70)+0.1*'Calcification Rates'!$F$70*(DT78+(2*'Calcification Rates'!$F$70))*'Calcification Rates'!$H$70</f>
        <v>8.5638591388607281</v>
      </c>
      <c r="EK78" s="2">
        <f>(2*('Calcification Rates'!$F$70-'Calcification Rates'!$G$70)*('Calcification Rates'!$H$70-'Calcification Rates'!$I$70))+(0.1*('Calcification Rates'!$F$70-'Calcification Rates'!$G$70)*(DT78+(2*'Calcification Rates'!$F$70-'Calcification Rates'!$G$70)))*('Calcification Rates'!$H$70-'Calcification Rates'!$I$70)</f>
        <v>4.9779338472688277</v>
      </c>
      <c r="EL78" s="2">
        <f>(2*('Calcification Rates'!$F$70+'Calcification Rates'!$G$70)*('Calcification Rates'!$H$70+'Calcification Rates'!$I$70))+(0.1*('Calcification Rates'!$F$70+'Calcification Rates'!$G$70)*(DT78+(2*'Calcification Rates'!$F$70+'Calcification Rates'!$G$70)))*('Calcification Rates'!$H$70+'Calcification Rates'!$I$70)</f>
        <v>13.127892207718947</v>
      </c>
      <c r="EM78" s="2">
        <f>((((1-'Calcification Rates'!$J$71)*$A78)*'Calcification Rates'!$F$71*0.1)+('Calcification Rates'!$J$71*$A78*'Calcification Rates'!$F$71))*'Calcification Rates'!$H$71</f>
        <v>171.72656955992707</v>
      </c>
      <c r="EN78" s="2">
        <f>((((1-'Calcification Rates'!$J$71)*$A78)*(('Calcification Rates'!$F$71-'Calcification Rates'!$G$71)*0.1))+('Calcification Rates'!$J$71*$A78*('Calcification Rates'!$F$71-'Calcification Rates'!$G$71)))*('Calcification Rates'!$H$71-'Calcification Rates'!$I$71)</f>
        <v>122.825439428203</v>
      </c>
      <c r="EO78" s="2">
        <f>((((1-'Calcification Rates'!$J$71)*$A78)*(('Calcification Rates'!$F$71+'Calcification Rates'!$G$71)*0.1))+('Calcification Rates'!$J$71*$A78*('Calcification Rates'!$F$71+'Calcification Rates'!$G$71)))*('Calcification Rates'!$H$71+'Calcification Rates'!$I$71)</f>
        <v>228.40036783437867</v>
      </c>
      <c r="EP78" s="2">
        <f>(2*'Calcification Rates'!$F$72*'Calcification Rates'!$H$72)+0.1*'Calcification Rates'!$F$72*($A78+(2*'Calcification Rates'!$F$72))*'Calcification Rates'!$H$72</f>
        <v>17.2686460898014</v>
      </c>
      <c r="EQ78" s="2">
        <f>(2*('Calcification Rates'!$F$72-'Calcification Rates'!$G$72)*('Calcification Rates'!$H$72-'Calcification Rates'!$I$72))+(0.1*('Calcification Rates'!$F$72-'Calcification Rates'!$G$72)*($A78+(2*'Calcification Rates'!$F$72-'Calcification Rates'!$G$72)))*('Calcification Rates'!$H$72-'Calcification Rates'!$I$72)</f>
        <v>10.071385681074149</v>
      </c>
      <c r="ER78" s="2">
        <f>(2*('Calcification Rates'!$F$72+'Calcification Rates'!$G$72)*('Calcification Rates'!$H$72+'Calcification Rates'!$I$72))+(0.1*('Calcification Rates'!$F$72+'Calcification Rates'!$G$72)*($A78+(2*'Calcification Rates'!$F$72+'Calcification Rates'!$G$72)))*('Calcification Rates'!$H$72+'Calcification Rates'!$I$72)</f>
        <v>26.384367947755543</v>
      </c>
      <c r="ES78" s="2">
        <f>$A78*'Calcification Rates'!$F$73*'Calcification Rates'!$H$73</f>
        <v>102.60000000000001</v>
      </c>
      <c r="ET78" s="2">
        <f>$A78*('Calcification Rates'!$F$73-'Calcification Rates'!$G$73)*('Calcification Rates'!$H$73-'Calcification Rates'!$I$73)</f>
        <v>71.834440000000001</v>
      </c>
      <c r="EU78" s="2">
        <f>$A78*('Calcification Rates'!$F$73+'Calcification Rates'!$G$73)*('Calcification Rates'!$H$73+'Calcification Rates'!$I$73)</f>
        <v>138.80944000000002</v>
      </c>
      <c r="EV78" s="2">
        <f>(2*'Calcification Rates'!$F$74*'Calcification Rates'!$H$74)+0.1*'Calcification Rates'!$F$74*($A78+(2*'Calcification Rates'!$F$74))*'Calcification Rates'!$H$74</f>
        <v>17.2686460898014</v>
      </c>
      <c r="EW78" s="2">
        <f>(2*('Calcification Rates'!$F$74-'Calcification Rates'!$G$74)*('Calcification Rates'!$H$74-'Calcification Rates'!$I$74))+(0.1*('Calcification Rates'!$F$74-'Calcification Rates'!$G$74)*($A78+(2*'Calcification Rates'!$F$74-'Calcification Rates'!$G$74)))*('Calcification Rates'!$H$74-'Calcification Rates'!$I$74)</f>
        <v>10.071385681074149</v>
      </c>
      <c r="EX78" s="2">
        <f>(2*('Calcification Rates'!$F$74+'Calcification Rates'!$G$74)*('Calcification Rates'!$H$74+'Calcification Rates'!$I$74))+(0.1*('Calcification Rates'!$F$74+'Calcification Rates'!$G$74)*($A78+(2*'Calcification Rates'!$F$74+'Calcification Rates'!$G$74)))*('Calcification Rates'!$H$74+'Calcification Rates'!$I$74)</f>
        <v>26.384367947755543</v>
      </c>
      <c r="EY78" s="2">
        <f>$A78*'Calcification Rates'!$F$75*'Calcification Rates'!$H$75</f>
        <v>64.07710965986395</v>
      </c>
      <c r="EZ78" s="2">
        <f>$A78*('Calcification Rates'!$F$75-'Calcification Rates'!$G$75)*('Calcification Rates'!$H$75-'Calcification Rates'!$I$75)</f>
        <v>49.742084466469628</v>
      </c>
      <c r="FA78" s="2">
        <f>$A78*('Calcification Rates'!$F$75+'Calcification Rates'!$G$75)*('Calcification Rates'!$H$75+'Calcification Rates'!$I$75)</f>
        <v>80.079237939522301</v>
      </c>
      <c r="FB78" s="2">
        <f>((((1-'Calcification Rates'!$J$76)*$A78)*'Calcification Rates'!$F$76*0.1)+('Calcification Rates'!$J$76*$A78*'Calcification Rates'!$F$76))*'Calcification Rates'!$H$76</f>
        <v>43.871759999999995</v>
      </c>
      <c r="FC78" s="2">
        <f>((((1-'Calcification Rates'!$J$76)*$A78)*(('Calcification Rates'!$F$76-'Calcification Rates'!$G$76)*0.1))+('Calcification Rates'!$J$76*$A78*('Calcification Rates'!$F$76-'Calcification Rates'!$G$76)))*('Calcification Rates'!$H$76-'Calcification Rates'!$I$76)</f>
        <v>30.706332287999999</v>
      </c>
      <c r="FD78" s="2">
        <f>((((1-'Calcification Rates'!$J$76)*$A78)*(('Calcification Rates'!$F$76+'Calcification Rates'!$G$76)*0.1))+('Calcification Rates'!$J$76*$A78*('Calcification Rates'!$F$76+'Calcification Rates'!$G$76)))*('Calcification Rates'!$H$76+'Calcification Rates'!$I$76)</f>
        <v>59.369215487999995</v>
      </c>
      <c r="FE78" s="113">
        <f>$A78*'Calcification Rates'!$F$77*'Calcification Rates'!$H$77</f>
        <v>134.52000000000001</v>
      </c>
      <c r="FF78" s="113">
        <f>$A78*('Calcification Rates'!$F$77-'Calcification Rates'!$G$77)*('Calcification Rates'!$H$77-'Calcification Rates'!$I$77)</f>
        <v>94.004400000000018</v>
      </c>
      <c r="FG78" s="113">
        <f>$A78*('Calcification Rates'!$F$77+'Calcification Rates'!$G$77)*('Calcification Rates'!$H$77+'Calcification Rates'!$I$77)</f>
        <v>182.24800000000005</v>
      </c>
      <c r="FH78" s="113">
        <f>$A78*'Calcification Rates'!$F$81*'Calcification Rates'!$H$81</f>
        <v>13.527999999999999</v>
      </c>
      <c r="FI78" s="113">
        <f>$A78*('Calcification Rates'!$F$81-'Calcification Rates'!$G$81)*('Calcification Rates'!$H$81-'Calcification Rates'!$I$81)</f>
        <v>7.6759999999999993</v>
      </c>
      <c r="FJ78" s="113">
        <f>$A78*('Calcification Rates'!$F$81+'Calcification Rates'!$G$81)*('Calcification Rates'!$H$81+'Calcification Rates'!$I$81)</f>
        <v>19.38</v>
      </c>
      <c r="FK78" s="113">
        <f>$A78*'Calcification Rates'!$F$84*'Calcification Rates'!$H$84</f>
        <v>13.527999999999999</v>
      </c>
      <c r="FL78" s="113">
        <f>$A78*('Calcification Rates'!$F$84-'Calcification Rates'!$G$84)*('Calcification Rates'!$H$84-'Calcification Rates'!$I$84)</f>
        <v>7.6759999999999993</v>
      </c>
      <c r="FM78" s="113">
        <f>$A78*('Calcification Rates'!$F$84+'Calcification Rates'!$G$84)*('Calcification Rates'!$H$84+'Calcification Rates'!$I$84)</f>
        <v>19.38</v>
      </c>
    </row>
    <row r="79" spans="1:169" x14ac:dyDescent="0.3">
      <c r="A79" s="1">
        <v>77</v>
      </c>
      <c r="B79" s="2">
        <f>((((1-'Calcification Rates'!$J$11)*A79)*'Calcification Rates'!$F$11*0.1)+('Calcification Rates'!$J$11*A79*'Calcification Rates'!$F$11))*'Calcification Rates'!$H$11</f>
        <v>173.98612968571561</v>
      </c>
      <c r="C79" s="2">
        <f>((((1-'Calcification Rates'!$J$11)*A79)*(('Calcification Rates'!$F$11-'Calcification Rates'!$G$11)*0.1))+('Calcification Rates'!$J$11*A79*('Calcification Rates'!$F$11-'Calcification Rates'!$G$11)))*('Calcification Rates'!$H$11-'Calcification Rates'!$I$11)</f>
        <v>124.44156363120568</v>
      </c>
      <c r="D79" s="2">
        <f>((((1-'Calcification Rates'!$J$11)*A79)*(('Calcification Rates'!$F$11+'Calcification Rates'!$G$11)*0.1))+('Calcification Rates'!$J$11*A79*('Calcification Rates'!$F$11+'Calcification Rates'!$G$11)))*('Calcification Rates'!$H$11+'Calcification Rates'!$I$11)</f>
        <v>231.40563583219944</v>
      </c>
      <c r="E79" s="2">
        <f>((((1-'Calcification Rates'!$J$12)*A79)*'Calcification Rates'!$F$12*0.1)+('Calcification Rates'!$J$12*A79*'Calcification Rates'!$F$12))*'Calcification Rates'!$H$12</f>
        <v>30.207278196402648</v>
      </c>
      <c r="F79" s="2">
        <f>((((1-'Calcification Rates'!$J$12)*A79)*(('Calcification Rates'!$F$12-'Calcification Rates'!$G$12)*0.1))+('Calcification Rates'!$J$12*A79*('Calcification Rates'!$F$12-'Calcification Rates'!$G$12)))*('Calcification Rates'!$H$12-'Calcification Rates'!$I$12)</f>
        <v>22.774826907829262</v>
      </c>
      <c r="G79" s="2">
        <f>((((1-'Calcification Rates'!$J$12)*A79)*(('Calcification Rates'!$F$12+'Calcification Rates'!$G$12)*0.1))+('Calcification Rates'!$J$12*A79*('Calcification Rates'!$F$12+'Calcification Rates'!$G$12)))*('Calcification Rates'!$H$12+'Calcification Rates'!$I$12)</f>
        <v>38.587081291163479</v>
      </c>
      <c r="H79" s="2">
        <f>(2*'Calcification Rates'!$F$13*'Calcification Rates'!$H$13)+0.1*'Calcification Rates'!$F$13*(A79+(2*'Calcification Rates'!$F$13))*'Calcification Rates'!$H$13</f>
        <v>17.444090533233556</v>
      </c>
      <c r="I79" s="2">
        <f>(2*('Calcification Rates'!$F$13-'Calcification Rates'!$G$13)*('Calcification Rates'!$H$13-'Calcification Rates'!$I$13))+(0.1*('Calcification Rates'!$F$13-'Calcification Rates'!$G$13)*(A79+(2*'Calcification Rates'!$F$13-'Calcification Rates'!$G$13)))*('Calcification Rates'!$H$13-'Calcification Rates'!$I$13)</f>
        <v>10.174043888238415</v>
      </c>
      <c r="J79" s="2">
        <f>(2*('Calcification Rates'!$F$13+'Calcification Rates'!$G$13)*('Calcification Rates'!$H$13+'Calcification Rates'!$I$13))+(0.1*('Calcification Rates'!$F$13+'Calcification Rates'!$G$13)*(A79+(2*'Calcification Rates'!$F$13+'Calcification Rates'!$G$13)))*('Calcification Rates'!$H$13+'Calcification Rates'!$I$13)</f>
        <v>26.651551397642415</v>
      </c>
      <c r="K79" s="2">
        <f>(2*'Calcification Rates'!$F$14*'Calcification Rates'!$H$14)+0.1*'Calcification Rates'!$F$14*(A79+(2*'Calcification Rates'!$F$14))*'Calcification Rates'!$H$14</f>
        <v>32.578773928389971</v>
      </c>
      <c r="L79" s="2">
        <f>(2*('Calcification Rates'!$F$14-'Calcification Rates'!$G$14)*('Calcification Rates'!$H$14-'Calcification Rates'!$I$14))+(0.1*('Calcification Rates'!$F$14-'Calcification Rates'!$G$14)*(A79+(2*'Calcification Rates'!$F$14-'Calcification Rates'!$G$14)))*('Calcification Rates'!$H$14-'Calcification Rates'!$I$14)</f>
        <v>20.35336991782362</v>
      </c>
      <c r="M79" s="2">
        <f>(2*('Calcification Rates'!$F$14+'Calcification Rates'!$G$14)*('Calcification Rates'!$H$14+'Calcification Rates'!$I$14))+(0.1*('Calcification Rates'!$F$14+'Calcification Rates'!$G$14)*(A79+(2*'Calcification Rates'!$F$14+'Calcification Rates'!$G$14)))*('Calcification Rates'!$H$14+'Calcification Rates'!$I$14)</f>
        <v>47.722486836130628</v>
      </c>
      <c r="N79" s="2">
        <f>((((((((($A79*2)/PI())/2)+'Calcification Rates'!$F$15)^2)*PI())/2))-((((((($A79*2)/PI())/2)^2)*PI())/2)))*'Calcification Rates'!$H$15</f>
        <v>96.049800414590251</v>
      </c>
      <c r="O79" s="2">
        <f>((((((((($A79*2)/PI())/2)+('Calcification Rates'!$F$15-'Calcification Rates'!$G$15))^2)*PI())/2))-((((((($A79*2)/PI())/2)^2)*PI())/2)))*('Calcification Rates'!$H$15-'Calcification Rates'!$I$15)</f>
        <v>73.327341089707403</v>
      </c>
      <c r="P79" s="2">
        <f>((((((((($A79*2)/PI())/2)+('Calcification Rates'!$F$15+'Calcification Rates'!$G$15))^2)*PI())/2))-((((((($A79*2)/PI())/2)^2)*PI())/2)))*('Calcification Rates'!$H$15+'Calcification Rates'!$I$15)</f>
        <v>121.60408787607658</v>
      </c>
      <c r="Q79" s="2">
        <f>(2*'Calcification Rates'!$F$16*'Calcification Rates'!$H$16)+0.1*'Calcification Rates'!$F$16*(A79+(2*'Calcification Rates'!$F$16))*'Calcification Rates'!$H$16</f>
        <v>32.578773928389971</v>
      </c>
      <c r="R79" s="2">
        <f>(2*('Calcification Rates'!$F$16-'Calcification Rates'!$G$16)*('Calcification Rates'!$H$16-'Calcification Rates'!$I$16))+(0.1*('Calcification Rates'!$F$16-'Calcification Rates'!$G$16)*(A79+(2*'Calcification Rates'!$F$16-'Calcification Rates'!$G$16)))*('Calcification Rates'!$H$16-'Calcification Rates'!$I$16)</f>
        <v>20.35336991782362</v>
      </c>
      <c r="S79" s="2">
        <f>(2*('Calcification Rates'!$F$16+'Calcification Rates'!$G$16)*('Calcification Rates'!$H$16+'Calcification Rates'!$I$16))+(0.1*('Calcification Rates'!$F$16+'Calcification Rates'!$G$16)*(A79+(2*'Calcification Rates'!$F$16+'Calcification Rates'!$G$16)))*('Calcification Rates'!$H$16+'Calcification Rates'!$I$16)</f>
        <v>47.722486836130628</v>
      </c>
      <c r="T79" s="2">
        <f>$A79*'Calcification Rates'!$F$17*'Calcification Rates'!$H$17</f>
        <v>94.316722083648301</v>
      </c>
      <c r="U79" s="2">
        <f>$A79*('Calcification Rates'!$F$17-'Calcification Rates'!$G$17)*('Calcification Rates'!$H$17-'Calcification Rates'!$I$17)</f>
        <v>72.214862079051017</v>
      </c>
      <c r="V79" s="2">
        <f>$A79*('Calcification Rates'!$F$17+'Calcification Rates'!$G$17)*('Calcification Rates'!$H$17+'Calcification Rates'!$I$17)</f>
        <v>119.06268811773155</v>
      </c>
      <c r="W79" s="2">
        <f>$A79*'Calcification Rates'!$F$22*'Calcification Rates'!$H$22</f>
        <v>13.706</v>
      </c>
      <c r="X79" s="2">
        <f>$A79*('Calcification Rates'!$F$22-'Calcification Rates'!$G$22)*('Calcification Rates'!$H$22-'Calcification Rates'!$I$22)</f>
        <v>7.7769999999999992</v>
      </c>
      <c r="Y79" s="2">
        <f>$A79*('Calcification Rates'!$F$22+'Calcification Rates'!$G$22)*('Calcification Rates'!$H$22+'Calcification Rates'!$I$22)</f>
        <v>19.635000000000002</v>
      </c>
      <c r="Z79" s="2">
        <f>((((((((($A79*2)/PI())/2)+'Calcification Rates'!$F$25)^2)*PI())/2))-((((((($A79*2)/PI())/2)^2)*PI())/2)))*'Calcification Rates'!$H$25</f>
        <v>143.45837029994291</v>
      </c>
      <c r="AA79" s="2">
        <f>((((((((($A79*2)/PI())/2)+('Calcification Rates'!$F$25-'Calcification Rates'!$G$25))^2)*PI())/2))-((((((($A79*2)/PI())/2)^2)*PI())/2)))*('Calcification Rates'!$H$25-'Calcification Rates'!$I$25)</f>
        <v>62.710293987138613</v>
      </c>
      <c r="AB79" s="2">
        <f>((((((((($A79*2)/PI())/2)+('Calcification Rates'!$F$25+'Calcification Rates'!$G$25))^2)*PI())/2))-((((((($A79*2)/PI())/2)^2)*PI())/2)))*('Calcification Rates'!$H$25+'Calcification Rates'!$I$25)</f>
        <v>225.85239161605159</v>
      </c>
      <c r="AC79" s="2">
        <f>((((((((($A79*2)/PI())/2)+'Calcification Rates'!$F$26)^2)*PI())/2))-((((((($A79*2)/PI())/2)^2)*PI())/2)))*'Calcification Rates'!$H$26</f>
        <v>143.45837029994291</v>
      </c>
      <c r="AD79" s="2">
        <f>((((((((($A79*2)/PI())/2)+('Calcification Rates'!$F$26-'Calcification Rates'!$G$26))^2)*PI())/2))-((((((($A79*2)/PI())/2)^2)*PI())/2)))*('Calcification Rates'!$H$26-'Calcification Rates'!$I$26)</f>
        <v>62.710293987138613</v>
      </c>
      <c r="AE79" s="2">
        <f>((((((((($A79*2)/PI())/2)+('Calcification Rates'!$F$26+'Calcification Rates'!$G$26))^2)*PI())/2))-((((((($A79*2)/PI())/2)^2)*PI())/2)))*('Calcification Rates'!$H$26+'Calcification Rates'!$I$26)</f>
        <v>225.85239161605159</v>
      </c>
      <c r="AF79" s="2">
        <f>((((((((($A79*2)/PI())/2)+'Calcification Rates'!$F$27)^2)*PI())/2))-((((((($A79*2)/PI())/2)^2)*PI())/2)))*'Calcification Rates'!$H$27</f>
        <v>143.45837029994291</v>
      </c>
      <c r="AG79" s="2">
        <f>((((((((($A79*2)/PI())/2)+('Calcification Rates'!$F$27-'Calcification Rates'!$G$27))^2)*PI())/2))-((((((($A79*2)/PI())/2)^2)*PI())/2)))*('Calcification Rates'!$H$27-'Calcification Rates'!$I$27)</f>
        <v>62.710293987138613</v>
      </c>
      <c r="AH79" s="2">
        <f>((((((((($A79*2)/PI())/2)+('Calcification Rates'!$F$27+'Calcification Rates'!$G$27))^2)*PI())/2))-((((((($A79*2)/PI())/2)^2)*PI())/2)))*('Calcification Rates'!$H$27+'Calcification Rates'!$I$27)</f>
        <v>225.85239161605159</v>
      </c>
      <c r="AI79" s="2">
        <f>$A79*'Calcification Rates'!$F$29*'Calcification Rates'!$H$29</f>
        <v>124.25489999999998</v>
      </c>
      <c r="AJ79" s="2">
        <f>$A79*('Calcification Rates'!$F$29-'Calcification Rates'!$G$29)*('Calcification Rates'!$H$29-'Calcification Rates'!$I$29)</f>
        <v>114.96715999999999</v>
      </c>
      <c r="AK79" s="2">
        <f>$A79*('Calcification Rates'!$F$29+'Calcification Rates'!$G$29)*('Calcification Rates'!$H$29+'Calcification Rates'!$I$29)</f>
        <v>133.54263999999998</v>
      </c>
      <c r="AL79" s="2">
        <f>(2*'Calcification Rates'!$F$30*'Calcification Rates'!$H$30)+0.1*'Calcification Rates'!$F$30*($A79+(2*'Calcification Rates'!$F$30))*'Calcification Rates'!$H$30</f>
        <v>17.444090533233556</v>
      </c>
      <c r="AM79" s="2">
        <f>(2*('Calcification Rates'!$F$30-'Calcification Rates'!$G$30)*('Calcification Rates'!$H$30-'Calcification Rates'!$I$30))+(0.1*('Calcification Rates'!$F$30-'Calcification Rates'!$G$30)*($A79+(2*'Calcification Rates'!$F$30-'Calcification Rates'!$G$30)))*('Calcification Rates'!$H$30-'Calcification Rates'!$I$30)</f>
        <v>10.174043888238415</v>
      </c>
      <c r="AN79" s="2">
        <f>(2*('Calcification Rates'!$F$30+'Calcification Rates'!$G$30)*('Calcification Rates'!$H$30+'Calcification Rates'!$I$30))+(0.1*('Calcification Rates'!$F$30+'Calcification Rates'!$G$30)*($A79+(2*'Calcification Rates'!$F$30+'Calcification Rates'!$G$30)))*('Calcification Rates'!$H$30+'Calcification Rates'!$I$30)</f>
        <v>26.651551397642415</v>
      </c>
      <c r="AO79" s="2">
        <f>((((((((($A79*2)/PI())/2)+'Calcification Rates'!$F$31)^2)*PI())/2))-((((((($A79*2)/PI())/2)^2)*PI())/2)))*'Calcification Rates'!$H$31</f>
        <v>258.49104169150485</v>
      </c>
      <c r="AP79" s="2">
        <f>((((((((($A79*2)/PI())/2)+('Calcification Rates'!$F$31-'Calcification Rates'!$G$31))^2)*PI())/2))-((((((($A79*2)/PI())/2)^2)*PI())/2)))*('Calcification Rates'!$H$31-'Calcification Rates'!$I$31)</f>
        <v>160.68019151357365</v>
      </c>
      <c r="AQ79" s="2">
        <f>((((((((($A79*2)/PI())/2)+('Calcification Rates'!$F$31+'Calcification Rates'!$G$31))^2)*PI())/2))-((((((($A79*2)/PI())/2)^2)*PI())/2)))*('Calcification Rates'!$H$31+'Calcification Rates'!$I$31)</f>
        <v>380.5271523292725</v>
      </c>
      <c r="AR79" s="2">
        <f>(2*'Calcification Rates'!$F$32*'Calcification Rates'!$H$32)+0.1*'Calcification Rates'!$F$32*($A79+(2*'Calcification Rates'!$F$32))*'Calcification Rates'!$H$32</f>
        <v>17.444090533233556</v>
      </c>
      <c r="AS79" s="2">
        <f>(2*('Calcification Rates'!$F$32-'Calcification Rates'!$G$32)*('Calcification Rates'!$H$32-'Calcification Rates'!$I$32))+(0.1*('Calcification Rates'!$F$32-'Calcification Rates'!$G$32)*($A79+(2*'Calcification Rates'!$F$32-'Calcification Rates'!$G$32)))*('Calcification Rates'!$H$32-'Calcification Rates'!$I$32)</f>
        <v>10.174043888238415</v>
      </c>
      <c r="AT79" s="2">
        <f>(2*('Calcification Rates'!$F$32+'Calcification Rates'!$G$32)*('Calcification Rates'!$H$32+'Calcification Rates'!$I$32))+(0.1*('Calcification Rates'!$F$32+'Calcification Rates'!$G$32)*($A79+(2*'Calcification Rates'!$F$32+'Calcification Rates'!$G$32)))*('Calcification Rates'!$H$32+'Calcification Rates'!$I$32)</f>
        <v>26.651551397642415</v>
      </c>
      <c r="AU79" s="2">
        <f>((((((((($A79*2)/PI())/2)+'Calcification Rates'!$F$36)^2)*PI())/2))-((((((($A79*2)/PI())/2)^2)*PI())/2)))*'Calcification Rates'!$H$36</f>
        <v>101.4291683767771</v>
      </c>
      <c r="AV79" s="2">
        <f>((((((((($A79*2)/PI())/2)+('Calcification Rates'!$F$36-'Calcification Rates'!$G$36))^2)*PI())/2))-((((((($A79*2)/PI())/2)^2)*PI())/2)))*('Calcification Rates'!$H$36-'Calcification Rates'!$I$36)</f>
        <v>77.826707884600054</v>
      </c>
      <c r="AW79" s="2">
        <f>((((((((($A79*2)/PI())/2)+('Calcification Rates'!$F$36+'Calcification Rates'!$G$36))^2)*PI())/2))-((((((($A79*2)/PI())/2)^2)*PI())/2)))*('Calcification Rates'!$H$36+'Calcification Rates'!$I$36)</f>
        <v>127.69689375413017</v>
      </c>
      <c r="AX79" s="2">
        <f>$A79*'Calcification Rates'!$F$37*'Calcification Rates'!$H$37</f>
        <v>99.514387129629625</v>
      </c>
      <c r="AY79" s="2">
        <f>$A79*('Calcification Rates'!$F$37-'Calcification Rates'!$G$37)*('Calcification Rates'!$H$37-'Calcification Rates'!$I$37)</f>
        <v>76.603032463211377</v>
      </c>
      <c r="AZ79" s="2">
        <f>$A79*('Calcification Rates'!$F$37+'Calcification Rates'!$G$37)*('Calcification Rates'!$H$37+'Calcification Rates'!$I$37)</f>
        <v>124.88592899865051</v>
      </c>
      <c r="BA79" s="2">
        <f>$A79*'Calcification Rates'!$F$38*'Calcification Rates'!$H$38</f>
        <v>148.10760066666668</v>
      </c>
      <c r="BB79" s="2">
        <f>$A79*('Calcification Rates'!$F$38-'Calcification Rates'!$G$38)*('Calcification Rates'!$H$38-'Calcification Rates'!$I$38)</f>
        <v>113.00722533333335</v>
      </c>
      <c r="BC79" s="2">
        <f>$A79*('Calcification Rates'!$F$38+'Calcification Rates'!$G$38)*('Calcification Rates'!$H$38+'Calcification Rates'!$I$38)</f>
        <v>187.29826500000001</v>
      </c>
      <c r="BD79" s="2">
        <f>(2*'Calcification Rates'!$F$39*'Calcification Rates'!$H$39)+0.1*'Calcification Rates'!$F$39*(AN79+(2*'Calcification Rates'!$F$39))*'Calcification Rates'!$H$39</f>
        <v>8.6107349905204131</v>
      </c>
      <c r="BE79" s="2">
        <f>(2*('Calcification Rates'!$F$39-'Calcification Rates'!$G$39)*('Calcification Rates'!$H$39-'Calcification Rates'!$I$39))+(0.1*('Calcification Rates'!$F$39-'Calcification Rates'!$G$39)*(AN79+(2*'Calcification Rates'!$F$39-'Calcification Rates'!$G$39)))*('Calcification Rates'!$H$39-'Calcification Rates'!$I$39)</f>
        <v>5.0053624212181766</v>
      </c>
      <c r="BF79" s="2">
        <f>(2*('Calcification Rates'!$F$39+'Calcification Rates'!$G$39)*('Calcification Rates'!$H$39+'Calcification Rates'!$I$39))+(0.1*('Calcification Rates'!$F$39+'Calcification Rates'!$G$39)*(AN79+(2*'Calcification Rates'!$F$39+'Calcification Rates'!$G$39)))*('Calcification Rates'!$H$39+'Calcification Rates'!$I$39)</f>
        <v>13.199279203612399</v>
      </c>
      <c r="BG79" s="2">
        <f>((((((((($A79*2)/PI())/2)+'Calcification Rates'!$F$40)^2)*PI())/2))-((((((($A79*2)/PI())/2)^2)*PI())/2)))*'Calcification Rates'!$H$40</f>
        <v>101.4291683767771</v>
      </c>
      <c r="BH79" s="2">
        <f>((((((((($A79*2)/PI())/2)+('Calcification Rates'!$F$40-'Calcification Rates'!$G$40))^2)*PI())/2))-((((((($A79*2)/PI())/2)^2)*PI())/2)))*('Calcification Rates'!$H$40-'Calcification Rates'!$I$40)</f>
        <v>77.826707884600054</v>
      </c>
      <c r="BI79" s="2">
        <f>((((((((($A79*2)/PI())/2)+('Calcification Rates'!$F$40+'Calcification Rates'!$G$40))^2)*PI())/2))-((((((($A79*2)/PI())/2)^2)*PI())/2)))*('Calcification Rates'!$H$40+'Calcification Rates'!$I$40)</f>
        <v>127.69689375413017</v>
      </c>
      <c r="BJ79" s="2">
        <f>((((((((($A79*2)/PI())/2)+'Calcification Rates'!$F$41)^2)*PI())/2))-((((((($A79*2)/PI())/2)^2)*PI())/2)))*'Calcification Rates'!$H$41</f>
        <v>116.78024710209337</v>
      </c>
      <c r="BK79" s="2">
        <f>((((((((($A79*2)/PI())/2)+('Calcification Rates'!$F$41-'Calcification Rates'!$G$41))^2)*PI())/2))-((((((($A79*2)/PI())/2)^2)*PI())/2)))*('Calcification Rates'!$H$41-'Calcification Rates'!$I$41)</f>
        <v>93.784115633362845</v>
      </c>
      <c r="BL79" s="2">
        <f>((((((((($A79*2)/PI())/2)+('Calcification Rates'!$F$41+'Calcification Rates'!$G$41))^2)*PI())/2))-((((((($A79*2)/PI())/2)^2)*PI())/2)))*('Calcification Rates'!$H$41+'Calcification Rates'!$I$41)</f>
        <v>142.05576449057855</v>
      </c>
      <c r="BM79" s="2">
        <f>((((1-'Calcification Rates'!$J$42)*$A79)*'Calcification Rates'!$F$42*0.1)+('Calcification Rates'!$J$42*$A79*'Calcification Rates'!$F$42))*'Calcification Rates'!$H$42</f>
        <v>30.207278196402648</v>
      </c>
      <c r="BN79" s="2">
        <f>((((1-'Calcification Rates'!$J$42)*BI79)*(('Calcification Rates'!$F$42-'Calcification Rates'!$G$42)*0.1))+('Calcification Rates'!$J$42*BI79*('Calcification Rates'!$F$42-'Calcification Rates'!$G$42)))*('Calcification Rates'!$H$42-'Calcification Rates'!$I$42)</f>
        <v>37.769800674256857</v>
      </c>
      <c r="BO79" s="2">
        <f>((((1-'Calcification Rates'!$J$42)*BI79)*(('Calcification Rates'!$F$42+'Calcification Rates'!$G$42)*0.1))+('Calcification Rates'!$J$42*BI79*('Calcification Rates'!$F$42+'Calcification Rates'!$G$42)))*('Calcification Rates'!$H$42+'Calcification Rates'!$I$42)</f>
        <v>63.992862596359565</v>
      </c>
      <c r="BP79" s="2">
        <f>(2*'Calcification Rates'!$F$43*'Calcification Rates'!$H$43)+0.1*'Calcification Rates'!$F$43*($A79+(2*'Calcification Rates'!$F$43))*'Calcification Rates'!$H$43</f>
        <v>17.444090533233556</v>
      </c>
      <c r="BQ79" s="2">
        <f>(2*('Calcification Rates'!$F$43-'Calcification Rates'!$G$43)*('Calcification Rates'!$H$43-'Calcification Rates'!$I$43))+(0.1*('Calcification Rates'!$F$43-'Calcification Rates'!$G$43)*($A79+(2*'Calcification Rates'!$F$43-'Calcification Rates'!$G$43)))*('Calcification Rates'!$H$43-'Calcification Rates'!$I$43)</f>
        <v>10.174043888238415</v>
      </c>
      <c r="BR79" s="2">
        <f>(2*('Calcification Rates'!$F$43+'Calcification Rates'!$G$43)*('Calcification Rates'!$H$43+'Calcification Rates'!$I$43))+(0.1*('Calcification Rates'!$F$43+'Calcification Rates'!$G$43)*($A79+(2*'Calcification Rates'!$F$43+'Calcification Rates'!$G$43)))*('Calcification Rates'!$H$43+'Calcification Rates'!$I$43)</f>
        <v>26.651551397642415</v>
      </c>
      <c r="BS79" s="2">
        <f>$A79*'Calcification Rates'!$F$44*'Calcification Rates'!$H$44</f>
        <v>122.91578444444444</v>
      </c>
      <c r="BT79" s="2">
        <f>$A79*('Calcification Rates'!$F$44-'Calcification Rates'!$G$44)*('Calcification Rates'!$H$44-'Calcification Rates'!$I$44)</f>
        <v>91.467424448248764</v>
      </c>
      <c r="BU79" s="2">
        <f>$A79*('Calcification Rates'!$F$44+'Calcification Rates'!$G$44)*('Calcification Rates'!$H$44+'Calcification Rates'!$I$44)</f>
        <v>157.89739924566095</v>
      </c>
      <c r="BV79" s="2">
        <f>(2*'Calcification Rates'!$F$45*'Calcification Rates'!$H$45)+0.1*'Calcification Rates'!$F$45*($A79+(2*'Calcification Rates'!$F$45))*'Calcification Rates'!$H$45</f>
        <v>17.444090533233556</v>
      </c>
      <c r="BW79" s="2">
        <f>(2*('Calcification Rates'!$F$45-'Calcification Rates'!$G$45)*('Calcification Rates'!$H$45-'Calcification Rates'!$I$45))+(0.1*('Calcification Rates'!$F$45-'Calcification Rates'!$G$45)*($A79+(2*'Calcification Rates'!$F$45-'Calcification Rates'!$G$45)))*('Calcification Rates'!$H$45-'Calcification Rates'!$I$45)</f>
        <v>10.174043888238415</v>
      </c>
      <c r="BX79" s="2">
        <f>(2*('Calcification Rates'!$F$45+'Calcification Rates'!$G$45)*('Calcification Rates'!$H$45+'Calcification Rates'!$I$45))+(0.1*('Calcification Rates'!$F$45+'Calcification Rates'!$G$45)*($A79+(2*'Calcification Rates'!$F$45+'Calcification Rates'!$G$45)))*('Calcification Rates'!$H$45+'Calcification Rates'!$I$45)</f>
        <v>26.651551397642415</v>
      </c>
      <c r="BY79" s="2">
        <f>$A79*'Calcification Rates'!$F$46*'Calcification Rates'!$H$46</f>
        <v>31.231200000000001</v>
      </c>
      <c r="BZ79" s="2">
        <f>$A79*('Calcification Rates'!$F$46-'Calcification Rates'!$G$46)*('Calcification Rates'!$H$46-'Calcification Rates'!$I$46)</f>
        <v>24.087524999999999</v>
      </c>
      <c r="CA79" s="2">
        <f>$A79*('Calcification Rates'!$F$46+'Calcification Rates'!$G$46)*('Calcification Rates'!$H$46+'Calcification Rates'!$I$46)</f>
        <v>39.102525</v>
      </c>
      <c r="CB79" s="2">
        <f>(2*'Calcification Rates'!$F$47*'Calcification Rates'!$H$47)+0.1*'Calcification Rates'!$F$47*(BL79+(2*'Calcification Rates'!$F$47))*'Calcification Rates'!$H$47</f>
        <v>28.857762926336527</v>
      </c>
      <c r="CC79" s="2">
        <f>(2*('Calcification Rates'!$F$47-'Calcification Rates'!$G$47)*('Calcification Rates'!$H$47-'Calcification Rates'!$I$47))+(0.1*('Calcification Rates'!$F$47-'Calcification Rates'!$G$47)*(BL79+(2*'Calcification Rates'!$F$47-'Calcification Rates'!$G$47)))*('Calcification Rates'!$H$47-'Calcification Rates'!$I$47)</f>
        <v>16.852552036541951</v>
      </c>
      <c r="CD79" s="2">
        <f>(2*('Calcification Rates'!$F$47+'Calcification Rates'!$G$47)*('Calcification Rates'!$H$47+'Calcification Rates'!$I$47))+(0.1*('Calcification Rates'!$F$47+'Calcification Rates'!$G$47)*(BL79+(2*'Calcification Rates'!$F$47+'Calcification Rates'!$G$47)))*('Calcification Rates'!$H$47+'Calcification Rates'!$I$47)</f>
        <v>44.0333749892634</v>
      </c>
      <c r="CE79" s="2">
        <f>(2*'Calcification Rates'!$F$48*'Calcification Rates'!$H$48)+0.1*'Calcification Rates'!$F$48*($A79+(2*'Calcification Rates'!$F$48))*'Calcification Rates'!$H$48</f>
        <v>17.444090533233556</v>
      </c>
      <c r="CF79" s="2">
        <f>(2*('Calcification Rates'!$F$48-'Calcification Rates'!$G$48)*('Calcification Rates'!$H$48-'Calcification Rates'!$I$48))+(0.1*('Calcification Rates'!$F$48-'Calcification Rates'!$G$48)*($A79+(2*'Calcification Rates'!$F$48-'Calcification Rates'!$G$48)))*('Calcification Rates'!$H$48-'Calcification Rates'!$I$48)</f>
        <v>10.174043888238415</v>
      </c>
      <c r="CG79" s="2">
        <f>(2*('Calcification Rates'!$F$48+'Calcification Rates'!$G$48)*('Calcification Rates'!$H$48+'Calcification Rates'!$I$48))+(0.1*('Calcification Rates'!$F$48+'Calcification Rates'!$G$48)*($A79+(2*'Calcification Rates'!$F$48+'Calcification Rates'!$G$48)))*('Calcification Rates'!$H$48+'Calcification Rates'!$I$48)</f>
        <v>26.651551397642415</v>
      </c>
      <c r="CH79" s="2">
        <f>((((1-'Calcification Rates'!$J$52)*$A79)*'Calcification Rates'!$F$52*0.1)+('Calcification Rates'!$J$52*$A79*'Calcification Rates'!$F$52))*'Calcification Rates'!$H$52</f>
        <v>170.52948835999999</v>
      </c>
      <c r="CI79" s="2">
        <f>((((1-'Calcification Rates'!$J$52)*$A79)*(('Calcification Rates'!$F$52-'Calcification Rates'!$G$52)*0.1))+('Calcification Rates'!$J$52*$A79*('Calcification Rates'!$F$52-'Calcification Rates'!$G$52)))*('Calcification Rates'!$H$52-'Calcification Rates'!$I$52)</f>
        <v>111.63100162761883</v>
      </c>
      <c r="CJ79" s="2">
        <f>((((1-'Calcification Rates'!$J$52)*$A79)*(('Calcification Rates'!$F$52+'Calcification Rates'!$G$52)*0.1))+('Calcification Rates'!$J$52*$A79*('Calcification Rates'!$F$52+'Calcification Rates'!$G$52)))*('Calcification Rates'!$H$52+'Calcification Rates'!$I$52)</f>
        <v>241.26083146698875</v>
      </c>
      <c r="CK79" s="2">
        <f>((((1-'Calcification Rates'!$J$53)*$A79)*'Calcification Rates'!$F$53*0.1)+('Calcification Rates'!$J$53*$A79*'Calcification Rates'!$F$53))*'Calcification Rates'!$H$53</f>
        <v>204.07035966800004</v>
      </c>
      <c r="CL79" s="2">
        <f>((((1-'Calcification Rates'!$J$53)*$A79)*(('Calcification Rates'!$F$53-'Calcification Rates'!$G$53)*0.1))+('Calcification Rates'!$J$53*$A79*('Calcification Rates'!$F$53-'Calcification Rates'!$G$53)))*('Calcification Rates'!$H$53-'Calcification Rates'!$I$53)</f>
        <v>141.23420148205588</v>
      </c>
      <c r="CM79" s="2">
        <f>((((1-'Calcification Rates'!$J$53)*$A79)*(('Calcification Rates'!$F$53+'Calcification Rates'!$G$53)*0.1))+('Calcification Rates'!$J$53*$A79*('Calcification Rates'!$F$53+'Calcification Rates'!$G$53)))*('Calcification Rates'!$H$53+'Calcification Rates'!$I$53)</f>
        <v>278.40347501969023</v>
      </c>
      <c r="CN79" s="2">
        <f>((((1-'Calcification Rates'!$J$54)*$A79)*'Calcification Rates'!$F$54*0.1)+('Calcification Rates'!$J$54*$A79*'Calcification Rates'!$F$54))*'Calcification Rates'!$H$54</f>
        <v>173.98612968571561</v>
      </c>
      <c r="CO79" s="2">
        <f>((((1-'Calcification Rates'!$J$54)*$A79)*(('Calcification Rates'!$F$54-'Calcification Rates'!$G$54)*0.1))+('Calcification Rates'!$J$54*$A79*('Calcification Rates'!$F$54-'Calcification Rates'!$G$54)))*('Calcification Rates'!$H$54-'Calcification Rates'!$I$54)</f>
        <v>124.44156363120568</v>
      </c>
      <c r="CP79" s="2">
        <f>((((1-'Calcification Rates'!$J$54)*$A79)*(('Calcification Rates'!$F$54+'Calcification Rates'!$G$54)*0.1))+('Calcification Rates'!$J$54*$A79*('Calcification Rates'!$F$54+'Calcification Rates'!$G$54)))*('Calcification Rates'!$H$54+'Calcification Rates'!$I$54)</f>
        <v>231.40563583219944</v>
      </c>
      <c r="CQ79" s="2">
        <f>((((1-'Calcification Rates'!$J$55)*$A79)*'Calcification Rates'!$F$55*0.1)+('Calcification Rates'!$J$55*$A79*'Calcification Rates'!$F$55))*'Calcification Rates'!$H$55</f>
        <v>173.99943574635418</v>
      </c>
      <c r="CR79" s="2">
        <f>((((1-'Calcification Rates'!$J$55)*$A79)*(('Calcification Rates'!$F$55-'Calcification Rates'!$G$55)*0.1))+('Calcification Rates'!$J$55*$A79*('Calcification Rates'!$F$55-'Calcification Rates'!$G$55)))*('Calcification Rates'!$H$55-'Calcification Rates'!$I$55)</f>
        <v>127.14591503308462</v>
      </c>
      <c r="CS79" s="2">
        <f>((((1-'Calcification Rates'!$J$55)*$A79)*(('Calcification Rates'!$F$55+'Calcification Rates'!$G$55)*0.1))+('Calcification Rates'!$J$55*$A79*('Calcification Rates'!$F$55+'Calcification Rates'!$G$55)))*('Calcification Rates'!$H$55+'Calcification Rates'!$I$55)</f>
        <v>227.97814790991137</v>
      </c>
      <c r="CT79" s="2">
        <f>((((1-'Calcification Rates'!$J$56)*$A79)*'Calcification Rates'!$F$56*0.1)+('Calcification Rates'!$J$56*$A79*'Calcification Rates'!$F$56))*'Calcification Rates'!$H$56</f>
        <v>168.06531151666667</v>
      </c>
      <c r="CU79" s="2">
        <f>((((1-'Calcification Rates'!$J$56)*$A79)*(('Calcification Rates'!$F$56-'Calcification Rates'!$G$56)*0.1))+('Calcification Rates'!$J$56*$A79*('Calcification Rates'!$F$56-'Calcification Rates'!$G$56)))*('Calcification Rates'!$H$56-'Calcification Rates'!$I$56)</f>
        <v>124.53546019439443</v>
      </c>
      <c r="CV79" s="2">
        <f>((((1-'Calcification Rates'!$J$56)*$A79)*(('Calcification Rates'!$F$56+'Calcification Rates'!$G$56)*0.1))+('Calcification Rates'!$J$56*$A79*('Calcification Rates'!$F$56+'Calcification Rates'!$G$56)))*('Calcification Rates'!$H$56+'Calcification Rates'!$I$56)</f>
        <v>217.9968322748548</v>
      </c>
      <c r="CW79" s="2">
        <f>((((1-'Calcification Rates'!$J$57)*$A79)*'Calcification Rates'!$F$57*0.1)+('Calcification Rates'!$J$57*$A79*'Calcification Rates'!$F$57))*'Calcification Rates'!$H$57</f>
        <v>171.88497768749997</v>
      </c>
      <c r="CX79" s="2">
        <f>((((1-'Calcification Rates'!$J$57)*$A79)*(('Calcification Rates'!$F$57-'Calcification Rates'!$G$57)*0.1))+('Calcification Rates'!$J$57*$A79*('Calcification Rates'!$F$57-'Calcification Rates'!$G$57)))*('Calcification Rates'!$H$57-'Calcification Rates'!$I$57)</f>
        <v>112.5608967141642</v>
      </c>
      <c r="CY79" s="2">
        <f>((((1-'Calcification Rates'!$J$57)*$A79)*(('Calcification Rates'!$F$57+'Calcification Rates'!$G$57)*0.1))+('Calcification Rates'!$J$57*$A79*('Calcification Rates'!$F$57+'Calcification Rates'!$G$57)))*('Calcification Rates'!$H$57+'Calcification Rates'!$I$57)</f>
        <v>241.87850772069561</v>
      </c>
      <c r="CZ79" s="2">
        <f>((((1-'Calcification Rates'!$J$58)*$A79)*'Calcification Rates'!$F$58*0.1)+('Calcification Rates'!$J$58*$A79*'Calcification Rates'!$F$58))*'Calcification Rates'!$H$58</f>
        <v>173.98612968571561</v>
      </c>
      <c r="DA79" s="2">
        <f>((((1-'Calcification Rates'!$J$58)*$A79)*(('Calcification Rates'!$F$58-'Calcification Rates'!$G$58)*0.1))+('Calcification Rates'!$J$58*$A79*('Calcification Rates'!$F$58-'Calcification Rates'!$G$58)))*('Calcification Rates'!$H$58-'Calcification Rates'!$I$58)</f>
        <v>124.44156363120568</v>
      </c>
      <c r="DB79" s="2">
        <f>((((1-'Calcification Rates'!$J$58)*$A79)*(('Calcification Rates'!$F$58+'Calcification Rates'!$G$58)*0.1))+('Calcification Rates'!$J$58*$A79*('Calcification Rates'!$F$58+'Calcification Rates'!$G$58)))*('Calcification Rates'!$H$58+'Calcification Rates'!$I$58)</f>
        <v>231.40563583219944</v>
      </c>
      <c r="DC79" s="2">
        <f>((((1-'Calcification Rates'!$J$59)*$A79)*'Calcification Rates'!$F$59*0.1)+('Calcification Rates'!$J$59*$A79*'Calcification Rates'!$F$59))*'Calcification Rates'!$H$59</f>
        <v>144.23213111999999</v>
      </c>
      <c r="DD79" s="2">
        <f>((((1-'Calcification Rates'!$J$59)*$A79)*(('Calcification Rates'!$F$59-'Calcification Rates'!$G$59)*0.1))+('Calcification Rates'!$J$59*$A79*('Calcification Rates'!$F$59-'Calcification Rates'!$G$59)))*('Calcification Rates'!$H$59-'Calcification Rates'!$I$59)</f>
        <v>111.88806089999997</v>
      </c>
      <c r="DE79" s="2">
        <f>((((1-'Calcification Rates'!$J$59)*$A79)*(('Calcification Rates'!$F$59+'Calcification Rates'!$G$59)*0.1))+('Calcification Rates'!$J$59*$A79*('Calcification Rates'!$F$59+'Calcification Rates'!$G$59)))*('Calcification Rates'!$H$59+'Calcification Rates'!$I$59)</f>
        <v>179.64318372000002</v>
      </c>
      <c r="DF79" s="2">
        <f>((((1-'Calcification Rates'!$J$60)*$A79)*'Calcification Rates'!$F$60*0.1)+('Calcification Rates'!$J$60*$A79*'Calcification Rates'!$F$60))*'Calcification Rates'!$H$60</f>
        <v>187.38152923170733</v>
      </c>
      <c r="DG79" s="2">
        <f>((((1-'Calcification Rates'!$J$60)*$A79)*(('Calcification Rates'!$F$60-'Calcification Rates'!$G$60)*0.1))+('Calcification Rates'!$J$60*$A79*('Calcification Rates'!$F$60-'Calcification Rates'!$G$60)))*('Calcification Rates'!$H$60-'Calcification Rates'!$I$60)</f>
        <v>143.16170787709237</v>
      </c>
      <c r="DH79" s="2">
        <f>((((1-'Calcification Rates'!$J$60)*$A79)*(('Calcification Rates'!$F$60+'Calcification Rates'!$G$60)*0.1))+('Calcification Rates'!$J$60*$A79*('Calcification Rates'!$F$60+'Calcification Rates'!$G$60)))*('Calcification Rates'!$H$60+'Calcification Rates'!$I$60)</f>
        <v>237.3711131048367</v>
      </c>
      <c r="DI79" s="2">
        <f>((((1-'Calcification Rates'!$J$61)*$A79)*'Calcification Rates'!$F$61*0.1)+('Calcification Rates'!$J$61*$A79*'Calcification Rates'!$F$61))*'Calcification Rates'!$H$61</f>
        <v>173.98612968571561</v>
      </c>
      <c r="DJ79" s="2">
        <f>((((1-'Calcification Rates'!$J$61)*$A79)*(('Calcification Rates'!$F$61-'Calcification Rates'!$G$61)*0.1))+('Calcification Rates'!$J$61*$A79*('Calcification Rates'!$F$61-'Calcification Rates'!$G$61)))*('Calcification Rates'!$H$61-'Calcification Rates'!$I$61)</f>
        <v>124.44156363120568</v>
      </c>
      <c r="DK79" s="2">
        <f>((((1-'Calcification Rates'!$J$61)*$A79)*(('Calcification Rates'!$F$61+'Calcification Rates'!$G$61)*0.1))+('Calcification Rates'!$J$61*$A79*('Calcification Rates'!$F$61+'Calcification Rates'!$G$61)))*('Calcification Rates'!$H$61+'Calcification Rates'!$I$61)</f>
        <v>231.40563583219944</v>
      </c>
      <c r="DL79" s="2">
        <f>(2*'Calcification Rates'!$F$62*'Calcification Rates'!$H$62)+0.1*'Calcification Rates'!$F$62*(CV79+(2*'Calcification Rates'!$F$62))*'Calcification Rates'!$H$62</f>
        <v>42.181201297392505</v>
      </c>
      <c r="DM79" s="2">
        <f>(2*('Calcification Rates'!$F$62-'Calcification Rates'!$G$62)*('Calcification Rates'!$H$62-'Calcification Rates'!$I$62))+(0.1*('Calcification Rates'!$F$62-'Calcification Rates'!$G$62)*(CV79+(2*'Calcification Rates'!$F$62-'Calcification Rates'!$G$62)))*('Calcification Rates'!$H$62-'Calcification Rates'!$I$62)</f>
        <v>24.64852590541577</v>
      </c>
      <c r="DN79" s="2">
        <f>(2*('Calcification Rates'!$F$62+'Calcification Rates'!$G$62)*('Calcification Rates'!$H$62+'Calcification Rates'!$I$62))+(0.1*('Calcification Rates'!$F$62+'Calcification Rates'!$G$62)*(CV79+(2*'Calcification Rates'!$F$62+'Calcification Rates'!$G$62)))*('Calcification Rates'!$H$62+'Calcification Rates'!$I$62)</f>
        <v>64.323571467959511</v>
      </c>
      <c r="DO79" s="2">
        <f>((((((((($A79*2)/PI())/2)+'Calcification Rates'!$F$63)^2)*PI())/2))-((((((($A79*2)/PI())/2)^2)*PI())/2)))*'Calcification Rates'!$H$63</f>
        <v>82.273196220243534</v>
      </c>
      <c r="DP79" s="2">
        <f>((((((((($A79*2)/PI())/2)+('Calcification Rates'!$F$63-'Calcification Rates'!$G$63))^2)*PI())/2))-((((((($A79*2)/PI())/2)^2)*PI())/2)))*('Calcification Rates'!$H$63-'Calcification Rates'!$I$63)</f>
        <v>60.565572790502799</v>
      </c>
      <c r="DQ79" s="2">
        <f>((((((((($A79*2)/PI())/2)+('Calcification Rates'!$F$63+'Calcification Rates'!$G$63))^2)*PI())/2))-((((((($A79*2)/PI())/2)^2)*PI())/2)))*('Calcification Rates'!$H$63+'Calcification Rates'!$I$63)</f>
        <v>106.43740980897387</v>
      </c>
      <c r="DR79" s="2">
        <f>(2*'Calcification Rates'!$F$64*'Calcification Rates'!$H$64)+0.1*'Calcification Rates'!$F$64*($A79+(2*'Calcification Rates'!$F$64))*'Calcification Rates'!$H$64</f>
        <v>17.444090533233556</v>
      </c>
      <c r="DS79" s="2">
        <f>(2*('Calcification Rates'!$F$64-'Calcification Rates'!$G$64)*('Calcification Rates'!$H$64-'Calcification Rates'!$I$64))+(0.1*('Calcification Rates'!$F$64-'Calcification Rates'!$G$64)*($A79+(2*'Calcification Rates'!$F$64-'Calcification Rates'!$G$64)))*('Calcification Rates'!$H$64-'Calcification Rates'!$I$64)</f>
        <v>10.174043888238415</v>
      </c>
      <c r="DT79" s="2">
        <f>(2*('Calcification Rates'!$F$64+'Calcification Rates'!$G$64)*('Calcification Rates'!$H$64+'Calcification Rates'!$I$64))+(0.1*('Calcification Rates'!$F$64+'Calcification Rates'!$G$64)*($A79+(2*'Calcification Rates'!$F$64+'Calcification Rates'!$G$64)))*('Calcification Rates'!$H$64+'Calcification Rates'!$I$64)</f>
        <v>26.651551397642415</v>
      </c>
      <c r="DU79" s="2">
        <f>((((((((($A79*2)/PI())/2)+'Calcification Rates'!$F$65)^2)*PI())/2))-((((((($A79*2)/PI())/2)^2)*PI())/2)))*'Calcification Rates'!$H$65</f>
        <v>82.273196220243534</v>
      </c>
      <c r="DV79" s="2">
        <f>((((((((($A79*2)/PI())/2)+('Calcification Rates'!$F$65-'Calcification Rates'!$G$65))^2)*PI())/2))-((((((($A79*2)/PI())/2)^2)*PI())/2)))*('Calcification Rates'!$H$65-'Calcification Rates'!$I$65)</f>
        <v>60.565572790502799</v>
      </c>
      <c r="DW79" s="2">
        <f>((((((((($A79*2)/PI())/2)+('Calcification Rates'!$F$65+'Calcification Rates'!$G$65))^2)*PI())/2))-((((((($A79*2)/PI())/2)^2)*PI())/2)))*('Calcification Rates'!$H$65+'Calcification Rates'!$I$65)</f>
        <v>106.43740980897387</v>
      </c>
      <c r="DX79" s="2">
        <f>(2*'Calcification Rates'!$F$66*'Calcification Rates'!$H$66)+0.1*'Calcification Rates'!$F$66*(DH79+(2*'Calcification Rates'!$F$66))*'Calcification Rates'!$H$66</f>
        <v>45.58031121450697</v>
      </c>
      <c r="DY79" s="2">
        <f>(2*('Calcification Rates'!$F$66-'Calcification Rates'!$G$66)*('Calcification Rates'!$H$66-'Calcification Rates'!$I$66))+(0.1*('Calcification Rates'!$F$66-'Calcification Rates'!$G$66)*(DH79+(2*'Calcification Rates'!$F$66-'Calcification Rates'!$G$66)))*('Calcification Rates'!$H$66-'Calcification Rates'!$I$66)</f>
        <v>26.637454840518725</v>
      </c>
      <c r="DZ79" s="2">
        <f>(2*('Calcification Rates'!$F$66+'Calcification Rates'!$G$66)*('Calcification Rates'!$H$66+'Calcification Rates'!$I$66))+(0.1*('Calcification Rates'!$F$66+'Calcification Rates'!$G$66)*(DH79+(2*'Calcification Rates'!$F$66+'Calcification Rates'!$G$66)))*('Calcification Rates'!$H$66+'Calcification Rates'!$I$66)</f>
        <v>69.500058659191268</v>
      </c>
      <c r="EA79" s="2">
        <f>((((((((($A79*2)/PI())/2)+'Calcification Rates'!$F$67)^2)*PI())/2))-((((((($A79*2)/PI())/2)^2)*PI())/2)))*'Calcification Rates'!$H$67</f>
        <v>82.273196220243534</v>
      </c>
      <c r="EB79" s="2">
        <f>((((((((($A79*2)/PI())/2)+('Calcification Rates'!$F$67-'Calcification Rates'!$G$67))^2)*PI())/2))-((((((($A79*2)/PI())/2)^2)*PI())/2)))*('Calcification Rates'!$H$67-'Calcification Rates'!$I$67)</f>
        <v>60.565572790502799</v>
      </c>
      <c r="EC79" s="2">
        <f>((((((((($A79*2)/PI())/2)+('Calcification Rates'!$F$67+'Calcification Rates'!$G$67))^2)*PI())/2))-((((((($A79*2)/PI())/2)^2)*PI())/2)))*('Calcification Rates'!$H$67+'Calcification Rates'!$I$67)</f>
        <v>106.43740980897387</v>
      </c>
      <c r="ED79" s="2">
        <f>((((((((($A79*2)/PI())/2)+'Calcification Rates'!$F$68)^2)*PI())/2))-((((((($A79*2)/PI())/2)^2)*PI())/2)))*'Calcification Rates'!$H$68</f>
        <v>82.273196220243534</v>
      </c>
      <c r="EE79" s="2">
        <f>((((((((($A79*2)/PI())/2)+('Calcification Rates'!$F$68-'Calcification Rates'!$G$68))^2)*PI())/2))-((((((($A79*2)/PI())/2)^2)*PI())/2)))*('Calcification Rates'!$H$68-'Calcification Rates'!$I$68)</f>
        <v>60.565572790502799</v>
      </c>
      <c r="EF79" s="2">
        <f>((((((((($A79*2)/PI())/2)+('Calcification Rates'!$F$68+'Calcification Rates'!$G$68))^2)*PI())/2))-((((((($A79*2)/PI())/2)^2)*PI())/2)))*('Calcification Rates'!$H$68+'Calcification Rates'!$I$68)</f>
        <v>106.43740980897387</v>
      </c>
      <c r="EG79" s="2">
        <f>((((1-'Calcification Rates'!$J$69)*$A79)*'Calcification Rates'!$F$69*0.1)+('Calcification Rates'!$J$69*$A79*'Calcification Rates'!$F$69))*'Calcification Rates'!$H$69</f>
        <v>23.633375150000003</v>
      </c>
      <c r="EH79" s="2">
        <f>((((1-'Calcification Rates'!$J$69)*EC79)*(('Calcification Rates'!$F$69-'Calcification Rates'!$G$69)*0.1))+('Calcification Rates'!$J$69*EC79*('Calcification Rates'!$F$69-'Calcification Rates'!$G$69)))*('Calcification Rates'!$H$69-'Calcification Rates'!$I$69)</f>
        <v>24.140826198904044</v>
      </c>
      <c r="EI79" s="2">
        <f>((((1-'Calcification Rates'!$J$69)*EC79)*(('Calcification Rates'!$F$69+'Calcification Rates'!$G$69)*0.1))+('Calcification Rates'!$J$69*EC79*('Calcification Rates'!$F$69+'Calcification Rates'!$G$69)))*('Calcification Rates'!$H$69+'Calcification Rates'!$I$69)</f>
        <v>42.10330473572234</v>
      </c>
      <c r="EJ79" s="2">
        <f>(2*'Calcification Rates'!$F$70*'Calcification Rates'!$H$70)+0.1*'Calcification Rates'!$F$70*(DT79+(2*'Calcification Rates'!$F$70))*'Calcification Rates'!$H$70</f>
        <v>8.6107349905204131</v>
      </c>
      <c r="EK79" s="2">
        <f>(2*('Calcification Rates'!$F$70-'Calcification Rates'!$G$70)*('Calcification Rates'!$H$70-'Calcification Rates'!$I$70))+(0.1*('Calcification Rates'!$F$70-'Calcification Rates'!$G$70)*(DT79+(2*'Calcification Rates'!$F$70-'Calcification Rates'!$G$70)))*('Calcification Rates'!$H$70-'Calcification Rates'!$I$70)</f>
        <v>5.0053624212181766</v>
      </c>
      <c r="EL79" s="2">
        <f>(2*('Calcification Rates'!$F$70+'Calcification Rates'!$G$70)*('Calcification Rates'!$H$70+'Calcification Rates'!$I$70))+(0.1*('Calcification Rates'!$F$70+'Calcification Rates'!$G$70)*(DT79+(2*'Calcification Rates'!$F$70+'Calcification Rates'!$G$70)))*('Calcification Rates'!$H$70+'Calcification Rates'!$I$70)</f>
        <v>13.199279203612399</v>
      </c>
      <c r="EM79" s="2">
        <f>((((1-'Calcification Rates'!$J$71)*$A79)*'Calcification Rates'!$F$71*0.1)+('Calcification Rates'!$J$71*$A79*'Calcification Rates'!$F$71))*'Calcification Rates'!$H$71</f>
        <v>173.98612968571561</v>
      </c>
      <c r="EN79" s="2">
        <f>((((1-'Calcification Rates'!$J$71)*$A79)*(('Calcification Rates'!$F$71-'Calcification Rates'!$G$71)*0.1))+('Calcification Rates'!$J$71*$A79*('Calcification Rates'!$F$71-'Calcification Rates'!$G$71)))*('Calcification Rates'!$H$71-'Calcification Rates'!$I$71)</f>
        <v>124.44156363120568</v>
      </c>
      <c r="EO79" s="2">
        <f>((((1-'Calcification Rates'!$J$71)*$A79)*(('Calcification Rates'!$F$71+'Calcification Rates'!$G$71)*0.1))+('Calcification Rates'!$J$71*$A79*('Calcification Rates'!$F$71+'Calcification Rates'!$G$71)))*('Calcification Rates'!$H$71+'Calcification Rates'!$I$71)</f>
        <v>231.40563583219944</v>
      </c>
      <c r="EP79" s="2">
        <f>(2*'Calcification Rates'!$F$72*'Calcification Rates'!$H$72)+0.1*'Calcification Rates'!$F$72*($A79+(2*'Calcification Rates'!$F$72))*'Calcification Rates'!$H$72</f>
        <v>17.444090533233556</v>
      </c>
      <c r="EQ79" s="2">
        <f>(2*('Calcification Rates'!$F$72-'Calcification Rates'!$G$72)*('Calcification Rates'!$H$72-'Calcification Rates'!$I$72))+(0.1*('Calcification Rates'!$F$72-'Calcification Rates'!$G$72)*($A79+(2*'Calcification Rates'!$F$72-'Calcification Rates'!$G$72)))*('Calcification Rates'!$H$72-'Calcification Rates'!$I$72)</f>
        <v>10.174043888238415</v>
      </c>
      <c r="ER79" s="2">
        <f>(2*('Calcification Rates'!$F$72+'Calcification Rates'!$G$72)*('Calcification Rates'!$H$72+'Calcification Rates'!$I$72))+(0.1*('Calcification Rates'!$F$72+'Calcification Rates'!$G$72)*($A79+(2*'Calcification Rates'!$F$72+'Calcification Rates'!$G$72)))*('Calcification Rates'!$H$72+'Calcification Rates'!$I$72)</f>
        <v>26.651551397642415</v>
      </c>
      <c r="ES79" s="2">
        <f>$A79*'Calcification Rates'!$F$73*'Calcification Rates'!$H$73</f>
        <v>103.95000000000002</v>
      </c>
      <c r="ET79" s="2">
        <f>$A79*('Calcification Rates'!$F$73-'Calcification Rates'!$G$73)*('Calcification Rates'!$H$73-'Calcification Rates'!$I$73)</f>
        <v>72.779630000000012</v>
      </c>
      <c r="EU79" s="2">
        <f>$A79*('Calcification Rates'!$F$73+'Calcification Rates'!$G$73)*('Calcification Rates'!$H$73+'Calcification Rates'!$I$73)</f>
        <v>140.63588000000004</v>
      </c>
      <c r="EV79" s="2">
        <f>(2*'Calcification Rates'!$F$74*'Calcification Rates'!$H$74)+0.1*'Calcification Rates'!$F$74*($A79+(2*'Calcification Rates'!$F$74))*'Calcification Rates'!$H$74</f>
        <v>17.444090533233556</v>
      </c>
      <c r="EW79" s="2">
        <f>(2*('Calcification Rates'!$F$74-'Calcification Rates'!$G$74)*('Calcification Rates'!$H$74-'Calcification Rates'!$I$74))+(0.1*('Calcification Rates'!$F$74-'Calcification Rates'!$G$74)*($A79+(2*'Calcification Rates'!$F$74-'Calcification Rates'!$G$74)))*('Calcification Rates'!$H$74-'Calcification Rates'!$I$74)</f>
        <v>10.174043888238415</v>
      </c>
      <c r="EX79" s="2">
        <f>(2*('Calcification Rates'!$F$74+'Calcification Rates'!$G$74)*('Calcification Rates'!$H$74+'Calcification Rates'!$I$74))+(0.1*('Calcification Rates'!$F$74+'Calcification Rates'!$G$74)*($A79+(2*'Calcification Rates'!$F$74+'Calcification Rates'!$G$74)))*('Calcification Rates'!$H$74+'Calcification Rates'!$I$74)</f>
        <v>26.651551397642415</v>
      </c>
      <c r="EY79" s="2">
        <f>$A79*'Calcification Rates'!$F$75*'Calcification Rates'!$H$75</f>
        <v>64.920229523809539</v>
      </c>
      <c r="EZ79" s="2">
        <f>$A79*('Calcification Rates'!$F$75-'Calcification Rates'!$G$75)*('Calcification Rates'!$H$75-'Calcification Rates'!$I$75)</f>
        <v>50.396585577870546</v>
      </c>
      <c r="FA79" s="2">
        <f>$A79*('Calcification Rates'!$F$75+'Calcification Rates'!$G$75)*('Calcification Rates'!$H$75+'Calcification Rates'!$I$75)</f>
        <v>81.132912122937071</v>
      </c>
      <c r="FB79" s="2">
        <f>((((1-'Calcification Rates'!$J$76)*$A79)*'Calcification Rates'!$F$76*0.1)+('Calcification Rates'!$J$76*$A79*'Calcification Rates'!$F$76))*'Calcification Rates'!$H$76</f>
        <v>44.449020000000004</v>
      </c>
      <c r="FC79" s="2">
        <f>((((1-'Calcification Rates'!$J$76)*$A79)*(('Calcification Rates'!$F$76-'Calcification Rates'!$G$76)*0.1))+('Calcification Rates'!$J$76*$A79*('Calcification Rates'!$F$76-'Calcification Rates'!$G$76)))*('Calcification Rates'!$H$76-'Calcification Rates'!$I$76)</f>
        <v>31.110362976000001</v>
      </c>
      <c r="FD79" s="2">
        <f>((((1-'Calcification Rates'!$J$76)*$A79)*(('Calcification Rates'!$F$76+'Calcification Rates'!$G$76)*0.1))+('Calcification Rates'!$J$76*$A79*('Calcification Rates'!$F$76+'Calcification Rates'!$G$76)))*('Calcification Rates'!$H$76+'Calcification Rates'!$I$76)</f>
        <v>60.150389375999993</v>
      </c>
      <c r="FE79" s="113">
        <f>$A79*'Calcification Rates'!$F$77*'Calcification Rates'!$H$77</f>
        <v>136.29000000000002</v>
      </c>
      <c r="FF79" s="113">
        <f>$A79*('Calcification Rates'!$F$77-'Calcification Rates'!$G$77)*('Calcification Rates'!$H$77-'Calcification Rates'!$I$77)</f>
        <v>95.241300000000024</v>
      </c>
      <c r="FG79" s="113">
        <f>$A79*('Calcification Rates'!$F$77+'Calcification Rates'!$G$77)*('Calcification Rates'!$H$77+'Calcification Rates'!$I$77)</f>
        <v>184.64600000000004</v>
      </c>
      <c r="FH79" s="113">
        <f>$A79*'Calcification Rates'!$F$81*'Calcification Rates'!$H$81</f>
        <v>13.706</v>
      </c>
      <c r="FI79" s="113">
        <f>$A79*('Calcification Rates'!$F$81-'Calcification Rates'!$G$81)*('Calcification Rates'!$H$81-'Calcification Rates'!$I$81)</f>
        <v>7.7769999999999992</v>
      </c>
      <c r="FJ79" s="113">
        <f>$A79*('Calcification Rates'!$F$81+'Calcification Rates'!$G$81)*('Calcification Rates'!$H$81+'Calcification Rates'!$I$81)</f>
        <v>19.635000000000002</v>
      </c>
      <c r="FK79" s="113">
        <f>$A79*'Calcification Rates'!$F$84*'Calcification Rates'!$H$84</f>
        <v>13.706</v>
      </c>
      <c r="FL79" s="113">
        <f>$A79*('Calcification Rates'!$F$84-'Calcification Rates'!$G$84)*('Calcification Rates'!$H$84-'Calcification Rates'!$I$84)</f>
        <v>7.7769999999999992</v>
      </c>
      <c r="FM79" s="113">
        <f>$A79*('Calcification Rates'!$F$84+'Calcification Rates'!$G$84)*('Calcification Rates'!$H$84+'Calcification Rates'!$I$84)</f>
        <v>19.635000000000002</v>
      </c>
    </row>
    <row r="80" spans="1:169" x14ac:dyDescent="0.3">
      <c r="A80" s="1">
        <v>78</v>
      </c>
      <c r="B80" s="2">
        <f>((((1-'Calcification Rates'!$J$11)*A80)*'Calcification Rates'!$F$11*0.1)+('Calcification Rates'!$J$11*A80*'Calcification Rates'!$F$11))*'Calcification Rates'!$H$11</f>
        <v>176.24568981150412</v>
      </c>
      <c r="C80" s="2">
        <f>((((1-'Calcification Rates'!$J$11)*A80)*(('Calcification Rates'!$F$11-'Calcification Rates'!$G$11)*0.1))+('Calcification Rates'!$J$11*A80*('Calcification Rates'!$F$11-'Calcification Rates'!$G$11)))*('Calcification Rates'!$H$11-'Calcification Rates'!$I$11)</f>
        <v>126.05768783420834</v>
      </c>
      <c r="D80" s="2">
        <f>((((1-'Calcification Rates'!$J$11)*A80)*(('Calcification Rates'!$F$11+'Calcification Rates'!$G$11)*0.1))+('Calcification Rates'!$J$11*A80*('Calcification Rates'!$F$11+'Calcification Rates'!$G$11)))*('Calcification Rates'!$H$11+'Calcification Rates'!$I$11)</f>
        <v>234.41090383002023</v>
      </c>
      <c r="E80" s="2">
        <f>((((1-'Calcification Rates'!$J$12)*A80)*'Calcification Rates'!$F$12*0.1)+('Calcification Rates'!$J$12*A80*'Calcification Rates'!$F$12))*'Calcification Rates'!$H$12</f>
        <v>30.599580510641648</v>
      </c>
      <c r="F80" s="2">
        <f>((((1-'Calcification Rates'!$J$12)*A80)*(('Calcification Rates'!$F$12-'Calcification Rates'!$G$12)*0.1))+('Calcification Rates'!$J$12*A80*('Calcification Rates'!$F$12-'Calcification Rates'!$G$12)))*('Calcification Rates'!$H$12-'Calcification Rates'!$I$12)</f>
        <v>23.070603880658215</v>
      </c>
      <c r="G80" s="2">
        <f>((((1-'Calcification Rates'!$J$12)*A80)*(('Calcification Rates'!$F$12+'Calcification Rates'!$G$12)*0.1))+('Calcification Rates'!$J$12*A80*('Calcification Rates'!$F$12+'Calcification Rates'!$G$12)))*('Calcification Rates'!$H$12+'Calcification Rates'!$I$12)</f>
        <v>39.088212217022743</v>
      </c>
      <c r="H80" s="2">
        <f>(2*'Calcification Rates'!$F$13*'Calcification Rates'!$H$13)+0.1*'Calcification Rates'!$F$13*(A80+(2*'Calcification Rates'!$F$13))*'Calcification Rates'!$H$13</f>
        <v>17.619534976665712</v>
      </c>
      <c r="I80" s="2">
        <f>(2*('Calcification Rates'!$F$13-'Calcification Rates'!$G$13)*('Calcification Rates'!$H$13-'Calcification Rates'!$I$13))+(0.1*('Calcification Rates'!$F$13-'Calcification Rates'!$G$13)*(A80+(2*'Calcification Rates'!$F$13-'Calcification Rates'!$G$13)))*('Calcification Rates'!$H$13-'Calcification Rates'!$I$13)</f>
        <v>10.276702095402682</v>
      </c>
      <c r="J80" s="2">
        <f>(2*('Calcification Rates'!$F$13+'Calcification Rates'!$G$13)*('Calcification Rates'!$H$13+'Calcification Rates'!$I$13))+(0.1*('Calcification Rates'!$F$13+'Calcification Rates'!$G$13)*(A80+(2*'Calcification Rates'!$F$13+'Calcification Rates'!$G$13)))*('Calcification Rates'!$H$13+'Calcification Rates'!$I$13)</f>
        <v>26.918734847529294</v>
      </c>
      <c r="K80" s="2">
        <f>(2*'Calcification Rates'!$F$14*'Calcification Rates'!$H$14)+0.1*'Calcification Rates'!$F$14*(A80+(2*'Calcification Rates'!$F$14))*'Calcification Rates'!$H$14</f>
        <v>32.899452476571149</v>
      </c>
      <c r="L80" s="2">
        <f>(2*('Calcification Rates'!$F$14-'Calcification Rates'!$G$14)*('Calcification Rates'!$H$14-'Calcification Rates'!$I$14))+(0.1*('Calcification Rates'!$F$14-'Calcification Rates'!$G$14)*(A80+(2*'Calcification Rates'!$F$14-'Calcification Rates'!$G$14)))*('Calcification Rates'!$H$14-'Calcification Rates'!$I$14)</f>
        <v>20.554737769422132</v>
      </c>
      <c r="M80" s="2">
        <f>(2*('Calcification Rates'!$F$14+'Calcification Rates'!$G$14)*('Calcification Rates'!$H$14+'Calcification Rates'!$I$14))+(0.1*('Calcification Rates'!$F$14+'Calcification Rates'!$G$14)*(A80+(2*'Calcification Rates'!$F$14+'Calcification Rates'!$G$14)))*('Calcification Rates'!$H$14+'Calcification Rates'!$I$14)</f>
        <v>48.189846124250799</v>
      </c>
      <c r="N80" s="2">
        <f>((((((((($A80*2)/PI())/2)+'Calcification Rates'!$F$15)^2)*PI())/2))-((((((($A80*2)/PI())/2)^2)*PI())/2)))*'Calcification Rates'!$H$15</f>
        <v>97.274692909183074</v>
      </c>
      <c r="O80" s="2">
        <f>((((((((($A80*2)/PI())/2)+('Calcification Rates'!$F$15-'Calcification Rates'!$G$15))^2)*PI())/2))-((((((($A80*2)/PI())/2)^2)*PI())/2)))*('Calcification Rates'!$H$15-'Calcification Rates'!$I$15)</f>
        <v>74.265196441383438</v>
      </c>
      <c r="P80" s="2">
        <f>((((((((($A80*2)/PI())/2)+('Calcification Rates'!$F$15+'Calcification Rates'!$G$15))^2)*PI())/2))-((((((($A80*2)/PI())/2)^2)*PI())/2)))*('Calcification Rates'!$H$15+'Calcification Rates'!$I$15)</f>
        <v>123.15035655293049</v>
      </c>
      <c r="Q80" s="2">
        <f>(2*'Calcification Rates'!$F$16*'Calcification Rates'!$H$16)+0.1*'Calcification Rates'!$F$16*(A80+(2*'Calcification Rates'!$F$16))*'Calcification Rates'!$H$16</f>
        <v>32.899452476571149</v>
      </c>
      <c r="R80" s="2">
        <f>(2*('Calcification Rates'!$F$16-'Calcification Rates'!$G$16)*('Calcification Rates'!$H$16-'Calcification Rates'!$I$16))+(0.1*('Calcification Rates'!$F$16-'Calcification Rates'!$G$16)*(A80+(2*'Calcification Rates'!$F$16-'Calcification Rates'!$G$16)))*('Calcification Rates'!$H$16-'Calcification Rates'!$I$16)</f>
        <v>20.554737769422132</v>
      </c>
      <c r="S80" s="2">
        <f>(2*('Calcification Rates'!$F$16+'Calcification Rates'!$G$16)*('Calcification Rates'!$H$16+'Calcification Rates'!$I$16))+(0.1*('Calcification Rates'!$F$16+'Calcification Rates'!$G$16)*(A80+(2*'Calcification Rates'!$F$16+'Calcification Rates'!$G$16)))*('Calcification Rates'!$H$16+'Calcification Rates'!$I$16)</f>
        <v>48.189846124250799</v>
      </c>
      <c r="T80" s="2">
        <f>$A80*'Calcification Rates'!$F$17*'Calcification Rates'!$H$17</f>
        <v>95.541614578241138</v>
      </c>
      <c r="U80" s="2">
        <f>$A80*('Calcification Rates'!$F$17-'Calcification Rates'!$G$17)*('Calcification Rates'!$H$17-'Calcification Rates'!$I$17)</f>
        <v>73.152717430727009</v>
      </c>
      <c r="V80" s="2">
        <f>$A80*('Calcification Rates'!$F$17+'Calcification Rates'!$G$17)*('Calcification Rates'!$H$17+'Calcification Rates'!$I$17)</f>
        <v>120.60895679458523</v>
      </c>
      <c r="W80" s="2">
        <f>$A80*'Calcification Rates'!$F$22*'Calcification Rates'!$H$22</f>
        <v>13.883999999999999</v>
      </c>
      <c r="X80" s="2">
        <f>$A80*('Calcification Rates'!$F$22-'Calcification Rates'!$G$22)*('Calcification Rates'!$H$22-'Calcification Rates'!$I$22)</f>
        <v>7.8779999999999992</v>
      </c>
      <c r="Y80" s="2">
        <f>$A80*('Calcification Rates'!$F$22+'Calcification Rates'!$G$22)*('Calcification Rates'!$H$22+'Calcification Rates'!$I$22)</f>
        <v>19.89</v>
      </c>
      <c r="Z80" s="2">
        <f>((((((((($A80*2)/PI())/2)+'Calcification Rates'!$F$25)^2)*PI())/2))-((((((($A80*2)/PI())/2)^2)*PI())/2)))*'Calcification Rates'!$H$25</f>
        <v>145.28718029994289</v>
      </c>
      <c r="AA80" s="2">
        <f>((((((((($A80*2)/PI())/2)+('Calcification Rates'!$F$25-'Calcification Rates'!$G$25))^2)*PI())/2))-((((((($A80*2)/PI())/2)^2)*PI())/2)))*('Calcification Rates'!$H$25-'Calcification Rates'!$I$25)</f>
        <v>63.518025181332426</v>
      </c>
      <c r="AB80" s="2">
        <f>((((((((($A80*2)/PI())/2)+('Calcification Rates'!$F$25+'Calcification Rates'!$G$25))^2)*PI())/2))-((((((($A80*2)/PI())/2)^2)*PI())/2)))*('Calcification Rates'!$H$25+'Calcification Rates'!$I$25)</f>
        <v>228.70228042185792</v>
      </c>
      <c r="AC80" s="2">
        <f>((((((((($A80*2)/PI())/2)+'Calcification Rates'!$F$26)^2)*PI())/2))-((((((($A80*2)/PI())/2)^2)*PI())/2)))*'Calcification Rates'!$H$26</f>
        <v>145.28718029994289</v>
      </c>
      <c r="AD80" s="2">
        <f>((((((((($A80*2)/PI())/2)+('Calcification Rates'!$F$26-'Calcification Rates'!$G$26))^2)*PI())/2))-((((((($A80*2)/PI())/2)^2)*PI())/2)))*('Calcification Rates'!$H$26-'Calcification Rates'!$I$26)</f>
        <v>63.518025181332426</v>
      </c>
      <c r="AE80" s="2">
        <f>((((((((($A80*2)/PI())/2)+('Calcification Rates'!$F$26+'Calcification Rates'!$G$26))^2)*PI())/2))-((((((($A80*2)/PI())/2)^2)*PI())/2)))*('Calcification Rates'!$H$26+'Calcification Rates'!$I$26)</f>
        <v>228.70228042185792</v>
      </c>
      <c r="AF80" s="2">
        <f>((((((((($A80*2)/PI())/2)+'Calcification Rates'!$F$27)^2)*PI())/2))-((((((($A80*2)/PI())/2)^2)*PI())/2)))*'Calcification Rates'!$H$27</f>
        <v>145.28718029994289</v>
      </c>
      <c r="AG80" s="2">
        <f>((((((((($A80*2)/PI())/2)+('Calcification Rates'!$F$27-'Calcification Rates'!$G$27))^2)*PI())/2))-((((((($A80*2)/PI())/2)^2)*PI())/2)))*('Calcification Rates'!$H$27-'Calcification Rates'!$I$27)</f>
        <v>63.518025181332426</v>
      </c>
      <c r="AH80" s="2">
        <f>((((((((($A80*2)/PI())/2)+('Calcification Rates'!$F$27+'Calcification Rates'!$G$27))^2)*PI())/2))-((((((($A80*2)/PI())/2)^2)*PI())/2)))*('Calcification Rates'!$H$27+'Calcification Rates'!$I$27)</f>
        <v>228.70228042185792</v>
      </c>
      <c r="AI80" s="2">
        <f>$A80*'Calcification Rates'!$F$29*'Calcification Rates'!$H$29</f>
        <v>125.86859999999997</v>
      </c>
      <c r="AJ80" s="2">
        <f>$A80*('Calcification Rates'!$F$29-'Calcification Rates'!$G$29)*('Calcification Rates'!$H$29-'Calcification Rates'!$I$29)</f>
        <v>116.46023999999998</v>
      </c>
      <c r="AK80" s="2">
        <f>$A80*('Calcification Rates'!$F$29+'Calcification Rates'!$G$29)*('Calcification Rates'!$H$29+'Calcification Rates'!$I$29)</f>
        <v>135.27695999999997</v>
      </c>
      <c r="AL80" s="2">
        <f>(2*'Calcification Rates'!$F$30*'Calcification Rates'!$H$30)+0.1*'Calcification Rates'!$F$30*($A80+(2*'Calcification Rates'!$F$30))*'Calcification Rates'!$H$30</f>
        <v>17.619534976665712</v>
      </c>
      <c r="AM80" s="2">
        <f>(2*('Calcification Rates'!$F$30-'Calcification Rates'!$G$30)*('Calcification Rates'!$H$30-'Calcification Rates'!$I$30))+(0.1*('Calcification Rates'!$F$30-'Calcification Rates'!$G$30)*($A80+(2*'Calcification Rates'!$F$30-'Calcification Rates'!$G$30)))*('Calcification Rates'!$H$30-'Calcification Rates'!$I$30)</f>
        <v>10.276702095402682</v>
      </c>
      <c r="AN80" s="2">
        <f>(2*('Calcification Rates'!$F$30+'Calcification Rates'!$G$30)*('Calcification Rates'!$H$30+'Calcification Rates'!$I$30))+(0.1*('Calcification Rates'!$F$30+'Calcification Rates'!$G$30)*($A80+(2*'Calcification Rates'!$F$30+'Calcification Rates'!$G$30)))*('Calcification Rates'!$H$30+'Calcification Rates'!$I$30)</f>
        <v>26.918734847529294</v>
      </c>
      <c r="AO80" s="2">
        <f>((((((((($A80*2)/PI())/2)+'Calcification Rates'!$F$31)^2)*PI())/2))-((((((($A80*2)/PI())/2)^2)*PI())/2)))*'Calcification Rates'!$H$31</f>
        <v>261.69782717331651</v>
      </c>
      <c r="AP80" s="2">
        <f>((((((((($A80*2)/PI())/2)+('Calcification Rates'!$F$31-'Calcification Rates'!$G$31))^2)*PI())/2))-((((((($A80*2)/PI())/2)^2)*PI())/2)))*('Calcification Rates'!$H$31-'Calcification Rates'!$I$31)</f>
        <v>162.69387002955855</v>
      </c>
      <c r="AQ80" s="2">
        <f>((((((((($A80*2)/PI())/2)+('Calcification Rates'!$F$31+'Calcification Rates'!$G$31))^2)*PI())/2))-((((((($A80*2)/PI())/2)^2)*PI())/2)))*('Calcification Rates'!$H$31+'Calcification Rates'!$I$31)</f>
        <v>385.20074521047462</v>
      </c>
      <c r="AR80" s="2">
        <f>(2*'Calcification Rates'!$F$32*'Calcification Rates'!$H$32)+0.1*'Calcification Rates'!$F$32*($A80+(2*'Calcification Rates'!$F$32))*'Calcification Rates'!$H$32</f>
        <v>17.619534976665712</v>
      </c>
      <c r="AS80" s="2">
        <f>(2*('Calcification Rates'!$F$32-'Calcification Rates'!$G$32)*('Calcification Rates'!$H$32-'Calcification Rates'!$I$32))+(0.1*('Calcification Rates'!$F$32-'Calcification Rates'!$G$32)*($A80+(2*'Calcification Rates'!$F$32-'Calcification Rates'!$G$32)))*('Calcification Rates'!$H$32-'Calcification Rates'!$I$32)</f>
        <v>10.276702095402682</v>
      </c>
      <c r="AT80" s="2">
        <f>(2*('Calcification Rates'!$F$32+'Calcification Rates'!$G$32)*('Calcification Rates'!$H$32+'Calcification Rates'!$I$32))+(0.1*('Calcification Rates'!$F$32+'Calcification Rates'!$G$32)*($A80+(2*'Calcification Rates'!$F$32+'Calcification Rates'!$G$32)))*('Calcification Rates'!$H$32+'Calcification Rates'!$I$32)</f>
        <v>26.918734847529294</v>
      </c>
      <c r="AU80" s="2">
        <f>((((((((($A80*2)/PI())/2)+'Calcification Rates'!$F$36)^2)*PI())/2))-((((((($A80*2)/PI())/2)^2)*PI())/2)))*'Calcification Rates'!$H$36</f>
        <v>102.72156301482418</v>
      </c>
      <c r="AV80" s="2">
        <f>((((((((($A80*2)/PI())/2)+('Calcification Rates'!$F$36-'Calcification Rates'!$G$36))^2)*PI())/2))-((((((($A80*2)/PI())/2)^2)*PI())/2)))*('Calcification Rates'!$H$36-'Calcification Rates'!$I$36)</f>
        <v>78.821552462044167</v>
      </c>
      <c r="AW80" s="2">
        <f>((((((((($A80*2)/PI())/2)+('Calcification Rates'!$F$36+'Calcification Rates'!$G$36))^2)*PI())/2))-((((((($A80*2)/PI())/2)^2)*PI())/2)))*('Calcification Rates'!$H$36+'Calcification Rates'!$I$36)</f>
        <v>129.31878893593108</v>
      </c>
      <c r="AX80" s="2">
        <f>$A80*'Calcification Rates'!$F$37*'Calcification Rates'!$H$37</f>
        <v>100.80678176767678</v>
      </c>
      <c r="AY80" s="2">
        <f>$A80*('Calcification Rates'!$F$37-'Calcification Rates'!$G$37)*('Calcification Rates'!$H$37-'Calcification Rates'!$I$37)</f>
        <v>77.597877040655689</v>
      </c>
      <c r="AZ80" s="2">
        <f>$A80*('Calcification Rates'!$F$37+'Calcification Rates'!$G$37)*('Calcification Rates'!$H$37+'Calcification Rates'!$I$37)</f>
        <v>126.50782418045118</v>
      </c>
      <c r="BA80" s="2">
        <f>$A80*'Calcification Rates'!$F$38*'Calcification Rates'!$H$38</f>
        <v>150.03107600000001</v>
      </c>
      <c r="BB80" s="2">
        <f>$A80*('Calcification Rates'!$F$38-'Calcification Rates'!$G$38)*('Calcification Rates'!$H$38-'Calcification Rates'!$I$38)</f>
        <v>114.47485163636365</v>
      </c>
      <c r="BC80" s="2">
        <f>$A80*('Calcification Rates'!$F$38+'Calcification Rates'!$G$38)*('Calcification Rates'!$H$38+'Calcification Rates'!$I$38)</f>
        <v>189.73071000000004</v>
      </c>
      <c r="BD80" s="2">
        <f>(2*'Calcification Rates'!$F$39*'Calcification Rates'!$H$39)+0.1*'Calcification Rates'!$F$39*(AN80+(2*'Calcification Rates'!$F$39))*'Calcification Rates'!$H$39</f>
        <v>8.6576108421801017</v>
      </c>
      <c r="BE80" s="2">
        <f>(2*('Calcification Rates'!$F$39-'Calcification Rates'!$G$39)*('Calcification Rates'!$H$39-'Calcification Rates'!$I$39))+(0.1*('Calcification Rates'!$F$39-'Calcification Rates'!$G$39)*(AN80+(2*'Calcification Rates'!$F$39-'Calcification Rates'!$G$39)))*('Calcification Rates'!$H$39-'Calcification Rates'!$I$39)</f>
        <v>5.0327909951675274</v>
      </c>
      <c r="BF80" s="2">
        <f>(2*('Calcification Rates'!$F$39+'Calcification Rates'!$G$39)*('Calcification Rates'!$H$39+'Calcification Rates'!$I$39))+(0.1*('Calcification Rates'!$F$39+'Calcification Rates'!$G$39)*(AN80+(2*'Calcification Rates'!$F$39+'Calcification Rates'!$G$39)))*('Calcification Rates'!$H$39+'Calcification Rates'!$I$39)</f>
        <v>13.270666199505852</v>
      </c>
      <c r="BG80" s="2">
        <f>((((((((($A80*2)/PI())/2)+'Calcification Rates'!$F$40)^2)*PI())/2))-((((((($A80*2)/PI())/2)^2)*PI())/2)))*'Calcification Rates'!$H$40</f>
        <v>102.72156301482418</v>
      </c>
      <c r="BH80" s="2">
        <f>((((((((($A80*2)/PI())/2)+('Calcification Rates'!$F$40-'Calcification Rates'!$G$40))^2)*PI())/2))-((((((($A80*2)/PI())/2)^2)*PI())/2)))*('Calcification Rates'!$H$40-'Calcification Rates'!$I$40)</f>
        <v>78.821552462044167</v>
      </c>
      <c r="BI80" s="2">
        <f>((((((((($A80*2)/PI())/2)+('Calcification Rates'!$F$40+'Calcification Rates'!$G$40))^2)*PI())/2))-((((((($A80*2)/PI())/2)^2)*PI())/2)))*('Calcification Rates'!$H$40+'Calcification Rates'!$I$40)</f>
        <v>129.31878893593108</v>
      </c>
      <c r="BJ80" s="2">
        <f>((((((((($A80*2)/PI())/2)+'Calcification Rates'!$F$41)^2)*PI())/2))-((((((($A80*2)/PI())/2)^2)*PI())/2)))*'Calcification Rates'!$H$41</f>
        <v>118.26709898088117</v>
      </c>
      <c r="BK80" s="2">
        <f>((((((((($A80*2)/PI())/2)+('Calcification Rates'!$F$41-'Calcification Rates'!$G$41))^2)*PI())/2))-((((((($A80*2)/PI())/2)^2)*PI())/2)))*('Calcification Rates'!$H$41-'Calcification Rates'!$I$41)</f>
        <v>94.981387150550617</v>
      </c>
      <c r="BL80" s="2">
        <f>((((((((($A80*2)/PI())/2)+('Calcification Rates'!$F$41+'Calcification Rates'!$G$41))^2)*PI())/2))-((((((($A80*2)/PI())/2)^2)*PI())/2)))*('Calcification Rates'!$H$41+'Calcification Rates'!$I$41)</f>
        <v>143.85959300347221</v>
      </c>
      <c r="BM80" s="2">
        <f>((((1-'Calcification Rates'!$J$42)*$A80)*'Calcification Rates'!$F$42*0.1)+('Calcification Rates'!$J$42*$A80*'Calcification Rates'!$F$42))*'Calcification Rates'!$H$42</f>
        <v>30.599580510641648</v>
      </c>
      <c r="BN80" s="2">
        <f>((((1-'Calcification Rates'!$J$42)*BI80)*(('Calcification Rates'!$F$42-'Calcification Rates'!$G$42)*0.1))+('Calcification Rates'!$J$42*BI80*('Calcification Rates'!$F$42-'Calcification Rates'!$G$42)))*('Calcification Rates'!$H$42-'Calcification Rates'!$I$42)</f>
        <v>38.2495199213758</v>
      </c>
      <c r="BO80" s="2">
        <f>((((1-'Calcification Rates'!$J$42)*BI80)*(('Calcification Rates'!$F$42+'Calcification Rates'!$G$42)*0.1))+('Calcification Rates'!$J$42*BI80*('Calcification Rates'!$F$42+'Calcification Rates'!$G$42)))*('Calcification Rates'!$H$42+'Calcification Rates'!$I$42)</f>
        <v>64.805644430462138</v>
      </c>
      <c r="BP80" s="2">
        <f>(2*'Calcification Rates'!$F$43*'Calcification Rates'!$H$43)+0.1*'Calcification Rates'!$F$43*($A80+(2*'Calcification Rates'!$F$43))*'Calcification Rates'!$H$43</f>
        <v>17.619534976665712</v>
      </c>
      <c r="BQ80" s="2">
        <f>(2*('Calcification Rates'!$F$43-'Calcification Rates'!$G$43)*('Calcification Rates'!$H$43-'Calcification Rates'!$I$43))+(0.1*('Calcification Rates'!$F$43-'Calcification Rates'!$G$43)*($A80+(2*'Calcification Rates'!$F$43-'Calcification Rates'!$G$43)))*('Calcification Rates'!$H$43-'Calcification Rates'!$I$43)</f>
        <v>10.276702095402682</v>
      </c>
      <c r="BR80" s="2">
        <f>(2*('Calcification Rates'!$F$43+'Calcification Rates'!$G$43)*('Calcification Rates'!$H$43+'Calcification Rates'!$I$43))+(0.1*('Calcification Rates'!$F$43+'Calcification Rates'!$G$43)*($A80+(2*'Calcification Rates'!$F$43+'Calcification Rates'!$G$43)))*('Calcification Rates'!$H$43+'Calcification Rates'!$I$43)</f>
        <v>26.918734847529294</v>
      </c>
      <c r="BS80" s="2">
        <f>$A80*'Calcification Rates'!$F$44*'Calcification Rates'!$H$44</f>
        <v>124.51209333333334</v>
      </c>
      <c r="BT80" s="2">
        <f>$A80*('Calcification Rates'!$F$44-'Calcification Rates'!$G$44)*('Calcification Rates'!$H$44-'Calcification Rates'!$I$44)</f>
        <v>92.655313077446792</v>
      </c>
      <c r="BU80" s="2">
        <f>$A80*('Calcification Rates'!$F$44+'Calcification Rates'!$G$44)*('Calcification Rates'!$H$44+'Calcification Rates'!$I$44)</f>
        <v>159.94801482027992</v>
      </c>
      <c r="BV80" s="2">
        <f>(2*'Calcification Rates'!$F$45*'Calcification Rates'!$H$45)+0.1*'Calcification Rates'!$F$45*($A80+(2*'Calcification Rates'!$F$45))*'Calcification Rates'!$H$45</f>
        <v>17.619534976665712</v>
      </c>
      <c r="BW80" s="2">
        <f>(2*('Calcification Rates'!$F$45-'Calcification Rates'!$G$45)*('Calcification Rates'!$H$45-'Calcification Rates'!$I$45))+(0.1*('Calcification Rates'!$F$45-'Calcification Rates'!$G$45)*($A80+(2*'Calcification Rates'!$F$45-'Calcification Rates'!$G$45)))*('Calcification Rates'!$H$45-'Calcification Rates'!$I$45)</f>
        <v>10.276702095402682</v>
      </c>
      <c r="BX80" s="2">
        <f>(2*('Calcification Rates'!$F$45+'Calcification Rates'!$G$45)*('Calcification Rates'!$H$45+'Calcification Rates'!$I$45))+(0.1*('Calcification Rates'!$F$45+'Calcification Rates'!$G$45)*($A80+(2*'Calcification Rates'!$F$45+'Calcification Rates'!$G$45)))*('Calcification Rates'!$H$45+'Calcification Rates'!$I$45)</f>
        <v>26.918734847529294</v>
      </c>
      <c r="BY80" s="2">
        <f>$A80*'Calcification Rates'!$F$46*'Calcification Rates'!$H$46</f>
        <v>31.636800000000004</v>
      </c>
      <c r="BZ80" s="2">
        <f>$A80*('Calcification Rates'!$F$46-'Calcification Rates'!$G$46)*('Calcification Rates'!$H$46-'Calcification Rates'!$I$46)</f>
        <v>24.40035</v>
      </c>
      <c r="CA80" s="2">
        <f>$A80*('Calcification Rates'!$F$46+'Calcification Rates'!$G$46)*('Calcification Rates'!$H$46+'Calcification Rates'!$I$46)</f>
        <v>39.610350000000004</v>
      </c>
      <c r="CB80" s="2">
        <f>(2*'Calcification Rates'!$F$47*'Calcification Rates'!$H$47)+0.1*'Calcification Rates'!$F$47*(BL80+(2*'Calcification Rates'!$F$47))*'Calcification Rates'!$H$47</f>
        <v>29.174234615828212</v>
      </c>
      <c r="CC80" s="2">
        <f>(2*('Calcification Rates'!$F$47-'Calcification Rates'!$G$47)*('Calcification Rates'!$H$47-'Calcification Rates'!$I$47))+(0.1*('Calcification Rates'!$F$47-'Calcification Rates'!$G$47)*(BL80+(2*'Calcification Rates'!$F$47-'Calcification Rates'!$G$47)))*('Calcification Rates'!$H$47-'Calcification Rates'!$I$47)</f>
        <v>17.037729837707396</v>
      </c>
      <c r="CD80" s="2">
        <f>(2*('Calcification Rates'!$F$47+'Calcification Rates'!$G$47)*('Calcification Rates'!$H$47+'Calcification Rates'!$I$47))+(0.1*('Calcification Rates'!$F$47+'Calcification Rates'!$G$47)*(BL80+(2*'Calcification Rates'!$F$47+'Calcification Rates'!$G$47)))*('Calcification Rates'!$H$47+'Calcification Rates'!$I$47)</f>
        <v>44.515328114342637</v>
      </c>
      <c r="CE80" s="2">
        <f>(2*'Calcification Rates'!$F$48*'Calcification Rates'!$H$48)+0.1*'Calcification Rates'!$F$48*($A80+(2*'Calcification Rates'!$F$48))*'Calcification Rates'!$H$48</f>
        <v>17.619534976665712</v>
      </c>
      <c r="CF80" s="2">
        <f>(2*('Calcification Rates'!$F$48-'Calcification Rates'!$G$48)*('Calcification Rates'!$H$48-'Calcification Rates'!$I$48))+(0.1*('Calcification Rates'!$F$48-'Calcification Rates'!$G$48)*($A80+(2*'Calcification Rates'!$F$48-'Calcification Rates'!$G$48)))*('Calcification Rates'!$H$48-'Calcification Rates'!$I$48)</f>
        <v>10.276702095402682</v>
      </c>
      <c r="CG80" s="2">
        <f>(2*('Calcification Rates'!$F$48+'Calcification Rates'!$G$48)*('Calcification Rates'!$H$48+'Calcification Rates'!$I$48))+(0.1*('Calcification Rates'!$F$48+'Calcification Rates'!$G$48)*($A80+(2*'Calcification Rates'!$F$48+'Calcification Rates'!$G$48)))*('Calcification Rates'!$H$48+'Calcification Rates'!$I$48)</f>
        <v>26.918734847529294</v>
      </c>
      <c r="CH80" s="2">
        <f>((((1-'Calcification Rates'!$J$52)*$A80)*'Calcification Rates'!$F$52*0.1)+('Calcification Rates'!$J$52*$A80*'Calcification Rates'!$F$52))*'Calcification Rates'!$H$52</f>
        <v>172.74415704</v>
      </c>
      <c r="CI80" s="2">
        <f>((((1-'Calcification Rates'!$J$52)*$A80)*(('Calcification Rates'!$F$52-'Calcification Rates'!$G$52)*0.1))+('Calcification Rates'!$J$52*$A80*('Calcification Rates'!$F$52-'Calcification Rates'!$G$52)))*('Calcification Rates'!$H$52-'Calcification Rates'!$I$52)</f>
        <v>113.08075489550998</v>
      </c>
      <c r="CJ80" s="2">
        <f>((((1-'Calcification Rates'!$J$52)*$A80)*(('Calcification Rates'!$F$52+'Calcification Rates'!$G$52)*0.1))+('Calcification Rates'!$J$52*$A80*('Calcification Rates'!$F$52+'Calcification Rates'!$G$52)))*('Calcification Rates'!$H$52+'Calcification Rates'!$I$52)</f>
        <v>244.39408901850808</v>
      </c>
      <c r="CK80" s="2">
        <f>((((1-'Calcification Rates'!$J$53)*$A80)*'Calcification Rates'!$F$53*0.1)+('Calcification Rates'!$J$53*$A80*'Calcification Rates'!$F$53))*'Calcification Rates'!$H$53</f>
        <v>206.72062407927282</v>
      </c>
      <c r="CL80" s="2">
        <f>((((1-'Calcification Rates'!$J$53)*$A80)*(('Calcification Rates'!$F$53-'Calcification Rates'!$G$53)*0.1))+('Calcification Rates'!$J$53*$A80*('Calcification Rates'!$F$53-'Calcification Rates'!$G$53)))*('Calcification Rates'!$H$53-'Calcification Rates'!$I$53)</f>
        <v>143.06841189091375</v>
      </c>
      <c r="CM80" s="2">
        <f>((((1-'Calcification Rates'!$J$53)*$A80)*(('Calcification Rates'!$F$53+'Calcification Rates'!$G$53)*0.1))+('Calcification Rates'!$J$53*$A80*('Calcification Rates'!$F$53+'Calcification Rates'!$G$53)))*('Calcification Rates'!$H$53+'Calcification Rates'!$I$53)</f>
        <v>282.01910456540048</v>
      </c>
      <c r="CN80" s="2">
        <f>((((1-'Calcification Rates'!$J$54)*$A80)*'Calcification Rates'!$F$54*0.1)+('Calcification Rates'!$J$54*$A80*'Calcification Rates'!$F$54))*'Calcification Rates'!$H$54</f>
        <v>176.24568981150412</v>
      </c>
      <c r="CO80" s="2">
        <f>((((1-'Calcification Rates'!$J$54)*$A80)*(('Calcification Rates'!$F$54-'Calcification Rates'!$G$54)*0.1))+('Calcification Rates'!$J$54*$A80*('Calcification Rates'!$F$54-'Calcification Rates'!$G$54)))*('Calcification Rates'!$H$54-'Calcification Rates'!$I$54)</f>
        <v>126.05768783420834</v>
      </c>
      <c r="CP80" s="2">
        <f>((((1-'Calcification Rates'!$J$54)*$A80)*(('Calcification Rates'!$F$54+'Calcification Rates'!$G$54)*0.1))+('Calcification Rates'!$J$54*$A80*('Calcification Rates'!$F$54+'Calcification Rates'!$G$54)))*('Calcification Rates'!$H$54+'Calcification Rates'!$I$54)</f>
        <v>234.41090383002023</v>
      </c>
      <c r="CQ80" s="2">
        <f>((((1-'Calcification Rates'!$J$55)*$A80)*'Calcification Rates'!$F$55*0.1)+('Calcification Rates'!$J$55*$A80*'Calcification Rates'!$F$55))*'Calcification Rates'!$H$55</f>
        <v>176.25916867812501</v>
      </c>
      <c r="CR80" s="2">
        <f>((((1-'Calcification Rates'!$J$55)*$A80)*(('Calcification Rates'!$F$55-'Calcification Rates'!$G$55)*0.1))+('Calcification Rates'!$J$55*$A80*('Calcification Rates'!$F$55-'Calcification Rates'!$G$55)))*('Calcification Rates'!$H$55-'Calcification Rates'!$I$55)</f>
        <v>128.79716068286496</v>
      </c>
      <c r="CS80" s="2">
        <f>((((1-'Calcification Rates'!$J$55)*$A80)*(('Calcification Rates'!$F$55+'Calcification Rates'!$G$55)*0.1))+('Calcification Rates'!$J$55*$A80*('Calcification Rates'!$F$55+'Calcification Rates'!$G$55)))*('Calcification Rates'!$H$55+'Calcification Rates'!$I$55)</f>
        <v>230.93890307757255</v>
      </c>
      <c r="CT80" s="2">
        <f>((((1-'Calcification Rates'!$J$56)*$A80)*'Calcification Rates'!$F$56*0.1)+('Calcification Rates'!$J$56*$A80*'Calcification Rates'!$F$56))*'Calcification Rates'!$H$56</f>
        <v>170.2479779</v>
      </c>
      <c r="CU80" s="2">
        <f>((((1-'Calcification Rates'!$J$56)*$A80)*(('Calcification Rates'!$F$56-'Calcification Rates'!$G$56)*0.1))+('Calcification Rates'!$J$56*$A80*('Calcification Rates'!$F$56-'Calcification Rates'!$G$56)))*('Calcification Rates'!$H$56-'Calcification Rates'!$I$56)</f>
        <v>126.15280383328268</v>
      </c>
      <c r="CV80" s="2">
        <f>((((1-'Calcification Rates'!$J$56)*$A80)*(('Calcification Rates'!$F$56+'Calcification Rates'!$G$56)*0.1))+('Calcification Rates'!$J$56*$A80*('Calcification Rates'!$F$56+'Calcification Rates'!$G$56)))*('Calcification Rates'!$H$56+'Calcification Rates'!$I$56)</f>
        <v>220.82795996673602</v>
      </c>
      <c r="CW80" s="2">
        <f>((((1-'Calcification Rates'!$J$57)*$A80)*'Calcification Rates'!$F$57*0.1)+('Calcification Rates'!$J$57*$A80*'Calcification Rates'!$F$57))*'Calcification Rates'!$H$57</f>
        <v>174.117250125</v>
      </c>
      <c r="CX80" s="2">
        <f>((((1-'Calcification Rates'!$J$57)*$A80)*(('Calcification Rates'!$F$57-'Calcification Rates'!$G$57)*0.1))+('Calcification Rates'!$J$57*$A80*('Calcification Rates'!$F$57-'Calcification Rates'!$G$57)))*('Calcification Rates'!$H$57-'Calcification Rates'!$I$57)</f>
        <v>114.02272654162087</v>
      </c>
      <c r="CY80" s="2">
        <f>((((1-'Calcification Rates'!$J$57)*$A80)*(('Calcification Rates'!$F$57+'Calcification Rates'!$G$57)*0.1))+('Calcification Rates'!$J$57*$A80*('Calcification Rates'!$F$57+'Calcification Rates'!$G$57)))*('Calcification Rates'!$H$57+'Calcification Rates'!$I$57)</f>
        <v>245.01978704174363</v>
      </c>
      <c r="CZ80" s="2">
        <f>((((1-'Calcification Rates'!$J$58)*$A80)*'Calcification Rates'!$F$58*0.1)+('Calcification Rates'!$J$58*$A80*'Calcification Rates'!$F$58))*'Calcification Rates'!$H$58</f>
        <v>176.24568981150412</v>
      </c>
      <c r="DA80" s="2">
        <f>((((1-'Calcification Rates'!$J$58)*$A80)*(('Calcification Rates'!$F$58-'Calcification Rates'!$G$58)*0.1))+('Calcification Rates'!$J$58*$A80*('Calcification Rates'!$F$58-'Calcification Rates'!$G$58)))*('Calcification Rates'!$H$58-'Calcification Rates'!$I$58)</f>
        <v>126.05768783420834</v>
      </c>
      <c r="DB80" s="2">
        <f>((((1-'Calcification Rates'!$J$58)*$A80)*(('Calcification Rates'!$F$58+'Calcification Rates'!$G$58)*0.1))+('Calcification Rates'!$J$58*$A80*('Calcification Rates'!$F$58+'Calcification Rates'!$G$58)))*('Calcification Rates'!$H$58+'Calcification Rates'!$I$58)</f>
        <v>234.41090383002023</v>
      </c>
      <c r="DC80" s="2">
        <f>((((1-'Calcification Rates'!$J$59)*$A80)*'Calcification Rates'!$F$59*0.1)+('Calcification Rates'!$J$59*$A80*'Calcification Rates'!$F$59))*'Calcification Rates'!$H$59</f>
        <v>146.10527568000001</v>
      </c>
      <c r="DD80" s="2">
        <f>((((1-'Calcification Rates'!$J$59)*$A80)*(('Calcification Rates'!$F$59-'Calcification Rates'!$G$59)*0.1))+('Calcification Rates'!$J$59*$A80*('Calcification Rates'!$F$59-'Calcification Rates'!$G$59)))*('Calcification Rates'!$H$59-'Calcification Rates'!$I$59)</f>
        <v>113.34115259999999</v>
      </c>
      <c r="DE80" s="2">
        <f>((((1-'Calcification Rates'!$J$59)*$A80)*(('Calcification Rates'!$F$59+'Calcification Rates'!$G$59)*0.1))+('Calcification Rates'!$J$59*$A80*('Calcification Rates'!$F$59+'Calcification Rates'!$G$59)))*('Calcification Rates'!$H$59+'Calcification Rates'!$I$59)</f>
        <v>181.97621207999998</v>
      </c>
      <c r="DF80" s="2">
        <f>((((1-'Calcification Rates'!$J$60)*$A80)*'Calcification Rates'!$F$60*0.1)+('Calcification Rates'!$J$60*$A80*'Calcification Rates'!$F$60))*'Calcification Rates'!$H$60</f>
        <v>189.81505558536585</v>
      </c>
      <c r="DG80" s="2">
        <f>((((1-'Calcification Rates'!$J$60)*$A80)*(('Calcification Rates'!$F$60-'Calcification Rates'!$G$60)*0.1))+('Calcification Rates'!$J$60*$A80*('Calcification Rates'!$F$60-'Calcification Rates'!$G$60)))*('Calcification Rates'!$H$60-'Calcification Rates'!$I$60)</f>
        <v>145.02095083653515</v>
      </c>
      <c r="DH80" s="2">
        <f>((((1-'Calcification Rates'!$J$60)*$A80)*(('Calcification Rates'!$F$60+'Calcification Rates'!$G$60)*0.1))+('Calcification Rates'!$J$60*$A80*('Calcification Rates'!$F$60+'Calcification Rates'!$G$60)))*('Calcification Rates'!$H$60+'Calcification Rates'!$I$60)</f>
        <v>240.45385483347093</v>
      </c>
      <c r="DI80" s="2">
        <f>((((1-'Calcification Rates'!$J$61)*$A80)*'Calcification Rates'!$F$61*0.1)+('Calcification Rates'!$J$61*$A80*'Calcification Rates'!$F$61))*'Calcification Rates'!$H$61</f>
        <v>176.24568981150412</v>
      </c>
      <c r="DJ80" s="2">
        <f>((((1-'Calcification Rates'!$J$61)*$A80)*(('Calcification Rates'!$F$61-'Calcification Rates'!$G$61)*0.1))+('Calcification Rates'!$J$61*$A80*('Calcification Rates'!$F$61-'Calcification Rates'!$G$61)))*('Calcification Rates'!$H$61-'Calcification Rates'!$I$61)</f>
        <v>126.05768783420834</v>
      </c>
      <c r="DK80" s="2">
        <f>((((1-'Calcification Rates'!$J$61)*$A80)*(('Calcification Rates'!$F$61+'Calcification Rates'!$G$61)*0.1))+('Calcification Rates'!$J$61*$A80*('Calcification Rates'!$F$61+'Calcification Rates'!$G$61)))*('Calcification Rates'!$H$61+'Calcification Rates'!$I$61)</f>
        <v>234.41090383002023</v>
      </c>
      <c r="DL80" s="2">
        <f>(2*'Calcification Rates'!$F$62*'Calcification Rates'!$H$62)+0.1*'Calcification Rates'!$F$62*(CV80+(2*'Calcification Rates'!$F$62))*'Calcification Rates'!$H$62</f>
        <v>42.677906919579968</v>
      </c>
      <c r="DM80" s="2">
        <f>(2*('Calcification Rates'!$F$62-'Calcification Rates'!$G$62)*('Calcification Rates'!$H$62-'Calcification Rates'!$I$62))+(0.1*('Calcification Rates'!$F$62-'Calcification Rates'!$G$62)*(CV80+(2*'Calcification Rates'!$F$62-'Calcification Rates'!$G$62)))*('Calcification Rates'!$H$62-'Calcification Rates'!$I$62)</f>
        <v>24.939164398517402</v>
      </c>
      <c r="DN80" s="2">
        <f>(2*('Calcification Rates'!$F$62+'Calcification Rates'!$G$62)*('Calcification Rates'!$H$62+'Calcification Rates'!$I$62))+(0.1*('Calcification Rates'!$F$62+'Calcification Rates'!$G$62)*(CV80+(2*'Calcification Rates'!$F$62+'Calcification Rates'!$G$62)))*('Calcification Rates'!$H$62+'Calcification Rates'!$I$62)</f>
        <v>65.080001931746608</v>
      </c>
      <c r="DO80" s="2">
        <f>((((((((($A80*2)/PI())/2)+'Calcification Rates'!$F$63)^2)*PI())/2))-((((((($A80*2)/PI())/2)^2)*PI())/2)))*'Calcification Rates'!$H$63</f>
        <v>83.322160505958067</v>
      </c>
      <c r="DP80" s="2">
        <f>((((((((($A80*2)/PI())/2)+('Calcification Rates'!$F$63-'Calcification Rates'!$G$63))^2)*PI())/2))-((((((($A80*2)/PI())/2)^2)*PI())/2)))*('Calcification Rates'!$H$63-'Calcification Rates'!$I$63)</f>
        <v>61.340718790503061</v>
      </c>
      <c r="DQ80" s="2">
        <f>((((((((($A80*2)/PI())/2)+('Calcification Rates'!$F$63+'Calcification Rates'!$G$63))^2)*PI())/2))-((((((($A80*2)/PI())/2)^2)*PI())/2)))*('Calcification Rates'!$H$63+'Calcification Rates'!$I$63)</f>
        <v>107.78931914230699</v>
      </c>
      <c r="DR80" s="2">
        <f>(2*'Calcification Rates'!$F$64*'Calcification Rates'!$H$64)+0.1*'Calcification Rates'!$F$64*($A80+(2*'Calcification Rates'!$F$64))*'Calcification Rates'!$H$64</f>
        <v>17.619534976665712</v>
      </c>
      <c r="DS80" s="2">
        <f>(2*('Calcification Rates'!$F$64-'Calcification Rates'!$G$64)*('Calcification Rates'!$H$64-'Calcification Rates'!$I$64))+(0.1*('Calcification Rates'!$F$64-'Calcification Rates'!$G$64)*($A80+(2*'Calcification Rates'!$F$64-'Calcification Rates'!$G$64)))*('Calcification Rates'!$H$64-'Calcification Rates'!$I$64)</f>
        <v>10.276702095402682</v>
      </c>
      <c r="DT80" s="2">
        <f>(2*('Calcification Rates'!$F$64+'Calcification Rates'!$G$64)*('Calcification Rates'!$H$64+'Calcification Rates'!$I$64))+(0.1*('Calcification Rates'!$F$64+'Calcification Rates'!$G$64)*($A80+(2*'Calcification Rates'!$F$64+'Calcification Rates'!$G$64)))*('Calcification Rates'!$H$64+'Calcification Rates'!$I$64)</f>
        <v>26.918734847529294</v>
      </c>
      <c r="DU80" s="2">
        <f>((((((((($A80*2)/PI())/2)+'Calcification Rates'!$F$65)^2)*PI())/2))-((((((($A80*2)/PI())/2)^2)*PI())/2)))*'Calcification Rates'!$H$65</f>
        <v>83.322160505958067</v>
      </c>
      <c r="DV80" s="2">
        <f>((((((((($A80*2)/PI())/2)+('Calcification Rates'!$F$65-'Calcification Rates'!$G$65))^2)*PI())/2))-((((((($A80*2)/PI())/2)^2)*PI())/2)))*('Calcification Rates'!$H$65-'Calcification Rates'!$I$65)</f>
        <v>61.340718790503061</v>
      </c>
      <c r="DW80" s="2">
        <f>((((((((($A80*2)/PI())/2)+('Calcification Rates'!$F$65+'Calcification Rates'!$G$65))^2)*PI())/2))-((((((($A80*2)/PI())/2)^2)*PI())/2)))*('Calcification Rates'!$H$65+'Calcification Rates'!$I$65)</f>
        <v>107.78931914230699</v>
      </c>
      <c r="DX80" s="2">
        <f>(2*'Calcification Rates'!$F$66*'Calcification Rates'!$H$66)+0.1*'Calcification Rates'!$F$66*(DH80+(2*'Calcification Rates'!$F$66))*'Calcification Rates'!$H$66</f>
        <v>46.121161121332285</v>
      </c>
      <c r="DY80" s="2">
        <f>(2*('Calcification Rates'!$F$66-'Calcification Rates'!$G$66)*('Calcification Rates'!$H$66-'Calcification Rates'!$I$66))+(0.1*('Calcification Rates'!$F$66-'Calcification Rates'!$G$66)*(DH80+(2*'Calcification Rates'!$F$66-'Calcification Rates'!$G$66)))*('Calcification Rates'!$H$66-'Calcification Rates'!$I$66)</f>
        <v>26.953923579530784</v>
      </c>
      <c r="DZ80" s="2">
        <f>(2*('Calcification Rates'!$F$66+'Calcification Rates'!$G$66)*('Calcification Rates'!$H$66+'Calcification Rates'!$I$66))+(0.1*('Calcification Rates'!$F$66+'Calcification Rates'!$G$66)*(DH80+(2*'Calcification Rates'!$F$66+'Calcification Rates'!$G$66)))*('Calcification Rates'!$H$66+'Calcification Rates'!$I$66)</f>
        <v>70.323716229357998</v>
      </c>
      <c r="EA80" s="2">
        <f>((((((((($A80*2)/PI())/2)+'Calcification Rates'!$F$67)^2)*PI())/2))-((((((($A80*2)/PI())/2)^2)*PI())/2)))*'Calcification Rates'!$H$67</f>
        <v>83.322160505958067</v>
      </c>
      <c r="EB80" s="2">
        <f>((((((((($A80*2)/PI())/2)+('Calcification Rates'!$F$67-'Calcification Rates'!$G$67))^2)*PI())/2))-((((((($A80*2)/PI())/2)^2)*PI())/2)))*('Calcification Rates'!$H$67-'Calcification Rates'!$I$67)</f>
        <v>61.340718790503061</v>
      </c>
      <c r="EC80" s="2">
        <f>((((((((($A80*2)/PI())/2)+('Calcification Rates'!$F$67+'Calcification Rates'!$G$67))^2)*PI())/2))-((((((($A80*2)/PI())/2)^2)*PI())/2)))*('Calcification Rates'!$H$67+'Calcification Rates'!$I$67)</f>
        <v>107.78931914230699</v>
      </c>
      <c r="ED80" s="2">
        <f>((((((((($A80*2)/PI())/2)+'Calcification Rates'!$F$68)^2)*PI())/2))-((((((($A80*2)/PI())/2)^2)*PI())/2)))*'Calcification Rates'!$H$68</f>
        <v>83.322160505958067</v>
      </c>
      <c r="EE80" s="2">
        <f>((((((((($A80*2)/PI())/2)+('Calcification Rates'!$F$68-'Calcification Rates'!$G$68))^2)*PI())/2))-((((((($A80*2)/PI())/2)^2)*PI())/2)))*('Calcification Rates'!$H$68-'Calcification Rates'!$I$68)</f>
        <v>61.340718790503061</v>
      </c>
      <c r="EF80" s="2">
        <f>((((((((($A80*2)/PI())/2)+('Calcification Rates'!$F$68+'Calcification Rates'!$G$68))^2)*PI())/2))-((((((($A80*2)/PI())/2)^2)*PI())/2)))*('Calcification Rates'!$H$68+'Calcification Rates'!$I$68)</f>
        <v>107.78931914230699</v>
      </c>
      <c r="EG80" s="2">
        <f>((((1-'Calcification Rates'!$J$69)*$A80)*'Calcification Rates'!$F$69*0.1)+('Calcification Rates'!$J$69*$A80*'Calcification Rates'!$F$69))*'Calcification Rates'!$H$69</f>
        <v>23.940302100000007</v>
      </c>
      <c r="EH80" s="2">
        <f>((((1-'Calcification Rates'!$J$69)*EC80)*(('Calcification Rates'!$F$69-'Calcification Rates'!$G$69)*0.1))+('Calcification Rates'!$J$69*EC80*('Calcification Rates'!$F$69-'Calcification Rates'!$G$69)))*('Calcification Rates'!$H$69-'Calcification Rates'!$I$69)</f>
        <v>24.447449671903286</v>
      </c>
      <c r="EI80" s="2">
        <f>((((1-'Calcification Rates'!$J$69)*EC80)*(('Calcification Rates'!$F$69+'Calcification Rates'!$G$69)*0.1))+('Calcification Rates'!$J$69*EC80*('Calcification Rates'!$F$69+'Calcification Rates'!$G$69)))*('Calcification Rates'!$H$69+'Calcification Rates'!$I$69)</f>
        <v>42.638077713931295</v>
      </c>
      <c r="EJ80" s="2">
        <f>(2*'Calcification Rates'!$F$70*'Calcification Rates'!$H$70)+0.1*'Calcification Rates'!$F$70*(DT80+(2*'Calcification Rates'!$F$70))*'Calcification Rates'!$H$70</f>
        <v>8.6576108421801017</v>
      </c>
      <c r="EK80" s="2">
        <f>(2*('Calcification Rates'!$F$70-'Calcification Rates'!$G$70)*('Calcification Rates'!$H$70-'Calcification Rates'!$I$70))+(0.1*('Calcification Rates'!$F$70-'Calcification Rates'!$G$70)*(DT80+(2*'Calcification Rates'!$F$70-'Calcification Rates'!$G$70)))*('Calcification Rates'!$H$70-'Calcification Rates'!$I$70)</f>
        <v>5.0327909951675274</v>
      </c>
      <c r="EL80" s="2">
        <f>(2*('Calcification Rates'!$F$70+'Calcification Rates'!$G$70)*('Calcification Rates'!$H$70+'Calcification Rates'!$I$70))+(0.1*('Calcification Rates'!$F$70+'Calcification Rates'!$G$70)*(DT80+(2*'Calcification Rates'!$F$70+'Calcification Rates'!$G$70)))*('Calcification Rates'!$H$70+'Calcification Rates'!$I$70)</f>
        <v>13.270666199505852</v>
      </c>
      <c r="EM80" s="2">
        <f>((((1-'Calcification Rates'!$J$71)*$A80)*'Calcification Rates'!$F$71*0.1)+('Calcification Rates'!$J$71*$A80*'Calcification Rates'!$F$71))*'Calcification Rates'!$H$71</f>
        <v>176.24568981150412</v>
      </c>
      <c r="EN80" s="2">
        <f>((((1-'Calcification Rates'!$J$71)*$A80)*(('Calcification Rates'!$F$71-'Calcification Rates'!$G$71)*0.1))+('Calcification Rates'!$J$71*$A80*('Calcification Rates'!$F$71-'Calcification Rates'!$G$71)))*('Calcification Rates'!$H$71-'Calcification Rates'!$I$71)</f>
        <v>126.05768783420834</v>
      </c>
      <c r="EO80" s="2">
        <f>((((1-'Calcification Rates'!$J$71)*$A80)*(('Calcification Rates'!$F$71+'Calcification Rates'!$G$71)*0.1))+('Calcification Rates'!$J$71*$A80*('Calcification Rates'!$F$71+'Calcification Rates'!$G$71)))*('Calcification Rates'!$H$71+'Calcification Rates'!$I$71)</f>
        <v>234.41090383002023</v>
      </c>
      <c r="EP80" s="2">
        <f>(2*'Calcification Rates'!$F$72*'Calcification Rates'!$H$72)+0.1*'Calcification Rates'!$F$72*($A80+(2*'Calcification Rates'!$F$72))*'Calcification Rates'!$H$72</f>
        <v>17.619534976665712</v>
      </c>
      <c r="EQ80" s="2">
        <f>(2*('Calcification Rates'!$F$72-'Calcification Rates'!$G$72)*('Calcification Rates'!$H$72-'Calcification Rates'!$I$72))+(0.1*('Calcification Rates'!$F$72-'Calcification Rates'!$G$72)*($A80+(2*'Calcification Rates'!$F$72-'Calcification Rates'!$G$72)))*('Calcification Rates'!$H$72-'Calcification Rates'!$I$72)</f>
        <v>10.276702095402682</v>
      </c>
      <c r="ER80" s="2">
        <f>(2*('Calcification Rates'!$F$72+'Calcification Rates'!$G$72)*('Calcification Rates'!$H$72+'Calcification Rates'!$I$72))+(0.1*('Calcification Rates'!$F$72+'Calcification Rates'!$G$72)*($A80+(2*'Calcification Rates'!$F$72+'Calcification Rates'!$G$72)))*('Calcification Rates'!$H$72+'Calcification Rates'!$I$72)</f>
        <v>26.918734847529294</v>
      </c>
      <c r="ES80" s="2">
        <f>$A80*'Calcification Rates'!$F$73*'Calcification Rates'!$H$73</f>
        <v>105.30000000000003</v>
      </c>
      <c r="ET80" s="2">
        <f>$A80*('Calcification Rates'!$F$73-'Calcification Rates'!$G$73)*('Calcification Rates'!$H$73-'Calcification Rates'!$I$73)</f>
        <v>73.724820000000008</v>
      </c>
      <c r="EU80" s="2">
        <f>$A80*('Calcification Rates'!$F$73+'Calcification Rates'!$G$73)*('Calcification Rates'!$H$73+'Calcification Rates'!$I$73)</f>
        <v>142.46232000000003</v>
      </c>
      <c r="EV80" s="2">
        <f>(2*'Calcification Rates'!$F$74*'Calcification Rates'!$H$74)+0.1*'Calcification Rates'!$F$74*($A80+(2*'Calcification Rates'!$F$74))*'Calcification Rates'!$H$74</f>
        <v>17.619534976665712</v>
      </c>
      <c r="EW80" s="2">
        <f>(2*('Calcification Rates'!$F$74-'Calcification Rates'!$G$74)*('Calcification Rates'!$H$74-'Calcification Rates'!$I$74))+(0.1*('Calcification Rates'!$F$74-'Calcification Rates'!$G$74)*($A80+(2*'Calcification Rates'!$F$74-'Calcification Rates'!$G$74)))*('Calcification Rates'!$H$74-'Calcification Rates'!$I$74)</f>
        <v>10.276702095402682</v>
      </c>
      <c r="EX80" s="2">
        <f>(2*('Calcification Rates'!$F$74+'Calcification Rates'!$G$74)*('Calcification Rates'!$H$74+'Calcification Rates'!$I$74))+(0.1*('Calcification Rates'!$F$74+'Calcification Rates'!$G$74)*($A80+(2*'Calcification Rates'!$F$74+'Calcification Rates'!$G$74)))*('Calcification Rates'!$H$74+'Calcification Rates'!$I$74)</f>
        <v>26.918734847529294</v>
      </c>
      <c r="EY80" s="2">
        <f>$A80*'Calcification Rates'!$F$75*'Calcification Rates'!$H$75</f>
        <v>65.763349387755113</v>
      </c>
      <c r="EZ80" s="2">
        <f>$A80*('Calcification Rates'!$F$75-'Calcification Rates'!$G$75)*('Calcification Rates'!$H$75-'Calcification Rates'!$I$75)</f>
        <v>51.051086689271465</v>
      </c>
      <c r="FA80" s="2">
        <f>$A80*('Calcification Rates'!$F$75+'Calcification Rates'!$G$75)*('Calcification Rates'!$H$75+'Calcification Rates'!$I$75)</f>
        <v>82.186586306351842</v>
      </c>
      <c r="FB80" s="2">
        <f>((((1-'Calcification Rates'!$J$76)*$A80)*'Calcification Rates'!$F$76*0.1)+('Calcification Rates'!$J$76*$A80*'Calcification Rates'!$F$76))*'Calcification Rates'!$H$76</f>
        <v>45.02628</v>
      </c>
      <c r="FC80" s="2">
        <f>((((1-'Calcification Rates'!$J$76)*$A80)*(('Calcification Rates'!$F$76-'Calcification Rates'!$G$76)*0.1))+('Calcification Rates'!$J$76*$A80*('Calcification Rates'!$F$76-'Calcification Rates'!$G$76)))*('Calcification Rates'!$H$76-'Calcification Rates'!$I$76)</f>
        <v>31.514393664</v>
      </c>
      <c r="FD80" s="2">
        <f>((((1-'Calcification Rates'!$J$76)*$A80)*(('Calcification Rates'!$F$76+'Calcification Rates'!$G$76)*0.1))+('Calcification Rates'!$J$76*$A80*('Calcification Rates'!$F$76+'Calcification Rates'!$G$76)))*('Calcification Rates'!$H$76+'Calcification Rates'!$I$76)</f>
        <v>60.931563264000005</v>
      </c>
      <c r="FE80" s="113">
        <f>$A80*'Calcification Rates'!$F$77*'Calcification Rates'!$H$77</f>
        <v>138.06</v>
      </c>
      <c r="FF80" s="113">
        <f>$A80*('Calcification Rates'!$F$77-'Calcification Rates'!$G$77)*('Calcification Rates'!$H$77-'Calcification Rates'!$I$77)</f>
        <v>96.478200000000001</v>
      </c>
      <c r="FG80" s="113">
        <f>$A80*('Calcification Rates'!$F$77+'Calcification Rates'!$G$77)*('Calcification Rates'!$H$77+'Calcification Rates'!$I$77)</f>
        <v>187.04400000000004</v>
      </c>
      <c r="FH80" s="113">
        <f>$A80*'Calcification Rates'!$F$81*'Calcification Rates'!$H$81</f>
        <v>13.883999999999999</v>
      </c>
      <c r="FI80" s="113">
        <f>$A80*('Calcification Rates'!$F$81-'Calcification Rates'!$G$81)*('Calcification Rates'!$H$81-'Calcification Rates'!$I$81)</f>
        <v>7.8779999999999992</v>
      </c>
      <c r="FJ80" s="113">
        <f>$A80*('Calcification Rates'!$F$81+'Calcification Rates'!$G$81)*('Calcification Rates'!$H$81+'Calcification Rates'!$I$81)</f>
        <v>19.89</v>
      </c>
      <c r="FK80" s="113">
        <f>$A80*'Calcification Rates'!$F$84*'Calcification Rates'!$H$84</f>
        <v>13.883999999999999</v>
      </c>
      <c r="FL80" s="113">
        <f>$A80*('Calcification Rates'!$F$84-'Calcification Rates'!$G$84)*('Calcification Rates'!$H$84-'Calcification Rates'!$I$84)</f>
        <v>7.8779999999999992</v>
      </c>
      <c r="FM80" s="113">
        <f>$A80*('Calcification Rates'!$F$84+'Calcification Rates'!$G$84)*('Calcification Rates'!$H$84+'Calcification Rates'!$I$84)</f>
        <v>19.89</v>
      </c>
    </row>
    <row r="81" spans="1:169" x14ac:dyDescent="0.3">
      <c r="A81" s="1">
        <v>79</v>
      </c>
      <c r="B81" s="2">
        <f>((((1-'Calcification Rates'!$J$11)*A81)*'Calcification Rates'!$F$11*0.1)+('Calcification Rates'!$J$11*A81*'Calcification Rates'!$F$11))*'Calcification Rates'!$H$11</f>
        <v>178.50524993729263</v>
      </c>
      <c r="C81" s="2">
        <f>((((1-'Calcification Rates'!$J$11)*A81)*(('Calcification Rates'!$F$11-'Calcification Rates'!$G$11)*0.1))+('Calcification Rates'!$J$11*A81*('Calcification Rates'!$F$11-'Calcification Rates'!$G$11)))*('Calcification Rates'!$H$11-'Calcification Rates'!$I$11)</f>
        <v>127.67381203721099</v>
      </c>
      <c r="D81" s="2">
        <f>((((1-'Calcification Rates'!$J$11)*A81)*(('Calcification Rates'!$F$11+'Calcification Rates'!$G$11)*0.1))+('Calcification Rates'!$J$11*A81*('Calcification Rates'!$F$11+'Calcification Rates'!$G$11)))*('Calcification Rates'!$H$11+'Calcification Rates'!$I$11)</f>
        <v>237.416171827841</v>
      </c>
      <c r="E81" s="2">
        <f>((((1-'Calcification Rates'!$J$12)*A81)*'Calcification Rates'!$F$12*0.1)+('Calcification Rates'!$J$12*A81*'Calcification Rates'!$F$12))*'Calcification Rates'!$H$12</f>
        <v>30.991882824880644</v>
      </c>
      <c r="F81" s="2">
        <f>((((1-'Calcification Rates'!$J$12)*A81)*(('Calcification Rates'!$F$12-'Calcification Rates'!$G$12)*0.1))+('Calcification Rates'!$J$12*A81*('Calcification Rates'!$F$12-'Calcification Rates'!$G$12)))*('Calcification Rates'!$H$12-'Calcification Rates'!$I$12)</f>
        <v>23.366380853487165</v>
      </c>
      <c r="G81" s="2">
        <f>((((1-'Calcification Rates'!$J$12)*A81)*(('Calcification Rates'!$F$12+'Calcification Rates'!$G$12)*0.1))+('Calcification Rates'!$J$12*A81*('Calcification Rates'!$F$12+'Calcification Rates'!$G$12)))*('Calcification Rates'!$H$12+'Calcification Rates'!$I$12)</f>
        <v>39.589343142882008</v>
      </c>
      <c r="H81" s="2">
        <f>(2*'Calcification Rates'!$F$13*'Calcification Rates'!$H$13)+0.1*'Calcification Rates'!$F$13*(A81+(2*'Calcification Rates'!$F$13))*'Calcification Rates'!$H$13</f>
        <v>17.794979420097867</v>
      </c>
      <c r="I81" s="2">
        <f>(2*('Calcification Rates'!$F$13-'Calcification Rates'!$G$13)*('Calcification Rates'!$H$13-'Calcification Rates'!$I$13))+(0.1*('Calcification Rates'!$F$13-'Calcification Rates'!$G$13)*(A81+(2*'Calcification Rates'!$F$13-'Calcification Rates'!$G$13)))*('Calcification Rates'!$H$13-'Calcification Rates'!$I$13)</f>
        <v>10.379360302566948</v>
      </c>
      <c r="J81" s="2">
        <f>(2*('Calcification Rates'!$F$13+'Calcification Rates'!$G$13)*('Calcification Rates'!$H$13+'Calcification Rates'!$I$13))+(0.1*('Calcification Rates'!$F$13+'Calcification Rates'!$G$13)*(A81+(2*'Calcification Rates'!$F$13+'Calcification Rates'!$G$13)))*('Calcification Rates'!$H$13+'Calcification Rates'!$I$13)</f>
        <v>27.185918297416173</v>
      </c>
      <c r="K81" s="2">
        <f>(2*'Calcification Rates'!$F$14*'Calcification Rates'!$H$14)+0.1*'Calcification Rates'!$F$14*(A81+(2*'Calcification Rates'!$F$14))*'Calcification Rates'!$H$14</f>
        <v>33.220131024752327</v>
      </c>
      <c r="L81" s="2">
        <f>(2*('Calcification Rates'!$F$14-'Calcification Rates'!$G$14)*('Calcification Rates'!$H$14-'Calcification Rates'!$I$14))+(0.1*('Calcification Rates'!$F$14-'Calcification Rates'!$G$14)*(A81+(2*'Calcification Rates'!$F$14-'Calcification Rates'!$G$14)))*('Calcification Rates'!$H$14-'Calcification Rates'!$I$14)</f>
        <v>20.756105621020637</v>
      </c>
      <c r="M81" s="2">
        <f>(2*('Calcification Rates'!$F$14+'Calcification Rates'!$G$14)*('Calcification Rates'!$H$14+'Calcification Rates'!$I$14))+(0.1*('Calcification Rates'!$F$14+'Calcification Rates'!$G$14)*(A81+(2*'Calcification Rates'!$F$14+'Calcification Rates'!$G$14)))*('Calcification Rates'!$H$14+'Calcification Rates'!$I$14)</f>
        <v>48.657205412370978</v>
      </c>
      <c r="N81" s="2">
        <f>((((((((($A81*2)/PI())/2)+'Calcification Rates'!$F$15)^2)*PI())/2))-((((((($A81*2)/PI())/2)^2)*PI())/2)))*'Calcification Rates'!$H$15</f>
        <v>98.499585403775583</v>
      </c>
      <c r="O81" s="2">
        <f>((((((((($A81*2)/PI())/2)+('Calcification Rates'!$F$15-'Calcification Rates'!$G$15))^2)*PI())/2))-((((((($A81*2)/PI())/2)^2)*PI())/2)))*('Calcification Rates'!$H$15-'Calcification Rates'!$I$15)</f>
        <v>75.203051793059316</v>
      </c>
      <c r="P81" s="2">
        <f>((((((((($A81*2)/PI())/2)+('Calcification Rates'!$F$15+'Calcification Rates'!$G$15))^2)*PI())/2))-((((((($A81*2)/PI())/2)^2)*PI())/2)))*('Calcification Rates'!$H$15+'Calcification Rates'!$I$15)</f>
        <v>124.69662522978389</v>
      </c>
      <c r="Q81" s="2">
        <f>(2*'Calcification Rates'!$F$16*'Calcification Rates'!$H$16)+0.1*'Calcification Rates'!$F$16*(A81+(2*'Calcification Rates'!$F$16))*'Calcification Rates'!$H$16</f>
        <v>33.220131024752327</v>
      </c>
      <c r="R81" s="2">
        <f>(2*('Calcification Rates'!$F$16-'Calcification Rates'!$G$16)*('Calcification Rates'!$H$16-'Calcification Rates'!$I$16))+(0.1*('Calcification Rates'!$F$16-'Calcification Rates'!$G$16)*(A81+(2*'Calcification Rates'!$F$16-'Calcification Rates'!$G$16)))*('Calcification Rates'!$H$16-'Calcification Rates'!$I$16)</f>
        <v>20.756105621020637</v>
      </c>
      <c r="S81" s="2">
        <f>(2*('Calcification Rates'!$F$16+'Calcification Rates'!$G$16)*('Calcification Rates'!$H$16+'Calcification Rates'!$I$16))+(0.1*('Calcification Rates'!$F$16+'Calcification Rates'!$G$16)*(A81+(2*'Calcification Rates'!$F$16+'Calcification Rates'!$G$16)))*('Calcification Rates'!$H$16+'Calcification Rates'!$I$16)</f>
        <v>48.657205412370978</v>
      </c>
      <c r="T81" s="2">
        <f>$A81*'Calcification Rates'!$F$17*'Calcification Rates'!$H$17</f>
        <v>96.766507072833974</v>
      </c>
      <c r="U81" s="2">
        <f>$A81*('Calcification Rates'!$F$17-'Calcification Rates'!$G$17)*('Calcification Rates'!$H$17-'Calcification Rates'!$I$17)</f>
        <v>74.090572782402987</v>
      </c>
      <c r="V81" s="2">
        <f>$A81*('Calcification Rates'!$F$17+'Calcification Rates'!$G$17)*('Calcification Rates'!$H$17+'Calcification Rates'!$I$17)</f>
        <v>122.15522547143888</v>
      </c>
      <c r="W81" s="2">
        <f>$A81*'Calcification Rates'!$F$22*'Calcification Rates'!$H$22</f>
        <v>14.061999999999999</v>
      </c>
      <c r="X81" s="2">
        <f>$A81*('Calcification Rates'!$F$22-'Calcification Rates'!$G$22)*('Calcification Rates'!$H$22-'Calcification Rates'!$I$22)</f>
        <v>7.9789999999999992</v>
      </c>
      <c r="Y81" s="2">
        <f>$A81*('Calcification Rates'!$F$22+'Calcification Rates'!$G$22)*('Calcification Rates'!$H$22+'Calcification Rates'!$I$22)</f>
        <v>20.145</v>
      </c>
      <c r="Z81" s="2">
        <f>((((((((($A81*2)/PI())/2)+'Calcification Rates'!$F$25)^2)*PI())/2))-((((((($A81*2)/PI())/2)^2)*PI())/2)))*'Calcification Rates'!$H$25</f>
        <v>147.11599029994284</v>
      </c>
      <c r="AA81" s="2">
        <f>((((((((($A81*2)/PI())/2)+('Calcification Rates'!$F$25-'Calcification Rates'!$G$25))^2)*PI())/2))-((((((($A81*2)/PI())/2)^2)*PI())/2)))*('Calcification Rates'!$H$25-'Calcification Rates'!$I$25)</f>
        <v>64.325756375526012</v>
      </c>
      <c r="AB81" s="2">
        <f>((((((((($A81*2)/PI())/2)+('Calcification Rates'!$F$25+'Calcification Rates'!$G$25))^2)*PI())/2))-((((((($A81*2)/PI())/2)^2)*PI())/2)))*('Calcification Rates'!$H$25+'Calcification Rates'!$I$25)</f>
        <v>231.55216922766451</v>
      </c>
      <c r="AC81" s="2">
        <f>((((((((($A81*2)/PI())/2)+'Calcification Rates'!$F$26)^2)*PI())/2))-((((((($A81*2)/PI())/2)^2)*PI())/2)))*'Calcification Rates'!$H$26</f>
        <v>147.11599029994284</v>
      </c>
      <c r="AD81" s="2">
        <f>((((((((($A81*2)/PI())/2)+('Calcification Rates'!$F$26-'Calcification Rates'!$G$26))^2)*PI())/2))-((((((($A81*2)/PI())/2)^2)*PI())/2)))*('Calcification Rates'!$H$26-'Calcification Rates'!$I$26)</f>
        <v>64.325756375526012</v>
      </c>
      <c r="AE81" s="2">
        <f>((((((((($A81*2)/PI())/2)+('Calcification Rates'!$F$26+'Calcification Rates'!$G$26))^2)*PI())/2))-((((((($A81*2)/PI())/2)^2)*PI())/2)))*('Calcification Rates'!$H$26+'Calcification Rates'!$I$26)</f>
        <v>231.55216922766451</v>
      </c>
      <c r="AF81" s="2">
        <f>((((((((($A81*2)/PI())/2)+'Calcification Rates'!$F$27)^2)*PI())/2))-((((((($A81*2)/PI())/2)^2)*PI())/2)))*'Calcification Rates'!$H$27</f>
        <v>147.11599029994284</v>
      </c>
      <c r="AG81" s="2">
        <f>((((((((($A81*2)/PI())/2)+('Calcification Rates'!$F$27-'Calcification Rates'!$G$27))^2)*PI())/2))-((((((($A81*2)/PI())/2)^2)*PI())/2)))*('Calcification Rates'!$H$27-'Calcification Rates'!$I$27)</f>
        <v>64.325756375526012</v>
      </c>
      <c r="AH81" s="2">
        <f>((((((((($A81*2)/PI())/2)+('Calcification Rates'!$F$27+'Calcification Rates'!$G$27))^2)*PI())/2))-((((((($A81*2)/PI())/2)^2)*PI())/2)))*('Calcification Rates'!$H$27+'Calcification Rates'!$I$27)</f>
        <v>231.55216922766451</v>
      </c>
      <c r="AI81" s="2">
        <f>$A81*'Calcification Rates'!$F$29*'Calcification Rates'!$H$29</f>
        <v>127.48229999999998</v>
      </c>
      <c r="AJ81" s="2">
        <f>$A81*('Calcification Rates'!$F$29-'Calcification Rates'!$G$29)*('Calcification Rates'!$H$29-'Calcification Rates'!$I$29)</f>
        <v>117.95331999999998</v>
      </c>
      <c r="AK81" s="2">
        <f>$A81*('Calcification Rates'!$F$29+'Calcification Rates'!$G$29)*('Calcification Rates'!$H$29+'Calcification Rates'!$I$29)</f>
        <v>137.01127999999997</v>
      </c>
      <c r="AL81" s="2">
        <f>(2*'Calcification Rates'!$F$30*'Calcification Rates'!$H$30)+0.1*'Calcification Rates'!$F$30*($A81+(2*'Calcification Rates'!$F$30))*'Calcification Rates'!$H$30</f>
        <v>17.794979420097867</v>
      </c>
      <c r="AM81" s="2">
        <f>(2*('Calcification Rates'!$F$30-'Calcification Rates'!$G$30)*('Calcification Rates'!$H$30-'Calcification Rates'!$I$30))+(0.1*('Calcification Rates'!$F$30-'Calcification Rates'!$G$30)*($A81+(2*'Calcification Rates'!$F$30-'Calcification Rates'!$G$30)))*('Calcification Rates'!$H$30-'Calcification Rates'!$I$30)</f>
        <v>10.379360302566948</v>
      </c>
      <c r="AN81" s="2">
        <f>(2*('Calcification Rates'!$F$30+'Calcification Rates'!$G$30)*('Calcification Rates'!$H$30+'Calcification Rates'!$I$30))+(0.1*('Calcification Rates'!$F$30+'Calcification Rates'!$G$30)*($A81+(2*'Calcification Rates'!$F$30+'Calcification Rates'!$G$30)))*('Calcification Rates'!$H$30+'Calcification Rates'!$I$30)</f>
        <v>27.185918297416173</v>
      </c>
      <c r="AO81" s="2">
        <f>((((((((($A81*2)/PI())/2)+'Calcification Rates'!$F$31)^2)*PI())/2))-((((((($A81*2)/PI())/2)^2)*PI())/2)))*'Calcification Rates'!$H$31</f>
        <v>264.90461265512801</v>
      </c>
      <c r="AP81" s="2">
        <f>((((((((($A81*2)/PI())/2)+('Calcification Rates'!$F$31-'Calcification Rates'!$G$31))^2)*PI())/2))-((((((($A81*2)/PI())/2)^2)*PI())/2)))*('Calcification Rates'!$H$31-'Calcification Rates'!$I$31)</f>
        <v>164.7075485455436</v>
      </c>
      <c r="AQ81" s="2">
        <f>((((((((($A81*2)/PI())/2)+('Calcification Rates'!$F$31+'Calcification Rates'!$G$31))^2)*PI())/2))-((((((($A81*2)/PI())/2)^2)*PI())/2)))*('Calcification Rates'!$H$31+'Calcification Rates'!$I$31)</f>
        <v>389.87433809167618</v>
      </c>
      <c r="AR81" s="2">
        <f>(2*'Calcification Rates'!$F$32*'Calcification Rates'!$H$32)+0.1*'Calcification Rates'!$F$32*($A81+(2*'Calcification Rates'!$F$32))*'Calcification Rates'!$H$32</f>
        <v>17.794979420097867</v>
      </c>
      <c r="AS81" s="2">
        <f>(2*('Calcification Rates'!$F$32-'Calcification Rates'!$G$32)*('Calcification Rates'!$H$32-'Calcification Rates'!$I$32))+(0.1*('Calcification Rates'!$F$32-'Calcification Rates'!$G$32)*($A81+(2*'Calcification Rates'!$F$32-'Calcification Rates'!$G$32)))*('Calcification Rates'!$H$32-'Calcification Rates'!$I$32)</f>
        <v>10.379360302566948</v>
      </c>
      <c r="AT81" s="2">
        <f>(2*('Calcification Rates'!$F$32+'Calcification Rates'!$G$32)*('Calcification Rates'!$H$32+'Calcification Rates'!$I$32))+(0.1*('Calcification Rates'!$F$32+'Calcification Rates'!$G$32)*($A81+(2*'Calcification Rates'!$F$32+'Calcification Rates'!$G$32)))*('Calcification Rates'!$H$32+'Calcification Rates'!$I$32)</f>
        <v>27.185918297416173</v>
      </c>
      <c r="AU81" s="2">
        <f>((((((((($A81*2)/PI())/2)+'Calcification Rates'!$F$36)^2)*PI())/2))-((((((($A81*2)/PI())/2)^2)*PI())/2)))*'Calcification Rates'!$H$36</f>
        <v>104.01395765287126</v>
      </c>
      <c r="AV81" s="2">
        <f>((((((((($A81*2)/PI())/2)+('Calcification Rates'!$F$36-'Calcification Rates'!$G$36))^2)*PI())/2))-((((((($A81*2)/PI())/2)^2)*PI())/2)))*('Calcification Rates'!$H$36-'Calcification Rates'!$I$36)</f>
        <v>79.816397039488578</v>
      </c>
      <c r="AW81" s="2">
        <f>((((((((($A81*2)/PI())/2)+('Calcification Rates'!$F$36+'Calcification Rates'!$G$36))^2)*PI())/2))-((((((($A81*2)/PI())/2)^2)*PI())/2)))*('Calcification Rates'!$H$36+'Calcification Rates'!$I$36)</f>
        <v>130.94068411773148</v>
      </c>
      <c r="AX81" s="2">
        <f>$A81*'Calcification Rates'!$F$37*'Calcification Rates'!$H$37</f>
        <v>102.09917640572391</v>
      </c>
      <c r="AY81" s="2">
        <f>$A81*('Calcification Rates'!$F$37-'Calcification Rates'!$G$37)*('Calcification Rates'!$H$37-'Calcification Rates'!$I$37)</f>
        <v>78.592721618099986</v>
      </c>
      <c r="AZ81" s="2">
        <f>$A81*('Calcification Rates'!$F$37+'Calcification Rates'!$G$37)*('Calcification Rates'!$H$37+'Calcification Rates'!$I$37)</f>
        <v>128.12971936225182</v>
      </c>
      <c r="BA81" s="2">
        <f>$A81*'Calcification Rates'!$F$38*'Calcification Rates'!$H$38</f>
        <v>151.95455133333337</v>
      </c>
      <c r="BB81" s="2">
        <f>$A81*('Calcification Rates'!$F$38-'Calcification Rates'!$G$38)*('Calcification Rates'!$H$38-'Calcification Rates'!$I$38)</f>
        <v>115.94247793939395</v>
      </c>
      <c r="BC81" s="2">
        <f>$A81*('Calcification Rates'!$F$38+'Calcification Rates'!$G$38)*('Calcification Rates'!$H$38+'Calcification Rates'!$I$38)</f>
        <v>192.16315500000005</v>
      </c>
      <c r="BD81" s="2">
        <f>(2*'Calcification Rates'!$F$39*'Calcification Rates'!$H$39)+0.1*'Calcification Rates'!$F$39*(AN81+(2*'Calcification Rates'!$F$39))*'Calcification Rates'!$H$39</f>
        <v>8.7044866938397867</v>
      </c>
      <c r="BE81" s="2">
        <f>(2*('Calcification Rates'!$F$39-'Calcification Rates'!$G$39)*('Calcification Rates'!$H$39-'Calcification Rates'!$I$39))+(0.1*('Calcification Rates'!$F$39-'Calcification Rates'!$G$39)*(AN81+(2*'Calcification Rates'!$F$39-'Calcification Rates'!$G$39)))*('Calcification Rates'!$H$39-'Calcification Rates'!$I$39)</f>
        <v>5.0602195691168781</v>
      </c>
      <c r="BF81" s="2">
        <f>(2*('Calcification Rates'!$F$39+'Calcification Rates'!$G$39)*('Calcification Rates'!$H$39+'Calcification Rates'!$I$39))+(0.1*('Calcification Rates'!$F$39+'Calcification Rates'!$G$39)*(AN81+(2*'Calcification Rates'!$F$39+'Calcification Rates'!$G$39)))*('Calcification Rates'!$H$39+'Calcification Rates'!$I$39)</f>
        <v>13.342053195399306</v>
      </c>
      <c r="BG81" s="2">
        <f>((((((((($A81*2)/PI())/2)+'Calcification Rates'!$F$40)^2)*PI())/2))-((((((($A81*2)/PI())/2)^2)*PI())/2)))*'Calcification Rates'!$H$40</f>
        <v>104.01395765287126</v>
      </c>
      <c r="BH81" s="2">
        <f>((((((((($A81*2)/PI())/2)+('Calcification Rates'!$F$40-'Calcification Rates'!$G$40))^2)*PI())/2))-((((((($A81*2)/PI())/2)^2)*PI())/2)))*('Calcification Rates'!$H$40-'Calcification Rates'!$I$40)</f>
        <v>79.816397039488578</v>
      </c>
      <c r="BI81" s="2">
        <f>((((((((($A81*2)/PI())/2)+('Calcification Rates'!$F$40+'Calcification Rates'!$G$40))^2)*PI())/2))-((((((($A81*2)/PI())/2)^2)*PI())/2)))*('Calcification Rates'!$H$40+'Calcification Rates'!$I$40)</f>
        <v>130.94068411773148</v>
      </c>
      <c r="BJ81" s="2">
        <f>((((((((($A81*2)/PI())/2)+'Calcification Rates'!$F$41)^2)*PI())/2))-((((((($A81*2)/PI())/2)^2)*PI())/2)))*'Calcification Rates'!$H$41</f>
        <v>119.75395085966862</v>
      </c>
      <c r="BK81" s="2">
        <f>((((((((($A81*2)/PI())/2)+('Calcification Rates'!$F$41-'Calcification Rates'!$G$41))^2)*PI())/2))-((((((($A81*2)/PI())/2)^2)*PI())/2)))*('Calcification Rates'!$H$41-'Calcification Rates'!$I$41)</f>
        <v>96.178658667738389</v>
      </c>
      <c r="BL81" s="2">
        <f>((((((((($A81*2)/PI())/2)+('Calcification Rates'!$F$41+'Calcification Rates'!$G$41))^2)*PI())/2))-((((((($A81*2)/PI())/2)^2)*PI())/2)))*('Calcification Rates'!$H$41+'Calcification Rates'!$I$41)</f>
        <v>145.66342151636567</v>
      </c>
      <c r="BM81" s="2">
        <f>((((1-'Calcification Rates'!$J$42)*$A81)*'Calcification Rates'!$F$42*0.1)+('Calcification Rates'!$J$42*$A81*'Calcification Rates'!$F$42))*'Calcification Rates'!$H$42</f>
        <v>30.991882824880644</v>
      </c>
      <c r="BN81" s="2">
        <f>((((1-'Calcification Rates'!$J$42)*BI81)*(('Calcification Rates'!$F$42-'Calcification Rates'!$G$42)*0.1))+('Calcification Rates'!$J$42*BI81*('Calcification Rates'!$F$42-'Calcification Rates'!$G$42)))*('Calcification Rates'!$H$42-'Calcification Rates'!$I$42)</f>
        <v>38.72923916849458</v>
      </c>
      <c r="BO81" s="2">
        <f>((((1-'Calcification Rates'!$J$42)*BI81)*(('Calcification Rates'!$F$42+'Calcification Rates'!$G$42)*0.1))+('Calcification Rates'!$J$42*BI81*('Calcification Rates'!$F$42+'Calcification Rates'!$G$42)))*('Calcification Rates'!$H$42+'Calcification Rates'!$I$42)</f>
        <v>65.618426264564448</v>
      </c>
      <c r="BP81" s="2">
        <f>(2*'Calcification Rates'!$F$43*'Calcification Rates'!$H$43)+0.1*'Calcification Rates'!$F$43*($A81+(2*'Calcification Rates'!$F$43))*'Calcification Rates'!$H$43</f>
        <v>17.794979420097867</v>
      </c>
      <c r="BQ81" s="2">
        <f>(2*('Calcification Rates'!$F$43-'Calcification Rates'!$G$43)*('Calcification Rates'!$H$43-'Calcification Rates'!$I$43))+(0.1*('Calcification Rates'!$F$43-'Calcification Rates'!$G$43)*($A81+(2*'Calcification Rates'!$F$43-'Calcification Rates'!$G$43)))*('Calcification Rates'!$H$43-'Calcification Rates'!$I$43)</f>
        <v>10.379360302566948</v>
      </c>
      <c r="BR81" s="2">
        <f>(2*('Calcification Rates'!$F$43+'Calcification Rates'!$G$43)*('Calcification Rates'!$H$43+'Calcification Rates'!$I$43))+(0.1*('Calcification Rates'!$F$43+'Calcification Rates'!$G$43)*($A81+(2*'Calcification Rates'!$F$43+'Calcification Rates'!$G$43)))*('Calcification Rates'!$H$43+'Calcification Rates'!$I$43)</f>
        <v>27.185918297416173</v>
      </c>
      <c r="BS81" s="2">
        <f>$A81*'Calcification Rates'!$F$44*'Calcification Rates'!$H$44</f>
        <v>126.10840222222222</v>
      </c>
      <c r="BT81" s="2">
        <f>$A81*('Calcification Rates'!$F$44-'Calcification Rates'!$G$44)*('Calcification Rates'!$H$44-'Calcification Rates'!$I$44)</f>
        <v>93.843201706644834</v>
      </c>
      <c r="BU81" s="2">
        <f>$A81*('Calcification Rates'!$F$44+'Calcification Rates'!$G$44)*('Calcification Rates'!$H$44+'Calcification Rates'!$I$44)</f>
        <v>161.9986303948989</v>
      </c>
      <c r="BV81" s="2">
        <f>(2*'Calcification Rates'!$F$45*'Calcification Rates'!$H$45)+0.1*'Calcification Rates'!$F$45*($A81+(2*'Calcification Rates'!$F$45))*'Calcification Rates'!$H$45</f>
        <v>17.794979420097867</v>
      </c>
      <c r="BW81" s="2">
        <f>(2*('Calcification Rates'!$F$45-'Calcification Rates'!$G$45)*('Calcification Rates'!$H$45-'Calcification Rates'!$I$45))+(0.1*('Calcification Rates'!$F$45-'Calcification Rates'!$G$45)*($A81+(2*'Calcification Rates'!$F$45-'Calcification Rates'!$G$45)))*('Calcification Rates'!$H$45-'Calcification Rates'!$I$45)</f>
        <v>10.379360302566948</v>
      </c>
      <c r="BX81" s="2">
        <f>(2*('Calcification Rates'!$F$45+'Calcification Rates'!$G$45)*('Calcification Rates'!$H$45+'Calcification Rates'!$I$45))+(0.1*('Calcification Rates'!$F$45+'Calcification Rates'!$G$45)*($A81+(2*'Calcification Rates'!$F$45+'Calcification Rates'!$G$45)))*('Calcification Rates'!$H$45+'Calcification Rates'!$I$45)</f>
        <v>27.185918297416173</v>
      </c>
      <c r="BY81" s="2">
        <f>$A81*'Calcification Rates'!$F$46*'Calcification Rates'!$H$46</f>
        <v>32.042400000000001</v>
      </c>
      <c r="BZ81" s="2">
        <f>$A81*('Calcification Rates'!$F$46-'Calcification Rates'!$G$46)*('Calcification Rates'!$H$46-'Calcification Rates'!$I$46)</f>
        <v>24.713175</v>
      </c>
      <c r="CA81" s="2">
        <f>$A81*('Calcification Rates'!$F$46+'Calcification Rates'!$G$46)*('Calcification Rates'!$H$46+'Calcification Rates'!$I$46)</f>
        <v>40.118175000000001</v>
      </c>
      <c r="CB81" s="2">
        <f>(2*'Calcification Rates'!$F$47*'Calcification Rates'!$H$47)+0.1*'Calcification Rates'!$F$47*(BL81+(2*'Calcification Rates'!$F$47))*'Calcification Rates'!$H$47</f>
        <v>29.490706305319861</v>
      </c>
      <c r="CC81" s="2">
        <f>(2*('Calcification Rates'!$F$47-'Calcification Rates'!$G$47)*('Calcification Rates'!$H$47-'Calcification Rates'!$I$47))+(0.1*('Calcification Rates'!$F$47-'Calcification Rates'!$G$47)*(BL81+(2*'Calcification Rates'!$F$47-'Calcification Rates'!$G$47)))*('Calcification Rates'!$H$47-'Calcification Rates'!$I$47)</f>
        <v>17.222907638872822</v>
      </c>
      <c r="CD81" s="2">
        <f>(2*('Calcification Rates'!$F$47+'Calcification Rates'!$G$47)*('Calcification Rates'!$H$47+'Calcification Rates'!$I$47))+(0.1*('Calcification Rates'!$F$47+'Calcification Rates'!$G$47)*(BL81+(2*'Calcification Rates'!$F$47+'Calcification Rates'!$G$47)))*('Calcification Rates'!$H$47+'Calcification Rates'!$I$47)</f>
        <v>44.997281239421831</v>
      </c>
      <c r="CE81" s="2">
        <f>(2*'Calcification Rates'!$F$48*'Calcification Rates'!$H$48)+0.1*'Calcification Rates'!$F$48*($A81+(2*'Calcification Rates'!$F$48))*'Calcification Rates'!$H$48</f>
        <v>17.794979420097867</v>
      </c>
      <c r="CF81" s="2">
        <f>(2*('Calcification Rates'!$F$48-'Calcification Rates'!$G$48)*('Calcification Rates'!$H$48-'Calcification Rates'!$I$48))+(0.1*('Calcification Rates'!$F$48-'Calcification Rates'!$G$48)*($A81+(2*'Calcification Rates'!$F$48-'Calcification Rates'!$G$48)))*('Calcification Rates'!$H$48-'Calcification Rates'!$I$48)</f>
        <v>10.379360302566948</v>
      </c>
      <c r="CG81" s="2">
        <f>(2*('Calcification Rates'!$F$48+'Calcification Rates'!$G$48)*('Calcification Rates'!$H$48+'Calcification Rates'!$I$48))+(0.1*('Calcification Rates'!$F$48+'Calcification Rates'!$G$48)*($A81+(2*'Calcification Rates'!$F$48+'Calcification Rates'!$G$48)))*('Calcification Rates'!$H$48+'Calcification Rates'!$I$48)</f>
        <v>27.185918297416173</v>
      </c>
      <c r="CH81" s="2">
        <f>((((1-'Calcification Rates'!$J$52)*$A81)*'Calcification Rates'!$F$52*0.1)+('Calcification Rates'!$J$52*$A81*'Calcification Rates'!$F$52))*'Calcification Rates'!$H$52</f>
        <v>174.95882571999999</v>
      </c>
      <c r="CI81" s="2">
        <f>((((1-'Calcification Rates'!$J$52)*$A81)*(('Calcification Rates'!$F$52-'Calcification Rates'!$G$52)*0.1))+('Calcification Rates'!$J$52*$A81*('Calcification Rates'!$F$52-'Calcification Rates'!$G$52)))*('Calcification Rates'!$H$52-'Calcification Rates'!$I$52)</f>
        <v>114.53050816340114</v>
      </c>
      <c r="CJ81" s="2">
        <f>((((1-'Calcification Rates'!$J$52)*$A81)*(('Calcification Rates'!$F$52+'Calcification Rates'!$G$52)*0.1))+('Calcification Rates'!$J$52*$A81*('Calcification Rates'!$F$52+'Calcification Rates'!$G$52)))*('Calcification Rates'!$H$52+'Calcification Rates'!$I$52)</f>
        <v>247.52734657002739</v>
      </c>
      <c r="CK81" s="2">
        <f>((((1-'Calcification Rates'!$J$53)*$A81)*'Calcification Rates'!$F$53*0.1)+('Calcification Rates'!$J$53*$A81*'Calcification Rates'!$F$53))*'Calcification Rates'!$H$53</f>
        <v>209.37088849054552</v>
      </c>
      <c r="CL81" s="2">
        <f>((((1-'Calcification Rates'!$J$53)*$A81)*(('Calcification Rates'!$F$53-'Calcification Rates'!$G$53)*0.1))+('Calcification Rates'!$J$53*$A81*('Calcification Rates'!$F$53-'Calcification Rates'!$G$53)))*('Calcification Rates'!$H$53-'Calcification Rates'!$I$53)</f>
        <v>144.90262229977159</v>
      </c>
      <c r="CM81" s="2">
        <f>((((1-'Calcification Rates'!$J$53)*$A81)*(('Calcification Rates'!$F$53+'Calcification Rates'!$G$53)*0.1))+('Calcification Rates'!$J$53*$A81*('Calcification Rates'!$F$53+'Calcification Rates'!$G$53)))*('Calcification Rates'!$H$53+'Calcification Rates'!$I$53)</f>
        <v>285.63473411111073</v>
      </c>
      <c r="CN81" s="2">
        <f>((((1-'Calcification Rates'!$J$54)*$A81)*'Calcification Rates'!$F$54*0.1)+('Calcification Rates'!$J$54*$A81*'Calcification Rates'!$F$54))*'Calcification Rates'!$H$54</f>
        <v>178.50524993729263</v>
      </c>
      <c r="CO81" s="2">
        <f>((((1-'Calcification Rates'!$J$54)*$A81)*(('Calcification Rates'!$F$54-'Calcification Rates'!$G$54)*0.1))+('Calcification Rates'!$J$54*$A81*('Calcification Rates'!$F$54-'Calcification Rates'!$G$54)))*('Calcification Rates'!$H$54-'Calcification Rates'!$I$54)</f>
        <v>127.67381203721099</v>
      </c>
      <c r="CP81" s="2">
        <f>((((1-'Calcification Rates'!$J$54)*$A81)*(('Calcification Rates'!$F$54+'Calcification Rates'!$G$54)*0.1))+('Calcification Rates'!$J$54*$A81*('Calcification Rates'!$F$54+'Calcification Rates'!$G$54)))*('Calcification Rates'!$H$54+'Calcification Rates'!$I$54)</f>
        <v>237.416171827841</v>
      </c>
      <c r="CQ81" s="2">
        <f>((((1-'Calcification Rates'!$J$55)*$A81)*'Calcification Rates'!$F$55*0.1)+('Calcification Rates'!$J$55*$A81*'Calcification Rates'!$F$55))*'Calcification Rates'!$H$55</f>
        <v>178.51890160989583</v>
      </c>
      <c r="CR81" s="2">
        <f>((((1-'Calcification Rates'!$J$55)*$A81)*(('Calcification Rates'!$F$55-'Calcification Rates'!$G$55)*0.1))+('Calcification Rates'!$J$55*$A81*('Calcification Rates'!$F$55-'Calcification Rates'!$G$55)))*('Calcification Rates'!$H$55-'Calcification Rates'!$I$55)</f>
        <v>130.44840633264528</v>
      </c>
      <c r="CS81" s="2">
        <f>((((1-'Calcification Rates'!$J$55)*$A81)*(('Calcification Rates'!$F$55+'Calcification Rates'!$G$55)*0.1))+('Calcification Rates'!$J$55*$A81*('Calcification Rates'!$F$55+'Calcification Rates'!$G$55)))*('Calcification Rates'!$H$55+'Calcification Rates'!$I$55)</f>
        <v>233.89965824523375</v>
      </c>
      <c r="CT81" s="2">
        <f>((((1-'Calcification Rates'!$J$56)*$A81)*'Calcification Rates'!$F$56*0.1)+('Calcification Rates'!$J$56*$A81*'Calcification Rates'!$F$56))*'Calcification Rates'!$H$56</f>
        <v>172.43064428333332</v>
      </c>
      <c r="CU81" s="2">
        <f>((((1-'Calcification Rates'!$J$56)*$A81)*(('Calcification Rates'!$F$56-'Calcification Rates'!$G$56)*0.1))+('Calcification Rates'!$J$56*$A81*('Calcification Rates'!$F$56-'Calcification Rates'!$G$56)))*('Calcification Rates'!$H$56-'Calcification Rates'!$I$56)</f>
        <v>127.77014747217093</v>
      </c>
      <c r="CV81" s="2">
        <f>((((1-'Calcification Rates'!$J$56)*$A81)*(('Calcification Rates'!$F$56+'Calcification Rates'!$G$56)*0.1))+('Calcification Rates'!$J$56*$A81*('Calcification Rates'!$F$56+'Calcification Rates'!$G$56)))*('Calcification Rates'!$H$56+'Calcification Rates'!$I$56)</f>
        <v>223.65908765861724</v>
      </c>
      <c r="CW81" s="2">
        <f>((((1-'Calcification Rates'!$J$57)*$A81)*'Calcification Rates'!$F$57*0.1)+('Calcification Rates'!$J$57*$A81*'Calcification Rates'!$F$57))*'Calcification Rates'!$H$57</f>
        <v>176.3495225625</v>
      </c>
      <c r="CX81" s="2">
        <f>((((1-'Calcification Rates'!$J$57)*$A81)*(('Calcification Rates'!$F$57-'Calcification Rates'!$G$57)*0.1))+('Calcification Rates'!$J$57*$A81*('Calcification Rates'!$F$57-'Calcification Rates'!$G$57)))*('Calcification Rates'!$H$57-'Calcification Rates'!$I$57)</f>
        <v>115.48455636907754</v>
      </c>
      <c r="CY81" s="2">
        <f>((((1-'Calcification Rates'!$J$57)*$A81)*(('Calcification Rates'!$F$57+'Calcification Rates'!$G$57)*0.1))+('Calcification Rates'!$J$57*$A81*('Calcification Rates'!$F$57+'Calcification Rates'!$G$57)))*('Calcification Rates'!$H$57+'Calcification Rates'!$I$57)</f>
        <v>248.16106636279162</v>
      </c>
      <c r="CZ81" s="2">
        <f>((((1-'Calcification Rates'!$J$58)*$A81)*'Calcification Rates'!$F$58*0.1)+('Calcification Rates'!$J$58*$A81*'Calcification Rates'!$F$58))*'Calcification Rates'!$H$58</f>
        <v>178.50524993729263</v>
      </c>
      <c r="DA81" s="2">
        <f>((((1-'Calcification Rates'!$J$58)*$A81)*(('Calcification Rates'!$F$58-'Calcification Rates'!$G$58)*0.1))+('Calcification Rates'!$J$58*$A81*('Calcification Rates'!$F$58-'Calcification Rates'!$G$58)))*('Calcification Rates'!$H$58-'Calcification Rates'!$I$58)</f>
        <v>127.67381203721099</v>
      </c>
      <c r="DB81" s="2">
        <f>((((1-'Calcification Rates'!$J$58)*$A81)*(('Calcification Rates'!$F$58+'Calcification Rates'!$G$58)*0.1))+('Calcification Rates'!$J$58*$A81*('Calcification Rates'!$F$58+'Calcification Rates'!$G$58)))*('Calcification Rates'!$H$58+'Calcification Rates'!$I$58)</f>
        <v>237.416171827841</v>
      </c>
      <c r="DC81" s="2">
        <f>((((1-'Calcification Rates'!$J$59)*$A81)*'Calcification Rates'!$F$59*0.1)+('Calcification Rates'!$J$59*$A81*'Calcification Rates'!$F$59))*'Calcification Rates'!$H$59</f>
        <v>147.97842023999999</v>
      </c>
      <c r="DD81" s="2">
        <f>((((1-'Calcification Rates'!$J$59)*$A81)*(('Calcification Rates'!$F$59-'Calcification Rates'!$G$59)*0.1))+('Calcification Rates'!$J$59*$A81*('Calcification Rates'!$F$59-'Calcification Rates'!$G$59)))*('Calcification Rates'!$H$59-'Calcification Rates'!$I$59)</f>
        <v>114.79424429999999</v>
      </c>
      <c r="DE81" s="2">
        <f>((((1-'Calcification Rates'!$J$59)*$A81)*(('Calcification Rates'!$F$59+'Calcification Rates'!$G$59)*0.1))+('Calcification Rates'!$J$59*$A81*('Calcification Rates'!$F$59+'Calcification Rates'!$G$59)))*('Calcification Rates'!$H$59+'Calcification Rates'!$I$59)</f>
        <v>184.30924044000002</v>
      </c>
      <c r="DF81" s="2">
        <f>((((1-'Calcification Rates'!$J$60)*$A81)*'Calcification Rates'!$F$60*0.1)+('Calcification Rates'!$J$60*$A81*'Calcification Rates'!$F$60))*'Calcification Rates'!$H$60</f>
        <v>192.2485819390244</v>
      </c>
      <c r="DG81" s="2">
        <f>((((1-'Calcification Rates'!$J$60)*$A81)*(('Calcification Rates'!$F$60-'Calcification Rates'!$G$60)*0.1))+('Calcification Rates'!$J$60*$A81*('Calcification Rates'!$F$60-'Calcification Rates'!$G$60)))*('Calcification Rates'!$H$60-'Calcification Rates'!$I$60)</f>
        <v>146.88019379597793</v>
      </c>
      <c r="DH81" s="2">
        <f>((((1-'Calcification Rates'!$J$60)*$A81)*(('Calcification Rates'!$F$60+'Calcification Rates'!$G$60)*0.1))+('Calcification Rates'!$J$60*$A81*('Calcification Rates'!$F$60+'Calcification Rates'!$G$60)))*('Calcification Rates'!$H$60+'Calcification Rates'!$I$60)</f>
        <v>243.53659656210519</v>
      </c>
      <c r="DI81" s="2">
        <f>((((1-'Calcification Rates'!$J$61)*$A81)*'Calcification Rates'!$F$61*0.1)+('Calcification Rates'!$J$61*$A81*'Calcification Rates'!$F$61))*'Calcification Rates'!$H$61</f>
        <v>178.50524993729263</v>
      </c>
      <c r="DJ81" s="2">
        <f>((((1-'Calcification Rates'!$J$61)*$A81)*(('Calcification Rates'!$F$61-'Calcification Rates'!$G$61)*0.1))+('Calcification Rates'!$J$61*$A81*('Calcification Rates'!$F$61-'Calcification Rates'!$G$61)))*('Calcification Rates'!$H$61-'Calcification Rates'!$I$61)</f>
        <v>127.67381203721099</v>
      </c>
      <c r="DK81" s="2">
        <f>((((1-'Calcification Rates'!$J$61)*$A81)*(('Calcification Rates'!$F$61+'Calcification Rates'!$G$61)*0.1))+('Calcification Rates'!$J$61*$A81*('Calcification Rates'!$F$61+'Calcification Rates'!$G$61)))*('Calcification Rates'!$H$61+'Calcification Rates'!$I$61)</f>
        <v>237.416171827841</v>
      </c>
      <c r="DL81" s="2">
        <f>(2*'Calcification Rates'!$F$62*'Calcification Rates'!$H$62)+0.1*'Calcification Rates'!$F$62*(CV81+(2*'Calcification Rates'!$F$62))*'Calcification Rates'!$H$62</f>
        <v>43.174612541767438</v>
      </c>
      <c r="DM81" s="2">
        <f>(2*('Calcification Rates'!$F$62-'Calcification Rates'!$G$62)*('Calcification Rates'!$H$62-'Calcification Rates'!$I$62))+(0.1*('Calcification Rates'!$F$62-'Calcification Rates'!$G$62)*(CV81+(2*'Calcification Rates'!$F$62-'Calcification Rates'!$G$62)))*('Calcification Rates'!$H$62-'Calcification Rates'!$I$62)</f>
        <v>25.229802891619038</v>
      </c>
      <c r="DN81" s="2">
        <f>(2*('Calcification Rates'!$F$62+'Calcification Rates'!$G$62)*('Calcification Rates'!$H$62+'Calcification Rates'!$I$62))+(0.1*('Calcification Rates'!$F$62+'Calcification Rates'!$G$62)*(CV81+(2*'Calcification Rates'!$F$62+'Calcification Rates'!$G$62)))*('Calcification Rates'!$H$62+'Calcification Rates'!$I$62)</f>
        <v>65.836432395533706</v>
      </c>
      <c r="DO81" s="2">
        <f>((((((((($A81*2)/PI())/2)+'Calcification Rates'!$F$63)^2)*PI())/2))-((((((($A81*2)/PI())/2)^2)*PI())/2)))*'Calcification Rates'!$H$63</f>
        <v>84.371124791672074</v>
      </c>
      <c r="DP81" s="2">
        <f>((((((((($A81*2)/PI())/2)+('Calcification Rates'!$F$63-'Calcification Rates'!$G$63))^2)*PI())/2))-((((((($A81*2)/PI())/2)^2)*PI())/2)))*('Calcification Rates'!$H$63-'Calcification Rates'!$I$63)</f>
        <v>62.115864790502833</v>
      </c>
      <c r="DQ81" s="2">
        <f>((((((((($A81*2)/PI())/2)+('Calcification Rates'!$F$63+'Calcification Rates'!$G$63))^2)*PI())/2))-((((((($A81*2)/PI())/2)^2)*PI())/2)))*('Calcification Rates'!$H$63+'Calcification Rates'!$I$63)</f>
        <v>109.14122847564028</v>
      </c>
      <c r="DR81" s="2">
        <f>(2*'Calcification Rates'!$F$64*'Calcification Rates'!$H$64)+0.1*'Calcification Rates'!$F$64*($A81+(2*'Calcification Rates'!$F$64))*'Calcification Rates'!$H$64</f>
        <v>17.794979420097867</v>
      </c>
      <c r="DS81" s="2">
        <f>(2*('Calcification Rates'!$F$64-'Calcification Rates'!$G$64)*('Calcification Rates'!$H$64-'Calcification Rates'!$I$64))+(0.1*('Calcification Rates'!$F$64-'Calcification Rates'!$G$64)*($A81+(2*'Calcification Rates'!$F$64-'Calcification Rates'!$G$64)))*('Calcification Rates'!$H$64-'Calcification Rates'!$I$64)</f>
        <v>10.379360302566948</v>
      </c>
      <c r="DT81" s="2">
        <f>(2*('Calcification Rates'!$F$64+'Calcification Rates'!$G$64)*('Calcification Rates'!$H$64+'Calcification Rates'!$I$64))+(0.1*('Calcification Rates'!$F$64+'Calcification Rates'!$G$64)*($A81+(2*'Calcification Rates'!$F$64+'Calcification Rates'!$G$64)))*('Calcification Rates'!$H$64+'Calcification Rates'!$I$64)</f>
        <v>27.185918297416173</v>
      </c>
      <c r="DU81" s="2">
        <f>((((((((($A81*2)/PI())/2)+'Calcification Rates'!$F$65)^2)*PI())/2))-((((((($A81*2)/PI())/2)^2)*PI())/2)))*'Calcification Rates'!$H$65</f>
        <v>84.371124791672074</v>
      </c>
      <c r="DV81" s="2">
        <f>((((((((($A81*2)/PI())/2)+('Calcification Rates'!$F$65-'Calcification Rates'!$G$65))^2)*PI())/2))-((((((($A81*2)/PI())/2)^2)*PI())/2)))*('Calcification Rates'!$H$65-'Calcification Rates'!$I$65)</f>
        <v>62.115864790502833</v>
      </c>
      <c r="DW81" s="2">
        <f>((((((((($A81*2)/PI())/2)+('Calcification Rates'!$F$65+'Calcification Rates'!$G$65))^2)*PI())/2))-((((((($A81*2)/PI())/2)^2)*PI())/2)))*('Calcification Rates'!$H$65+'Calcification Rates'!$I$65)</f>
        <v>109.14122847564028</v>
      </c>
      <c r="DX81" s="2">
        <f>(2*'Calcification Rates'!$F$66*'Calcification Rates'!$H$66)+0.1*'Calcification Rates'!$F$66*(DH81+(2*'Calcification Rates'!$F$66))*'Calcification Rates'!$H$66</f>
        <v>46.662011028157607</v>
      </c>
      <c r="DY81" s="2">
        <f>(2*('Calcification Rates'!$F$66-'Calcification Rates'!$G$66)*('Calcification Rates'!$H$66-'Calcification Rates'!$I$66))+(0.1*('Calcification Rates'!$F$66-'Calcification Rates'!$G$66)*(DH81+(2*'Calcification Rates'!$F$66-'Calcification Rates'!$G$66)))*('Calcification Rates'!$H$66-'Calcification Rates'!$I$66)</f>
        <v>27.27039231854285</v>
      </c>
      <c r="DZ81" s="2">
        <f>(2*('Calcification Rates'!$F$66+'Calcification Rates'!$G$66)*('Calcification Rates'!$H$66+'Calcification Rates'!$I$66))+(0.1*('Calcification Rates'!$F$66+'Calcification Rates'!$G$66)*(DH81+(2*'Calcification Rates'!$F$66+'Calcification Rates'!$G$66)))*('Calcification Rates'!$H$66+'Calcification Rates'!$I$66)</f>
        <v>71.147373799524729</v>
      </c>
      <c r="EA81" s="2">
        <f>((((((((($A81*2)/PI())/2)+'Calcification Rates'!$F$67)^2)*PI())/2))-((((((($A81*2)/PI())/2)^2)*PI())/2)))*'Calcification Rates'!$H$67</f>
        <v>84.371124791672074</v>
      </c>
      <c r="EB81" s="2">
        <f>((((((((($A81*2)/PI())/2)+('Calcification Rates'!$F$67-'Calcification Rates'!$G$67))^2)*PI())/2))-((((((($A81*2)/PI())/2)^2)*PI())/2)))*('Calcification Rates'!$H$67-'Calcification Rates'!$I$67)</f>
        <v>62.115864790502833</v>
      </c>
      <c r="EC81" s="2">
        <f>((((((((($A81*2)/PI())/2)+('Calcification Rates'!$F$67+'Calcification Rates'!$G$67))^2)*PI())/2))-((((((($A81*2)/PI())/2)^2)*PI())/2)))*('Calcification Rates'!$H$67+'Calcification Rates'!$I$67)</f>
        <v>109.14122847564028</v>
      </c>
      <c r="ED81" s="2">
        <f>((((((((($A81*2)/PI())/2)+'Calcification Rates'!$F$68)^2)*PI())/2))-((((((($A81*2)/PI())/2)^2)*PI())/2)))*'Calcification Rates'!$H$68</f>
        <v>84.371124791672074</v>
      </c>
      <c r="EE81" s="2">
        <f>((((((((($A81*2)/PI())/2)+('Calcification Rates'!$F$68-'Calcification Rates'!$G$68))^2)*PI())/2))-((((((($A81*2)/PI())/2)^2)*PI())/2)))*('Calcification Rates'!$H$68-'Calcification Rates'!$I$68)</f>
        <v>62.115864790502833</v>
      </c>
      <c r="EF81" s="2">
        <f>((((((((($A81*2)/PI())/2)+('Calcification Rates'!$F$68+'Calcification Rates'!$G$68))^2)*PI())/2))-((((((($A81*2)/PI())/2)^2)*PI())/2)))*('Calcification Rates'!$H$68+'Calcification Rates'!$I$68)</f>
        <v>109.14122847564028</v>
      </c>
      <c r="EG81" s="2">
        <f>((((1-'Calcification Rates'!$J$69)*$A81)*'Calcification Rates'!$F$69*0.1)+('Calcification Rates'!$J$69*$A81*'Calcification Rates'!$F$69))*'Calcification Rates'!$H$69</f>
        <v>24.247229050000005</v>
      </c>
      <c r="EH81" s="2">
        <f>((((1-'Calcification Rates'!$J$69)*EC81)*(('Calcification Rates'!$F$69-'Calcification Rates'!$G$69)*0.1))+('Calcification Rates'!$J$69*EC81*('Calcification Rates'!$F$69-'Calcification Rates'!$G$69)))*('Calcification Rates'!$H$69-'Calcification Rates'!$I$69)</f>
        <v>24.754073144902566</v>
      </c>
      <c r="EI81" s="2">
        <f>((((1-'Calcification Rates'!$J$69)*EC81)*(('Calcification Rates'!$F$69+'Calcification Rates'!$G$69)*0.1))+('Calcification Rates'!$J$69*EC81*('Calcification Rates'!$F$69+'Calcification Rates'!$G$69)))*('Calcification Rates'!$H$69+'Calcification Rates'!$I$69)</f>
        <v>43.172850692140308</v>
      </c>
      <c r="EJ81" s="2">
        <f>(2*'Calcification Rates'!$F$70*'Calcification Rates'!$H$70)+0.1*'Calcification Rates'!$F$70*(DT81+(2*'Calcification Rates'!$F$70))*'Calcification Rates'!$H$70</f>
        <v>8.7044866938397867</v>
      </c>
      <c r="EK81" s="2">
        <f>(2*('Calcification Rates'!$F$70-'Calcification Rates'!$G$70)*('Calcification Rates'!$H$70-'Calcification Rates'!$I$70))+(0.1*('Calcification Rates'!$F$70-'Calcification Rates'!$G$70)*(DT81+(2*'Calcification Rates'!$F$70-'Calcification Rates'!$G$70)))*('Calcification Rates'!$H$70-'Calcification Rates'!$I$70)</f>
        <v>5.0602195691168781</v>
      </c>
      <c r="EL81" s="2">
        <f>(2*('Calcification Rates'!$F$70+'Calcification Rates'!$G$70)*('Calcification Rates'!$H$70+'Calcification Rates'!$I$70))+(0.1*('Calcification Rates'!$F$70+'Calcification Rates'!$G$70)*(DT81+(2*'Calcification Rates'!$F$70+'Calcification Rates'!$G$70)))*('Calcification Rates'!$H$70+'Calcification Rates'!$I$70)</f>
        <v>13.342053195399306</v>
      </c>
      <c r="EM81" s="2">
        <f>((((1-'Calcification Rates'!$J$71)*$A81)*'Calcification Rates'!$F$71*0.1)+('Calcification Rates'!$J$71*$A81*'Calcification Rates'!$F$71))*'Calcification Rates'!$H$71</f>
        <v>178.50524993729263</v>
      </c>
      <c r="EN81" s="2">
        <f>((((1-'Calcification Rates'!$J$71)*$A81)*(('Calcification Rates'!$F$71-'Calcification Rates'!$G$71)*0.1))+('Calcification Rates'!$J$71*$A81*('Calcification Rates'!$F$71-'Calcification Rates'!$G$71)))*('Calcification Rates'!$H$71-'Calcification Rates'!$I$71)</f>
        <v>127.67381203721099</v>
      </c>
      <c r="EO81" s="2">
        <f>((((1-'Calcification Rates'!$J$71)*$A81)*(('Calcification Rates'!$F$71+'Calcification Rates'!$G$71)*0.1))+('Calcification Rates'!$J$71*$A81*('Calcification Rates'!$F$71+'Calcification Rates'!$G$71)))*('Calcification Rates'!$H$71+'Calcification Rates'!$I$71)</f>
        <v>237.416171827841</v>
      </c>
      <c r="EP81" s="2">
        <f>(2*'Calcification Rates'!$F$72*'Calcification Rates'!$H$72)+0.1*'Calcification Rates'!$F$72*($A81+(2*'Calcification Rates'!$F$72))*'Calcification Rates'!$H$72</f>
        <v>17.794979420097867</v>
      </c>
      <c r="EQ81" s="2">
        <f>(2*('Calcification Rates'!$F$72-'Calcification Rates'!$G$72)*('Calcification Rates'!$H$72-'Calcification Rates'!$I$72))+(0.1*('Calcification Rates'!$F$72-'Calcification Rates'!$G$72)*($A81+(2*'Calcification Rates'!$F$72-'Calcification Rates'!$G$72)))*('Calcification Rates'!$H$72-'Calcification Rates'!$I$72)</f>
        <v>10.379360302566948</v>
      </c>
      <c r="ER81" s="2">
        <f>(2*('Calcification Rates'!$F$72+'Calcification Rates'!$G$72)*('Calcification Rates'!$H$72+'Calcification Rates'!$I$72))+(0.1*('Calcification Rates'!$F$72+'Calcification Rates'!$G$72)*($A81+(2*'Calcification Rates'!$F$72+'Calcification Rates'!$G$72)))*('Calcification Rates'!$H$72+'Calcification Rates'!$I$72)</f>
        <v>27.185918297416173</v>
      </c>
      <c r="ES81" s="2">
        <f>$A81*'Calcification Rates'!$F$73*'Calcification Rates'!$H$73</f>
        <v>106.65</v>
      </c>
      <c r="ET81" s="2">
        <f>$A81*('Calcification Rates'!$F$73-'Calcification Rates'!$G$73)*('Calcification Rates'!$H$73-'Calcification Rates'!$I$73)</f>
        <v>74.670010000000005</v>
      </c>
      <c r="EU81" s="2">
        <f>$A81*('Calcification Rates'!$F$73+'Calcification Rates'!$G$73)*('Calcification Rates'!$H$73+'Calcification Rates'!$I$73)</f>
        <v>144.28876000000002</v>
      </c>
      <c r="EV81" s="2">
        <f>(2*'Calcification Rates'!$F$74*'Calcification Rates'!$H$74)+0.1*'Calcification Rates'!$F$74*($A81+(2*'Calcification Rates'!$F$74))*'Calcification Rates'!$H$74</f>
        <v>17.794979420097867</v>
      </c>
      <c r="EW81" s="2">
        <f>(2*('Calcification Rates'!$F$74-'Calcification Rates'!$G$74)*('Calcification Rates'!$H$74-'Calcification Rates'!$I$74))+(0.1*('Calcification Rates'!$F$74-'Calcification Rates'!$G$74)*($A81+(2*'Calcification Rates'!$F$74-'Calcification Rates'!$G$74)))*('Calcification Rates'!$H$74-'Calcification Rates'!$I$74)</f>
        <v>10.379360302566948</v>
      </c>
      <c r="EX81" s="2">
        <f>(2*('Calcification Rates'!$F$74+'Calcification Rates'!$G$74)*('Calcification Rates'!$H$74+'Calcification Rates'!$I$74))+(0.1*('Calcification Rates'!$F$74+'Calcification Rates'!$G$74)*($A81+(2*'Calcification Rates'!$F$74+'Calcification Rates'!$G$74)))*('Calcification Rates'!$H$74+'Calcification Rates'!$I$74)</f>
        <v>27.185918297416173</v>
      </c>
      <c r="EY81" s="2">
        <f>$A81*'Calcification Rates'!$F$75*'Calcification Rates'!$H$75</f>
        <v>66.606469251700688</v>
      </c>
      <c r="EZ81" s="2">
        <f>$A81*('Calcification Rates'!$F$75-'Calcification Rates'!$G$75)*('Calcification Rates'!$H$75-'Calcification Rates'!$I$75)</f>
        <v>51.705587800672383</v>
      </c>
      <c r="FA81" s="2">
        <f>$A81*('Calcification Rates'!$F$75+'Calcification Rates'!$G$75)*('Calcification Rates'!$H$75+'Calcification Rates'!$I$75)</f>
        <v>83.240260489766612</v>
      </c>
      <c r="FB81" s="2">
        <f>((((1-'Calcification Rates'!$J$76)*$A81)*'Calcification Rates'!$F$76*0.1)+('Calcification Rates'!$J$76*$A81*'Calcification Rates'!$F$76))*'Calcification Rates'!$H$76</f>
        <v>45.603540000000002</v>
      </c>
      <c r="FC81" s="2">
        <f>((((1-'Calcification Rates'!$J$76)*$A81)*(('Calcification Rates'!$F$76-'Calcification Rates'!$G$76)*0.1))+('Calcification Rates'!$J$76*$A81*('Calcification Rates'!$F$76-'Calcification Rates'!$G$76)))*('Calcification Rates'!$H$76-'Calcification Rates'!$I$76)</f>
        <v>31.918424352000002</v>
      </c>
      <c r="FD81" s="2">
        <f>((((1-'Calcification Rates'!$J$76)*$A81)*(('Calcification Rates'!$F$76+'Calcification Rates'!$G$76)*0.1))+('Calcification Rates'!$J$76*$A81*('Calcification Rates'!$F$76+'Calcification Rates'!$G$76)))*('Calcification Rates'!$H$76+'Calcification Rates'!$I$76)</f>
        <v>61.712737151999995</v>
      </c>
      <c r="FE81" s="113">
        <f>$A81*'Calcification Rates'!$F$77*'Calcification Rates'!$H$77</f>
        <v>139.83000000000001</v>
      </c>
      <c r="FF81" s="113">
        <f>$A81*('Calcification Rates'!$F$77-'Calcification Rates'!$G$77)*('Calcification Rates'!$H$77-'Calcification Rates'!$I$77)</f>
        <v>97.715100000000007</v>
      </c>
      <c r="FG81" s="113">
        <f>$A81*('Calcification Rates'!$F$77+'Calcification Rates'!$G$77)*('Calcification Rates'!$H$77+'Calcification Rates'!$I$77)</f>
        <v>189.44200000000004</v>
      </c>
      <c r="FH81" s="113">
        <f>$A81*'Calcification Rates'!$F$81*'Calcification Rates'!$H$81</f>
        <v>14.061999999999999</v>
      </c>
      <c r="FI81" s="113">
        <f>$A81*('Calcification Rates'!$F$81-'Calcification Rates'!$G$81)*('Calcification Rates'!$H$81-'Calcification Rates'!$I$81)</f>
        <v>7.9789999999999992</v>
      </c>
      <c r="FJ81" s="113">
        <f>$A81*('Calcification Rates'!$F$81+'Calcification Rates'!$G$81)*('Calcification Rates'!$H$81+'Calcification Rates'!$I$81)</f>
        <v>20.145</v>
      </c>
      <c r="FK81" s="113">
        <f>$A81*'Calcification Rates'!$F$84*'Calcification Rates'!$H$84</f>
        <v>14.061999999999999</v>
      </c>
      <c r="FL81" s="113">
        <f>$A81*('Calcification Rates'!$F$84-'Calcification Rates'!$G$84)*('Calcification Rates'!$H$84-'Calcification Rates'!$I$84)</f>
        <v>7.9789999999999992</v>
      </c>
      <c r="FM81" s="113">
        <f>$A81*('Calcification Rates'!$F$84+'Calcification Rates'!$G$84)*('Calcification Rates'!$H$84+'Calcification Rates'!$I$84)</f>
        <v>20.145</v>
      </c>
    </row>
    <row r="82" spans="1:169" x14ac:dyDescent="0.3">
      <c r="A82" s="1">
        <v>80</v>
      </c>
      <c r="B82" s="2">
        <f>((((1-'Calcification Rates'!$J$11)*A82)*'Calcification Rates'!$F$11*0.1)+('Calcification Rates'!$J$11*A82*'Calcification Rates'!$F$11))*'Calcification Rates'!$H$11</f>
        <v>180.76481006308114</v>
      </c>
      <c r="C82" s="2">
        <f>((((1-'Calcification Rates'!$J$11)*A82)*(('Calcification Rates'!$F$11-'Calcification Rates'!$G$11)*0.1))+('Calcification Rates'!$J$11*A82*('Calcification Rates'!$F$11-'Calcification Rates'!$G$11)))*('Calcification Rates'!$H$11-'Calcification Rates'!$I$11)</f>
        <v>129.28993624021368</v>
      </c>
      <c r="D82" s="2">
        <f>((((1-'Calcification Rates'!$J$11)*A82)*(('Calcification Rates'!$F$11+'Calcification Rates'!$G$11)*0.1))+('Calcification Rates'!$J$11*A82*('Calcification Rates'!$F$11+'Calcification Rates'!$G$11)))*('Calcification Rates'!$H$11+'Calcification Rates'!$I$11)</f>
        <v>240.42143982566174</v>
      </c>
      <c r="E82" s="2">
        <f>((((1-'Calcification Rates'!$J$12)*A82)*'Calcification Rates'!$F$12*0.1)+('Calcification Rates'!$J$12*A82*'Calcification Rates'!$F$12))*'Calcification Rates'!$H$12</f>
        <v>31.384185139119641</v>
      </c>
      <c r="F82" s="2">
        <f>((((1-'Calcification Rates'!$J$12)*A82)*(('Calcification Rates'!$F$12-'Calcification Rates'!$G$12)*0.1))+('Calcification Rates'!$J$12*A82*('Calcification Rates'!$F$12-'Calcification Rates'!$G$12)))*('Calcification Rates'!$H$12-'Calcification Rates'!$I$12)</f>
        <v>23.662157826316118</v>
      </c>
      <c r="G82" s="2">
        <f>((((1-'Calcification Rates'!$J$12)*A82)*(('Calcification Rates'!$F$12+'Calcification Rates'!$G$12)*0.1))+('Calcification Rates'!$J$12*A82*('Calcification Rates'!$F$12+'Calcification Rates'!$G$12)))*('Calcification Rates'!$H$12+'Calcification Rates'!$I$12)</f>
        <v>40.090474068741273</v>
      </c>
      <c r="H82" s="2">
        <f>(2*'Calcification Rates'!$F$13*'Calcification Rates'!$H$13)+0.1*'Calcification Rates'!$F$13*(A82+(2*'Calcification Rates'!$F$13))*'Calcification Rates'!$H$13</f>
        <v>17.970423863530023</v>
      </c>
      <c r="I82" s="2">
        <f>(2*('Calcification Rates'!$F$13-'Calcification Rates'!$G$13)*('Calcification Rates'!$H$13-'Calcification Rates'!$I$13))+(0.1*('Calcification Rates'!$F$13-'Calcification Rates'!$G$13)*(A82+(2*'Calcification Rates'!$F$13-'Calcification Rates'!$G$13)))*('Calcification Rates'!$H$13-'Calcification Rates'!$I$13)</f>
        <v>10.482018509731214</v>
      </c>
      <c r="J82" s="2">
        <f>(2*('Calcification Rates'!$F$13+'Calcification Rates'!$G$13)*('Calcification Rates'!$H$13+'Calcification Rates'!$I$13))+(0.1*('Calcification Rates'!$F$13+'Calcification Rates'!$G$13)*(A82+(2*'Calcification Rates'!$F$13+'Calcification Rates'!$G$13)))*('Calcification Rates'!$H$13+'Calcification Rates'!$I$13)</f>
        <v>27.453101747303052</v>
      </c>
      <c r="K82" s="2">
        <f>(2*'Calcification Rates'!$F$14*'Calcification Rates'!$H$14)+0.1*'Calcification Rates'!$F$14*(A82+(2*'Calcification Rates'!$F$14))*'Calcification Rates'!$H$14</f>
        <v>33.540809572933505</v>
      </c>
      <c r="L82" s="2">
        <f>(2*('Calcification Rates'!$F$14-'Calcification Rates'!$G$14)*('Calcification Rates'!$H$14-'Calcification Rates'!$I$14))+(0.1*('Calcification Rates'!$F$14-'Calcification Rates'!$G$14)*(A82+(2*'Calcification Rates'!$F$14-'Calcification Rates'!$G$14)))*('Calcification Rates'!$H$14-'Calcification Rates'!$I$14)</f>
        <v>20.957473472619149</v>
      </c>
      <c r="M82" s="2">
        <f>(2*('Calcification Rates'!$F$14+'Calcification Rates'!$G$14)*('Calcification Rates'!$H$14+'Calcification Rates'!$I$14))+(0.1*('Calcification Rates'!$F$14+'Calcification Rates'!$G$14)*(A82+(2*'Calcification Rates'!$F$14+'Calcification Rates'!$G$14)))*('Calcification Rates'!$H$14+'Calcification Rates'!$I$14)</f>
        <v>49.124564700491156</v>
      </c>
      <c r="N82" s="2">
        <f>((((((((($A82*2)/PI())/2)+'Calcification Rates'!$F$15)^2)*PI())/2))-((((((($A82*2)/PI())/2)^2)*PI())/2)))*'Calcification Rates'!$H$15</f>
        <v>99.724477898368562</v>
      </c>
      <c r="O82" s="2">
        <f>((((((((($A82*2)/PI())/2)+('Calcification Rates'!$F$15-'Calcification Rates'!$G$15))^2)*PI())/2))-((((((($A82*2)/PI())/2)^2)*PI())/2)))*('Calcification Rates'!$H$15-'Calcification Rates'!$I$15)</f>
        <v>76.140907144735337</v>
      </c>
      <c r="P82" s="2">
        <f>((((((((($A82*2)/PI())/2)+('Calcification Rates'!$F$15+'Calcification Rates'!$G$15))^2)*PI())/2))-((((((($A82*2)/PI())/2)^2)*PI())/2)))*('Calcification Rates'!$H$15+'Calcification Rates'!$I$15)</f>
        <v>126.2428939066378</v>
      </c>
      <c r="Q82" s="2">
        <f>(2*'Calcification Rates'!$F$16*'Calcification Rates'!$H$16)+0.1*'Calcification Rates'!$F$16*(A82+(2*'Calcification Rates'!$F$16))*'Calcification Rates'!$H$16</f>
        <v>33.540809572933505</v>
      </c>
      <c r="R82" s="2">
        <f>(2*('Calcification Rates'!$F$16-'Calcification Rates'!$G$16)*('Calcification Rates'!$H$16-'Calcification Rates'!$I$16))+(0.1*('Calcification Rates'!$F$16-'Calcification Rates'!$G$16)*(A82+(2*'Calcification Rates'!$F$16-'Calcification Rates'!$G$16)))*('Calcification Rates'!$H$16-'Calcification Rates'!$I$16)</f>
        <v>20.957473472619149</v>
      </c>
      <c r="S82" s="2">
        <f>(2*('Calcification Rates'!$F$16+'Calcification Rates'!$G$16)*('Calcification Rates'!$H$16+'Calcification Rates'!$I$16))+(0.1*('Calcification Rates'!$F$16+'Calcification Rates'!$G$16)*(A82+(2*'Calcification Rates'!$F$16+'Calcification Rates'!$G$16)))*('Calcification Rates'!$H$16+'Calcification Rates'!$I$16)</f>
        <v>49.124564700491156</v>
      </c>
      <c r="T82" s="2">
        <f>$A82*'Calcification Rates'!$F$17*'Calcification Rates'!$H$17</f>
        <v>97.991399567426782</v>
      </c>
      <c r="U82" s="2">
        <f>$A82*('Calcification Rates'!$F$17-'Calcification Rates'!$G$17)*('Calcification Rates'!$H$17-'Calcification Rates'!$I$17)</f>
        <v>75.028428134078979</v>
      </c>
      <c r="V82" s="2">
        <f>$A82*('Calcification Rates'!$F$17+'Calcification Rates'!$G$17)*('Calcification Rates'!$H$17+'Calcification Rates'!$I$17)</f>
        <v>123.70149414829254</v>
      </c>
      <c r="W82" s="2">
        <f>$A82*'Calcification Rates'!$F$22*'Calcification Rates'!$H$22</f>
        <v>14.239999999999998</v>
      </c>
      <c r="X82" s="2">
        <f>$A82*('Calcification Rates'!$F$22-'Calcification Rates'!$G$22)*('Calcification Rates'!$H$22-'Calcification Rates'!$I$22)</f>
        <v>8.08</v>
      </c>
      <c r="Y82" s="2">
        <f>$A82*('Calcification Rates'!$F$22+'Calcification Rates'!$G$22)*('Calcification Rates'!$H$22+'Calcification Rates'!$I$22)</f>
        <v>20.399999999999999</v>
      </c>
      <c r="Z82" s="2">
        <f>((((((((($A82*2)/PI())/2)+'Calcification Rates'!$F$25)^2)*PI())/2))-((((((($A82*2)/PI())/2)^2)*PI())/2)))*'Calcification Rates'!$H$25</f>
        <v>148.94480029994304</v>
      </c>
      <c r="AA82" s="2">
        <f>((((((((($A82*2)/PI())/2)+('Calcification Rates'!$F$25-'Calcification Rates'!$G$25))^2)*PI())/2))-((((((($A82*2)/PI())/2)^2)*PI())/2)))*('Calcification Rates'!$H$25-'Calcification Rates'!$I$25)</f>
        <v>65.133487569719591</v>
      </c>
      <c r="AB82" s="2">
        <f>((((((((($A82*2)/PI())/2)+('Calcification Rates'!$F$25+'Calcification Rates'!$G$25))^2)*PI())/2))-((((((($A82*2)/PI())/2)^2)*PI())/2)))*('Calcification Rates'!$H$25+'Calcification Rates'!$I$25)</f>
        <v>234.40205803347038</v>
      </c>
      <c r="AC82" s="2">
        <f>((((((((($A82*2)/PI())/2)+'Calcification Rates'!$F$26)^2)*PI())/2))-((((((($A82*2)/PI())/2)^2)*PI())/2)))*'Calcification Rates'!$H$26</f>
        <v>148.94480029994304</v>
      </c>
      <c r="AD82" s="2">
        <f>((((((((($A82*2)/PI())/2)+('Calcification Rates'!$F$26-'Calcification Rates'!$G$26))^2)*PI())/2))-((((((($A82*2)/PI())/2)^2)*PI())/2)))*('Calcification Rates'!$H$26-'Calcification Rates'!$I$26)</f>
        <v>65.133487569719591</v>
      </c>
      <c r="AE82" s="2">
        <f>((((((((($A82*2)/PI())/2)+('Calcification Rates'!$F$26+'Calcification Rates'!$G$26))^2)*PI())/2))-((((((($A82*2)/PI())/2)^2)*PI())/2)))*('Calcification Rates'!$H$26+'Calcification Rates'!$I$26)</f>
        <v>234.40205803347038</v>
      </c>
      <c r="AF82" s="2">
        <f>((((((((($A82*2)/PI())/2)+'Calcification Rates'!$F$27)^2)*PI())/2))-((((((($A82*2)/PI())/2)^2)*PI())/2)))*'Calcification Rates'!$H$27</f>
        <v>148.94480029994304</v>
      </c>
      <c r="AG82" s="2">
        <f>((((((((($A82*2)/PI())/2)+('Calcification Rates'!$F$27-'Calcification Rates'!$G$27))^2)*PI())/2))-((((((($A82*2)/PI())/2)^2)*PI())/2)))*('Calcification Rates'!$H$27-'Calcification Rates'!$I$27)</f>
        <v>65.133487569719591</v>
      </c>
      <c r="AH82" s="2">
        <f>((((((((($A82*2)/PI())/2)+('Calcification Rates'!$F$27+'Calcification Rates'!$G$27))^2)*PI())/2))-((((((($A82*2)/PI())/2)^2)*PI())/2)))*('Calcification Rates'!$H$27+'Calcification Rates'!$I$27)</f>
        <v>234.40205803347038</v>
      </c>
      <c r="AI82" s="2">
        <f>$A82*'Calcification Rates'!$F$29*'Calcification Rates'!$H$29</f>
        <v>129.09599999999998</v>
      </c>
      <c r="AJ82" s="2">
        <f>$A82*('Calcification Rates'!$F$29-'Calcification Rates'!$G$29)*('Calcification Rates'!$H$29-'Calcification Rates'!$I$29)</f>
        <v>119.4464</v>
      </c>
      <c r="AK82" s="2">
        <f>$A82*('Calcification Rates'!$F$29+'Calcification Rates'!$G$29)*('Calcification Rates'!$H$29+'Calcification Rates'!$I$29)</f>
        <v>138.74559999999997</v>
      </c>
      <c r="AL82" s="2">
        <f>(2*'Calcification Rates'!$F$30*'Calcification Rates'!$H$30)+0.1*'Calcification Rates'!$F$30*($A82+(2*'Calcification Rates'!$F$30))*'Calcification Rates'!$H$30</f>
        <v>17.970423863530023</v>
      </c>
      <c r="AM82" s="2">
        <f>(2*('Calcification Rates'!$F$30-'Calcification Rates'!$G$30)*('Calcification Rates'!$H$30-'Calcification Rates'!$I$30))+(0.1*('Calcification Rates'!$F$30-'Calcification Rates'!$G$30)*($A82+(2*'Calcification Rates'!$F$30-'Calcification Rates'!$G$30)))*('Calcification Rates'!$H$30-'Calcification Rates'!$I$30)</f>
        <v>10.482018509731214</v>
      </c>
      <c r="AN82" s="2">
        <f>(2*('Calcification Rates'!$F$30+'Calcification Rates'!$G$30)*('Calcification Rates'!$H$30+'Calcification Rates'!$I$30))+(0.1*('Calcification Rates'!$F$30+'Calcification Rates'!$G$30)*($A82+(2*'Calcification Rates'!$F$30+'Calcification Rates'!$G$30)))*('Calcification Rates'!$H$30+'Calcification Rates'!$I$30)</f>
        <v>27.453101747303052</v>
      </c>
      <c r="AO82" s="2">
        <f>((((((((($A82*2)/PI())/2)+'Calcification Rates'!$F$31)^2)*PI())/2))-((((((($A82*2)/PI())/2)^2)*PI())/2)))*'Calcification Rates'!$H$31</f>
        <v>268.11139813694001</v>
      </c>
      <c r="AP82" s="2">
        <f>((((((((($A82*2)/PI())/2)+('Calcification Rates'!$F$31-'Calcification Rates'!$G$31))^2)*PI())/2))-((((((($A82*2)/PI())/2)^2)*PI())/2)))*('Calcification Rates'!$H$31-'Calcification Rates'!$I$31)</f>
        <v>166.72122706152879</v>
      </c>
      <c r="AQ82" s="2">
        <f>((((((((($A82*2)/PI())/2)+('Calcification Rates'!$F$31+'Calcification Rates'!$G$31))^2)*PI())/2))-((((((($A82*2)/PI())/2)^2)*PI())/2)))*('Calcification Rates'!$H$31+'Calcification Rates'!$I$31)</f>
        <v>394.54793097287791</v>
      </c>
      <c r="AR82" s="2">
        <f>(2*'Calcification Rates'!$F$32*'Calcification Rates'!$H$32)+0.1*'Calcification Rates'!$F$32*($A82+(2*'Calcification Rates'!$F$32))*'Calcification Rates'!$H$32</f>
        <v>17.970423863530023</v>
      </c>
      <c r="AS82" s="2">
        <f>(2*('Calcification Rates'!$F$32-'Calcification Rates'!$G$32)*('Calcification Rates'!$H$32-'Calcification Rates'!$I$32))+(0.1*('Calcification Rates'!$F$32-'Calcification Rates'!$G$32)*($A82+(2*'Calcification Rates'!$F$32-'Calcification Rates'!$G$32)))*('Calcification Rates'!$H$32-'Calcification Rates'!$I$32)</f>
        <v>10.482018509731214</v>
      </c>
      <c r="AT82" s="2">
        <f>(2*('Calcification Rates'!$F$32+'Calcification Rates'!$G$32)*('Calcification Rates'!$H$32+'Calcification Rates'!$I$32))+(0.1*('Calcification Rates'!$F$32+'Calcification Rates'!$G$32)*($A82+(2*'Calcification Rates'!$F$32+'Calcification Rates'!$G$32)))*('Calcification Rates'!$H$32+'Calcification Rates'!$I$32)</f>
        <v>27.453101747303052</v>
      </c>
      <c r="AU82" s="2">
        <f>((((((((($A82*2)/PI())/2)+'Calcification Rates'!$F$36)^2)*PI())/2))-((((((($A82*2)/PI())/2)^2)*PI())/2)))*'Calcification Rates'!$H$36</f>
        <v>105.30635229091848</v>
      </c>
      <c r="AV82" s="2">
        <f>((((((((($A82*2)/PI())/2)+('Calcification Rates'!$F$36-'Calcification Rates'!$G$36))^2)*PI())/2))-((((((($A82*2)/PI())/2)^2)*PI())/2)))*('Calcification Rates'!$H$36-'Calcification Rates'!$I$36)</f>
        <v>80.811241616932833</v>
      </c>
      <c r="AW82" s="2">
        <f>((((((((($A82*2)/PI())/2)+('Calcification Rates'!$F$36+'Calcification Rates'!$G$36))^2)*PI())/2))-((((((($A82*2)/PI())/2)^2)*PI())/2)))*('Calcification Rates'!$H$36+'Calcification Rates'!$I$36)</f>
        <v>132.56257929953239</v>
      </c>
      <c r="AX82" s="2">
        <f>$A82*'Calcification Rates'!$F$37*'Calcification Rates'!$H$37</f>
        <v>103.39157104377104</v>
      </c>
      <c r="AY82" s="2">
        <f>$A82*('Calcification Rates'!$F$37-'Calcification Rates'!$G$37)*('Calcification Rates'!$H$37-'Calcification Rates'!$I$37)</f>
        <v>79.587566195544298</v>
      </c>
      <c r="AZ82" s="2">
        <f>$A82*('Calcification Rates'!$F$37+'Calcification Rates'!$G$37)*('Calcification Rates'!$H$37+'Calcification Rates'!$I$37)</f>
        <v>129.75161454405247</v>
      </c>
      <c r="BA82" s="2">
        <f>$A82*'Calcification Rates'!$F$38*'Calcification Rates'!$H$38</f>
        <v>153.8780266666667</v>
      </c>
      <c r="BB82" s="2">
        <f>$A82*('Calcification Rates'!$F$38-'Calcification Rates'!$G$38)*('Calcification Rates'!$H$38-'Calcification Rates'!$I$38)</f>
        <v>117.41010424242425</v>
      </c>
      <c r="BC82" s="2">
        <f>$A82*('Calcification Rates'!$F$38+'Calcification Rates'!$G$38)*('Calcification Rates'!$H$38+'Calcification Rates'!$I$38)</f>
        <v>194.59560000000002</v>
      </c>
      <c r="BD82" s="2">
        <f>(2*'Calcification Rates'!$F$39*'Calcification Rates'!$H$39)+0.1*'Calcification Rates'!$F$39*(AN82+(2*'Calcification Rates'!$F$39))*'Calcification Rates'!$H$39</f>
        <v>8.7513625454994752</v>
      </c>
      <c r="BE82" s="2">
        <f>(2*('Calcification Rates'!$F$39-'Calcification Rates'!$G$39)*('Calcification Rates'!$H$39-'Calcification Rates'!$I$39))+(0.1*('Calcification Rates'!$F$39-'Calcification Rates'!$G$39)*(AN82+(2*'Calcification Rates'!$F$39-'Calcification Rates'!$G$39)))*('Calcification Rates'!$H$39-'Calcification Rates'!$I$39)</f>
        <v>5.0876481430662288</v>
      </c>
      <c r="BF82" s="2">
        <f>(2*('Calcification Rates'!$F$39+'Calcification Rates'!$G$39)*('Calcification Rates'!$H$39+'Calcification Rates'!$I$39))+(0.1*('Calcification Rates'!$F$39+'Calcification Rates'!$G$39)*(AN82+(2*'Calcification Rates'!$F$39+'Calcification Rates'!$G$39)))*('Calcification Rates'!$H$39+'Calcification Rates'!$I$39)</f>
        <v>13.413440191292759</v>
      </c>
      <c r="BG82" s="2">
        <f>((((((((($A82*2)/PI())/2)+'Calcification Rates'!$F$40)^2)*PI())/2))-((((((($A82*2)/PI())/2)^2)*PI())/2)))*'Calcification Rates'!$H$40</f>
        <v>105.30635229091848</v>
      </c>
      <c r="BH82" s="2">
        <f>((((((((($A82*2)/PI())/2)+('Calcification Rates'!$F$40-'Calcification Rates'!$G$40))^2)*PI())/2))-((((((($A82*2)/PI())/2)^2)*PI())/2)))*('Calcification Rates'!$H$40-'Calcification Rates'!$I$40)</f>
        <v>80.811241616932833</v>
      </c>
      <c r="BI82" s="2">
        <f>((((((((($A82*2)/PI())/2)+('Calcification Rates'!$F$40+'Calcification Rates'!$G$40))^2)*PI())/2))-((((((($A82*2)/PI())/2)^2)*PI())/2)))*('Calcification Rates'!$H$40+'Calcification Rates'!$I$40)</f>
        <v>132.56257929953239</v>
      </c>
      <c r="BJ82" s="2">
        <f>((((((((($A82*2)/PI())/2)+'Calcification Rates'!$F$41)^2)*PI())/2))-((((((($A82*2)/PI())/2)^2)*PI())/2)))*'Calcification Rates'!$H$41</f>
        <v>121.24080273845659</v>
      </c>
      <c r="BK82" s="2">
        <f>((((((((($A82*2)/PI())/2)+('Calcification Rates'!$F$41-'Calcification Rates'!$G$41))^2)*PI())/2))-((((((($A82*2)/PI())/2)^2)*PI())/2)))*('Calcification Rates'!$H$41-'Calcification Rates'!$I$41)</f>
        <v>97.375930184926318</v>
      </c>
      <c r="BL82" s="2">
        <f>((((((((($A82*2)/PI())/2)+('Calcification Rates'!$F$41+'Calcification Rates'!$G$41))^2)*PI())/2))-((((((($A82*2)/PI())/2)^2)*PI())/2)))*('Calcification Rates'!$H$41+'Calcification Rates'!$I$41)</f>
        <v>147.4672500292593</v>
      </c>
      <c r="BM82" s="2">
        <f>((((1-'Calcification Rates'!$J$42)*$A82)*'Calcification Rates'!$F$42*0.1)+('Calcification Rates'!$J$42*$A82*'Calcification Rates'!$F$42))*'Calcification Rates'!$H$42</f>
        <v>31.384185139119641</v>
      </c>
      <c r="BN82" s="2">
        <f>((((1-'Calcification Rates'!$J$42)*BI82)*(('Calcification Rates'!$F$42-'Calcification Rates'!$G$42)*0.1))+('Calcification Rates'!$J$42*BI82*('Calcification Rates'!$F$42-'Calcification Rates'!$G$42)))*('Calcification Rates'!$H$42-'Calcification Rates'!$I$42)</f>
        <v>39.208958415613516</v>
      </c>
      <c r="BO82" s="2">
        <f>((((1-'Calcification Rates'!$J$42)*BI82)*(('Calcification Rates'!$F$42+'Calcification Rates'!$G$42)*0.1))+('Calcification Rates'!$J$42*BI82*('Calcification Rates'!$F$42+'Calcification Rates'!$G$42)))*('Calcification Rates'!$H$42+'Calcification Rates'!$I$42)</f>
        <v>66.431208098667028</v>
      </c>
      <c r="BP82" s="2">
        <f>(2*'Calcification Rates'!$F$43*'Calcification Rates'!$H$43)+0.1*'Calcification Rates'!$F$43*($A82+(2*'Calcification Rates'!$F$43))*'Calcification Rates'!$H$43</f>
        <v>17.970423863530023</v>
      </c>
      <c r="BQ82" s="2">
        <f>(2*('Calcification Rates'!$F$43-'Calcification Rates'!$G$43)*('Calcification Rates'!$H$43-'Calcification Rates'!$I$43))+(0.1*('Calcification Rates'!$F$43-'Calcification Rates'!$G$43)*($A82+(2*'Calcification Rates'!$F$43-'Calcification Rates'!$G$43)))*('Calcification Rates'!$H$43-'Calcification Rates'!$I$43)</f>
        <v>10.482018509731214</v>
      </c>
      <c r="BR82" s="2">
        <f>(2*('Calcification Rates'!$F$43+'Calcification Rates'!$G$43)*('Calcification Rates'!$H$43+'Calcification Rates'!$I$43))+(0.1*('Calcification Rates'!$F$43+'Calcification Rates'!$G$43)*($A82+(2*'Calcification Rates'!$F$43+'Calcification Rates'!$G$43)))*('Calcification Rates'!$H$43+'Calcification Rates'!$I$43)</f>
        <v>27.453101747303052</v>
      </c>
      <c r="BS82" s="2">
        <f>$A82*'Calcification Rates'!$F$44*'Calcification Rates'!$H$44</f>
        <v>127.70471111111111</v>
      </c>
      <c r="BT82" s="2">
        <f>$A82*('Calcification Rates'!$F$44-'Calcification Rates'!$G$44)*('Calcification Rates'!$H$44-'Calcification Rates'!$I$44)</f>
        <v>95.031090335842876</v>
      </c>
      <c r="BU82" s="2">
        <f>$A82*('Calcification Rates'!$F$44+'Calcification Rates'!$G$44)*('Calcification Rates'!$H$44+'Calcification Rates'!$I$44)</f>
        <v>164.04924596951787</v>
      </c>
      <c r="BV82" s="2">
        <f>(2*'Calcification Rates'!$F$45*'Calcification Rates'!$H$45)+0.1*'Calcification Rates'!$F$45*($A82+(2*'Calcification Rates'!$F$45))*'Calcification Rates'!$H$45</f>
        <v>17.970423863530023</v>
      </c>
      <c r="BW82" s="2">
        <f>(2*('Calcification Rates'!$F$45-'Calcification Rates'!$G$45)*('Calcification Rates'!$H$45-'Calcification Rates'!$I$45))+(0.1*('Calcification Rates'!$F$45-'Calcification Rates'!$G$45)*($A82+(2*'Calcification Rates'!$F$45-'Calcification Rates'!$G$45)))*('Calcification Rates'!$H$45-'Calcification Rates'!$I$45)</f>
        <v>10.482018509731214</v>
      </c>
      <c r="BX82" s="2">
        <f>(2*('Calcification Rates'!$F$45+'Calcification Rates'!$G$45)*('Calcification Rates'!$H$45+'Calcification Rates'!$I$45))+(0.1*('Calcification Rates'!$F$45+'Calcification Rates'!$G$45)*($A82+(2*'Calcification Rates'!$F$45+'Calcification Rates'!$G$45)))*('Calcification Rates'!$H$45+'Calcification Rates'!$I$45)</f>
        <v>27.453101747303052</v>
      </c>
      <c r="BY82" s="2">
        <f>$A82*'Calcification Rates'!$F$46*'Calcification Rates'!$H$46</f>
        <v>32.448000000000008</v>
      </c>
      <c r="BZ82" s="2">
        <f>$A82*('Calcification Rates'!$F$46-'Calcification Rates'!$G$46)*('Calcification Rates'!$H$46-'Calcification Rates'!$I$46)</f>
        <v>25.026</v>
      </c>
      <c r="CA82" s="2">
        <f>$A82*('Calcification Rates'!$F$46+'Calcification Rates'!$G$46)*('Calcification Rates'!$H$46+'Calcification Rates'!$I$46)</f>
        <v>40.626000000000005</v>
      </c>
      <c r="CB82" s="2">
        <f>(2*'Calcification Rates'!$F$47*'Calcification Rates'!$H$47)+0.1*'Calcification Rates'!$F$47*(BL82+(2*'Calcification Rates'!$F$47))*'Calcification Rates'!$H$47</f>
        <v>29.807177994811532</v>
      </c>
      <c r="CC82" s="2">
        <f>(2*('Calcification Rates'!$F$47-'Calcification Rates'!$G$47)*('Calcification Rates'!$H$47-'Calcification Rates'!$I$47))+(0.1*('Calcification Rates'!$F$47-'Calcification Rates'!$G$47)*(BL82+(2*'Calcification Rates'!$F$47-'Calcification Rates'!$G$47)))*('Calcification Rates'!$H$47-'Calcification Rates'!$I$47)</f>
        <v>17.408085440038271</v>
      </c>
      <c r="CD82" s="2">
        <f>(2*('Calcification Rates'!$F$47+'Calcification Rates'!$G$47)*('Calcification Rates'!$H$47+'Calcification Rates'!$I$47))+(0.1*('Calcification Rates'!$F$47+'Calcification Rates'!$G$47)*(BL82+(2*'Calcification Rates'!$F$47+'Calcification Rates'!$G$47)))*('Calcification Rates'!$H$47+'Calcification Rates'!$I$47)</f>
        <v>45.479234364501067</v>
      </c>
      <c r="CE82" s="2">
        <f>(2*'Calcification Rates'!$F$48*'Calcification Rates'!$H$48)+0.1*'Calcification Rates'!$F$48*($A82+(2*'Calcification Rates'!$F$48))*'Calcification Rates'!$H$48</f>
        <v>17.970423863530023</v>
      </c>
      <c r="CF82" s="2">
        <f>(2*('Calcification Rates'!$F$48-'Calcification Rates'!$G$48)*('Calcification Rates'!$H$48-'Calcification Rates'!$I$48))+(0.1*('Calcification Rates'!$F$48-'Calcification Rates'!$G$48)*($A82+(2*'Calcification Rates'!$F$48-'Calcification Rates'!$G$48)))*('Calcification Rates'!$H$48-'Calcification Rates'!$I$48)</f>
        <v>10.482018509731214</v>
      </c>
      <c r="CG82" s="2">
        <f>(2*('Calcification Rates'!$F$48+'Calcification Rates'!$G$48)*('Calcification Rates'!$H$48+'Calcification Rates'!$I$48))+(0.1*('Calcification Rates'!$F$48+'Calcification Rates'!$G$48)*($A82+(2*'Calcification Rates'!$F$48+'Calcification Rates'!$G$48)))*('Calcification Rates'!$H$48+'Calcification Rates'!$I$48)</f>
        <v>27.453101747303052</v>
      </c>
      <c r="CH82" s="2">
        <f>((((1-'Calcification Rates'!$J$52)*$A82)*'Calcification Rates'!$F$52*0.1)+('Calcification Rates'!$J$52*$A82*'Calcification Rates'!$F$52))*'Calcification Rates'!$H$52</f>
        <v>177.17349439999995</v>
      </c>
      <c r="CI82" s="2">
        <f>((((1-'Calcification Rates'!$J$52)*$A82)*(('Calcification Rates'!$F$52-'Calcification Rates'!$G$52)*0.1))+('Calcification Rates'!$J$52*$A82*('Calcification Rates'!$F$52-'Calcification Rates'!$G$52)))*('Calcification Rates'!$H$52-'Calcification Rates'!$I$52)</f>
        <v>115.98026143129231</v>
      </c>
      <c r="CJ82" s="2">
        <f>((((1-'Calcification Rates'!$J$52)*$A82)*(('Calcification Rates'!$F$52+'Calcification Rates'!$G$52)*0.1))+('Calcification Rates'!$J$52*$A82*('Calcification Rates'!$F$52+'Calcification Rates'!$G$52)))*('Calcification Rates'!$H$52+'Calcification Rates'!$I$52)</f>
        <v>250.66060412154673</v>
      </c>
      <c r="CK82" s="2">
        <f>((((1-'Calcification Rates'!$J$53)*$A82)*'Calcification Rates'!$F$53*0.1)+('Calcification Rates'!$J$53*$A82*'Calcification Rates'!$F$53))*'Calcification Rates'!$H$53</f>
        <v>212.02115290181823</v>
      </c>
      <c r="CL82" s="2">
        <f>((((1-'Calcification Rates'!$J$53)*$A82)*(('Calcification Rates'!$F$53-'Calcification Rates'!$G$53)*0.1))+('Calcification Rates'!$J$53*$A82*('Calcification Rates'!$F$53-'Calcification Rates'!$G$53)))*('Calcification Rates'!$H$53-'Calcification Rates'!$I$53)</f>
        <v>146.73683270862946</v>
      </c>
      <c r="CM82" s="2">
        <f>((((1-'Calcification Rates'!$J$53)*$A82)*(('Calcification Rates'!$F$53+'Calcification Rates'!$G$53)*0.1))+('Calcification Rates'!$J$53*$A82*('Calcification Rates'!$F$53+'Calcification Rates'!$G$53)))*('Calcification Rates'!$H$53+'Calcification Rates'!$I$53)</f>
        <v>289.25036365682098</v>
      </c>
      <c r="CN82" s="2">
        <f>((((1-'Calcification Rates'!$J$54)*$A82)*'Calcification Rates'!$F$54*0.1)+('Calcification Rates'!$J$54*$A82*'Calcification Rates'!$F$54))*'Calcification Rates'!$H$54</f>
        <v>180.76481006308114</v>
      </c>
      <c r="CO82" s="2">
        <f>((((1-'Calcification Rates'!$J$54)*$A82)*(('Calcification Rates'!$F$54-'Calcification Rates'!$G$54)*0.1))+('Calcification Rates'!$J$54*$A82*('Calcification Rates'!$F$54-'Calcification Rates'!$G$54)))*('Calcification Rates'!$H$54-'Calcification Rates'!$I$54)</f>
        <v>129.28993624021368</v>
      </c>
      <c r="CP82" s="2">
        <f>((((1-'Calcification Rates'!$J$54)*$A82)*(('Calcification Rates'!$F$54+'Calcification Rates'!$G$54)*0.1))+('Calcification Rates'!$J$54*$A82*('Calcification Rates'!$F$54+'Calcification Rates'!$G$54)))*('Calcification Rates'!$H$54+'Calcification Rates'!$I$54)</f>
        <v>240.42143982566174</v>
      </c>
      <c r="CQ82" s="2">
        <f>((((1-'Calcification Rates'!$J$55)*$A82)*'Calcification Rates'!$F$55*0.1)+('Calcification Rates'!$J$55*$A82*'Calcification Rates'!$F$55))*'Calcification Rates'!$H$55</f>
        <v>180.77863454166666</v>
      </c>
      <c r="CR82" s="2">
        <f>((((1-'Calcification Rates'!$J$55)*$A82)*(('Calcification Rates'!$F$55-'Calcification Rates'!$G$55)*0.1))+('Calcification Rates'!$J$55*$A82*('Calcification Rates'!$F$55-'Calcification Rates'!$G$55)))*('Calcification Rates'!$H$55-'Calcification Rates'!$I$55)</f>
        <v>132.09965198242557</v>
      </c>
      <c r="CS82" s="2">
        <f>((((1-'Calcification Rates'!$J$55)*$A82)*(('Calcification Rates'!$F$55+'Calcification Rates'!$G$55)*0.1))+('Calcification Rates'!$J$55*$A82*('Calcification Rates'!$F$55+'Calcification Rates'!$G$55)))*('Calcification Rates'!$H$55+'Calcification Rates'!$I$55)</f>
        <v>236.8604134128949</v>
      </c>
      <c r="CT82" s="2">
        <f>((((1-'Calcification Rates'!$J$56)*$A82)*'Calcification Rates'!$F$56*0.1)+('Calcification Rates'!$J$56*$A82*'Calcification Rates'!$F$56))*'Calcification Rates'!$H$56</f>
        <v>174.61331066666668</v>
      </c>
      <c r="CU82" s="2">
        <f>((((1-'Calcification Rates'!$J$56)*$A82)*(('Calcification Rates'!$F$56-'Calcification Rates'!$G$56)*0.1))+('Calcification Rates'!$J$56*$A82*('Calcification Rates'!$F$56-'Calcification Rates'!$G$56)))*('Calcification Rates'!$H$56-'Calcification Rates'!$I$56)</f>
        <v>129.38749111105915</v>
      </c>
      <c r="CV82" s="2">
        <f>((((1-'Calcification Rates'!$J$56)*$A82)*(('Calcification Rates'!$F$56+'Calcification Rates'!$G$56)*0.1))+('Calcification Rates'!$J$56*$A82*('Calcification Rates'!$F$56+'Calcification Rates'!$G$56)))*('Calcification Rates'!$H$56+'Calcification Rates'!$I$56)</f>
        <v>226.49021535049846</v>
      </c>
      <c r="CW82" s="2">
        <f>((((1-'Calcification Rates'!$J$57)*$A82)*'Calcification Rates'!$F$57*0.1)+('Calcification Rates'!$J$57*$A82*'Calcification Rates'!$F$57))*'Calcification Rates'!$H$57</f>
        <v>178.581795</v>
      </c>
      <c r="CX82" s="2">
        <f>((((1-'Calcification Rates'!$J$57)*$A82)*(('Calcification Rates'!$F$57-'Calcification Rates'!$G$57)*0.1))+('Calcification Rates'!$J$57*$A82*('Calcification Rates'!$F$57-'Calcification Rates'!$G$57)))*('Calcification Rates'!$H$57-'Calcification Rates'!$I$57)</f>
        <v>116.94638619653422</v>
      </c>
      <c r="CY82" s="2">
        <f>((((1-'Calcification Rates'!$J$57)*$A82)*(('Calcification Rates'!$F$57+'Calcification Rates'!$G$57)*0.1))+('Calcification Rates'!$J$57*$A82*('Calcification Rates'!$F$57+'Calcification Rates'!$G$57)))*('Calcification Rates'!$H$57+'Calcification Rates'!$I$57)</f>
        <v>251.3023456838396</v>
      </c>
      <c r="CZ82" s="2">
        <f>((((1-'Calcification Rates'!$J$58)*$A82)*'Calcification Rates'!$F$58*0.1)+('Calcification Rates'!$J$58*$A82*'Calcification Rates'!$F$58))*'Calcification Rates'!$H$58</f>
        <v>180.76481006308114</v>
      </c>
      <c r="DA82" s="2">
        <f>((((1-'Calcification Rates'!$J$58)*$A82)*(('Calcification Rates'!$F$58-'Calcification Rates'!$G$58)*0.1))+('Calcification Rates'!$J$58*$A82*('Calcification Rates'!$F$58-'Calcification Rates'!$G$58)))*('Calcification Rates'!$H$58-'Calcification Rates'!$I$58)</f>
        <v>129.28993624021368</v>
      </c>
      <c r="DB82" s="2">
        <f>((((1-'Calcification Rates'!$J$58)*$A82)*(('Calcification Rates'!$F$58+'Calcification Rates'!$G$58)*0.1))+('Calcification Rates'!$J$58*$A82*('Calcification Rates'!$F$58+'Calcification Rates'!$G$58)))*('Calcification Rates'!$H$58+'Calcification Rates'!$I$58)</f>
        <v>240.42143982566174</v>
      </c>
      <c r="DC82" s="2">
        <f>((((1-'Calcification Rates'!$J$59)*$A82)*'Calcification Rates'!$F$59*0.1)+('Calcification Rates'!$J$59*$A82*'Calcification Rates'!$F$59))*'Calcification Rates'!$H$59</f>
        <v>149.85156479999998</v>
      </c>
      <c r="DD82" s="2">
        <f>((((1-'Calcification Rates'!$J$59)*$A82)*(('Calcification Rates'!$F$59-'Calcification Rates'!$G$59)*0.1))+('Calcification Rates'!$J$59*$A82*('Calcification Rates'!$F$59-'Calcification Rates'!$G$59)))*('Calcification Rates'!$H$59-'Calcification Rates'!$I$59)</f>
        <v>116.24733599999998</v>
      </c>
      <c r="DE82" s="2">
        <f>((((1-'Calcification Rates'!$J$59)*$A82)*(('Calcification Rates'!$F$59+'Calcification Rates'!$G$59)*0.1))+('Calcification Rates'!$J$59*$A82*('Calcification Rates'!$F$59+'Calcification Rates'!$G$59)))*('Calcification Rates'!$H$59+'Calcification Rates'!$I$59)</f>
        <v>186.64226879999998</v>
      </c>
      <c r="DF82" s="2">
        <f>((((1-'Calcification Rates'!$J$60)*$A82)*'Calcification Rates'!$F$60*0.1)+('Calcification Rates'!$J$60*$A82*'Calcification Rates'!$F$60))*'Calcification Rates'!$H$60</f>
        <v>194.68210829268293</v>
      </c>
      <c r="DG82" s="2">
        <f>((((1-'Calcification Rates'!$J$60)*$A82)*(('Calcification Rates'!$F$60-'Calcification Rates'!$G$60)*0.1))+('Calcification Rates'!$J$60*$A82*('Calcification Rates'!$F$60-'Calcification Rates'!$G$60)))*('Calcification Rates'!$H$60-'Calcification Rates'!$I$60)</f>
        <v>148.73943675542066</v>
      </c>
      <c r="DH82" s="2">
        <f>((((1-'Calcification Rates'!$J$60)*$A82)*(('Calcification Rates'!$F$60+'Calcification Rates'!$G$60)*0.1))+('Calcification Rates'!$J$60*$A82*('Calcification Rates'!$F$60+'Calcification Rates'!$G$60)))*('Calcification Rates'!$H$60+'Calcification Rates'!$I$60)</f>
        <v>246.61933829073939</v>
      </c>
      <c r="DI82" s="2">
        <f>((((1-'Calcification Rates'!$J$61)*$A82)*'Calcification Rates'!$F$61*0.1)+('Calcification Rates'!$J$61*$A82*'Calcification Rates'!$F$61))*'Calcification Rates'!$H$61</f>
        <v>180.76481006308114</v>
      </c>
      <c r="DJ82" s="2">
        <f>((((1-'Calcification Rates'!$J$61)*$A82)*(('Calcification Rates'!$F$61-'Calcification Rates'!$G$61)*0.1))+('Calcification Rates'!$J$61*$A82*('Calcification Rates'!$F$61-'Calcification Rates'!$G$61)))*('Calcification Rates'!$H$61-'Calcification Rates'!$I$61)</f>
        <v>129.28993624021368</v>
      </c>
      <c r="DK82" s="2">
        <f>((((1-'Calcification Rates'!$J$61)*$A82)*(('Calcification Rates'!$F$61+'Calcification Rates'!$G$61)*0.1))+('Calcification Rates'!$J$61*$A82*('Calcification Rates'!$F$61+'Calcification Rates'!$G$61)))*('Calcification Rates'!$H$61+'Calcification Rates'!$I$61)</f>
        <v>240.42143982566174</v>
      </c>
      <c r="DL82" s="2">
        <f>(2*'Calcification Rates'!$F$62*'Calcification Rates'!$H$62)+0.1*'Calcification Rates'!$F$62*(CV82+(2*'Calcification Rates'!$F$62))*'Calcification Rates'!$H$62</f>
        <v>43.671318163954901</v>
      </c>
      <c r="DM82" s="2">
        <f>(2*('Calcification Rates'!$F$62-'Calcification Rates'!$G$62)*('Calcification Rates'!$H$62-'Calcification Rates'!$I$62))+(0.1*('Calcification Rates'!$F$62-'Calcification Rates'!$G$62)*(CV82+(2*'Calcification Rates'!$F$62-'Calcification Rates'!$G$62)))*('Calcification Rates'!$H$62-'Calcification Rates'!$I$62)</f>
        <v>25.520441384720669</v>
      </c>
      <c r="DN82" s="2">
        <f>(2*('Calcification Rates'!$F$62+'Calcification Rates'!$G$62)*('Calcification Rates'!$H$62+'Calcification Rates'!$I$62))+(0.1*('Calcification Rates'!$F$62+'Calcification Rates'!$G$62)*(CV82+(2*'Calcification Rates'!$F$62+'Calcification Rates'!$G$62)))*('Calcification Rates'!$H$62+'Calcification Rates'!$I$62)</f>
        <v>66.592862859320803</v>
      </c>
      <c r="DO82" s="2">
        <f>((((((((($A82*2)/PI())/2)+'Calcification Rates'!$F$63)^2)*PI())/2))-((((((($A82*2)/PI())/2)^2)*PI())/2)))*'Calcification Rates'!$H$63</f>
        <v>85.420089077386464</v>
      </c>
      <c r="DP82" s="2">
        <f>((((((((($A82*2)/PI())/2)+('Calcification Rates'!$F$63-'Calcification Rates'!$G$63))^2)*PI())/2))-((((((($A82*2)/PI())/2)^2)*PI())/2)))*('Calcification Rates'!$H$63-'Calcification Rates'!$I$63)</f>
        <v>62.891010790502726</v>
      </c>
      <c r="DQ82" s="2">
        <f>((((((((($A82*2)/PI())/2)+('Calcification Rates'!$F$63+'Calcification Rates'!$G$63))^2)*PI())/2))-((((((($A82*2)/PI())/2)^2)*PI())/2)))*('Calcification Rates'!$H$63+'Calcification Rates'!$I$63)</f>
        <v>110.49313780897369</v>
      </c>
      <c r="DR82" s="2">
        <f>(2*'Calcification Rates'!$F$64*'Calcification Rates'!$H$64)+0.1*'Calcification Rates'!$F$64*($A82+(2*'Calcification Rates'!$F$64))*'Calcification Rates'!$H$64</f>
        <v>17.970423863530023</v>
      </c>
      <c r="DS82" s="2">
        <f>(2*('Calcification Rates'!$F$64-'Calcification Rates'!$G$64)*('Calcification Rates'!$H$64-'Calcification Rates'!$I$64))+(0.1*('Calcification Rates'!$F$64-'Calcification Rates'!$G$64)*($A82+(2*'Calcification Rates'!$F$64-'Calcification Rates'!$G$64)))*('Calcification Rates'!$H$64-'Calcification Rates'!$I$64)</f>
        <v>10.482018509731214</v>
      </c>
      <c r="DT82" s="2">
        <f>(2*('Calcification Rates'!$F$64+'Calcification Rates'!$G$64)*('Calcification Rates'!$H$64+'Calcification Rates'!$I$64))+(0.1*('Calcification Rates'!$F$64+'Calcification Rates'!$G$64)*($A82+(2*'Calcification Rates'!$F$64+'Calcification Rates'!$G$64)))*('Calcification Rates'!$H$64+'Calcification Rates'!$I$64)</f>
        <v>27.453101747303052</v>
      </c>
      <c r="DU82" s="2">
        <f>((((((((($A82*2)/PI())/2)+'Calcification Rates'!$F$65)^2)*PI())/2))-((((((($A82*2)/PI())/2)^2)*PI())/2)))*'Calcification Rates'!$H$65</f>
        <v>85.420089077386464</v>
      </c>
      <c r="DV82" s="2">
        <f>((((((((($A82*2)/PI())/2)+('Calcification Rates'!$F$65-'Calcification Rates'!$G$65))^2)*PI())/2))-((((((($A82*2)/PI())/2)^2)*PI())/2)))*('Calcification Rates'!$H$65-'Calcification Rates'!$I$65)</f>
        <v>62.891010790502726</v>
      </c>
      <c r="DW82" s="2">
        <f>((((((((($A82*2)/PI())/2)+('Calcification Rates'!$F$65+'Calcification Rates'!$G$65))^2)*PI())/2))-((((((($A82*2)/PI())/2)^2)*PI())/2)))*('Calcification Rates'!$H$65+'Calcification Rates'!$I$65)</f>
        <v>110.49313780897369</v>
      </c>
      <c r="DX82" s="2">
        <f>(2*'Calcification Rates'!$F$66*'Calcification Rates'!$H$66)+0.1*'Calcification Rates'!$F$66*(DH82+(2*'Calcification Rates'!$F$66))*'Calcification Rates'!$H$66</f>
        <v>47.202860934982915</v>
      </c>
      <c r="DY82" s="2">
        <f>(2*('Calcification Rates'!$F$66-'Calcification Rates'!$G$66)*('Calcification Rates'!$H$66-'Calcification Rates'!$I$66))+(0.1*('Calcification Rates'!$F$66-'Calcification Rates'!$G$66)*(DH82+(2*'Calcification Rates'!$F$66-'Calcification Rates'!$G$66)))*('Calcification Rates'!$H$66-'Calcification Rates'!$I$66)</f>
        <v>27.586861057554906</v>
      </c>
      <c r="DZ82" s="2">
        <f>(2*('Calcification Rates'!$F$66+'Calcification Rates'!$G$66)*('Calcification Rates'!$H$66+'Calcification Rates'!$I$66))+(0.1*('Calcification Rates'!$F$66+'Calcification Rates'!$G$66)*(DH82+(2*'Calcification Rates'!$F$66+'Calcification Rates'!$G$66)))*('Calcification Rates'!$H$66+'Calcification Rates'!$I$66)</f>
        <v>71.971031369691445</v>
      </c>
      <c r="EA82" s="2">
        <f>((((((((($A82*2)/PI())/2)+'Calcification Rates'!$F$67)^2)*PI())/2))-((((((($A82*2)/PI())/2)^2)*PI())/2)))*'Calcification Rates'!$H$67</f>
        <v>85.420089077386464</v>
      </c>
      <c r="EB82" s="2">
        <f>((((((((($A82*2)/PI())/2)+('Calcification Rates'!$F$67-'Calcification Rates'!$G$67))^2)*PI())/2))-((((((($A82*2)/PI())/2)^2)*PI())/2)))*('Calcification Rates'!$H$67-'Calcification Rates'!$I$67)</f>
        <v>62.891010790502726</v>
      </c>
      <c r="EC82" s="2">
        <f>((((((((($A82*2)/PI())/2)+('Calcification Rates'!$F$67+'Calcification Rates'!$G$67))^2)*PI())/2))-((((((($A82*2)/PI())/2)^2)*PI())/2)))*('Calcification Rates'!$H$67+'Calcification Rates'!$I$67)</f>
        <v>110.49313780897369</v>
      </c>
      <c r="ED82" s="2">
        <f>((((((((($A82*2)/PI())/2)+'Calcification Rates'!$F$68)^2)*PI())/2))-((((((($A82*2)/PI())/2)^2)*PI())/2)))*'Calcification Rates'!$H$68</f>
        <v>85.420089077386464</v>
      </c>
      <c r="EE82" s="2">
        <f>((((((((($A82*2)/PI())/2)+('Calcification Rates'!$F$68-'Calcification Rates'!$G$68))^2)*PI())/2))-((((((($A82*2)/PI())/2)^2)*PI())/2)))*('Calcification Rates'!$H$68-'Calcification Rates'!$I$68)</f>
        <v>62.891010790502726</v>
      </c>
      <c r="EF82" s="2">
        <f>((((((((($A82*2)/PI())/2)+('Calcification Rates'!$F$68+'Calcification Rates'!$G$68))^2)*PI())/2))-((((((($A82*2)/PI())/2)^2)*PI())/2)))*('Calcification Rates'!$H$68+'Calcification Rates'!$I$68)</f>
        <v>110.49313780897369</v>
      </c>
      <c r="EG82" s="2">
        <f>((((1-'Calcification Rates'!$J$69)*$A82)*'Calcification Rates'!$F$69*0.1)+('Calcification Rates'!$J$69*$A82*'Calcification Rates'!$F$69))*'Calcification Rates'!$H$69</f>
        <v>24.554156000000006</v>
      </c>
      <c r="EH82" s="2">
        <f>((((1-'Calcification Rates'!$J$69)*EC82)*(('Calcification Rates'!$F$69-'Calcification Rates'!$G$69)*0.1))+('Calcification Rates'!$J$69*EC82*('Calcification Rates'!$F$69-'Calcification Rates'!$G$69)))*('Calcification Rates'!$H$69-'Calcification Rates'!$I$69)</f>
        <v>25.060696617901872</v>
      </c>
      <c r="EI82" s="2">
        <f>((((1-'Calcification Rates'!$J$69)*EC82)*(('Calcification Rates'!$F$69+'Calcification Rates'!$G$69)*0.1))+('Calcification Rates'!$J$69*EC82*('Calcification Rates'!$F$69+'Calcification Rates'!$G$69)))*('Calcification Rates'!$H$69+'Calcification Rates'!$I$69)</f>
        <v>43.707623670349371</v>
      </c>
      <c r="EJ82" s="2">
        <f>(2*'Calcification Rates'!$F$70*'Calcification Rates'!$H$70)+0.1*'Calcification Rates'!$F$70*(DT82+(2*'Calcification Rates'!$F$70))*'Calcification Rates'!$H$70</f>
        <v>8.7513625454994752</v>
      </c>
      <c r="EK82" s="2">
        <f>(2*('Calcification Rates'!$F$70-'Calcification Rates'!$G$70)*('Calcification Rates'!$H$70-'Calcification Rates'!$I$70))+(0.1*('Calcification Rates'!$F$70-'Calcification Rates'!$G$70)*(DT82+(2*'Calcification Rates'!$F$70-'Calcification Rates'!$G$70)))*('Calcification Rates'!$H$70-'Calcification Rates'!$I$70)</f>
        <v>5.0876481430662288</v>
      </c>
      <c r="EL82" s="2">
        <f>(2*('Calcification Rates'!$F$70+'Calcification Rates'!$G$70)*('Calcification Rates'!$H$70+'Calcification Rates'!$I$70))+(0.1*('Calcification Rates'!$F$70+'Calcification Rates'!$G$70)*(DT82+(2*'Calcification Rates'!$F$70+'Calcification Rates'!$G$70)))*('Calcification Rates'!$H$70+'Calcification Rates'!$I$70)</f>
        <v>13.413440191292759</v>
      </c>
      <c r="EM82" s="2">
        <f>((((1-'Calcification Rates'!$J$71)*$A82)*'Calcification Rates'!$F$71*0.1)+('Calcification Rates'!$J$71*$A82*'Calcification Rates'!$F$71))*'Calcification Rates'!$H$71</f>
        <v>180.76481006308114</v>
      </c>
      <c r="EN82" s="2">
        <f>((((1-'Calcification Rates'!$J$71)*$A82)*(('Calcification Rates'!$F$71-'Calcification Rates'!$G$71)*0.1))+('Calcification Rates'!$J$71*$A82*('Calcification Rates'!$F$71-'Calcification Rates'!$G$71)))*('Calcification Rates'!$H$71-'Calcification Rates'!$I$71)</f>
        <v>129.28993624021368</v>
      </c>
      <c r="EO82" s="2">
        <f>((((1-'Calcification Rates'!$J$71)*$A82)*(('Calcification Rates'!$F$71+'Calcification Rates'!$G$71)*0.1))+('Calcification Rates'!$J$71*$A82*('Calcification Rates'!$F$71+'Calcification Rates'!$G$71)))*('Calcification Rates'!$H$71+'Calcification Rates'!$I$71)</f>
        <v>240.42143982566174</v>
      </c>
      <c r="EP82" s="2">
        <f>(2*'Calcification Rates'!$F$72*'Calcification Rates'!$H$72)+0.1*'Calcification Rates'!$F$72*($A82+(2*'Calcification Rates'!$F$72))*'Calcification Rates'!$H$72</f>
        <v>17.970423863530023</v>
      </c>
      <c r="EQ82" s="2">
        <f>(2*('Calcification Rates'!$F$72-'Calcification Rates'!$G$72)*('Calcification Rates'!$H$72-'Calcification Rates'!$I$72))+(0.1*('Calcification Rates'!$F$72-'Calcification Rates'!$G$72)*($A82+(2*'Calcification Rates'!$F$72-'Calcification Rates'!$G$72)))*('Calcification Rates'!$H$72-'Calcification Rates'!$I$72)</f>
        <v>10.482018509731214</v>
      </c>
      <c r="ER82" s="2">
        <f>(2*('Calcification Rates'!$F$72+'Calcification Rates'!$G$72)*('Calcification Rates'!$H$72+'Calcification Rates'!$I$72))+(0.1*('Calcification Rates'!$F$72+'Calcification Rates'!$G$72)*($A82+(2*'Calcification Rates'!$F$72+'Calcification Rates'!$G$72)))*('Calcification Rates'!$H$72+'Calcification Rates'!$I$72)</f>
        <v>27.453101747303052</v>
      </c>
      <c r="ES82" s="2">
        <f>$A82*'Calcification Rates'!$F$73*'Calcification Rates'!$H$73</f>
        <v>108.00000000000003</v>
      </c>
      <c r="ET82" s="2">
        <f>$A82*('Calcification Rates'!$F$73-'Calcification Rates'!$G$73)*('Calcification Rates'!$H$73-'Calcification Rates'!$I$73)</f>
        <v>75.615200000000002</v>
      </c>
      <c r="EU82" s="2">
        <f>$A82*('Calcification Rates'!$F$73+'Calcification Rates'!$G$73)*('Calcification Rates'!$H$73+'Calcification Rates'!$I$73)</f>
        <v>146.11520000000002</v>
      </c>
      <c r="EV82" s="2">
        <f>(2*'Calcification Rates'!$F$74*'Calcification Rates'!$H$74)+0.1*'Calcification Rates'!$F$74*($A82+(2*'Calcification Rates'!$F$74))*'Calcification Rates'!$H$74</f>
        <v>17.970423863530023</v>
      </c>
      <c r="EW82" s="2">
        <f>(2*('Calcification Rates'!$F$74-'Calcification Rates'!$G$74)*('Calcification Rates'!$H$74-'Calcification Rates'!$I$74))+(0.1*('Calcification Rates'!$F$74-'Calcification Rates'!$G$74)*($A82+(2*'Calcification Rates'!$F$74-'Calcification Rates'!$G$74)))*('Calcification Rates'!$H$74-'Calcification Rates'!$I$74)</f>
        <v>10.482018509731214</v>
      </c>
      <c r="EX82" s="2">
        <f>(2*('Calcification Rates'!$F$74+'Calcification Rates'!$G$74)*('Calcification Rates'!$H$74+'Calcification Rates'!$I$74))+(0.1*('Calcification Rates'!$F$74+'Calcification Rates'!$G$74)*($A82+(2*'Calcification Rates'!$F$74+'Calcification Rates'!$G$74)))*('Calcification Rates'!$H$74+'Calcification Rates'!$I$74)</f>
        <v>27.453101747303052</v>
      </c>
      <c r="EY82" s="2">
        <f>$A82*'Calcification Rates'!$F$75*'Calcification Rates'!$H$75</f>
        <v>67.449589115646276</v>
      </c>
      <c r="EZ82" s="2">
        <f>$A82*('Calcification Rates'!$F$75-'Calcification Rates'!$G$75)*('Calcification Rates'!$H$75-'Calcification Rates'!$I$75)</f>
        <v>52.360088912073294</v>
      </c>
      <c r="FA82" s="2">
        <f>$A82*('Calcification Rates'!$F$75+'Calcification Rates'!$G$75)*('Calcification Rates'!$H$75+'Calcification Rates'!$I$75)</f>
        <v>84.293934673181383</v>
      </c>
      <c r="FB82" s="2">
        <f>((((1-'Calcification Rates'!$J$76)*$A82)*'Calcification Rates'!$F$76*0.1)+('Calcification Rates'!$J$76*$A82*'Calcification Rates'!$F$76))*'Calcification Rates'!$H$76</f>
        <v>46.180799999999998</v>
      </c>
      <c r="FC82" s="2">
        <f>((((1-'Calcification Rates'!$J$76)*$A82)*(('Calcification Rates'!$F$76-'Calcification Rates'!$G$76)*0.1))+('Calcification Rates'!$J$76*$A82*('Calcification Rates'!$F$76-'Calcification Rates'!$G$76)))*('Calcification Rates'!$H$76-'Calcification Rates'!$I$76)</f>
        <v>32.322455039999994</v>
      </c>
      <c r="FD82" s="2">
        <f>((((1-'Calcification Rates'!$J$76)*$A82)*(('Calcification Rates'!$F$76+'Calcification Rates'!$G$76)*0.1))+('Calcification Rates'!$J$76*$A82*('Calcification Rates'!$F$76+'Calcification Rates'!$G$76)))*('Calcification Rates'!$H$76+'Calcification Rates'!$I$76)</f>
        <v>62.493911039999993</v>
      </c>
      <c r="FE82" s="113">
        <f>$A82*'Calcification Rates'!$F$77*'Calcification Rates'!$H$77</f>
        <v>141.60000000000002</v>
      </c>
      <c r="FF82" s="113">
        <f>$A82*('Calcification Rates'!$F$77-'Calcification Rates'!$G$77)*('Calcification Rates'!$H$77-'Calcification Rates'!$I$77)</f>
        <v>98.952000000000012</v>
      </c>
      <c r="FG82" s="113">
        <f>$A82*('Calcification Rates'!$F$77+'Calcification Rates'!$G$77)*('Calcification Rates'!$H$77+'Calcification Rates'!$I$77)</f>
        <v>191.84000000000006</v>
      </c>
      <c r="FH82" s="113">
        <f>$A82*'Calcification Rates'!$F$81*'Calcification Rates'!$H$81</f>
        <v>14.239999999999998</v>
      </c>
      <c r="FI82" s="113">
        <f>$A82*('Calcification Rates'!$F$81-'Calcification Rates'!$G$81)*('Calcification Rates'!$H$81-'Calcification Rates'!$I$81)</f>
        <v>8.08</v>
      </c>
      <c r="FJ82" s="113">
        <f>$A82*('Calcification Rates'!$F$81+'Calcification Rates'!$G$81)*('Calcification Rates'!$H$81+'Calcification Rates'!$I$81)</f>
        <v>20.399999999999999</v>
      </c>
      <c r="FK82" s="113">
        <f>$A82*'Calcification Rates'!$F$84*'Calcification Rates'!$H$84</f>
        <v>14.239999999999998</v>
      </c>
      <c r="FL82" s="113">
        <f>$A82*('Calcification Rates'!$F$84-'Calcification Rates'!$G$84)*('Calcification Rates'!$H$84-'Calcification Rates'!$I$84)</f>
        <v>8.08</v>
      </c>
      <c r="FM82" s="113">
        <f>$A82*('Calcification Rates'!$F$84+'Calcification Rates'!$G$84)*('Calcification Rates'!$H$84+'Calcification Rates'!$I$84)</f>
        <v>20.399999999999999</v>
      </c>
    </row>
    <row r="83" spans="1:169" x14ac:dyDescent="0.3">
      <c r="A83" s="1">
        <v>81</v>
      </c>
      <c r="B83" s="2">
        <f>((((1-'Calcification Rates'!$J$11)*A83)*'Calcification Rates'!$F$11*0.1)+('Calcification Rates'!$J$11*A83*'Calcification Rates'!$F$11))*'Calcification Rates'!$H$11</f>
        <v>183.02437018886965</v>
      </c>
      <c r="C83" s="2">
        <f>((((1-'Calcification Rates'!$J$11)*A83)*(('Calcification Rates'!$F$11-'Calcification Rates'!$G$11)*0.1))+('Calcification Rates'!$J$11*A83*('Calcification Rates'!$F$11-'Calcification Rates'!$G$11)))*('Calcification Rates'!$H$11-'Calcification Rates'!$I$11)</f>
        <v>130.90606044321632</v>
      </c>
      <c r="D83" s="2">
        <f>((((1-'Calcification Rates'!$J$11)*A83)*(('Calcification Rates'!$F$11+'Calcification Rates'!$G$11)*0.1))+('Calcification Rates'!$J$11*A83*('Calcification Rates'!$F$11+'Calcification Rates'!$G$11)))*('Calcification Rates'!$H$11+'Calcification Rates'!$I$11)</f>
        <v>243.4267078234825</v>
      </c>
      <c r="E83" s="2">
        <f>((((1-'Calcification Rates'!$J$12)*A83)*'Calcification Rates'!$F$12*0.1)+('Calcification Rates'!$J$12*A83*'Calcification Rates'!$F$12))*'Calcification Rates'!$H$12</f>
        <v>31.776487453358634</v>
      </c>
      <c r="F83" s="2">
        <f>((((1-'Calcification Rates'!$J$12)*A83)*(('Calcification Rates'!$F$12-'Calcification Rates'!$G$12)*0.1))+('Calcification Rates'!$J$12*A83*('Calcification Rates'!$F$12-'Calcification Rates'!$G$12)))*('Calcification Rates'!$H$12-'Calcification Rates'!$I$12)</f>
        <v>23.957934799145068</v>
      </c>
      <c r="G83" s="2">
        <f>((((1-'Calcification Rates'!$J$12)*A83)*(('Calcification Rates'!$F$12+'Calcification Rates'!$G$12)*0.1))+('Calcification Rates'!$J$12*A83*('Calcification Rates'!$F$12+'Calcification Rates'!$G$12)))*('Calcification Rates'!$H$12+'Calcification Rates'!$I$12)</f>
        <v>40.591604994600537</v>
      </c>
      <c r="H83" s="2">
        <f>(2*'Calcification Rates'!$F$13*'Calcification Rates'!$H$13)+0.1*'Calcification Rates'!$F$13*(A83+(2*'Calcification Rates'!$F$13))*'Calcification Rates'!$H$13</f>
        <v>18.145868306962182</v>
      </c>
      <c r="I83" s="2">
        <f>(2*('Calcification Rates'!$F$13-'Calcification Rates'!$G$13)*('Calcification Rates'!$H$13-'Calcification Rates'!$I$13))+(0.1*('Calcification Rates'!$F$13-'Calcification Rates'!$G$13)*(A83+(2*'Calcification Rates'!$F$13-'Calcification Rates'!$G$13)))*('Calcification Rates'!$H$13-'Calcification Rates'!$I$13)</f>
        <v>10.58467671689548</v>
      </c>
      <c r="J83" s="2">
        <f>(2*('Calcification Rates'!$F$13+'Calcification Rates'!$G$13)*('Calcification Rates'!$H$13+'Calcification Rates'!$I$13))+(0.1*('Calcification Rates'!$F$13+'Calcification Rates'!$G$13)*(A83+(2*'Calcification Rates'!$F$13+'Calcification Rates'!$G$13)))*('Calcification Rates'!$H$13+'Calcification Rates'!$I$13)</f>
        <v>27.720285197189924</v>
      </c>
      <c r="K83" s="2">
        <f>(2*'Calcification Rates'!$F$14*'Calcification Rates'!$H$14)+0.1*'Calcification Rates'!$F$14*(A83+(2*'Calcification Rates'!$F$14))*'Calcification Rates'!$H$14</f>
        <v>33.861488121114682</v>
      </c>
      <c r="L83" s="2">
        <f>(2*('Calcification Rates'!$F$14-'Calcification Rates'!$G$14)*('Calcification Rates'!$H$14-'Calcification Rates'!$I$14))+(0.1*('Calcification Rates'!$F$14-'Calcification Rates'!$G$14)*(A83+(2*'Calcification Rates'!$F$14-'Calcification Rates'!$G$14)))*('Calcification Rates'!$H$14-'Calcification Rates'!$I$14)</f>
        <v>21.158841324217661</v>
      </c>
      <c r="M83" s="2">
        <f>(2*('Calcification Rates'!$F$14+'Calcification Rates'!$G$14)*('Calcification Rates'!$H$14+'Calcification Rates'!$I$14))+(0.1*('Calcification Rates'!$F$14+'Calcification Rates'!$G$14)*(A83+(2*'Calcification Rates'!$F$14+'Calcification Rates'!$G$14)))*('Calcification Rates'!$H$14+'Calcification Rates'!$I$14)</f>
        <v>49.591923988611335</v>
      </c>
      <c r="N83" s="2">
        <f>((((((((($A83*2)/PI())/2)+'Calcification Rates'!$F$15)^2)*PI())/2))-((((((($A83*2)/PI())/2)^2)*PI())/2)))*'Calcification Rates'!$H$15</f>
        <v>100.94937039296153</v>
      </c>
      <c r="O83" s="2">
        <f>((((((((($A83*2)/PI())/2)+('Calcification Rates'!$F$15-'Calcification Rates'!$G$15))^2)*PI())/2))-((((((($A83*2)/PI())/2)^2)*PI())/2)))*('Calcification Rates'!$H$15-'Calcification Rates'!$I$15)</f>
        <v>77.078762496411358</v>
      </c>
      <c r="P83" s="2">
        <f>((((((((($A83*2)/PI())/2)+('Calcification Rates'!$F$15+'Calcification Rates'!$G$15))^2)*PI())/2))-((((((($A83*2)/PI())/2)^2)*PI())/2)))*('Calcification Rates'!$H$15+'Calcification Rates'!$I$15)</f>
        <v>127.78916258349139</v>
      </c>
      <c r="Q83" s="2">
        <f>(2*'Calcification Rates'!$F$16*'Calcification Rates'!$H$16)+0.1*'Calcification Rates'!$F$16*(A83+(2*'Calcification Rates'!$F$16))*'Calcification Rates'!$H$16</f>
        <v>33.861488121114682</v>
      </c>
      <c r="R83" s="2">
        <f>(2*('Calcification Rates'!$F$16-'Calcification Rates'!$G$16)*('Calcification Rates'!$H$16-'Calcification Rates'!$I$16))+(0.1*('Calcification Rates'!$F$16-'Calcification Rates'!$G$16)*(A83+(2*'Calcification Rates'!$F$16-'Calcification Rates'!$G$16)))*('Calcification Rates'!$H$16-'Calcification Rates'!$I$16)</f>
        <v>21.158841324217661</v>
      </c>
      <c r="S83" s="2">
        <f>(2*('Calcification Rates'!$F$16+'Calcification Rates'!$G$16)*('Calcification Rates'!$H$16+'Calcification Rates'!$I$16))+(0.1*('Calcification Rates'!$F$16+'Calcification Rates'!$G$16)*(A83+(2*'Calcification Rates'!$F$16+'Calcification Rates'!$G$16)))*('Calcification Rates'!$H$16+'Calcification Rates'!$I$16)</f>
        <v>49.591923988611335</v>
      </c>
      <c r="T83" s="2">
        <f>$A83*'Calcification Rates'!$F$17*'Calcification Rates'!$H$17</f>
        <v>99.216292062019619</v>
      </c>
      <c r="U83" s="2">
        <f>$A83*('Calcification Rates'!$F$17-'Calcification Rates'!$G$17)*('Calcification Rates'!$H$17-'Calcification Rates'!$I$17)</f>
        <v>75.966283485754971</v>
      </c>
      <c r="V83" s="2">
        <f>$A83*('Calcification Rates'!$F$17+'Calcification Rates'!$G$17)*('Calcification Rates'!$H$17+'Calcification Rates'!$I$17)</f>
        <v>125.24776282514621</v>
      </c>
      <c r="W83" s="2">
        <f>$A83*'Calcification Rates'!$F$22*'Calcification Rates'!$H$22</f>
        <v>14.417999999999999</v>
      </c>
      <c r="X83" s="2">
        <f>$A83*('Calcification Rates'!$F$22-'Calcification Rates'!$G$22)*('Calcification Rates'!$H$22-'Calcification Rates'!$I$22)</f>
        <v>8.1809999999999992</v>
      </c>
      <c r="Y83" s="2">
        <f>$A83*('Calcification Rates'!$F$22+'Calcification Rates'!$G$22)*('Calcification Rates'!$H$22+'Calcification Rates'!$I$22)</f>
        <v>20.655000000000001</v>
      </c>
      <c r="Z83" s="2">
        <f>((((((((($A83*2)/PI())/2)+'Calcification Rates'!$F$25)^2)*PI())/2))-((((((($A83*2)/PI())/2)^2)*PI())/2)))*'Calcification Rates'!$H$25</f>
        <v>150.77361029994276</v>
      </c>
      <c r="AA83" s="2">
        <f>((((((((($A83*2)/PI())/2)+('Calcification Rates'!$F$25-'Calcification Rates'!$G$25))^2)*PI())/2))-((((((($A83*2)/PI())/2)^2)*PI())/2)))*('Calcification Rates'!$H$25-'Calcification Rates'!$I$25)</f>
        <v>65.941218763913639</v>
      </c>
      <c r="AB83" s="2">
        <f>((((((((($A83*2)/PI())/2)+('Calcification Rates'!$F$25+'Calcification Rates'!$G$25))^2)*PI())/2))-((((((($A83*2)/PI())/2)^2)*PI())/2)))*('Calcification Rates'!$H$25+'Calcification Rates'!$I$25)</f>
        <v>237.25194683927674</v>
      </c>
      <c r="AC83" s="2">
        <f>((((((((($A83*2)/PI())/2)+'Calcification Rates'!$F$26)^2)*PI())/2))-((((((($A83*2)/PI())/2)^2)*PI())/2)))*'Calcification Rates'!$H$26</f>
        <v>150.77361029994276</v>
      </c>
      <c r="AD83" s="2">
        <f>((((((((($A83*2)/PI())/2)+('Calcification Rates'!$F$26-'Calcification Rates'!$G$26))^2)*PI())/2))-((((((($A83*2)/PI())/2)^2)*PI())/2)))*('Calcification Rates'!$H$26-'Calcification Rates'!$I$26)</f>
        <v>65.941218763913639</v>
      </c>
      <c r="AE83" s="2">
        <f>((((((((($A83*2)/PI())/2)+('Calcification Rates'!$F$26+'Calcification Rates'!$G$26))^2)*PI())/2))-((((((($A83*2)/PI())/2)^2)*PI())/2)))*('Calcification Rates'!$H$26+'Calcification Rates'!$I$26)</f>
        <v>237.25194683927674</v>
      </c>
      <c r="AF83" s="2">
        <f>((((((((($A83*2)/PI())/2)+'Calcification Rates'!$F$27)^2)*PI())/2))-((((((($A83*2)/PI())/2)^2)*PI())/2)))*'Calcification Rates'!$H$27</f>
        <v>150.77361029994276</v>
      </c>
      <c r="AG83" s="2">
        <f>((((((((($A83*2)/PI())/2)+('Calcification Rates'!$F$27-'Calcification Rates'!$G$27))^2)*PI())/2))-((((((($A83*2)/PI())/2)^2)*PI())/2)))*('Calcification Rates'!$H$27-'Calcification Rates'!$I$27)</f>
        <v>65.941218763913639</v>
      </c>
      <c r="AH83" s="2">
        <f>((((((((($A83*2)/PI())/2)+('Calcification Rates'!$F$27+'Calcification Rates'!$G$27))^2)*PI())/2))-((((((($A83*2)/PI())/2)^2)*PI())/2)))*('Calcification Rates'!$H$27+'Calcification Rates'!$I$27)</f>
        <v>237.25194683927674</v>
      </c>
      <c r="AI83" s="2">
        <f>$A83*'Calcification Rates'!$F$29*'Calcification Rates'!$H$29</f>
        <v>130.70969999999997</v>
      </c>
      <c r="AJ83" s="2">
        <f>$A83*('Calcification Rates'!$F$29-'Calcification Rates'!$G$29)*('Calcification Rates'!$H$29-'Calcification Rates'!$I$29)</f>
        <v>120.93947999999999</v>
      </c>
      <c r="AK83" s="2">
        <f>$A83*('Calcification Rates'!$F$29+'Calcification Rates'!$G$29)*('Calcification Rates'!$H$29+'Calcification Rates'!$I$29)</f>
        <v>140.47991999999996</v>
      </c>
      <c r="AL83" s="2">
        <f>(2*'Calcification Rates'!$F$30*'Calcification Rates'!$H$30)+0.1*'Calcification Rates'!$F$30*($A83+(2*'Calcification Rates'!$F$30))*'Calcification Rates'!$H$30</f>
        <v>18.145868306962182</v>
      </c>
      <c r="AM83" s="2">
        <f>(2*('Calcification Rates'!$F$30-'Calcification Rates'!$G$30)*('Calcification Rates'!$H$30-'Calcification Rates'!$I$30))+(0.1*('Calcification Rates'!$F$30-'Calcification Rates'!$G$30)*($A83+(2*'Calcification Rates'!$F$30-'Calcification Rates'!$G$30)))*('Calcification Rates'!$H$30-'Calcification Rates'!$I$30)</f>
        <v>10.58467671689548</v>
      </c>
      <c r="AN83" s="2">
        <f>(2*('Calcification Rates'!$F$30+'Calcification Rates'!$G$30)*('Calcification Rates'!$H$30+'Calcification Rates'!$I$30))+(0.1*('Calcification Rates'!$F$30+'Calcification Rates'!$G$30)*($A83+(2*'Calcification Rates'!$F$30+'Calcification Rates'!$G$30)))*('Calcification Rates'!$H$30+'Calcification Rates'!$I$30)</f>
        <v>27.720285197189924</v>
      </c>
      <c r="AO83" s="2">
        <f>((((((((($A83*2)/PI())/2)+'Calcification Rates'!$F$31)^2)*PI())/2))-((((((($A83*2)/PI())/2)^2)*PI())/2)))*'Calcification Rates'!$H$31</f>
        <v>271.31818361875168</v>
      </c>
      <c r="AP83" s="2">
        <f>((((((((($A83*2)/PI())/2)+('Calcification Rates'!$F$31-'Calcification Rates'!$G$31))^2)*PI())/2))-((((((($A83*2)/PI())/2)^2)*PI())/2)))*('Calcification Rates'!$H$31-'Calcification Rates'!$I$31)</f>
        <v>168.73490557751396</v>
      </c>
      <c r="AQ83" s="2">
        <f>((((((((($A83*2)/PI())/2)+('Calcification Rates'!$F$31+'Calcification Rates'!$G$31))^2)*PI())/2))-((((((($A83*2)/PI())/2)^2)*PI())/2)))*('Calcification Rates'!$H$31+'Calcification Rates'!$I$31)</f>
        <v>399.22152385407963</v>
      </c>
      <c r="AR83" s="2">
        <f>(2*'Calcification Rates'!$F$32*'Calcification Rates'!$H$32)+0.1*'Calcification Rates'!$F$32*($A83+(2*'Calcification Rates'!$F$32))*'Calcification Rates'!$H$32</f>
        <v>18.145868306962182</v>
      </c>
      <c r="AS83" s="2">
        <f>(2*('Calcification Rates'!$F$32-'Calcification Rates'!$G$32)*('Calcification Rates'!$H$32-'Calcification Rates'!$I$32))+(0.1*('Calcification Rates'!$F$32-'Calcification Rates'!$G$32)*($A83+(2*'Calcification Rates'!$F$32-'Calcification Rates'!$G$32)))*('Calcification Rates'!$H$32-'Calcification Rates'!$I$32)</f>
        <v>10.58467671689548</v>
      </c>
      <c r="AT83" s="2">
        <f>(2*('Calcification Rates'!$F$32+'Calcification Rates'!$G$32)*('Calcification Rates'!$H$32+'Calcification Rates'!$I$32))+(0.1*('Calcification Rates'!$F$32+'Calcification Rates'!$G$32)*($A83+(2*'Calcification Rates'!$F$32+'Calcification Rates'!$G$32)))*('Calcification Rates'!$H$32+'Calcification Rates'!$I$32)</f>
        <v>27.720285197189924</v>
      </c>
      <c r="AU83" s="2">
        <f>((((((((($A83*2)/PI())/2)+'Calcification Rates'!$F$36)^2)*PI())/2))-((((((($A83*2)/PI())/2)^2)*PI())/2)))*'Calcification Rates'!$H$36</f>
        <v>106.59874692896571</v>
      </c>
      <c r="AV83" s="2">
        <f>((((((((($A83*2)/PI())/2)+('Calcification Rates'!$F$36-'Calcification Rates'!$G$36))^2)*PI())/2))-((((((($A83*2)/PI())/2)^2)*PI())/2)))*('Calcification Rates'!$H$36-'Calcification Rates'!$I$36)</f>
        <v>81.806086194377087</v>
      </c>
      <c r="AW83" s="2">
        <f>((((((((($A83*2)/PI())/2)+('Calcification Rates'!$F$36+'Calcification Rates'!$G$36))^2)*PI())/2))-((((((($A83*2)/PI())/2)^2)*PI())/2)))*('Calcification Rates'!$H$36+'Calcification Rates'!$I$36)</f>
        <v>134.18447448133296</v>
      </c>
      <c r="AX83" s="2">
        <f>$A83*'Calcification Rates'!$F$37*'Calcification Rates'!$H$37</f>
        <v>104.68396568181819</v>
      </c>
      <c r="AY83" s="2">
        <f>$A83*('Calcification Rates'!$F$37-'Calcification Rates'!$G$37)*('Calcification Rates'!$H$37-'Calcification Rates'!$I$37)</f>
        <v>80.582410772988595</v>
      </c>
      <c r="AZ83" s="2">
        <f>$A83*('Calcification Rates'!$F$37+'Calcification Rates'!$G$37)*('Calcification Rates'!$H$37+'Calcification Rates'!$I$37)</f>
        <v>131.37350972585315</v>
      </c>
      <c r="BA83" s="2">
        <f>$A83*'Calcification Rates'!$F$38*'Calcification Rates'!$H$38</f>
        <v>155.80150200000003</v>
      </c>
      <c r="BB83" s="2">
        <f>$A83*('Calcification Rates'!$F$38-'Calcification Rates'!$G$38)*('Calcification Rates'!$H$38-'Calcification Rates'!$I$38)</f>
        <v>118.87773054545455</v>
      </c>
      <c r="BC83" s="2">
        <f>$A83*('Calcification Rates'!$F$38+'Calcification Rates'!$G$38)*('Calcification Rates'!$H$38+'Calcification Rates'!$I$38)</f>
        <v>197.02804500000002</v>
      </c>
      <c r="BD83" s="2">
        <f>(2*'Calcification Rates'!$F$39*'Calcification Rates'!$H$39)+0.1*'Calcification Rates'!$F$39*(AN83+(2*'Calcification Rates'!$F$39))*'Calcification Rates'!$H$39</f>
        <v>8.7982383971591602</v>
      </c>
      <c r="BE83" s="2">
        <f>(2*('Calcification Rates'!$F$39-'Calcification Rates'!$G$39)*('Calcification Rates'!$H$39-'Calcification Rates'!$I$39))+(0.1*('Calcification Rates'!$F$39-'Calcification Rates'!$G$39)*(AN83+(2*'Calcification Rates'!$F$39-'Calcification Rates'!$G$39)))*('Calcification Rates'!$H$39-'Calcification Rates'!$I$39)</f>
        <v>5.1150767170155795</v>
      </c>
      <c r="BF83" s="2">
        <f>(2*('Calcification Rates'!$F$39+'Calcification Rates'!$G$39)*('Calcification Rates'!$H$39+'Calcification Rates'!$I$39))+(0.1*('Calcification Rates'!$F$39+'Calcification Rates'!$G$39)*(AN83+(2*'Calcification Rates'!$F$39+'Calcification Rates'!$G$39)))*('Calcification Rates'!$H$39+'Calcification Rates'!$I$39)</f>
        <v>13.484827187186212</v>
      </c>
      <c r="BG83" s="2">
        <f>((((((((($A83*2)/PI())/2)+'Calcification Rates'!$F$40)^2)*PI())/2))-((((((($A83*2)/PI())/2)^2)*PI())/2)))*'Calcification Rates'!$H$40</f>
        <v>106.59874692896571</v>
      </c>
      <c r="BH83" s="2">
        <f>((((((((($A83*2)/PI())/2)+('Calcification Rates'!$F$40-'Calcification Rates'!$G$40))^2)*PI())/2))-((((((($A83*2)/PI())/2)^2)*PI())/2)))*('Calcification Rates'!$H$40-'Calcification Rates'!$I$40)</f>
        <v>81.806086194377087</v>
      </c>
      <c r="BI83" s="2">
        <f>((((((((($A83*2)/PI())/2)+('Calcification Rates'!$F$40+'Calcification Rates'!$G$40))^2)*PI())/2))-((((((($A83*2)/PI())/2)^2)*PI())/2)))*('Calcification Rates'!$H$40+'Calcification Rates'!$I$40)</f>
        <v>134.18447448133296</v>
      </c>
      <c r="BJ83" s="2">
        <f>((((((((($A83*2)/PI())/2)+'Calcification Rates'!$F$41)^2)*PI())/2))-((((((($A83*2)/PI())/2)^2)*PI())/2)))*'Calcification Rates'!$H$41</f>
        <v>122.72765461724457</v>
      </c>
      <c r="BK83" s="2">
        <f>((((((((($A83*2)/PI())/2)+('Calcification Rates'!$F$41-'Calcification Rates'!$G$41))^2)*PI())/2))-((((((($A83*2)/PI())/2)^2)*PI())/2)))*('Calcification Rates'!$H$41-'Calcification Rates'!$I$41)</f>
        <v>98.573201702114261</v>
      </c>
      <c r="BL83" s="2">
        <f>((((((((($A83*2)/PI())/2)+('Calcification Rates'!$F$41+'Calcification Rates'!$G$41))^2)*PI())/2))-((((((($A83*2)/PI())/2)^2)*PI())/2)))*('Calcification Rates'!$H$41+'Calcification Rates'!$I$41)</f>
        <v>149.27107854215259</v>
      </c>
      <c r="BM83" s="2">
        <f>((((1-'Calcification Rates'!$J$42)*$A83)*'Calcification Rates'!$F$42*0.1)+('Calcification Rates'!$J$42*$A83*'Calcification Rates'!$F$42))*'Calcification Rates'!$H$42</f>
        <v>31.776487453358634</v>
      </c>
      <c r="BN83" s="2">
        <f>((((1-'Calcification Rates'!$J$42)*BI83)*(('Calcification Rates'!$F$42-'Calcification Rates'!$G$42)*0.1))+('Calcification Rates'!$J$42*BI83*('Calcification Rates'!$F$42-'Calcification Rates'!$G$42)))*('Calcification Rates'!$H$42-'Calcification Rates'!$I$42)</f>
        <v>39.688677662732346</v>
      </c>
      <c r="BO83" s="2">
        <f>((((1-'Calcification Rates'!$J$42)*BI83)*(('Calcification Rates'!$F$42+'Calcification Rates'!$G$42)*0.1))+('Calcification Rates'!$J$42*BI83*('Calcification Rates'!$F$42+'Calcification Rates'!$G$42)))*('Calcification Rates'!$H$42+'Calcification Rates'!$I$42)</f>
        <v>67.243989932769423</v>
      </c>
      <c r="BP83" s="2">
        <f>(2*'Calcification Rates'!$F$43*'Calcification Rates'!$H$43)+0.1*'Calcification Rates'!$F$43*($A83+(2*'Calcification Rates'!$F$43))*'Calcification Rates'!$H$43</f>
        <v>18.145868306962182</v>
      </c>
      <c r="BQ83" s="2">
        <f>(2*('Calcification Rates'!$F$43-'Calcification Rates'!$G$43)*('Calcification Rates'!$H$43-'Calcification Rates'!$I$43))+(0.1*('Calcification Rates'!$F$43-'Calcification Rates'!$G$43)*($A83+(2*'Calcification Rates'!$F$43-'Calcification Rates'!$G$43)))*('Calcification Rates'!$H$43-'Calcification Rates'!$I$43)</f>
        <v>10.58467671689548</v>
      </c>
      <c r="BR83" s="2">
        <f>(2*('Calcification Rates'!$F$43+'Calcification Rates'!$G$43)*('Calcification Rates'!$H$43+'Calcification Rates'!$I$43))+(0.1*('Calcification Rates'!$F$43+'Calcification Rates'!$G$43)*($A83+(2*'Calcification Rates'!$F$43+'Calcification Rates'!$G$43)))*('Calcification Rates'!$H$43+'Calcification Rates'!$I$43)</f>
        <v>27.720285197189924</v>
      </c>
      <c r="BS83" s="2">
        <f>$A83*'Calcification Rates'!$F$44*'Calcification Rates'!$H$44</f>
        <v>129.30102000000002</v>
      </c>
      <c r="BT83" s="2">
        <f>$A83*('Calcification Rates'!$F$44-'Calcification Rates'!$G$44)*('Calcification Rates'!$H$44-'Calcification Rates'!$I$44)</f>
        <v>96.21897896504089</v>
      </c>
      <c r="BU83" s="2">
        <f>$A83*('Calcification Rates'!$F$44+'Calcification Rates'!$G$44)*('Calcification Rates'!$H$44+'Calcification Rates'!$I$44)</f>
        <v>166.09986154413684</v>
      </c>
      <c r="BV83" s="2">
        <f>(2*'Calcification Rates'!$F$45*'Calcification Rates'!$H$45)+0.1*'Calcification Rates'!$F$45*($A83+(2*'Calcification Rates'!$F$45))*'Calcification Rates'!$H$45</f>
        <v>18.145868306962182</v>
      </c>
      <c r="BW83" s="2">
        <f>(2*('Calcification Rates'!$F$45-'Calcification Rates'!$G$45)*('Calcification Rates'!$H$45-'Calcification Rates'!$I$45))+(0.1*('Calcification Rates'!$F$45-'Calcification Rates'!$G$45)*($A83+(2*'Calcification Rates'!$F$45-'Calcification Rates'!$G$45)))*('Calcification Rates'!$H$45-'Calcification Rates'!$I$45)</f>
        <v>10.58467671689548</v>
      </c>
      <c r="BX83" s="2">
        <f>(2*('Calcification Rates'!$F$45+'Calcification Rates'!$G$45)*('Calcification Rates'!$H$45+'Calcification Rates'!$I$45))+(0.1*('Calcification Rates'!$F$45+'Calcification Rates'!$G$45)*($A83+(2*'Calcification Rates'!$F$45+'Calcification Rates'!$G$45)))*('Calcification Rates'!$H$45+'Calcification Rates'!$I$45)</f>
        <v>27.720285197189924</v>
      </c>
      <c r="BY83" s="2">
        <f>$A83*'Calcification Rates'!$F$46*'Calcification Rates'!$H$46</f>
        <v>32.8536</v>
      </c>
      <c r="BZ83" s="2">
        <f>$A83*('Calcification Rates'!$F$46-'Calcification Rates'!$G$46)*('Calcification Rates'!$H$46-'Calcification Rates'!$I$46)</f>
        <v>25.338825</v>
      </c>
      <c r="CA83" s="2">
        <f>$A83*('Calcification Rates'!$F$46+'Calcification Rates'!$G$46)*('Calcification Rates'!$H$46+'Calcification Rates'!$I$46)</f>
        <v>41.133825000000009</v>
      </c>
      <c r="CB83" s="2">
        <f>(2*'Calcification Rates'!$F$47*'Calcification Rates'!$H$47)+0.1*'Calcification Rates'!$F$47*(BL83+(2*'Calcification Rates'!$F$47))*'Calcification Rates'!$H$47</f>
        <v>30.123649684303153</v>
      </c>
      <c r="CC83" s="2">
        <f>(2*('Calcification Rates'!$F$47-'Calcification Rates'!$G$47)*('Calcification Rates'!$H$47-'Calcification Rates'!$I$47))+(0.1*('Calcification Rates'!$F$47-'Calcification Rates'!$G$47)*(BL83+(2*'Calcification Rates'!$F$47-'Calcification Rates'!$G$47)))*('Calcification Rates'!$H$47-'Calcification Rates'!$I$47)</f>
        <v>17.59326324120368</v>
      </c>
      <c r="CD83" s="2">
        <f>(2*('Calcification Rates'!$F$47+'Calcification Rates'!$G$47)*('Calcification Rates'!$H$47+'Calcification Rates'!$I$47))+(0.1*('Calcification Rates'!$F$47+'Calcification Rates'!$G$47)*(BL83+(2*'Calcification Rates'!$F$47+'Calcification Rates'!$G$47)))*('Calcification Rates'!$H$47+'Calcification Rates'!$I$47)</f>
        <v>45.961187489580212</v>
      </c>
      <c r="CE83" s="2">
        <f>(2*'Calcification Rates'!$F$48*'Calcification Rates'!$H$48)+0.1*'Calcification Rates'!$F$48*($A83+(2*'Calcification Rates'!$F$48))*'Calcification Rates'!$H$48</f>
        <v>18.145868306962182</v>
      </c>
      <c r="CF83" s="2">
        <f>(2*('Calcification Rates'!$F$48-'Calcification Rates'!$G$48)*('Calcification Rates'!$H$48-'Calcification Rates'!$I$48))+(0.1*('Calcification Rates'!$F$48-'Calcification Rates'!$G$48)*($A83+(2*'Calcification Rates'!$F$48-'Calcification Rates'!$G$48)))*('Calcification Rates'!$H$48-'Calcification Rates'!$I$48)</f>
        <v>10.58467671689548</v>
      </c>
      <c r="CG83" s="2">
        <f>(2*('Calcification Rates'!$F$48+'Calcification Rates'!$G$48)*('Calcification Rates'!$H$48+'Calcification Rates'!$I$48))+(0.1*('Calcification Rates'!$F$48+'Calcification Rates'!$G$48)*($A83+(2*'Calcification Rates'!$F$48+'Calcification Rates'!$G$48)))*('Calcification Rates'!$H$48+'Calcification Rates'!$I$48)</f>
        <v>27.720285197189924</v>
      </c>
      <c r="CH83" s="2">
        <f>((((1-'Calcification Rates'!$J$52)*$A83)*'Calcification Rates'!$F$52*0.1)+('Calcification Rates'!$J$52*$A83*'Calcification Rates'!$F$52))*'Calcification Rates'!$H$52</f>
        <v>179.38816308</v>
      </c>
      <c r="CI83" s="2">
        <f>((((1-'Calcification Rates'!$J$52)*$A83)*(('Calcification Rates'!$F$52-'Calcification Rates'!$G$52)*0.1))+('Calcification Rates'!$J$52*$A83*('Calcification Rates'!$F$52-'Calcification Rates'!$G$52)))*('Calcification Rates'!$H$52-'Calcification Rates'!$I$52)</f>
        <v>117.43001469918346</v>
      </c>
      <c r="CJ83" s="2">
        <f>((((1-'Calcification Rates'!$J$52)*$A83)*(('Calcification Rates'!$F$52+'Calcification Rates'!$G$52)*0.1))+('Calcification Rates'!$J$52*$A83*('Calcification Rates'!$F$52+'Calcification Rates'!$G$52)))*('Calcification Rates'!$H$52+'Calcification Rates'!$I$52)</f>
        <v>253.79386167306606</v>
      </c>
      <c r="CK83" s="2">
        <f>((((1-'Calcification Rates'!$J$53)*$A83)*'Calcification Rates'!$F$53*0.1)+('Calcification Rates'!$J$53*$A83*'Calcification Rates'!$F$53))*'Calcification Rates'!$H$53</f>
        <v>214.67141731309096</v>
      </c>
      <c r="CL83" s="2">
        <f>((((1-'Calcification Rates'!$J$53)*$A83)*(('Calcification Rates'!$F$53-'Calcification Rates'!$G$53)*0.1))+('Calcification Rates'!$J$53*$A83*('Calcification Rates'!$F$53-'Calcification Rates'!$G$53)))*('Calcification Rates'!$H$53-'Calcification Rates'!$I$53)</f>
        <v>148.57104311748733</v>
      </c>
      <c r="CM83" s="2">
        <f>((((1-'Calcification Rates'!$J$53)*$A83)*(('Calcification Rates'!$F$53+'Calcification Rates'!$G$53)*0.1))+('Calcification Rates'!$J$53*$A83*('Calcification Rates'!$F$53+'Calcification Rates'!$G$53)))*('Calcification Rates'!$H$53+'Calcification Rates'!$I$53)</f>
        <v>292.86599320253129</v>
      </c>
      <c r="CN83" s="2">
        <f>((((1-'Calcification Rates'!$J$54)*$A83)*'Calcification Rates'!$F$54*0.1)+('Calcification Rates'!$J$54*$A83*'Calcification Rates'!$F$54))*'Calcification Rates'!$H$54</f>
        <v>183.02437018886965</v>
      </c>
      <c r="CO83" s="2">
        <f>((((1-'Calcification Rates'!$J$54)*$A83)*(('Calcification Rates'!$F$54-'Calcification Rates'!$G$54)*0.1))+('Calcification Rates'!$J$54*$A83*('Calcification Rates'!$F$54-'Calcification Rates'!$G$54)))*('Calcification Rates'!$H$54-'Calcification Rates'!$I$54)</f>
        <v>130.90606044321632</v>
      </c>
      <c r="CP83" s="2">
        <f>((((1-'Calcification Rates'!$J$54)*$A83)*(('Calcification Rates'!$F$54+'Calcification Rates'!$G$54)*0.1))+('Calcification Rates'!$J$54*$A83*('Calcification Rates'!$F$54+'Calcification Rates'!$G$54)))*('Calcification Rates'!$H$54+'Calcification Rates'!$I$54)</f>
        <v>243.4267078234825</v>
      </c>
      <c r="CQ83" s="2">
        <f>((((1-'Calcification Rates'!$J$55)*$A83)*'Calcification Rates'!$F$55*0.1)+('Calcification Rates'!$J$55*$A83*'Calcification Rates'!$F$55))*'Calcification Rates'!$H$55</f>
        <v>183.03836747343749</v>
      </c>
      <c r="CR83" s="2">
        <f>((((1-'Calcification Rates'!$J$55)*$A83)*(('Calcification Rates'!$F$55-'Calcification Rates'!$G$55)*0.1))+('Calcification Rates'!$J$55*$A83*('Calcification Rates'!$F$55-'Calcification Rates'!$G$55)))*('Calcification Rates'!$H$55-'Calcification Rates'!$I$55)</f>
        <v>133.75089763220589</v>
      </c>
      <c r="CS83" s="2">
        <f>((((1-'Calcification Rates'!$J$55)*$A83)*(('Calcification Rates'!$F$55+'Calcification Rates'!$G$55)*0.1))+('Calcification Rates'!$J$55*$A83*('Calcification Rates'!$F$55+'Calcification Rates'!$G$55)))*('Calcification Rates'!$H$55+'Calcification Rates'!$I$55)</f>
        <v>239.8211685805561</v>
      </c>
      <c r="CT83" s="2">
        <f>((((1-'Calcification Rates'!$J$56)*$A83)*'Calcification Rates'!$F$56*0.1)+('Calcification Rates'!$J$56*$A83*'Calcification Rates'!$F$56))*'Calcification Rates'!$H$56</f>
        <v>176.79597705</v>
      </c>
      <c r="CU83" s="2">
        <f>((((1-'Calcification Rates'!$J$56)*$A83)*(('Calcification Rates'!$F$56-'Calcification Rates'!$G$56)*0.1))+('Calcification Rates'!$J$56*$A83*('Calcification Rates'!$F$56-'Calcification Rates'!$G$56)))*('Calcification Rates'!$H$56-'Calcification Rates'!$I$56)</f>
        <v>131.00483474994741</v>
      </c>
      <c r="CV83" s="2">
        <f>((((1-'Calcification Rates'!$J$56)*$A83)*(('Calcification Rates'!$F$56+'Calcification Rates'!$G$56)*0.1))+('Calcification Rates'!$J$56*$A83*('Calcification Rates'!$F$56+'Calcification Rates'!$G$56)))*('Calcification Rates'!$H$56+'Calcification Rates'!$I$56)</f>
        <v>229.32134304237971</v>
      </c>
      <c r="CW83" s="2">
        <f>((((1-'Calcification Rates'!$J$57)*$A83)*'Calcification Rates'!$F$57*0.1)+('Calcification Rates'!$J$57*$A83*'Calcification Rates'!$F$57))*'Calcification Rates'!$H$57</f>
        <v>180.81406743749997</v>
      </c>
      <c r="CX83" s="2">
        <f>((((1-'Calcification Rates'!$J$57)*$A83)*(('Calcification Rates'!$F$57-'Calcification Rates'!$G$57)*0.1))+('Calcification Rates'!$J$57*$A83*('Calcification Rates'!$F$57-'Calcification Rates'!$G$57)))*('Calcification Rates'!$H$57-'Calcification Rates'!$I$57)</f>
        <v>118.40821602399089</v>
      </c>
      <c r="CY83" s="2">
        <f>((((1-'Calcification Rates'!$J$57)*$A83)*(('Calcification Rates'!$F$57+'Calcification Rates'!$G$57)*0.1))+('Calcification Rates'!$J$57*$A83*('Calcification Rates'!$F$57+'Calcification Rates'!$G$57)))*('Calcification Rates'!$H$57+'Calcification Rates'!$I$57)</f>
        <v>254.44362500488759</v>
      </c>
      <c r="CZ83" s="2">
        <f>((((1-'Calcification Rates'!$J$58)*$A83)*'Calcification Rates'!$F$58*0.1)+('Calcification Rates'!$J$58*$A83*'Calcification Rates'!$F$58))*'Calcification Rates'!$H$58</f>
        <v>183.02437018886965</v>
      </c>
      <c r="DA83" s="2">
        <f>((((1-'Calcification Rates'!$J$58)*$A83)*(('Calcification Rates'!$F$58-'Calcification Rates'!$G$58)*0.1))+('Calcification Rates'!$J$58*$A83*('Calcification Rates'!$F$58-'Calcification Rates'!$G$58)))*('Calcification Rates'!$H$58-'Calcification Rates'!$I$58)</f>
        <v>130.90606044321632</v>
      </c>
      <c r="DB83" s="2">
        <f>((((1-'Calcification Rates'!$J$58)*$A83)*(('Calcification Rates'!$F$58+'Calcification Rates'!$G$58)*0.1))+('Calcification Rates'!$J$58*$A83*('Calcification Rates'!$F$58+'Calcification Rates'!$G$58)))*('Calcification Rates'!$H$58+'Calcification Rates'!$I$58)</f>
        <v>243.4267078234825</v>
      </c>
      <c r="DC83" s="2">
        <f>((((1-'Calcification Rates'!$J$59)*$A83)*'Calcification Rates'!$F$59*0.1)+('Calcification Rates'!$J$59*$A83*'Calcification Rates'!$F$59))*'Calcification Rates'!$H$59</f>
        <v>151.72470935999999</v>
      </c>
      <c r="DD83" s="2">
        <f>((((1-'Calcification Rates'!$J$59)*$A83)*(('Calcification Rates'!$F$59-'Calcification Rates'!$G$59)*0.1))+('Calcification Rates'!$J$59*$A83*('Calcification Rates'!$F$59-'Calcification Rates'!$G$59)))*('Calcification Rates'!$H$59-'Calcification Rates'!$I$59)</f>
        <v>117.70042769999999</v>
      </c>
      <c r="DE83" s="2">
        <f>((((1-'Calcification Rates'!$J$59)*$A83)*(('Calcification Rates'!$F$59+'Calcification Rates'!$G$59)*0.1))+('Calcification Rates'!$J$59*$A83*('Calcification Rates'!$F$59+'Calcification Rates'!$G$59)))*('Calcification Rates'!$H$59+'Calcification Rates'!$I$59)</f>
        <v>188.97529716</v>
      </c>
      <c r="DF83" s="2">
        <f>((((1-'Calcification Rates'!$J$60)*$A83)*'Calcification Rates'!$F$60*0.1)+('Calcification Rates'!$J$60*$A83*'Calcification Rates'!$F$60))*'Calcification Rates'!$H$60</f>
        <v>197.11563464634145</v>
      </c>
      <c r="DG83" s="2">
        <f>((((1-'Calcification Rates'!$J$60)*$A83)*(('Calcification Rates'!$F$60-'Calcification Rates'!$G$60)*0.1))+('Calcification Rates'!$J$60*$A83*('Calcification Rates'!$F$60-'Calcification Rates'!$G$60)))*('Calcification Rates'!$H$60-'Calcification Rates'!$I$60)</f>
        <v>150.59867971486341</v>
      </c>
      <c r="DH83" s="2">
        <f>((((1-'Calcification Rates'!$J$60)*$A83)*(('Calcification Rates'!$F$60+'Calcification Rates'!$G$60)*0.1))+('Calcification Rates'!$J$60*$A83*('Calcification Rates'!$F$60+'Calcification Rates'!$G$60)))*('Calcification Rates'!$H$60+'Calcification Rates'!$I$60)</f>
        <v>249.70208001937365</v>
      </c>
      <c r="DI83" s="2">
        <f>((((1-'Calcification Rates'!$J$61)*$A83)*'Calcification Rates'!$F$61*0.1)+('Calcification Rates'!$J$61*$A83*'Calcification Rates'!$F$61))*'Calcification Rates'!$H$61</f>
        <v>183.02437018886965</v>
      </c>
      <c r="DJ83" s="2">
        <f>((((1-'Calcification Rates'!$J$61)*$A83)*(('Calcification Rates'!$F$61-'Calcification Rates'!$G$61)*0.1))+('Calcification Rates'!$J$61*$A83*('Calcification Rates'!$F$61-'Calcification Rates'!$G$61)))*('Calcification Rates'!$H$61-'Calcification Rates'!$I$61)</f>
        <v>130.90606044321632</v>
      </c>
      <c r="DK83" s="2">
        <f>((((1-'Calcification Rates'!$J$61)*$A83)*(('Calcification Rates'!$F$61+'Calcification Rates'!$G$61)*0.1))+('Calcification Rates'!$J$61*$A83*('Calcification Rates'!$F$61+'Calcification Rates'!$G$61)))*('Calcification Rates'!$H$61+'Calcification Rates'!$I$61)</f>
        <v>243.4267078234825</v>
      </c>
      <c r="DL83" s="2">
        <f>(2*'Calcification Rates'!$F$62*'Calcification Rates'!$H$62)+0.1*'Calcification Rates'!$F$62*(CV83+(2*'Calcification Rates'!$F$62))*'Calcification Rates'!$H$62</f>
        <v>44.168023786142371</v>
      </c>
      <c r="DM83" s="2">
        <f>(2*('Calcification Rates'!$F$62-'Calcification Rates'!$G$62)*('Calcification Rates'!$H$62-'Calcification Rates'!$I$62))+(0.1*('Calcification Rates'!$F$62-'Calcification Rates'!$G$62)*(CV83+(2*'Calcification Rates'!$F$62-'Calcification Rates'!$G$62)))*('Calcification Rates'!$H$62-'Calcification Rates'!$I$62)</f>
        <v>25.811079877822309</v>
      </c>
      <c r="DN83" s="2">
        <f>(2*('Calcification Rates'!$F$62+'Calcification Rates'!$G$62)*('Calcification Rates'!$H$62+'Calcification Rates'!$I$62))+(0.1*('Calcification Rates'!$F$62+'Calcification Rates'!$G$62)*(CV83+(2*'Calcification Rates'!$F$62+'Calcification Rates'!$G$62)))*('Calcification Rates'!$H$62+'Calcification Rates'!$I$62)</f>
        <v>67.349293323107901</v>
      </c>
      <c r="DO83" s="2">
        <f>((((((((($A83*2)/PI())/2)+'Calcification Rates'!$F$63)^2)*PI())/2))-((((((($A83*2)/PI())/2)^2)*PI())/2)))*'Calcification Rates'!$H$63</f>
        <v>86.469053363100599</v>
      </c>
      <c r="DP83" s="2">
        <f>((((((((($A83*2)/PI())/2)+('Calcification Rates'!$F$63-'Calcification Rates'!$G$63))^2)*PI())/2))-((((((($A83*2)/PI())/2)^2)*PI())/2)))*('Calcification Rates'!$H$63-'Calcification Rates'!$I$63)</f>
        <v>63.66615679050286</v>
      </c>
      <c r="DQ83" s="2">
        <f>((((((((($A83*2)/PI())/2)+('Calcification Rates'!$F$63+'Calcification Rates'!$G$63))^2)*PI())/2))-((((((($A83*2)/PI())/2)^2)*PI())/2)))*('Calcification Rates'!$H$63+'Calcification Rates'!$I$63)</f>
        <v>111.84504714230681</v>
      </c>
      <c r="DR83" s="2">
        <f>(2*'Calcification Rates'!$F$64*'Calcification Rates'!$H$64)+0.1*'Calcification Rates'!$F$64*($A83+(2*'Calcification Rates'!$F$64))*'Calcification Rates'!$H$64</f>
        <v>18.145868306962182</v>
      </c>
      <c r="DS83" s="2">
        <f>(2*('Calcification Rates'!$F$64-'Calcification Rates'!$G$64)*('Calcification Rates'!$H$64-'Calcification Rates'!$I$64))+(0.1*('Calcification Rates'!$F$64-'Calcification Rates'!$G$64)*($A83+(2*'Calcification Rates'!$F$64-'Calcification Rates'!$G$64)))*('Calcification Rates'!$H$64-'Calcification Rates'!$I$64)</f>
        <v>10.58467671689548</v>
      </c>
      <c r="DT83" s="2">
        <f>(2*('Calcification Rates'!$F$64+'Calcification Rates'!$G$64)*('Calcification Rates'!$H$64+'Calcification Rates'!$I$64))+(0.1*('Calcification Rates'!$F$64+'Calcification Rates'!$G$64)*($A83+(2*'Calcification Rates'!$F$64+'Calcification Rates'!$G$64)))*('Calcification Rates'!$H$64+'Calcification Rates'!$I$64)</f>
        <v>27.720285197189924</v>
      </c>
      <c r="DU83" s="2">
        <f>((((((((($A83*2)/PI())/2)+'Calcification Rates'!$F$65)^2)*PI())/2))-((((((($A83*2)/PI())/2)^2)*PI())/2)))*'Calcification Rates'!$H$65</f>
        <v>86.469053363100599</v>
      </c>
      <c r="DV83" s="2">
        <f>((((((((($A83*2)/PI())/2)+('Calcification Rates'!$F$65-'Calcification Rates'!$G$65))^2)*PI())/2))-((((((($A83*2)/PI())/2)^2)*PI())/2)))*('Calcification Rates'!$H$65-'Calcification Rates'!$I$65)</f>
        <v>63.66615679050286</v>
      </c>
      <c r="DW83" s="2">
        <f>((((((((($A83*2)/PI())/2)+('Calcification Rates'!$F$65+'Calcification Rates'!$G$65))^2)*PI())/2))-((((((($A83*2)/PI())/2)^2)*PI())/2)))*('Calcification Rates'!$H$65+'Calcification Rates'!$I$65)</f>
        <v>111.84504714230681</v>
      </c>
      <c r="DX83" s="2">
        <f>(2*'Calcification Rates'!$F$66*'Calcification Rates'!$H$66)+0.1*'Calcification Rates'!$F$66*(DH83+(2*'Calcification Rates'!$F$66))*'Calcification Rates'!$H$66</f>
        <v>47.743710841808237</v>
      </c>
      <c r="DY83" s="2">
        <f>(2*('Calcification Rates'!$F$66-'Calcification Rates'!$G$66)*('Calcification Rates'!$H$66-'Calcification Rates'!$I$66))+(0.1*('Calcification Rates'!$F$66-'Calcification Rates'!$G$66)*(DH83+(2*'Calcification Rates'!$F$66-'Calcification Rates'!$G$66)))*('Calcification Rates'!$H$66-'Calcification Rates'!$I$66)</f>
        <v>27.903329796566972</v>
      </c>
      <c r="DZ83" s="2">
        <f>(2*('Calcification Rates'!$F$66+'Calcification Rates'!$G$66)*('Calcification Rates'!$H$66+'Calcification Rates'!$I$66))+(0.1*('Calcification Rates'!$F$66+'Calcification Rates'!$G$66)*(DH83+(2*'Calcification Rates'!$F$66+'Calcification Rates'!$G$66)))*('Calcification Rates'!$H$66+'Calcification Rates'!$I$66)</f>
        <v>72.794688939858176</v>
      </c>
      <c r="EA83" s="2">
        <f>((((((((($A83*2)/PI())/2)+'Calcification Rates'!$F$67)^2)*PI())/2))-((((((($A83*2)/PI())/2)^2)*PI())/2)))*'Calcification Rates'!$H$67</f>
        <v>86.469053363100599</v>
      </c>
      <c r="EB83" s="2">
        <f>((((((((($A83*2)/PI())/2)+('Calcification Rates'!$F$67-'Calcification Rates'!$G$67))^2)*PI())/2))-((((((($A83*2)/PI())/2)^2)*PI())/2)))*('Calcification Rates'!$H$67-'Calcification Rates'!$I$67)</f>
        <v>63.66615679050286</v>
      </c>
      <c r="EC83" s="2">
        <f>((((((((($A83*2)/PI())/2)+('Calcification Rates'!$F$67+'Calcification Rates'!$G$67))^2)*PI())/2))-((((((($A83*2)/PI())/2)^2)*PI())/2)))*('Calcification Rates'!$H$67+'Calcification Rates'!$I$67)</f>
        <v>111.84504714230681</v>
      </c>
      <c r="ED83" s="2">
        <f>((((((((($A83*2)/PI())/2)+'Calcification Rates'!$F$68)^2)*PI())/2))-((((((($A83*2)/PI())/2)^2)*PI())/2)))*'Calcification Rates'!$H$68</f>
        <v>86.469053363100599</v>
      </c>
      <c r="EE83" s="2">
        <f>((((((((($A83*2)/PI())/2)+('Calcification Rates'!$F$68-'Calcification Rates'!$G$68))^2)*PI())/2))-((((((($A83*2)/PI())/2)^2)*PI())/2)))*('Calcification Rates'!$H$68-'Calcification Rates'!$I$68)</f>
        <v>63.66615679050286</v>
      </c>
      <c r="EF83" s="2">
        <f>((((((((($A83*2)/PI())/2)+('Calcification Rates'!$F$68+'Calcification Rates'!$G$68))^2)*PI())/2))-((((((($A83*2)/PI())/2)^2)*PI())/2)))*('Calcification Rates'!$H$68+'Calcification Rates'!$I$68)</f>
        <v>111.84504714230681</v>
      </c>
      <c r="EG83" s="2">
        <f>((((1-'Calcification Rates'!$J$69)*$A83)*'Calcification Rates'!$F$69*0.1)+('Calcification Rates'!$J$69*$A83*'Calcification Rates'!$F$69))*'Calcification Rates'!$H$69</f>
        <v>24.861082950000007</v>
      </c>
      <c r="EH83" s="2">
        <f>((((1-'Calcification Rates'!$J$69)*EC83)*(('Calcification Rates'!$F$69-'Calcification Rates'!$G$69)*0.1))+('Calcification Rates'!$J$69*EC83*('Calcification Rates'!$F$69-'Calcification Rates'!$G$69)))*('Calcification Rates'!$H$69-'Calcification Rates'!$I$69)</f>
        <v>25.367320090901114</v>
      </c>
      <c r="EI83" s="2">
        <f>((((1-'Calcification Rates'!$J$69)*EC83)*(('Calcification Rates'!$F$69+'Calcification Rates'!$G$69)*0.1))+('Calcification Rates'!$J$69*EC83*('Calcification Rates'!$F$69+'Calcification Rates'!$G$69)))*('Calcification Rates'!$H$69+'Calcification Rates'!$I$69)</f>
        <v>44.242396648558326</v>
      </c>
      <c r="EJ83" s="2">
        <f>(2*'Calcification Rates'!$F$70*'Calcification Rates'!$H$70)+0.1*'Calcification Rates'!$F$70*(DT83+(2*'Calcification Rates'!$F$70))*'Calcification Rates'!$H$70</f>
        <v>8.7982383971591602</v>
      </c>
      <c r="EK83" s="2">
        <f>(2*('Calcification Rates'!$F$70-'Calcification Rates'!$G$70)*('Calcification Rates'!$H$70-'Calcification Rates'!$I$70))+(0.1*('Calcification Rates'!$F$70-'Calcification Rates'!$G$70)*(DT83+(2*'Calcification Rates'!$F$70-'Calcification Rates'!$G$70)))*('Calcification Rates'!$H$70-'Calcification Rates'!$I$70)</f>
        <v>5.1150767170155795</v>
      </c>
      <c r="EL83" s="2">
        <f>(2*('Calcification Rates'!$F$70+'Calcification Rates'!$G$70)*('Calcification Rates'!$H$70+'Calcification Rates'!$I$70))+(0.1*('Calcification Rates'!$F$70+'Calcification Rates'!$G$70)*(DT83+(2*'Calcification Rates'!$F$70+'Calcification Rates'!$G$70)))*('Calcification Rates'!$H$70+'Calcification Rates'!$I$70)</f>
        <v>13.484827187186212</v>
      </c>
      <c r="EM83" s="2">
        <f>((((1-'Calcification Rates'!$J$71)*$A83)*'Calcification Rates'!$F$71*0.1)+('Calcification Rates'!$J$71*$A83*'Calcification Rates'!$F$71))*'Calcification Rates'!$H$71</f>
        <v>183.02437018886965</v>
      </c>
      <c r="EN83" s="2">
        <f>((((1-'Calcification Rates'!$J$71)*$A83)*(('Calcification Rates'!$F$71-'Calcification Rates'!$G$71)*0.1))+('Calcification Rates'!$J$71*$A83*('Calcification Rates'!$F$71-'Calcification Rates'!$G$71)))*('Calcification Rates'!$H$71-'Calcification Rates'!$I$71)</f>
        <v>130.90606044321632</v>
      </c>
      <c r="EO83" s="2">
        <f>((((1-'Calcification Rates'!$J$71)*$A83)*(('Calcification Rates'!$F$71+'Calcification Rates'!$G$71)*0.1))+('Calcification Rates'!$J$71*$A83*('Calcification Rates'!$F$71+'Calcification Rates'!$G$71)))*('Calcification Rates'!$H$71+'Calcification Rates'!$I$71)</f>
        <v>243.4267078234825</v>
      </c>
      <c r="EP83" s="2">
        <f>(2*'Calcification Rates'!$F$72*'Calcification Rates'!$H$72)+0.1*'Calcification Rates'!$F$72*($A83+(2*'Calcification Rates'!$F$72))*'Calcification Rates'!$H$72</f>
        <v>18.145868306962182</v>
      </c>
      <c r="EQ83" s="2">
        <f>(2*('Calcification Rates'!$F$72-'Calcification Rates'!$G$72)*('Calcification Rates'!$H$72-'Calcification Rates'!$I$72))+(0.1*('Calcification Rates'!$F$72-'Calcification Rates'!$G$72)*($A83+(2*'Calcification Rates'!$F$72-'Calcification Rates'!$G$72)))*('Calcification Rates'!$H$72-'Calcification Rates'!$I$72)</f>
        <v>10.58467671689548</v>
      </c>
      <c r="ER83" s="2">
        <f>(2*('Calcification Rates'!$F$72+'Calcification Rates'!$G$72)*('Calcification Rates'!$H$72+'Calcification Rates'!$I$72))+(0.1*('Calcification Rates'!$F$72+'Calcification Rates'!$G$72)*($A83+(2*'Calcification Rates'!$F$72+'Calcification Rates'!$G$72)))*('Calcification Rates'!$H$72+'Calcification Rates'!$I$72)</f>
        <v>27.720285197189924</v>
      </c>
      <c r="ES83" s="2">
        <f>$A83*'Calcification Rates'!$F$73*'Calcification Rates'!$H$73</f>
        <v>109.35000000000001</v>
      </c>
      <c r="ET83" s="2">
        <f>$A83*('Calcification Rates'!$F$73-'Calcification Rates'!$G$73)*('Calcification Rates'!$H$73-'Calcification Rates'!$I$73)</f>
        <v>76.560390000000012</v>
      </c>
      <c r="EU83" s="2">
        <f>$A83*('Calcification Rates'!$F$73+'Calcification Rates'!$G$73)*('Calcification Rates'!$H$73+'Calcification Rates'!$I$73)</f>
        <v>147.94164000000004</v>
      </c>
      <c r="EV83" s="2">
        <f>(2*'Calcification Rates'!$F$74*'Calcification Rates'!$H$74)+0.1*'Calcification Rates'!$F$74*($A83+(2*'Calcification Rates'!$F$74))*'Calcification Rates'!$H$74</f>
        <v>18.145868306962182</v>
      </c>
      <c r="EW83" s="2">
        <f>(2*('Calcification Rates'!$F$74-'Calcification Rates'!$G$74)*('Calcification Rates'!$H$74-'Calcification Rates'!$I$74))+(0.1*('Calcification Rates'!$F$74-'Calcification Rates'!$G$74)*($A83+(2*'Calcification Rates'!$F$74-'Calcification Rates'!$G$74)))*('Calcification Rates'!$H$74-'Calcification Rates'!$I$74)</f>
        <v>10.58467671689548</v>
      </c>
      <c r="EX83" s="2">
        <f>(2*('Calcification Rates'!$F$74+'Calcification Rates'!$G$74)*('Calcification Rates'!$H$74+'Calcification Rates'!$I$74))+(0.1*('Calcification Rates'!$F$74+'Calcification Rates'!$G$74)*($A83+(2*'Calcification Rates'!$F$74+'Calcification Rates'!$G$74)))*('Calcification Rates'!$H$74+'Calcification Rates'!$I$74)</f>
        <v>27.720285197189924</v>
      </c>
      <c r="EY83" s="2">
        <f>$A83*'Calcification Rates'!$F$75*'Calcification Rates'!$H$75</f>
        <v>68.29270897959185</v>
      </c>
      <c r="EZ83" s="2">
        <f>$A83*('Calcification Rates'!$F$75-'Calcification Rates'!$G$75)*('Calcification Rates'!$H$75-'Calcification Rates'!$I$75)</f>
        <v>53.014590023474213</v>
      </c>
      <c r="FA83" s="2">
        <f>$A83*('Calcification Rates'!$F$75+'Calcification Rates'!$G$75)*('Calcification Rates'!$H$75+'Calcification Rates'!$I$75)</f>
        <v>85.347608856596153</v>
      </c>
      <c r="FB83" s="2">
        <f>((((1-'Calcification Rates'!$J$76)*$A83)*'Calcification Rates'!$F$76*0.1)+('Calcification Rates'!$J$76*$A83*'Calcification Rates'!$F$76))*'Calcification Rates'!$H$76</f>
        <v>46.75806</v>
      </c>
      <c r="FC83" s="2">
        <f>((((1-'Calcification Rates'!$J$76)*$A83)*(('Calcification Rates'!$F$76-'Calcification Rates'!$G$76)*0.1))+('Calcification Rates'!$J$76*$A83*('Calcification Rates'!$F$76-'Calcification Rates'!$G$76)))*('Calcification Rates'!$H$76-'Calcification Rates'!$I$76)</f>
        <v>32.726485728</v>
      </c>
      <c r="FD83" s="2">
        <f>((((1-'Calcification Rates'!$J$76)*$A83)*(('Calcification Rates'!$F$76+'Calcification Rates'!$G$76)*0.1))+('Calcification Rates'!$J$76*$A83*('Calcification Rates'!$F$76+'Calcification Rates'!$G$76)))*('Calcification Rates'!$H$76+'Calcification Rates'!$I$76)</f>
        <v>63.275084928000005</v>
      </c>
      <c r="FE83" s="113">
        <f>$A83*'Calcification Rates'!$F$77*'Calcification Rates'!$H$77</f>
        <v>143.37</v>
      </c>
      <c r="FF83" s="113">
        <f>$A83*('Calcification Rates'!$F$77-'Calcification Rates'!$G$77)*('Calcification Rates'!$H$77-'Calcification Rates'!$I$77)</f>
        <v>100.18890000000002</v>
      </c>
      <c r="FG83" s="113">
        <f>$A83*('Calcification Rates'!$F$77+'Calcification Rates'!$G$77)*('Calcification Rates'!$H$77+'Calcification Rates'!$I$77)</f>
        <v>194.23800000000006</v>
      </c>
      <c r="FH83" s="113">
        <f>$A83*'Calcification Rates'!$F$81*'Calcification Rates'!$H$81</f>
        <v>14.417999999999999</v>
      </c>
      <c r="FI83" s="113">
        <f>$A83*('Calcification Rates'!$F$81-'Calcification Rates'!$G$81)*('Calcification Rates'!$H$81-'Calcification Rates'!$I$81)</f>
        <v>8.1809999999999992</v>
      </c>
      <c r="FJ83" s="113">
        <f>$A83*('Calcification Rates'!$F$81+'Calcification Rates'!$G$81)*('Calcification Rates'!$H$81+'Calcification Rates'!$I$81)</f>
        <v>20.655000000000001</v>
      </c>
      <c r="FK83" s="113">
        <f>$A83*'Calcification Rates'!$F$84*'Calcification Rates'!$H$84</f>
        <v>14.417999999999999</v>
      </c>
      <c r="FL83" s="113">
        <f>$A83*('Calcification Rates'!$F$84-'Calcification Rates'!$G$84)*('Calcification Rates'!$H$84-'Calcification Rates'!$I$84)</f>
        <v>8.1809999999999992</v>
      </c>
      <c r="FM83" s="113">
        <f>$A83*('Calcification Rates'!$F$84+'Calcification Rates'!$G$84)*('Calcification Rates'!$H$84+'Calcification Rates'!$I$84)</f>
        <v>20.655000000000001</v>
      </c>
    </row>
    <row r="84" spans="1:169" x14ac:dyDescent="0.3">
      <c r="A84" s="1">
        <v>82</v>
      </c>
      <c r="B84" s="2">
        <f>((((1-'Calcification Rates'!$J$11)*A84)*'Calcification Rates'!$F$11*0.1)+('Calcification Rates'!$J$11*A84*'Calcification Rates'!$F$11))*'Calcification Rates'!$H$11</f>
        <v>185.28393031465816</v>
      </c>
      <c r="C84" s="2">
        <f>((((1-'Calcification Rates'!$J$11)*A84)*(('Calcification Rates'!$F$11-'Calcification Rates'!$G$11)*0.1))+('Calcification Rates'!$J$11*A84*('Calcification Rates'!$F$11-'Calcification Rates'!$G$11)))*('Calcification Rates'!$H$11-'Calcification Rates'!$I$11)</f>
        <v>132.52218464621902</v>
      </c>
      <c r="D84" s="2">
        <f>((((1-'Calcification Rates'!$J$11)*A84)*(('Calcification Rates'!$F$11+'Calcification Rates'!$G$11)*0.1))+('Calcification Rates'!$J$11*A84*('Calcification Rates'!$F$11+'Calcification Rates'!$G$11)))*('Calcification Rates'!$H$11+'Calcification Rates'!$I$11)</f>
        <v>246.4319758213033</v>
      </c>
      <c r="E84" s="2">
        <f>((((1-'Calcification Rates'!$J$12)*A84)*'Calcification Rates'!$F$12*0.1)+('Calcification Rates'!$J$12*A84*'Calcification Rates'!$F$12))*'Calcification Rates'!$H$12</f>
        <v>32.16878976759763</v>
      </c>
      <c r="F84" s="2">
        <f>((((1-'Calcification Rates'!$J$12)*A84)*(('Calcification Rates'!$F$12-'Calcification Rates'!$G$12)*0.1))+('Calcification Rates'!$J$12*A84*('Calcification Rates'!$F$12-'Calcification Rates'!$G$12)))*('Calcification Rates'!$H$12-'Calcification Rates'!$I$12)</f>
        <v>24.253711771974018</v>
      </c>
      <c r="G84" s="2">
        <f>((((1-'Calcification Rates'!$J$12)*A84)*(('Calcification Rates'!$F$12+'Calcification Rates'!$G$12)*0.1))+('Calcification Rates'!$J$12*A84*('Calcification Rates'!$F$12+'Calcification Rates'!$G$12)))*('Calcification Rates'!$H$12+'Calcification Rates'!$I$12)</f>
        <v>41.092735920459795</v>
      </c>
      <c r="H84" s="2">
        <f>(2*'Calcification Rates'!$F$13*'Calcification Rates'!$H$13)+0.1*'Calcification Rates'!$F$13*(A84+(2*'Calcification Rates'!$F$13))*'Calcification Rates'!$H$13</f>
        <v>18.321312750394334</v>
      </c>
      <c r="I84" s="2">
        <f>(2*('Calcification Rates'!$F$13-'Calcification Rates'!$G$13)*('Calcification Rates'!$H$13-'Calcification Rates'!$I$13))+(0.1*('Calcification Rates'!$F$13-'Calcification Rates'!$G$13)*(A84+(2*'Calcification Rates'!$F$13-'Calcification Rates'!$G$13)))*('Calcification Rates'!$H$13-'Calcification Rates'!$I$13)</f>
        <v>10.687334924059746</v>
      </c>
      <c r="J84" s="2">
        <f>(2*('Calcification Rates'!$F$13+'Calcification Rates'!$G$13)*('Calcification Rates'!$H$13+'Calcification Rates'!$I$13))+(0.1*('Calcification Rates'!$F$13+'Calcification Rates'!$G$13)*(A84+(2*'Calcification Rates'!$F$13+'Calcification Rates'!$G$13)))*('Calcification Rates'!$H$13+'Calcification Rates'!$I$13)</f>
        <v>27.987468647076803</v>
      </c>
      <c r="K84" s="2">
        <f>(2*'Calcification Rates'!$F$14*'Calcification Rates'!$H$14)+0.1*'Calcification Rates'!$F$14*(A84+(2*'Calcification Rates'!$F$14))*'Calcification Rates'!$H$14</f>
        <v>34.18216666929586</v>
      </c>
      <c r="L84" s="2">
        <f>(2*('Calcification Rates'!$F$14-'Calcification Rates'!$G$14)*('Calcification Rates'!$H$14-'Calcification Rates'!$I$14))+(0.1*('Calcification Rates'!$F$14-'Calcification Rates'!$G$14)*(A84+(2*'Calcification Rates'!$F$14-'Calcification Rates'!$G$14)))*('Calcification Rates'!$H$14-'Calcification Rates'!$I$14)</f>
        <v>21.360209175816166</v>
      </c>
      <c r="M84" s="2">
        <f>(2*('Calcification Rates'!$F$14+'Calcification Rates'!$G$14)*('Calcification Rates'!$H$14+'Calcification Rates'!$I$14))+(0.1*('Calcification Rates'!$F$14+'Calcification Rates'!$G$14)*(A84+(2*'Calcification Rates'!$F$14+'Calcification Rates'!$G$14)))*('Calcification Rates'!$H$14+'Calcification Rates'!$I$14)</f>
        <v>50.059283276731506</v>
      </c>
      <c r="N84" s="2">
        <f>((((((((($A84*2)/PI())/2)+'Calcification Rates'!$F$15)^2)*PI())/2))-((((((($A84*2)/PI())/2)^2)*PI())/2)))*'Calcification Rates'!$H$15</f>
        <v>102.17426288755451</v>
      </c>
      <c r="O84" s="2">
        <f>((((((((($A84*2)/PI())/2)+('Calcification Rates'!$F$15-'Calcification Rates'!$G$15))^2)*PI())/2))-((((((($A84*2)/PI())/2)^2)*PI())/2)))*('Calcification Rates'!$H$15-'Calcification Rates'!$I$15)</f>
        <v>78.016617848087378</v>
      </c>
      <c r="P84" s="2">
        <f>((((((((($A84*2)/PI())/2)+('Calcification Rates'!$F$15+'Calcification Rates'!$G$15))^2)*PI())/2))-((((((($A84*2)/PI())/2)^2)*PI())/2)))*('Calcification Rates'!$H$15+'Calcification Rates'!$I$15)</f>
        <v>129.33543126034496</v>
      </c>
      <c r="Q84" s="2">
        <f>(2*'Calcification Rates'!$F$16*'Calcification Rates'!$H$16)+0.1*'Calcification Rates'!$F$16*(A84+(2*'Calcification Rates'!$F$16))*'Calcification Rates'!$H$16</f>
        <v>34.18216666929586</v>
      </c>
      <c r="R84" s="2">
        <f>(2*('Calcification Rates'!$F$16-'Calcification Rates'!$G$16)*('Calcification Rates'!$H$16-'Calcification Rates'!$I$16))+(0.1*('Calcification Rates'!$F$16-'Calcification Rates'!$G$16)*(A84+(2*'Calcification Rates'!$F$16-'Calcification Rates'!$G$16)))*('Calcification Rates'!$H$16-'Calcification Rates'!$I$16)</f>
        <v>21.360209175816166</v>
      </c>
      <c r="S84" s="2">
        <f>(2*('Calcification Rates'!$F$16+'Calcification Rates'!$G$16)*('Calcification Rates'!$H$16+'Calcification Rates'!$I$16))+(0.1*('Calcification Rates'!$F$16+'Calcification Rates'!$G$16)*(A84+(2*'Calcification Rates'!$F$16+'Calcification Rates'!$G$16)))*('Calcification Rates'!$H$16+'Calcification Rates'!$I$16)</f>
        <v>50.059283276731506</v>
      </c>
      <c r="T84" s="2">
        <f>$A84*'Calcification Rates'!$F$17*'Calcification Rates'!$H$17</f>
        <v>100.44118455661246</v>
      </c>
      <c r="U84" s="2">
        <f>$A84*('Calcification Rates'!$F$17-'Calcification Rates'!$G$17)*('Calcification Rates'!$H$17-'Calcification Rates'!$I$17)</f>
        <v>76.904138837430963</v>
      </c>
      <c r="V84" s="2">
        <f>$A84*('Calcification Rates'!$F$17+'Calcification Rates'!$G$17)*('Calcification Rates'!$H$17+'Calcification Rates'!$I$17)</f>
        <v>126.79403150199984</v>
      </c>
      <c r="W84" s="2">
        <f>$A84*'Calcification Rates'!$F$22*'Calcification Rates'!$H$22</f>
        <v>14.596</v>
      </c>
      <c r="X84" s="2">
        <f>$A84*('Calcification Rates'!$F$22-'Calcification Rates'!$G$22)*('Calcification Rates'!$H$22-'Calcification Rates'!$I$22)</f>
        <v>8.282</v>
      </c>
      <c r="Y84" s="2">
        <f>$A84*('Calcification Rates'!$F$22+'Calcification Rates'!$G$22)*('Calcification Rates'!$H$22+'Calcification Rates'!$I$22)</f>
        <v>20.91</v>
      </c>
      <c r="Z84" s="2">
        <f>((((((((($A84*2)/PI())/2)+'Calcification Rates'!$F$25)^2)*PI())/2))-((((((($A84*2)/PI())/2)^2)*PI())/2)))*'Calcification Rates'!$H$25</f>
        <v>152.60242029994296</v>
      </c>
      <c r="AA84" s="2">
        <f>((((((((($A84*2)/PI())/2)+('Calcification Rates'!$F$25-'Calcification Rates'!$G$25))^2)*PI())/2))-((((((($A84*2)/PI())/2)^2)*PI())/2)))*('Calcification Rates'!$H$25-'Calcification Rates'!$I$25)</f>
        <v>66.748949958107218</v>
      </c>
      <c r="AB84" s="2">
        <f>((((((((($A84*2)/PI())/2)+('Calcification Rates'!$F$25+'Calcification Rates'!$G$25))^2)*PI())/2))-((((((($A84*2)/PI())/2)^2)*PI())/2)))*('Calcification Rates'!$H$25+'Calcification Rates'!$I$25)</f>
        <v>240.10183564508307</v>
      </c>
      <c r="AC84" s="2">
        <f>((((((((($A84*2)/PI())/2)+'Calcification Rates'!$F$26)^2)*PI())/2))-((((((($A84*2)/PI())/2)^2)*PI())/2)))*'Calcification Rates'!$H$26</f>
        <v>152.60242029994296</v>
      </c>
      <c r="AD84" s="2">
        <f>((((((((($A84*2)/PI())/2)+('Calcification Rates'!$F$26-'Calcification Rates'!$G$26))^2)*PI())/2))-((((((($A84*2)/PI())/2)^2)*PI())/2)))*('Calcification Rates'!$H$26-'Calcification Rates'!$I$26)</f>
        <v>66.748949958107218</v>
      </c>
      <c r="AE84" s="2">
        <f>((((((((($A84*2)/PI())/2)+('Calcification Rates'!$F$26+'Calcification Rates'!$G$26))^2)*PI())/2))-((((((($A84*2)/PI())/2)^2)*PI())/2)))*('Calcification Rates'!$H$26+'Calcification Rates'!$I$26)</f>
        <v>240.10183564508307</v>
      </c>
      <c r="AF84" s="2">
        <f>((((((((($A84*2)/PI())/2)+'Calcification Rates'!$F$27)^2)*PI())/2))-((((((($A84*2)/PI())/2)^2)*PI())/2)))*'Calcification Rates'!$H$27</f>
        <v>152.60242029994296</v>
      </c>
      <c r="AG84" s="2">
        <f>((((((((($A84*2)/PI())/2)+('Calcification Rates'!$F$27-'Calcification Rates'!$G$27))^2)*PI())/2))-((((((($A84*2)/PI())/2)^2)*PI())/2)))*('Calcification Rates'!$H$27-'Calcification Rates'!$I$27)</f>
        <v>66.748949958107218</v>
      </c>
      <c r="AH84" s="2">
        <f>((((((((($A84*2)/PI())/2)+('Calcification Rates'!$F$27+'Calcification Rates'!$G$27))^2)*PI())/2))-((((((($A84*2)/PI())/2)^2)*PI())/2)))*('Calcification Rates'!$H$27+'Calcification Rates'!$I$27)</f>
        <v>240.10183564508307</v>
      </c>
      <c r="AI84" s="2">
        <f>$A84*'Calcification Rates'!$F$29*'Calcification Rates'!$H$29</f>
        <v>132.32339999999999</v>
      </c>
      <c r="AJ84" s="2">
        <f>$A84*('Calcification Rates'!$F$29-'Calcification Rates'!$G$29)*('Calcification Rates'!$H$29-'Calcification Rates'!$I$29)</f>
        <v>122.43255999999998</v>
      </c>
      <c r="AK84" s="2">
        <f>$A84*('Calcification Rates'!$F$29+'Calcification Rates'!$G$29)*('Calcification Rates'!$H$29+'Calcification Rates'!$I$29)</f>
        <v>142.21423999999996</v>
      </c>
      <c r="AL84" s="2">
        <f>(2*'Calcification Rates'!$F$30*'Calcification Rates'!$H$30)+0.1*'Calcification Rates'!$F$30*($A84+(2*'Calcification Rates'!$F$30))*'Calcification Rates'!$H$30</f>
        <v>18.321312750394334</v>
      </c>
      <c r="AM84" s="2">
        <f>(2*('Calcification Rates'!$F$30-'Calcification Rates'!$G$30)*('Calcification Rates'!$H$30-'Calcification Rates'!$I$30))+(0.1*('Calcification Rates'!$F$30-'Calcification Rates'!$G$30)*($A84+(2*'Calcification Rates'!$F$30-'Calcification Rates'!$G$30)))*('Calcification Rates'!$H$30-'Calcification Rates'!$I$30)</f>
        <v>10.687334924059746</v>
      </c>
      <c r="AN84" s="2">
        <f>(2*('Calcification Rates'!$F$30+'Calcification Rates'!$G$30)*('Calcification Rates'!$H$30+'Calcification Rates'!$I$30))+(0.1*('Calcification Rates'!$F$30+'Calcification Rates'!$G$30)*($A84+(2*'Calcification Rates'!$F$30+'Calcification Rates'!$G$30)))*('Calcification Rates'!$H$30+'Calcification Rates'!$I$30)</f>
        <v>27.987468647076803</v>
      </c>
      <c r="AO84" s="2">
        <f>((((((((($A84*2)/PI())/2)+'Calcification Rates'!$F$31)^2)*PI())/2))-((((((($A84*2)/PI())/2)^2)*PI())/2)))*'Calcification Rates'!$H$31</f>
        <v>274.52496910056362</v>
      </c>
      <c r="AP84" s="2">
        <f>((((((((($A84*2)/PI())/2)+('Calcification Rates'!$F$31-'Calcification Rates'!$G$31))^2)*PI())/2))-((((((($A84*2)/PI())/2)^2)*PI())/2)))*('Calcification Rates'!$H$31-'Calcification Rates'!$I$31)</f>
        <v>170.74858409349889</v>
      </c>
      <c r="AQ84" s="2">
        <f>((((((((($A84*2)/PI())/2)+('Calcification Rates'!$F$31+'Calcification Rates'!$G$31))^2)*PI())/2))-((((((($A84*2)/PI())/2)^2)*PI())/2)))*('Calcification Rates'!$H$31+'Calcification Rates'!$I$31)</f>
        <v>403.89511673528136</v>
      </c>
      <c r="AR84" s="2">
        <f>(2*'Calcification Rates'!$F$32*'Calcification Rates'!$H$32)+0.1*'Calcification Rates'!$F$32*($A84+(2*'Calcification Rates'!$F$32))*'Calcification Rates'!$H$32</f>
        <v>18.321312750394334</v>
      </c>
      <c r="AS84" s="2">
        <f>(2*('Calcification Rates'!$F$32-'Calcification Rates'!$G$32)*('Calcification Rates'!$H$32-'Calcification Rates'!$I$32))+(0.1*('Calcification Rates'!$F$32-'Calcification Rates'!$G$32)*($A84+(2*'Calcification Rates'!$F$32-'Calcification Rates'!$G$32)))*('Calcification Rates'!$H$32-'Calcification Rates'!$I$32)</f>
        <v>10.687334924059746</v>
      </c>
      <c r="AT84" s="2">
        <f>(2*('Calcification Rates'!$F$32+'Calcification Rates'!$G$32)*('Calcification Rates'!$H$32+'Calcification Rates'!$I$32))+(0.1*('Calcification Rates'!$F$32+'Calcification Rates'!$G$32)*($A84+(2*'Calcification Rates'!$F$32+'Calcification Rates'!$G$32)))*('Calcification Rates'!$H$32+'Calcification Rates'!$I$32)</f>
        <v>27.987468647076803</v>
      </c>
      <c r="AU84" s="2">
        <f>((((((((($A84*2)/PI())/2)+'Calcification Rates'!$F$36)^2)*PI())/2))-((((((($A84*2)/PI())/2)^2)*PI())/2)))*'Calcification Rates'!$H$36</f>
        <v>107.89114156701294</v>
      </c>
      <c r="AV84" s="2">
        <f>((((((((($A84*2)/PI())/2)+('Calcification Rates'!$F$36-'Calcification Rates'!$G$36))^2)*PI())/2))-((((((($A84*2)/PI())/2)^2)*PI())/2)))*('Calcification Rates'!$H$36-'Calcification Rates'!$I$36)</f>
        <v>82.800930771821356</v>
      </c>
      <c r="AW84" s="2">
        <f>((((((((($A84*2)/PI())/2)+('Calcification Rates'!$F$36+'Calcification Rates'!$G$36))^2)*PI())/2))-((((((($A84*2)/PI())/2)^2)*PI())/2)))*('Calcification Rates'!$H$36+'Calcification Rates'!$I$36)</f>
        <v>135.80636966313384</v>
      </c>
      <c r="AX84" s="2">
        <f>$A84*'Calcification Rates'!$F$37*'Calcification Rates'!$H$37</f>
        <v>105.97636031986532</v>
      </c>
      <c r="AY84" s="2">
        <f>$A84*('Calcification Rates'!$F$37-'Calcification Rates'!$G$37)*('Calcification Rates'!$H$37-'Calcification Rates'!$I$37)</f>
        <v>81.577255350432893</v>
      </c>
      <c r="AZ84" s="2">
        <f>$A84*('Calcification Rates'!$F$37+'Calcification Rates'!$G$37)*('Calcification Rates'!$H$37+'Calcification Rates'!$I$37)</f>
        <v>132.99540490765381</v>
      </c>
      <c r="BA84" s="2">
        <f>$A84*'Calcification Rates'!$F$38*'Calcification Rates'!$H$38</f>
        <v>157.72497733333336</v>
      </c>
      <c r="BB84" s="2">
        <f>$A84*('Calcification Rates'!$F$38-'Calcification Rates'!$G$38)*('Calcification Rates'!$H$38-'Calcification Rates'!$I$38)</f>
        <v>120.34535684848485</v>
      </c>
      <c r="BC84" s="2">
        <f>$A84*('Calcification Rates'!$F$38+'Calcification Rates'!$G$38)*('Calcification Rates'!$H$38+'Calcification Rates'!$I$38)</f>
        <v>199.46049000000002</v>
      </c>
      <c r="BD84" s="2">
        <f>(2*'Calcification Rates'!$F$39*'Calcification Rates'!$H$39)+0.1*'Calcification Rates'!$F$39*(AN84+(2*'Calcification Rates'!$F$39))*'Calcification Rates'!$H$39</f>
        <v>8.8451142488188452</v>
      </c>
      <c r="BE84" s="2">
        <f>(2*('Calcification Rates'!$F$39-'Calcification Rates'!$G$39)*('Calcification Rates'!$H$39-'Calcification Rates'!$I$39))+(0.1*('Calcification Rates'!$F$39-'Calcification Rates'!$G$39)*(AN84+(2*'Calcification Rates'!$F$39-'Calcification Rates'!$G$39)))*('Calcification Rates'!$H$39-'Calcification Rates'!$I$39)</f>
        <v>5.1425052909649294</v>
      </c>
      <c r="BF84" s="2">
        <f>(2*('Calcification Rates'!$F$39+'Calcification Rates'!$G$39)*('Calcification Rates'!$H$39+'Calcification Rates'!$I$39))+(0.1*('Calcification Rates'!$F$39+'Calcification Rates'!$G$39)*(AN84+(2*'Calcification Rates'!$F$39+'Calcification Rates'!$G$39)))*('Calcification Rates'!$H$39+'Calcification Rates'!$I$39)</f>
        <v>13.556214183079666</v>
      </c>
      <c r="BG84" s="2">
        <f>((((((((($A84*2)/PI())/2)+'Calcification Rates'!$F$40)^2)*PI())/2))-((((((($A84*2)/PI())/2)^2)*PI())/2)))*'Calcification Rates'!$H$40</f>
        <v>107.89114156701294</v>
      </c>
      <c r="BH84" s="2">
        <f>((((((((($A84*2)/PI())/2)+('Calcification Rates'!$F$40-'Calcification Rates'!$G$40))^2)*PI())/2))-((((((($A84*2)/PI())/2)^2)*PI())/2)))*('Calcification Rates'!$H$40-'Calcification Rates'!$I$40)</f>
        <v>82.800930771821356</v>
      </c>
      <c r="BI84" s="2">
        <f>((((((((($A84*2)/PI())/2)+('Calcification Rates'!$F$40+'Calcification Rates'!$G$40))^2)*PI())/2))-((((((($A84*2)/PI())/2)^2)*PI())/2)))*('Calcification Rates'!$H$40+'Calcification Rates'!$I$40)</f>
        <v>135.80636966313384</v>
      </c>
      <c r="BJ84" s="2">
        <f>((((((((($A84*2)/PI())/2)+'Calcification Rates'!$F$41)^2)*PI())/2))-((((((($A84*2)/PI())/2)^2)*PI())/2)))*'Calcification Rates'!$H$41</f>
        <v>124.2145064960322</v>
      </c>
      <c r="BK84" s="2">
        <f>((((((((($A84*2)/PI())/2)+('Calcification Rates'!$F$41-'Calcification Rates'!$G$41))^2)*PI())/2))-((((((($A84*2)/PI())/2)^2)*PI())/2)))*('Calcification Rates'!$H$41-'Calcification Rates'!$I$41)</f>
        <v>99.77047321930219</v>
      </c>
      <c r="BL84" s="2">
        <f>((((((((($A84*2)/PI())/2)+('Calcification Rates'!$F$41+'Calcification Rates'!$G$41))^2)*PI())/2))-((((((($A84*2)/PI())/2)^2)*PI())/2)))*('Calcification Rates'!$H$41+'Calcification Rates'!$I$41)</f>
        <v>151.07490705504625</v>
      </c>
      <c r="BM84" s="2">
        <f>((((1-'Calcification Rates'!$J$42)*$A84)*'Calcification Rates'!$F$42*0.1)+('Calcification Rates'!$J$42*$A84*'Calcification Rates'!$F$42))*'Calcification Rates'!$H$42</f>
        <v>32.16878976759763</v>
      </c>
      <c r="BN84" s="2">
        <f>((((1-'Calcification Rates'!$J$42)*BI84)*(('Calcification Rates'!$F$42-'Calcification Rates'!$G$42)*0.1))+('Calcification Rates'!$J$42*BI84*('Calcification Rates'!$F$42-'Calcification Rates'!$G$42)))*('Calcification Rates'!$H$42-'Calcification Rates'!$I$42)</f>
        <v>40.168396909851275</v>
      </c>
      <c r="BO84" s="2">
        <f>((((1-'Calcification Rates'!$J$42)*BI84)*(('Calcification Rates'!$F$42+'Calcification Rates'!$G$42)*0.1))+('Calcification Rates'!$J$42*BI84*('Calcification Rates'!$F$42+'Calcification Rates'!$G$42)))*('Calcification Rates'!$H$42+'Calcification Rates'!$I$42)</f>
        <v>68.056771766871989</v>
      </c>
      <c r="BP84" s="2">
        <f>(2*'Calcification Rates'!$F$43*'Calcification Rates'!$H$43)+0.1*'Calcification Rates'!$F$43*($A84+(2*'Calcification Rates'!$F$43))*'Calcification Rates'!$H$43</f>
        <v>18.321312750394334</v>
      </c>
      <c r="BQ84" s="2">
        <f>(2*('Calcification Rates'!$F$43-'Calcification Rates'!$G$43)*('Calcification Rates'!$H$43-'Calcification Rates'!$I$43))+(0.1*('Calcification Rates'!$F$43-'Calcification Rates'!$G$43)*($A84+(2*'Calcification Rates'!$F$43-'Calcification Rates'!$G$43)))*('Calcification Rates'!$H$43-'Calcification Rates'!$I$43)</f>
        <v>10.687334924059746</v>
      </c>
      <c r="BR84" s="2">
        <f>(2*('Calcification Rates'!$F$43+'Calcification Rates'!$G$43)*('Calcification Rates'!$H$43+'Calcification Rates'!$I$43))+(0.1*('Calcification Rates'!$F$43+'Calcification Rates'!$G$43)*($A84+(2*'Calcification Rates'!$F$43+'Calcification Rates'!$G$43)))*('Calcification Rates'!$H$43+'Calcification Rates'!$I$43)</f>
        <v>27.987468647076803</v>
      </c>
      <c r="BS84" s="2">
        <f>$A84*'Calcification Rates'!$F$44*'Calcification Rates'!$H$44</f>
        <v>130.89732888888889</v>
      </c>
      <c r="BT84" s="2">
        <f>$A84*('Calcification Rates'!$F$44-'Calcification Rates'!$G$44)*('Calcification Rates'!$H$44-'Calcification Rates'!$I$44)</f>
        <v>97.406867594238932</v>
      </c>
      <c r="BU84" s="2">
        <f>$A84*('Calcification Rates'!$F$44+'Calcification Rates'!$G$44)*('Calcification Rates'!$H$44+'Calcification Rates'!$I$44)</f>
        <v>168.15047711875582</v>
      </c>
      <c r="BV84" s="2">
        <f>(2*'Calcification Rates'!$F$45*'Calcification Rates'!$H$45)+0.1*'Calcification Rates'!$F$45*($A84+(2*'Calcification Rates'!$F$45))*'Calcification Rates'!$H$45</f>
        <v>18.321312750394334</v>
      </c>
      <c r="BW84" s="2">
        <f>(2*('Calcification Rates'!$F$45-'Calcification Rates'!$G$45)*('Calcification Rates'!$H$45-'Calcification Rates'!$I$45))+(0.1*('Calcification Rates'!$F$45-'Calcification Rates'!$G$45)*($A84+(2*'Calcification Rates'!$F$45-'Calcification Rates'!$G$45)))*('Calcification Rates'!$H$45-'Calcification Rates'!$I$45)</f>
        <v>10.687334924059746</v>
      </c>
      <c r="BX84" s="2">
        <f>(2*('Calcification Rates'!$F$45+'Calcification Rates'!$G$45)*('Calcification Rates'!$H$45+'Calcification Rates'!$I$45))+(0.1*('Calcification Rates'!$F$45+'Calcification Rates'!$G$45)*($A84+(2*'Calcification Rates'!$F$45+'Calcification Rates'!$G$45)))*('Calcification Rates'!$H$45+'Calcification Rates'!$I$45)</f>
        <v>27.987468647076803</v>
      </c>
      <c r="BY84" s="2">
        <f>$A84*'Calcification Rates'!$F$46*'Calcification Rates'!$H$46</f>
        <v>33.2592</v>
      </c>
      <c r="BZ84" s="2">
        <f>$A84*('Calcification Rates'!$F$46-'Calcification Rates'!$G$46)*('Calcification Rates'!$H$46-'Calcification Rates'!$I$46)</f>
        <v>25.65165</v>
      </c>
      <c r="CA84" s="2">
        <f>$A84*('Calcification Rates'!$F$46+'Calcification Rates'!$G$46)*('Calcification Rates'!$H$46+'Calcification Rates'!$I$46)</f>
        <v>41.641650000000006</v>
      </c>
      <c r="CB84" s="2">
        <f>(2*'Calcification Rates'!$F$47*'Calcification Rates'!$H$47)+0.1*'Calcification Rates'!$F$47*(BL84+(2*'Calcification Rates'!$F$47))*'Calcification Rates'!$H$47</f>
        <v>30.440121373794831</v>
      </c>
      <c r="CC84" s="2">
        <f>(2*('Calcification Rates'!$F$47-'Calcification Rates'!$G$47)*('Calcification Rates'!$H$47-'Calcification Rates'!$I$47))+(0.1*('Calcification Rates'!$F$47-'Calcification Rates'!$G$47)*(BL84+(2*'Calcification Rates'!$F$47-'Calcification Rates'!$G$47)))*('Calcification Rates'!$H$47-'Calcification Rates'!$I$47)</f>
        <v>17.778441042369128</v>
      </c>
      <c r="CD84" s="2">
        <f>(2*('Calcification Rates'!$F$47+'Calcification Rates'!$G$47)*('Calcification Rates'!$H$47+'Calcification Rates'!$I$47))+(0.1*('Calcification Rates'!$F$47+'Calcification Rates'!$G$47)*(BL84+(2*'Calcification Rates'!$F$47+'Calcification Rates'!$G$47)))*('Calcification Rates'!$H$47+'Calcification Rates'!$I$47)</f>
        <v>46.443140614659455</v>
      </c>
      <c r="CE84" s="2">
        <f>(2*'Calcification Rates'!$F$48*'Calcification Rates'!$H$48)+0.1*'Calcification Rates'!$F$48*($A84+(2*'Calcification Rates'!$F$48))*'Calcification Rates'!$H$48</f>
        <v>18.321312750394334</v>
      </c>
      <c r="CF84" s="2">
        <f>(2*('Calcification Rates'!$F$48-'Calcification Rates'!$G$48)*('Calcification Rates'!$H$48-'Calcification Rates'!$I$48))+(0.1*('Calcification Rates'!$F$48-'Calcification Rates'!$G$48)*($A84+(2*'Calcification Rates'!$F$48-'Calcification Rates'!$G$48)))*('Calcification Rates'!$H$48-'Calcification Rates'!$I$48)</f>
        <v>10.687334924059746</v>
      </c>
      <c r="CG84" s="2">
        <f>(2*('Calcification Rates'!$F$48+'Calcification Rates'!$G$48)*('Calcification Rates'!$H$48+'Calcification Rates'!$I$48))+(0.1*('Calcification Rates'!$F$48+'Calcification Rates'!$G$48)*($A84+(2*'Calcification Rates'!$F$48+'Calcification Rates'!$G$48)))*('Calcification Rates'!$H$48+'Calcification Rates'!$I$48)</f>
        <v>27.987468647076803</v>
      </c>
      <c r="CH84" s="2">
        <f>((((1-'Calcification Rates'!$J$52)*$A84)*'Calcification Rates'!$F$52*0.1)+('Calcification Rates'!$J$52*$A84*'Calcification Rates'!$F$52))*'Calcification Rates'!$H$52</f>
        <v>181.60283175999999</v>
      </c>
      <c r="CI84" s="2">
        <f>((((1-'Calcification Rates'!$J$52)*$A84)*(('Calcification Rates'!$F$52-'Calcification Rates'!$G$52)*0.1))+('Calcification Rates'!$J$52*$A84*('Calcification Rates'!$F$52-'Calcification Rates'!$G$52)))*('Calcification Rates'!$H$52-'Calcification Rates'!$I$52)</f>
        <v>118.87976796707461</v>
      </c>
      <c r="CJ84" s="2">
        <f>((((1-'Calcification Rates'!$J$52)*$A84)*(('Calcification Rates'!$F$52+'Calcification Rates'!$G$52)*0.1))+('Calcification Rates'!$J$52*$A84*('Calcification Rates'!$F$52+'Calcification Rates'!$G$52)))*('Calcification Rates'!$H$52+'Calcification Rates'!$I$52)</f>
        <v>256.9271192245854</v>
      </c>
      <c r="CK84" s="2">
        <f>((((1-'Calcification Rates'!$J$53)*$A84)*'Calcification Rates'!$F$53*0.1)+('Calcification Rates'!$J$53*$A84*'Calcification Rates'!$F$53))*'Calcification Rates'!$H$53</f>
        <v>217.32168172436369</v>
      </c>
      <c r="CL84" s="2">
        <f>((((1-'Calcification Rates'!$J$53)*$A84)*(('Calcification Rates'!$F$53-'Calcification Rates'!$G$53)*0.1))+('Calcification Rates'!$J$53*$A84*('Calcification Rates'!$F$53-'Calcification Rates'!$G$53)))*('Calcification Rates'!$H$53-'Calcification Rates'!$I$53)</f>
        <v>150.40525352634521</v>
      </c>
      <c r="CM84" s="2">
        <f>((((1-'Calcification Rates'!$J$53)*$A84)*(('Calcification Rates'!$F$53+'Calcification Rates'!$G$53)*0.1))+('Calcification Rates'!$J$53*$A84*('Calcification Rates'!$F$53+'Calcification Rates'!$G$53)))*('Calcification Rates'!$H$53+'Calcification Rates'!$I$53)</f>
        <v>296.48162274824153</v>
      </c>
      <c r="CN84" s="2">
        <f>((((1-'Calcification Rates'!$J$54)*$A84)*'Calcification Rates'!$F$54*0.1)+('Calcification Rates'!$J$54*$A84*'Calcification Rates'!$F$54))*'Calcification Rates'!$H$54</f>
        <v>185.28393031465816</v>
      </c>
      <c r="CO84" s="2">
        <f>((((1-'Calcification Rates'!$J$54)*$A84)*(('Calcification Rates'!$F$54-'Calcification Rates'!$G$54)*0.1))+('Calcification Rates'!$J$54*$A84*('Calcification Rates'!$F$54-'Calcification Rates'!$G$54)))*('Calcification Rates'!$H$54-'Calcification Rates'!$I$54)</f>
        <v>132.52218464621902</v>
      </c>
      <c r="CP84" s="2">
        <f>((((1-'Calcification Rates'!$J$54)*$A84)*(('Calcification Rates'!$F$54+'Calcification Rates'!$G$54)*0.1))+('Calcification Rates'!$J$54*$A84*('Calcification Rates'!$F$54+'Calcification Rates'!$G$54)))*('Calcification Rates'!$H$54+'Calcification Rates'!$I$54)</f>
        <v>246.4319758213033</v>
      </c>
      <c r="CQ84" s="2">
        <f>((((1-'Calcification Rates'!$J$55)*$A84)*'Calcification Rates'!$F$55*0.1)+('Calcification Rates'!$J$55*$A84*'Calcification Rates'!$F$55))*'Calcification Rates'!$H$55</f>
        <v>185.29810040520834</v>
      </c>
      <c r="CR84" s="2">
        <f>((((1-'Calcification Rates'!$J$55)*$A84)*(('Calcification Rates'!$F$55-'Calcification Rates'!$G$55)*0.1))+('Calcification Rates'!$J$55*$A84*('Calcification Rates'!$F$55-'Calcification Rates'!$G$55)))*('Calcification Rates'!$H$55-'Calcification Rates'!$I$55)</f>
        <v>135.40214328198621</v>
      </c>
      <c r="CS84" s="2">
        <f>((((1-'Calcification Rates'!$J$55)*$A84)*(('Calcification Rates'!$F$55+'Calcification Rates'!$G$55)*0.1))+('Calcification Rates'!$J$55*$A84*('Calcification Rates'!$F$55+'Calcification Rates'!$G$55)))*('Calcification Rates'!$H$55+'Calcification Rates'!$I$55)</f>
        <v>242.78192374821728</v>
      </c>
      <c r="CT84" s="2">
        <f>((((1-'Calcification Rates'!$J$56)*$A84)*'Calcification Rates'!$F$56*0.1)+('Calcification Rates'!$J$56*$A84*'Calcification Rates'!$F$56))*'Calcification Rates'!$H$56</f>
        <v>178.9786434333333</v>
      </c>
      <c r="CU84" s="2">
        <f>((((1-'Calcification Rates'!$J$56)*$A84)*(('Calcification Rates'!$F$56-'Calcification Rates'!$G$56)*0.1))+('Calcification Rates'!$J$56*$A84*('Calcification Rates'!$F$56-'Calcification Rates'!$G$56)))*('Calcification Rates'!$H$56-'Calcification Rates'!$I$56)</f>
        <v>132.62217838883564</v>
      </c>
      <c r="CV84" s="2">
        <f>((((1-'Calcification Rates'!$J$56)*$A84)*(('Calcification Rates'!$F$56+'Calcification Rates'!$G$56)*0.1))+('Calcification Rates'!$J$56*$A84*('Calcification Rates'!$F$56+'Calcification Rates'!$G$56)))*('Calcification Rates'!$H$56+'Calcification Rates'!$I$56)</f>
        <v>232.15247073426096</v>
      </c>
      <c r="CW84" s="2">
        <f>((((1-'Calcification Rates'!$J$57)*$A84)*'Calcification Rates'!$F$57*0.1)+('Calcification Rates'!$J$57*$A84*'Calcification Rates'!$F$57))*'Calcification Rates'!$H$57</f>
        <v>183.04633987499997</v>
      </c>
      <c r="CX84" s="2">
        <f>((((1-'Calcification Rates'!$J$57)*$A84)*(('Calcification Rates'!$F$57-'Calcification Rates'!$G$57)*0.1))+('Calcification Rates'!$J$57*$A84*('Calcification Rates'!$F$57-'Calcification Rates'!$G$57)))*('Calcification Rates'!$H$57-'Calcification Rates'!$I$57)</f>
        <v>119.87004585144759</v>
      </c>
      <c r="CY84" s="2">
        <f>((((1-'Calcification Rates'!$J$57)*$A84)*(('Calcification Rates'!$F$57+'Calcification Rates'!$G$57)*0.1))+('Calcification Rates'!$J$57*$A84*('Calcification Rates'!$F$57+'Calcification Rates'!$G$57)))*('Calcification Rates'!$H$57+'Calcification Rates'!$I$57)</f>
        <v>257.58490432593561</v>
      </c>
      <c r="CZ84" s="2">
        <f>((((1-'Calcification Rates'!$J$58)*$A84)*'Calcification Rates'!$F$58*0.1)+('Calcification Rates'!$J$58*$A84*'Calcification Rates'!$F$58))*'Calcification Rates'!$H$58</f>
        <v>185.28393031465816</v>
      </c>
      <c r="DA84" s="2">
        <f>((((1-'Calcification Rates'!$J$58)*$A84)*(('Calcification Rates'!$F$58-'Calcification Rates'!$G$58)*0.1))+('Calcification Rates'!$J$58*$A84*('Calcification Rates'!$F$58-'Calcification Rates'!$G$58)))*('Calcification Rates'!$H$58-'Calcification Rates'!$I$58)</f>
        <v>132.52218464621902</v>
      </c>
      <c r="DB84" s="2">
        <f>((((1-'Calcification Rates'!$J$58)*$A84)*(('Calcification Rates'!$F$58+'Calcification Rates'!$G$58)*0.1))+('Calcification Rates'!$J$58*$A84*('Calcification Rates'!$F$58+'Calcification Rates'!$G$58)))*('Calcification Rates'!$H$58+'Calcification Rates'!$I$58)</f>
        <v>246.4319758213033</v>
      </c>
      <c r="DC84" s="2">
        <f>((((1-'Calcification Rates'!$J$59)*$A84)*'Calcification Rates'!$F$59*0.1)+('Calcification Rates'!$J$59*$A84*'Calcification Rates'!$F$59))*'Calcification Rates'!$H$59</f>
        <v>153.59785392000001</v>
      </c>
      <c r="DD84" s="2">
        <f>((((1-'Calcification Rates'!$J$59)*$A84)*(('Calcification Rates'!$F$59-'Calcification Rates'!$G$59)*0.1))+('Calcification Rates'!$J$59*$A84*('Calcification Rates'!$F$59-'Calcification Rates'!$G$59)))*('Calcification Rates'!$H$59-'Calcification Rates'!$I$59)</f>
        <v>119.15351939999999</v>
      </c>
      <c r="DE84" s="2">
        <f>((((1-'Calcification Rates'!$J$59)*$A84)*(('Calcification Rates'!$F$59+'Calcification Rates'!$G$59)*0.1))+('Calcification Rates'!$J$59*$A84*('Calcification Rates'!$F$59+'Calcification Rates'!$G$59)))*('Calcification Rates'!$H$59+'Calcification Rates'!$I$59)</f>
        <v>191.30832551999998</v>
      </c>
      <c r="DF84" s="2">
        <f>((((1-'Calcification Rates'!$J$60)*$A84)*'Calcification Rates'!$F$60*0.1)+('Calcification Rates'!$J$60*$A84*'Calcification Rates'!$F$60))*'Calcification Rates'!$H$60</f>
        <v>199.549161</v>
      </c>
      <c r="DG84" s="2">
        <f>((((1-'Calcification Rates'!$J$60)*$A84)*(('Calcification Rates'!$F$60-'Calcification Rates'!$G$60)*0.1))+('Calcification Rates'!$J$60*$A84*('Calcification Rates'!$F$60-'Calcification Rates'!$G$60)))*('Calcification Rates'!$H$60-'Calcification Rates'!$I$60)</f>
        <v>152.45792267430619</v>
      </c>
      <c r="DH84" s="2">
        <f>((((1-'Calcification Rates'!$J$60)*$A84)*(('Calcification Rates'!$F$60+'Calcification Rates'!$G$60)*0.1))+('Calcification Rates'!$J$60*$A84*('Calcification Rates'!$F$60+'Calcification Rates'!$G$60)))*('Calcification Rates'!$H$60+'Calcification Rates'!$I$60)</f>
        <v>252.78482174800789</v>
      </c>
      <c r="DI84" s="2">
        <f>((((1-'Calcification Rates'!$J$61)*$A84)*'Calcification Rates'!$F$61*0.1)+('Calcification Rates'!$J$61*$A84*'Calcification Rates'!$F$61))*'Calcification Rates'!$H$61</f>
        <v>185.28393031465816</v>
      </c>
      <c r="DJ84" s="2">
        <f>((((1-'Calcification Rates'!$J$61)*$A84)*(('Calcification Rates'!$F$61-'Calcification Rates'!$G$61)*0.1))+('Calcification Rates'!$J$61*$A84*('Calcification Rates'!$F$61-'Calcification Rates'!$G$61)))*('Calcification Rates'!$H$61-'Calcification Rates'!$I$61)</f>
        <v>132.52218464621902</v>
      </c>
      <c r="DK84" s="2">
        <f>((((1-'Calcification Rates'!$J$61)*$A84)*(('Calcification Rates'!$F$61+'Calcification Rates'!$G$61)*0.1))+('Calcification Rates'!$J$61*$A84*('Calcification Rates'!$F$61+'Calcification Rates'!$G$61)))*('Calcification Rates'!$H$61+'Calcification Rates'!$I$61)</f>
        <v>246.4319758213033</v>
      </c>
      <c r="DL84" s="2">
        <f>(2*'Calcification Rates'!$F$62*'Calcification Rates'!$H$62)+0.1*'Calcification Rates'!$F$62*(CV84+(2*'Calcification Rates'!$F$62))*'Calcification Rates'!$H$62</f>
        <v>44.664729408329848</v>
      </c>
      <c r="DM84" s="2">
        <f>(2*('Calcification Rates'!$F$62-'Calcification Rates'!$G$62)*('Calcification Rates'!$H$62-'Calcification Rates'!$I$62))+(0.1*('Calcification Rates'!$F$62-'Calcification Rates'!$G$62)*(CV84+(2*'Calcification Rates'!$F$62-'Calcification Rates'!$G$62)))*('Calcification Rates'!$H$62-'Calcification Rates'!$I$62)</f>
        <v>26.101718370923944</v>
      </c>
      <c r="DN84" s="2">
        <f>(2*('Calcification Rates'!$F$62+'Calcification Rates'!$G$62)*('Calcification Rates'!$H$62+'Calcification Rates'!$I$62))+(0.1*('Calcification Rates'!$F$62+'Calcification Rates'!$G$62)*(CV84+(2*'Calcification Rates'!$F$62+'Calcification Rates'!$G$62)))*('Calcification Rates'!$H$62+'Calcification Rates'!$I$62)</f>
        <v>68.105723786894998</v>
      </c>
      <c r="DO84" s="2">
        <f>((((((((($A84*2)/PI())/2)+'Calcification Rates'!$F$63)^2)*PI())/2))-((((((($A84*2)/PI())/2)^2)*PI())/2)))*'Calcification Rates'!$H$63</f>
        <v>87.51801764881526</v>
      </c>
      <c r="DP84" s="2">
        <f>((((((((($A84*2)/PI())/2)+('Calcification Rates'!$F$63-'Calcification Rates'!$G$63))^2)*PI())/2))-((((((($A84*2)/PI())/2)^2)*PI())/2)))*('Calcification Rates'!$H$63-'Calcification Rates'!$I$63)</f>
        <v>64.441302790503002</v>
      </c>
      <c r="DQ84" s="2">
        <f>((((((((($A84*2)/PI())/2)+('Calcification Rates'!$F$63+'Calcification Rates'!$G$63))^2)*PI())/2))-((((((($A84*2)/PI())/2)^2)*PI())/2)))*('Calcification Rates'!$H$63+'Calcification Rates'!$I$63)</f>
        <v>113.1969564756405</v>
      </c>
      <c r="DR84" s="2">
        <f>(2*'Calcification Rates'!$F$64*'Calcification Rates'!$H$64)+0.1*'Calcification Rates'!$F$64*($A84+(2*'Calcification Rates'!$F$64))*'Calcification Rates'!$H$64</f>
        <v>18.321312750394334</v>
      </c>
      <c r="DS84" s="2">
        <f>(2*('Calcification Rates'!$F$64-'Calcification Rates'!$G$64)*('Calcification Rates'!$H$64-'Calcification Rates'!$I$64))+(0.1*('Calcification Rates'!$F$64-'Calcification Rates'!$G$64)*($A84+(2*'Calcification Rates'!$F$64-'Calcification Rates'!$G$64)))*('Calcification Rates'!$H$64-'Calcification Rates'!$I$64)</f>
        <v>10.687334924059746</v>
      </c>
      <c r="DT84" s="2">
        <f>(2*('Calcification Rates'!$F$64+'Calcification Rates'!$G$64)*('Calcification Rates'!$H$64+'Calcification Rates'!$I$64))+(0.1*('Calcification Rates'!$F$64+'Calcification Rates'!$G$64)*($A84+(2*'Calcification Rates'!$F$64+'Calcification Rates'!$G$64)))*('Calcification Rates'!$H$64+'Calcification Rates'!$I$64)</f>
        <v>27.987468647076803</v>
      </c>
      <c r="DU84" s="2">
        <f>((((((((($A84*2)/PI())/2)+'Calcification Rates'!$F$65)^2)*PI())/2))-((((((($A84*2)/PI())/2)^2)*PI())/2)))*'Calcification Rates'!$H$65</f>
        <v>87.51801764881526</v>
      </c>
      <c r="DV84" s="2">
        <f>((((((((($A84*2)/PI())/2)+('Calcification Rates'!$F$65-'Calcification Rates'!$G$65))^2)*PI())/2))-((((((($A84*2)/PI())/2)^2)*PI())/2)))*('Calcification Rates'!$H$65-'Calcification Rates'!$I$65)</f>
        <v>64.441302790503002</v>
      </c>
      <c r="DW84" s="2">
        <f>((((((((($A84*2)/PI())/2)+('Calcification Rates'!$F$65+'Calcification Rates'!$G$65))^2)*PI())/2))-((((((($A84*2)/PI())/2)^2)*PI())/2)))*('Calcification Rates'!$H$65+'Calcification Rates'!$I$65)</f>
        <v>113.1969564756405</v>
      </c>
      <c r="DX84" s="2">
        <f>(2*'Calcification Rates'!$F$66*'Calcification Rates'!$H$66)+0.1*'Calcification Rates'!$F$66*(DH84+(2*'Calcification Rates'!$F$66))*'Calcification Rates'!$H$66</f>
        <v>48.28456074863356</v>
      </c>
      <c r="DY84" s="2">
        <f>(2*('Calcification Rates'!$F$66-'Calcification Rates'!$G$66)*('Calcification Rates'!$H$66-'Calcification Rates'!$I$66))+(0.1*('Calcification Rates'!$F$66-'Calcification Rates'!$G$66)*(DH84+(2*'Calcification Rates'!$F$66-'Calcification Rates'!$G$66)))*('Calcification Rates'!$H$66-'Calcification Rates'!$I$66)</f>
        <v>28.219798535579031</v>
      </c>
      <c r="DZ84" s="2">
        <f>(2*('Calcification Rates'!$F$66+'Calcification Rates'!$G$66)*('Calcification Rates'!$H$66+'Calcification Rates'!$I$66))+(0.1*('Calcification Rates'!$F$66+'Calcification Rates'!$G$66)*(DH84+(2*'Calcification Rates'!$F$66+'Calcification Rates'!$G$66)))*('Calcification Rates'!$H$66+'Calcification Rates'!$I$66)</f>
        <v>73.618346510024921</v>
      </c>
      <c r="EA84" s="2">
        <f>((((((((($A84*2)/PI())/2)+'Calcification Rates'!$F$67)^2)*PI())/2))-((((((($A84*2)/PI())/2)^2)*PI())/2)))*'Calcification Rates'!$H$67</f>
        <v>87.51801764881526</v>
      </c>
      <c r="EB84" s="2">
        <f>((((((((($A84*2)/PI())/2)+('Calcification Rates'!$F$67-'Calcification Rates'!$G$67))^2)*PI())/2))-((((((($A84*2)/PI())/2)^2)*PI())/2)))*('Calcification Rates'!$H$67-'Calcification Rates'!$I$67)</f>
        <v>64.441302790503002</v>
      </c>
      <c r="EC84" s="2">
        <f>((((((((($A84*2)/PI())/2)+('Calcification Rates'!$F$67+'Calcification Rates'!$G$67))^2)*PI())/2))-((((((($A84*2)/PI())/2)^2)*PI())/2)))*('Calcification Rates'!$H$67+'Calcification Rates'!$I$67)</f>
        <v>113.1969564756405</v>
      </c>
      <c r="ED84" s="2">
        <f>((((((((($A84*2)/PI())/2)+'Calcification Rates'!$F$68)^2)*PI())/2))-((((((($A84*2)/PI())/2)^2)*PI())/2)))*'Calcification Rates'!$H$68</f>
        <v>87.51801764881526</v>
      </c>
      <c r="EE84" s="2">
        <f>((((((((($A84*2)/PI())/2)+('Calcification Rates'!$F$68-'Calcification Rates'!$G$68))^2)*PI())/2))-((((((($A84*2)/PI())/2)^2)*PI())/2)))*('Calcification Rates'!$H$68-'Calcification Rates'!$I$68)</f>
        <v>64.441302790503002</v>
      </c>
      <c r="EF84" s="2">
        <f>((((((((($A84*2)/PI())/2)+('Calcification Rates'!$F$68+'Calcification Rates'!$G$68))^2)*PI())/2))-((((((($A84*2)/PI())/2)^2)*PI())/2)))*('Calcification Rates'!$H$68+'Calcification Rates'!$I$68)</f>
        <v>113.1969564756405</v>
      </c>
      <c r="EG84" s="2">
        <f>((((1-'Calcification Rates'!$J$69)*$A84)*'Calcification Rates'!$F$69*0.1)+('Calcification Rates'!$J$69*$A84*'Calcification Rates'!$F$69))*'Calcification Rates'!$H$69</f>
        <v>25.168009900000001</v>
      </c>
      <c r="EH84" s="2">
        <f>((((1-'Calcification Rates'!$J$69)*EC84)*(('Calcification Rates'!$F$69-'Calcification Rates'!$G$69)*0.1))+('Calcification Rates'!$J$69*EC84*('Calcification Rates'!$F$69-'Calcification Rates'!$G$69)))*('Calcification Rates'!$H$69-'Calcification Rates'!$I$69)</f>
        <v>25.673943563900487</v>
      </c>
      <c r="EI84" s="2">
        <f>((((1-'Calcification Rates'!$J$69)*EC84)*(('Calcification Rates'!$F$69+'Calcification Rates'!$G$69)*0.1))+('Calcification Rates'!$J$69*EC84*('Calcification Rates'!$F$69+'Calcification Rates'!$G$69)))*('Calcification Rates'!$H$69+'Calcification Rates'!$I$69)</f>
        <v>44.777169626767503</v>
      </c>
      <c r="EJ84" s="2">
        <f>(2*'Calcification Rates'!$F$70*'Calcification Rates'!$H$70)+0.1*'Calcification Rates'!$F$70*(DT84+(2*'Calcification Rates'!$F$70))*'Calcification Rates'!$H$70</f>
        <v>8.8451142488188452</v>
      </c>
      <c r="EK84" s="2">
        <f>(2*('Calcification Rates'!$F$70-'Calcification Rates'!$G$70)*('Calcification Rates'!$H$70-'Calcification Rates'!$I$70))+(0.1*('Calcification Rates'!$F$70-'Calcification Rates'!$G$70)*(DT84+(2*'Calcification Rates'!$F$70-'Calcification Rates'!$G$70)))*('Calcification Rates'!$H$70-'Calcification Rates'!$I$70)</f>
        <v>5.1425052909649294</v>
      </c>
      <c r="EL84" s="2">
        <f>(2*('Calcification Rates'!$F$70+'Calcification Rates'!$G$70)*('Calcification Rates'!$H$70+'Calcification Rates'!$I$70))+(0.1*('Calcification Rates'!$F$70+'Calcification Rates'!$G$70)*(DT84+(2*'Calcification Rates'!$F$70+'Calcification Rates'!$G$70)))*('Calcification Rates'!$H$70+'Calcification Rates'!$I$70)</f>
        <v>13.556214183079666</v>
      </c>
      <c r="EM84" s="2">
        <f>((((1-'Calcification Rates'!$J$71)*$A84)*'Calcification Rates'!$F$71*0.1)+('Calcification Rates'!$J$71*$A84*'Calcification Rates'!$F$71))*'Calcification Rates'!$H$71</f>
        <v>185.28393031465816</v>
      </c>
      <c r="EN84" s="2">
        <f>((((1-'Calcification Rates'!$J$71)*$A84)*(('Calcification Rates'!$F$71-'Calcification Rates'!$G$71)*0.1))+('Calcification Rates'!$J$71*$A84*('Calcification Rates'!$F$71-'Calcification Rates'!$G$71)))*('Calcification Rates'!$H$71-'Calcification Rates'!$I$71)</f>
        <v>132.52218464621902</v>
      </c>
      <c r="EO84" s="2">
        <f>((((1-'Calcification Rates'!$J$71)*$A84)*(('Calcification Rates'!$F$71+'Calcification Rates'!$G$71)*0.1))+('Calcification Rates'!$J$71*$A84*('Calcification Rates'!$F$71+'Calcification Rates'!$G$71)))*('Calcification Rates'!$H$71+'Calcification Rates'!$I$71)</f>
        <v>246.4319758213033</v>
      </c>
      <c r="EP84" s="2">
        <f>(2*'Calcification Rates'!$F$72*'Calcification Rates'!$H$72)+0.1*'Calcification Rates'!$F$72*($A84+(2*'Calcification Rates'!$F$72))*'Calcification Rates'!$H$72</f>
        <v>18.321312750394334</v>
      </c>
      <c r="EQ84" s="2">
        <f>(2*('Calcification Rates'!$F$72-'Calcification Rates'!$G$72)*('Calcification Rates'!$H$72-'Calcification Rates'!$I$72))+(0.1*('Calcification Rates'!$F$72-'Calcification Rates'!$G$72)*($A84+(2*'Calcification Rates'!$F$72-'Calcification Rates'!$G$72)))*('Calcification Rates'!$H$72-'Calcification Rates'!$I$72)</f>
        <v>10.687334924059746</v>
      </c>
      <c r="ER84" s="2">
        <f>(2*('Calcification Rates'!$F$72+'Calcification Rates'!$G$72)*('Calcification Rates'!$H$72+'Calcification Rates'!$I$72))+(0.1*('Calcification Rates'!$F$72+'Calcification Rates'!$G$72)*($A84+(2*'Calcification Rates'!$F$72+'Calcification Rates'!$G$72)))*('Calcification Rates'!$H$72+'Calcification Rates'!$I$72)</f>
        <v>27.987468647076803</v>
      </c>
      <c r="ES84" s="2">
        <f>$A84*'Calcification Rates'!$F$73*'Calcification Rates'!$H$73</f>
        <v>110.70000000000002</v>
      </c>
      <c r="ET84" s="2">
        <f>$A84*('Calcification Rates'!$F$73-'Calcification Rates'!$G$73)*('Calcification Rates'!$H$73-'Calcification Rates'!$I$73)</f>
        <v>77.505580000000009</v>
      </c>
      <c r="EU84" s="2">
        <f>$A84*('Calcification Rates'!$F$73+'Calcification Rates'!$G$73)*('Calcification Rates'!$H$73+'Calcification Rates'!$I$73)</f>
        <v>149.76808000000003</v>
      </c>
      <c r="EV84" s="2">
        <f>(2*'Calcification Rates'!$F$74*'Calcification Rates'!$H$74)+0.1*'Calcification Rates'!$F$74*($A84+(2*'Calcification Rates'!$F$74))*'Calcification Rates'!$H$74</f>
        <v>18.321312750394334</v>
      </c>
      <c r="EW84" s="2">
        <f>(2*('Calcification Rates'!$F$74-'Calcification Rates'!$G$74)*('Calcification Rates'!$H$74-'Calcification Rates'!$I$74))+(0.1*('Calcification Rates'!$F$74-'Calcification Rates'!$G$74)*($A84+(2*'Calcification Rates'!$F$74-'Calcification Rates'!$G$74)))*('Calcification Rates'!$H$74-'Calcification Rates'!$I$74)</f>
        <v>10.687334924059746</v>
      </c>
      <c r="EX84" s="2">
        <f>(2*('Calcification Rates'!$F$74+'Calcification Rates'!$G$74)*('Calcification Rates'!$H$74+'Calcification Rates'!$I$74))+(0.1*('Calcification Rates'!$F$74+'Calcification Rates'!$G$74)*($A84+(2*'Calcification Rates'!$F$74+'Calcification Rates'!$G$74)))*('Calcification Rates'!$H$74+'Calcification Rates'!$I$74)</f>
        <v>27.987468647076803</v>
      </c>
      <c r="EY84" s="2">
        <f>$A84*'Calcification Rates'!$F$75*'Calcification Rates'!$H$75</f>
        <v>69.135828843537425</v>
      </c>
      <c r="EZ84" s="2">
        <f>$A84*('Calcification Rates'!$F$75-'Calcification Rates'!$G$75)*('Calcification Rates'!$H$75-'Calcification Rates'!$I$75)</f>
        <v>53.669091134875124</v>
      </c>
      <c r="FA84" s="2">
        <f>$A84*('Calcification Rates'!$F$75+'Calcification Rates'!$G$75)*('Calcification Rates'!$H$75+'Calcification Rates'!$I$75)</f>
        <v>86.40128304001091</v>
      </c>
      <c r="FB84" s="2">
        <f>((((1-'Calcification Rates'!$J$76)*$A84)*'Calcification Rates'!$F$76*0.1)+('Calcification Rates'!$J$76*$A84*'Calcification Rates'!$F$76))*'Calcification Rates'!$H$76</f>
        <v>47.335319999999996</v>
      </c>
      <c r="FC84" s="2">
        <f>((((1-'Calcification Rates'!$J$76)*$A84)*(('Calcification Rates'!$F$76-'Calcification Rates'!$G$76)*0.1))+('Calcification Rates'!$J$76*$A84*('Calcification Rates'!$F$76-'Calcification Rates'!$G$76)))*('Calcification Rates'!$H$76-'Calcification Rates'!$I$76)</f>
        <v>33.130516415999999</v>
      </c>
      <c r="FD84" s="2">
        <f>((((1-'Calcification Rates'!$J$76)*$A84)*(('Calcification Rates'!$F$76+'Calcification Rates'!$G$76)*0.1))+('Calcification Rates'!$J$76*$A84*('Calcification Rates'!$F$76+'Calcification Rates'!$G$76)))*('Calcification Rates'!$H$76+'Calcification Rates'!$I$76)</f>
        <v>64.056258815999996</v>
      </c>
      <c r="FE84" s="113">
        <f>$A84*'Calcification Rates'!$F$77*'Calcification Rates'!$H$77</f>
        <v>145.14000000000004</v>
      </c>
      <c r="FF84" s="113">
        <f>$A84*('Calcification Rates'!$F$77-'Calcification Rates'!$G$77)*('Calcification Rates'!$H$77-'Calcification Rates'!$I$77)</f>
        <v>101.42580000000002</v>
      </c>
      <c r="FG84" s="113">
        <f>$A84*('Calcification Rates'!$F$77+'Calcification Rates'!$G$77)*('Calcification Rates'!$H$77+'Calcification Rates'!$I$77)</f>
        <v>196.63600000000005</v>
      </c>
      <c r="FH84" s="113">
        <f>$A84*'Calcification Rates'!$F$81*'Calcification Rates'!$H$81</f>
        <v>14.596</v>
      </c>
      <c r="FI84" s="113">
        <f>$A84*('Calcification Rates'!$F$81-'Calcification Rates'!$G$81)*('Calcification Rates'!$H$81-'Calcification Rates'!$I$81)</f>
        <v>8.282</v>
      </c>
      <c r="FJ84" s="113">
        <f>$A84*('Calcification Rates'!$F$81+'Calcification Rates'!$G$81)*('Calcification Rates'!$H$81+'Calcification Rates'!$I$81)</f>
        <v>20.91</v>
      </c>
      <c r="FK84" s="113">
        <f>$A84*'Calcification Rates'!$F$84*'Calcification Rates'!$H$84</f>
        <v>14.596</v>
      </c>
      <c r="FL84" s="113">
        <f>$A84*('Calcification Rates'!$F$84-'Calcification Rates'!$G$84)*('Calcification Rates'!$H$84-'Calcification Rates'!$I$84)</f>
        <v>8.282</v>
      </c>
      <c r="FM84" s="113">
        <f>$A84*('Calcification Rates'!$F$84+'Calcification Rates'!$G$84)*('Calcification Rates'!$H$84+'Calcification Rates'!$I$84)</f>
        <v>20.91</v>
      </c>
    </row>
    <row r="85" spans="1:169" x14ac:dyDescent="0.3">
      <c r="A85" s="1">
        <v>83</v>
      </c>
      <c r="B85" s="2">
        <f>((((1-'Calcification Rates'!$J$11)*A85)*'Calcification Rates'!$F$11*0.1)+('Calcification Rates'!$J$11*A85*'Calcification Rates'!$F$11))*'Calcification Rates'!$H$11</f>
        <v>187.54349044044667</v>
      </c>
      <c r="C85" s="2">
        <f>((((1-'Calcification Rates'!$J$11)*A85)*(('Calcification Rates'!$F$11-'Calcification Rates'!$G$11)*0.1))+('Calcification Rates'!$J$11*A85*('Calcification Rates'!$F$11-'Calcification Rates'!$G$11)))*('Calcification Rates'!$H$11-'Calcification Rates'!$I$11)</f>
        <v>134.13830884922169</v>
      </c>
      <c r="D85" s="2">
        <f>((((1-'Calcification Rates'!$J$11)*A85)*(('Calcification Rates'!$F$11+'Calcification Rates'!$G$11)*0.1))+('Calcification Rates'!$J$11*A85*('Calcification Rates'!$F$11+'Calcification Rates'!$G$11)))*('Calcification Rates'!$H$11+'Calcification Rates'!$I$11)</f>
        <v>249.43724381912412</v>
      </c>
      <c r="E85" s="2">
        <f>((((1-'Calcification Rates'!$J$12)*A85)*'Calcification Rates'!$F$12*0.1)+('Calcification Rates'!$J$12*A85*'Calcification Rates'!$F$12))*'Calcification Rates'!$H$12</f>
        <v>32.561092081836627</v>
      </c>
      <c r="F85" s="2">
        <f>((((1-'Calcification Rates'!$J$12)*A85)*(('Calcification Rates'!$F$12-'Calcification Rates'!$G$12)*0.1))+('Calcification Rates'!$J$12*A85*('Calcification Rates'!$F$12-'Calcification Rates'!$G$12)))*('Calcification Rates'!$H$12-'Calcification Rates'!$I$12)</f>
        <v>24.549488744802971</v>
      </c>
      <c r="G85" s="2">
        <f>((((1-'Calcification Rates'!$J$12)*A85)*(('Calcification Rates'!$F$12+'Calcification Rates'!$G$12)*0.1))+('Calcification Rates'!$J$12*A85*('Calcification Rates'!$F$12+'Calcification Rates'!$G$12)))*('Calcification Rates'!$H$12+'Calcification Rates'!$I$12)</f>
        <v>41.593866846319067</v>
      </c>
      <c r="H85" s="2">
        <f>(2*'Calcification Rates'!$F$13*'Calcification Rates'!$H$13)+0.1*'Calcification Rates'!$F$13*(A85+(2*'Calcification Rates'!$F$13))*'Calcification Rates'!$H$13</f>
        <v>18.49675719382649</v>
      </c>
      <c r="I85" s="2">
        <f>(2*('Calcification Rates'!$F$13-'Calcification Rates'!$G$13)*('Calcification Rates'!$H$13-'Calcification Rates'!$I$13))+(0.1*('Calcification Rates'!$F$13-'Calcification Rates'!$G$13)*(A85+(2*'Calcification Rates'!$F$13-'Calcification Rates'!$G$13)))*('Calcification Rates'!$H$13-'Calcification Rates'!$I$13)</f>
        <v>10.789993131224014</v>
      </c>
      <c r="J85" s="2">
        <f>(2*('Calcification Rates'!$F$13+'Calcification Rates'!$G$13)*('Calcification Rates'!$H$13+'Calcification Rates'!$I$13))+(0.1*('Calcification Rates'!$F$13+'Calcification Rates'!$G$13)*(A85+(2*'Calcification Rates'!$F$13+'Calcification Rates'!$G$13)))*('Calcification Rates'!$H$13+'Calcification Rates'!$I$13)</f>
        <v>28.254652096963682</v>
      </c>
      <c r="K85" s="2">
        <f>(2*'Calcification Rates'!$F$14*'Calcification Rates'!$H$14)+0.1*'Calcification Rates'!$F$14*(A85+(2*'Calcification Rates'!$F$14))*'Calcification Rates'!$H$14</f>
        <v>34.502845217477045</v>
      </c>
      <c r="L85" s="2">
        <f>(2*('Calcification Rates'!$F$14-'Calcification Rates'!$G$14)*('Calcification Rates'!$H$14-'Calcification Rates'!$I$14))+(0.1*('Calcification Rates'!$F$14-'Calcification Rates'!$G$14)*(A85+(2*'Calcification Rates'!$F$14-'Calcification Rates'!$G$14)))*('Calcification Rates'!$H$14-'Calcification Rates'!$I$14)</f>
        <v>21.561577027414678</v>
      </c>
      <c r="M85" s="2">
        <f>(2*('Calcification Rates'!$F$14+'Calcification Rates'!$G$14)*('Calcification Rates'!$H$14+'Calcification Rates'!$I$14))+(0.1*('Calcification Rates'!$F$14+'Calcification Rates'!$G$14)*(A85+(2*'Calcification Rates'!$F$14+'Calcification Rates'!$G$14)))*('Calcification Rates'!$H$14+'Calcification Rates'!$I$14)</f>
        <v>50.526642564851684</v>
      </c>
      <c r="N85" s="2">
        <f>((((((((($A85*2)/PI())/2)+'Calcification Rates'!$F$15)^2)*PI())/2))-((((((($A85*2)/PI())/2)^2)*PI())/2)))*'Calcification Rates'!$H$15</f>
        <v>103.39915538214716</v>
      </c>
      <c r="O85" s="2">
        <f>((((((((($A85*2)/PI())/2)+('Calcification Rates'!$F$15-'Calcification Rates'!$G$15))^2)*PI())/2))-((((((($A85*2)/PI())/2)^2)*PI())/2)))*('Calcification Rates'!$H$15-'Calcification Rates'!$I$15)</f>
        <v>78.954473199763399</v>
      </c>
      <c r="P85" s="2">
        <f>((((((((($A85*2)/PI())/2)+('Calcification Rates'!$F$15+'Calcification Rates'!$G$15))^2)*PI())/2))-((((((($A85*2)/PI())/2)^2)*PI())/2)))*('Calcification Rates'!$H$15+'Calcification Rates'!$I$15)</f>
        <v>130.88169993719853</v>
      </c>
      <c r="Q85" s="2">
        <f>(2*'Calcification Rates'!$F$16*'Calcification Rates'!$H$16)+0.1*'Calcification Rates'!$F$16*(A85+(2*'Calcification Rates'!$F$16))*'Calcification Rates'!$H$16</f>
        <v>34.502845217477045</v>
      </c>
      <c r="R85" s="2">
        <f>(2*('Calcification Rates'!$F$16-'Calcification Rates'!$G$16)*('Calcification Rates'!$H$16-'Calcification Rates'!$I$16))+(0.1*('Calcification Rates'!$F$16-'Calcification Rates'!$G$16)*(A85+(2*'Calcification Rates'!$F$16-'Calcification Rates'!$G$16)))*('Calcification Rates'!$H$16-'Calcification Rates'!$I$16)</f>
        <v>21.561577027414678</v>
      </c>
      <c r="S85" s="2">
        <f>(2*('Calcification Rates'!$F$16+'Calcification Rates'!$G$16)*('Calcification Rates'!$H$16+'Calcification Rates'!$I$16))+(0.1*('Calcification Rates'!$F$16+'Calcification Rates'!$G$16)*(A85+(2*'Calcification Rates'!$F$16+'Calcification Rates'!$G$16)))*('Calcification Rates'!$H$16+'Calcification Rates'!$I$16)</f>
        <v>50.526642564851684</v>
      </c>
      <c r="T85" s="2">
        <f>$A85*'Calcification Rates'!$F$17*'Calcification Rates'!$H$17</f>
        <v>101.66607705120529</v>
      </c>
      <c r="U85" s="2">
        <f>$A85*('Calcification Rates'!$F$17-'Calcification Rates'!$G$17)*('Calcification Rates'!$H$17-'Calcification Rates'!$I$17)</f>
        <v>77.841994189106956</v>
      </c>
      <c r="V85" s="2">
        <f>$A85*('Calcification Rates'!$F$17+'Calcification Rates'!$G$17)*('Calcification Rates'!$H$17+'Calcification Rates'!$I$17)</f>
        <v>128.34030017885351</v>
      </c>
      <c r="W85" s="2">
        <f>$A85*'Calcification Rates'!$F$22*'Calcification Rates'!$H$22</f>
        <v>14.773999999999999</v>
      </c>
      <c r="X85" s="2">
        <f>$A85*('Calcification Rates'!$F$22-'Calcification Rates'!$G$22)*('Calcification Rates'!$H$22-'Calcification Rates'!$I$22)</f>
        <v>8.3829999999999991</v>
      </c>
      <c r="Y85" s="2">
        <f>$A85*('Calcification Rates'!$F$22+'Calcification Rates'!$G$22)*('Calcification Rates'!$H$22+'Calcification Rates'!$I$22)</f>
        <v>21.164999999999999</v>
      </c>
      <c r="Z85" s="2">
        <f>((((((((($A85*2)/PI())/2)+'Calcification Rates'!$F$25)^2)*PI())/2))-((((((($A85*2)/PI())/2)^2)*PI())/2)))*'Calcification Rates'!$H$25</f>
        <v>154.43123029994271</v>
      </c>
      <c r="AA85" s="2">
        <f>((((((((($A85*2)/PI())/2)+('Calcification Rates'!$F$25-'Calcification Rates'!$G$25))^2)*PI())/2))-((((((($A85*2)/PI())/2)^2)*PI())/2)))*('Calcification Rates'!$H$25-'Calcification Rates'!$I$25)</f>
        <v>67.556681152301266</v>
      </c>
      <c r="AB85" s="2">
        <f>((((((((($A85*2)/PI())/2)+('Calcification Rates'!$F$25+'Calcification Rates'!$G$25))^2)*PI())/2))-((((((($A85*2)/PI())/2)^2)*PI())/2)))*('Calcification Rates'!$H$25+'Calcification Rates'!$I$25)</f>
        <v>242.95172445088897</v>
      </c>
      <c r="AC85" s="2">
        <f>((((((((($A85*2)/PI())/2)+'Calcification Rates'!$F$26)^2)*PI())/2))-((((((($A85*2)/PI())/2)^2)*PI())/2)))*'Calcification Rates'!$H$26</f>
        <v>154.43123029994271</v>
      </c>
      <c r="AD85" s="2">
        <f>((((((((($A85*2)/PI())/2)+('Calcification Rates'!$F$26-'Calcification Rates'!$G$26))^2)*PI())/2))-((((((($A85*2)/PI())/2)^2)*PI())/2)))*('Calcification Rates'!$H$26-'Calcification Rates'!$I$26)</f>
        <v>67.556681152301266</v>
      </c>
      <c r="AE85" s="2">
        <f>((((((((($A85*2)/PI())/2)+('Calcification Rates'!$F$26+'Calcification Rates'!$G$26))^2)*PI())/2))-((((((($A85*2)/PI())/2)^2)*PI())/2)))*('Calcification Rates'!$H$26+'Calcification Rates'!$I$26)</f>
        <v>242.95172445088897</v>
      </c>
      <c r="AF85" s="2">
        <f>((((((((($A85*2)/PI())/2)+'Calcification Rates'!$F$27)^2)*PI())/2))-((((((($A85*2)/PI())/2)^2)*PI())/2)))*'Calcification Rates'!$H$27</f>
        <v>154.43123029994271</v>
      </c>
      <c r="AG85" s="2">
        <f>((((((((($A85*2)/PI())/2)+('Calcification Rates'!$F$27-'Calcification Rates'!$G$27))^2)*PI())/2))-((((((($A85*2)/PI())/2)^2)*PI())/2)))*('Calcification Rates'!$H$27-'Calcification Rates'!$I$27)</f>
        <v>67.556681152301266</v>
      </c>
      <c r="AH85" s="2">
        <f>((((((((($A85*2)/PI())/2)+('Calcification Rates'!$F$27+'Calcification Rates'!$G$27))^2)*PI())/2))-((((((($A85*2)/PI())/2)^2)*PI())/2)))*('Calcification Rates'!$H$27+'Calcification Rates'!$I$27)</f>
        <v>242.95172445088897</v>
      </c>
      <c r="AI85" s="2">
        <f>$A85*'Calcification Rates'!$F$29*'Calcification Rates'!$H$29</f>
        <v>133.93709999999996</v>
      </c>
      <c r="AJ85" s="2">
        <f>$A85*('Calcification Rates'!$F$29-'Calcification Rates'!$G$29)*('Calcification Rates'!$H$29-'Calcification Rates'!$I$29)</f>
        <v>123.92563999999997</v>
      </c>
      <c r="AK85" s="2">
        <f>$A85*('Calcification Rates'!$F$29+'Calcification Rates'!$G$29)*('Calcification Rates'!$H$29+'Calcification Rates'!$I$29)</f>
        <v>143.94855999999996</v>
      </c>
      <c r="AL85" s="2">
        <f>(2*'Calcification Rates'!$F$30*'Calcification Rates'!$H$30)+0.1*'Calcification Rates'!$F$30*($A85+(2*'Calcification Rates'!$F$30))*'Calcification Rates'!$H$30</f>
        <v>18.49675719382649</v>
      </c>
      <c r="AM85" s="2">
        <f>(2*('Calcification Rates'!$F$30-'Calcification Rates'!$G$30)*('Calcification Rates'!$H$30-'Calcification Rates'!$I$30))+(0.1*('Calcification Rates'!$F$30-'Calcification Rates'!$G$30)*($A85+(2*'Calcification Rates'!$F$30-'Calcification Rates'!$G$30)))*('Calcification Rates'!$H$30-'Calcification Rates'!$I$30)</f>
        <v>10.789993131224014</v>
      </c>
      <c r="AN85" s="2">
        <f>(2*('Calcification Rates'!$F$30+'Calcification Rates'!$G$30)*('Calcification Rates'!$H$30+'Calcification Rates'!$I$30))+(0.1*('Calcification Rates'!$F$30+'Calcification Rates'!$G$30)*($A85+(2*'Calcification Rates'!$F$30+'Calcification Rates'!$G$30)))*('Calcification Rates'!$H$30+'Calcification Rates'!$I$30)</f>
        <v>28.254652096963682</v>
      </c>
      <c r="AO85" s="2">
        <f>((((((((($A85*2)/PI())/2)+'Calcification Rates'!$F$31)^2)*PI())/2))-((((((($A85*2)/PI())/2)^2)*PI())/2)))*'Calcification Rates'!$H$31</f>
        <v>277.73175458237563</v>
      </c>
      <c r="AP85" s="2">
        <f>((((((((($A85*2)/PI())/2)+('Calcification Rates'!$F$31-'Calcification Rates'!$G$31))^2)*PI())/2))-((((((($A85*2)/PI())/2)^2)*PI())/2)))*('Calcification Rates'!$H$31-'Calcification Rates'!$I$31)</f>
        <v>172.76226260948405</v>
      </c>
      <c r="AQ85" s="2">
        <f>((((((((($A85*2)/PI())/2)+('Calcification Rates'!$F$31+'Calcification Rates'!$G$31))^2)*PI())/2))-((((((($A85*2)/PI())/2)^2)*PI())/2)))*('Calcification Rates'!$H$31+'Calcification Rates'!$I$31)</f>
        <v>408.56870961648349</v>
      </c>
      <c r="AR85" s="2">
        <f>(2*'Calcification Rates'!$F$32*'Calcification Rates'!$H$32)+0.1*'Calcification Rates'!$F$32*($A85+(2*'Calcification Rates'!$F$32))*'Calcification Rates'!$H$32</f>
        <v>18.49675719382649</v>
      </c>
      <c r="AS85" s="2">
        <f>(2*('Calcification Rates'!$F$32-'Calcification Rates'!$G$32)*('Calcification Rates'!$H$32-'Calcification Rates'!$I$32))+(0.1*('Calcification Rates'!$F$32-'Calcification Rates'!$G$32)*($A85+(2*'Calcification Rates'!$F$32-'Calcification Rates'!$G$32)))*('Calcification Rates'!$H$32-'Calcification Rates'!$I$32)</f>
        <v>10.789993131224014</v>
      </c>
      <c r="AT85" s="2">
        <f>(2*('Calcification Rates'!$F$32+'Calcification Rates'!$G$32)*('Calcification Rates'!$H$32+'Calcification Rates'!$I$32))+(0.1*('Calcification Rates'!$F$32+'Calcification Rates'!$G$32)*($A85+(2*'Calcification Rates'!$F$32+'Calcification Rates'!$G$32)))*('Calcification Rates'!$H$32+'Calcification Rates'!$I$32)</f>
        <v>28.254652096963682</v>
      </c>
      <c r="AU85" s="2">
        <f>((((((((($A85*2)/PI())/2)+'Calcification Rates'!$F$36)^2)*PI())/2))-((((((($A85*2)/PI())/2)^2)*PI())/2)))*'Calcification Rates'!$H$36</f>
        <v>109.18353620505985</v>
      </c>
      <c r="AV85" s="2">
        <f>((((((((($A85*2)/PI())/2)+('Calcification Rates'!$F$36-'Calcification Rates'!$G$36))^2)*PI())/2))-((((((($A85*2)/PI())/2)^2)*PI())/2)))*('Calcification Rates'!$H$36-'Calcification Rates'!$I$36)</f>
        <v>83.795775349265895</v>
      </c>
      <c r="AW85" s="2">
        <f>((((((((($A85*2)/PI())/2)+('Calcification Rates'!$F$36+'Calcification Rates'!$G$36))^2)*PI())/2))-((((((($A85*2)/PI())/2)^2)*PI())/2)))*('Calcification Rates'!$H$36+'Calcification Rates'!$I$36)</f>
        <v>137.4282648449344</v>
      </c>
      <c r="AX85" s="2">
        <f>$A85*'Calcification Rates'!$F$37*'Calcification Rates'!$H$37</f>
        <v>107.26875495791245</v>
      </c>
      <c r="AY85" s="2">
        <f>$A85*('Calcification Rates'!$F$37-'Calcification Rates'!$G$37)*('Calcification Rates'!$H$37-'Calcification Rates'!$I$37)</f>
        <v>82.572099927877204</v>
      </c>
      <c r="AZ85" s="2">
        <f>$A85*('Calcification Rates'!$F$37+'Calcification Rates'!$G$37)*('Calcification Rates'!$H$37+'Calcification Rates'!$I$37)</f>
        <v>134.61730008945446</v>
      </c>
      <c r="BA85" s="2">
        <f>$A85*'Calcification Rates'!$F$38*'Calcification Rates'!$H$38</f>
        <v>159.64845266666669</v>
      </c>
      <c r="BB85" s="2">
        <f>$A85*('Calcification Rates'!$F$38-'Calcification Rates'!$G$38)*('Calcification Rates'!$H$38-'Calcification Rates'!$I$38)</f>
        <v>121.81298315151516</v>
      </c>
      <c r="BC85" s="2">
        <f>$A85*('Calcification Rates'!$F$38+'Calcification Rates'!$G$38)*('Calcification Rates'!$H$38+'Calcification Rates'!$I$38)</f>
        <v>201.89293500000005</v>
      </c>
      <c r="BD85" s="2">
        <f>(2*'Calcification Rates'!$F$39*'Calcification Rates'!$H$39)+0.1*'Calcification Rates'!$F$39*(AN85+(2*'Calcification Rates'!$F$39))*'Calcification Rates'!$H$39</f>
        <v>8.8919901004785338</v>
      </c>
      <c r="BE85" s="2">
        <f>(2*('Calcification Rates'!$F$39-'Calcification Rates'!$G$39)*('Calcification Rates'!$H$39-'Calcification Rates'!$I$39))+(0.1*('Calcification Rates'!$F$39-'Calcification Rates'!$G$39)*(AN85+(2*'Calcification Rates'!$F$39-'Calcification Rates'!$G$39)))*('Calcification Rates'!$H$39-'Calcification Rates'!$I$39)</f>
        <v>5.1699338649142801</v>
      </c>
      <c r="BF85" s="2">
        <f>(2*('Calcification Rates'!$F$39+'Calcification Rates'!$G$39)*('Calcification Rates'!$H$39+'Calcification Rates'!$I$39))+(0.1*('Calcification Rates'!$F$39+'Calcification Rates'!$G$39)*(AN85+(2*'Calcification Rates'!$F$39+'Calcification Rates'!$G$39)))*('Calcification Rates'!$H$39+'Calcification Rates'!$I$39)</f>
        <v>13.627601178973119</v>
      </c>
      <c r="BG85" s="2">
        <f>((((((((($A85*2)/PI())/2)+'Calcification Rates'!$F$40)^2)*PI())/2))-((((((($A85*2)/PI())/2)^2)*PI())/2)))*'Calcification Rates'!$H$40</f>
        <v>109.18353620505985</v>
      </c>
      <c r="BH85" s="2">
        <f>((((((((($A85*2)/PI())/2)+('Calcification Rates'!$F$40-'Calcification Rates'!$G$40))^2)*PI())/2))-((((((($A85*2)/PI())/2)^2)*PI())/2)))*('Calcification Rates'!$H$40-'Calcification Rates'!$I$40)</f>
        <v>83.795775349265895</v>
      </c>
      <c r="BI85" s="2">
        <f>((((((((($A85*2)/PI())/2)+('Calcification Rates'!$F$40+'Calcification Rates'!$G$40))^2)*PI())/2))-((((((($A85*2)/PI())/2)^2)*PI())/2)))*('Calcification Rates'!$H$40+'Calcification Rates'!$I$40)</f>
        <v>137.4282648449344</v>
      </c>
      <c r="BJ85" s="2">
        <f>((((((((($A85*2)/PI())/2)+'Calcification Rates'!$F$41)^2)*PI())/2))-((((((($A85*2)/PI())/2)^2)*PI())/2)))*'Calcification Rates'!$H$41</f>
        <v>125.70135837482017</v>
      </c>
      <c r="BK85" s="2">
        <f>((((((((($A85*2)/PI())/2)+('Calcification Rates'!$F$41-'Calcification Rates'!$G$41))^2)*PI())/2))-((((((($A85*2)/PI())/2)^2)*PI())/2)))*('Calcification Rates'!$H$41-'Calcification Rates'!$I$41)</f>
        <v>100.96774473648981</v>
      </c>
      <c r="BL85" s="2">
        <f>((((((((($A85*2)/PI())/2)+('Calcification Rates'!$F$41+'Calcification Rates'!$G$41))^2)*PI())/2))-((((((($A85*2)/PI())/2)^2)*PI())/2)))*('Calcification Rates'!$H$41+'Calcification Rates'!$I$41)</f>
        <v>152.87873556793954</v>
      </c>
      <c r="BM85" s="2">
        <f>((((1-'Calcification Rates'!$J$42)*$A85)*'Calcification Rates'!$F$42*0.1)+('Calcification Rates'!$J$42*$A85*'Calcification Rates'!$F$42))*'Calcification Rates'!$H$42</f>
        <v>32.561092081836627</v>
      </c>
      <c r="BN85" s="2">
        <f>((((1-'Calcification Rates'!$J$42)*BI85)*(('Calcification Rates'!$F$42-'Calcification Rates'!$G$42)*0.1))+('Calcification Rates'!$J$42*BI85*('Calcification Rates'!$F$42-'Calcification Rates'!$G$42)))*('Calcification Rates'!$H$42-'Calcification Rates'!$I$42)</f>
        <v>40.648116156970111</v>
      </c>
      <c r="BO85" s="2">
        <f>((((1-'Calcification Rates'!$J$42)*BI85)*(('Calcification Rates'!$F$42+'Calcification Rates'!$G$42)*0.1))+('Calcification Rates'!$J$42*BI85*('Calcification Rates'!$F$42+'Calcification Rates'!$G$42)))*('Calcification Rates'!$H$42+'Calcification Rates'!$I$42)</f>
        <v>68.869553600974385</v>
      </c>
      <c r="BP85" s="2">
        <f>(2*'Calcification Rates'!$F$43*'Calcification Rates'!$H$43)+0.1*'Calcification Rates'!$F$43*($A85+(2*'Calcification Rates'!$F$43))*'Calcification Rates'!$H$43</f>
        <v>18.49675719382649</v>
      </c>
      <c r="BQ85" s="2">
        <f>(2*('Calcification Rates'!$F$43-'Calcification Rates'!$G$43)*('Calcification Rates'!$H$43-'Calcification Rates'!$I$43))+(0.1*('Calcification Rates'!$F$43-'Calcification Rates'!$G$43)*($A85+(2*'Calcification Rates'!$F$43-'Calcification Rates'!$G$43)))*('Calcification Rates'!$H$43-'Calcification Rates'!$I$43)</f>
        <v>10.789993131224014</v>
      </c>
      <c r="BR85" s="2">
        <f>(2*('Calcification Rates'!$F$43+'Calcification Rates'!$G$43)*('Calcification Rates'!$H$43+'Calcification Rates'!$I$43))+(0.1*('Calcification Rates'!$F$43+'Calcification Rates'!$G$43)*($A85+(2*'Calcification Rates'!$F$43+'Calcification Rates'!$G$43)))*('Calcification Rates'!$H$43+'Calcification Rates'!$I$43)</f>
        <v>28.254652096963682</v>
      </c>
      <c r="BS85" s="2">
        <f>$A85*'Calcification Rates'!$F$44*'Calcification Rates'!$H$44</f>
        <v>132.49363777777779</v>
      </c>
      <c r="BT85" s="2">
        <f>$A85*('Calcification Rates'!$F$44-'Calcification Rates'!$G$44)*('Calcification Rates'!$H$44-'Calcification Rates'!$I$44)</f>
        <v>98.594756223436974</v>
      </c>
      <c r="BU85" s="2">
        <f>$A85*('Calcification Rates'!$F$44+'Calcification Rates'!$G$44)*('Calcification Rates'!$H$44+'Calcification Rates'!$I$44)</f>
        <v>170.20109269337479</v>
      </c>
      <c r="BV85" s="2">
        <f>(2*'Calcification Rates'!$F$45*'Calcification Rates'!$H$45)+0.1*'Calcification Rates'!$F$45*($A85+(2*'Calcification Rates'!$F$45))*'Calcification Rates'!$H$45</f>
        <v>18.49675719382649</v>
      </c>
      <c r="BW85" s="2">
        <f>(2*('Calcification Rates'!$F$45-'Calcification Rates'!$G$45)*('Calcification Rates'!$H$45-'Calcification Rates'!$I$45))+(0.1*('Calcification Rates'!$F$45-'Calcification Rates'!$G$45)*($A85+(2*'Calcification Rates'!$F$45-'Calcification Rates'!$G$45)))*('Calcification Rates'!$H$45-'Calcification Rates'!$I$45)</f>
        <v>10.789993131224014</v>
      </c>
      <c r="BX85" s="2">
        <f>(2*('Calcification Rates'!$F$45+'Calcification Rates'!$G$45)*('Calcification Rates'!$H$45+'Calcification Rates'!$I$45))+(0.1*('Calcification Rates'!$F$45+'Calcification Rates'!$G$45)*($A85+(2*'Calcification Rates'!$F$45+'Calcification Rates'!$G$45)))*('Calcification Rates'!$H$45+'Calcification Rates'!$I$45)</f>
        <v>28.254652096963682</v>
      </c>
      <c r="BY85" s="2">
        <f>$A85*'Calcification Rates'!$F$46*'Calcification Rates'!$H$46</f>
        <v>33.664800000000007</v>
      </c>
      <c r="BZ85" s="2">
        <f>$A85*('Calcification Rates'!$F$46-'Calcification Rates'!$G$46)*('Calcification Rates'!$H$46-'Calcification Rates'!$I$46)</f>
        <v>25.964475</v>
      </c>
      <c r="CA85" s="2">
        <f>$A85*('Calcification Rates'!$F$46+'Calcification Rates'!$G$46)*('Calcification Rates'!$H$46+'Calcification Rates'!$I$46)</f>
        <v>42.14947500000001</v>
      </c>
      <c r="CB85" s="2">
        <f>(2*'Calcification Rates'!$F$47*'Calcification Rates'!$H$47)+0.1*'Calcification Rates'!$F$47*(BL85+(2*'Calcification Rates'!$F$47))*'Calcification Rates'!$H$47</f>
        <v>30.756593063286452</v>
      </c>
      <c r="CC85" s="2">
        <f>(2*('Calcification Rates'!$F$47-'Calcification Rates'!$G$47)*('Calcification Rates'!$H$47-'Calcification Rates'!$I$47))+(0.1*('Calcification Rates'!$F$47-'Calcification Rates'!$G$47)*(BL85+(2*'Calcification Rates'!$F$47-'Calcification Rates'!$G$47)))*('Calcification Rates'!$H$47-'Calcification Rates'!$I$47)</f>
        <v>17.963618843534537</v>
      </c>
      <c r="CD85" s="2">
        <f>(2*('Calcification Rates'!$F$47+'Calcification Rates'!$G$47)*('Calcification Rates'!$H$47+'Calcification Rates'!$I$47))+(0.1*('Calcification Rates'!$F$47+'Calcification Rates'!$G$47)*(BL85+(2*'Calcification Rates'!$F$47+'Calcification Rates'!$G$47)))*('Calcification Rates'!$H$47+'Calcification Rates'!$I$47)</f>
        <v>46.9250937397386</v>
      </c>
      <c r="CE85" s="2">
        <f>(2*'Calcification Rates'!$F$48*'Calcification Rates'!$H$48)+0.1*'Calcification Rates'!$F$48*($A85+(2*'Calcification Rates'!$F$48))*'Calcification Rates'!$H$48</f>
        <v>18.49675719382649</v>
      </c>
      <c r="CF85" s="2">
        <f>(2*('Calcification Rates'!$F$48-'Calcification Rates'!$G$48)*('Calcification Rates'!$H$48-'Calcification Rates'!$I$48))+(0.1*('Calcification Rates'!$F$48-'Calcification Rates'!$G$48)*($A85+(2*'Calcification Rates'!$F$48-'Calcification Rates'!$G$48)))*('Calcification Rates'!$H$48-'Calcification Rates'!$I$48)</f>
        <v>10.789993131224014</v>
      </c>
      <c r="CG85" s="2">
        <f>(2*('Calcification Rates'!$F$48+'Calcification Rates'!$G$48)*('Calcification Rates'!$H$48+'Calcification Rates'!$I$48))+(0.1*('Calcification Rates'!$F$48+'Calcification Rates'!$G$48)*($A85+(2*'Calcification Rates'!$F$48+'Calcification Rates'!$G$48)))*('Calcification Rates'!$H$48+'Calcification Rates'!$I$48)</f>
        <v>28.254652096963682</v>
      </c>
      <c r="CH85" s="2">
        <f>((((1-'Calcification Rates'!$J$52)*$A85)*'Calcification Rates'!$F$52*0.1)+('Calcification Rates'!$J$52*$A85*'Calcification Rates'!$F$52))*'Calcification Rates'!$H$52</f>
        <v>183.81750044</v>
      </c>
      <c r="CI85" s="2">
        <f>((((1-'Calcification Rates'!$J$52)*$A85)*(('Calcification Rates'!$F$52-'Calcification Rates'!$G$52)*0.1))+('Calcification Rates'!$J$52*$A85*('Calcification Rates'!$F$52-'Calcification Rates'!$G$52)))*('Calcification Rates'!$H$52-'Calcification Rates'!$I$52)</f>
        <v>120.32952123496577</v>
      </c>
      <c r="CJ85" s="2">
        <f>((((1-'Calcification Rates'!$J$52)*$A85)*(('Calcification Rates'!$F$52+'Calcification Rates'!$G$52)*0.1))+('Calcification Rates'!$J$52*$A85*('Calcification Rates'!$F$52+'Calcification Rates'!$G$52)))*('Calcification Rates'!$H$52+'Calcification Rates'!$I$52)</f>
        <v>260.06037677610476</v>
      </c>
      <c r="CK85" s="2">
        <f>((((1-'Calcification Rates'!$J$53)*$A85)*'Calcification Rates'!$F$53*0.1)+('Calcification Rates'!$J$53*$A85*'Calcification Rates'!$F$53))*'Calcification Rates'!$H$53</f>
        <v>219.97194613563644</v>
      </c>
      <c r="CL85" s="2">
        <f>((((1-'Calcification Rates'!$J$53)*$A85)*(('Calcification Rates'!$F$53-'Calcification Rates'!$G$53)*0.1))+('Calcification Rates'!$J$53*$A85*('Calcification Rates'!$F$53-'Calcification Rates'!$G$53)))*('Calcification Rates'!$H$53-'Calcification Rates'!$I$53)</f>
        <v>152.2394639352031</v>
      </c>
      <c r="CM85" s="2">
        <f>((((1-'Calcification Rates'!$J$53)*$A85)*(('Calcification Rates'!$F$53+'Calcification Rates'!$G$53)*0.1))+('Calcification Rates'!$J$53*$A85*('Calcification Rates'!$F$53+'Calcification Rates'!$G$53)))*('Calcification Rates'!$H$53+'Calcification Rates'!$I$53)</f>
        <v>300.09725229395178</v>
      </c>
      <c r="CN85" s="2">
        <f>((((1-'Calcification Rates'!$J$54)*$A85)*'Calcification Rates'!$F$54*0.1)+('Calcification Rates'!$J$54*$A85*'Calcification Rates'!$F$54))*'Calcification Rates'!$H$54</f>
        <v>187.54349044044667</v>
      </c>
      <c r="CO85" s="2">
        <f>((((1-'Calcification Rates'!$J$54)*$A85)*(('Calcification Rates'!$F$54-'Calcification Rates'!$G$54)*0.1))+('Calcification Rates'!$J$54*$A85*('Calcification Rates'!$F$54-'Calcification Rates'!$G$54)))*('Calcification Rates'!$H$54-'Calcification Rates'!$I$54)</f>
        <v>134.13830884922169</v>
      </c>
      <c r="CP85" s="2">
        <f>((((1-'Calcification Rates'!$J$54)*$A85)*(('Calcification Rates'!$F$54+'Calcification Rates'!$G$54)*0.1))+('Calcification Rates'!$J$54*$A85*('Calcification Rates'!$F$54+'Calcification Rates'!$G$54)))*('Calcification Rates'!$H$54+'Calcification Rates'!$I$54)</f>
        <v>249.43724381912412</v>
      </c>
      <c r="CQ85" s="2">
        <f>((((1-'Calcification Rates'!$J$55)*$A85)*'Calcification Rates'!$F$55*0.1)+('Calcification Rates'!$J$55*$A85*'Calcification Rates'!$F$55))*'Calcification Rates'!$H$55</f>
        <v>187.55783333697917</v>
      </c>
      <c r="CR85" s="2">
        <f>((((1-'Calcification Rates'!$J$55)*$A85)*(('Calcification Rates'!$F$55-'Calcification Rates'!$G$55)*0.1))+('Calcification Rates'!$J$55*$A85*('Calcification Rates'!$F$55-'Calcification Rates'!$G$55)))*('Calcification Rates'!$H$55-'Calcification Rates'!$I$55)</f>
        <v>137.05338893176656</v>
      </c>
      <c r="CS85" s="2">
        <f>((((1-'Calcification Rates'!$J$55)*$A85)*(('Calcification Rates'!$F$55+'Calcification Rates'!$G$55)*0.1))+('Calcification Rates'!$J$55*$A85*('Calcification Rates'!$F$55+'Calcification Rates'!$G$55)))*('Calcification Rates'!$H$55+'Calcification Rates'!$I$55)</f>
        <v>245.74267891587846</v>
      </c>
      <c r="CT85" s="2">
        <f>((((1-'Calcification Rates'!$J$56)*$A85)*'Calcification Rates'!$F$56*0.1)+('Calcification Rates'!$J$56*$A85*'Calcification Rates'!$F$56))*'Calcification Rates'!$H$56</f>
        <v>181.16130981666666</v>
      </c>
      <c r="CU85" s="2">
        <f>((((1-'Calcification Rates'!$J$56)*$A85)*(('Calcification Rates'!$F$56-'Calcification Rates'!$G$56)*0.1))+('Calcification Rates'!$J$56*$A85*('Calcification Rates'!$F$56-'Calcification Rates'!$G$56)))*('Calcification Rates'!$H$56-'Calcification Rates'!$I$56)</f>
        <v>134.23952202772389</v>
      </c>
      <c r="CV85" s="2">
        <f>((((1-'Calcification Rates'!$J$56)*$A85)*(('Calcification Rates'!$F$56+'Calcification Rates'!$G$56)*0.1))+('Calcification Rates'!$J$56*$A85*('Calcification Rates'!$F$56+'Calcification Rates'!$G$56)))*('Calcification Rates'!$H$56+'Calcification Rates'!$I$56)</f>
        <v>234.98359842614218</v>
      </c>
      <c r="CW85" s="2">
        <f>((((1-'Calcification Rates'!$J$57)*$A85)*'Calcification Rates'!$F$57*0.1)+('Calcification Rates'!$J$57*$A85*'Calcification Rates'!$F$57))*'Calcification Rates'!$H$57</f>
        <v>185.2786123125</v>
      </c>
      <c r="CX85" s="2">
        <f>((((1-'Calcification Rates'!$J$57)*$A85)*(('Calcification Rates'!$F$57-'Calcification Rates'!$G$57)*0.1))+('Calcification Rates'!$J$57*$A85*('Calcification Rates'!$F$57-'Calcification Rates'!$G$57)))*('Calcification Rates'!$H$57-'Calcification Rates'!$I$57)</f>
        <v>121.33187567890425</v>
      </c>
      <c r="CY85" s="2">
        <f>((((1-'Calcification Rates'!$J$57)*$A85)*(('Calcification Rates'!$F$57+'Calcification Rates'!$G$57)*0.1))+('Calcification Rates'!$J$57*$A85*('Calcification Rates'!$F$57+'Calcification Rates'!$G$57)))*('Calcification Rates'!$H$57+'Calcification Rates'!$I$57)</f>
        <v>260.7261836469836</v>
      </c>
      <c r="CZ85" s="2">
        <f>((((1-'Calcification Rates'!$J$58)*$A85)*'Calcification Rates'!$F$58*0.1)+('Calcification Rates'!$J$58*$A85*'Calcification Rates'!$F$58))*'Calcification Rates'!$H$58</f>
        <v>187.54349044044667</v>
      </c>
      <c r="DA85" s="2">
        <f>((((1-'Calcification Rates'!$J$58)*$A85)*(('Calcification Rates'!$F$58-'Calcification Rates'!$G$58)*0.1))+('Calcification Rates'!$J$58*$A85*('Calcification Rates'!$F$58-'Calcification Rates'!$G$58)))*('Calcification Rates'!$H$58-'Calcification Rates'!$I$58)</f>
        <v>134.13830884922169</v>
      </c>
      <c r="DB85" s="2">
        <f>((((1-'Calcification Rates'!$J$58)*$A85)*(('Calcification Rates'!$F$58+'Calcification Rates'!$G$58)*0.1))+('Calcification Rates'!$J$58*$A85*('Calcification Rates'!$F$58+'Calcification Rates'!$G$58)))*('Calcification Rates'!$H$58+'Calcification Rates'!$I$58)</f>
        <v>249.43724381912412</v>
      </c>
      <c r="DC85" s="2">
        <f>((((1-'Calcification Rates'!$J$59)*$A85)*'Calcification Rates'!$F$59*0.1)+('Calcification Rates'!$J$59*$A85*'Calcification Rates'!$F$59))*'Calcification Rates'!$H$59</f>
        <v>155.47099847999999</v>
      </c>
      <c r="DD85" s="2">
        <f>((((1-'Calcification Rates'!$J$59)*$A85)*(('Calcification Rates'!$F$59-'Calcification Rates'!$G$59)*0.1))+('Calcification Rates'!$J$59*$A85*('Calcification Rates'!$F$59-'Calcification Rates'!$G$59)))*('Calcification Rates'!$H$59-'Calcification Rates'!$I$59)</f>
        <v>120.60661109999998</v>
      </c>
      <c r="DE85" s="2">
        <f>((((1-'Calcification Rates'!$J$59)*$A85)*(('Calcification Rates'!$F$59+'Calcification Rates'!$G$59)*0.1))+('Calcification Rates'!$J$59*$A85*('Calcification Rates'!$F$59+'Calcification Rates'!$G$59)))*('Calcification Rates'!$H$59+'Calcification Rates'!$I$59)</f>
        <v>193.64135388000003</v>
      </c>
      <c r="DF85" s="2">
        <f>((((1-'Calcification Rates'!$J$60)*$A85)*'Calcification Rates'!$F$60*0.1)+('Calcification Rates'!$J$60*$A85*'Calcification Rates'!$F$60))*'Calcification Rates'!$H$60</f>
        <v>201.98268735365855</v>
      </c>
      <c r="DG85" s="2">
        <f>((((1-'Calcification Rates'!$J$60)*$A85)*(('Calcification Rates'!$F$60-'Calcification Rates'!$G$60)*0.1))+('Calcification Rates'!$J$60*$A85*('Calcification Rates'!$F$60-'Calcification Rates'!$G$60)))*('Calcification Rates'!$H$60-'Calcification Rates'!$I$60)</f>
        <v>154.31716563374894</v>
      </c>
      <c r="DH85" s="2">
        <f>((((1-'Calcification Rates'!$J$60)*$A85)*(('Calcification Rates'!$F$60+'Calcification Rates'!$G$60)*0.1))+('Calcification Rates'!$J$60*$A85*('Calcification Rates'!$F$60+'Calcification Rates'!$G$60)))*('Calcification Rates'!$H$60+'Calcification Rates'!$I$60)</f>
        <v>255.86756347664215</v>
      </c>
      <c r="DI85" s="2">
        <f>((((1-'Calcification Rates'!$J$61)*$A85)*'Calcification Rates'!$F$61*0.1)+('Calcification Rates'!$J$61*$A85*'Calcification Rates'!$F$61))*'Calcification Rates'!$H$61</f>
        <v>187.54349044044667</v>
      </c>
      <c r="DJ85" s="2">
        <f>((((1-'Calcification Rates'!$J$61)*$A85)*(('Calcification Rates'!$F$61-'Calcification Rates'!$G$61)*0.1))+('Calcification Rates'!$J$61*$A85*('Calcification Rates'!$F$61-'Calcification Rates'!$G$61)))*('Calcification Rates'!$H$61-'Calcification Rates'!$I$61)</f>
        <v>134.13830884922169</v>
      </c>
      <c r="DK85" s="2">
        <f>((((1-'Calcification Rates'!$J$61)*$A85)*(('Calcification Rates'!$F$61+'Calcification Rates'!$G$61)*0.1))+('Calcification Rates'!$J$61*$A85*('Calcification Rates'!$F$61+'Calcification Rates'!$G$61)))*('Calcification Rates'!$H$61+'Calcification Rates'!$I$61)</f>
        <v>249.43724381912412</v>
      </c>
      <c r="DL85" s="2">
        <f>(2*'Calcification Rates'!$F$62*'Calcification Rates'!$H$62)+0.1*'Calcification Rates'!$F$62*(CV85+(2*'Calcification Rates'!$F$62))*'Calcification Rates'!$H$62</f>
        <v>45.16143503051731</v>
      </c>
      <c r="DM85" s="2">
        <f>(2*('Calcification Rates'!$F$62-'Calcification Rates'!$G$62)*('Calcification Rates'!$H$62-'Calcification Rates'!$I$62))+(0.1*('Calcification Rates'!$F$62-'Calcification Rates'!$G$62)*(CV85+(2*'Calcification Rates'!$F$62-'Calcification Rates'!$G$62)))*('Calcification Rates'!$H$62-'Calcification Rates'!$I$62)</f>
        <v>26.392356864025576</v>
      </c>
      <c r="DN85" s="2">
        <f>(2*('Calcification Rates'!$F$62+'Calcification Rates'!$G$62)*('Calcification Rates'!$H$62+'Calcification Rates'!$I$62))+(0.1*('Calcification Rates'!$F$62+'Calcification Rates'!$G$62)*(CV85+(2*'Calcification Rates'!$F$62+'Calcification Rates'!$G$62)))*('Calcification Rates'!$H$62+'Calcification Rates'!$I$62)</f>
        <v>68.862154250682096</v>
      </c>
      <c r="DO85" s="2">
        <f>((((((((($A85*2)/PI())/2)+'Calcification Rates'!$F$63)^2)*PI())/2))-((((((($A85*2)/PI())/2)^2)*PI())/2)))*'Calcification Rates'!$H$63</f>
        <v>88.566981934529394</v>
      </c>
      <c r="DP85" s="2">
        <f>((((((((($A85*2)/PI())/2)+('Calcification Rates'!$F$63-'Calcification Rates'!$G$63))^2)*PI())/2))-((((((($A85*2)/PI())/2)^2)*PI())/2)))*('Calcification Rates'!$H$63-'Calcification Rates'!$I$63)</f>
        <v>65.216448790502895</v>
      </c>
      <c r="DQ85" s="2">
        <f>((((((((($A85*2)/PI())/2)+('Calcification Rates'!$F$63+'Calcification Rates'!$G$63))^2)*PI())/2))-((((((($A85*2)/PI())/2)^2)*PI())/2)))*('Calcification Rates'!$H$63+'Calcification Rates'!$I$63)</f>
        <v>114.54886580897391</v>
      </c>
      <c r="DR85" s="2">
        <f>(2*'Calcification Rates'!$F$64*'Calcification Rates'!$H$64)+0.1*'Calcification Rates'!$F$64*($A85+(2*'Calcification Rates'!$F$64))*'Calcification Rates'!$H$64</f>
        <v>18.49675719382649</v>
      </c>
      <c r="DS85" s="2">
        <f>(2*('Calcification Rates'!$F$64-'Calcification Rates'!$G$64)*('Calcification Rates'!$H$64-'Calcification Rates'!$I$64))+(0.1*('Calcification Rates'!$F$64-'Calcification Rates'!$G$64)*($A85+(2*'Calcification Rates'!$F$64-'Calcification Rates'!$G$64)))*('Calcification Rates'!$H$64-'Calcification Rates'!$I$64)</f>
        <v>10.789993131224014</v>
      </c>
      <c r="DT85" s="2">
        <f>(2*('Calcification Rates'!$F$64+'Calcification Rates'!$G$64)*('Calcification Rates'!$H$64+'Calcification Rates'!$I$64))+(0.1*('Calcification Rates'!$F$64+'Calcification Rates'!$G$64)*($A85+(2*'Calcification Rates'!$F$64+'Calcification Rates'!$G$64)))*('Calcification Rates'!$H$64+'Calcification Rates'!$I$64)</f>
        <v>28.254652096963682</v>
      </c>
      <c r="DU85" s="2">
        <f>((((((((($A85*2)/PI())/2)+'Calcification Rates'!$F$65)^2)*PI())/2))-((((((($A85*2)/PI())/2)^2)*PI())/2)))*'Calcification Rates'!$H$65</f>
        <v>88.566981934529394</v>
      </c>
      <c r="DV85" s="2">
        <f>((((((((($A85*2)/PI())/2)+('Calcification Rates'!$F$65-'Calcification Rates'!$G$65))^2)*PI())/2))-((((((($A85*2)/PI())/2)^2)*PI())/2)))*('Calcification Rates'!$H$65-'Calcification Rates'!$I$65)</f>
        <v>65.216448790502895</v>
      </c>
      <c r="DW85" s="2">
        <f>((((((((($A85*2)/PI())/2)+('Calcification Rates'!$F$65+'Calcification Rates'!$G$65))^2)*PI())/2))-((((((($A85*2)/PI())/2)^2)*PI())/2)))*('Calcification Rates'!$H$65+'Calcification Rates'!$I$65)</f>
        <v>114.54886580897391</v>
      </c>
      <c r="DX85" s="2">
        <f>(2*'Calcification Rates'!$F$66*'Calcification Rates'!$H$66)+0.1*'Calcification Rates'!$F$66*(DH85+(2*'Calcification Rates'!$F$66))*'Calcification Rates'!$H$66</f>
        <v>48.825410655458874</v>
      </c>
      <c r="DY85" s="2">
        <f>(2*('Calcification Rates'!$F$66-'Calcification Rates'!$G$66)*('Calcification Rates'!$H$66-'Calcification Rates'!$I$66))+(0.1*('Calcification Rates'!$F$66-'Calcification Rates'!$G$66)*(DH85+(2*'Calcification Rates'!$F$66-'Calcification Rates'!$G$66)))*('Calcification Rates'!$H$66-'Calcification Rates'!$I$66)</f>
        <v>28.536267274591097</v>
      </c>
      <c r="DZ85" s="2">
        <f>(2*('Calcification Rates'!$F$66+'Calcification Rates'!$G$66)*('Calcification Rates'!$H$66+'Calcification Rates'!$I$66))+(0.1*('Calcification Rates'!$F$66+'Calcification Rates'!$G$66)*(DH85+(2*'Calcification Rates'!$F$66+'Calcification Rates'!$G$66)))*('Calcification Rates'!$H$66+'Calcification Rates'!$I$66)</f>
        <v>74.442004080191666</v>
      </c>
      <c r="EA85" s="2">
        <f>((((((((($A85*2)/PI())/2)+'Calcification Rates'!$F$67)^2)*PI())/2))-((((((($A85*2)/PI())/2)^2)*PI())/2)))*'Calcification Rates'!$H$67</f>
        <v>88.566981934529394</v>
      </c>
      <c r="EB85" s="2">
        <f>((((((((($A85*2)/PI())/2)+('Calcification Rates'!$F$67-'Calcification Rates'!$G$67))^2)*PI())/2))-((((((($A85*2)/PI())/2)^2)*PI())/2)))*('Calcification Rates'!$H$67-'Calcification Rates'!$I$67)</f>
        <v>65.216448790502895</v>
      </c>
      <c r="EC85" s="2">
        <f>((((((((($A85*2)/PI())/2)+('Calcification Rates'!$F$67+'Calcification Rates'!$G$67))^2)*PI())/2))-((((((($A85*2)/PI())/2)^2)*PI())/2)))*('Calcification Rates'!$H$67+'Calcification Rates'!$I$67)</f>
        <v>114.54886580897391</v>
      </c>
      <c r="ED85" s="2">
        <f>((((((((($A85*2)/PI())/2)+'Calcification Rates'!$F$68)^2)*PI())/2))-((((((($A85*2)/PI())/2)^2)*PI())/2)))*'Calcification Rates'!$H$68</f>
        <v>88.566981934529394</v>
      </c>
      <c r="EE85" s="2">
        <f>((((((((($A85*2)/PI())/2)+('Calcification Rates'!$F$68-'Calcification Rates'!$G$68))^2)*PI())/2))-((((((($A85*2)/PI())/2)^2)*PI())/2)))*('Calcification Rates'!$H$68-'Calcification Rates'!$I$68)</f>
        <v>65.216448790502895</v>
      </c>
      <c r="EF85" s="2">
        <f>((((((((($A85*2)/PI())/2)+('Calcification Rates'!$F$68+'Calcification Rates'!$G$68))^2)*PI())/2))-((((((($A85*2)/PI())/2)^2)*PI())/2)))*('Calcification Rates'!$H$68+'Calcification Rates'!$I$68)</f>
        <v>114.54886580897391</v>
      </c>
      <c r="EG85" s="2">
        <f>((((1-'Calcification Rates'!$J$69)*$A85)*'Calcification Rates'!$F$69*0.1)+('Calcification Rates'!$J$69*$A85*'Calcification Rates'!$F$69))*'Calcification Rates'!$H$69</f>
        <v>25.474936850000006</v>
      </c>
      <c r="EH85" s="2">
        <f>((((1-'Calcification Rates'!$J$69)*EC85)*(('Calcification Rates'!$F$69-'Calcification Rates'!$G$69)*0.1))+('Calcification Rates'!$J$69*EC85*('Calcification Rates'!$F$69-'Calcification Rates'!$G$69)))*('Calcification Rates'!$H$69-'Calcification Rates'!$I$69)</f>
        <v>25.980567036899792</v>
      </c>
      <c r="EI85" s="2">
        <f>((((1-'Calcification Rates'!$J$69)*EC85)*(('Calcification Rates'!$F$69+'Calcification Rates'!$G$69)*0.1))+('Calcification Rates'!$J$69*EC85*('Calcification Rates'!$F$69+'Calcification Rates'!$G$69)))*('Calcification Rates'!$H$69+'Calcification Rates'!$I$69)</f>
        <v>45.311942604976565</v>
      </c>
      <c r="EJ85" s="2">
        <f>(2*'Calcification Rates'!$F$70*'Calcification Rates'!$H$70)+0.1*'Calcification Rates'!$F$70*(DT85+(2*'Calcification Rates'!$F$70))*'Calcification Rates'!$H$70</f>
        <v>8.8919901004785338</v>
      </c>
      <c r="EK85" s="2">
        <f>(2*('Calcification Rates'!$F$70-'Calcification Rates'!$G$70)*('Calcification Rates'!$H$70-'Calcification Rates'!$I$70))+(0.1*('Calcification Rates'!$F$70-'Calcification Rates'!$G$70)*(DT85+(2*'Calcification Rates'!$F$70-'Calcification Rates'!$G$70)))*('Calcification Rates'!$H$70-'Calcification Rates'!$I$70)</f>
        <v>5.1699338649142801</v>
      </c>
      <c r="EL85" s="2">
        <f>(2*('Calcification Rates'!$F$70+'Calcification Rates'!$G$70)*('Calcification Rates'!$H$70+'Calcification Rates'!$I$70))+(0.1*('Calcification Rates'!$F$70+'Calcification Rates'!$G$70)*(DT85+(2*'Calcification Rates'!$F$70+'Calcification Rates'!$G$70)))*('Calcification Rates'!$H$70+'Calcification Rates'!$I$70)</f>
        <v>13.627601178973119</v>
      </c>
      <c r="EM85" s="2">
        <f>((((1-'Calcification Rates'!$J$71)*$A85)*'Calcification Rates'!$F$71*0.1)+('Calcification Rates'!$J$71*$A85*'Calcification Rates'!$F$71))*'Calcification Rates'!$H$71</f>
        <v>187.54349044044667</v>
      </c>
      <c r="EN85" s="2">
        <f>((((1-'Calcification Rates'!$J$71)*$A85)*(('Calcification Rates'!$F$71-'Calcification Rates'!$G$71)*0.1))+('Calcification Rates'!$J$71*$A85*('Calcification Rates'!$F$71-'Calcification Rates'!$G$71)))*('Calcification Rates'!$H$71-'Calcification Rates'!$I$71)</f>
        <v>134.13830884922169</v>
      </c>
      <c r="EO85" s="2">
        <f>((((1-'Calcification Rates'!$J$71)*$A85)*(('Calcification Rates'!$F$71+'Calcification Rates'!$G$71)*0.1))+('Calcification Rates'!$J$71*$A85*('Calcification Rates'!$F$71+'Calcification Rates'!$G$71)))*('Calcification Rates'!$H$71+'Calcification Rates'!$I$71)</f>
        <v>249.43724381912412</v>
      </c>
      <c r="EP85" s="2">
        <f>(2*'Calcification Rates'!$F$72*'Calcification Rates'!$H$72)+0.1*'Calcification Rates'!$F$72*($A85+(2*'Calcification Rates'!$F$72))*'Calcification Rates'!$H$72</f>
        <v>18.49675719382649</v>
      </c>
      <c r="EQ85" s="2">
        <f>(2*('Calcification Rates'!$F$72-'Calcification Rates'!$G$72)*('Calcification Rates'!$H$72-'Calcification Rates'!$I$72))+(0.1*('Calcification Rates'!$F$72-'Calcification Rates'!$G$72)*($A85+(2*'Calcification Rates'!$F$72-'Calcification Rates'!$G$72)))*('Calcification Rates'!$H$72-'Calcification Rates'!$I$72)</f>
        <v>10.789993131224014</v>
      </c>
      <c r="ER85" s="2">
        <f>(2*('Calcification Rates'!$F$72+'Calcification Rates'!$G$72)*('Calcification Rates'!$H$72+'Calcification Rates'!$I$72))+(0.1*('Calcification Rates'!$F$72+'Calcification Rates'!$G$72)*($A85+(2*'Calcification Rates'!$F$72+'Calcification Rates'!$G$72)))*('Calcification Rates'!$H$72+'Calcification Rates'!$I$72)</f>
        <v>28.254652096963682</v>
      </c>
      <c r="ES85" s="2">
        <f>$A85*'Calcification Rates'!$F$73*'Calcification Rates'!$H$73</f>
        <v>112.05000000000003</v>
      </c>
      <c r="ET85" s="2">
        <f>$A85*('Calcification Rates'!$F$73-'Calcification Rates'!$G$73)*('Calcification Rates'!$H$73-'Calcification Rates'!$I$73)</f>
        <v>78.450770000000006</v>
      </c>
      <c r="EU85" s="2">
        <f>$A85*('Calcification Rates'!$F$73+'Calcification Rates'!$G$73)*('Calcification Rates'!$H$73+'Calcification Rates'!$I$73)</f>
        <v>151.59452000000005</v>
      </c>
      <c r="EV85" s="2">
        <f>(2*'Calcification Rates'!$F$74*'Calcification Rates'!$H$74)+0.1*'Calcification Rates'!$F$74*($A85+(2*'Calcification Rates'!$F$74))*'Calcification Rates'!$H$74</f>
        <v>18.49675719382649</v>
      </c>
      <c r="EW85" s="2">
        <f>(2*('Calcification Rates'!$F$74-'Calcification Rates'!$G$74)*('Calcification Rates'!$H$74-'Calcification Rates'!$I$74))+(0.1*('Calcification Rates'!$F$74-'Calcification Rates'!$G$74)*($A85+(2*'Calcification Rates'!$F$74-'Calcification Rates'!$G$74)))*('Calcification Rates'!$H$74-'Calcification Rates'!$I$74)</f>
        <v>10.789993131224014</v>
      </c>
      <c r="EX85" s="2">
        <f>(2*('Calcification Rates'!$F$74+'Calcification Rates'!$G$74)*('Calcification Rates'!$H$74+'Calcification Rates'!$I$74))+(0.1*('Calcification Rates'!$F$74+'Calcification Rates'!$G$74)*($A85+(2*'Calcification Rates'!$F$74+'Calcification Rates'!$G$74)))*('Calcification Rates'!$H$74+'Calcification Rates'!$I$74)</f>
        <v>28.254652096963682</v>
      </c>
      <c r="EY85" s="2">
        <f>$A85*'Calcification Rates'!$F$75*'Calcification Rates'!$H$75</f>
        <v>69.978948707483013</v>
      </c>
      <c r="EZ85" s="2">
        <f>$A85*('Calcification Rates'!$F$75-'Calcification Rates'!$G$75)*('Calcification Rates'!$H$75-'Calcification Rates'!$I$75)</f>
        <v>54.323592246276043</v>
      </c>
      <c r="FA85" s="2">
        <f>$A85*('Calcification Rates'!$F$75+'Calcification Rates'!$G$75)*('Calcification Rates'!$H$75+'Calcification Rates'!$I$75)</f>
        <v>87.45495722342568</v>
      </c>
      <c r="FB85" s="2">
        <f>((((1-'Calcification Rates'!$J$76)*$A85)*'Calcification Rates'!$F$76*0.1)+('Calcification Rates'!$J$76*$A85*'Calcification Rates'!$F$76))*'Calcification Rates'!$H$76</f>
        <v>47.912579999999998</v>
      </c>
      <c r="FC85" s="2">
        <f>((((1-'Calcification Rates'!$J$76)*$A85)*(('Calcification Rates'!$F$76-'Calcification Rates'!$G$76)*0.1))+('Calcification Rates'!$J$76*$A85*('Calcification Rates'!$F$76-'Calcification Rates'!$G$76)))*('Calcification Rates'!$H$76-'Calcification Rates'!$I$76)</f>
        <v>33.534547103999998</v>
      </c>
      <c r="FD85" s="2">
        <f>((((1-'Calcification Rates'!$J$76)*$A85)*(('Calcification Rates'!$F$76+'Calcification Rates'!$G$76)*0.1))+('Calcification Rates'!$J$76*$A85*('Calcification Rates'!$F$76+'Calcification Rates'!$G$76)))*('Calcification Rates'!$H$76+'Calcification Rates'!$I$76)</f>
        <v>64.837432704000008</v>
      </c>
      <c r="FE85" s="113">
        <f>$A85*'Calcification Rates'!$F$77*'Calcification Rates'!$H$77</f>
        <v>146.91000000000003</v>
      </c>
      <c r="FF85" s="113">
        <f>$A85*('Calcification Rates'!$F$77-'Calcification Rates'!$G$77)*('Calcification Rates'!$H$77-'Calcification Rates'!$I$77)</f>
        <v>102.66270000000002</v>
      </c>
      <c r="FG85" s="113">
        <f>$A85*('Calcification Rates'!$F$77+'Calcification Rates'!$G$77)*('Calcification Rates'!$H$77+'Calcification Rates'!$I$77)</f>
        <v>199.03400000000005</v>
      </c>
      <c r="FH85" s="113">
        <f>$A85*'Calcification Rates'!$F$81*'Calcification Rates'!$H$81</f>
        <v>14.773999999999999</v>
      </c>
      <c r="FI85" s="113">
        <f>$A85*('Calcification Rates'!$F$81-'Calcification Rates'!$G$81)*('Calcification Rates'!$H$81-'Calcification Rates'!$I$81)</f>
        <v>8.3829999999999991</v>
      </c>
      <c r="FJ85" s="113">
        <f>$A85*('Calcification Rates'!$F$81+'Calcification Rates'!$G$81)*('Calcification Rates'!$H$81+'Calcification Rates'!$I$81)</f>
        <v>21.164999999999999</v>
      </c>
      <c r="FK85" s="113">
        <f>$A85*'Calcification Rates'!$F$84*'Calcification Rates'!$H$84</f>
        <v>14.773999999999999</v>
      </c>
      <c r="FL85" s="113">
        <f>$A85*('Calcification Rates'!$F$84-'Calcification Rates'!$G$84)*('Calcification Rates'!$H$84-'Calcification Rates'!$I$84)</f>
        <v>8.3829999999999991</v>
      </c>
      <c r="FM85" s="113">
        <f>$A85*('Calcification Rates'!$F$84+'Calcification Rates'!$G$84)*('Calcification Rates'!$H$84+'Calcification Rates'!$I$84)</f>
        <v>21.164999999999999</v>
      </c>
    </row>
    <row r="86" spans="1:169" x14ac:dyDescent="0.3">
      <c r="A86" s="1">
        <v>84</v>
      </c>
      <c r="B86" s="2">
        <f>((((1-'Calcification Rates'!$J$11)*A86)*'Calcification Rates'!$F$11*0.1)+('Calcification Rates'!$J$11*A86*'Calcification Rates'!$F$11))*'Calcification Rates'!$H$11</f>
        <v>189.80305056623521</v>
      </c>
      <c r="C86" s="2">
        <f>((((1-'Calcification Rates'!$J$11)*A86)*(('Calcification Rates'!$F$11-'Calcification Rates'!$G$11)*0.1))+('Calcification Rates'!$J$11*A86*('Calcification Rates'!$F$11-'Calcification Rates'!$G$11)))*('Calcification Rates'!$H$11-'Calcification Rates'!$I$11)</f>
        <v>135.75443305222436</v>
      </c>
      <c r="D86" s="2">
        <f>((((1-'Calcification Rates'!$J$11)*A86)*(('Calcification Rates'!$F$11+'Calcification Rates'!$G$11)*0.1))+('Calcification Rates'!$J$11*A86*('Calcification Rates'!$F$11+'Calcification Rates'!$G$11)))*('Calcification Rates'!$H$11+'Calcification Rates'!$I$11)</f>
        <v>252.44251181694489</v>
      </c>
      <c r="E86" s="2">
        <f>((((1-'Calcification Rates'!$J$12)*A86)*'Calcification Rates'!$F$12*0.1)+('Calcification Rates'!$J$12*A86*'Calcification Rates'!$F$12))*'Calcification Rates'!$H$12</f>
        <v>32.953394396075616</v>
      </c>
      <c r="F86" s="2">
        <f>((((1-'Calcification Rates'!$J$12)*A86)*(('Calcification Rates'!$F$12-'Calcification Rates'!$G$12)*0.1))+('Calcification Rates'!$J$12*A86*('Calcification Rates'!$F$12-'Calcification Rates'!$G$12)))*('Calcification Rates'!$H$12-'Calcification Rates'!$I$12)</f>
        <v>24.845265717631921</v>
      </c>
      <c r="G86" s="2">
        <f>((((1-'Calcification Rates'!$J$12)*A86)*(('Calcification Rates'!$F$12+'Calcification Rates'!$G$12)*0.1))+('Calcification Rates'!$J$12*A86*('Calcification Rates'!$F$12+'Calcification Rates'!$G$12)))*('Calcification Rates'!$H$12+'Calcification Rates'!$I$12)</f>
        <v>42.094997772178338</v>
      </c>
      <c r="H86" s="2">
        <f>(2*'Calcification Rates'!$F$13*'Calcification Rates'!$H$13)+0.1*'Calcification Rates'!$F$13*(A86+(2*'Calcification Rates'!$F$13))*'Calcification Rates'!$H$13</f>
        <v>18.672201637258649</v>
      </c>
      <c r="I86" s="2">
        <f>(2*('Calcification Rates'!$F$13-'Calcification Rates'!$G$13)*('Calcification Rates'!$H$13-'Calcification Rates'!$I$13))+(0.1*('Calcification Rates'!$F$13-'Calcification Rates'!$G$13)*(A86+(2*'Calcification Rates'!$F$13-'Calcification Rates'!$G$13)))*('Calcification Rates'!$H$13-'Calcification Rates'!$I$13)</f>
        <v>10.89265133838828</v>
      </c>
      <c r="J86" s="2">
        <f>(2*('Calcification Rates'!$F$13+'Calcification Rates'!$G$13)*('Calcification Rates'!$H$13+'Calcification Rates'!$I$13))+(0.1*('Calcification Rates'!$F$13+'Calcification Rates'!$G$13)*(A86+(2*'Calcification Rates'!$F$13+'Calcification Rates'!$G$13)))*('Calcification Rates'!$H$13+'Calcification Rates'!$I$13)</f>
        <v>28.521835546850561</v>
      </c>
      <c r="K86" s="2">
        <f>(2*'Calcification Rates'!$F$14*'Calcification Rates'!$H$14)+0.1*'Calcification Rates'!$F$14*(A86+(2*'Calcification Rates'!$F$14))*'Calcification Rates'!$H$14</f>
        <v>34.823523765658223</v>
      </c>
      <c r="L86" s="2">
        <f>(2*('Calcification Rates'!$F$14-'Calcification Rates'!$G$14)*('Calcification Rates'!$H$14-'Calcification Rates'!$I$14))+(0.1*('Calcification Rates'!$F$14-'Calcification Rates'!$G$14)*(A86+(2*'Calcification Rates'!$F$14-'Calcification Rates'!$G$14)))*('Calcification Rates'!$H$14-'Calcification Rates'!$I$14)</f>
        <v>21.76294487901319</v>
      </c>
      <c r="M86" s="2">
        <f>(2*('Calcification Rates'!$F$14+'Calcification Rates'!$G$14)*('Calcification Rates'!$H$14+'Calcification Rates'!$I$14))+(0.1*('Calcification Rates'!$F$14+'Calcification Rates'!$G$14)*(A86+(2*'Calcification Rates'!$F$14+'Calcification Rates'!$G$14)))*('Calcification Rates'!$H$14+'Calcification Rates'!$I$14)</f>
        <v>50.994001852971863</v>
      </c>
      <c r="N86" s="2">
        <f>((((((((($A86*2)/PI())/2)+'Calcification Rates'!$F$15)^2)*PI())/2))-((((((($A86*2)/PI())/2)^2)*PI())/2)))*'Calcification Rates'!$H$15</f>
        <v>104.62404787674014</v>
      </c>
      <c r="O86" s="2">
        <f>((((((((($A86*2)/PI())/2)+('Calcification Rates'!$F$15-'Calcification Rates'!$G$15))^2)*PI())/2))-((((((($A86*2)/PI())/2)^2)*PI())/2)))*('Calcification Rates'!$H$15-'Calcification Rates'!$I$15)</f>
        <v>79.892328551439419</v>
      </c>
      <c r="P86" s="2">
        <f>((((((((($A86*2)/PI())/2)+('Calcification Rates'!$F$15+'Calcification Rates'!$G$15))^2)*PI())/2))-((((((($A86*2)/PI())/2)^2)*PI())/2)))*('Calcification Rates'!$H$15+'Calcification Rates'!$I$15)</f>
        <v>132.42796861405245</v>
      </c>
      <c r="Q86" s="2">
        <f>(2*'Calcification Rates'!$F$16*'Calcification Rates'!$H$16)+0.1*'Calcification Rates'!$F$16*(A86+(2*'Calcification Rates'!$F$16))*'Calcification Rates'!$H$16</f>
        <v>34.823523765658223</v>
      </c>
      <c r="R86" s="2">
        <f>(2*('Calcification Rates'!$F$16-'Calcification Rates'!$G$16)*('Calcification Rates'!$H$16-'Calcification Rates'!$I$16))+(0.1*('Calcification Rates'!$F$16-'Calcification Rates'!$G$16)*(A86+(2*'Calcification Rates'!$F$16-'Calcification Rates'!$G$16)))*('Calcification Rates'!$H$16-'Calcification Rates'!$I$16)</f>
        <v>21.76294487901319</v>
      </c>
      <c r="S86" s="2">
        <f>(2*('Calcification Rates'!$F$16+'Calcification Rates'!$G$16)*('Calcification Rates'!$H$16+'Calcification Rates'!$I$16))+(0.1*('Calcification Rates'!$F$16+'Calcification Rates'!$G$16)*(A86+(2*'Calcification Rates'!$F$16+'Calcification Rates'!$G$16)))*('Calcification Rates'!$H$16+'Calcification Rates'!$I$16)</f>
        <v>50.994001852971863</v>
      </c>
      <c r="T86" s="2">
        <f>$A86*'Calcification Rates'!$F$17*'Calcification Rates'!$H$17</f>
        <v>102.89096954579813</v>
      </c>
      <c r="U86" s="2">
        <f>$A86*('Calcification Rates'!$F$17-'Calcification Rates'!$G$17)*('Calcification Rates'!$H$17-'Calcification Rates'!$I$17)</f>
        <v>78.779849540782934</v>
      </c>
      <c r="V86" s="2">
        <f>$A86*('Calcification Rates'!$F$17+'Calcification Rates'!$G$17)*('Calcification Rates'!$H$17+'Calcification Rates'!$I$17)</f>
        <v>129.88656885570717</v>
      </c>
      <c r="W86" s="2">
        <f>$A86*'Calcification Rates'!$F$22*'Calcification Rates'!$H$22</f>
        <v>14.952</v>
      </c>
      <c r="X86" s="2">
        <f>$A86*('Calcification Rates'!$F$22-'Calcification Rates'!$G$22)*('Calcification Rates'!$H$22-'Calcification Rates'!$I$22)</f>
        <v>8.484</v>
      </c>
      <c r="Y86" s="2">
        <f>$A86*('Calcification Rates'!$F$22+'Calcification Rates'!$G$22)*('Calcification Rates'!$H$22+'Calcification Rates'!$I$22)</f>
        <v>21.42</v>
      </c>
      <c r="Z86" s="2">
        <f>((((((((($A86*2)/PI())/2)+'Calcification Rates'!$F$25)^2)*PI())/2))-((((((($A86*2)/PI())/2)^2)*PI())/2)))*'Calcification Rates'!$H$25</f>
        <v>156.26004029994289</v>
      </c>
      <c r="AA86" s="2">
        <f>((((((((($A86*2)/PI())/2)+('Calcification Rates'!$F$25-'Calcification Rates'!$G$25))^2)*PI())/2))-((((((($A86*2)/PI())/2)^2)*PI())/2)))*('Calcification Rates'!$H$25-'Calcification Rates'!$I$25)</f>
        <v>68.364412346494845</v>
      </c>
      <c r="AB86" s="2">
        <f>((((((((($A86*2)/PI())/2)+('Calcification Rates'!$F$25+'Calcification Rates'!$G$25))^2)*PI())/2))-((((((($A86*2)/PI())/2)^2)*PI())/2)))*('Calcification Rates'!$H$25+'Calcification Rates'!$I$25)</f>
        <v>245.80161325669576</v>
      </c>
      <c r="AC86" s="2">
        <f>((((((((($A86*2)/PI())/2)+'Calcification Rates'!$F$26)^2)*PI())/2))-((((((($A86*2)/PI())/2)^2)*PI())/2)))*'Calcification Rates'!$H$26</f>
        <v>156.26004029994289</v>
      </c>
      <c r="AD86" s="2">
        <f>((((((((($A86*2)/PI())/2)+('Calcification Rates'!$F$26-'Calcification Rates'!$G$26))^2)*PI())/2))-((((((($A86*2)/PI())/2)^2)*PI())/2)))*('Calcification Rates'!$H$26-'Calcification Rates'!$I$26)</f>
        <v>68.364412346494845</v>
      </c>
      <c r="AE86" s="2">
        <f>((((((((($A86*2)/PI())/2)+('Calcification Rates'!$F$26+'Calcification Rates'!$G$26))^2)*PI())/2))-((((((($A86*2)/PI())/2)^2)*PI())/2)))*('Calcification Rates'!$H$26+'Calcification Rates'!$I$26)</f>
        <v>245.80161325669576</v>
      </c>
      <c r="AF86" s="2">
        <f>((((((((($A86*2)/PI())/2)+'Calcification Rates'!$F$27)^2)*PI())/2))-((((((($A86*2)/PI())/2)^2)*PI())/2)))*'Calcification Rates'!$H$27</f>
        <v>156.26004029994289</v>
      </c>
      <c r="AG86" s="2">
        <f>((((((((($A86*2)/PI())/2)+('Calcification Rates'!$F$27-'Calcification Rates'!$G$27))^2)*PI())/2))-((((((($A86*2)/PI())/2)^2)*PI())/2)))*('Calcification Rates'!$H$27-'Calcification Rates'!$I$27)</f>
        <v>68.364412346494845</v>
      </c>
      <c r="AH86" s="2">
        <f>((((((((($A86*2)/PI())/2)+('Calcification Rates'!$F$27+'Calcification Rates'!$G$27))^2)*PI())/2))-((((((($A86*2)/PI())/2)^2)*PI())/2)))*('Calcification Rates'!$H$27+'Calcification Rates'!$I$27)</f>
        <v>245.80161325669576</v>
      </c>
      <c r="AI86" s="2">
        <f>$A86*'Calcification Rates'!$F$29*'Calcification Rates'!$H$29</f>
        <v>135.55079999999998</v>
      </c>
      <c r="AJ86" s="2">
        <f>$A86*('Calcification Rates'!$F$29-'Calcification Rates'!$G$29)*('Calcification Rates'!$H$29-'Calcification Rates'!$I$29)</f>
        <v>125.41871999999998</v>
      </c>
      <c r="AK86" s="2">
        <f>$A86*('Calcification Rates'!$F$29+'Calcification Rates'!$G$29)*('Calcification Rates'!$H$29+'Calcification Rates'!$I$29)</f>
        <v>145.68287999999998</v>
      </c>
      <c r="AL86" s="2">
        <f>(2*'Calcification Rates'!$F$30*'Calcification Rates'!$H$30)+0.1*'Calcification Rates'!$F$30*($A86+(2*'Calcification Rates'!$F$30))*'Calcification Rates'!$H$30</f>
        <v>18.672201637258649</v>
      </c>
      <c r="AM86" s="2">
        <f>(2*('Calcification Rates'!$F$30-'Calcification Rates'!$G$30)*('Calcification Rates'!$H$30-'Calcification Rates'!$I$30))+(0.1*('Calcification Rates'!$F$30-'Calcification Rates'!$G$30)*($A86+(2*'Calcification Rates'!$F$30-'Calcification Rates'!$G$30)))*('Calcification Rates'!$H$30-'Calcification Rates'!$I$30)</f>
        <v>10.89265133838828</v>
      </c>
      <c r="AN86" s="2">
        <f>(2*('Calcification Rates'!$F$30+'Calcification Rates'!$G$30)*('Calcification Rates'!$H$30+'Calcification Rates'!$I$30))+(0.1*('Calcification Rates'!$F$30+'Calcification Rates'!$G$30)*($A86+(2*'Calcification Rates'!$F$30+'Calcification Rates'!$G$30)))*('Calcification Rates'!$H$30+'Calcification Rates'!$I$30)</f>
        <v>28.521835546850561</v>
      </c>
      <c r="AO86" s="2">
        <f>((((((((($A86*2)/PI())/2)+'Calcification Rates'!$F$31)^2)*PI())/2))-((((((($A86*2)/PI())/2)^2)*PI())/2)))*'Calcification Rates'!$H$31</f>
        <v>280.93854006418729</v>
      </c>
      <c r="AP86" s="2">
        <f>((((((((($A86*2)/PI())/2)+('Calcification Rates'!$F$31-'Calcification Rates'!$G$31))^2)*PI())/2))-((((((($A86*2)/PI())/2)^2)*PI())/2)))*('Calcification Rates'!$H$31-'Calcification Rates'!$I$31)</f>
        <v>174.77594112546925</v>
      </c>
      <c r="AQ86" s="2">
        <f>((((((((($A86*2)/PI())/2)+('Calcification Rates'!$F$31+'Calcification Rates'!$G$31))^2)*PI())/2))-((((((($A86*2)/PI())/2)^2)*PI())/2)))*('Calcification Rates'!$H$31+'Calcification Rates'!$I$31)</f>
        <v>413.24230249768522</v>
      </c>
      <c r="AR86" s="2">
        <f>(2*'Calcification Rates'!$F$32*'Calcification Rates'!$H$32)+0.1*'Calcification Rates'!$F$32*($A86+(2*'Calcification Rates'!$F$32))*'Calcification Rates'!$H$32</f>
        <v>18.672201637258649</v>
      </c>
      <c r="AS86" s="2">
        <f>(2*('Calcification Rates'!$F$32-'Calcification Rates'!$G$32)*('Calcification Rates'!$H$32-'Calcification Rates'!$I$32))+(0.1*('Calcification Rates'!$F$32-'Calcification Rates'!$G$32)*($A86+(2*'Calcification Rates'!$F$32-'Calcification Rates'!$G$32)))*('Calcification Rates'!$H$32-'Calcification Rates'!$I$32)</f>
        <v>10.89265133838828</v>
      </c>
      <c r="AT86" s="2">
        <f>(2*('Calcification Rates'!$F$32+'Calcification Rates'!$G$32)*('Calcification Rates'!$H$32+'Calcification Rates'!$I$32))+(0.1*('Calcification Rates'!$F$32+'Calcification Rates'!$G$32)*($A86+(2*'Calcification Rates'!$F$32+'Calcification Rates'!$G$32)))*('Calcification Rates'!$H$32+'Calcification Rates'!$I$32)</f>
        <v>28.521835546850561</v>
      </c>
      <c r="AU86" s="2">
        <f>((((((((($A86*2)/PI())/2)+'Calcification Rates'!$F$36)^2)*PI())/2))-((((((($A86*2)/PI())/2)^2)*PI())/2)))*'Calcification Rates'!$H$36</f>
        <v>110.47593084310708</v>
      </c>
      <c r="AV86" s="2">
        <f>((((((((($A86*2)/PI())/2)+('Calcification Rates'!$F$36-'Calcification Rates'!$G$36))^2)*PI())/2))-((((((($A86*2)/PI())/2)^2)*PI())/2)))*('Calcification Rates'!$H$36-'Calcification Rates'!$I$36)</f>
        <v>84.790619926710164</v>
      </c>
      <c r="AW86" s="2">
        <f>((((((((($A86*2)/PI())/2)+('Calcification Rates'!$F$36+'Calcification Rates'!$G$36))^2)*PI())/2))-((((((($A86*2)/PI())/2)^2)*PI())/2)))*('Calcification Rates'!$H$36+'Calcification Rates'!$I$36)</f>
        <v>139.05016002673497</v>
      </c>
      <c r="AX86" s="2">
        <f>$A86*'Calcification Rates'!$F$37*'Calcification Rates'!$H$37</f>
        <v>108.56114959595961</v>
      </c>
      <c r="AY86" s="2">
        <f>$A86*('Calcification Rates'!$F$37-'Calcification Rates'!$G$37)*('Calcification Rates'!$H$37-'Calcification Rates'!$I$37)</f>
        <v>83.566944505321501</v>
      </c>
      <c r="AZ86" s="2">
        <f>$A86*('Calcification Rates'!$F$37+'Calcification Rates'!$G$37)*('Calcification Rates'!$H$37+'Calcification Rates'!$I$37)</f>
        <v>136.23919527125511</v>
      </c>
      <c r="BA86" s="2">
        <f>$A86*'Calcification Rates'!$F$38*'Calcification Rates'!$H$38</f>
        <v>161.57192800000001</v>
      </c>
      <c r="BB86" s="2">
        <f>$A86*('Calcification Rates'!$F$38-'Calcification Rates'!$G$38)*('Calcification Rates'!$H$38-'Calcification Rates'!$I$38)</f>
        <v>123.28060945454546</v>
      </c>
      <c r="BC86" s="2">
        <f>$A86*('Calcification Rates'!$F$38+'Calcification Rates'!$G$38)*('Calcification Rates'!$H$38+'Calcification Rates'!$I$38)</f>
        <v>204.32538000000002</v>
      </c>
      <c r="BD86" s="2">
        <f>(2*'Calcification Rates'!$F$39*'Calcification Rates'!$H$39)+0.1*'Calcification Rates'!$F$39*(AN86+(2*'Calcification Rates'!$F$39))*'Calcification Rates'!$H$39</f>
        <v>8.9388659521382205</v>
      </c>
      <c r="BE86" s="2">
        <f>(2*('Calcification Rates'!$F$39-'Calcification Rates'!$G$39)*('Calcification Rates'!$H$39-'Calcification Rates'!$I$39))+(0.1*('Calcification Rates'!$F$39-'Calcification Rates'!$G$39)*(AN86+(2*'Calcification Rates'!$F$39-'Calcification Rates'!$G$39)))*('Calcification Rates'!$H$39-'Calcification Rates'!$I$39)</f>
        <v>5.1973624388636299</v>
      </c>
      <c r="BF86" s="2">
        <f>(2*('Calcification Rates'!$F$39+'Calcification Rates'!$G$39)*('Calcification Rates'!$H$39+'Calcification Rates'!$I$39))+(0.1*('Calcification Rates'!$F$39+'Calcification Rates'!$G$39)*(AN86+(2*'Calcification Rates'!$F$39+'Calcification Rates'!$G$39)))*('Calcification Rates'!$H$39+'Calcification Rates'!$I$39)</f>
        <v>13.698988174866573</v>
      </c>
      <c r="BG86" s="2">
        <f>((((((((($A86*2)/PI())/2)+'Calcification Rates'!$F$40)^2)*PI())/2))-((((((($A86*2)/PI())/2)^2)*PI())/2)))*'Calcification Rates'!$H$40</f>
        <v>110.47593084310708</v>
      </c>
      <c r="BH86" s="2">
        <f>((((((((($A86*2)/PI())/2)+('Calcification Rates'!$F$40-'Calcification Rates'!$G$40))^2)*PI())/2))-((((((($A86*2)/PI())/2)^2)*PI())/2)))*('Calcification Rates'!$H$40-'Calcification Rates'!$I$40)</f>
        <v>84.790619926710164</v>
      </c>
      <c r="BI86" s="2">
        <f>((((((((($A86*2)/PI())/2)+('Calcification Rates'!$F$40+'Calcification Rates'!$G$40))^2)*PI())/2))-((((((($A86*2)/PI())/2)^2)*PI())/2)))*('Calcification Rates'!$H$40+'Calcification Rates'!$I$40)</f>
        <v>139.05016002673497</v>
      </c>
      <c r="BJ86" s="2">
        <f>((((((((($A86*2)/PI())/2)+'Calcification Rates'!$F$41)^2)*PI())/2))-((((((($A86*2)/PI())/2)^2)*PI())/2)))*'Calcification Rates'!$H$41</f>
        <v>127.18821025360815</v>
      </c>
      <c r="BK86" s="2">
        <f>((((((((($A86*2)/PI())/2)+('Calcification Rates'!$F$41-'Calcification Rates'!$G$41))^2)*PI())/2))-((((((($A86*2)/PI())/2)^2)*PI())/2)))*('Calcification Rates'!$H$41-'Calcification Rates'!$I$41)</f>
        <v>102.16501625367805</v>
      </c>
      <c r="BL86" s="2">
        <f>((((((((($A86*2)/PI())/2)+('Calcification Rates'!$F$41+'Calcification Rates'!$G$41))^2)*PI())/2))-((((((($A86*2)/PI())/2)^2)*PI())/2)))*('Calcification Rates'!$H$41+'Calcification Rates'!$I$41)</f>
        <v>154.68256408083317</v>
      </c>
      <c r="BM86" s="2">
        <f>((((1-'Calcification Rates'!$J$42)*$A86)*'Calcification Rates'!$F$42*0.1)+('Calcification Rates'!$J$42*$A86*'Calcification Rates'!$F$42))*'Calcification Rates'!$H$42</f>
        <v>32.953394396075616</v>
      </c>
      <c r="BN86" s="2">
        <f>((((1-'Calcification Rates'!$J$42)*BI86)*(('Calcification Rates'!$F$42-'Calcification Rates'!$G$42)*0.1))+('Calcification Rates'!$J$42*BI86*('Calcification Rates'!$F$42-'Calcification Rates'!$G$42)))*('Calcification Rates'!$H$42-'Calcification Rates'!$I$42)</f>
        <v>41.127835404088941</v>
      </c>
      <c r="BO86" s="2">
        <f>((((1-'Calcification Rates'!$J$42)*BI86)*(('Calcification Rates'!$F$42+'Calcification Rates'!$G$42)*0.1))+('Calcification Rates'!$J$42*BI86*('Calcification Rates'!$F$42+'Calcification Rates'!$G$42)))*('Calcification Rates'!$H$42+'Calcification Rates'!$I$42)</f>
        <v>69.68233543507678</v>
      </c>
      <c r="BP86" s="2">
        <f>(2*'Calcification Rates'!$F$43*'Calcification Rates'!$H$43)+0.1*'Calcification Rates'!$F$43*($A86+(2*'Calcification Rates'!$F$43))*'Calcification Rates'!$H$43</f>
        <v>18.672201637258649</v>
      </c>
      <c r="BQ86" s="2">
        <f>(2*('Calcification Rates'!$F$43-'Calcification Rates'!$G$43)*('Calcification Rates'!$H$43-'Calcification Rates'!$I$43))+(0.1*('Calcification Rates'!$F$43-'Calcification Rates'!$G$43)*($A86+(2*'Calcification Rates'!$F$43-'Calcification Rates'!$G$43)))*('Calcification Rates'!$H$43-'Calcification Rates'!$I$43)</f>
        <v>10.89265133838828</v>
      </c>
      <c r="BR86" s="2">
        <f>(2*('Calcification Rates'!$F$43+'Calcification Rates'!$G$43)*('Calcification Rates'!$H$43+'Calcification Rates'!$I$43))+(0.1*('Calcification Rates'!$F$43+'Calcification Rates'!$G$43)*($A86+(2*'Calcification Rates'!$F$43+'Calcification Rates'!$G$43)))*('Calcification Rates'!$H$43+'Calcification Rates'!$I$43)</f>
        <v>28.521835546850561</v>
      </c>
      <c r="BS86" s="2">
        <f>$A86*'Calcification Rates'!$F$44*'Calcification Rates'!$H$44</f>
        <v>134.08994666666666</v>
      </c>
      <c r="BT86" s="2">
        <f>$A86*('Calcification Rates'!$F$44-'Calcification Rates'!$G$44)*('Calcification Rates'!$H$44-'Calcification Rates'!$I$44)</f>
        <v>99.782644852635016</v>
      </c>
      <c r="BU86" s="2">
        <f>$A86*('Calcification Rates'!$F$44+'Calcification Rates'!$G$44)*('Calcification Rates'!$H$44+'Calcification Rates'!$I$44)</f>
        <v>172.25170826799376</v>
      </c>
      <c r="BV86" s="2">
        <f>(2*'Calcification Rates'!$F$45*'Calcification Rates'!$H$45)+0.1*'Calcification Rates'!$F$45*($A86+(2*'Calcification Rates'!$F$45))*'Calcification Rates'!$H$45</f>
        <v>18.672201637258649</v>
      </c>
      <c r="BW86" s="2">
        <f>(2*('Calcification Rates'!$F$45-'Calcification Rates'!$G$45)*('Calcification Rates'!$H$45-'Calcification Rates'!$I$45))+(0.1*('Calcification Rates'!$F$45-'Calcification Rates'!$G$45)*($A86+(2*'Calcification Rates'!$F$45-'Calcification Rates'!$G$45)))*('Calcification Rates'!$H$45-'Calcification Rates'!$I$45)</f>
        <v>10.89265133838828</v>
      </c>
      <c r="BX86" s="2">
        <f>(2*('Calcification Rates'!$F$45+'Calcification Rates'!$G$45)*('Calcification Rates'!$H$45+'Calcification Rates'!$I$45))+(0.1*('Calcification Rates'!$F$45+'Calcification Rates'!$G$45)*($A86+(2*'Calcification Rates'!$F$45+'Calcification Rates'!$G$45)))*('Calcification Rates'!$H$45+'Calcification Rates'!$I$45)</f>
        <v>28.521835546850561</v>
      </c>
      <c r="BY86" s="2">
        <f>$A86*'Calcification Rates'!$F$46*'Calcification Rates'!$H$46</f>
        <v>34.070399999999999</v>
      </c>
      <c r="BZ86" s="2">
        <f>$A86*('Calcification Rates'!$F$46-'Calcification Rates'!$G$46)*('Calcification Rates'!$H$46-'Calcification Rates'!$I$46)</f>
        <v>26.2773</v>
      </c>
      <c r="CA86" s="2">
        <f>$A86*('Calcification Rates'!$F$46+'Calcification Rates'!$G$46)*('Calcification Rates'!$H$46+'Calcification Rates'!$I$46)</f>
        <v>42.657300000000006</v>
      </c>
      <c r="CB86" s="2">
        <f>(2*'Calcification Rates'!$F$47*'Calcification Rates'!$H$47)+0.1*'Calcification Rates'!$F$47*(BL86+(2*'Calcification Rates'!$F$47))*'Calcification Rates'!$H$47</f>
        <v>31.073064752778123</v>
      </c>
      <c r="CC86" s="2">
        <f>(2*('Calcification Rates'!$F$47-'Calcification Rates'!$G$47)*('Calcification Rates'!$H$47-'Calcification Rates'!$I$47))+(0.1*('Calcification Rates'!$F$47-'Calcification Rates'!$G$47)*(BL86+(2*'Calcification Rates'!$F$47-'Calcification Rates'!$G$47)))*('Calcification Rates'!$H$47-'Calcification Rates'!$I$47)</f>
        <v>18.148796644699981</v>
      </c>
      <c r="CD86" s="2">
        <f>(2*('Calcification Rates'!$F$47+'Calcification Rates'!$G$47)*('Calcification Rates'!$H$47+'Calcification Rates'!$I$47))+(0.1*('Calcification Rates'!$F$47+'Calcification Rates'!$G$47)*(BL86+(2*'Calcification Rates'!$F$47+'Calcification Rates'!$G$47)))*('Calcification Rates'!$H$47+'Calcification Rates'!$I$47)</f>
        <v>47.407046864817836</v>
      </c>
      <c r="CE86" s="2">
        <f>(2*'Calcification Rates'!$F$48*'Calcification Rates'!$H$48)+0.1*'Calcification Rates'!$F$48*($A86+(2*'Calcification Rates'!$F$48))*'Calcification Rates'!$H$48</f>
        <v>18.672201637258649</v>
      </c>
      <c r="CF86" s="2">
        <f>(2*('Calcification Rates'!$F$48-'Calcification Rates'!$G$48)*('Calcification Rates'!$H$48-'Calcification Rates'!$I$48))+(0.1*('Calcification Rates'!$F$48-'Calcification Rates'!$G$48)*($A86+(2*'Calcification Rates'!$F$48-'Calcification Rates'!$G$48)))*('Calcification Rates'!$H$48-'Calcification Rates'!$I$48)</f>
        <v>10.89265133838828</v>
      </c>
      <c r="CG86" s="2">
        <f>(2*('Calcification Rates'!$F$48+'Calcification Rates'!$G$48)*('Calcification Rates'!$H$48+'Calcification Rates'!$I$48))+(0.1*('Calcification Rates'!$F$48+'Calcification Rates'!$G$48)*($A86+(2*'Calcification Rates'!$F$48+'Calcification Rates'!$G$48)))*('Calcification Rates'!$H$48+'Calcification Rates'!$I$48)</f>
        <v>28.521835546850561</v>
      </c>
      <c r="CH86" s="2">
        <f>((((1-'Calcification Rates'!$J$52)*$A86)*'Calcification Rates'!$F$52*0.1)+('Calcification Rates'!$J$52*$A86*'Calcification Rates'!$F$52))*'Calcification Rates'!$H$52</f>
        <v>186.03216911999999</v>
      </c>
      <c r="CI86" s="2">
        <f>((((1-'Calcification Rates'!$J$52)*$A86)*(('Calcification Rates'!$F$52-'Calcification Rates'!$G$52)*0.1))+('Calcification Rates'!$J$52*$A86*('Calcification Rates'!$F$52-'Calcification Rates'!$G$52)))*('Calcification Rates'!$H$52-'Calcification Rates'!$I$52)</f>
        <v>121.77927450285692</v>
      </c>
      <c r="CJ86" s="2">
        <f>((((1-'Calcification Rates'!$J$52)*$A86)*(('Calcification Rates'!$F$52+'Calcification Rates'!$G$52)*0.1))+('Calcification Rates'!$J$52*$A86*('Calcification Rates'!$F$52+'Calcification Rates'!$G$52)))*('Calcification Rates'!$H$52+'Calcification Rates'!$I$52)</f>
        <v>263.19363432762412</v>
      </c>
      <c r="CK86" s="2">
        <f>((((1-'Calcification Rates'!$J$53)*$A86)*'Calcification Rates'!$F$53*0.1)+('Calcification Rates'!$J$53*$A86*'Calcification Rates'!$F$53))*'Calcification Rates'!$H$53</f>
        <v>222.6222105469092</v>
      </c>
      <c r="CL86" s="2">
        <f>((((1-'Calcification Rates'!$J$53)*$A86)*(('Calcification Rates'!$F$53-'Calcification Rates'!$G$53)*0.1))+('Calcification Rates'!$J$53*$A86*('Calcification Rates'!$F$53-'Calcification Rates'!$G$53)))*('Calcification Rates'!$H$53-'Calcification Rates'!$I$53)</f>
        <v>154.07367434406098</v>
      </c>
      <c r="CM86" s="2">
        <f>((((1-'Calcification Rates'!$J$53)*$A86)*(('Calcification Rates'!$F$53+'Calcification Rates'!$G$53)*0.1))+('Calcification Rates'!$J$53*$A86*('Calcification Rates'!$F$53+'Calcification Rates'!$G$53)))*('Calcification Rates'!$H$53+'Calcification Rates'!$I$53)</f>
        <v>303.71288183966203</v>
      </c>
      <c r="CN86" s="2">
        <f>((((1-'Calcification Rates'!$J$54)*$A86)*'Calcification Rates'!$F$54*0.1)+('Calcification Rates'!$J$54*$A86*'Calcification Rates'!$F$54))*'Calcification Rates'!$H$54</f>
        <v>189.80305056623521</v>
      </c>
      <c r="CO86" s="2">
        <f>((((1-'Calcification Rates'!$J$54)*$A86)*(('Calcification Rates'!$F$54-'Calcification Rates'!$G$54)*0.1))+('Calcification Rates'!$J$54*$A86*('Calcification Rates'!$F$54-'Calcification Rates'!$G$54)))*('Calcification Rates'!$H$54-'Calcification Rates'!$I$54)</f>
        <v>135.75443305222436</v>
      </c>
      <c r="CP86" s="2">
        <f>((((1-'Calcification Rates'!$J$54)*$A86)*(('Calcification Rates'!$F$54+'Calcification Rates'!$G$54)*0.1))+('Calcification Rates'!$J$54*$A86*('Calcification Rates'!$F$54+'Calcification Rates'!$G$54)))*('Calcification Rates'!$H$54+'Calcification Rates'!$I$54)</f>
        <v>252.44251181694489</v>
      </c>
      <c r="CQ86" s="2">
        <f>((((1-'Calcification Rates'!$J$55)*$A86)*'Calcification Rates'!$F$55*0.1)+('Calcification Rates'!$J$55*$A86*'Calcification Rates'!$F$55))*'Calcification Rates'!$H$55</f>
        <v>189.81756626875</v>
      </c>
      <c r="CR86" s="2">
        <f>((((1-'Calcification Rates'!$J$55)*$A86)*(('Calcification Rates'!$F$55-'Calcification Rates'!$G$55)*0.1))+('Calcification Rates'!$J$55*$A86*('Calcification Rates'!$F$55-'Calcification Rates'!$G$55)))*('Calcification Rates'!$H$55-'Calcification Rates'!$I$55)</f>
        <v>138.70463458154688</v>
      </c>
      <c r="CS86" s="2">
        <f>((((1-'Calcification Rates'!$J$55)*$A86)*(('Calcification Rates'!$F$55+'Calcification Rates'!$G$55)*0.1))+('Calcification Rates'!$J$55*$A86*('Calcification Rates'!$F$55+'Calcification Rates'!$G$55)))*('Calcification Rates'!$H$55+'Calcification Rates'!$I$55)</f>
        <v>248.70343408353963</v>
      </c>
      <c r="CT86" s="2">
        <f>((((1-'Calcification Rates'!$J$56)*$A86)*'Calcification Rates'!$F$56*0.1)+('Calcification Rates'!$J$56*$A86*'Calcification Rates'!$F$56))*'Calcification Rates'!$H$56</f>
        <v>183.34397620000001</v>
      </c>
      <c r="CU86" s="2">
        <f>((((1-'Calcification Rates'!$J$56)*$A86)*(('Calcification Rates'!$F$56-'Calcification Rates'!$G$56)*0.1))+('Calcification Rates'!$J$56*$A86*('Calcification Rates'!$F$56-'Calcification Rates'!$G$56)))*('Calcification Rates'!$H$56-'Calcification Rates'!$I$56)</f>
        <v>135.85686566661212</v>
      </c>
      <c r="CV86" s="2">
        <f>((((1-'Calcification Rates'!$J$56)*$A86)*(('Calcification Rates'!$F$56+'Calcification Rates'!$G$56)*0.1))+('Calcification Rates'!$J$56*$A86*('Calcification Rates'!$F$56+'Calcification Rates'!$G$56)))*('Calcification Rates'!$H$56+'Calcification Rates'!$I$56)</f>
        <v>237.8147261180234</v>
      </c>
      <c r="CW86" s="2">
        <f>((((1-'Calcification Rates'!$J$57)*$A86)*'Calcification Rates'!$F$57*0.1)+('Calcification Rates'!$J$57*$A86*'Calcification Rates'!$F$57))*'Calcification Rates'!$H$57</f>
        <v>187.51088474999997</v>
      </c>
      <c r="CX86" s="2">
        <f>((((1-'Calcification Rates'!$J$57)*$A86)*(('Calcification Rates'!$F$57-'Calcification Rates'!$G$57)*0.1))+('Calcification Rates'!$J$57*$A86*('Calcification Rates'!$F$57-'Calcification Rates'!$G$57)))*('Calcification Rates'!$H$57-'Calcification Rates'!$I$57)</f>
        <v>122.79370550636092</v>
      </c>
      <c r="CY86" s="2">
        <f>((((1-'Calcification Rates'!$J$57)*$A86)*(('Calcification Rates'!$F$57+'Calcification Rates'!$G$57)*0.1))+('Calcification Rates'!$J$57*$A86*('Calcification Rates'!$F$57+'Calcification Rates'!$G$57)))*('Calcification Rates'!$H$57+'Calcification Rates'!$I$57)</f>
        <v>263.86746296803159</v>
      </c>
      <c r="CZ86" s="2">
        <f>((((1-'Calcification Rates'!$J$58)*$A86)*'Calcification Rates'!$F$58*0.1)+('Calcification Rates'!$J$58*$A86*'Calcification Rates'!$F$58))*'Calcification Rates'!$H$58</f>
        <v>189.80305056623521</v>
      </c>
      <c r="DA86" s="2">
        <f>((((1-'Calcification Rates'!$J$58)*$A86)*(('Calcification Rates'!$F$58-'Calcification Rates'!$G$58)*0.1))+('Calcification Rates'!$J$58*$A86*('Calcification Rates'!$F$58-'Calcification Rates'!$G$58)))*('Calcification Rates'!$H$58-'Calcification Rates'!$I$58)</f>
        <v>135.75443305222436</v>
      </c>
      <c r="DB86" s="2">
        <f>((((1-'Calcification Rates'!$J$58)*$A86)*(('Calcification Rates'!$F$58+'Calcification Rates'!$G$58)*0.1))+('Calcification Rates'!$J$58*$A86*('Calcification Rates'!$F$58+'Calcification Rates'!$G$58)))*('Calcification Rates'!$H$58+'Calcification Rates'!$I$58)</f>
        <v>252.44251181694489</v>
      </c>
      <c r="DC86" s="2">
        <f>((((1-'Calcification Rates'!$J$59)*$A86)*'Calcification Rates'!$F$59*0.1)+('Calcification Rates'!$J$59*$A86*'Calcification Rates'!$F$59))*'Calcification Rates'!$H$59</f>
        <v>157.34414304000001</v>
      </c>
      <c r="DD86" s="2">
        <f>((((1-'Calcification Rates'!$J$59)*$A86)*(('Calcification Rates'!$F$59-'Calcification Rates'!$G$59)*0.1))+('Calcification Rates'!$J$59*$A86*('Calcification Rates'!$F$59-'Calcification Rates'!$G$59)))*('Calcification Rates'!$H$59-'Calcification Rates'!$I$59)</f>
        <v>122.0597028</v>
      </c>
      <c r="DE86" s="2">
        <f>((((1-'Calcification Rates'!$J$59)*$A86)*(('Calcification Rates'!$F$59+'Calcification Rates'!$G$59)*0.1))+('Calcification Rates'!$J$59*$A86*('Calcification Rates'!$F$59+'Calcification Rates'!$G$59)))*('Calcification Rates'!$H$59+'Calcification Rates'!$I$59)</f>
        <v>195.97438224000001</v>
      </c>
      <c r="DF86" s="2">
        <f>((((1-'Calcification Rates'!$J$60)*$A86)*'Calcification Rates'!$F$60*0.1)+('Calcification Rates'!$J$60*$A86*'Calcification Rates'!$F$60))*'Calcification Rates'!$H$60</f>
        <v>204.4162137073171</v>
      </c>
      <c r="DG86" s="2">
        <f>((((1-'Calcification Rates'!$J$60)*$A86)*(('Calcification Rates'!$F$60-'Calcification Rates'!$G$60)*0.1))+('Calcification Rates'!$J$60*$A86*('Calcification Rates'!$F$60-'Calcification Rates'!$G$60)))*('Calcification Rates'!$H$60-'Calcification Rates'!$I$60)</f>
        <v>156.1764085931917</v>
      </c>
      <c r="DH86" s="2">
        <f>((((1-'Calcification Rates'!$J$60)*$A86)*(('Calcification Rates'!$F$60+'Calcification Rates'!$G$60)*0.1))+('Calcification Rates'!$J$60*$A86*('Calcification Rates'!$F$60+'Calcification Rates'!$G$60)))*('Calcification Rates'!$H$60+'Calcification Rates'!$I$60)</f>
        <v>258.95030520527638</v>
      </c>
      <c r="DI86" s="2">
        <f>((((1-'Calcification Rates'!$J$61)*$A86)*'Calcification Rates'!$F$61*0.1)+('Calcification Rates'!$J$61*$A86*'Calcification Rates'!$F$61))*'Calcification Rates'!$H$61</f>
        <v>189.80305056623521</v>
      </c>
      <c r="DJ86" s="2">
        <f>((((1-'Calcification Rates'!$J$61)*$A86)*(('Calcification Rates'!$F$61-'Calcification Rates'!$G$61)*0.1))+('Calcification Rates'!$J$61*$A86*('Calcification Rates'!$F$61-'Calcification Rates'!$G$61)))*('Calcification Rates'!$H$61-'Calcification Rates'!$I$61)</f>
        <v>135.75443305222436</v>
      </c>
      <c r="DK86" s="2">
        <f>((((1-'Calcification Rates'!$J$61)*$A86)*(('Calcification Rates'!$F$61+'Calcification Rates'!$G$61)*0.1))+('Calcification Rates'!$J$61*$A86*('Calcification Rates'!$F$61+'Calcification Rates'!$G$61)))*('Calcification Rates'!$H$61+'Calcification Rates'!$I$61)</f>
        <v>252.44251181694489</v>
      </c>
      <c r="DL86" s="2">
        <f>(2*'Calcification Rates'!$F$62*'Calcification Rates'!$H$62)+0.1*'Calcification Rates'!$F$62*(CV86+(2*'Calcification Rates'!$F$62))*'Calcification Rates'!$H$62</f>
        <v>45.658140652704773</v>
      </c>
      <c r="DM86" s="2">
        <f>(2*('Calcification Rates'!$F$62-'Calcification Rates'!$G$62)*('Calcification Rates'!$H$62-'Calcification Rates'!$I$62))+(0.1*('Calcification Rates'!$F$62-'Calcification Rates'!$G$62)*(CV86+(2*'Calcification Rates'!$F$62-'Calcification Rates'!$G$62)))*('Calcification Rates'!$H$62-'Calcification Rates'!$I$62)</f>
        <v>26.682995357127208</v>
      </c>
      <c r="DN86" s="2">
        <f>(2*('Calcification Rates'!$F$62+'Calcification Rates'!$G$62)*('Calcification Rates'!$H$62+'Calcification Rates'!$I$62))+(0.1*('Calcification Rates'!$F$62+'Calcification Rates'!$G$62)*(CV86+(2*'Calcification Rates'!$F$62+'Calcification Rates'!$G$62)))*('Calcification Rates'!$H$62+'Calcification Rates'!$I$62)</f>
        <v>69.618584714469193</v>
      </c>
      <c r="DO86" s="2">
        <f>((((((((($A86*2)/PI())/2)+'Calcification Rates'!$F$63)^2)*PI())/2))-((((((($A86*2)/PI())/2)^2)*PI())/2)))*'Calcification Rates'!$H$63</f>
        <v>89.615946220243529</v>
      </c>
      <c r="DP86" s="2">
        <f>((((((((($A86*2)/PI())/2)+('Calcification Rates'!$F$63-'Calcification Rates'!$G$63))^2)*PI())/2))-((((((($A86*2)/PI())/2)^2)*PI())/2)))*('Calcification Rates'!$H$63-'Calcification Rates'!$I$63)</f>
        <v>65.991594790502788</v>
      </c>
      <c r="DQ86" s="2">
        <f>((((((((($A86*2)/PI())/2)+('Calcification Rates'!$F$63+'Calcification Rates'!$G$63))^2)*PI())/2))-((((((($A86*2)/PI())/2)^2)*PI())/2)))*('Calcification Rates'!$H$63+'Calcification Rates'!$I$63)</f>
        <v>115.90077514230734</v>
      </c>
      <c r="DR86" s="2">
        <f>(2*'Calcification Rates'!$F$64*'Calcification Rates'!$H$64)+0.1*'Calcification Rates'!$F$64*($A86+(2*'Calcification Rates'!$F$64))*'Calcification Rates'!$H$64</f>
        <v>18.672201637258649</v>
      </c>
      <c r="DS86" s="2">
        <f>(2*('Calcification Rates'!$F$64-'Calcification Rates'!$G$64)*('Calcification Rates'!$H$64-'Calcification Rates'!$I$64))+(0.1*('Calcification Rates'!$F$64-'Calcification Rates'!$G$64)*($A86+(2*'Calcification Rates'!$F$64-'Calcification Rates'!$G$64)))*('Calcification Rates'!$H$64-'Calcification Rates'!$I$64)</f>
        <v>10.89265133838828</v>
      </c>
      <c r="DT86" s="2">
        <f>(2*('Calcification Rates'!$F$64+'Calcification Rates'!$G$64)*('Calcification Rates'!$H$64+'Calcification Rates'!$I$64))+(0.1*('Calcification Rates'!$F$64+'Calcification Rates'!$G$64)*($A86+(2*'Calcification Rates'!$F$64+'Calcification Rates'!$G$64)))*('Calcification Rates'!$H$64+'Calcification Rates'!$I$64)</f>
        <v>28.521835546850561</v>
      </c>
      <c r="DU86" s="2">
        <f>((((((((($A86*2)/PI())/2)+'Calcification Rates'!$F$65)^2)*PI())/2))-((((((($A86*2)/PI())/2)^2)*PI())/2)))*'Calcification Rates'!$H$65</f>
        <v>89.615946220243529</v>
      </c>
      <c r="DV86" s="2">
        <f>((((((((($A86*2)/PI())/2)+('Calcification Rates'!$F$65-'Calcification Rates'!$G$65))^2)*PI())/2))-((((((($A86*2)/PI())/2)^2)*PI())/2)))*('Calcification Rates'!$H$65-'Calcification Rates'!$I$65)</f>
        <v>65.991594790502788</v>
      </c>
      <c r="DW86" s="2">
        <f>((((((((($A86*2)/PI())/2)+('Calcification Rates'!$F$65+'Calcification Rates'!$G$65))^2)*PI())/2))-((((((($A86*2)/PI())/2)^2)*PI())/2)))*('Calcification Rates'!$H$65+'Calcification Rates'!$I$65)</f>
        <v>115.90077514230734</v>
      </c>
      <c r="DX86" s="2">
        <f>(2*'Calcification Rates'!$F$66*'Calcification Rates'!$H$66)+0.1*'Calcification Rates'!$F$66*(DH86+(2*'Calcification Rates'!$F$66))*'Calcification Rates'!$H$66</f>
        <v>49.366260562284189</v>
      </c>
      <c r="DY86" s="2">
        <f>(2*('Calcification Rates'!$F$66-'Calcification Rates'!$G$66)*('Calcification Rates'!$H$66-'Calcification Rates'!$I$66))+(0.1*('Calcification Rates'!$F$66-'Calcification Rates'!$G$66)*(DH86+(2*'Calcification Rates'!$F$66-'Calcification Rates'!$G$66)))*('Calcification Rates'!$H$66-'Calcification Rates'!$I$66)</f>
        <v>28.852736013603156</v>
      </c>
      <c r="DZ86" s="2">
        <f>(2*('Calcification Rates'!$F$66+'Calcification Rates'!$G$66)*('Calcification Rates'!$H$66+'Calcification Rates'!$I$66))+(0.1*('Calcification Rates'!$F$66+'Calcification Rates'!$G$66)*(DH86+(2*'Calcification Rates'!$F$66+'Calcification Rates'!$G$66)))*('Calcification Rates'!$H$66+'Calcification Rates'!$I$66)</f>
        <v>75.265661650358382</v>
      </c>
      <c r="EA86" s="2">
        <f>((((((((($A86*2)/PI())/2)+'Calcification Rates'!$F$67)^2)*PI())/2))-((((((($A86*2)/PI())/2)^2)*PI())/2)))*'Calcification Rates'!$H$67</f>
        <v>89.615946220243529</v>
      </c>
      <c r="EB86" s="2">
        <f>((((((((($A86*2)/PI())/2)+('Calcification Rates'!$F$67-'Calcification Rates'!$G$67))^2)*PI())/2))-((((((($A86*2)/PI())/2)^2)*PI())/2)))*('Calcification Rates'!$H$67-'Calcification Rates'!$I$67)</f>
        <v>65.991594790502788</v>
      </c>
      <c r="EC86" s="2">
        <f>((((((((($A86*2)/PI())/2)+('Calcification Rates'!$F$67+'Calcification Rates'!$G$67))^2)*PI())/2))-((((((($A86*2)/PI())/2)^2)*PI())/2)))*('Calcification Rates'!$H$67+'Calcification Rates'!$I$67)</f>
        <v>115.90077514230734</v>
      </c>
      <c r="ED86" s="2">
        <f>((((((((($A86*2)/PI())/2)+'Calcification Rates'!$F$68)^2)*PI())/2))-((((((($A86*2)/PI())/2)^2)*PI())/2)))*'Calcification Rates'!$H$68</f>
        <v>89.615946220243529</v>
      </c>
      <c r="EE86" s="2">
        <f>((((((((($A86*2)/PI())/2)+('Calcification Rates'!$F$68-'Calcification Rates'!$G$68))^2)*PI())/2))-((((((($A86*2)/PI())/2)^2)*PI())/2)))*('Calcification Rates'!$H$68-'Calcification Rates'!$I$68)</f>
        <v>65.991594790502788</v>
      </c>
      <c r="EF86" s="2">
        <f>((((((((($A86*2)/PI())/2)+('Calcification Rates'!$F$68+'Calcification Rates'!$G$68))^2)*PI())/2))-((((((($A86*2)/PI())/2)^2)*PI())/2)))*('Calcification Rates'!$H$68+'Calcification Rates'!$I$68)</f>
        <v>115.90077514230734</v>
      </c>
      <c r="EG86" s="2">
        <f>((((1-'Calcification Rates'!$J$69)*$A86)*'Calcification Rates'!$F$69*0.1)+('Calcification Rates'!$J$69*$A86*'Calcification Rates'!$F$69))*'Calcification Rates'!$H$69</f>
        <v>25.781863800000007</v>
      </c>
      <c r="EH86" s="2">
        <f>((((1-'Calcification Rates'!$J$69)*EC86)*(('Calcification Rates'!$F$69-'Calcification Rates'!$G$69)*0.1))+('Calcification Rates'!$J$69*EC86*('Calcification Rates'!$F$69-'Calcification Rates'!$G$69)))*('Calcification Rates'!$H$69-'Calcification Rates'!$I$69)</f>
        <v>26.287190509899101</v>
      </c>
      <c r="EI86" s="2">
        <f>((((1-'Calcification Rates'!$J$69)*EC86)*(('Calcification Rates'!$F$69+'Calcification Rates'!$G$69)*0.1))+('Calcification Rates'!$J$69*EC86*('Calcification Rates'!$F$69+'Calcification Rates'!$G$69)))*('Calcification Rates'!$H$69+'Calcification Rates'!$I$69)</f>
        <v>45.846715583185649</v>
      </c>
      <c r="EJ86" s="2">
        <f>(2*'Calcification Rates'!$F$70*'Calcification Rates'!$H$70)+0.1*'Calcification Rates'!$F$70*(DT86+(2*'Calcification Rates'!$F$70))*'Calcification Rates'!$H$70</f>
        <v>8.9388659521382205</v>
      </c>
      <c r="EK86" s="2">
        <f>(2*('Calcification Rates'!$F$70-'Calcification Rates'!$G$70)*('Calcification Rates'!$H$70-'Calcification Rates'!$I$70))+(0.1*('Calcification Rates'!$F$70-'Calcification Rates'!$G$70)*(DT86+(2*'Calcification Rates'!$F$70-'Calcification Rates'!$G$70)))*('Calcification Rates'!$H$70-'Calcification Rates'!$I$70)</f>
        <v>5.1973624388636299</v>
      </c>
      <c r="EL86" s="2">
        <f>(2*('Calcification Rates'!$F$70+'Calcification Rates'!$G$70)*('Calcification Rates'!$H$70+'Calcification Rates'!$I$70))+(0.1*('Calcification Rates'!$F$70+'Calcification Rates'!$G$70)*(DT86+(2*'Calcification Rates'!$F$70+'Calcification Rates'!$G$70)))*('Calcification Rates'!$H$70+'Calcification Rates'!$I$70)</f>
        <v>13.698988174866573</v>
      </c>
      <c r="EM86" s="2">
        <f>((((1-'Calcification Rates'!$J$71)*$A86)*'Calcification Rates'!$F$71*0.1)+('Calcification Rates'!$J$71*$A86*'Calcification Rates'!$F$71))*'Calcification Rates'!$H$71</f>
        <v>189.80305056623521</v>
      </c>
      <c r="EN86" s="2">
        <f>((((1-'Calcification Rates'!$J$71)*$A86)*(('Calcification Rates'!$F$71-'Calcification Rates'!$G$71)*0.1))+('Calcification Rates'!$J$71*$A86*('Calcification Rates'!$F$71-'Calcification Rates'!$G$71)))*('Calcification Rates'!$H$71-'Calcification Rates'!$I$71)</f>
        <v>135.75443305222436</v>
      </c>
      <c r="EO86" s="2">
        <f>((((1-'Calcification Rates'!$J$71)*$A86)*(('Calcification Rates'!$F$71+'Calcification Rates'!$G$71)*0.1))+('Calcification Rates'!$J$71*$A86*('Calcification Rates'!$F$71+'Calcification Rates'!$G$71)))*('Calcification Rates'!$H$71+'Calcification Rates'!$I$71)</f>
        <v>252.44251181694489</v>
      </c>
      <c r="EP86" s="2">
        <f>(2*'Calcification Rates'!$F$72*'Calcification Rates'!$H$72)+0.1*'Calcification Rates'!$F$72*($A86+(2*'Calcification Rates'!$F$72))*'Calcification Rates'!$H$72</f>
        <v>18.672201637258649</v>
      </c>
      <c r="EQ86" s="2">
        <f>(2*('Calcification Rates'!$F$72-'Calcification Rates'!$G$72)*('Calcification Rates'!$H$72-'Calcification Rates'!$I$72))+(0.1*('Calcification Rates'!$F$72-'Calcification Rates'!$G$72)*($A86+(2*'Calcification Rates'!$F$72-'Calcification Rates'!$G$72)))*('Calcification Rates'!$H$72-'Calcification Rates'!$I$72)</f>
        <v>10.89265133838828</v>
      </c>
      <c r="ER86" s="2">
        <f>(2*('Calcification Rates'!$F$72+'Calcification Rates'!$G$72)*('Calcification Rates'!$H$72+'Calcification Rates'!$I$72))+(0.1*('Calcification Rates'!$F$72+'Calcification Rates'!$G$72)*($A86+(2*'Calcification Rates'!$F$72+'Calcification Rates'!$G$72)))*('Calcification Rates'!$H$72+'Calcification Rates'!$I$72)</f>
        <v>28.521835546850561</v>
      </c>
      <c r="ES86" s="2">
        <f>$A86*'Calcification Rates'!$F$73*'Calcification Rates'!$H$73</f>
        <v>113.4</v>
      </c>
      <c r="ET86" s="2">
        <f>$A86*('Calcification Rates'!$F$73-'Calcification Rates'!$G$73)*('Calcification Rates'!$H$73-'Calcification Rates'!$I$73)</f>
        <v>79.395960000000017</v>
      </c>
      <c r="EU86" s="2">
        <f>$A86*('Calcification Rates'!$F$73+'Calcification Rates'!$G$73)*('Calcification Rates'!$H$73+'Calcification Rates'!$I$73)</f>
        <v>153.42096000000004</v>
      </c>
      <c r="EV86" s="2">
        <f>(2*'Calcification Rates'!$F$74*'Calcification Rates'!$H$74)+0.1*'Calcification Rates'!$F$74*($A86+(2*'Calcification Rates'!$F$74))*'Calcification Rates'!$H$74</f>
        <v>18.672201637258649</v>
      </c>
      <c r="EW86" s="2">
        <f>(2*('Calcification Rates'!$F$74-'Calcification Rates'!$G$74)*('Calcification Rates'!$H$74-'Calcification Rates'!$I$74))+(0.1*('Calcification Rates'!$F$74-'Calcification Rates'!$G$74)*($A86+(2*'Calcification Rates'!$F$74-'Calcification Rates'!$G$74)))*('Calcification Rates'!$H$74-'Calcification Rates'!$I$74)</f>
        <v>10.89265133838828</v>
      </c>
      <c r="EX86" s="2">
        <f>(2*('Calcification Rates'!$F$74+'Calcification Rates'!$G$74)*('Calcification Rates'!$H$74+'Calcification Rates'!$I$74))+(0.1*('Calcification Rates'!$F$74+'Calcification Rates'!$G$74)*($A86+(2*'Calcification Rates'!$F$74+'Calcification Rates'!$G$74)))*('Calcification Rates'!$H$74+'Calcification Rates'!$I$74)</f>
        <v>28.521835546850561</v>
      </c>
      <c r="EY86" s="2">
        <f>$A86*'Calcification Rates'!$F$75*'Calcification Rates'!$H$75</f>
        <v>70.822068571428588</v>
      </c>
      <c r="EZ86" s="2">
        <f>$A86*('Calcification Rates'!$F$75-'Calcification Rates'!$G$75)*('Calcification Rates'!$H$75-'Calcification Rates'!$I$75)</f>
        <v>54.978093357676961</v>
      </c>
      <c r="FA86" s="2">
        <f>$A86*('Calcification Rates'!$F$75+'Calcification Rates'!$G$75)*('Calcification Rates'!$H$75+'Calcification Rates'!$I$75)</f>
        <v>88.508631406840436</v>
      </c>
      <c r="FB86" s="2">
        <f>((((1-'Calcification Rates'!$J$76)*$A86)*'Calcification Rates'!$F$76*0.1)+('Calcification Rates'!$J$76*$A86*'Calcification Rates'!$F$76))*'Calcification Rates'!$H$76</f>
        <v>48.489840000000001</v>
      </c>
      <c r="FC86" s="2">
        <f>((((1-'Calcification Rates'!$J$76)*$A86)*(('Calcification Rates'!$F$76-'Calcification Rates'!$G$76)*0.1))+('Calcification Rates'!$J$76*$A86*('Calcification Rates'!$F$76-'Calcification Rates'!$G$76)))*('Calcification Rates'!$H$76-'Calcification Rates'!$I$76)</f>
        <v>33.938577791999997</v>
      </c>
      <c r="FD86" s="2">
        <f>((((1-'Calcification Rates'!$J$76)*$A86)*(('Calcification Rates'!$F$76+'Calcification Rates'!$G$76)*0.1))+('Calcification Rates'!$J$76*$A86*('Calcification Rates'!$F$76+'Calcification Rates'!$G$76)))*('Calcification Rates'!$H$76+'Calcification Rates'!$I$76)</f>
        <v>65.618606592000006</v>
      </c>
      <c r="FE86" s="113">
        <f>$A86*'Calcification Rates'!$F$77*'Calcification Rates'!$H$77</f>
        <v>148.68000000000004</v>
      </c>
      <c r="FF86" s="113">
        <f>$A86*('Calcification Rates'!$F$77-'Calcification Rates'!$G$77)*('Calcification Rates'!$H$77-'Calcification Rates'!$I$77)</f>
        <v>103.89960000000002</v>
      </c>
      <c r="FG86" s="113">
        <f>$A86*('Calcification Rates'!$F$77+'Calcification Rates'!$G$77)*('Calcification Rates'!$H$77+'Calcification Rates'!$I$77)</f>
        <v>201.43200000000004</v>
      </c>
      <c r="FH86" s="113">
        <f>$A86*'Calcification Rates'!$F$81*'Calcification Rates'!$H$81</f>
        <v>14.952</v>
      </c>
      <c r="FI86" s="113">
        <f>$A86*('Calcification Rates'!$F$81-'Calcification Rates'!$G$81)*('Calcification Rates'!$H$81-'Calcification Rates'!$I$81)</f>
        <v>8.484</v>
      </c>
      <c r="FJ86" s="113">
        <f>$A86*('Calcification Rates'!$F$81+'Calcification Rates'!$G$81)*('Calcification Rates'!$H$81+'Calcification Rates'!$I$81)</f>
        <v>21.42</v>
      </c>
      <c r="FK86" s="113">
        <f>$A86*'Calcification Rates'!$F$84*'Calcification Rates'!$H$84</f>
        <v>14.952</v>
      </c>
      <c r="FL86" s="113">
        <f>$A86*('Calcification Rates'!$F$84-'Calcification Rates'!$G$84)*('Calcification Rates'!$H$84-'Calcification Rates'!$I$84)</f>
        <v>8.484</v>
      </c>
      <c r="FM86" s="113">
        <f>$A86*('Calcification Rates'!$F$84+'Calcification Rates'!$G$84)*('Calcification Rates'!$H$84+'Calcification Rates'!$I$84)</f>
        <v>21.42</v>
      </c>
    </row>
    <row r="87" spans="1:169" x14ac:dyDescent="0.3">
      <c r="A87" s="1">
        <v>85</v>
      </c>
      <c r="B87" s="2">
        <f>((((1-'Calcification Rates'!$J$11)*A87)*'Calcification Rates'!$F$11*0.1)+('Calcification Rates'!$J$11*A87*'Calcification Rates'!$F$11))*'Calcification Rates'!$H$11</f>
        <v>192.0626106920237</v>
      </c>
      <c r="C87" s="2">
        <f>((((1-'Calcification Rates'!$J$11)*A87)*(('Calcification Rates'!$F$11-'Calcification Rates'!$G$11)*0.1))+('Calcification Rates'!$J$11*A87*('Calcification Rates'!$F$11-'Calcification Rates'!$G$11)))*('Calcification Rates'!$H$11-'Calcification Rates'!$I$11)</f>
        <v>137.37055725522703</v>
      </c>
      <c r="D87" s="2">
        <f>((((1-'Calcification Rates'!$J$11)*A87)*(('Calcification Rates'!$F$11+'Calcification Rates'!$G$11)*0.1))+('Calcification Rates'!$J$11*A87*('Calcification Rates'!$F$11+'Calcification Rates'!$G$11)))*('Calcification Rates'!$H$11+'Calcification Rates'!$I$11)</f>
        <v>255.4477798147656</v>
      </c>
      <c r="E87" s="2">
        <f>((((1-'Calcification Rates'!$J$12)*A87)*'Calcification Rates'!$F$12*0.1)+('Calcification Rates'!$J$12*A87*'Calcification Rates'!$F$12))*'Calcification Rates'!$H$12</f>
        <v>33.34569671031462</v>
      </c>
      <c r="F87" s="2">
        <f>((((1-'Calcification Rates'!$J$12)*A87)*(('Calcification Rates'!$F$12-'Calcification Rates'!$G$12)*0.1))+('Calcification Rates'!$J$12*A87*('Calcification Rates'!$F$12-'Calcification Rates'!$G$12)))*('Calcification Rates'!$H$12-'Calcification Rates'!$I$12)</f>
        <v>25.141042690460878</v>
      </c>
      <c r="G87" s="2">
        <f>((((1-'Calcification Rates'!$J$12)*A87)*(('Calcification Rates'!$F$12+'Calcification Rates'!$G$12)*0.1))+('Calcification Rates'!$J$12*A87*('Calcification Rates'!$F$12+'Calcification Rates'!$G$12)))*('Calcification Rates'!$H$12+'Calcification Rates'!$I$12)</f>
        <v>42.596128698037603</v>
      </c>
      <c r="H87" s="2">
        <f>(2*'Calcification Rates'!$F$13*'Calcification Rates'!$H$13)+0.1*'Calcification Rates'!$F$13*(A87+(2*'Calcification Rates'!$F$13))*'Calcification Rates'!$H$13</f>
        <v>18.847646080690804</v>
      </c>
      <c r="I87" s="2">
        <f>(2*('Calcification Rates'!$F$13-'Calcification Rates'!$G$13)*('Calcification Rates'!$H$13-'Calcification Rates'!$I$13))+(0.1*('Calcification Rates'!$F$13-'Calcification Rates'!$G$13)*(A87+(2*'Calcification Rates'!$F$13-'Calcification Rates'!$G$13)))*('Calcification Rates'!$H$13-'Calcification Rates'!$I$13)</f>
        <v>10.995309545552546</v>
      </c>
      <c r="J87" s="2">
        <f>(2*('Calcification Rates'!$F$13+'Calcification Rates'!$G$13)*('Calcification Rates'!$H$13+'Calcification Rates'!$I$13))+(0.1*('Calcification Rates'!$F$13+'Calcification Rates'!$G$13)*(A87+(2*'Calcification Rates'!$F$13+'Calcification Rates'!$G$13)))*('Calcification Rates'!$H$13+'Calcification Rates'!$I$13)</f>
        <v>28.789018996737433</v>
      </c>
      <c r="K87" s="2">
        <f>(2*'Calcification Rates'!$F$14*'Calcification Rates'!$H$14)+0.1*'Calcification Rates'!$F$14*(A87+(2*'Calcification Rates'!$F$14))*'Calcification Rates'!$H$14</f>
        <v>35.144202313839401</v>
      </c>
      <c r="L87" s="2">
        <f>(2*('Calcification Rates'!$F$14-'Calcification Rates'!$G$14)*('Calcification Rates'!$H$14-'Calcification Rates'!$I$14))+(0.1*('Calcification Rates'!$F$14-'Calcification Rates'!$G$14)*(A87+(2*'Calcification Rates'!$F$14-'Calcification Rates'!$G$14)))*('Calcification Rates'!$H$14-'Calcification Rates'!$I$14)</f>
        <v>21.964312730611695</v>
      </c>
      <c r="M87" s="2">
        <f>(2*('Calcification Rates'!$F$14+'Calcification Rates'!$G$14)*('Calcification Rates'!$H$14+'Calcification Rates'!$I$14))+(0.1*('Calcification Rates'!$F$14+'Calcification Rates'!$G$14)*(A87+(2*'Calcification Rates'!$F$14+'Calcification Rates'!$G$14)))*('Calcification Rates'!$H$14+'Calcification Rates'!$I$14)</f>
        <v>51.461361141092041</v>
      </c>
      <c r="N87" s="2">
        <f>((((((((($A87*2)/PI())/2)+'Calcification Rates'!$F$15)^2)*PI())/2))-((((((($A87*2)/PI())/2)^2)*PI())/2)))*'Calcification Rates'!$H$15</f>
        <v>105.8489403713328</v>
      </c>
      <c r="O87" s="2">
        <f>((((((((($A87*2)/PI())/2)+('Calcification Rates'!$F$15-'Calcification Rates'!$G$15))^2)*PI())/2))-((((((($A87*2)/PI())/2)^2)*PI())/2)))*('Calcification Rates'!$H$15-'Calcification Rates'!$I$15)</f>
        <v>80.83018390311544</v>
      </c>
      <c r="P87" s="2">
        <f>((((((((($A87*2)/PI())/2)+('Calcification Rates'!$F$15+'Calcification Rates'!$G$15))^2)*PI())/2))-((((((($A87*2)/PI())/2)^2)*PI())/2)))*('Calcification Rates'!$H$15+'Calcification Rates'!$I$15)</f>
        <v>133.97423729090602</v>
      </c>
      <c r="Q87" s="2">
        <f>(2*'Calcification Rates'!$F$16*'Calcification Rates'!$H$16)+0.1*'Calcification Rates'!$F$16*(A87+(2*'Calcification Rates'!$F$16))*'Calcification Rates'!$H$16</f>
        <v>35.144202313839401</v>
      </c>
      <c r="R87" s="2">
        <f>(2*('Calcification Rates'!$F$16-'Calcification Rates'!$G$16)*('Calcification Rates'!$H$16-'Calcification Rates'!$I$16))+(0.1*('Calcification Rates'!$F$16-'Calcification Rates'!$G$16)*(A87+(2*'Calcification Rates'!$F$16-'Calcification Rates'!$G$16)))*('Calcification Rates'!$H$16-'Calcification Rates'!$I$16)</f>
        <v>21.964312730611695</v>
      </c>
      <c r="S87" s="2">
        <f>(2*('Calcification Rates'!$F$16+'Calcification Rates'!$G$16)*('Calcification Rates'!$H$16+'Calcification Rates'!$I$16))+(0.1*('Calcification Rates'!$F$16+'Calcification Rates'!$G$16)*(A87+(2*'Calcification Rates'!$F$16+'Calcification Rates'!$G$16)))*('Calcification Rates'!$H$16+'Calcification Rates'!$I$16)</f>
        <v>51.461361141092041</v>
      </c>
      <c r="T87" s="2">
        <f>$A87*'Calcification Rates'!$F$17*'Calcification Rates'!$H$17</f>
        <v>104.11586204039097</v>
      </c>
      <c r="U87" s="2">
        <f>$A87*('Calcification Rates'!$F$17-'Calcification Rates'!$G$17)*('Calcification Rates'!$H$17-'Calcification Rates'!$I$17)</f>
        <v>79.717704892458912</v>
      </c>
      <c r="V87" s="2">
        <f>$A87*('Calcification Rates'!$F$17+'Calcification Rates'!$G$17)*('Calcification Rates'!$H$17+'Calcification Rates'!$I$17)</f>
        <v>131.43283753256082</v>
      </c>
      <c r="W87" s="2">
        <f>$A87*'Calcification Rates'!$F$22*'Calcification Rates'!$H$22</f>
        <v>15.129999999999999</v>
      </c>
      <c r="X87" s="2">
        <f>$A87*('Calcification Rates'!$F$22-'Calcification Rates'!$G$22)*('Calcification Rates'!$H$22-'Calcification Rates'!$I$22)</f>
        <v>8.5849999999999991</v>
      </c>
      <c r="Y87" s="2">
        <f>$A87*('Calcification Rates'!$F$22+'Calcification Rates'!$G$22)*('Calcification Rates'!$H$22+'Calcification Rates'!$I$22)</f>
        <v>21.675000000000001</v>
      </c>
      <c r="Z87" s="2">
        <f>((((((((($A87*2)/PI())/2)+'Calcification Rates'!$F$25)^2)*PI())/2))-((((((($A87*2)/PI())/2)^2)*PI())/2)))*'Calcification Rates'!$H$25</f>
        <v>158.08885029994309</v>
      </c>
      <c r="AA87" s="2">
        <f>((((((((($A87*2)/PI())/2)+('Calcification Rates'!$F$25-'Calcification Rates'!$G$25))^2)*PI())/2))-((((((($A87*2)/PI())/2)^2)*PI())/2)))*('Calcification Rates'!$H$25-'Calcification Rates'!$I$25)</f>
        <v>69.172143540688879</v>
      </c>
      <c r="AB87" s="2">
        <f>((((((((($A87*2)/PI())/2)+('Calcification Rates'!$F$25+'Calcification Rates'!$G$25))^2)*PI())/2))-((((((($A87*2)/PI())/2)^2)*PI())/2)))*('Calcification Rates'!$H$25+'Calcification Rates'!$I$25)</f>
        <v>248.65150206250166</v>
      </c>
      <c r="AC87" s="2">
        <f>((((((((($A87*2)/PI())/2)+'Calcification Rates'!$F$26)^2)*PI())/2))-((((((($A87*2)/PI())/2)^2)*PI())/2)))*'Calcification Rates'!$H$26</f>
        <v>158.08885029994309</v>
      </c>
      <c r="AD87" s="2">
        <f>((((((((($A87*2)/PI())/2)+('Calcification Rates'!$F$26-'Calcification Rates'!$G$26))^2)*PI())/2))-((((((($A87*2)/PI())/2)^2)*PI())/2)))*('Calcification Rates'!$H$26-'Calcification Rates'!$I$26)</f>
        <v>69.172143540688879</v>
      </c>
      <c r="AE87" s="2">
        <f>((((((((($A87*2)/PI())/2)+('Calcification Rates'!$F$26+'Calcification Rates'!$G$26))^2)*PI())/2))-((((((($A87*2)/PI())/2)^2)*PI())/2)))*('Calcification Rates'!$H$26+'Calcification Rates'!$I$26)</f>
        <v>248.65150206250166</v>
      </c>
      <c r="AF87" s="2">
        <f>((((((((($A87*2)/PI())/2)+'Calcification Rates'!$F$27)^2)*PI())/2))-((((((($A87*2)/PI())/2)^2)*PI())/2)))*'Calcification Rates'!$H$27</f>
        <v>158.08885029994309</v>
      </c>
      <c r="AG87" s="2">
        <f>((((((((($A87*2)/PI())/2)+('Calcification Rates'!$F$27-'Calcification Rates'!$G$27))^2)*PI())/2))-((((((($A87*2)/PI())/2)^2)*PI())/2)))*('Calcification Rates'!$H$27-'Calcification Rates'!$I$27)</f>
        <v>69.172143540688879</v>
      </c>
      <c r="AH87" s="2">
        <f>((((((((($A87*2)/PI())/2)+('Calcification Rates'!$F$27+'Calcification Rates'!$G$27))^2)*PI())/2))-((((((($A87*2)/PI())/2)^2)*PI())/2)))*('Calcification Rates'!$H$27+'Calcification Rates'!$I$27)</f>
        <v>248.65150206250166</v>
      </c>
      <c r="AI87" s="2">
        <f>$A87*'Calcification Rates'!$F$29*'Calcification Rates'!$H$29</f>
        <v>137.16449999999998</v>
      </c>
      <c r="AJ87" s="2">
        <f>$A87*('Calcification Rates'!$F$29-'Calcification Rates'!$G$29)*('Calcification Rates'!$H$29-'Calcification Rates'!$I$29)</f>
        <v>126.91179999999999</v>
      </c>
      <c r="AK87" s="2">
        <f>$A87*('Calcification Rates'!$F$29+'Calcification Rates'!$G$29)*('Calcification Rates'!$H$29+'Calcification Rates'!$I$29)</f>
        <v>147.41719999999995</v>
      </c>
      <c r="AL87" s="2">
        <f>(2*'Calcification Rates'!$F$30*'Calcification Rates'!$H$30)+0.1*'Calcification Rates'!$F$30*($A87+(2*'Calcification Rates'!$F$30))*'Calcification Rates'!$H$30</f>
        <v>18.847646080690804</v>
      </c>
      <c r="AM87" s="2">
        <f>(2*('Calcification Rates'!$F$30-'Calcification Rates'!$G$30)*('Calcification Rates'!$H$30-'Calcification Rates'!$I$30))+(0.1*('Calcification Rates'!$F$30-'Calcification Rates'!$G$30)*($A87+(2*'Calcification Rates'!$F$30-'Calcification Rates'!$G$30)))*('Calcification Rates'!$H$30-'Calcification Rates'!$I$30)</f>
        <v>10.995309545552546</v>
      </c>
      <c r="AN87" s="2">
        <f>(2*('Calcification Rates'!$F$30+'Calcification Rates'!$G$30)*('Calcification Rates'!$H$30+'Calcification Rates'!$I$30))+(0.1*('Calcification Rates'!$F$30+'Calcification Rates'!$G$30)*($A87+(2*'Calcification Rates'!$F$30+'Calcification Rates'!$G$30)))*('Calcification Rates'!$H$30+'Calcification Rates'!$I$30)</f>
        <v>28.789018996737433</v>
      </c>
      <c r="AO87" s="2">
        <f>((((((((($A87*2)/PI())/2)+'Calcification Rates'!$F$31)^2)*PI())/2))-((((((($A87*2)/PI())/2)^2)*PI())/2)))*'Calcification Rates'!$H$31</f>
        <v>284.14532554599896</v>
      </c>
      <c r="AP87" s="2">
        <f>((((((((($A87*2)/PI())/2)+('Calcification Rates'!$F$31-'Calcification Rates'!$G$31))^2)*PI())/2))-((((((($A87*2)/PI())/2)^2)*PI())/2)))*('Calcification Rates'!$H$31-'Calcification Rates'!$I$31)</f>
        <v>176.78961964145441</v>
      </c>
      <c r="AQ87" s="2">
        <f>((((((((($A87*2)/PI())/2)+('Calcification Rates'!$F$31+'Calcification Rates'!$G$31))^2)*PI())/2))-((((((($A87*2)/PI())/2)^2)*PI())/2)))*('Calcification Rates'!$H$31+'Calcification Rates'!$I$31)</f>
        <v>417.91589537888694</v>
      </c>
      <c r="AR87" s="2">
        <f>(2*'Calcification Rates'!$F$32*'Calcification Rates'!$H$32)+0.1*'Calcification Rates'!$F$32*($A87+(2*'Calcification Rates'!$F$32))*'Calcification Rates'!$H$32</f>
        <v>18.847646080690804</v>
      </c>
      <c r="AS87" s="2">
        <f>(2*('Calcification Rates'!$F$32-'Calcification Rates'!$G$32)*('Calcification Rates'!$H$32-'Calcification Rates'!$I$32))+(0.1*('Calcification Rates'!$F$32-'Calcification Rates'!$G$32)*($A87+(2*'Calcification Rates'!$F$32-'Calcification Rates'!$G$32)))*('Calcification Rates'!$H$32-'Calcification Rates'!$I$32)</f>
        <v>10.995309545552546</v>
      </c>
      <c r="AT87" s="2">
        <f>(2*('Calcification Rates'!$F$32+'Calcification Rates'!$G$32)*('Calcification Rates'!$H$32+'Calcification Rates'!$I$32))+(0.1*('Calcification Rates'!$F$32+'Calcification Rates'!$G$32)*($A87+(2*'Calcification Rates'!$F$32+'Calcification Rates'!$G$32)))*('Calcification Rates'!$H$32+'Calcification Rates'!$I$32)</f>
        <v>28.789018996737433</v>
      </c>
      <c r="AU87" s="2">
        <f>((((((((($A87*2)/PI())/2)+'Calcification Rates'!$F$36)^2)*PI())/2))-((((((($A87*2)/PI())/2)^2)*PI())/2)))*'Calcification Rates'!$H$36</f>
        <v>111.76832548115431</v>
      </c>
      <c r="AV87" s="2">
        <f>((((((((($A87*2)/PI())/2)+('Calcification Rates'!$F$36-'Calcification Rates'!$G$36))^2)*PI())/2))-((((((($A87*2)/PI())/2)^2)*PI())/2)))*('Calcification Rates'!$H$36-'Calcification Rates'!$I$36)</f>
        <v>85.785464504154419</v>
      </c>
      <c r="AW87" s="2">
        <f>((((((((($A87*2)/PI())/2)+('Calcification Rates'!$F$36+'Calcification Rates'!$G$36))^2)*PI())/2))-((((((($A87*2)/PI())/2)^2)*PI())/2)))*('Calcification Rates'!$H$36+'Calcification Rates'!$I$36)</f>
        <v>140.67205520853554</v>
      </c>
      <c r="AX87" s="2">
        <f>$A87*'Calcification Rates'!$F$37*'Calcification Rates'!$H$37</f>
        <v>109.85354423400673</v>
      </c>
      <c r="AY87" s="2">
        <f>$A87*('Calcification Rates'!$F$37-'Calcification Rates'!$G$37)*('Calcification Rates'!$H$37-'Calcification Rates'!$I$37)</f>
        <v>84.561789082765813</v>
      </c>
      <c r="AZ87" s="2">
        <f>$A87*('Calcification Rates'!$F$37+'Calcification Rates'!$G$37)*('Calcification Rates'!$H$37+'Calcification Rates'!$I$37)</f>
        <v>137.86109045305577</v>
      </c>
      <c r="BA87" s="2">
        <f>$A87*'Calcification Rates'!$F$38*'Calcification Rates'!$H$38</f>
        <v>163.49540333333337</v>
      </c>
      <c r="BB87" s="2">
        <f>$A87*('Calcification Rates'!$F$38-'Calcification Rates'!$G$38)*('Calcification Rates'!$H$38-'Calcification Rates'!$I$38)</f>
        <v>124.74823575757578</v>
      </c>
      <c r="BC87" s="2">
        <f>$A87*('Calcification Rates'!$F$38+'Calcification Rates'!$G$38)*('Calcification Rates'!$H$38+'Calcification Rates'!$I$38)</f>
        <v>206.75782500000003</v>
      </c>
      <c r="BD87" s="2">
        <f>(2*'Calcification Rates'!$F$39*'Calcification Rates'!$H$39)+0.1*'Calcification Rates'!$F$39*(AN87+(2*'Calcification Rates'!$F$39))*'Calcification Rates'!$H$39</f>
        <v>8.9857418037979055</v>
      </c>
      <c r="BE87" s="2">
        <f>(2*('Calcification Rates'!$F$39-'Calcification Rates'!$G$39)*('Calcification Rates'!$H$39-'Calcification Rates'!$I$39))+(0.1*('Calcification Rates'!$F$39-'Calcification Rates'!$G$39)*(AN87+(2*'Calcification Rates'!$F$39-'Calcification Rates'!$G$39)))*('Calcification Rates'!$H$39-'Calcification Rates'!$I$39)</f>
        <v>5.2247910128129806</v>
      </c>
      <c r="BF87" s="2">
        <f>(2*('Calcification Rates'!$F$39+'Calcification Rates'!$G$39)*('Calcification Rates'!$H$39+'Calcification Rates'!$I$39))+(0.1*('Calcification Rates'!$F$39+'Calcification Rates'!$G$39)*(AN87+(2*'Calcification Rates'!$F$39+'Calcification Rates'!$G$39)))*('Calcification Rates'!$H$39+'Calcification Rates'!$I$39)</f>
        <v>13.770375170760026</v>
      </c>
      <c r="BG87" s="2">
        <f>((((((((($A87*2)/PI())/2)+'Calcification Rates'!$F$40)^2)*PI())/2))-((((((($A87*2)/PI())/2)^2)*PI())/2)))*'Calcification Rates'!$H$40</f>
        <v>111.76832548115431</v>
      </c>
      <c r="BH87" s="2">
        <f>((((((((($A87*2)/PI())/2)+('Calcification Rates'!$F$40-'Calcification Rates'!$G$40))^2)*PI())/2))-((((((($A87*2)/PI())/2)^2)*PI())/2)))*('Calcification Rates'!$H$40-'Calcification Rates'!$I$40)</f>
        <v>85.785464504154419</v>
      </c>
      <c r="BI87" s="2">
        <f>((((((((($A87*2)/PI())/2)+('Calcification Rates'!$F$40+'Calcification Rates'!$G$40))^2)*PI())/2))-((((((($A87*2)/PI())/2)^2)*PI())/2)))*('Calcification Rates'!$H$40+'Calcification Rates'!$I$40)</f>
        <v>140.67205520853554</v>
      </c>
      <c r="BJ87" s="2">
        <f>((((((((($A87*2)/PI())/2)+'Calcification Rates'!$F$41)^2)*PI())/2))-((((((($A87*2)/PI())/2)^2)*PI())/2)))*'Calcification Rates'!$H$41</f>
        <v>128.67506213239611</v>
      </c>
      <c r="BK87" s="2">
        <f>((((((((($A87*2)/PI())/2)+('Calcification Rates'!$F$41-'Calcification Rates'!$G$41))^2)*PI())/2))-((((((($A87*2)/PI())/2)^2)*PI())/2)))*('Calcification Rates'!$H$41-'Calcification Rates'!$I$41)</f>
        <v>103.36228777086566</v>
      </c>
      <c r="BL87" s="2">
        <f>((((((((($A87*2)/PI())/2)+('Calcification Rates'!$F$41+'Calcification Rates'!$G$41))^2)*PI())/2))-((((((($A87*2)/PI())/2)^2)*PI())/2)))*('Calcification Rates'!$H$41+'Calcification Rates'!$I$41)</f>
        <v>156.48639259372683</v>
      </c>
      <c r="BM87" s="2">
        <f>((((1-'Calcification Rates'!$J$42)*$A87)*'Calcification Rates'!$F$42*0.1)+('Calcification Rates'!$J$42*$A87*'Calcification Rates'!$F$42))*'Calcification Rates'!$H$42</f>
        <v>33.34569671031462</v>
      </c>
      <c r="BN87" s="2">
        <f>((((1-'Calcification Rates'!$J$42)*BI87)*(('Calcification Rates'!$F$42-'Calcification Rates'!$G$42)*0.1))+('Calcification Rates'!$J$42*BI87*('Calcification Rates'!$F$42-'Calcification Rates'!$G$42)))*('Calcification Rates'!$H$42-'Calcification Rates'!$I$42)</f>
        <v>41.607554651207778</v>
      </c>
      <c r="BO87" s="2">
        <f>((((1-'Calcification Rates'!$J$42)*BI87)*(('Calcification Rates'!$F$42+'Calcification Rates'!$G$42)*0.1))+('Calcification Rates'!$J$42*BI87*('Calcification Rates'!$F$42+'Calcification Rates'!$G$42)))*('Calcification Rates'!$H$42+'Calcification Rates'!$I$42)</f>
        <v>70.49511726917919</v>
      </c>
      <c r="BP87" s="2">
        <f>(2*'Calcification Rates'!$F$43*'Calcification Rates'!$H$43)+0.1*'Calcification Rates'!$F$43*($A87+(2*'Calcification Rates'!$F$43))*'Calcification Rates'!$H$43</f>
        <v>18.847646080690804</v>
      </c>
      <c r="BQ87" s="2">
        <f>(2*('Calcification Rates'!$F$43-'Calcification Rates'!$G$43)*('Calcification Rates'!$H$43-'Calcification Rates'!$I$43))+(0.1*('Calcification Rates'!$F$43-'Calcification Rates'!$G$43)*($A87+(2*'Calcification Rates'!$F$43-'Calcification Rates'!$G$43)))*('Calcification Rates'!$H$43-'Calcification Rates'!$I$43)</f>
        <v>10.995309545552546</v>
      </c>
      <c r="BR87" s="2">
        <f>(2*('Calcification Rates'!$F$43+'Calcification Rates'!$G$43)*('Calcification Rates'!$H$43+'Calcification Rates'!$I$43))+(0.1*('Calcification Rates'!$F$43+'Calcification Rates'!$G$43)*($A87+(2*'Calcification Rates'!$F$43+'Calcification Rates'!$G$43)))*('Calcification Rates'!$H$43+'Calcification Rates'!$I$43)</f>
        <v>28.789018996737433</v>
      </c>
      <c r="BS87" s="2">
        <f>$A87*'Calcification Rates'!$F$44*'Calcification Rates'!$H$44</f>
        <v>135.68625555555556</v>
      </c>
      <c r="BT87" s="2">
        <f>$A87*('Calcification Rates'!$F$44-'Calcification Rates'!$G$44)*('Calcification Rates'!$H$44-'Calcification Rates'!$I$44)</f>
        <v>100.97053348183304</v>
      </c>
      <c r="BU87" s="2">
        <f>$A87*('Calcification Rates'!$F$44+'Calcification Rates'!$G$44)*('Calcification Rates'!$H$44+'Calcification Rates'!$I$44)</f>
        <v>174.30232384261274</v>
      </c>
      <c r="BV87" s="2">
        <f>(2*'Calcification Rates'!$F$45*'Calcification Rates'!$H$45)+0.1*'Calcification Rates'!$F$45*($A87+(2*'Calcification Rates'!$F$45))*'Calcification Rates'!$H$45</f>
        <v>18.847646080690804</v>
      </c>
      <c r="BW87" s="2">
        <f>(2*('Calcification Rates'!$F$45-'Calcification Rates'!$G$45)*('Calcification Rates'!$H$45-'Calcification Rates'!$I$45))+(0.1*('Calcification Rates'!$F$45-'Calcification Rates'!$G$45)*($A87+(2*'Calcification Rates'!$F$45-'Calcification Rates'!$G$45)))*('Calcification Rates'!$H$45-'Calcification Rates'!$I$45)</f>
        <v>10.995309545552546</v>
      </c>
      <c r="BX87" s="2">
        <f>(2*('Calcification Rates'!$F$45+'Calcification Rates'!$G$45)*('Calcification Rates'!$H$45+'Calcification Rates'!$I$45))+(0.1*('Calcification Rates'!$F$45+'Calcification Rates'!$G$45)*($A87+(2*'Calcification Rates'!$F$45+'Calcification Rates'!$G$45)))*('Calcification Rates'!$H$45+'Calcification Rates'!$I$45)</f>
        <v>28.789018996737433</v>
      </c>
      <c r="BY87" s="2">
        <f>$A87*'Calcification Rates'!$F$46*'Calcification Rates'!$H$46</f>
        <v>34.475999999999999</v>
      </c>
      <c r="BZ87" s="2">
        <f>$A87*('Calcification Rates'!$F$46-'Calcification Rates'!$G$46)*('Calcification Rates'!$H$46-'Calcification Rates'!$I$46)</f>
        <v>26.590125</v>
      </c>
      <c r="CA87" s="2">
        <f>$A87*('Calcification Rates'!$F$46+'Calcification Rates'!$G$46)*('Calcification Rates'!$H$46+'Calcification Rates'!$I$46)</f>
        <v>43.16512500000001</v>
      </c>
      <c r="CB87" s="2">
        <f>(2*'Calcification Rates'!$F$47*'Calcification Rates'!$H$47)+0.1*'Calcification Rates'!$F$47*(BL87+(2*'Calcification Rates'!$F$47))*'Calcification Rates'!$H$47</f>
        <v>31.389536442269808</v>
      </c>
      <c r="CC87" s="2">
        <f>(2*('Calcification Rates'!$F$47-'Calcification Rates'!$G$47)*('Calcification Rates'!$H$47-'Calcification Rates'!$I$47))+(0.1*('Calcification Rates'!$F$47-'Calcification Rates'!$G$47)*(BL87+(2*'Calcification Rates'!$F$47-'Calcification Rates'!$G$47)))*('Calcification Rates'!$H$47-'Calcification Rates'!$I$47)</f>
        <v>18.333974445865429</v>
      </c>
      <c r="CD87" s="2">
        <f>(2*('Calcification Rates'!$F$47+'Calcification Rates'!$G$47)*('Calcification Rates'!$H$47+'Calcification Rates'!$I$47))+(0.1*('Calcification Rates'!$F$47+'Calcification Rates'!$G$47)*(BL87+(2*'Calcification Rates'!$F$47+'Calcification Rates'!$G$47)))*('Calcification Rates'!$H$47+'Calcification Rates'!$I$47)</f>
        <v>47.88899998989708</v>
      </c>
      <c r="CE87" s="2">
        <f>(2*'Calcification Rates'!$F$48*'Calcification Rates'!$H$48)+0.1*'Calcification Rates'!$F$48*($A87+(2*'Calcification Rates'!$F$48))*'Calcification Rates'!$H$48</f>
        <v>18.847646080690804</v>
      </c>
      <c r="CF87" s="2">
        <f>(2*('Calcification Rates'!$F$48-'Calcification Rates'!$G$48)*('Calcification Rates'!$H$48-'Calcification Rates'!$I$48))+(0.1*('Calcification Rates'!$F$48-'Calcification Rates'!$G$48)*($A87+(2*'Calcification Rates'!$F$48-'Calcification Rates'!$G$48)))*('Calcification Rates'!$H$48-'Calcification Rates'!$I$48)</f>
        <v>10.995309545552546</v>
      </c>
      <c r="CG87" s="2">
        <f>(2*('Calcification Rates'!$F$48+'Calcification Rates'!$G$48)*('Calcification Rates'!$H$48+'Calcification Rates'!$I$48))+(0.1*('Calcification Rates'!$F$48+'Calcification Rates'!$G$48)*($A87+(2*'Calcification Rates'!$F$48+'Calcification Rates'!$G$48)))*('Calcification Rates'!$H$48+'Calcification Rates'!$I$48)</f>
        <v>28.789018996737433</v>
      </c>
      <c r="CH87" s="2">
        <f>((((1-'Calcification Rates'!$J$52)*$A87)*'Calcification Rates'!$F$52*0.1)+('Calcification Rates'!$J$52*$A87*'Calcification Rates'!$F$52))*'Calcification Rates'!$H$52</f>
        <v>188.24683779999998</v>
      </c>
      <c r="CI87" s="2">
        <f>((((1-'Calcification Rates'!$J$52)*$A87)*(('Calcification Rates'!$F$52-'Calcification Rates'!$G$52)*0.1))+('Calcification Rates'!$J$52*$A87*('Calcification Rates'!$F$52-'Calcification Rates'!$G$52)))*('Calcification Rates'!$H$52-'Calcification Rates'!$I$52)</f>
        <v>123.22902777074806</v>
      </c>
      <c r="CJ87" s="2">
        <f>((((1-'Calcification Rates'!$J$52)*$A87)*(('Calcification Rates'!$F$52+'Calcification Rates'!$G$52)*0.1))+('Calcification Rates'!$J$52*$A87*('Calcification Rates'!$F$52+'Calcification Rates'!$G$52)))*('Calcification Rates'!$H$52+'Calcification Rates'!$I$52)</f>
        <v>266.32689187914337</v>
      </c>
      <c r="CK87" s="2">
        <f>((((1-'Calcification Rates'!$J$53)*$A87)*'Calcification Rates'!$F$53*0.1)+('Calcification Rates'!$J$53*$A87*'Calcification Rates'!$F$53))*'Calcification Rates'!$H$53</f>
        <v>225.27247495818187</v>
      </c>
      <c r="CL87" s="2">
        <f>((((1-'Calcification Rates'!$J$53)*$A87)*(('Calcification Rates'!$F$53-'Calcification Rates'!$G$53)*0.1))+('Calcification Rates'!$J$53*$A87*('Calcification Rates'!$F$53-'Calcification Rates'!$G$53)))*('Calcification Rates'!$H$53-'Calcification Rates'!$I$53)</f>
        <v>155.90788475291882</v>
      </c>
      <c r="CM87" s="2">
        <f>((((1-'Calcification Rates'!$J$53)*$A87)*(('Calcification Rates'!$F$53+'Calcification Rates'!$G$53)*0.1))+('Calcification Rates'!$J$53*$A87*('Calcification Rates'!$F$53+'Calcification Rates'!$G$53)))*('Calcification Rates'!$H$53+'Calcification Rates'!$I$53)</f>
        <v>307.32851138537228</v>
      </c>
      <c r="CN87" s="2">
        <f>((((1-'Calcification Rates'!$J$54)*$A87)*'Calcification Rates'!$F$54*0.1)+('Calcification Rates'!$J$54*$A87*'Calcification Rates'!$F$54))*'Calcification Rates'!$H$54</f>
        <v>192.0626106920237</v>
      </c>
      <c r="CO87" s="2">
        <f>((((1-'Calcification Rates'!$J$54)*$A87)*(('Calcification Rates'!$F$54-'Calcification Rates'!$G$54)*0.1))+('Calcification Rates'!$J$54*$A87*('Calcification Rates'!$F$54-'Calcification Rates'!$G$54)))*('Calcification Rates'!$H$54-'Calcification Rates'!$I$54)</f>
        <v>137.37055725522703</v>
      </c>
      <c r="CP87" s="2">
        <f>((((1-'Calcification Rates'!$J$54)*$A87)*(('Calcification Rates'!$F$54+'Calcification Rates'!$G$54)*0.1))+('Calcification Rates'!$J$54*$A87*('Calcification Rates'!$F$54+'Calcification Rates'!$G$54)))*('Calcification Rates'!$H$54+'Calcification Rates'!$I$54)</f>
        <v>255.4477798147656</v>
      </c>
      <c r="CQ87" s="2">
        <f>((((1-'Calcification Rates'!$J$55)*$A87)*'Calcification Rates'!$F$55*0.1)+('Calcification Rates'!$J$55*$A87*'Calcification Rates'!$F$55))*'Calcification Rates'!$H$55</f>
        <v>192.07729920052083</v>
      </c>
      <c r="CR87" s="2">
        <f>((((1-'Calcification Rates'!$J$55)*$A87)*(('Calcification Rates'!$F$55-'Calcification Rates'!$G$55)*0.1))+('Calcification Rates'!$J$55*$A87*('Calcification Rates'!$F$55-'Calcification Rates'!$G$55)))*('Calcification Rates'!$H$55-'Calcification Rates'!$I$55)</f>
        <v>140.35588023132718</v>
      </c>
      <c r="CS87" s="2">
        <f>((((1-'Calcification Rates'!$J$55)*$A87)*(('Calcification Rates'!$F$55+'Calcification Rates'!$G$55)*0.1))+('Calcification Rates'!$J$55*$A87*('Calcification Rates'!$F$55+'Calcification Rates'!$G$55)))*('Calcification Rates'!$H$55+'Calcification Rates'!$I$55)</f>
        <v>251.66418925120084</v>
      </c>
      <c r="CT87" s="2">
        <f>((((1-'Calcification Rates'!$J$56)*$A87)*'Calcification Rates'!$F$56*0.1)+('Calcification Rates'!$J$56*$A87*'Calcification Rates'!$F$56))*'Calcification Rates'!$H$56</f>
        <v>185.52664258333331</v>
      </c>
      <c r="CU87" s="2">
        <f>((((1-'Calcification Rates'!$J$56)*$A87)*(('Calcification Rates'!$F$56-'Calcification Rates'!$G$56)*0.1))+('Calcification Rates'!$J$56*$A87*('Calcification Rates'!$F$56-'Calcification Rates'!$G$56)))*('Calcification Rates'!$H$56-'Calcification Rates'!$I$56)</f>
        <v>137.47420930550035</v>
      </c>
      <c r="CV87" s="2">
        <f>((((1-'Calcification Rates'!$J$56)*$A87)*(('Calcification Rates'!$F$56+'Calcification Rates'!$G$56)*0.1))+('Calcification Rates'!$J$56*$A87*('Calcification Rates'!$F$56+'Calcification Rates'!$G$56)))*('Calcification Rates'!$H$56+'Calcification Rates'!$I$56)</f>
        <v>240.64585380990465</v>
      </c>
      <c r="CW87" s="2">
        <f>((((1-'Calcification Rates'!$J$57)*$A87)*'Calcification Rates'!$F$57*0.1)+('Calcification Rates'!$J$57*$A87*'Calcification Rates'!$F$57))*'Calcification Rates'!$H$57</f>
        <v>189.74315718749997</v>
      </c>
      <c r="CX87" s="2">
        <f>((((1-'Calcification Rates'!$J$57)*$A87)*(('Calcification Rates'!$F$57-'Calcification Rates'!$G$57)*0.1))+('Calcification Rates'!$J$57*$A87*('Calcification Rates'!$F$57-'Calcification Rates'!$G$57)))*('Calcification Rates'!$H$57-'Calcification Rates'!$I$57)</f>
        <v>124.2555353338176</v>
      </c>
      <c r="CY87" s="2">
        <f>((((1-'Calcification Rates'!$J$57)*$A87)*(('Calcification Rates'!$F$57+'Calcification Rates'!$G$57)*0.1))+('Calcification Rates'!$J$57*$A87*('Calcification Rates'!$F$57+'Calcification Rates'!$G$57)))*('Calcification Rates'!$H$57+'Calcification Rates'!$I$57)</f>
        <v>267.00874228907958</v>
      </c>
      <c r="CZ87" s="2">
        <f>((((1-'Calcification Rates'!$J$58)*$A87)*'Calcification Rates'!$F$58*0.1)+('Calcification Rates'!$J$58*$A87*'Calcification Rates'!$F$58))*'Calcification Rates'!$H$58</f>
        <v>192.0626106920237</v>
      </c>
      <c r="DA87" s="2">
        <f>((((1-'Calcification Rates'!$J$58)*$A87)*(('Calcification Rates'!$F$58-'Calcification Rates'!$G$58)*0.1))+('Calcification Rates'!$J$58*$A87*('Calcification Rates'!$F$58-'Calcification Rates'!$G$58)))*('Calcification Rates'!$H$58-'Calcification Rates'!$I$58)</f>
        <v>137.37055725522703</v>
      </c>
      <c r="DB87" s="2">
        <f>((((1-'Calcification Rates'!$J$58)*$A87)*(('Calcification Rates'!$F$58+'Calcification Rates'!$G$58)*0.1))+('Calcification Rates'!$J$58*$A87*('Calcification Rates'!$F$58+'Calcification Rates'!$G$58)))*('Calcification Rates'!$H$58+'Calcification Rates'!$I$58)</f>
        <v>255.4477798147656</v>
      </c>
      <c r="DC87" s="2">
        <f>((((1-'Calcification Rates'!$J$59)*$A87)*'Calcification Rates'!$F$59*0.1)+('Calcification Rates'!$J$59*$A87*'Calcification Rates'!$F$59))*'Calcification Rates'!$H$59</f>
        <v>159.21728759999999</v>
      </c>
      <c r="DD87" s="2">
        <f>((((1-'Calcification Rates'!$J$59)*$A87)*(('Calcification Rates'!$F$59-'Calcification Rates'!$G$59)*0.1))+('Calcification Rates'!$J$59*$A87*('Calcification Rates'!$F$59-'Calcification Rates'!$G$59)))*('Calcification Rates'!$H$59-'Calcification Rates'!$I$59)</f>
        <v>123.51279449999997</v>
      </c>
      <c r="DE87" s="2">
        <f>((((1-'Calcification Rates'!$J$59)*$A87)*(('Calcification Rates'!$F$59+'Calcification Rates'!$G$59)*0.1))+('Calcification Rates'!$J$59*$A87*('Calcification Rates'!$F$59+'Calcification Rates'!$G$59)))*('Calcification Rates'!$H$59+'Calcification Rates'!$I$59)</f>
        <v>198.30741060000003</v>
      </c>
      <c r="DF87" s="2">
        <f>((((1-'Calcification Rates'!$J$60)*$A87)*'Calcification Rates'!$F$60*0.1)+('Calcification Rates'!$J$60*$A87*'Calcification Rates'!$F$60))*'Calcification Rates'!$H$60</f>
        <v>206.84974006097562</v>
      </c>
      <c r="DG87" s="2">
        <f>((((1-'Calcification Rates'!$J$60)*$A87)*(('Calcification Rates'!$F$60-'Calcification Rates'!$G$60)*0.1))+('Calcification Rates'!$J$60*$A87*('Calcification Rates'!$F$60-'Calcification Rates'!$G$60)))*('Calcification Rates'!$H$60-'Calcification Rates'!$I$60)</f>
        <v>158.03565155263448</v>
      </c>
      <c r="DH87" s="2">
        <f>((((1-'Calcification Rates'!$J$60)*$A87)*(('Calcification Rates'!$F$60+'Calcification Rates'!$G$60)*0.1))+('Calcification Rates'!$J$60*$A87*('Calcification Rates'!$F$60+'Calcification Rates'!$G$60)))*('Calcification Rates'!$H$60+'Calcification Rates'!$I$60)</f>
        <v>262.03304693391067</v>
      </c>
      <c r="DI87" s="2">
        <f>((((1-'Calcification Rates'!$J$61)*$A87)*'Calcification Rates'!$F$61*0.1)+('Calcification Rates'!$J$61*$A87*'Calcification Rates'!$F$61))*'Calcification Rates'!$H$61</f>
        <v>192.0626106920237</v>
      </c>
      <c r="DJ87" s="2">
        <f>((((1-'Calcification Rates'!$J$61)*$A87)*(('Calcification Rates'!$F$61-'Calcification Rates'!$G$61)*0.1))+('Calcification Rates'!$J$61*$A87*('Calcification Rates'!$F$61-'Calcification Rates'!$G$61)))*('Calcification Rates'!$H$61-'Calcification Rates'!$I$61)</f>
        <v>137.37055725522703</v>
      </c>
      <c r="DK87" s="2">
        <f>((((1-'Calcification Rates'!$J$61)*$A87)*(('Calcification Rates'!$F$61+'Calcification Rates'!$G$61)*0.1))+('Calcification Rates'!$J$61*$A87*('Calcification Rates'!$F$61+'Calcification Rates'!$G$61)))*('Calcification Rates'!$H$61+'Calcification Rates'!$I$61)</f>
        <v>255.4477798147656</v>
      </c>
      <c r="DL87" s="2">
        <f>(2*'Calcification Rates'!$F$62*'Calcification Rates'!$H$62)+0.1*'Calcification Rates'!$F$62*(CV87+(2*'Calcification Rates'!$F$62))*'Calcification Rates'!$H$62</f>
        <v>46.154846274892243</v>
      </c>
      <c r="DM87" s="2">
        <f>(2*('Calcification Rates'!$F$62-'Calcification Rates'!$G$62)*('Calcification Rates'!$H$62-'Calcification Rates'!$I$62))+(0.1*('Calcification Rates'!$F$62-'Calcification Rates'!$G$62)*(CV87+(2*'Calcification Rates'!$F$62-'Calcification Rates'!$G$62)))*('Calcification Rates'!$H$62-'Calcification Rates'!$I$62)</f>
        <v>26.973633850228843</v>
      </c>
      <c r="DN87" s="2">
        <f>(2*('Calcification Rates'!$F$62+'Calcification Rates'!$G$62)*('Calcification Rates'!$H$62+'Calcification Rates'!$I$62))+(0.1*('Calcification Rates'!$F$62+'Calcification Rates'!$G$62)*(CV87+(2*'Calcification Rates'!$F$62+'Calcification Rates'!$G$62)))*('Calcification Rates'!$H$62+'Calcification Rates'!$I$62)</f>
        <v>70.375015178256305</v>
      </c>
      <c r="DO87" s="2">
        <f>((((((((($A87*2)/PI())/2)+'Calcification Rates'!$F$63)^2)*PI())/2))-((((((($A87*2)/PI())/2)^2)*PI())/2)))*'Calcification Rates'!$H$63</f>
        <v>90.66491050595792</v>
      </c>
      <c r="DP87" s="2">
        <f>((((((((($A87*2)/PI())/2)+('Calcification Rates'!$F$63-'Calcification Rates'!$G$63))^2)*PI())/2))-((((((($A87*2)/PI())/2)^2)*PI())/2)))*('Calcification Rates'!$H$63-'Calcification Rates'!$I$63)</f>
        <v>66.766740790502681</v>
      </c>
      <c r="DQ87" s="2">
        <f>((((((((($A87*2)/PI())/2)+('Calcification Rates'!$F$63+'Calcification Rates'!$G$63))^2)*PI())/2))-((((((($A87*2)/PI())/2)^2)*PI())/2)))*('Calcification Rates'!$H$63+'Calcification Rates'!$I$63)</f>
        <v>117.25268447564046</v>
      </c>
      <c r="DR87" s="2">
        <f>(2*'Calcification Rates'!$F$64*'Calcification Rates'!$H$64)+0.1*'Calcification Rates'!$F$64*($A87+(2*'Calcification Rates'!$F$64))*'Calcification Rates'!$H$64</f>
        <v>18.847646080690804</v>
      </c>
      <c r="DS87" s="2">
        <f>(2*('Calcification Rates'!$F$64-'Calcification Rates'!$G$64)*('Calcification Rates'!$H$64-'Calcification Rates'!$I$64))+(0.1*('Calcification Rates'!$F$64-'Calcification Rates'!$G$64)*($A87+(2*'Calcification Rates'!$F$64-'Calcification Rates'!$G$64)))*('Calcification Rates'!$H$64-'Calcification Rates'!$I$64)</f>
        <v>10.995309545552546</v>
      </c>
      <c r="DT87" s="2">
        <f>(2*('Calcification Rates'!$F$64+'Calcification Rates'!$G$64)*('Calcification Rates'!$H$64+'Calcification Rates'!$I$64))+(0.1*('Calcification Rates'!$F$64+'Calcification Rates'!$G$64)*($A87+(2*'Calcification Rates'!$F$64+'Calcification Rates'!$G$64)))*('Calcification Rates'!$H$64+'Calcification Rates'!$I$64)</f>
        <v>28.789018996737433</v>
      </c>
      <c r="DU87" s="2">
        <f>((((((((($A87*2)/PI())/2)+'Calcification Rates'!$F$65)^2)*PI())/2))-((((((($A87*2)/PI())/2)^2)*PI())/2)))*'Calcification Rates'!$H$65</f>
        <v>90.66491050595792</v>
      </c>
      <c r="DV87" s="2">
        <f>((((((((($A87*2)/PI())/2)+('Calcification Rates'!$F$65-'Calcification Rates'!$G$65))^2)*PI())/2))-((((((($A87*2)/PI())/2)^2)*PI())/2)))*('Calcification Rates'!$H$65-'Calcification Rates'!$I$65)</f>
        <v>66.766740790502681</v>
      </c>
      <c r="DW87" s="2">
        <f>((((((((($A87*2)/PI())/2)+('Calcification Rates'!$F$65+'Calcification Rates'!$G$65))^2)*PI())/2))-((((((($A87*2)/PI())/2)^2)*PI())/2)))*('Calcification Rates'!$H$65+'Calcification Rates'!$I$65)</f>
        <v>117.25268447564046</v>
      </c>
      <c r="DX87" s="2">
        <f>(2*'Calcification Rates'!$F$66*'Calcification Rates'!$H$66)+0.1*'Calcification Rates'!$F$66*(DH87+(2*'Calcification Rates'!$F$66))*'Calcification Rates'!$H$66</f>
        <v>49.907110469109519</v>
      </c>
      <c r="DY87" s="2">
        <f>(2*('Calcification Rates'!$F$66-'Calcification Rates'!$G$66)*('Calcification Rates'!$H$66-'Calcification Rates'!$I$66))+(0.1*('Calcification Rates'!$F$66-'Calcification Rates'!$G$66)*(DH87+(2*'Calcification Rates'!$F$66-'Calcification Rates'!$G$66)))*('Calcification Rates'!$H$66-'Calcification Rates'!$I$66)</f>
        <v>29.169204752615222</v>
      </c>
      <c r="DZ87" s="2">
        <f>(2*('Calcification Rates'!$F$66+'Calcification Rates'!$G$66)*('Calcification Rates'!$H$66+'Calcification Rates'!$I$66))+(0.1*('Calcification Rates'!$F$66+'Calcification Rates'!$G$66)*(DH87+(2*'Calcification Rates'!$F$66+'Calcification Rates'!$G$66)))*('Calcification Rates'!$H$66+'Calcification Rates'!$I$66)</f>
        <v>76.089319220525127</v>
      </c>
      <c r="EA87" s="2">
        <f>((((((((($A87*2)/PI())/2)+'Calcification Rates'!$F$67)^2)*PI())/2))-((((((($A87*2)/PI())/2)^2)*PI())/2)))*'Calcification Rates'!$H$67</f>
        <v>90.66491050595792</v>
      </c>
      <c r="EB87" s="2">
        <f>((((((((($A87*2)/PI())/2)+('Calcification Rates'!$F$67-'Calcification Rates'!$G$67))^2)*PI())/2))-((((((($A87*2)/PI())/2)^2)*PI())/2)))*('Calcification Rates'!$H$67-'Calcification Rates'!$I$67)</f>
        <v>66.766740790502681</v>
      </c>
      <c r="EC87" s="2">
        <f>((((((((($A87*2)/PI())/2)+('Calcification Rates'!$F$67+'Calcification Rates'!$G$67))^2)*PI())/2))-((((((($A87*2)/PI())/2)^2)*PI())/2)))*('Calcification Rates'!$H$67+'Calcification Rates'!$I$67)</f>
        <v>117.25268447564046</v>
      </c>
      <c r="ED87" s="2">
        <f>((((((((($A87*2)/PI())/2)+'Calcification Rates'!$F$68)^2)*PI())/2))-((((((($A87*2)/PI())/2)^2)*PI())/2)))*'Calcification Rates'!$H$68</f>
        <v>90.66491050595792</v>
      </c>
      <c r="EE87" s="2">
        <f>((((((((($A87*2)/PI())/2)+('Calcification Rates'!$F$68-'Calcification Rates'!$G$68))^2)*PI())/2))-((((((($A87*2)/PI())/2)^2)*PI())/2)))*('Calcification Rates'!$H$68-'Calcification Rates'!$I$68)</f>
        <v>66.766740790502681</v>
      </c>
      <c r="EF87" s="2">
        <f>((((((((($A87*2)/PI())/2)+('Calcification Rates'!$F$68+'Calcification Rates'!$G$68))^2)*PI())/2))-((((((($A87*2)/PI())/2)^2)*PI())/2)))*('Calcification Rates'!$H$68+'Calcification Rates'!$I$68)</f>
        <v>117.25268447564046</v>
      </c>
      <c r="EG87" s="2">
        <f>((((1-'Calcification Rates'!$J$69)*$A87)*'Calcification Rates'!$F$69*0.1)+('Calcification Rates'!$J$69*$A87*'Calcification Rates'!$F$69))*'Calcification Rates'!$H$69</f>
        <v>26.088790750000005</v>
      </c>
      <c r="EH87" s="2">
        <f>((((1-'Calcification Rates'!$J$69)*EC87)*(('Calcification Rates'!$F$69-'Calcification Rates'!$G$69)*0.1))+('Calcification Rates'!$J$69*EC87*('Calcification Rates'!$F$69-'Calcification Rates'!$G$69)))*('Calcification Rates'!$H$69-'Calcification Rates'!$I$69)</f>
        <v>26.593813982898343</v>
      </c>
      <c r="EI87" s="2">
        <f>((((1-'Calcification Rates'!$J$69)*EC87)*(('Calcification Rates'!$F$69+'Calcification Rates'!$G$69)*0.1))+('Calcification Rates'!$J$69*EC87*('Calcification Rates'!$F$69+'Calcification Rates'!$G$69)))*('Calcification Rates'!$H$69+'Calcification Rates'!$I$69)</f>
        <v>46.38148856139459</v>
      </c>
      <c r="EJ87" s="2">
        <f>(2*'Calcification Rates'!$F$70*'Calcification Rates'!$H$70)+0.1*'Calcification Rates'!$F$70*(DT87+(2*'Calcification Rates'!$F$70))*'Calcification Rates'!$H$70</f>
        <v>8.9857418037979055</v>
      </c>
      <c r="EK87" s="2">
        <f>(2*('Calcification Rates'!$F$70-'Calcification Rates'!$G$70)*('Calcification Rates'!$H$70-'Calcification Rates'!$I$70))+(0.1*('Calcification Rates'!$F$70-'Calcification Rates'!$G$70)*(DT87+(2*'Calcification Rates'!$F$70-'Calcification Rates'!$G$70)))*('Calcification Rates'!$H$70-'Calcification Rates'!$I$70)</f>
        <v>5.2247910128129806</v>
      </c>
      <c r="EL87" s="2">
        <f>(2*('Calcification Rates'!$F$70+'Calcification Rates'!$G$70)*('Calcification Rates'!$H$70+'Calcification Rates'!$I$70))+(0.1*('Calcification Rates'!$F$70+'Calcification Rates'!$G$70)*(DT87+(2*'Calcification Rates'!$F$70+'Calcification Rates'!$G$70)))*('Calcification Rates'!$H$70+'Calcification Rates'!$I$70)</f>
        <v>13.770375170760026</v>
      </c>
      <c r="EM87" s="2">
        <f>((((1-'Calcification Rates'!$J$71)*$A87)*'Calcification Rates'!$F$71*0.1)+('Calcification Rates'!$J$71*$A87*'Calcification Rates'!$F$71))*'Calcification Rates'!$H$71</f>
        <v>192.0626106920237</v>
      </c>
      <c r="EN87" s="2">
        <f>((((1-'Calcification Rates'!$J$71)*$A87)*(('Calcification Rates'!$F$71-'Calcification Rates'!$G$71)*0.1))+('Calcification Rates'!$J$71*$A87*('Calcification Rates'!$F$71-'Calcification Rates'!$G$71)))*('Calcification Rates'!$H$71-'Calcification Rates'!$I$71)</f>
        <v>137.37055725522703</v>
      </c>
      <c r="EO87" s="2">
        <f>((((1-'Calcification Rates'!$J$71)*$A87)*(('Calcification Rates'!$F$71+'Calcification Rates'!$G$71)*0.1))+('Calcification Rates'!$J$71*$A87*('Calcification Rates'!$F$71+'Calcification Rates'!$G$71)))*('Calcification Rates'!$H$71+'Calcification Rates'!$I$71)</f>
        <v>255.4477798147656</v>
      </c>
      <c r="EP87" s="2">
        <f>(2*'Calcification Rates'!$F$72*'Calcification Rates'!$H$72)+0.1*'Calcification Rates'!$F$72*($A87+(2*'Calcification Rates'!$F$72))*'Calcification Rates'!$H$72</f>
        <v>18.847646080690804</v>
      </c>
      <c r="EQ87" s="2">
        <f>(2*('Calcification Rates'!$F$72-'Calcification Rates'!$G$72)*('Calcification Rates'!$H$72-'Calcification Rates'!$I$72))+(0.1*('Calcification Rates'!$F$72-'Calcification Rates'!$G$72)*($A87+(2*'Calcification Rates'!$F$72-'Calcification Rates'!$G$72)))*('Calcification Rates'!$H$72-'Calcification Rates'!$I$72)</f>
        <v>10.995309545552546</v>
      </c>
      <c r="ER87" s="2">
        <f>(2*('Calcification Rates'!$F$72+'Calcification Rates'!$G$72)*('Calcification Rates'!$H$72+'Calcification Rates'!$I$72))+(0.1*('Calcification Rates'!$F$72+'Calcification Rates'!$G$72)*($A87+(2*'Calcification Rates'!$F$72+'Calcification Rates'!$G$72)))*('Calcification Rates'!$H$72+'Calcification Rates'!$I$72)</f>
        <v>28.789018996737433</v>
      </c>
      <c r="ES87" s="2">
        <f>$A87*'Calcification Rates'!$F$73*'Calcification Rates'!$H$73</f>
        <v>114.75000000000003</v>
      </c>
      <c r="ET87" s="2">
        <f>$A87*('Calcification Rates'!$F$73-'Calcification Rates'!$G$73)*('Calcification Rates'!$H$73-'Calcification Rates'!$I$73)</f>
        <v>80.341149999999999</v>
      </c>
      <c r="EU87" s="2">
        <f>$A87*('Calcification Rates'!$F$73+'Calcification Rates'!$G$73)*('Calcification Rates'!$H$73+'Calcification Rates'!$I$73)</f>
        <v>155.24740000000003</v>
      </c>
      <c r="EV87" s="2">
        <f>(2*'Calcification Rates'!$F$74*'Calcification Rates'!$H$74)+0.1*'Calcification Rates'!$F$74*($A87+(2*'Calcification Rates'!$F$74))*'Calcification Rates'!$H$74</f>
        <v>18.847646080690804</v>
      </c>
      <c r="EW87" s="2">
        <f>(2*('Calcification Rates'!$F$74-'Calcification Rates'!$G$74)*('Calcification Rates'!$H$74-'Calcification Rates'!$I$74))+(0.1*('Calcification Rates'!$F$74-'Calcification Rates'!$G$74)*($A87+(2*'Calcification Rates'!$F$74-'Calcification Rates'!$G$74)))*('Calcification Rates'!$H$74-'Calcification Rates'!$I$74)</f>
        <v>10.995309545552546</v>
      </c>
      <c r="EX87" s="2">
        <f>(2*('Calcification Rates'!$F$74+'Calcification Rates'!$G$74)*('Calcification Rates'!$H$74+'Calcification Rates'!$I$74))+(0.1*('Calcification Rates'!$F$74+'Calcification Rates'!$G$74)*($A87+(2*'Calcification Rates'!$F$74+'Calcification Rates'!$G$74)))*('Calcification Rates'!$H$74+'Calcification Rates'!$I$74)</f>
        <v>28.789018996737433</v>
      </c>
      <c r="EY87" s="2">
        <f>$A87*'Calcification Rates'!$F$75*'Calcification Rates'!$H$75</f>
        <v>71.665188435374162</v>
      </c>
      <c r="EZ87" s="2">
        <f>$A87*('Calcification Rates'!$F$75-'Calcification Rates'!$G$75)*('Calcification Rates'!$H$75-'Calcification Rates'!$I$75)</f>
        <v>55.632594469077873</v>
      </c>
      <c r="FA87" s="2">
        <f>$A87*('Calcification Rates'!$F$75+'Calcification Rates'!$G$75)*('Calcification Rates'!$H$75+'Calcification Rates'!$I$75)</f>
        <v>89.562305590255207</v>
      </c>
      <c r="FB87" s="2">
        <f>((((1-'Calcification Rates'!$J$76)*$A87)*'Calcification Rates'!$F$76*0.1)+('Calcification Rates'!$J$76*$A87*'Calcification Rates'!$F$76))*'Calcification Rates'!$H$76</f>
        <v>49.067099999999996</v>
      </c>
      <c r="FC87" s="2">
        <f>((((1-'Calcification Rates'!$J$76)*$A87)*(('Calcification Rates'!$F$76-'Calcification Rates'!$G$76)*0.1))+('Calcification Rates'!$J$76*$A87*('Calcification Rates'!$F$76-'Calcification Rates'!$G$76)))*('Calcification Rates'!$H$76-'Calcification Rates'!$I$76)</f>
        <v>34.342608479999996</v>
      </c>
      <c r="FD87" s="2">
        <f>((((1-'Calcification Rates'!$J$76)*$A87)*(('Calcification Rates'!$F$76+'Calcification Rates'!$G$76)*0.1))+('Calcification Rates'!$J$76*$A87*('Calcification Rates'!$F$76+'Calcification Rates'!$G$76)))*('Calcification Rates'!$H$76+'Calcification Rates'!$I$76)</f>
        <v>66.399780480000004</v>
      </c>
      <c r="FE87" s="113">
        <f>$A87*'Calcification Rates'!$F$77*'Calcification Rates'!$H$77</f>
        <v>150.45000000000002</v>
      </c>
      <c r="FF87" s="113">
        <f>$A87*('Calcification Rates'!$F$77-'Calcification Rates'!$G$77)*('Calcification Rates'!$H$77-'Calcification Rates'!$I$77)</f>
        <v>105.13650000000001</v>
      </c>
      <c r="FG87" s="113">
        <f>$A87*('Calcification Rates'!$F$77+'Calcification Rates'!$G$77)*('Calcification Rates'!$H$77+'Calcification Rates'!$I$77)</f>
        <v>203.83000000000004</v>
      </c>
      <c r="FH87" s="113">
        <f>$A87*'Calcification Rates'!$F$81*'Calcification Rates'!$H$81</f>
        <v>15.129999999999999</v>
      </c>
      <c r="FI87" s="113">
        <f>$A87*('Calcification Rates'!$F$81-'Calcification Rates'!$G$81)*('Calcification Rates'!$H$81-'Calcification Rates'!$I$81)</f>
        <v>8.5849999999999991</v>
      </c>
      <c r="FJ87" s="113">
        <f>$A87*('Calcification Rates'!$F$81+'Calcification Rates'!$G$81)*('Calcification Rates'!$H$81+'Calcification Rates'!$I$81)</f>
        <v>21.675000000000001</v>
      </c>
      <c r="FK87" s="113">
        <f>$A87*'Calcification Rates'!$F$84*'Calcification Rates'!$H$84</f>
        <v>15.129999999999999</v>
      </c>
      <c r="FL87" s="113">
        <f>$A87*('Calcification Rates'!$F$84-'Calcification Rates'!$G$84)*('Calcification Rates'!$H$84-'Calcification Rates'!$I$84)</f>
        <v>8.5849999999999991</v>
      </c>
      <c r="FM87" s="113">
        <f>$A87*('Calcification Rates'!$F$84+'Calcification Rates'!$G$84)*('Calcification Rates'!$H$84+'Calcification Rates'!$I$84)</f>
        <v>21.675000000000001</v>
      </c>
    </row>
    <row r="88" spans="1:169" x14ac:dyDescent="0.3">
      <c r="A88" s="1">
        <v>86</v>
      </c>
      <c r="B88" s="2">
        <f>((((1-'Calcification Rates'!$J$11)*A88)*'Calcification Rates'!$F$11*0.1)+('Calcification Rates'!$J$11*A88*'Calcification Rates'!$F$11))*'Calcification Rates'!$H$11</f>
        <v>194.32217081781224</v>
      </c>
      <c r="C88" s="2">
        <f>((((1-'Calcification Rates'!$J$11)*A88)*(('Calcification Rates'!$F$11-'Calcification Rates'!$G$11)*0.1))+('Calcification Rates'!$J$11*A88*('Calcification Rates'!$F$11-'Calcification Rates'!$G$11)))*('Calcification Rates'!$H$11-'Calcification Rates'!$I$11)</f>
        <v>138.9866814582297</v>
      </c>
      <c r="D88" s="2">
        <f>((((1-'Calcification Rates'!$J$11)*A88)*(('Calcification Rates'!$F$11+'Calcification Rates'!$G$11)*0.1))+('Calcification Rates'!$J$11*A88*('Calcification Rates'!$F$11+'Calcification Rates'!$G$11)))*('Calcification Rates'!$H$11+'Calcification Rates'!$I$11)</f>
        <v>258.45304781258636</v>
      </c>
      <c r="E88" s="2">
        <f>((((1-'Calcification Rates'!$J$12)*A88)*'Calcification Rates'!$F$12*0.1)+('Calcification Rates'!$J$12*A88*'Calcification Rates'!$F$12))*'Calcification Rates'!$H$12</f>
        <v>33.737999024553609</v>
      </c>
      <c r="F88" s="2">
        <f>((((1-'Calcification Rates'!$J$12)*A88)*(('Calcification Rates'!$F$12-'Calcification Rates'!$G$12)*0.1))+('Calcification Rates'!$J$12*A88*('Calcification Rates'!$F$12-'Calcification Rates'!$G$12)))*('Calcification Rates'!$H$12-'Calcification Rates'!$I$12)</f>
        <v>25.436819663289825</v>
      </c>
      <c r="G88" s="2">
        <f>((((1-'Calcification Rates'!$J$12)*A88)*(('Calcification Rates'!$F$12+'Calcification Rates'!$G$12)*0.1))+('Calcification Rates'!$J$12*A88*('Calcification Rates'!$F$12+'Calcification Rates'!$G$12)))*('Calcification Rates'!$H$12+'Calcification Rates'!$I$12)</f>
        <v>43.097259623896868</v>
      </c>
      <c r="H88" s="2">
        <f>(2*'Calcification Rates'!$F$13*'Calcification Rates'!$H$13)+0.1*'Calcification Rates'!$F$13*(A88+(2*'Calcification Rates'!$F$13))*'Calcification Rates'!$H$13</f>
        <v>19.023090524122964</v>
      </c>
      <c r="I88" s="2">
        <f>(2*('Calcification Rates'!$F$13-'Calcification Rates'!$G$13)*('Calcification Rates'!$H$13-'Calcification Rates'!$I$13))+(0.1*('Calcification Rates'!$F$13-'Calcification Rates'!$G$13)*(A88+(2*'Calcification Rates'!$F$13-'Calcification Rates'!$G$13)))*('Calcification Rates'!$H$13-'Calcification Rates'!$I$13)</f>
        <v>11.097967752716812</v>
      </c>
      <c r="J88" s="2">
        <f>(2*('Calcification Rates'!$F$13+'Calcification Rates'!$G$13)*('Calcification Rates'!$H$13+'Calcification Rates'!$I$13))+(0.1*('Calcification Rates'!$F$13+'Calcification Rates'!$G$13)*(A88+(2*'Calcification Rates'!$F$13+'Calcification Rates'!$G$13)))*('Calcification Rates'!$H$13+'Calcification Rates'!$I$13)</f>
        <v>29.056202446624312</v>
      </c>
      <c r="K88" s="2">
        <f>(2*'Calcification Rates'!$F$14*'Calcification Rates'!$H$14)+0.1*'Calcification Rates'!$F$14*(A88+(2*'Calcification Rates'!$F$14))*'Calcification Rates'!$H$14</f>
        <v>35.464880862020578</v>
      </c>
      <c r="L88" s="2">
        <f>(2*('Calcification Rates'!$F$14-'Calcification Rates'!$G$14)*('Calcification Rates'!$H$14-'Calcification Rates'!$I$14))+(0.1*('Calcification Rates'!$F$14-'Calcification Rates'!$G$14)*(A88+(2*'Calcification Rates'!$F$14-'Calcification Rates'!$G$14)))*('Calcification Rates'!$H$14-'Calcification Rates'!$I$14)</f>
        <v>22.165680582210207</v>
      </c>
      <c r="M88" s="2">
        <f>(2*('Calcification Rates'!$F$14+'Calcification Rates'!$G$14)*('Calcification Rates'!$H$14+'Calcification Rates'!$I$14))+(0.1*('Calcification Rates'!$F$14+'Calcification Rates'!$G$14)*(A88+(2*'Calcification Rates'!$F$14+'Calcification Rates'!$G$14)))*('Calcification Rates'!$H$14+'Calcification Rates'!$I$14)</f>
        <v>51.92872042921222</v>
      </c>
      <c r="N88" s="2">
        <f>((((((((($A88*2)/PI())/2)+'Calcification Rates'!$F$15)^2)*PI())/2))-((((((($A88*2)/PI())/2)^2)*PI())/2)))*'Calcification Rates'!$H$15</f>
        <v>107.07383286592577</v>
      </c>
      <c r="O88" s="2">
        <f>((((((((($A88*2)/PI())/2)+('Calcification Rates'!$F$15-'Calcification Rates'!$G$15))^2)*PI())/2))-((((((($A88*2)/PI())/2)^2)*PI())/2)))*('Calcification Rates'!$H$15-'Calcification Rates'!$I$15)</f>
        <v>81.768039254791475</v>
      </c>
      <c r="P88" s="2">
        <f>((((((((($A88*2)/PI())/2)+('Calcification Rates'!$F$15+'Calcification Rates'!$G$15))^2)*PI())/2))-((((((($A88*2)/PI())/2)^2)*PI())/2)))*('Calcification Rates'!$H$15+'Calcification Rates'!$I$15)</f>
        <v>135.52050596775962</v>
      </c>
      <c r="Q88" s="2">
        <f>(2*'Calcification Rates'!$F$16*'Calcification Rates'!$H$16)+0.1*'Calcification Rates'!$F$16*(A88+(2*'Calcification Rates'!$F$16))*'Calcification Rates'!$H$16</f>
        <v>35.464880862020578</v>
      </c>
      <c r="R88" s="2">
        <f>(2*('Calcification Rates'!$F$16-'Calcification Rates'!$G$16)*('Calcification Rates'!$H$16-'Calcification Rates'!$I$16))+(0.1*('Calcification Rates'!$F$16-'Calcification Rates'!$G$16)*(A88+(2*'Calcification Rates'!$F$16-'Calcification Rates'!$G$16)))*('Calcification Rates'!$H$16-'Calcification Rates'!$I$16)</f>
        <v>22.165680582210207</v>
      </c>
      <c r="S88" s="2">
        <f>(2*('Calcification Rates'!$F$16+'Calcification Rates'!$G$16)*('Calcification Rates'!$H$16+'Calcification Rates'!$I$16))+(0.1*('Calcification Rates'!$F$16+'Calcification Rates'!$G$16)*(A88+(2*'Calcification Rates'!$F$16+'Calcification Rates'!$G$16)))*('Calcification Rates'!$H$16+'Calcification Rates'!$I$16)</f>
        <v>51.92872042921222</v>
      </c>
      <c r="T88" s="2">
        <f>$A88*'Calcification Rates'!$F$17*'Calcification Rates'!$H$17</f>
        <v>105.34075453498382</v>
      </c>
      <c r="U88" s="2">
        <f>$A88*('Calcification Rates'!$F$17-'Calcification Rates'!$G$17)*('Calcification Rates'!$H$17-'Calcification Rates'!$I$17)</f>
        <v>80.655560244134904</v>
      </c>
      <c r="V88" s="2">
        <f>$A88*('Calcification Rates'!$F$17+'Calcification Rates'!$G$17)*('Calcification Rates'!$H$17+'Calcification Rates'!$I$17)</f>
        <v>132.97910620941448</v>
      </c>
      <c r="W88" s="2">
        <f>$A88*'Calcification Rates'!$F$22*'Calcification Rates'!$H$22</f>
        <v>15.308</v>
      </c>
      <c r="X88" s="2">
        <f>$A88*('Calcification Rates'!$F$22-'Calcification Rates'!$G$22)*('Calcification Rates'!$H$22-'Calcification Rates'!$I$22)</f>
        <v>8.6859999999999999</v>
      </c>
      <c r="Y88" s="2">
        <f>$A88*('Calcification Rates'!$F$22+'Calcification Rates'!$G$22)*('Calcification Rates'!$H$22+'Calcification Rates'!$I$22)</f>
        <v>21.93</v>
      </c>
      <c r="Z88" s="2">
        <f>((((((((($A88*2)/PI())/2)+'Calcification Rates'!$F$25)^2)*PI())/2))-((((((($A88*2)/PI())/2)^2)*PI())/2)))*'Calcification Rates'!$H$25</f>
        <v>159.91766029994284</v>
      </c>
      <c r="AA88" s="2">
        <f>((((((((($A88*2)/PI())/2)+('Calcification Rates'!$F$25-'Calcification Rates'!$G$25))^2)*PI())/2))-((((((($A88*2)/PI())/2)^2)*PI())/2)))*('Calcification Rates'!$H$25-'Calcification Rates'!$I$25)</f>
        <v>69.979874734882927</v>
      </c>
      <c r="AB88" s="2">
        <f>((((((((($A88*2)/PI())/2)+('Calcification Rates'!$F$25+'Calcification Rates'!$G$25))^2)*PI())/2))-((((((($A88*2)/PI())/2)^2)*PI())/2)))*('Calcification Rates'!$H$25+'Calcification Rates'!$I$25)</f>
        <v>251.50139086830802</v>
      </c>
      <c r="AC88" s="2">
        <f>((((((((($A88*2)/PI())/2)+'Calcification Rates'!$F$26)^2)*PI())/2))-((((((($A88*2)/PI())/2)^2)*PI())/2)))*'Calcification Rates'!$H$26</f>
        <v>159.91766029994284</v>
      </c>
      <c r="AD88" s="2">
        <f>((((((((($A88*2)/PI())/2)+('Calcification Rates'!$F$26-'Calcification Rates'!$G$26))^2)*PI())/2))-((((((($A88*2)/PI())/2)^2)*PI())/2)))*('Calcification Rates'!$H$26-'Calcification Rates'!$I$26)</f>
        <v>69.979874734882927</v>
      </c>
      <c r="AE88" s="2">
        <f>((((((((($A88*2)/PI())/2)+('Calcification Rates'!$F$26+'Calcification Rates'!$G$26))^2)*PI())/2))-((((((($A88*2)/PI())/2)^2)*PI())/2)))*('Calcification Rates'!$H$26+'Calcification Rates'!$I$26)</f>
        <v>251.50139086830802</v>
      </c>
      <c r="AF88" s="2">
        <f>((((((((($A88*2)/PI())/2)+'Calcification Rates'!$F$27)^2)*PI())/2))-((((((($A88*2)/PI())/2)^2)*PI())/2)))*'Calcification Rates'!$H$27</f>
        <v>159.91766029994284</v>
      </c>
      <c r="AG88" s="2">
        <f>((((((((($A88*2)/PI())/2)+('Calcification Rates'!$F$27-'Calcification Rates'!$G$27))^2)*PI())/2))-((((((($A88*2)/PI())/2)^2)*PI())/2)))*('Calcification Rates'!$H$27-'Calcification Rates'!$I$27)</f>
        <v>69.979874734882927</v>
      </c>
      <c r="AH88" s="2">
        <f>((((((((($A88*2)/PI())/2)+('Calcification Rates'!$F$27+'Calcification Rates'!$G$27))^2)*PI())/2))-((((((($A88*2)/PI())/2)^2)*PI())/2)))*('Calcification Rates'!$H$27+'Calcification Rates'!$I$27)</f>
        <v>251.50139086830802</v>
      </c>
      <c r="AI88" s="2">
        <f>$A88*'Calcification Rates'!$F$29*'Calcification Rates'!$H$29</f>
        <v>138.77819999999997</v>
      </c>
      <c r="AJ88" s="2">
        <f>$A88*('Calcification Rates'!$F$29-'Calcification Rates'!$G$29)*('Calcification Rates'!$H$29-'Calcification Rates'!$I$29)</f>
        <v>128.40487999999999</v>
      </c>
      <c r="AK88" s="2">
        <f>$A88*('Calcification Rates'!$F$29+'Calcification Rates'!$G$29)*('Calcification Rates'!$H$29+'Calcification Rates'!$I$29)</f>
        <v>149.15151999999998</v>
      </c>
      <c r="AL88" s="2">
        <f>(2*'Calcification Rates'!$F$30*'Calcification Rates'!$H$30)+0.1*'Calcification Rates'!$F$30*($A88+(2*'Calcification Rates'!$F$30))*'Calcification Rates'!$H$30</f>
        <v>19.023090524122964</v>
      </c>
      <c r="AM88" s="2">
        <f>(2*('Calcification Rates'!$F$30-'Calcification Rates'!$G$30)*('Calcification Rates'!$H$30-'Calcification Rates'!$I$30))+(0.1*('Calcification Rates'!$F$30-'Calcification Rates'!$G$30)*($A88+(2*'Calcification Rates'!$F$30-'Calcification Rates'!$G$30)))*('Calcification Rates'!$H$30-'Calcification Rates'!$I$30)</f>
        <v>11.097967752716812</v>
      </c>
      <c r="AN88" s="2">
        <f>(2*('Calcification Rates'!$F$30+'Calcification Rates'!$G$30)*('Calcification Rates'!$H$30+'Calcification Rates'!$I$30))+(0.1*('Calcification Rates'!$F$30+'Calcification Rates'!$G$30)*($A88+(2*'Calcification Rates'!$F$30+'Calcification Rates'!$G$30)))*('Calcification Rates'!$H$30+'Calcification Rates'!$I$30)</f>
        <v>29.056202446624312</v>
      </c>
      <c r="AO88" s="2">
        <f>((((((((($A88*2)/PI())/2)+'Calcification Rates'!$F$31)^2)*PI())/2))-((((((($A88*2)/PI())/2)^2)*PI())/2)))*'Calcification Rates'!$H$31</f>
        <v>287.35211102781091</v>
      </c>
      <c r="AP88" s="2">
        <f>((((((((($A88*2)/PI())/2)+('Calcification Rates'!$F$31-'Calcification Rates'!$G$31))^2)*PI())/2))-((((((($A88*2)/PI())/2)^2)*PI())/2)))*('Calcification Rates'!$H$31-'Calcification Rates'!$I$31)</f>
        <v>178.8032981574396</v>
      </c>
      <c r="AQ88" s="2">
        <f>((((((((($A88*2)/PI())/2)+('Calcification Rates'!$F$31+'Calcification Rates'!$G$31))^2)*PI())/2))-((((((($A88*2)/PI())/2)^2)*PI())/2)))*('Calcification Rates'!$H$31+'Calcification Rates'!$I$31)</f>
        <v>422.58948826008907</v>
      </c>
      <c r="AR88" s="2">
        <f>(2*'Calcification Rates'!$F$32*'Calcification Rates'!$H$32)+0.1*'Calcification Rates'!$F$32*($A88+(2*'Calcification Rates'!$F$32))*'Calcification Rates'!$H$32</f>
        <v>19.023090524122964</v>
      </c>
      <c r="AS88" s="2">
        <f>(2*('Calcification Rates'!$F$32-'Calcification Rates'!$G$32)*('Calcification Rates'!$H$32-'Calcification Rates'!$I$32))+(0.1*('Calcification Rates'!$F$32-'Calcification Rates'!$G$32)*($A88+(2*'Calcification Rates'!$F$32-'Calcification Rates'!$G$32)))*('Calcification Rates'!$H$32-'Calcification Rates'!$I$32)</f>
        <v>11.097967752716812</v>
      </c>
      <c r="AT88" s="2">
        <f>(2*('Calcification Rates'!$F$32+'Calcification Rates'!$G$32)*('Calcification Rates'!$H$32+'Calcification Rates'!$I$32))+(0.1*('Calcification Rates'!$F$32+'Calcification Rates'!$G$32)*($A88+(2*'Calcification Rates'!$F$32+'Calcification Rates'!$G$32)))*('Calcification Rates'!$H$32+'Calcification Rates'!$I$32)</f>
        <v>29.056202446624312</v>
      </c>
      <c r="AU88" s="2">
        <f>((((((((($A88*2)/PI())/2)+'Calcification Rates'!$F$36)^2)*PI())/2))-((((((($A88*2)/PI())/2)^2)*PI())/2)))*'Calcification Rates'!$H$36</f>
        <v>113.06072011920153</v>
      </c>
      <c r="AV88" s="2">
        <f>((((((((($A88*2)/PI())/2)+('Calcification Rates'!$F$36-'Calcification Rates'!$G$36))^2)*PI())/2))-((((((($A88*2)/PI())/2)^2)*PI())/2)))*('Calcification Rates'!$H$36-'Calcification Rates'!$I$36)</f>
        <v>86.780309081598972</v>
      </c>
      <c r="AW88" s="2">
        <f>((((((((($A88*2)/PI())/2)+('Calcification Rates'!$F$36+'Calcification Rates'!$G$36))^2)*PI())/2))-((((((($A88*2)/PI())/2)^2)*PI())/2)))*('Calcification Rates'!$H$36+'Calcification Rates'!$I$36)</f>
        <v>142.29395039033645</v>
      </c>
      <c r="AX88" s="2">
        <f>$A88*'Calcification Rates'!$F$37*'Calcification Rates'!$H$37</f>
        <v>111.14593887205389</v>
      </c>
      <c r="AY88" s="2">
        <f>$A88*('Calcification Rates'!$F$37-'Calcification Rates'!$G$37)*('Calcification Rates'!$H$37-'Calcification Rates'!$I$37)</f>
        <v>85.55663366021011</v>
      </c>
      <c r="AZ88" s="2">
        <f>$A88*('Calcification Rates'!$F$37+'Calcification Rates'!$G$37)*('Calcification Rates'!$H$37+'Calcification Rates'!$I$37)</f>
        <v>139.48298563485642</v>
      </c>
      <c r="BA88" s="2">
        <f>$A88*'Calcification Rates'!$F$38*'Calcification Rates'!$H$38</f>
        <v>165.4188786666667</v>
      </c>
      <c r="BB88" s="2">
        <f>$A88*('Calcification Rates'!$F$38-'Calcification Rates'!$G$38)*('Calcification Rates'!$H$38-'Calcification Rates'!$I$38)</f>
        <v>126.21586206060609</v>
      </c>
      <c r="BC88" s="2">
        <f>$A88*('Calcification Rates'!$F$38+'Calcification Rates'!$G$38)*('Calcification Rates'!$H$38+'Calcification Rates'!$I$38)</f>
        <v>209.19027000000003</v>
      </c>
      <c r="BD88" s="2">
        <f>(2*'Calcification Rates'!$F$39*'Calcification Rates'!$H$39)+0.1*'Calcification Rates'!$F$39*(AN88+(2*'Calcification Rates'!$F$39))*'Calcification Rates'!$H$39</f>
        <v>9.0326176554575923</v>
      </c>
      <c r="BE88" s="2">
        <f>(2*('Calcification Rates'!$F$39-'Calcification Rates'!$G$39)*('Calcification Rates'!$H$39-'Calcification Rates'!$I$39))+(0.1*('Calcification Rates'!$F$39-'Calcification Rates'!$G$39)*(AN88+(2*'Calcification Rates'!$F$39-'Calcification Rates'!$G$39)))*('Calcification Rates'!$H$39-'Calcification Rates'!$I$39)</f>
        <v>5.2522195867623314</v>
      </c>
      <c r="BF88" s="2">
        <f>(2*('Calcification Rates'!$F$39+'Calcification Rates'!$G$39)*('Calcification Rates'!$H$39+'Calcification Rates'!$I$39))+(0.1*('Calcification Rates'!$F$39+'Calcification Rates'!$G$39)*(AN88+(2*'Calcification Rates'!$F$39+'Calcification Rates'!$G$39)))*('Calcification Rates'!$H$39+'Calcification Rates'!$I$39)</f>
        <v>13.84176216665348</v>
      </c>
      <c r="BG88" s="2">
        <f>((((((((($A88*2)/PI())/2)+'Calcification Rates'!$F$40)^2)*PI())/2))-((((((($A88*2)/PI())/2)^2)*PI())/2)))*'Calcification Rates'!$H$40</f>
        <v>113.06072011920153</v>
      </c>
      <c r="BH88" s="2">
        <f>((((((((($A88*2)/PI())/2)+('Calcification Rates'!$F$40-'Calcification Rates'!$G$40))^2)*PI())/2))-((((((($A88*2)/PI())/2)^2)*PI())/2)))*('Calcification Rates'!$H$40-'Calcification Rates'!$I$40)</f>
        <v>86.780309081598972</v>
      </c>
      <c r="BI88" s="2">
        <f>((((((((($A88*2)/PI())/2)+('Calcification Rates'!$F$40+'Calcification Rates'!$G$40))^2)*PI())/2))-((((((($A88*2)/PI())/2)^2)*PI())/2)))*('Calcification Rates'!$H$40+'Calcification Rates'!$I$40)</f>
        <v>142.29395039033645</v>
      </c>
      <c r="BJ88" s="2">
        <f>((((((((($A88*2)/PI())/2)+'Calcification Rates'!$F$41)^2)*PI())/2))-((((((($A88*2)/PI())/2)^2)*PI())/2)))*'Calcification Rates'!$H$41</f>
        <v>130.16191401118408</v>
      </c>
      <c r="BK88" s="2">
        <f>((((((((($A88*2)/PI())/2)+('Calcification Rates'!$F$41-'Calcification Rates'!$G$41))^2)*PI())/2))-((((((($A88*2)/PI())/2)^2)*PI())/2)))*('Calcification Rates'!$H$41-'Calcification Rates'!$I$41)</f>
        <v>104.55955928805392</v>
      </c>
      <c r="BL88" s="2">
        <f>((((((((($A88*2)/PI())/2)+('Calcification Rates'!$F$41+'Calcification Rates'!$G$41))^2)*PI())/2))-((((((($A88*2)/PI())/2)^2)*PI())/2)))*('Calcification Rates'!$H$41+'Calcification Rates'!$I$41)</f>
        <v>158.29022110662049</v>
      </c>
      <c r="BM88" s="2">
        <f>((((1-'Calcification Rates'!$J$42)*$A88)*'Calcification Rates'!$F$42*0.1)+('Calcification Rates'!$J$42*$A88*'Calcification Rates'!$F$42))*'Calcification Rates'!$H$42</f>
        <v>33.737999024553609</v>
      </c>
      <c r="BN88" s="2">
        <f>((((1-'Calcification Rates'!$J$42)*BI88)*(('Calcification Rates'!$F$42-'Calcification Rates'!$G$42)*0.1))+('Calcification Rates'!$J$42*BI88*('Calcification Rates'!$F$42-'Calcification Rates'!$G$42)))*('Calcification Rates'!$H$42-'Calcification Rates'!$I$42)</f>
        <v>42.087273898326714</v>
      </c>
      <c r="BO88" s="2">
        <f>((((1-'Calcification Rates'!$J$42)*BI88)*(('Calcification Rates'!$F$42+'Calcification Rates'!$G$42)*0.1))+('Calcification Rates'!$J$42*BI88*('Calcification Rates'!$F$42+'Calcification Rates'!$G$42)))*('Calcification Rates'!$H$42+'Calcification Rates'!$I$42)</f>
        <v>71.307899103281756</v>
      </c>
      <c r="BP88" s="2">
        <f>(2*'Calcification Rates'!$F$43*'Calcification Rates'!$H$43)+0.1*'Calcification Rates'!$F$43*($A88+(2*'Calcification Rates'!$F$43))*'Calcification Rates'!$H$43</f>
        <v>19.023090524122964</v>
      </c>
      <c r="BQ88" s="2">
        <f>(2*('Calcification Rates'!$F$43-'Calcification Rates'!$G$43)*('Calcification Rates'!$H$43-'Calcification Rates'!$I$43))+(0.1*('Calcification Rates'!$F$43-'Calcification Rates'!$G$43)*($A88+(2*'Calcification Rates'!$F$43-'Calcification Rates'!$G$43)))*('Calcification Rates'!$H$43-'Calcification Rates'!$I$43)</f>
        <v>11.097967752716812</v>
      </c>
      <c r="BR88" s="2">
        <f>(2*('Calcification Rates'!$F$43+'Calcification Rates'!$G$43)*('Calcification Rates'!$H$43+'Calcification Rates'!$I$43))+(0.1*('Calcification Rates'!$F$43+'Calcification Rates'!$G$43)*($A88+(2*'Calcification Rates'!$F$43+'Calcification Rates'!$G$43)))*('Calcification Rates'!$H$43+'Calcification Rates'!$I$43)</f>
        <v>29.056202446624312</v>
      </c>
      <c r="BS88" s="2">
        <f>$A88*'Calcification Rates'!$F$44*'Calcification Rates'!$H$44</f>
        <v>137.28256444444443</v>
      </c>
      <c r="BT88" s="2">
        <f>$A88*('Calcification Rates'!$F$44-'Calcification Rates'!$G$44)*('Calcification Rates'!$H$44-'Calcification Rates'!$I$44)</f>
        <v>102.15842211103109</v>
      </c>
      <c r="BU88" s="2">
        <f>$A88*('Calcification Rates'!$F$44+'Calcification Rates'!$G$44)*('Calcification Rates'!$H$44+'Calcification Rates'!$I$44)</f>
        <v>176.35293941723171</v>
      </c>
      <c r="BV88" s="2">
        <f>(2*'Calcification Rates'!$F$45*'Calcification Rates'!$H$45)+0.1*'Calcification Rates'!$F$45*($A88+(2*'Calcification Rates'!$F$45))*'Calcification Rates'!$H$45</f>
        <v>19.023090524122964</v>
      </c>
      <c r="BW88" s="2">
        <f>(2*('Calcification Rates'!$F$45-'Calcification Rates'!$G$45)*('Calcification Rates'!$H$45-'Calcification Rates'!$I$45))+(0.1*('Calcification Rates'!$F$45-'Calcification Rates'!$G$45)*($A88+(2*'Calcification Rates'!$F$45-'Calcification Rates'!$G$45)))*('Calcification Rates'!$H$45-'Calcification Rates'!$I$45)</f>
        <v>11.097967752716812</v>
      </c>
      <c r="BX88" s="2">
        <f>(2*('Calcification Rates'!$F$45+'Calcification Rates'!$G$45)*('Calcification Rates'!$H$45+'Calcification Rates'!$I$45))+(0.1*('Calcification Rates'!$F$45+'Calcification Rates'!$G$45)*($A88+(2*'Calcification Rates'!$F$45+'Calcification Rates'!$G$45)))*('Calcification Rates'!$H$45+'Calcification Rates'!$I$45)</f>
        <v>29.056202446624312</v>
      </c>
      <c r="BY88" s="2">
        <f>$A88*'Calcification Rates'!$F$46*'Calcification Rates'!$H$46</f>
        <v>34.881599999999999</v>
      </c>
      <c r="BZ88" s="2">
        <f>$A88*('Calcification Rates'!$F$46-'Calcification Rates'!$G$46)*('Calcification Rates'!$H$46-'Calcification Rates'!$I$46)</f>
        <v>26.902949999999997</v>
      </c>
      <c r="CA88" s="2">
        <f>$A88*('Calcification Rates'!$F$46+'Calcification Rates'!$G$46)*('Calcification Rates'!$H$46+'Calcification Rates'!$I$46)</f>
        <v>43.67295</v>
      </c>
      <c r="CB88" s="2">
        <f>(2*'Calcification Rates'!$F$47*'Calcification Rates'!$H$47)+0.1*'Calcification Rates'!$F$47*(BL88+(2*'Calcification Rates'!$F$47))*'Calcification Rates'!$H$47</f>
        <v>31.706008131761493</v>
      </c>
      <c r="CC88" s="2">
        <f>(2*('Calcification Rates'!$F$47-'Calcification Rates'!$G$47)*('Calcification Rates'!$H$47-'Calcification Rates'!$I$47))+(0.1*('Calcification Rates'!$F$47-'Calcification Rates'!$G$47)*(BL88+(2*'Calcification Rates'!$F$47-'Calcification Rates'!$G$47)))*('Calcification Rates'!$H$47-'Calcification Rates'!$I$47)</f>
        <v>18.519152247030878</v>
      </c>
      <c r="CD88" s="2">
        <f>(2*('Calcification Rates'!$F$47+'Calcification Rates'!$G$47)*('Calcification Rates'!$H$47+'Calcification Rates'!$I$47))+(0.1*('Calcification Rates'!$F$47+'Calcification Rates'!$G$47)*(BL88+(2*'Calcification Rates'!$F$47+'Calcification Rates'!$G$47)))*('Calcification Rates'!$H$47+'Calcification Rates'!$I$47)</f>
        <v>48.370953114976324</v>
      </c>
      <c r="CE88" s="2">
        <f>(2*'Calcification Rates'!$F$48*'Calcification Rates'!$H$48)+0.1*'Calcification Rates'!$F$48*($A88+(2*'Calcification Rates'!$F$48))*'Calcification Rates'!$H$48</f>
        <v>19.023090524122964</v>
      </c>
      <c r="CF88" s="2">
        <f>(2*('Calcification Rates'!$F$48-'Calcification Rates'!$G$48)*('Calcification Rates'!$H$48-'Calcification Rates'!$I$48))+(0.1*('Calcification Rates'!$F$48-'Calcification Rates'!$G$48)*($A88+(2*'Calcification Rates'!$F$48-'Calcification Rates'!$G$48)))*('Calcification Rates'!$H$48-'Calcification Rates'!$I$48)</f>
        <v>11.097967752716812</v>
      </c>
      <c r="CG88" s="2">
        <f>(2*('Calcification Rates'!$F$48+'Calcification Rates'!$G$48)*('Calcification Rates'!$H$48+'Calcification Rates'!$I$48))+(0.1*('Calcification Rates'!$F$48+'Calcification Rates'!$G$48)*($A88+(2*'Calcification Rates'!$F$48+'Calcification Rates'!$G$48)))*('Calcification Rates'!$H$48+'Calcification Rates'!$I$48)</f>
        <v>29.056202446624312</v>
      </c>
      <c r="CH88" s="2">
        <f>((((1-'Calcification Rates'!$J$52)*$A88)*'Calcification Rates'!$F$52*0.1)+('Calcification Rates'!$J$52*$A88*'Calcification Rates'!$F$52))*'Calcification Rates'!$H$52</f>
        <v>190.46150647999997</v>
      </c>
      <c r="CI88" s="2">
        <f>((((1-'Calcification Rates'!$J$52)*$A88)*(('Calcification Rates'!$F$52-'Calcification Rates'!$G$52)*0.1))+('Calcification Rates'!$J$52*$A88*('Calcification Rates'!$F$52-'Calcification Rates'!$G$52)))*('Calcification Rates'!$H$52-'Calcification Rates'!$I$52)</f>
        <v>124.67878103863922</v>
      </c>
      <c r="CJ88" s="2">
        <f>((((1-'Calcification Rates'!$J$52)*$A88)*(('Calcification Rates'!$F$52+'Calcification Rates'!$G$52)*0.1))+('Calcification Rates'!$J$52*$A88*('Calcification Rates'!$F$52+'Calcification Rates'!$G$52)))*('Calcification Rates'!$H$52+'Calcification Rates'!$I$52)</f>
        <v>269.46014943066274</v>
      </c>
      <c r="CK88" s="2">
        <f>((((1-'Calcification Rates'!$J$53)*$A88)*'Calcification Rates'!$F$53*0.1)+('Calcification Rates'!$J$53*$A88*'Calcification Rates'!$F$53))*'Calcification Rates'!$H$53</f>
        <v>227.92273936945458</v>
      </c>
      <c r="CL88" s="2">
        <f>((((1-'Calcification Rates'!$J$53)*$A88)*(('Calcification Rates'!$F$53-'Calcification Rates'!$G$53)*0.1))+('Calcification Rates'!$J$53*$A88*('Calcification Rates'!$F$53-'Calcification Rates'!$G$53)))*('Calcification Rates'!$H$53-'Calcification Rates'!$I$53)</f>
        <v>157.74209516177669</v>
      </c>
      <c r="CM88" s="2">
        <f>((((1-'Calcification Rates'!$J$53)*$A88)*(('Calcification Rates'!$F$53+'Calcification Rates'!$G$53)*0.1))+('Calcification Rates'!$J$53*$A88*('Calcification Rates'!$F$53+'Calcification Rates'!$G$53)))*('Calcification Rates'!$H$53+'Calcification Rates'!$I$53)</f>
        <v>310.94414093108259</v>
      </c>
      <c r="CN88" s="2">
        <f>((((1-'Calcification Rates'!$J$54)*$A88)*'Calcification Rates'!$F$54*0.1)+('Calcification Rates'!$J$54*$A88*'Calcification Rates'!$F$54))*'Calcification Rates'!$H$54</f>
        <v>194.32217081781224</v>
      </c>
      <c r="CO88" s="2">
        <f>((((1-'Calcification Rates'!$J$54)*$A88)*(('Calcification Rates'!$F$54-'Calcification Rates'!$G$54)*0.1))+('Calcification Rates'!$J$54*$A88*('Calcification Rates'!$F$54-'Calcification Rates'!$G$54)))*('Calcification Rates'!$H$54-'Calcification Rates'!$I$54)</f>
        <v>138.9866814582297</v>
      </c>
      <c r="CP88" s="2">
        <f>((((1-'Calcification Rates'!$J$54)*$A88)*(('Calcification Rates'!$F$54+'Calcification Rates'!$G$54)*0.1))+('Calcification Rates'!$J$54*$A88*('Calcification Rates'!$F$54+'Calcification Rates'!$G$54)))*('Calcification Rates'!$H$54+'Calcification Rates'!$I$54)</f>
        <v>258.45304781258636</v>
      </c>
      <c r="CQ88" s="2">
        <f>((((1-'Calcification Rates'!$J$55)*$A88)*'Calcification Rates'!$F$55*0.1)+('Calcification Rates'!$J$55*$A88*'Calcification Rates'!$F$55))*'Calcification Rates'!$H$55</f>
        <v>194.33703213229168</v>
      </c>
      <c r="CR88" s="2">
        <f>((((1-'Calcification Rates'!$J$55)*$A88)*(('Calcification Rates'!$F$55-'Calcification Rates'!$G$55)*0.1))+('Calcification Rates'!$J$55*$A88*('Calcification Rates'!$F$55-'Calcification Rates'!$G$55)))*('Calcification Rates'!$H$55-'Calcification Rates'!$I$55)</f>
        <v>142.00712588110753</v>
      </c>
      <c r="CS88" s="2">
        <f>((((1-'Calcification Rates'!$J$55)*$A88)*(('Calcification Rates'!$F$55+'Calcification Rates'!$G$55)*0.1))+('Calcification Rates'!$J$55*$A88*('Calcification Rates'!$F$55+'Calcification Rates'!$G$55)))*('Calcification Rates'!$H$55+'Calcification Rates'!$I$55)</f>
        <v>254.62494441886201</v>
      </c>
      <c r="CT88" s="2">
        <f>((((1-'Calcification Rates'!$J$56)*$A88)*'Calcification Rates'!$F$56*0.1)+('Calcification Rates'!$J$56*$A88*'Calcification Rates'!$F$56))*'Calcification Rates'!$H$56</f>
        <v>187.70930896666667</v>
      </c>
      <c r="CU88" s="2">
        <f>((((1-'Calcification Rates'!$J$56)*$A88)*(('Calcification Rates'!$F$56-'Calcification Rates'!$G$56)*0.1))+('Calcification Rates'!$J$56*$A88*('Calcification Rates'!$F$56-'Calcification Rates'!$G$56)))*('Calcification Rates'!$H$56-'Calcification Rates'!$I$56)</f>
        <v>139.09155294438861</v>
      </c>
      <c r="CV88" s="2">
        <f>((((1-'Calcification Rates'!$J$56)*$A88)*(('Calcification Rates'!$F$56+'Calcification Rates'!$G$56)*0.1))+('Calcification Rates'!$J$56*$A88*('Calcification Rates'!$F$56+'Calcification Rates'!$G$56)))*('Calcification Rates'!$H$56+'Calcification Rates'!$I$56)</f>
        <v>243.47698150178587</v>
      </c>
      <c r="CW88" s="2">
        <f>((((1-'Calcification Rates'!$J$57)*$A88)*'Calcification Rates'!$F$57*0.1)+('Calcification Rates'!$J$57*$A88*'Calcification Rates'!$F$57))*'Calcification Rates'!$H$57</f>
        <v>191.97542962499998</v>
      </c>
      <c r="CX88" s="2">
        <f>((((1-'Calcification Rates'!$J$57)*$A88)*(('Calcification Rates'!$F$57-'Calcification Rates'!$G$57)*0.1))+('Calcification Rates'!$J$57*$A88*('Calcification Rates'!$F$57-'Calcification Rates'!$G$57)))*('Calcification Rates'!$H$57-'Calcification Rates'!$I$57)</f>
        <v>125.7173651612743</v>
      </c>
      <c r="CY88" s="2">
        <f>((((1-'Calcification Rates'!$J$57)*$A88)*(('Calcification Rates'!$F$57+'Calcification Rates'!$G$57)*0.1))+('Calcification Rates'!$J$57*$A88*('Calcification Rates'!$F$57+'Calcification Rates'!$G$57)))*('Calcification Rates'!$H$57+'Calcification Rates'!$I$57)</f>
        <v>270.15002161012757</v>
      </c>
      <c r="CZ88" s="2">
        <f>((((1-'Calcification Rates'!$J$58)*$A88)*'Calcification Rates'!$F$58*0.1)+('Calcification Rates'!$J$58*$A88*'Calcification Rates'!$F$58))*'Calcification Rates'!$H$58</f>
        <v>194.32217081781224</v>
      </c>
      <c r="DA88" s="2">
        <f>((((1-'Calcification Rates'!$J$58)*$A88)*(('Calcification Rates'!$F$58-'Calcification Rates'!$G$58)*0.1))+('Calcification Rates'!$J$58*$A88*('Calcification Rates'!$F$58-'Calcification Rates'!$G$58)))*('Calcification Rates'!$H$58-'Calcification Rates'!$I$58)</f>
        <v>138.9866814582297</v>
      </c>
      <c r="DB88" s="2">
        <f>((((1-'Calcification Rates'!$J$58)*$A88)*(('Calcification Rates'!$F$58+'Calcification Rates'!$G$58)*0.1))+('Calcification Rates'!$J$58*$A88*('Calcification Rates'!$F$58+'Calcification Rates'!$G$58)))*('Calcification Rates'!$H$58+'Calcification Rates'!$I$58)</f>
        <v>258.45304781258636</v>
      </c>
      <c r="DC88" s="2">
        <f>((((1-'Calcification Rates'!$J$59)*$A88)*'Calcification Rates'!$F$59*0.1)+('Calcification Rates'!$J$59*$A88*'Calcification Rates'!$F$59))*'Calcification Rates'!$H$59</f>
        <v>161.09043215999998</v>
      </c>
      <c r="DD88" s="2">
        <f>((((1-'Calcification Rates'!$J$59)*$A88)*(('Calcification Rates'!$F$59-'Calcification Rates'!$G$59)*0.1))+('Calcification Rates'!$J$59*$A88*('Calcification Rates'!$F$59-'Calcification Rates'!$G$59)))*('Calcification Rates'!$H$59-'Calcification Rates'!$I$59)</f>
        <v>124.96588619999997</v>
      </c>
      <c r="DE88" s="2">
        <f>((((1-'Calcification Rates'!$J$59)*$A88)*(('Calcification Rates'!$F$59+'Calcification Rates'!$G$59)*0.1))+('Calcification Rates'!$J$59*$A88*('Calcification Rates'!$F$59+'Calcification Rates'!$G$59)))*('Calcification Rates'!$H$59+'Calcification Rates'!$I$59)</f>
        <v>200.64043896000001</v>
      </c>
      <c r="DF88" s="2">
        <f>((((1-'Calcification Rates'!$J$60)*$A88)*'Calcification Rates'!$F$60*0.1)+('Calcification Rates'!$J$60*$A88*'Calcification Rates'!$F$60))*'Calcification Rates'!$H$60</f>
        <v>209.28326641463414</v>
      </c>
      <c r="DG88" s="2">
        <f>((((1-'Calcification Rates'!$J$60)*$A88)*(('Calcification Rates'!$F$60-'Calcification Rates'!$G$60)*0.1))+('Calcification Rates'!$J$60*$A88*('Calcification Rates'!$F$60-'Calcification Rates'!$G$60)))*('Calcification Rates'!$H$60-'Calcification Rates'!$I$60)</f>
        <v>159.89489451207723</v>
      </c>
      <c r="DH88" s="2">
        <f>((((1-'Calcification Rates'!$J$60)*$A88)*(('Calcification Rates'!$F$60+'Calcification Rates'!$G$60)*0.1))+('Calcification Rates'!$J$60*$A88*('Calcification Rates'!$F$60+'Calcification Rates'!$G$60)))*('Calcification Rates'!$H$60+'Calcification Rates'!$I$60)</f>
        <v>265.1157886625449</v>
      </c>
      <c r="DI88" s="2">
        <f>((((1-'Calcification Rates'!$J$61)*$A88)*'Calcification Rates'!$F$61*0.1)+('Calcification Rates'!$J$61*$A88*'Calcification Rates'!$F$61))*'Calcification Rates'!$H$61</f>
        <v>194.32217081781224</v>
      </c>
      <c r="DJ88" s="2">
        <f>((((1-'Calcification Rates'!$J$61)*$A88)*(('Calcification Rates'!$F$61-'Calcification Rates'!$G$61)*0.1))+('Calcification Rates'!$J$61*$A88*('Calcification Rates'!$F$61-'Calcification Rates'!$G$61)))*('Calcification Rates'!$H$61-'Calcification Rates'!$I$61)</f>
        <v>138.9866814582297</v>
      </c>
      <c r="DK88" s="2">
        <f>((((1-'Calcification Rates'!$J$61)*$A88)*(('Calcification Rates'!$F$61+'Calcification Rates'!$G$61)*0.1))+('Calcification Rates'!$J$61*$A88*('Calcification Rates'!$F$61+'Calcification Rates'!$G$61)))*('Calcification Rates'!$H$61+'Calcification Rates'!$I$61)</f>
        <v>258.45304781258636</v>
      </c>
      <c r="DL88" s="2">
        <f>(2*'Calcification Rates'!$F$62*'Calcification Rates'!$H$62)+0.1*'Calcification Rates'!$F$62*(CV88+(2*'Calcification Rates'!$F$62))*'Calcification Rates'!$H$62</f>
        <v>46.651551897079713</v>
      </c>
      <c r="DM88" s="2">
        <f>(2*('Calcification Rates'!$F$62-'Calcification Rates'!$G$62)*('Calcification Rates'!$H$62-'Calcification Rates'!$I$62))+(0.1*('Calcification Rates'!$F$62-'Calcification Rates'!$G$62)*(CV88+(2*'Calcification Rates'!$F$62-'Calcification Rates'!$G$62)))*('Calcification Rates'!$H$62-'Calcification Rates'!$I$62)</f>
        <v>27.264272343330479</v>
      </c>
      <c r="DN88" s="2">
        <f>(2*('Calcification Rates'!$F$62+'Calcification Rates'!$G$62)*('Calcification Rates'!$H$62+'Calcification Rates'!$I$62))+(0.1*('Calcification Rates'!$F$62+'Calcification Rates'!$G$62)*(CV88+(2*'Calcification Rates'!$F$62+'Calcification Rates'!$G$62)))*('Calcification Rates'!$H$62+'Calcification Rates'!$I$62)</f>
        <v>71.131445642043403</v>
      </c>
      <c r="DO88" s="2">
        <f>((((((((($A88*2)/PI())/2)+'Calcification Rates'!$F$63)^2)*PI())/2))-((((((($A88*2)/PI())/2)^2)*PI())/2)))*'Calcification Rates'!$H$63</f>
        <v>91.713874791672325</v>
      </c>
      <c r="DP88" s="2">
        <f>((((((((($A88*2)/PI())/2)+('Calcification Rates'!$F$63-'Calcification Rates'!$G$63))^2)*PI())/2))-((((((($A88*2)/PI())/2)^2)*PI())/2)))*('Calcification Rates'!$H$63-'Calcification Rates'!$I$63)</f>
        <v>67.541886790502815</v>
      </c>
      <c r="DQ88" s="2">
        <f>((((((((($A88*2)/PI())/2)+('Calcification Rates'!$F$63+'Calcification Rates'!$G$63))^2)*PI())/2))-((((((($A88*2)/PI())/2)^2)*PI())/2)))*('Calcification Rates'!$H$63+'Calcification Rates'!$I$63)</f>
        <v>118.60459380897387</v>
      </c>
      <c r="DR88" s="2">
        <f>(2*'Calcification Rates'!$F$64*'Calcification Rates'!$H$64)+0.1*'Calcification Rates'!$F$64*($A88+(2*'Calcification Rates'!$F$64))*'Calcification Rates'!$H$64</f>
        <v>19.023090524122964</v>
      </c>
      <c r="DS88" s="2">
        <f>(2*('Calcification Rates'!$F$64-'Calcification Rates'!$G$64)*('Calcification Rates'!$H$64-'Calcification Rates'!$I$64))+(0.1*('Calcification Rates'!$F$64-'Calcification Rates'!$G$64)*($A88+(2*'Calcification Rates'!$F$64-'Calcification Rates'!$G$64)))*('Calcification Rates'!$H$64-'Calcification Rates'!$I$64)</f>
        <v>11.097967752716812</v>
      </c>
      <c r="DT88" s="2">
        <f>(2*('Calcification Rates'!$F$64+'Calcification Rates'!$G$64)*('Calcification Rates'!$H$64+'Calcification Rates'!$I$64))+(0.1*('Calcification Rates'!$F$64+'Calcification Rates'!$G$64)*($A88+(2*'Calcification Rates'!$F$64+'Calcification Rates'!$G$64)))*('Calcification Rates'!$H$64+'Calcification Rates'!$I$64)</f>
        <v>29.056202446624312</v>
      </c>
      <c r="DU88" s="2">
        <f>((((((((($A88*2)/PI())/2)+'Calcification Rates'!$F$65)^2)*PI())/2))-((((((($A88*2)/PI())/2)^2)*PI())/2)))*'Calcification Rates'!$H$65</f>
        <v>91.713874791672325</v>
      </c>
      <c r="DV88" s="2">
        <f>((((((((($A88*2)/PI())/2)+('Calcification Rates'!$F$65-'Calcification Rates'!$G$65))^2)*PI())/2))-((((((($A88*2)/PI())/2)^2)*PI())/2)))*('Calcification Rates'!$H$65-'Calcification Rates'!$I$65)</f>
        <v>67.541886790502815</v>
      </c>
      <c r="DW88" s="2">
        <f>((((((((($A88*2)/PI())/2)+('Calcification Rates'!$F$65+'Calcification Rates'!$G$65))^2)*PI())/2))-((((((($A88*2)/PI())/2)^2)*PI())/2)))*('Calcification Rates'!$H$65+'Calcification Rates'!$I$65)</f>
        <v>118.60459380897387</v>
      </c>
      <c r="DX88" s="2">
        <f>(2*'Calcification Rates'!$F$66*'Calcification Rates'!$H$66)+0.1*'Calcification Rates'!$F$66*(DH88+(2*'Calcification Rates'!$F$66))*'Calcification Rates'!$H$66</f>
        <v>50.447960375934827</v>
      </c>
      <c r="DY88" s="2">
        <f>(2*('Calcification Rates'!$F$66-'Calcification Rates'!$G$66)*('Calcification Rates'!$H$66-'Calcification Rates'!$I$66))+(0.1*('Calcification Rates'!$F$66-'Calcification Rates'!$G$66)*(DH88+(2*'Calcification Rates'!$F$66-'Calcification Rates'!$G$66)))*('Calcification Rates'!$H$66-'Calcification Rates'!$I$66)</f>
        <v>29.485673491627288</v>
      </c>
      <c r="DZ88" s="2">
        <f>(2*('Calcification Rates'!$F$66+'Calcification Rates'!$G$66)*('Calcification Rates'!$H$66+'Calcification Rates'!$I$66))+(0.1*('Calcification Rates'!$F$66+'Calcification Rates'!$G$66)*(DH88+(2*'Calcification Rates'!$F$66+'Calcification Rates'!$G$66)))*('Calcification Rates'!$H$66+'Calcification Rates'!$I$66)</f>
        <v>76.912976790691857</v>
      </c>
      <c r="EA88" s="2">
        <f>((((((((($A88*2)/PI())/2)+'Calcification Rates'!$F$67)^2)*PI())/2))-((((((($A88*2)/PI())/2)^2)*PI())/2)))*'Calcification Rates'!$H$67</f>
        <v>91.713874791672325</v>
      </c>
      <c r="EB88" s="2">
        <f>((((((((($A88*2)/PI())/2)+('Calcification Rates'!$F$67-'Calcification Rates'!$G$67))^2)*PI())/2))-((((((($A88*2)/PI())/2)^2)*PI())/2)))*('Calcification Rates'!$H$67-'Calcification Rates'!$I$67)</f>
        <v>67.541886790502815</v>
      </c>
      <c r="EC88" s="2">
        <f>((((((((($A88*2)/PI())/2)+('Calcification Rates'!$F$67+'Calcification Rates'!$G$67))^2)*PI())/2))-((((((($A88*2)/PI())/2)^2)*PI())/2)))*('Calcification Rates'!$H$67+'Calcification Rates'!$I$67)</f>
        <v>118.60459380897387</v>
      </c>
      <c r="ED88" s="2">
        <f>((((((((($A88*2)/PI())/2)+'Calcification Rates'!$F$68)^2)*PI())/2))-((((((($A88*2)/PI())/2)^2)*PI())/2)))*'Calcification Rates'!$H$68</f>
        <v>91.713874791672325</v>
      </c>
      <c r="EE88" s="2">
        <f>((((((((($A88*2)/PI())/2)+('Calcification Rates'!$F$68-'Calcification Rates'!$G$68))^2)*PI())/2))-((((((($A88*2)/PI())/2)^2)*PI())/2)))*('Calcification Rates'!$H$68-'Calcification Rates'!$I$68)</f>
        <v>67.541886790502815</v>
      </c>
      <c r="EF88" s="2">
        <f>((((((((($A88*2)/PI())/2)+('Calcification Rates'!$F$68+'Calcification Rates'!$G$68))^2)*PI())/2))-((((((($A88*2)/PI())/2)^2)*PI())/2)))*('Calcification Rates'!$H$68+'Calcification Rates'!$I$68)</f>
        <v>118.60459380897387</v>
      </c>
      <c r="EG88" s="2">
        <f>((((1-'Calcification Rates'!$J$69)*$A88)*'Calcification Rates'!$F$69*0.1)+('Calcification Rates'!$J$69*$A88*'Calcification Rates'!$F$69))*'Calcification Rates'!$H$69</f>
        <v>26.395717700000009</v>
      </c>
      <c r="EH88" s="2">
        <f>((((1-'Calcification Rates'!$J$69)*EC88)*(('Calcification Rates'!$F$69-'Calcification Rates'!$G$69)*0.1))+('Calcification Rates'!$J$69*EC88*('Calcification Rates'!$F$69-'Calcification Rates'!$G$69)))*('Calcification Rates'!$H$69-'Calcification Rates'!$I$69)</f>
        <v>26.900437455897652</v>
      </c>
      <c r="EI88" s="2">
        <f>((((1-'Calcification Rates'!$J$69)*EC88)*(('Calcification Rates'!$F$69+'Calcification Rates'!$G$69)*0.1))+('Calcification Rates'!$J$69*EC88*('Calcification Rates'!$F$69+'Calcification Rates'!$G$69)))*('Calcification Rates'!$H$69+'Calcification Rates'!$I$69)</f>
        <v>46.91626153960366</v>
      </c>
      <c r="EJ88" s="2">
        <f>(2*'Calcification Rates'!$F$70*'Calcification Rates'!$H$70)+0.1*'Calcification Rates'!$F$70*(DT88+(2*'Calcification Rates'!$F$70))*'Calcification Rates'!$H$70</f>
        <v>9.0326176554575923</v>
      </c>
      <c r="EK88" s="2">
        <f>(2*('Calcification Rates'!$F$70-'Calcification Rates'!$G$70)*('Calcification Rates'!$H$70-'Calcification Rates'!$I$70))+(0.1*('Calcification Rates'!$F$70-'Calcification Rates'!$G$70)*(DT88+(2*'Calcification Rates'!$F$70-'Calcification Rates'!$G$70)))*('Calcification Rates'!$H$70-'Calcification Rates'!$I$70)</f>
        <v>5.2522195867623314</v>
      </c>
      <c r="EL88" s="2">
        <f>(2*('Calcification Rates'!$F$70+'Calcification Rates'!$G$70)*('Calcification Rates'!$H$70+'Calcification Rates'!$I$70))+(0.1*('Calcification Rates'!$F$70+'Calcification Rates'!$G$70)*(DT88+(2*'Calcification Rates'!$F$70+'Calcification Rates'!$G$70)))*('Calcification Rates'!$H$70+'Calcification Rates'!$I$70)</f>
        <v>13.84176216665348</v>
      </c>
      <c r="EM88" s="2">
        <f>((((1-'Calcification Rates'!$J$71)*$A88)*'Calcification Rates'!$F$71*0.1)+('Calcification Rates'!$J$71*$A88*'Calcification Rates'!$F$71))*'Calcification Rates'!$H$71</f>
        <v>194.32217081781224</v>
      </c>
      <c r="EN88" s="2">
        <f>((((1-'Calcification Rates'!$J$71)*$A88)*(('Calcification Rates'!$F$71-'Calcification Rates'!$G$71)*0.1))+('Calcification Rates'!$J$71*$A88*('Calcification Rates'!$F$71-'Calcification Rates'!$G$71)))*('Calcification Rates'!$H$71-'Calcification Rates'!$I$71)</f>
        <v>138.9866814582297</v>
      </c>
      <c r="EO88" s="2">
        <f>((((1-'Calcification Rates'!$J$71)*$A88)*(('Calcification Rates'!$F$71+'Calcification Rates'!$G$71)*0.1))+('Calcification Rates'!$J$71*$A88*('Calcification Rates'!$F$71+'Calcification Rates'!$G$71)))*('Calcification Rates'!$H$71+'Calcification Rates'!$I$71)</f>
        <v>258.45304781258636</v>
      </c>
      <c r="EP88" s="2">
        <f>(2*'Calcification Rates'!$F$72*'Calcification Rates'!$H$72)+0.1*'Calcification Rates'!$F$72*($A88+(2*'Calcification Rates'!$F$72))*'Calcification Rates'!$H$72</f>
        <v>19.023090524122964</v>
      </c>
      <c r="EQ88" s="2">
        <f>(2*('Calcification Rates'!$F$72-'Calcification Rates'!$G$72)*('Calcification Rates'!$H$72-'Calcification Rates'!$I$72))+(0.1*('Calcification Rates'!$F$72-'Calcification Rates'!$G$72)*($A88+(2*'Calcification Rates'!$F$72-'Calcification Rates'!$G$72)))*('Calcification Rates'!$H$72-'Calcification Rates'!$I$72)</f>
        <v>11.097967752716812</v>
      </c>
      <c r="ER88" s="2">
        <f>(2*('Calcification Rates'!$F$72+'Calcification Rates'!$G$72)*('Calcification Rates'!$H$72+'Calcification Rates'!$I$72))+(0.1*('Calcification Rates'!$F$72+'Calcification Rates'!$G$72)*($A88+(2*'Calcification Rates'!$F$72+'Calcification Rates'!$G$72)))*('Calcification Rates'!$H$72+'Calcification Rates'!$I$72)</f>
        <v>29.056202446624312</v>
      </c>
      <c r="ES88" s="2">
        <f>$A88*'Calcification Rates'!$F$73*'Calcification Rates'!$H$73</f>
        <v>116.10000000000001</v>
      </c>
      <c r="ET88" s="2">
        <f>$A88*('Calcification Rates'!$F$73-'Calcification Rates'!$G$73)*('Calcification Rates'!$H$73-'Calcification Rates'!$I$73)</f>
        <v>81.28634000000001</v>
      </c>
      <c r="EU88" s="2">
        <f>$A88*('Calcification Rates'!$F$73+'Calcification Rates'!$G$73)*('Calcification Rates'!$H$73+'Calcification Rates'!$I$73)</f>
        <v>157.07384000000002</v>
      </c>
      <c r="EV88" s="2">
        <f>(2*'Calcification Rates'!$F$74*'Calcification Rates'!$H$74)+0.1*'Calcification Rates'!$F$74*($A88+(2*'Calcification Rates'!$F$74))*'Calcification Rates'!$H$74</f>
        <v>19.023090524122964</v>
      </c>
      <c r="EW88" s="2">
        <f>(2*('Calcification Rates'!$F$74-'Calcification Rates'!$G$74)*('Calcification Rates'!$H$74-'Calcification Rates'!$I$74))+(0.1*('Calcification Rates'!$F$74-'Calcification Rates'!$G$74)*($A88+(2*'Calcification Rates'!$F$74-'Calcification Rates'!$G$74)))*('Calcification Rates'!$H$74-'Calcification Rates'!$I$74)</f>
        <v>11.097967752716812</v>
      </c>
      <c r="EX88" s="2">
        <f>(2*('Calcification Rates'!$F$74+'Calcification Rates'!$G$74)*('Calcification Rates'!$H$74+'Calcification Rates'!$I$74))+(0.1*('Calcification Rates'!$F$74+'Calcification Rates'!$G$74)*($A88+(2*'Calcification Rates'!$F$74+'Calcification Rates'!$G$74)))*('Calcification Rates'!$H$74+'Calcification Rates'!$I$74)</f>
        <v>29.056202446624312</v>
      </c>
      <c r="EY88" s="2">
        <f>$A88*'Calcification Rates'!$F$75*'Calcification Rates'!$H$75</f>
        <v>72.508308299319737</v>
      </c>
      <c r="EZ88" s="2">
        <f>$A88*('Calcification Rates'!$F$75-'Calcification Rates'!$G$75)*('Calcification Rates'!$H$75-'Calcification Rates'!$I$75)</f>
        <v>56.287095580478791</v>
      </c>
      <c r="FA88" s="2">
        <f>$A88*('Calcification Rates'!$F$75+'Calcification Rates'!$G$75)*('Calcification Rates'!$H$75+'Calcification Rates'!$I$75)</f>
        <v>90.615979773669977</v>
      </c>
      <c r="FB88" s="2">
        <f>((((1-'Calcification Rates'!$J$76)*$A88)*'Calcification Rates'!$F$76*0.1)+('Calcification Rates'!$J$76*$A88*'Calcification Rates'!$F$76))*'Calcification Rates'!$H$76</f>
        <v>49.644360000000006</v>
      </c>
      <c r="FC88" s="2">
        <f>((((1-'Calcification Rates'!$J$76)*$A88)*(('Calcification Rates'!$F$76-'Calcification Rates'!$G$76)*0.1))+('Calcification Rates'!$J$76*$A88*('Calcification Rates'!$F$76-'Calcification Rates'!$G$76)))*('Calcification Rates'!$H$76-'Calcification Rates'!$I$76)</f>
        <v>34.746639168000002</v>
      </c>
      <c r="FD88" s="2">
        <f>((((1-'Calcification Rates'!$J$76)*$A88)*(('Calcification Rates'!$F$76+'Calcification Rates'!$G$76)*0.1))+('Calcification Rates'!$J$76*$A88*('Calcification Rates'!$F$76+'Calcification Rates'!$G$76)))*('Calcification Rates'!$H$76+'Calcification Rates'!$I$76)</f>
        <v>67.180954368000002</v>
      </c>
      <c r="FE88" s="113">
        <f>$A88*'Calcification Rates'!$F$77*'Calcification Rates'!$H$77</f>
        <v>152.22000000000003</v>
      </c>
      <c r="FF88" s="113">
        <f>$A88*('Calcification Rates'!$F$77-'Calcification Rates'!$G$77)*('Calcification Rates'!$H$77-'Calcification Rates'!$I$77)</f>
        <v>106.37340000000002</v>
      </c>
      <c r="FG88" s="113">
        <f>$A88*('Calcification Rates'!$F$77+'Calcification Rates'!$G$77)*('Calcification Rates'!$H$77+'Calcification Rates'!$I$77)</f>
        <v>206.22800000000004</v>
      </c>
      <c r="FH88" s="113">
        <f>$A88*'Calcification Rates'!$F$81*'Calcification Rates'!$H$81</f>
        <v>15.308</v>
      </c>
      <c r="FI88" s="113">
        <f>$A88*('Calcification Rates'!$F$81-'Calcification Rates'!$G$81)*('Calcification Rates'!$H$81-'Calcification Rates'!$I$81)</f>
        <v>8.6859999999999999</v>
      </c>
      <c r="FJ88" s="113">
        <f>$A88*('Calcification Rates'!$F$81+'Calcification Rates'!$G$81)*('Calcification Rates'!$H$81+'Calcification Rates'!$I$81)</f>
        <v>21.93</v>
      </c>
      <c r="FK88" s="113">
        <f>$A88*'Calcification Rates'!$F$84*'Calcification Rates'!$H$84</f>
        <v>15.308</v>
      </c>
      <c r="FL88" s="113">
        <f>$A88*('Calcification Rates'!$F$84-'Calcification Rates'!$G$84)*('Calcification Rates'!$H$84-'Calcification Rates'!$I$84)</f>
        <v>8.6859999999999999</v>
      </c>
      <c r="FM88" s="113">
        <f>$A88*('Calcification Rates'!$F$84+'Calcification Rates'!$G$84)*('Calcification Rates'!$H$84+'Calcification Rates'!$I$84)</f>
        <v>21.93</v>
      </c>
    </row>
    <row r="89" spans="1:169" x14ac:dyDescent="0.3">
      <c r="A89" s="1">
        <v>87</v>
      </c>
      <c r="B89" s="2">
        <f>((((1-'Calcification Rates'!$J$11)*A89)*'Calcification Rates'!$F$11*0.1)+('Calcification Rates'!$J$11*A89*'Calcification Rates'!$F$11))*'Calcification Rates'!$H$11</f>
        <v>196.58173094360075</v>
      </c>
      <c r="C89" s="2">
        <f>((((1-'Calcification Rates'!$J$11)*A89)*(('Calcification Rates'!$F$11-'Calcification Rates'!$G$11)*0.1))+('Calcification Rates'!$J$11*A89*('Calcification Rates'!$F$11-'Calcification Rates'!$G$11)))*('Calcification Rates'!$H$11-'Calcification Rates'!$I$11)</f>
        <v>140.60280566123237</v>
      </c>
      <c r="D89" s="2">
        <f>((((1-'Calcification Rates'!$J$11)*A89)*(('Calcification Rates'!$F$11+'Calcification Rates'!$G$11)*0.1))+('Calcification Rates'!$J$11*A89*('Calcification Rates'!$F$11+'Calcification Rates'!$G$11)))*('Calcification Rates'!$H$11+'Calcification Rates'!$I$11)</f>
        <v>261.45831581040716</v>
      </c>
      <c r="E89" s="2">
        <f>((((1-'Calcification Rates'!$J$12)*A89)*'Calcification Rates'!$F$12*0.1)+('Calcification Rates'!$J$12*A89*'Calcification Rates'!$F$12))*'Calcification Rates'!$H$12</f>
        <v>34.130301338792606</v>
      </c>
      <c r="F89" s="2">
        <f>((((1-'Calcification Rates'!$J$12)*A89)*(('Calcification Rates'!$F$12-'Calcification Rates'!$G$12)*0.1))+('Calcification Rates'!$J$12*A89*('Calcification Rates'!$F$12-'Calcification Rates'!$G$12)))*('Calcification Rates'!$H$12-'Calcification Rates'!$I$12)</f>
        <v>25.732596636118775</v>
      </c>
      <c r="G89" s="2">
        <f>((((1-'Calcification Rates'!$J$12)*A89)*(('Calcification Rates'!$F$12+'Calcification Rates'!$G$12)*0.1))+('Calcification Rates'!$J$12*A89*('Calcification Rates'!$F$12+'Calcification Rates'!$G$12)))*('Calcification Rates'!$H$12+'Calcification Rates'!$I$12)</f>
        <v>43.598390549756132</v>
      </c>
      <c r="H89" s="2">
        <f>(2*'Calcification Rates'!$F$13*'Calcification Rates'!$H$13)+0.1*'Calcification Rates'!$F$13*(A89+(2*'Calcification Rates'!$F$13))*'Calcification Rates'!$H$13</f>
        <v>19.198534967555116</v>
      </c>
      <c r="I89" s="2">
        <f>(2*('Calcification Rates'!$F$13-'Calcification Rates'!$G$13)*('Calcification Rates'!$H$13-'Calcification Rates'!$I$13))+(0.1*('Calcification Rates'!$F$13-'Calcification Rates'!$G$13)*(A89+(2*'Calcification Rates'!$F$13-'Calcification Rates'!$G$13)))*('Calcification Rates'!$H$13-'Calcification Rates'!$I$13)</f>
        <v>11.200625959881078</v>
      </c>
      <c r="J89" s="2">
        <f>(2*('Calcification Rates'!$F$13+'Calcification Rates'!$G$13)*('Calcification Rates'!$H$13+'Calcification Rates'!$I$13))+(0.1*('Calcification Rates'!$F$13+'Calcification Rates'!$G$13)*(A89+(2*'Calcification Rates'!$F$13+'Calcification Rates'!$G$13)))*('Calcification Rates'!$H$13+'Calcification Rates'!$I$13)</f>
        <v>29.323385896511191</v>
      </c>
      <c r="K89" s="2">
        <f>(2*'Calcification Rates'!$F$14*'Calcification Rates'!$H$14)+0.1*'Calcification Rates'!$F$14*(A89+(2*'Calcification Rates'!$F$14))*'Calcification Rates'!$H$14</f>
        <v>35.785559410201756</v>
      </c>
      <c r="L89" s="2">
        <f>(2*('Calcification Rates'!$F$14-'Calcification Rates'!$G$14)*('Calcification Rates'!$H$14-'Calcification Rates'!$I$14))+(0.1*('Calcification Rates'!$F$14-'Calcification Rates'!$G$14)*(A89+(2*'Calcification Rates'!$F$14-'Calcification Rates'!$G$14)))*('Calcification Rates'!$H$14-'Calcification Rates'!$I$14)</f>
        <v>22.367048433808719</v>
      </c>
      <c r="M89" s="2">
        <f>(2*('Calcification Rates'!$F$14+'Calcification Rates'!$G$14)*('Calcification Rates'!$H$14+'Calcification Rates'!$I$14))+(0.1*('Calcification Rates'!$F$14+'Calcification Rates'!$G$14)*(A89+(2*'Calcification Rates'!$F$14+'Calcification Rates'!$G$14)))*('Calcification Rates'!$H$14+'Calcification Rates'!$I$14)</f>
        <v>52.396079717332391</v>
      </c>
      <c r="N89" s="2">
        <f>((((((((($A89*2)/PI())/2)+'Calcification Rates'!$F$15)^2)*PI())/2))-((((((($A89*2)/PI())/2)^2)*PI())/2)))*'Calcification Rates'!$H$15</f>
        <v>108.29872536051843</v>
      </c>
      <c r="O89" s="2">
        <f>((((((((($A89*2)/PI())/2)+('Calcification Rates'!$F$15-'Calcification Rates'!$G$15))^2)*PI())/2))-((((((($A89*2)/PI())/2)^2)*PI())/2)))*('Calcification Rates'!$H$15-'Calcification Rates'!$I$15)</f>
        <v>82.705894606467211</v>
      </c>
      <c r="P89" s="2">
        <f>((((((((($A89*2)/PI())/2)+('Calcification Rates'!$F$15+'Calcification Rates'!$G$15))^2)*PI())/2))-((((((($A89*2)/PI())/2)^2)*PI())/2)))*('Calcification Rates'!$H$15+'Calcification Rates'!$I$15)</f>
        <v>137.06677464461319</v>
      </c>
      <c r="Q89" s="2">
        <f>(2*'Calcification Rates'!$F$16*'Calcification Rates'!$H$16)+0.1*'Calcification Rates'!$F$16*(A89+(2*'Calcification Rates'!$F$16))*'Calcification Rates'!$H$16</f>
        <v>35.785559410201756</v>
      </c>
      <c r="R89" s="2">
        <f>(2*('Calcification Rates'!$F$16-'Calcification Rates'!$G$16)*('Calcification Rates'!$H$16-'Calcification Rates'!$I$16))+(0.1*('Calcification Rates'!$F$16-'Calcification Rates'!$G$16)*(A89+(2*'Calcification Rates'!$F$16-'Calcification Rates'!$G$16)))*('Calcification Rates'!$H$16-'Calcification Rates'!$I$16)</f>
        <v>22.367048433808719</v>
      </c>
      <c r="S89" s="2">
        <f>(2*('Calcification Rates'!$F$16+'Calcification Rates'!$G$16)*('Calcification Rates'!$H$16+'Calcification Rates'!$I$16))+(0.1*('Calcification Rates'!$F$16+'Calcification Rates'!$G$16)*(A89+(2*'Calcification Rates'!$F$16+'Calcification Rates'!$G$16)))*('Calcification Rates'!$H$16+'Calcification Rates'!$I$16)</f>
        <v>52.396079717332391</v>
      </c>
      <c r="T89" s="2">
        <f>$A89*'Calcification Rates'!$F$17*'Calcification Rates'!$H$17</f>
        <v>106.56564702957665</v>
      </c>
      <c r="U89" s="2">
        <f>$A89*('Calcification Rates'!$F$17-'Calcification Rates'!$G$17)*('Calcification Rates'!$H$17-'Calcification Rates'!$I$17)</f>
        <v>81.593415595810896</v>
      </c>
      <c r="V89" s="2">
        <f>$A89*('Calcification Rates'!$F$17+'Calcification Rates'!$G$17)*('Calcification Rates'!$H$17+'Calcification Rates'!$I$17)</f>
        <v>134.52537488626814</v>
      </c>
      <c r="W89" s="2">
        <f>$A89*'Calcification Rates'!$F$22*'Calcification Rates'!$H$22</f>
        <v>15.485999999999999</v>
      </c>
      <c r="X89" s="2">
        <f>$A89*('Calcification Rates'!$F$22-'Calcification Rates'!$G$22)*('Calcification Rates'!$H$22-'Calcification Rates'!$I$22)</f>
        <v>8.786999999999999</v>
      </c>
      <c r="Y89" s="2">
        <f>$A89*('Calcification Rates'!$F$22+'Calcification Rates'!$G$22)*('Calcification Rates'!$H$22+'Calcification Rates'!$I$22)</f>
        <v>22.184999999999999</v>
      </c>
      <c r="Z89" s="2">
        <f>((((((((($A89*2)/PI())/2)+'Calcification Rates'!$F$25)^2)*PI())/2))-((((((($A89*2)/PI())/2)^2)*PI())/2)))*'Calcification Rates'!$H$25</f>
        <v>161.74647029994301</v>
      </c>
      <c r="AA89" s="2">
        <f>((((((((($A89*2)/PI())/2)+('Calcification Rates'!$F$25-'Calcification Rates'!$G$25))^2)*PI())/2))-((((((($A89*2)/PI())/2)^2)*PI())/2)))*('Calcification Rates'!$H$25-'Calcification Rates'!$I$25)</f>
        <v>70.787605929076051</v>
      </c>
      <c r="AB89" s="2">
        <f>((((((((($A89*2)/PI())/2)+('Calcification Rates'!$F$25+'Calcification Rates'!$G$25))^2)*PI())/2))-((((((($A89*2)/PI())/2)^2)*PI())/2)))*('Calcification Rates'!$H$25+'Calcification Rates'!$I$25)</f>
        <v>254.3512796741139</v>
      </c>
      <c r="AC89" s="2">
        <f>((((((((($A89*2)/PI())/2)+'Calcification Rates'!$F$26)^2)*PI())/2))-((((((($A89*2)/PI())/2)^2)*PI())/2)))*'Calcification Rates'!$H$26</f>
        <v>161.74647029994301</v>
      </c>
      <c r="AD89" s="2">
        <f>((((((((($A89*2)/PI())/2)+('Calcification Rates'!$F$26-'Calcification Rates'!$G$26))^2)*PI())/2))-((((((($A89*2)/PI())/2)^2)*PI())/2)))*('Calcification Rates'!$H$26-'Calcification Rates'!$I$26)</f>
        <v>70.787605929076051</v>
      </c>
      <c r="AE89" s="2">
        <f>((((((((($A89*2)/PI())/2)+('Calcification Rates'!$F$26+'Calcification Rates'!$G$26))^2)*PI())/2))-((((((($A89*2)/PI())/2)^2)*PI())/2)))*('Calcification Rates'!$H$26+'Calcification Rates'!$I$26)</f>
        <v>254.3512796741139</v>
      </c>
      <c r="AF89" s="2">
        <f>((((((((($A89*2)/PI())/2)+'Calcification Rates'!$F$27)^2)*PI())/2))-((((((($A89*2)/PI())/2)^2)*PI())/2)))*'Calcification Rates'!$H$27</f>
        <v>161.74647029994301</v>
      </c>
      <c r="AG89" s="2">
        <f>((((((((($A89*2)/PI())/2)+('Calcification Rates'!$F$27-'Calcification Rates'!$G$27))^2)*PI())/2))-((((((($A89*2)/PI())/2)^2)*PI())/2)))*('Calcification Rates'!$H$27-'Calcification Rates'!$I$27)</f>
        <v>70.787605929076051</v>
      </c>
      <c r="AH89" s="2">
        <f>((((((((($A89*2)/PI())/2)+('Calcification Rates'!$F$27+'Calcification Rates'!$G$27))^2)*PI())/2))-((((((($A89*2)/PI())/2)^2)*PI())/2)))*('Calcification Rates'!$H$27+'Calcification Rates'!$I$27)</f>
        <v>254.3512796741139</v>
      </c>
      <c r="AI89" s="2">
        <f>$A89*'Calcification Rates'!$F$29*'Calcification Rates'!$H$29</f>
        <v>140.39189999999999</v>
      </c>
      <c r="AJ89" s="2">
        <f>$A89*('Calcification Rates'!$F$29-'Calcification Rates'!$G$29)*('Calcification Rates'!$H$29-'Calcification Rates'!$I$29)</f>
        <v>129.89795999999998</v>
      </c>
      <c r="AK89" s="2">
        <f>$A89*('Calcification Rates'!$F$29+'Calcification Rates'!$G$29)*('Calcification Rates'!$H$29+'Calcification Rates'!$I$29)</f>
        <v>150.88583999999997</v>
      </c>
      <c r="AL89" s="2">
        <f>(2*'Calcification Rates'!$F$30*'Calcification Rates'!$H$30)+0.1*'Calcification Rates'!$F$30*($A89+(2*'Calcification Rates'!$F$30))*'Calcification Rates'!$H$30</f>
        <v>19.198534967555116</v>
      </c>
      <c r="AM89" s="2">
        <f>(2*('Calcification Rates'!$F$30-'Calcification Rates'!$G$30)*('Calcification Rates'!$H$30-'Calcification Rates'!$I$30))+(0.1*('Calcification Rates'!$F$30-'Calcification Rates'!$G$30)*($A89+(2*'Calcification Rates'!$F$30-'Calcification Rates'!$G$30)))*('Calcification Rates'!$H$30-'Calcification Rates'!$I$30)</f>
        <v>11.200625959881078</v>
      </c>
      <c r="AN89" s="2">
        <f>(2*('Calcification Rates'!$F$30+'Calcification Rates'!$G$30)*('Calcification Rates'!$H$30+'Calcification Rates'!$I$30))+(0.1*('Calcification Rates'!$F$30+'Calcification Rates'!$G$30)*($A89+(2*'Calcification Rates'!$F$30+'Calcification Rates'!$G$30)))*('Calcification Rates'!$H$30+'Calcification Rates'!$I$30)</f>
        <v>29.323385896511191</v>
      </c>
      <c r="AO89" s="2">
        <f>((((((((($A89*2)/PI())/2)+'Calcification Rates'!$F$31)^2)*PI())/2))-((((((($A89*2)/PI())/2)^2)*PI())/2)))*'Calcification Rates'!$H$31</f>
        <v>290.55889650962229</v>
      </c>
      <c r="AP89" s="2">
        <f>((((((((($A89*2)/PI())/2)+('Calcification Rates'!$F$31-'Calcification Rates'!$G$31))^2)*PI())/2))-((((((($A89*2)/PI())/2)^2)*PI())/2)))*('Calcification Rates'!$H$31-'Calcification Rates'!$I$31)</f>
        <v>180.81697667342425</v>
      </c>
      <c r="AQ89" s="2">
        <f>((((((((($A89*2)/PI())/2)+('Calcification Rates'!$F$31+'Calcification Rates'!$G$31))^2)*PI())/2))-((((((($A89*2)/PI())/2)^2)*PI())/2)))*('Calcification Rates'!$H$31+'Calcification Rates'!$I$31)</f>
        <v>427.2630811412904</v>
      </c>
      <c r="AR89" s="2">
        <f>(2*'Calcification Rates'!$F$32*'Calcification Rates'!$H$32)+0.1*'Calcification Rates'!$F$32*($A89+(2*'Calcification Rates'!$F$32))*'Calcification Rates'!$H$32</f>
        <v>19.198534967555116</v>
      </c>
      <c r="AS89" s="2">
        <f>(2*('Calcification Rates'!$F$32-'Calcification Rates'!$G$32)*('Calcification Rates'!$H$32-'Calcification Rates'!$I$32))+(0.1*('Calcification Rates'!$F$32-'Calcification Rates'!$G$32)*($A89+(2*'Calcification Rates'!$F$32-'Calcification Rates'!$G$32)))*('Calcification Rates'!$H$32-'Calcification Rates'!$I$32)</f>
        <v>11.200625959881078</v>
      </c>
      <c r="AT89" s="2">
        <f>(2*('Calcification Rates'!$F$32+'Calcification Rates'!$G$32)*('Calcification Rates'!$H$32+'Calcification Rates'!$I$32))+(0.1*('Calcification Rates'!$F$32+'Calcification Rates'!$G$32)*($A89+(2*'Calcification Rates'!$F$32+'Calcification Rates'!$G$32)))*('Calcification Rates'!$H$32+'Calcification Rates'!$I$32)</f>
        <v>29.323385896511191</v>
      </c>
      <c r="AU89" s="2">
        <f>((((((((($A89*2)/PI())/2)+'Calcification Rates'!$F$36)^2)*PI())/2))-((((((($A89*2)/PI())/2)^2)*PI())/2)))*'Calcification Rates'!$H$36</f>
        <v>114.35311475724814</v>
      </c>
      <c r="AV89" s="2">
        <f>((((((((($A89*2)/PI())/2)+('Calcification Rates'!$F$36-'Calcification Rates'!$G$36))^2)*PI())/2))-((((((($A89*2)/PI())/2)^2)*PI())/2)))*('Calcification Rates'!$H$36-'Calcification Rates'!$I$36)</f>
        <v>87.775153659042942</v>
      </c>
      <c r="AW89" s="2">
        <f>((((((((($A89*2)/PI())/2)+('Calcification Rates'!$F$36+'Calcification Rates'!$G$36))^2)*PI())/2))-((((((($A89*2)/PI())/2)^2)*PI())/2)))*('Calcification Rates'!$H$36+'Calcification Rates'!$I$36)</f>
        <v>143.91584557213667</v>
      </c>
      <c r="AX89" s="2">
        <f>$A89*'Calcification Rates'!$F$37*'Calcification Rates'!$H$37</f>
        <v>112.43833351010102</v>
      </c>
      <c r="AY89" s="2">
        <f>$A89*('Calcification Rates'!$F$37-'Calcification Rates'!$G$37)*('Calcification Rates'!$H$37-'Calcification Rates'!$I$37)</f>
        <v>86.551478237654422</v>
      </c>
      <c r="AZ89" s="2">
        <f>$A89*('Calcification Rates'!$F$37+'Calcification Rates'!$G$37)*('Calcification Rates'!$H$37+'Calcification Rates'!$I$37)</f>
        <v>141.10488081665707</v>
      </c>
      <c r="BA89" s="2">
        <f>$A89*'Calcification Rates'!$F$38*'Calcification Rates'!$H$38</f>
        <v>167.34235400000003</v>
      </c>
      <c r="BB89" s="2">
        <f>$A89*('Calcification Rates'!$F$38-'Calcification Rates'!$G$38)*('Calcification Rates'!$H$38-'Calcification Rates'!$I$38)</f>
        <v>127.68348836363639</v>
      </c>
      <c r="BC89" s="2">
        <f>$A89*('Calcification Rates'!$F$38+'Calcification Rates'!$G$38)*('Calcification Rates'!$H$38+'Calcification Rates'!$I$38)</f>
        <v>211.62271500000006</v>
      </c>
      <c r="BD89" s="2">
        <f>(2*'Calcification Rates'!$F$39*'Calcification Rates'!$H$39)+0.1*'Calcification Rates'!$F$39*(AN89+(2*'Calcification Rates'!$F$39))*'Calcification Rates'!$H$39</f>
        <v>9.0794935071172809</v>
      </c>
      <c r="BE89" s="2">
        <f>(2*('Calcification Rates'!$F$39-'Calcification Rates'!$G$39)*('Calcification Rates'!$H$39-'Calcification Rates'!$I$39))+(0.1*('Calcification Rates'!$F$39-'Calcification Rates'!$G$39)*(AN89+(2*'Calcification Rates'!$F$39-'Calcification Rates'!$G$39)))*('Calcification Rates'!$H$39-'Calcification Rates'!$I$39)</f>
        <v>5.2796481607116812</v>
      </c>
      <c r="BF89" s="2">
        <f>(2*('Calcification Rates'!$F$39+'Calcification Rates'!$G$39)*('Calcification Rates'!$H$39+'Calcification Rates'!$I$39))+(0.1*('Calcification Rates'!$F$39+'Calcification Rates'!$G$39)*(AN89+(2*'Calcification Rates'!$F$39+'Calcification Rates'!$G$39)))*('Calcification Rates'!$H$39+'Calcification Rates'!$I$39)</f>
        <v>13.913149162546933</v>
      </c>
      <c r="BG89" s="2">
        <f>((((((((($A89*2)/PI())/2)+'Calcification Rates'!$F$40)^2)*PI())/2))-((((((($A89*2)/PI())/2)^2)*PI())/2)))*'Calcification Rates'!$H$40</f>
        <v>114.35311475724814</v>
      </c>
      <c r="BH89" s="2">
        <f>((((((((($A89*2)/PI())/2)+('Calcification Rates'!$F$40-'Calcification Rates'!$G$40))^2)*PI())/2))-((((((($A89*2)/PI())/2)^2)*PI())/2)))*('Calcification Rates'!$H$40-'Calcification Rates'!$I$40)</f>
        <v>87.775153659042942</v>
      </c>
      <c r="BI89" s="2">
        <f>((((((((($A89*2)/PI())/2)+('Calcification Rates'!$F$40+'Calcification Rates'!$G$40))^2)*PI())/2))-((((((($A89*2)/PI())/2)^2)*PI())/2)))*('Calcification Rates'!$H$40+'Calcification Rates'!$I$40)</f>
        <v>143.91584557213667</v>
      </c>
      <c r="BJ89" s="2">
        <f>((((((((($A89*2)/PI())/2)+'Calcification Rates'!$F$41)^2)*PI())/2))-((((((($A89*2)/PI())/2)^2)*PI())/2)))*'Calcification Rates'!$H$41</f>
        <v>131.64876588997137</v>
      </c>
      <c r="BK89" s="2">
        <f>((((((((($A89*2)/PI())/2)+('Calcification Rates'!$F$41-'Calcification Rates'!$G$41))^2)*PI())/2))-((((((($A89*2)/PI())/2)^2)*PI())/2)))*('Calcification Rates'!$H$41-'Calcification Rates'!$I$41)</f>
        <v>105.75683080524121</v>
      </c>
      <c r="BL89" s="2">
        <f>((((((((($A89*2)/PI())/2)+('Calcification Rates'!$F$41+'Calcification Rates'!$G$41))^2)*PI())/2))-((((((($A89*2)/PI())/2)^2)*PI())/2)))*('Calcification Rates'!$H$41+'Calcification Rates'!$I$41)</f>
        <v>160.09404961951341</v>
      </c>
      <c r="BM89" s="2">
        <f>((((1-'Calcification Rates'!$J$42)*$A89)*'Calcification Rates'!$F$42*0.1)+('Calcification Rates'!$J$42*$A89*'Calcification Rates'!$F$42))*'Calcification Rates'!$H$42</f>
        <v>34.130301338792606</v>
      </c>
      <c r="BN89" s="2">
        <f>((((1-'Calcification Rates'!$J$42)*BI89)*(('Calcification Rates'!$F$42-'Calcification Rates'!$G$42)*0.1))+('Calcification Rates'!$J$42*BI89*('Calcification Rates'!$F$42-'Calcification Rates'!$G$42)))*('Calcification Rates'!$H$42-'Calcification Rates'!$I$42)</f>
        <v>42.566993145445451</v>
      </c>
      <c r="BO89" s="2">
        <f>((((1-'Calcification Rates'!$J$42)*BI89)*(('Calcification Rates'!$F$42+'Calcification Rates'!$G$42)*0.1))+('Calcification Rates'!$J$42*BI89*('Calcification Rates'!$F$42+'Calcification Rates'!$G$42)))*('Calcification Rates'!$H$42+'Calcification Rates'!$I$42)</f>
        <v>72.120680937383995</v>
      </c>
      <c r="BP89" s="2">
        <f>(2*'Calcification Rates'!$F$43*'Calcification Rates'!$H$43)+0.1*'Calcification Rates'!$F$43*($A89+(2*'Calcification Rates'!$F$43))*'Calcification Rates'!$H$43</f>
        <v>19.198534967555116</v>
      </c>
      <c r="BQ89" s="2">
        <f>(2*('Calcification Rates'!$F$43-'Calcification Rates'!$G$43)*('Calcification Rates'!$H$43-'Calcification Rates'!$I$43))+(0.1*('Calcification Rates'!$F$43-'Calcification Rates'!$G$43)*($A89+(2*'Calcification Rates'!$F$43-'Calcification Rates'!$G$43)))*('Calcification Rates'!$H$43-'Calcification Rates'!$I$43)</f>
        <v>11.200625959881078</v>
      </c>
      <c r="BR89" s="2">
        <f>(2*('Calcification Rates'!$F$43+'Calcification Rates'!$G$43)*('Calcification Rates'!$H$43+'Calcification Rates'!$I$43))+(0.1*('Calcification Rates'!$F$43+'Calcification Rates'!$G$43)*($A89+(2*'Calcification Rates'!$F$43+'Calcification Rates'!$G$43)))*('Calcification Rates'!$H$43+'Calcification Rates'!$I$43)</f>
        <v>29.323385896511191</v>
      </c>
      <c r="BS89" s="2">
        <f>$A89*'Calcification Rates'!$F$44*'Calcification Rates'!$H$44</f>
        <v>138.87887333333333</v>
      </c>
      <c r="BT89" s="2">
        <f>$A89*('Calcification Rates'!$F$44-'Calcification Rates'!$G$44)*('Calcification Rates'!$H$44-'Calcification Rates'!$I$44)</f>
        <v>103.34631074022911</v>
      </c>
      <c r="BU89" s="2">
        <f>$A89*('Calcification Rates'!$F$44+'Calcification Rates'!$G$44)*('Calcification Rates'!$H$44+'Calcification Rates'!$I$44)</f>
        <v>178.40355499185068</v>
      </c>
      <c r="BV89" s="2">
        <f>(2*'Calcification Rates'!$F$45*'Calcification Rates'!$H$45)+0.1*'Calcification Rates'!$F$45*($A89+(2*'Calcification Rates'!$F$45))*'Calcification Rates'!$H$45</f>
        <v>19.198534967555116</v>
      </c>
      <c r="BW89" s="2">
        <f>(2*('Calcification Rates'!$F$45-'Calcification Rates'!$G$45)*('Calcification Rates'!$H$45-'Calcification Rates'!$I$45))+(0.1*('Calcification Rates'!$F$45-'Calcification Rates'!$G$45)*($A89+(2*'Calcification Rates'!$F$45-'Calcification Rates'!$G$45)))*('Calcification Rates'!$H$45-'Calcification Rates'!$I$45)</f>
        <v>11.200625959881078</v>
      </c>
      <c r="BX89" s="2">
        <f>(2*('Calcification Rates'!$F$45+'Calcification Rates'!$G$45)*('Calcification Rates'!$H$45+'Calcification Rates'!$I$45))+(0.1*('Calcification Rates'!$F$45+'Calcification Rates'!$G$45)*($A89+(2*'Calcification Rates'!$F$45+'Calcification Rates'!$G$45)))*('Calcification Rates'!$H$45+'Calcification Rates'!$I$45)</f>
        <v>29.323385896511191</v>
      </c>
      <c r="BY89" s="2">
        <f>$A89*'Calcification Rates'!$F$46*'Calcification Rates'!$H$46</f>
        <v>35.287199999999999</v>
      </c>
      <c r="BZ89" s="2">
        <f>$A89*('Calcification Rates'!$F$46-'Calcification Rates'!$G$46)*('Calcification Rates'!$H$46-'Calcification Rates'!$I$46)</f>
        <v>27.215775000000001</v>
      </c>
      <c r="CA89" s="2">
        <f>$A89*('Calcification Rates'!$F$46+'Calcification Rates'!$G$46)*('Calcification Rates'!$H$46+'Calcification Rates'!$I$46)</f>
        <v>44.180775000000004</v>
      </c>
      <c r="CB89" s="2">
        <f>(2*'Calcification Rates'!$F$47*'Calcification Rates'!$H$47)+0.1*'Calcification Rates'!$F$47*(BL89+(2*'Calcification Rates'!$F$47))*'Calcification Rates'!$H$47</f>
        <v>32.022479821253043</v>
      </c>
      <c r="CC89" s="2">
        <f>(2*('Calcification Rates'!$F$47-'Calcification Rates'!$G$47)*('Calcification Rates'!$H$47-'Calcification Rates'!$I$47))+(0.1*('Calcification Rates'!$F$47-'Calcification Rates'!$G$47)*(BL89+(2*'Calcification Rates'!$F$47-'Calcification Rates'!$G$47)))*('Calcification Rates'!$H$47-'Calcification Rates'!$I$47)</f>
        <v>18.704330048196248</v>
      </c>
      <c r="CD89" s="2">
        <f>(2*('Calcification Rates'!$F$47+'Calcification Rates'!$G$47)*('Calcification Rates'!$H$47+'Calcification Rates'!$I$47))+(0.1*('Calcification Rates'!$F$47+'Calcification Rates'!$G$47)*(BL89+(2*'Calcification Rates'!$F$47+'Calcification Rates'!$G$47)))*('Calcification Rates'!$H$47+'Calcification Rates'!$I$47)</f>
        <v>48.852906240055368</v>
      </c>
      <c r="CE89" s="2">
        <f>(2*'Calcification Rates'!$F$48*'Calcification Rates'!$H$48)+0.1*'Calcification Rates'!$F$48*($A89+(2*'Calcification Rates'!$F$48))*'Calcification Rates'!$H$48</f>
        <v>19.198534967555116</v>
      </c>
      <c r="CF89" s="2">
        <f>(2*('Calcification Rates'!$F$48-'Calcification Rates'!$G$48)*('Calcification Rates'!$H$48-'Calcification Rates'!$I$48))+(0.1*('Calcification Rates'!$F$48-'Calcification Rates'!$G$48)*($A89+(2*'Calcification Rates'!$F$48-'Calcification Rates'!$G$48)))*('Calcification Rates'!$H$48-'Calcification Rates'!$I$48)</f>
        <v>11.200625959881078</v>
      </c>
      <c r="CG89" s="2">
        <f>(2*('Calcification Rates'!$F$48+'Calcification Rates'!$G$48)*('Calcification Rates'!$H$48+'Calcification Rates'!$I$48))+(0.1*('Calcification Rates'!$F$48+'Calcification Rates'!$G$48)*($A89+(2*'Calcification Rates'!$F$48+'Calcification Rates'!$G$48)))*('Calcification Rates'!$H$48+'Calcification Rates'!$I$48)</f>
        <v>29.323385896511191</v>
      </c>
      <c r="CH89" s="2">
        <f>((((1-'Calcification Rates'!$J$52)*$A89)*'Calcification Rates'!$F$52*0.1)+('Calcification Rates'!$J$52*$A89*'Calcification Rates'!$F$52))*'Calcification Rates'!$H$52</f>
        <v>192.67617515999999</v>
      </c>
      <c r="CI89" s="2">
        <f>((((1-'Calcification Rates'!$J$52)*$A89)*(('Calcification Rates'!$F$52-'Calcification Rates'!$G$52)*0.1))+('Calcification Rates'!$J$52*$A89*('Calcification Rates'!$F$52-'Calcification Rates'!$G$52)))*('Calcification Rates'!$H$52-'Calcification Rates'!$I$52)</f>
        <v>126.12853430653037</v>
      </c>
      <c r="CJ89" s="2">
        <f>((((1-'Calcification Rates'!$J$52)*$A89)*(('Calcification Rates'!$F$52+'Calcification Rates'!$G$52)*0.1))+('Calcification Rates'!$J$52*$A89*('Calcification Rates'!$F$52+'Calcification Rates'!$G$52)))*('Calcification Rates'!$H$52+'Calcification Rates'!$I$52)</f>
        <v>272.5934069821821</v>
      </c>
      <c r="CK89" s="2">
        <f>((((1-'Calcification Rates'!$J$53)*$A89)*'Calcification Rates'!$F$53*0.1)+('Calcification Rates'!$J$53*$A89*'Calcification Rates'!$F$53))*'Calcification Rates'!$H$53</f>
        <v>230.57300378072733</v>
      </c>
      <c r="CL89" s="2">
        <f>((((1-'Calcification Rates'!$J$53)*$A89)*(('Calcification Rates'!$F$53-'Calcification Rates'!$G$53)*0.1))+('Calcification Rates'!$J$53*$A89*('Calcification Rates'!$F$53-'Calcification Rates'!$G$53)))*('Calcification Rates'!$H$53-'Calcification Rates'!$I$53)</f>
        <v>159.57630557063456</v>
      </c>
      <c r="CM89" s="2">
        <f>((((1-'Calcification Rates'!$J$53)*$A89)*(('Calcification Rates'!$F$53+'Calcification Rates'!$G$53)*0.1))+('Calcification Rates'!$J$53*$A89*('Calcification Rates'!$F$53+'Calcification Rates'!$G$53)))*('Calcification Rates'!$H$53+'Calcification Rates'!$I$53)</f>
        <v>314.55977047679283</v>
      </c>
      <c r="CN89" s="2">
        <f>((((1-'Calcification Rates'!$J$54)*$A89)*'Calcification Rates'!$F$54*0.1)+('Calcification Rates'!$J$54*$A89*'Calcification Rates'!$F$54))*'Calcification Rates'!$H$54</f>
        <v>196.58173094360075</v>
      </c>
      <c r="CO89" s="2">
        <f>((((1-'Calcification Rates'!$J$54)*$A89)*(('Calcification Rates'!$F$54-'Calcification Rates'!$G$54)*0.1))+('Calcification Rates'!$J$54*$A89*('Calcification Rates'!$F$54-'Calcification Rates'!$G$54)))*('Calcification Rates'!$H$54-'Calcification Rates'!$I$54)</f>
        <v>140.60280566123237</v>
      </c>
      <c r="CP89" s="2">
        <f>((((1-'Calcification Rates'!$J$54)*$A89)*(('Calcification Rates'!$F$54+'Calcification Rates'!$G$54)*0.1))+('Calcification Rates'!$J$54*$A89*('Calcification Rates'!$F$54+'Calcification Rates'!$G$54)))*('Calcification Rates'!$H$54+'Calcification Rates'!$I$54)</f>
        <v>261.45831581040716</v>
      </c>
      <c r="CQ89" s="2">
        <f>((((1-'Calcification Rates'!$J$55)*$A89)*'Calcification Rates'!$F$55*0.1)+('Calcification Rates'!$J$55*$A89*'Calcification Rates'!$F$55))*'Calcification Rates'!$H$55</f>
        <v>196.59676506406248</v>
      </c>
      <c r="CR89" s="2">
        <f>((((1-'Calcification Rates'!$J$55)*$A89)*(('Calcification Rates'!$F$55-'Calcification Rates'!$G$55)*0.1))+('Calcification Rates'!$J$55*$A89*('Calcification Rates'!$F$55-'Calcification Rates'!$G$55)))*('Calcification Rates'!$H$55-'Calcification Rates'!$I$55)</f>
        <v>143.65837153088785</v>
      </c>
      <c r="CS89" s="2">
        <f>((((1-'Calcification Rates'!$J$55)*$A89)*(('Calcification Rates'!$F$55+'Calcification Rates'!$G$55)*0.1))+('Calcification Rates'!$J$55*$A89*('Calcification Rates'!$F$55+'Calcification Rates'!$G$55)))*('Calcification Rates'!$H$55+'Calcification Rates'!$I$55)</f>
        <v>257.58569958652322</v>
      </c>
      <c r="CT89" s="2">
        <f>((((1-'Calcification Rates'!$J$56)*$A89)*'Calcification Rates'!$F$56*0.1)+('Calcification Rates'!$J$56*$A89*'Calcification Rates'!$F$56))*'Calcification Rates'!$H$56</f>
        <v>189.89197535000002</v>
      </c>
      <c r="CU89" s="2">
        <f>((((1-'Calcification Rates'!$J$56)*$A89)*(('Calcification Rates'!$F$56-'Calcification Rates'!$G$56)*0.1))+('Calcification Rates'!$J$56*$A89*('Calcification Rates'!$F$56-'Calcification Rates'!$G$56)))*('Calcification Rates'!$H$56-'Calcification Rates'!$I$56)</f>
        <v>140.70889658327681</v>
      </c>
      <c r="CV89" s="2">
        <f>((((1-'Calcification Rates'!$J$56)*$A89)*(('Calcification Rates'!$F$56+'Calcification Rates'!$G$56)*0.1))+('Calcification Rates'!$J$56*$A89*('Calcification Rates'!$F$56+'Calcification Rates'!$G$56)))*('Calcification Rates'!$H$56+'Calcification Rates'!$I$56)</f>
        <v>246.30810919366709</v>
      </c>
      <c r="CW89" s="2">
        <f>((((1-'Calcification Rates'!$J$57)*$A89)*'Calcification Rates'!$F$57*0.1)+('Calcification Rates'!$J$57*$A89*'Calcification Rates'!$F$57))*'Calcification Rates'!$H$57</f>
        <v>194.2077020625</v>
      </c>
      <c r="CX89" s="2">
        <f>((((1-'Calcification Rates'!$J$57)*$A89)*(('Calcification Rates'!$F$57-'Calcification Rates'!$G$57)*0.1))+('Calcification Rates'!$J$57*$A89*('Calcification Rates'!$F$57-'Calcification Rates'!$G$57)))*('Calcification Rates'!$H$57-'Calcification Rates'!$I$57)</f>
        <v>127.17919498873094</v>
      </c>
      <c r="CY89" s="2">
        <f>((((1-'Calcification Rates'!$J$57)*$A89)*(('Calcification Rates'!$F$57+'Calcification Rates'!$G$57)*0.1))+('Calcification Rates'!$J$57*$A89*('Calcification Rates'!$F$57+'Calcification Rates'!$G$57)))*('Calcification Rates'!$H$57+'Calcification Rates'!$I$57)</f>
        <v>273.29130093117556</v>
      </c>
      <c r="CZ89" s="2">
        <f>((((1-'Calcification Rates'!$J$58)*$A89)*'Calcification Rates'!$F$58*0.1)+('Calcification Rates'!$J$58*$A89*'Calcification Rates'!$F$58))*'Calcification Rates'!$H$58</f>
        <v>196.58173094360075</v>
      </c>
      <c r="DA89" s="2">
        <f>((((1-'Calcification Rates'!$J$58)*$A89)*(('Calcification Rates'!$F$58-'Calcification Rates'!$G$58)*0.1))+('Calcification Rates'!$J$58*$A89*('Calcification Rates'!$F$58-'Calcification Rates'!$G$58)))*('Calcification Rates'!$H$58-'Calcification Rates'!$I$58)</f>
        <v>140.60280566123237</v>
      </c>
      <c r="DB89" s="2">
        <f>((((1-'Calcification Rates'!$J$58)*$A89)*(('Calcification Rates'!$F$58+'Calcification Rates'!$G$58)*0.1))+('Calcification Rates'!$J$58*$A89*('Calcification Rates'!$F$58+'Calcification Rates'!$G$58)))*('Calcification Rates'!$H$58+'Calcification Rates'!$I$58)</f>
        <v>261.45831581040716</v>
      </c>
      <c r="DC89" s="2">
        <f>((((1-'Calcification Rates'!$J$59)*$A89)*'Calcification Rates'!$F$59*0.1)+('Calcification Rates'!$J$59*$A89*'Calcification Rates'!$F$59))*'Calcification Rates'!$H$59</f>
        <v>162.96357671999999</v>
      </c>
      <c r="DD89" s="2">
        <f>((((1-'Calcification Rates'!$J$59)*$A89)*(('Calcification Rates'!$F$59-'Calcification Rates'!$G$59)*0.1))+('Calcification Rates'!$J$59*$A89*('Calcification Rates'!$F$59-'Calcification Rates'!$G$59)))*('Calcification Rates'!$H$59-'Calcification Rates'!$I$59)</f>
        <v>126.4189779</v>
      </c>
      <c r="DE89" s="2">
        <f>((((1-'Calcification Rates'!$J$59)*$A89)*(('Calcification Rates'!$F$59+'Calcification Rates'!$G$59)*0.1))+('Calcification Rates'!$J$59*$A89*('Calcification Rates'!$F$59+'Calcification Rates'!$G$59)))*('Calcification Rates'!$H$59+'Calcification Rates'!$I$59)</f>
        <v>202.97346732000003</v>
      </c>
      <c r="DF89" s="2">
        <f>((((1-'Calcification Rates'!$J$60)*$A89)*'Calcification Rates'!$F$60*0.1)+('Calcification Rates'!$J$60*$A89*'Calcification Rates'!$F$60))*'Calcification Rates'!$H$60</f>
        <v>211.71679276829269</v>
      </c>
      <c r="DG89" s="2">
        <f>((((1-'Calcification Rates'!$J$60)*$A89)*(('Calcification Rates'!$F$60-'Calcification Rates'!$G$60)*0.1))+('Calcification Rates'!$J$60*$A89*('Calcification Rates'!$F$60-'Calcification Rates'!$G$60)))*('Calcification Rates'!$H$60-'Calcification Rates'!$I$60)</f>
        <v>161.75413747151998</v>
      </c>
      <c r="DH89" s="2">
        <f>((((1-'Calcification Rates'!$J$60)*$A89)*(('Calcification Rates'!$F$60+'Calcification Rates'!$G$60)*0.1))+('Calcification Rates'!$J$60*$A89*('Calcification Rates'!$F$60+'Calcification Rates'!$G$60)))*('Calcification Rates'!$H$60+'Calcification Rates'!$I$60)</f>
        <v>268.19853039117913</v>
      </c>
      <c r="DI89" s="2">
        <f>((((1-'Calcification Rates'!$J$61)*$A89)*'Calcification Rates'!$F$61*0.1)+('Calcification Rates'!$J$61*$A89*'Calcification Rates'!$F$61))*'Calcification Rates'!$H$61</f>
        <v>196.58173094360075</v>
      </c>
      <c r="DJ89" s="2">
        <f>((((1-'Calcification Rates'!$J$61)*$A89)*(('Calcification Rates'!$F$61-'Calcification Rates'!$G$61)*0.1))+('Calcification Rates'!$J$61*$A89*('Calcification Rates'!$F$61-'Calcification Rates'!$G$61)))*('Calcification Rates'!$H$61-'Calcification Rates'!$I$61)</f>
        <v>140.60280566123237</v>
      </c>
      <c r="DK89" s="2">
        <f>((((1-'Calcification Rates'!$J$61)*$A89)*(('Calcification Rates'!$F$61+'Calcification Rates'!$G$61)*0.1))+('Calcification Rates'!$J$61*$A89*('Calcification Rates'!$F$61+'Calcification Rates'!$G$61)))*('Calcification Rates'!$H$61+'Calcification Rates'!$I$61)</f>
        <v>261.45831581040716</v>
      </c>
      <c r="DL89" s="2">
        <f>(2*'Calcification Rates'!$F$62*'Calcification Rates'!$H$62)+0.1*'Calcification Rates'!$F$62*(CV89+(2*'Calcification Rates'!$F$62))*'Calcification Rates'!$H$62</f>
        <v>47.148257519267176</v>
      </c>
      <c r="DM89" s="2">
        <f>(2*('Calcification Rates'!$F$62-'Calcification Rates'!$G$62)*('Calcification Rates'!$H$62-'Calcification Rates'!$I$62))+(0.1*('Calcification Rates'!$F$62-'Calcification Rates'!$G$62)*(CV89+(2*'Calcification Rates'!$F$62-'Calcification Rates'!$G$62)))*('Calcification Rates'!$H$62-'Calcification Rates'!$I$62)</f>
        <v>27.554910836432114</v>
      </c>
      <c r="DN89" s="2">
        <f>(2*('Calcification Rates'!$F$62+'Calcification Rates'!$G$62)*('Calcification Rates'!$H$62+'Calcification Rates'!$I$62))+(0.1*('Calcification Rates'!$F$62+'Calcification Rates'!$G$62)*(CV89+(2*'Calcification Rates'!$F$62+'Calcification Rates'!$G$62)))*('Calcification Rates'!$H$62+'Calcification Rates'!$I$62)</f>
        <v>71.8878761058305</v>
      </c>
      <c r="DO89" s="2">
        <f>((((((((($A89*2)/PI())/2)+'Calcification Rates'!$F$63)^2)*PI())/2))-((((((($A89*2)/PI())/2)^2)*PI())/2)))*'Calcification Rates'!$H$63</f>
        <v>92.76283907738619</v>
      </c>
      <c r="DP89" s="2">
        <f>((((((((($A89*2)/PI())/2)+('Calcification Rates'!$F$63-'Calcification Rates'!$G$63))^2)*PI())/2))-((((((($A89*2)/PI())/2)^2)*PI())/2)))*('Calcification Rates'!$H$63-'Calcification Rates'!$I$63)</f>
        <v>68.317032790502708</v>
      </c>
      <c r="DQ89" s="2">
        <f>((((((((($A89*2)/PI())/2)+('Calcification Rates'!$F$63+'Calcification Rates'!$G$63))^2)*PI())/2))-((((((($A89*2)/PI())/2)^2)*PI())/2)))*('Calcification Rates'!$H$63+'Calcification Rates'!$I$63)</f>
        <v>119.95650314230701</v>
      </c>
      <c r="DR89" s="2">
        <f>(2*'Calcification Rates'!$F$64*'Calcification Rates'!$H$64)+0.1*'Calcification Rates'!$F$64*($A89+(2*'Calcification Rates'!$F$64))*'Calcification Rates'!$H$64</f>
        <v>19.198534967555116</v>
      </c>
      <c r="DS89" s="2">
        <f>(2*('Calcification Rates'!$F$64-'Calcification Rates'!$G$64)*('Calcification Rates'!$H$64-'Calcification Rates'!$I$64))+(0.1*('Calcification Rates'!$F$64-'Calcification Rates'!$G$64)*($A89+(2*'Calcification Rates'!$F$64-'Calcification Rates'!$G$64)))*('Calcification Rates'!$H$64-'Calcification Rates'!$I$64)</f>
        <v>11.200625959881078</v>
      </c>
      <c r="DT89" s="2">
        <f>(2*('Calcification Rates'!$F$64+'Calcification Rates'!$G$64)*('Calcification Rates'!$H$64+'Calcification Rates'!$I$64))+(0.1*('Calcification Rates'!$F$64+'Calcification Rates'!$G$64)*($A89+(2*'Calcification Rates'!$F$64+'Calcification Rates'!$G$64)))*('Calcification Rates'!$H$64+'Calcification Rates'!$I$64)</f>
        <v>29.323385896511191</v>
      </c>
      <c r="DU89" s="2">
        <f>((((((((($A89*2)/PI())/2)+'Calcification Rates'!$F$65)^2)*PI())/2))-((((((($A89*2)/PI())/2)^2)*PI())/2)))*'Calcification Rates'!$H$65</f>
        <v>92.76283907738619</v>
      </c>
      <c r="DV89" s="2">
        <f>((((((((($A89*2)/PI())/2)+('Calcification Rates'!$F$65-'Calcification Rates'!$G$65))^2)*PI())/2))-((((((($A89*2)/PI())/2)^2)*PI())/2)))*('Calcification Rates'!$H$65-'Calcification Rates'!$I$65)</f>
        <v>68.317032790502708</v>
      </c>
      <c r="DW89" s="2">
        <f>((((((((($A89*2)/PI())/2)+('Calcification Rates'!$F$65+'Calcification Rates'!$G$65))^2)*PI())/2))-((((((($A89*2)/PI())/2)^2)*PI())/2)))*('Calcification Rates'!$H$65+'Calcification Rates'!$I$65)</f>
        <v>119.95650314230701</v>
      </c>
      <c r="DX89" s="2">
        <f>(2*'Calcification Rates'!$F$66*'Calcification Rates'!$H$66)+0.1*'Calcification Rates'!$F$66*(DH89+(2*'Calcification Rates'!$F$66))*'Calcification Rates'!$H$66</f>
        <v>50.988810282760141</v>
      </c>
      <c r="DY89" s="2">
        <f>(2*('Calcification Rates'!$F$66-'Calcification Rates'!$G$66)*('Calcification Rates'!$H$66-'Calcification Rates'!$I$66))+(0.1*('Calcification Rates'!$F$66-'Calcification Rates'!$G$66)*(DH89+(2*'Calcification Rates'!$F$66-'Calcification Rates'!$G$66)))*('Calcification Rates'!$H$66-'Calcification Rates'!$I$66)</f>
        <v>29.802142230639348</v>
      </c>
      <c r="DZ89" s="2">
        <f>(2*('Calcification Rates'!$F$66+'Calcification Rates'!$G$66)*('Calcification Rates'!$H$66+'Calcification Rates'!$I$66))+(0.1*('Calcification Rates'!$F$66+'Calcification Rates'!$G$66)*(DH89+(2*'Calcification Rates'!$F$66+'Calcification Rates'!$G$66)))*('Calcification Rates'!$H$66+'Calcification Rates'!$I$66)</f>
        <v>77.736634360858588</v>
      </c>
      <c r="EA89" s="2">
        <f>((((((((($A89*2)/PI())/2)+'Calcification Rates'!$F$67)^2)*PI())/2))-((((((($A89*2)/PI())/2)^2)*PI())/2)))*'Calcification Rates'!$H$67</f>
        <v>92.76283907738619</v>
      </c>
      <c r="EB89" s="2">
        <f>((((((((($A89*2)/PI())/2)+('Calcification Rates'!$F$67-'Calcification Rates'!$G$67))^2)*PI())/2))-((((((($A89*2)/PI())/2)^2)*PI())/2)))*('Calcification Rates'!$H$67-'Calcification Rates'!$I$67)</f>
        <v>68.317032790502708</v>
      </c>
      <c r="EC89" s="2">
        <f>((((((((($A89*2)/PI())/2)+('Calcification Rates'!$F$67+'Calcification Rates'!$G$67))^2)*PI())/2))-((((((($A89*2)/PI())/2)^2)*PI())/2)))*('Calcification Rates'!$H$67+'Calcification Rates'!$I$67)</f>
        <v>119.95650314230701</v>
      </c>
      <c r="ED89" s="2">
        <f>((((((((($A89*2)/PI())/2)+'Calcification Rates'!$F$68)^2)*PI())/2))-((((((($A89*2)/PI())/2)^2)*PI())/2)))*'Calcification Rates'!$H$68</f>
        <v>92.76283907738619</v>
      </c>
      <c r="EE89" s="2">
        <f>((((((((($A89*2)/PI())/2)+('Calcification Rates'!$F$68-'Calcification Rates'!$G$68))^2)*PI())/2))-((((((($A89*2)/PI())/2)^2)*PI())/2)))*('Calcification Rates'!$H$68-'Calcification Rates'!$I$68)</f>
        <v>68.317032790502708</v>
      </c>
      <c r="EF89" s="2">
        <f>((((((((($A89*2)/PI())/2)+('Calcification Rates'!$F$68+'Calcification Rates'!$G$68))^2)*PI())/2))-((((((($A89*2)/PI())/2)^2)*PI())/2)))*('Calcification Rates'!$H$68+'Calcification Rates'!$I$68)</f>
        <v>119.95650314230701</v>
      </c>
      <c r="EG89" s="2">
        <f>((((1-'Calcification Rates'!$J$69)*$A89)*'Calcification Rates'!$F$69*0.1)+('Calcification Rates'!$J$69*$A89*'Calcification Rates'!$F$69))*'Calcification Rates'!$H$69</f>
        <v>26.702644650000007</v>
      </c>
      <c r="EH89" s="2">
        <f>((((1-'Calcification Rates'!$J$69)*EC89)*(('Calcification Rates'!$F$69-'Calcification Rates'!$G$69)*0.1))+('Calcification Rates'!$J$69*EC89*('Calcification Rates'!$F$69-'Calcification Rates'!$G$69)))*('Calcification Rates'!$H$69-'Calcification Rates'!$I$69)</f>
        <v>27.207060928896897</v>
      </c>
      <c r="EI89" s="2">
        <f>((((1-'Calcification Rates'!$J$69)*EC89)*(('Calcification Rates'!$F$69+'Calcification Rates'!$G$69)*0.1))+('Calcification Rates'!$J$69*EC89*('Calcification Rates'!$F$69+'Calcification Rates'!$G$69)))*('Calcification Rates'!$H$69+'Calcification Rates'!$I$69)</f>
        <v>47.451034517812616</v>
      </c>
      <c r="EJ89" s="2">
        <f>(2*'Calcification Rates'!$F$70*'Calcification Rates'!$H$70)+0.1*'Calcification Rates'!$F$70*(DT89+(2*'Calcification Rates'!$F$70))*'Calcification Rates'!$H$70</f>
        <v>9.0794935071172809</v>
      </c>
      <c r="EK89" s="2">
        <f>(2*('Calcification Rates'!$F$70-'Calcification Rates'!$G$70)*('Calcification Rates'!$H$70-'Calcification Rates'!$I$70))+(0.1*('Calcification Rates'!$F$70-'Calcification Rates'!$G$70)*(DT89+(2*'Calcification Rates'!$F$70-'Calcification Rates'!$G$70)))*('Calcification Rates'!$H$70-'Calcification Rates'!$I$70)</f>
        <v>5.2796481607116812</v>
      </c>
      <c r="EL89" s="2">
        <f>(2*('Calcification Rates'!$F$70+'Calcification Rates'!$G$70)*('Calcification Rates'!$H$70+'Calcification Rates'!$I$70))+(0.1*('Calcification Rates'!$F$70+'Calcification Rates'!$G$70)*(DT89+(2*'Calcification Rates'!$F$70+'Calcification Rates'!$G$70)))*('Calcification Rates'!$H$70+'Calcification Rates'!$I$70)</f>
        <v>13.913149162546933</v>
      </c>
      <c r="EM89" s="2">
        <f>((((1-'Calcification Rates'!$J$71)*$A89)*'Calcification Rates'!$F$71*0.1)+('Calcification Rates'!$J$71*$A89*'Calcification Rates'!$F$71))*'Calcification Rates'!$H$71</f>
        <v>196.58173094360075</v>
      </c>
      <c r="EN89" s="2">
        <f>((((1-'Calcification Rates'!$J$71)*$A89)*(('Calcification Rates'!$F$71-'Calcification Rates'!$G$71)*0.1))+('Calcification Rates'!$J$71*$A89*('Calcification Rates'!$F$71-'Calcification Rates'!$G$71)))*('Calcification Rates'!$H$71-'Calcification Rates'!$I$71)</f>
        <v>140.60280566123237</v>
      </c>
      <c r="EO89" s="2">
        <f>((((1-'Calcification Rates'!$J$71)*$A89)*(('Calcification Rates'!$F$71+'Calcification Rates'!$G$71)*0.1))+('Calcification Rates'!$J$71*$A89*('Calcification Rates'!$F$71+'Calcification Rates'!$G$71)))*('Calcification Rates'!$H$71+'Calcification Rates'!$I$71)</f>
        <v>261.45831581040716</v>
      </c>
      <c r="EP89" s="2">
        <f>(2*'Calcification Rates'!$F$72*'Calcification Rates'!$H$72)+0.1*'Calcification Rates'!$F$72*($A89+(2*'Calcification Rates'!$F$72))*'Calcification Rates'!$H$72</f>
        <v>19.198534967555116</v>
      </c>
      <c r="EQ89" s="2">
        <f>(2*('Calcification Rates'!$F$72-'Calcification Rates'!$G$72)*('Calcification Rates'!$H$72-'Calcification Rates'!$I$72))+(0.1*('Calcification Rates'!$F$72-'Calcification Rates'!$G$72)*($A89+(2*'Calcification Rates'!$F$72-'Calcification Rates'!$G$72)))*('Calcification Rates'!$H$72-'Calcification Rates'!$I$72)</f>
        <v>11.200625959881078</v>
      </c>
      <c r="ER89" s="2">
        <f>(2*('Calcification Rates'!$F$72+'Calcification Rates'!$G$72)*('Calcification Rates'!$H$72+'Calcification Rates'!$I$72))+(0.1*('Calcification Rates'!$F$72+'Calcification Rates'!$G$72)*($A89+(2*'Calcification Rates'!$F$72+'Calcification Rates'!$G$72)))*('Calcification Rates'!$H$72+'Calcification Rates'!$I$72)</f>
        <v>29.323385896511191</v>
      </c>
      <c r="ES89" s="2">
        <f>$A89*'Calcification Rates'!$F$73*'Calcification Rates'!$H$73</f>
        <v>117.45000000000002</v>
      </c>
      <c r="ET89" s="2">
        <f>$A89*('Calcification Rates'!$F$73-'Calcification Rates'!$G$73)*('Calcification Rates'!$H$73-'Calcification Rates'!$I$73)</f>
        <v>82.231530000000006</v>
      </c>
      <c r="EU89" s="2">
        <f>$A89*('Calcification Rates'!$F$73+'Calcification Rates'!$G$73)*('Calcification Rates'!$H$73+'Calcification Rates'!$I$73)</f>
        <v>158.90028000000004</v>
      </c>
      <c r="EV89" s="2">
        <f>(2*'Calcification Rates'!$F$74*'Calcification Rates'!$H$74)+0.1*'Calcification Rates'!$F$74*($A89+(2*'Calcification Rates'!$F$74))*'Calcification Rates'!$H$74</f>
        <v>19.198534967555116</v>
      </c>
      <c r="EW89" s="2">
        <f>(2*('Calcification Rates'!$F$74-'Calcification Rates'!$G$74)*('Calcification Rates'!$H$74-'Calcification Rates'!$I$74))+(0.1*('Calcification Rates'!$F$74-'Calcification Rates'!$G$74)*($A89+(2*'Calcification Rates'!$F$74-'Calcification Rates'!$G$74)))*('Calcification Rates'!$H$74-'Calcification Rates'!$I$74)</f>
        <v>11.200625959881078</v>
      </c>
      <c r="EX89" s="2">
        <f>(2*('Calcification Rates'!$F$74+'Calcification Rates'!$G$74)*('Calcification Rates'!$H$74+'Calcification Rates'!$I$74))+(0.1*('Calcification Rates'!$F$74+'Calcification Rates'!$G$74)*($A89+(2*'Calcification Rates'!$F$74+'Calcification Rates'!$G$74)))*('Calcification Rates'!$H$74+'Calcification Rates'!$I$74)</f>
        <v>29.323385896511191</v>
      </c>
      <c r="EY89" s="2">
        <f>$A89*'Calcification Rates'!$F$75*'Calcification Rates'!$H$75</f>
        <v>73.351428163265311</v>
      </c>
      <c r="EZ89" s="2">
        <f>$A89*('Calcification Rates'!$F$75-'Calcification Rates'!$G$75)*('Calcification Rates'!$H$75-'Calcification Rates'!$I$75)</f>
        <v>56.94159669187971</v>
      </c>
      <c r="FA89" s="2">
        <f>$A89*('Calcification Rates'!$F$75+'Calcification Rates'!$G$75)*('Calcification Rates'!$H$75+'Calcification Rates'!$I$75)</f>
        <v>91.669653957084748</v>
      </c>
      <c r="FB89" s="2">
        <f>((((1-'Calcification Rates'!$J$76)*$A89)*'Calcification Rates'!$F$76*0.1)+('Calcification Rates'!$J$76*$A89*'Calcification Rates'!$F$76))*'Calcification Rates'!$H$76</f>
        <v>50.221620000000001</v>
      </c>
      <c r="FC89" s="2">
        <f>((((1-'Calcification Rates'!$J$76)*$A89)*(('Calcification Rates'!$F$76-'Calcification Rates'!$G$76)*0.1))+('Calcification Rates'!$J$76*$A89*('Calcification Rates'!$F$76-'Calcification Rates'!$G$76)))*('Calcification Rates'!$H$76-'Calcification Rates'!$I$76)</f>
        <v>35.150669856</v>
      </c>
      <c r="FD89" s="2">
        <f>((((1-'Calcification Rates'!$J$76)*$A89)*(('Calcification Rates'!$F$76+'Calcification Rates'!$G$76)*0.1))+('Calcification Rates'!$J$76*$A89*('Calcification Rates'!$F$76+'Calcification Rates'!$G$76)))*('Calcification Rates'!$H$76+'Calcification Rates'!$I$76)</f>
        <v>67.962128255999986</v>
      </c>
      <c r="FE89" s="113">
        <f>$A89*'Calcification Rates'!$F$77*'Calcification Rates'!$H$77</f>
        <v>153.99</v>
      </c>
      <c r="FF89" s="113">
        <f>$A89*('Calcification Rates'!$F$77-'Calcification Rates'!$G$77)*('Calcification Rates'!$H$77-'Calcification Rates'!$I$77)</f>
        <v>107.61030000000001</v>
      </c>
      <c r="FG89" s="113">
        <f>$A89*('Calcification Rates'!$F$77+'Calcification Rates'!$G$77)*('Calcification Rates'!$H$77+'Calcification Rates'!$I$77)</f>
        <v>208.62600000000003</v>
      </c>
      <c r="FH89" s="113">
        <f>$A89*'Calcification Rates'!$F$81*'Calcification Rates'!$H$81</f>
        <v>15.485999999999999</v>
      </c>
      <c r="FI89" s="113">
        <f>$A89*('Calcification Rates'!$F$81-'Calcification Rates'!$G$81)*('Calcification Rates'!$H$81-'Calcification Rates'!$I$81)</f>
        <v>8.786999999999999</v>
      </c>
      <c r="FJ89" s="113">
        <f>$A89*('Calcification Rates'!$F$81+'Calcification Rates'!$G$81)*('Calcification Rates'!$H$81+'Calcification Rates'!$I$81)</f>
        <v>22.184999999999999</v>
      </c>
      <c r="FK89" s="113">
        <f>$A89*'Calcification Rates'!$F$84*'Calcification Rates'!$H$84</f>
        <v>15.485999999999999</v>
      </c>
      <c r="FL89" s="113">
        <f>$A89*('Calcification Rates'!$F$84-'Calcification Rates'!$G$84)*('Calcification Rates'!$H$84-'Calcification Rates'!$I$84)</f>
        <v>8.786999999999999</v>
      </c>
      <c r="FM89" s="113">
        <f>$A89*('Calcification Rates'!$F$84+'Calcification Rates'!$G$84)*('Calcification Rates'!$H$84+'Calcification Rates'!$I$84)</f>
        <v>22.184999999999999</v>
      </c>
    </row>
    <row r="90" spans="1:169" x14ac:dyDescent="0.3">
      <c r="A90" s="1">
        <v>88</v>
      </c>
      <c r="B90" s="2">
        <f>((((1-'Calcification Rates'!$J$11)*A90)*'Calcification Rates'!$F$11*0.1)+('Calcification Rates'!$J$11*A90*'Calcification Rates'!$F$11))*'Calcification Rates'!$H$11</f>
        <v>198.84129106938923</v>
      </c>
      <c r="C90" s="2">
        <f>((((1-'Calcification Rates'!$J$11)*A90)*(('Calcification Rates'!$F$11-'Calcification Rates'!$G$11)*0.1))+('Calcification Rates'!$J$11*A90*('Calcification Rates'!$F$11-'Calcification Rates'!$G$11)))*('Calcification Rates'!$H$11-'Calcification Rates'!$I$11)</f>
        <v>142.21892986423504</v>
      </c>
      <c r="D90" s="2">
        <f>((((1-'Calcification Rates'!$J$11)*A90)*(('Calcification Rates'!$F$11+'Calcification Rates'!$G$11)*0.1))+('Calcification Rates'!$J$11*A90*('Calcification Rates'!$F$11+'Calcification Rates'!$G$11)))*('Calcification Rates'!$H$11+'Calcification Rates'!$I$11)</f>
        <v>264.4635838082279</v>
      </c>
      <c r="E90" s="2">
        <f>((((1-'Calcification Rates'!$J$12)*A90)*'Calcification Rates'!$F$12*0.1)+('Calcification Rates'!$J$12*A90*'Calcification Rates'!$F$12))*'Calcification Rates'!$H$12</f>
        <v>34.522603653031609</v>
      </c>
      <c r="F90" s="2">
        <f>((((1-'Calcification Rates'!$J$12)*A90)*(('Calcification Rates'!$F$12-'Calcification Rates'!$G$12)*0.1))+('Calcification Rates'!$J$12*A90*('Calcification Rates'!$F$12-'Calcification Rates'!$G$12)))*('Calcification Rates'!$H$12-'Calcification Rates'!$I$12)</f>
        <v>26.028373608947732</v>
      </c>
      <c r="G90" s="2">
        <f>((((1-'Calcification Rates'!$J$12)*A90)*(('Calcification Rates'!$F$12+'Calcification Rates'!$G$12)*0.1))+('Calcification Rates'!$J$12*A90*('Calcification Rates'!$F$12+'Calcification Rates'!$G$12)))*('Calcification Rates'!$H$12+'Calcification Rates'!$I$12)</f>
        <v>44.099521475615404</v>
      </c>
      <c r="H90" s="2">
        <f>(2*'Calcification Rates'!$F$13*'Calcification Rates'!$H$13)+0.1*'Calcification Rates'!$F$13*(A90+(2*'Calcification Rates'!$F$13))*'Calcification Rates'!$H$13</f>
        <v>19.373979410987271</v>
      </c>
      <c r="I90" s="2">
        <f>(2*('Calcification Rates'!$F$13-'Calcification Rates'!$G$13)*('Calcification Rates'!$H$13-'Calcification Rates'!$I$13))+(0.1*('Calcification Rates'!$F$13-'Calcification Rates'!$G$13)*(A90+(2*'Calcification Rates'!$F$13-'Calcification Rates'!$G$13)))*('Calcification Rates'!$H$13-'Calcification Rates'!$I$13)</f>
        <v>11.303284167045344</v>
      </c>
      <c r="J90" s="2">
        <f>(2*('Calcification Rates'!$F$13+'Calcification Rates'!$G$13)*('Calcification Rates'!$H$13+'Calcification Rates'!$I$13))+(0.1*('Calcification Rates'!$F$13+'Calcification Rates'!$G$13)*(A90+(2*'Calcification Rates'!$F$13+'Calcification Rates'!$G$13)))*('Calcification Rates'!$H$13+'Calcification Rates'!$I$13)</f>
        <v>29.590569346398063</v>
      </c>
      <c r="K90" s="2">
        <f>(2*'Calcification Rates'!$F$14*'Calcification Rates'!$H$14)+0.1*'Calcification Rates'!$F$14*(A90+(2*'Calcification Rates'!$F$14))*'Calcification Rates'!$H$14</f>
        <v>36.106237958382934</v>
      </c>
      <c r="L90" s="2">
        <f>(2*('Calcification Rates'!$F$14-'Calcification Rates'!$G$14)*('Calcification Rates'!$H$14-'Calcification Rates'!$I$14))+(0.1*('Calcification Rates'!$F$14-'Calcification Rates'!$G$14)*(A90+(2*'Calcification Rates'!$F$14-'Calcification Rates'!$G$14)))*('Calcification Rates'!$H$14-'Calcification Rates'!$I$14)</f>
        <v>22.568416285407224</v>
      </c>
      <c r="M90" s="2">
        <f>(2*('Calcification Rates'!$F$14+'Calcification Rates'!$G$14)*('Calcification Rates'!$H$14+'Calcification Rates'!$I$14))+(0.1*('Calcification Rates'!$F$14+'Calcification Rates'!$G$14)*(A90+(2*'Calcification Rates'!$F$14+'Calcification Rates'!$G$14)))*('Calcification Rates'!$H$14+'Calcification Rates'!$I$14)</f>
        <v>52.863439005452577</v>
      </c>
      <c r="N90" s="2">
        <f>((((((((($A90*2)/PI())/2)+'Calcification Rates'!$F$15)^2)*PI())/2))-((((((($A90*2)/PI())/2)^2)*PI())/2)))*'Calcification Rates'!$H$15</f>
        <v>109.52361785511141</v>
      </c>
      <c r="O90" s="2">
        <f>((((((((($A90*2)/PI())/2)+('Calcification Rates'!$F$15-'Calcification Rates'!$G$15))^2)*PI())/2))-((((((($A90*2)/PI())/2)^2)*PI())/2)))*('Calcification Rates'!$H$15-'Calcification Rates'!$I$15)</f>
        <v>83.643749958143232</v>
      </c>
      <c r="P90" s="2">
        <f>((((((((($A90*2)/PI())/2)+('Calcification Rates'!$F$15+'Calcification Rates'!$G$15))^2)*PI())/2))-((((((($A90*2)/PI())/2)^2)*PI())/2)))*('Calcification Rates'!$H$15+'Calcification Rates'!$I$15)</f>
        <v>138.6130433214671</v>
      </c>
      <c r="Q90" s="2">
        <f>(2*'Calcification Rates'!$F$16*'Calcification Rates'!$H$16)+0.1*'Calcification Rates'!$F$16*(A90+(2*'Calcification Rates'!$F$16))*'Calcification Rates'!$H$16</f>
        <v>36.106237958382934</v>
      </c>
      <c r="R90" s="2">
        <f>(2*('Calcification Rates'!$F$16-'Calcification Rates'!$G$16)*('Calcification Rates'!$H$16-'Calcification Rates'!$I$16))+(0.1*('Calcification Rates'!$F$16-'Calcification Rates'!$G$16)*(A90+(2*'Calcification Rates'!$F$16-'Calcification Rates'!$G$16)))*('Calcification Rates'!$H$16-'Calcification Rates'!$I$16)</f>
        <v>22.568416285407224</v>
      </c>
      <c r="S90" s="2">
        <f>(2*('Calcification Rates'!$F$16+'Calcification Rates'!$G$16)*('Calcification Rates'!$H$16+'Calcification Rates'!$I$16))+(0.1*('Calcification Rates'!$F$16+'Calcification Rates'!$G$16)*(A90+(2*'Calcification Rates'!$F$16+'Calcification Rates'!$G$16)))*('Calcification Rates'!$H$16+'Calcification Rates'!$I$16)</f>
        <v>52.863439005452577</v>
      </c>
      <c r="T90" s="2">
        <f>$A90*'Calcification Rates'!$F$17*'Calcification Rates'!$H$17</f>
        <v>107.79053952416949</v>
      </c>
      <c r="U90" s="2">
        <f>$A90*('Calcification Rates'!$F$17-'Calcification Rates'!$G$17)*('Calcification Rates'!$H$17-'Calcification Rates'!$I$17)</f>
        <v>82.531270947486874</v>
      </c>
      <c r="V90" s="2">
        <f>$A90*('Calcification Rates'!$F$17+'Calcification Rates'!$G$17)*('Calcification Rates'!$H$17+'Calcification Rates'!$I$17)</f>
        <v>136.0716435631218</v>
      </c>
      <c r="W90" s="2">
        <f>$A90*'Calcification Rates'!$F$22*'Calcification Rates'!$H$22</f>
        <v>15.664</v>
      </c>
      <c r="X90" s="2">
        <f>$A90*('Calcification Rates'!$F$22-'Calcification Rates'!$G$22)*('Calcification Rates'!$H$22-'Calcification Rates'!$I$22)</f>
        <v>8.8879999999999999</v>
      </c>
      <c r="Y90" s="2">
        <f>$A90*('Calcification Rates'!$F$22+'Calcification Rates'!$G$22)*('Calcification Rates'!$H$22+'Calcification Rates'!$I$22)</f>
        <v>22.44</v>
      </c>
      <c r="Z90" s="2">
        <f>((((((((($A90*2)/PI())/2)+'Calcification Rates'!$F$25)^2)*PI())/2))-((((((($A90*2)/PI())/2)^2)*PI())/2)))*'Calcification Rates'!$H$25</f>
        <v>163.57528029994276</v>
      </c>
      <c r="AA90" s="2">
        <f>((((((((($A90*2)/PI())/2)+('Calcification Rates'!$F$25-'Calcification Rates'!$G$25))^2)*PI())/2))-((((((($A90*2)/PI())/2)^2)*PI())/2)))*('Calcification Rates'!$H$25-'Calcification Rates'!$I$25)</f>
        <v>71.595337123270099</v>
      </c>
      <c r="AB90" s="2">
        <f>((((((((($A90*2)/PI())/2)+('Calcification Rates'!$F$25+'Calcification Rates'!$G$25))^2)*PI())/2))-((((((($A90*2)/PI())/2)^2)*PI())/2)))*('Calcification Rates'!$H$25+'Calcification Rates'!$I$25)</f>
        <v>257.20116847992023</v>
      </c>
      <c r="AC90" s="2">
        <f>((((((((($A90*2)/PI())/2)+'Calcification Rates'!$F$26)^2)*PI())/2))-((((((($A90*2)/PI())/2)^2)*PI())/2)))*'Calcification Rates'!$H$26</f>
        <v>163.57528029994276</v>
      </c>
      <c r="AD90" s="2">
        <f>((((((((($A90*2)/PI())/2)+('Calcification Rates'!$F$26-'Calcification Rates'!$G$26))^2)*PI())/2))-((((((($A90*2)/PI())/2)^2)*PI())/2)))*('Calcification Rates'!$H$26-'Calcification Rates'!$I$26)</f>
        <v>71.595337123270099</v>
      </c>
      <c r="AE90" s="2">
        <f>((((((((($A90*2)/PI())/2)+('Calcification Rates'!$F$26+'Calcification Rates'!$G$26))^2)*PI())/2))-((((((($A90*2)/PI())/2)^2)*PI())/2)))*('Calcification Rates'!$H$26+'Calcification Rates'!$I$26)</f>
        <v>257.20116847992023</v>
      </c>
      <c r="AF90" s="2">
        <f>((((((((($A90*2)/PI())/2)+'Calcification Rates'!$F$27)^2)*PI())/2))-((((((($A90*2)/PI())/2)^2)*PI())/2)))*'Calcification Rates'!$H$27</f>
        <v>163.57528029994276</v>
      </c>
      <c r="AG90" s="2">
        <f>((((((((($A90*2)/PI())/2)+('Calcification Rates'!$F$27-'Calcification Rates'!$G$27))^2)*PI())/2))-((((((($A90*2)/PI())/2)^2)*PI())/2)))*('Calcification Rates'!$H$27-'Calcification Rates'!$I$27)</f>
        <v>71.595337123270099</v>
      </c>
      <c r="AH90" s="2">
        <f>((((((((($A90*2)/PI())/2)+('Calcification Rates'!$F$27+'Calcification Rates'!$G$27))^2)*PI())/2))-((((((($A90*2)/PI())/2)^2)*PI())/2)))*('Calcification Rates'!$H$27+'Calcification Rates'!$I$27)</f>
        <v>257.20116847992023</v>
      </c>
      <c r="AI90" s="2">
        <f>$A90*'Calcification Rates'!$F$29*'Calcification Rates'!$H$29</f>
        <v>142.00559999999999</v>
      </c>
      <c r="AJ90" s="2">
        <f>$A90*('Calcification Rates'!$F$29-'Calcification Rates'!$G$29)*('Calcification Rates'!$H$29-'Calcification Rates'!$I$29)</f>
        <v>131.39103999999998</v>
      </c>
      <c r="AK90" s="2">
        <f>$A90*('Calcification Rates'!$F$29+'Calcification Rates'!$G$29)*('Calcification Rates'!$H$29+'Calcification Rates'!$I$29)</f>
        <v>152.62015999999997</v>
      </c>
      <c r="AL90" s="2">
        <f>(2*'Calcification Rates'!$F$30*'Calcification Rates'!$H$30)+0.1*'Calcification Rates'!$F$30*($A90+(2*'Calcification Rates'!$F$30))*'Calcification Rates'!$H$30</f>
        <v>19.373979410987271</v>
      </c>
      <c r="AM90" s="2">
        <f>(2*('Calcification Rates'!$F$30-'Calcification Rates'!$G$30)*('Calcification Rates'!$H$30-'Calcification Rates'!$I$30))+(0.1*('Calcification Rates'!$F$30-'Calcification Rates'!$G$30)*($A90+(2*'Calcification Rates'!$F$30-'Calcification Rates'!$G$30)))*('Calcification Rates'!$H$30-'Calcification Rates'!$I$30)</f>
        <v>11.303284167045344</v>
      </c>
      <c r="AN90" s="2">
        <f>(2*('Calcification Rates'!$F$30+'Calcification Rates'!$G$30)*('Calcification Rates'!$H$30+'Calcification Rates'!$I$30))+(0.1*('Calcification Rates'!$F$30+'Calcification Rates'!$G$30)*($A90+(2*'Calcification Rates'!$F$30+'Calcification Rates'!$G$30)))*('Calcification Rates'!$H$30+'Calcification Rates'!$I$30)</f>
        <v>29.590569346398063</v>
      </c>
      <c r="AO90" s="2">
        <f>((((((((($A90*2)/PI())/2)+'Calcification Rates'!$F$31)^2)*PI())/2))-((((((($A90*2)/PI())/2)^2)*PI())/2)))*'Calcification Rates'!$H$31</f>
        <v>293.76568199143458</v>
      </c>
      <c r="AP90" s="2">
        <f>((((((((($A90*2)/PI())/2)+('Calcification Rates'!$F$31-'Calcification Rates'!$G$31))^2)*PI())/2))-((((((($A90*2)/PI())/2)^2)*PI())/2)))*('Calcification Rates'!$H$31-'Calcification Rates'!$I$31)</f>
        <v>182.83065518940967</v>
      </c>
      <c r="AQ90" s="2">
        <f>((((((((($A90*2)/PI())/2)+('Calcification Rates'!$F$31+'Calcification Rates'!$G$31))^2)*PI())/2))-((((((($A90*2)/PI())/2)^2)*PI())/2)))*('Calcification Rates'!$H$31+'Calcification Rates'!$I$31)</f>
        <v>431.93667402249213</v>
      </c>
      <c r="AR90" s="2">
        <f>(2*'Calcification Rates'!$F$32*'Calcification Rates'!$H$32)+0.1*'Calcification Rates'!$F$32*($A90+(2*'Calcification Rates'!$F$32))*'Calcification Rates'!$H$32</f>
        <v>19.373979410987271</v>
      </c>
      <c r="AS90" s="2">
        <f>(2*('Calcification Rates'!$F$32-'Calcification Rates'!$G$32)*('Calcification Rates'!$H$32-'Calcification Rates'!$I$32))+(0.1*('Calcification Rates'!$F$32-'Calcification Rates'!$G$32)*($A90+(2*'Calcification Rates'!$F$32-'Calcification Rates'!$G$32)))*('Calcification Rates'!$H$32-'Calcification Rates'!$I$32)</f>
        <v>11.303284167045344</v>
      </c>
      <c r="AT90" s="2">
        <f>(2*('Calcification Rates'!$F$32+'Calcification Rates'!$G$32)*('Calcification Rates'!$H$32+'Calcification Rates'!$I$32))+(0.1*('Calcification Rates'!$F$32+'Calcification Rates'!$G$32)*($A90+(2*'Calcification Rates'!$F$32+'Calcification Rates'!$G$32)))*('Calcification Rates'!$H$32+'Calcification Rates'!$I$32)</f>
        <v>29.590569346398063</v>
      </c>
      <c r="AU90" s="2">
        <f>((((((((($A90*2)/PI())/2)+'Calcification Rates'!$F$36)^2)*PI())/2))-((((((($A90*2)/PI())/2)^2)*PI())/2)))*'Calcification Rates'!$H$36</f>
        <v>115.64550939529568</v>
      </c>
      <c r="AV90" s="2">
        <f>((((((((($A90*2)/PI())/2)+('Calcification Rates'!$F$36-'Calcification Rates'!$G$36))^2)*PI())/2))-((((((($A90*2)/PI())/2)^2)*PI())/2)))*('Calcification Rates'!$H$36-'Calcification Rates'!$I$36)</f>
        <v>88.769998236487197</v>
      </c>
      <c r="AW90" s="2">
        <f>((((((((($A90*2)/PI())/2)+('Calcification Rates'!$F$36+'Calcification Rates'!$G$36))^2)*PI())/2))-((((((($A90*2)/PI())/2)^2)*PI())/2)))*('Calcification Rates'!$H$36+'Calcification Rates'!$I$36)</f>
        <v>145.53774075393758</v>
      </c>
      <c r="AX90" s="2">
        <f>$A90*'Calcification Rates'!$F$37*'Calcification Rates'!$H$37</f>
        <v>113.73072814814815</v>
      </c>
      <c r="AY90" s="2">
        <f>$A90*('Calcification Rates'!$F$37-'Calcification Rates'!$G$37)*('Calcification Rates'!$H$37-'Calcification Rates'!$I$37)</f>
        <v>87.546322815098719</v>
      </c>
      <c r="AZ90" s="2">
        <f>$A90*('Calcification Rates'!$F$37+'Calcification Rates'!$G$37)*('Calcification Rates'!$H$37+'Calcification Rates'!$I$37)</f>
        <v>142.72677599845773</v>
      </c>
      <c r="BA90" s="2">
        <f>$A90*'Calcification Rates'!$F$38*'Calcification Rates'!$H$38</f>
        <v>169.26582933333336</v>
      </c>
      <c r="BB90" s="2">
        <f>$A90*('Calcification Rates'!$F$38-'Calcification Rates'!$G$38)*('Calcification Rates'!$H$38-'Calcification Rates'!$I$38)</f>
        <v>129.15111466666667</v>
      </c>
      <c r="BC90" s="2">
        <f>$A90*('Calcification Rates'!$F$38+'Calcification Rates'!$G$38)*('Calcification Rates'!$H$38+'Calcification Rates'!$I$38)</f>
        <v>214.05516000000003</v>
      </c>
      <c r="BD90" s="2">
        <f>(2*'Calcification Rates'!$F$39*'Calcification Rates'!$H$39)+0.1*'Calcification Rates'!$F$39*(AN90+(2*'Calcification Rates'!$F$39))*'Calcification Rates'!$H$39</f>
        <v>9.1263693587769659</v>
      </c>
      <c r="BE90" s="2">
        <f>(2*('Calcification Rates'!$F$39-'Calcification Rates'!$G$39)*('Calcification Rates'!$H$39-'Calcification Rates'!$I$39))+(0.1*('Calcification Rates'!$F$39-'Calcification Rates'!$G$39)*(AN90+(2*'Calcification Rates'!$F$39-'Calcification Rates'!$G$39)))*('Calcification Rates'!$H$39-'Calcification Rates'!$I$39)</f>
        <v>5.307076734661031</v>
      </c>
      <c r="BF90" s="2">
        <f>(2*('Calcification Rates'!$F$39+'Calcification Rates'!$G$39)*('Calcification Rates'!$H$39+'Calcification Rates'!$I$39))+(0.1*('Calcification Rates'!$F$39+'Calcification Rates'!$G$39)*(AN90+(2*'Calcification Rates'!$F$39+'Calcification Rates'!$G$39)))*('Calcification Rates'!$H$39+'Calcification Rates'!$I$39)</f>
        <v>13.984536158440385</v>
      </c>
      <c r="BG90" s="2">
        <f>((((((((($A90*2)/PI())/2)+'Calcification Rates'!$F$40)^2)*PI())/2))-((((((($A90*2)/PI())/2)^2)*PI())/2)))*'Calcification Rates'!$H$40</f>
        <v>115.64550939529568</v>
      </c>
      <c r="BH90" s="2">
        <f>((((((((($A90*2)/PI())/2)+('Calcification Rates'!$F$40-'Calcification Rates'!$G$40))^2)*PI())/2))-((((((($A90*2)/PI())/2)^2)*PI())/2)))*('Calcification Rates'!$H$40-'Calcification Rates'!$I$40)</f>
        <v>88.769998236487197</v>
      </c>
      <c r="BI90" s="2">
        <f>((((((((($A90*2)/PI())/2)+('Calcification Rates'!$F$40+'Calcification Rates'!$G$40))^2)*PI())/2))-((((((($A90*2)/PI())/2)^2)*PI())/2)))*('Calcification Rates'!$H$40+'Calcification Rates'!$I$40)</f>
        <v>145.53774075393758</v>
      </c>
      <c r="BJ90" s="2">
        <f>((((((((($A90*2)/PI())/2)+'Calcification Rates'!$F$41)^2)*PI())/2))-((((((($A90*2)/PI())/2)^2)*PI())/2)))*'Calcification Rates'!$H$41</f>
        <v>133.13561776875969</v>
      </c>
      <c r="BK90" s="2">
        <f>((((((((($A90*2)/PI())/2)+('Calcification Rates'!$F$41-'Calcification Rates'!$G$41))^2)*PI())/2))-((((((($A90*2)/PI())/2)^2)*PI())/2)))*('Calcification Rates'!$H$41-'Calcification Rates'!$I$41)</f>
        <v>106.95410232242914</v>
      </c>
      <c r="BL90" s="2">
        <f>((((((((($A90*2)/PI())/2)+('Calcification Rates'!$F$41+'Calcification Rates'!$G$41))^2)*PI())/2))-((((((($A90*2)/PI())/2)^2)*PI())/2)))*('Calcification Rates'!$H$41+'Calcification Rates'!$I$41)</f>
        <v>161.89787813240704</v>
      </c>
      <c r="BM90" s="2">
        <f>((((1-'Calcification Rates'!$J$42)*$A90)*'Calcification Rates'!$F$42*0.1)+('Calcification Rates'!$J$42*$A90*'Calcification Rates'!$F$42))*'Calcification Rates'!$H$42</f>
        <v>34.522603653031609</v>
      </c>
      <c r="BN90" s="2">
        <f>((((1-'Calcification Rates'!$J$42)*BI90)*(('Calcification Rates'!$F$42-'Calcification Rates'!$G$42)*0.1))+('Calcification Rates'!$J$42*BI90*('Calcification Rates'!$F$42-'Calcification Rates'!$G$42)))*('Calcification Rates'!$H$42-'Calcification Rates'!$I$42)</f>
        <v>43.046712392564373</v>
      </c>
      <c r="BO90" s="2">
        <f>((((1-'Calcification Rates'!$J$42)*BI90)*(('Calcification Rates'!$F$42+'Calcification Rates'!$G$42)*0.1))+('Calcification Rates'!$J$42*BI90*('Calcification Rates'!$F$42+'Calcification Rates'!$G$42)))*('Calcification Rates'!$H$42+'Calcification Rates'!$I$42)</f>
        <v>72.933462771486546</v>
      </c>
      <c r="BP90" s="2">
        <f>(2*'Calcification Rates'!$F$43*'Calcification Rates'!$H$43)+0.1*'Calcification Rates'!$F$43*($A90+(2*'Calcification Rates'!$F$43))*'Calcification Rates'!$H$43</f>
        <v>19.373979410987271</v>
      </c>
      <c r="BQ90" s="2">
        <f>(2*('Calcification Rates'!$F$43-'Calcification Rates'!$G$43)*('Calcification Rates'!$H$43-'Calcification Rates'!$I$43))+(0.1*('Calcification Rates'!$F$43-'Calcification Rates'!$G$43)*($A90+(2*'Calcification Rates'!$F$43-'Calcification Rates'!$G$43)))*('Calcification Rates'!$H$43-'Calcification Rates'!$I$43)</f>
        <v>11.303284167045344</v>
      </c>
      <c r="BR90" s="2">
        <f>(2*('Calcification Rates'!$F$43+'Calcification Rates'!$G$43)*('Calcification Rates'!$H$43+'Calcification Rates'!$I$43))+(0.1*('Calcification Rates'!$F$43+'Calcification Rates'!$G$43)*($A90+(2*'Calcification Rates'!$F$43+'Calcification Rates'!$G$43)))*('Calcification Rates'!$H$43+'Calcification Rates'!$I$43)</f>
        <v>29.590569346398063</v>
      </c>
      <c r="BS90" s="2">
        <f>$A90*'Calcification Rates'!$F$44*'Calcification Rates'!$H$44</f>
        <v>140.47518222222223</v>
      </c>
      <c r="BT90" s="2">
        <f>$A90*('Calcification Rates'!$F$44-'Calcification Rates'!$G$44)*('Calcification Rates'!$H$44-'Calcification Rates'!$I$44)</f>
        <v>104.53419936942714</v>
      </c>
      <c r="BU90" s="2">
        <f>$A90*('Calcification Rates'!$F$44+'Calcification Rates'!$G$44)*('Calcification Rates'!$H$44+'Calcification Rates'!$I$44)</f>
        <v>180.45417056646966</v>
      </c>
      <c r="BV90" s="2">
        <f>(2*'Calcification Rates'!$F$45*'Calcification Rates'!$H$45)+0.1*'Calcification Rates'!$F$45*($A90+(2*'Calcification Rates'!$F$45))*'Calcification Rates'!$H$45</f>
        <v>19.373979410987271</v>
      </c>
      <c r="BW90" s="2">
        <f>(2*('Calcification Rates'!$F$45-'Calcification Rates'!$G$45)*('Calcification Rates'!$H$45-'Calcification Rates'!$I$45))+(0.1*('Calcification Rates'!$F$45-'Calcification Rates'!$G$45)*($A90+(2*'Calcification Rates'!$F$45-'Calcification Rates'!$G$45)))*('Calcification Rates'!$H$45-'Calcification Rates'!$I$45)</f>
        <v>11.303284167045344</v>
      </c>
      <c r="BX90" s="2">
        <f>(2*('Calcification Rates'!$F$45+'Calcification Rates'!$G$45)*('Calcification Rates'!$H$45+'Calcification Rates'!$I$45))+(0.1*('Calcification Rates'!$F$45+'Calcification Rates'!$G$45)*($A90+(2*'Calcification Rates'!$F$45+'Calcification Rates'!$G$45)))*('Calcification Rates'!$H$45+'Calcification Rates'!$I$45)</f>
        <v>29.590569346398063</v>
      </c>
      <c r="BY90" s="2">
        <f>$A90*'Calcification Rates'!$F$46*'Calcification Rates'!$H$46</f>
        <v>35.692799999999998</v>
      </c>
      <c r="BZ90" s="2">
        <f>$A90*('Calcification Rates'!$F$46-'Calcification Rates'!$G$46)*('Calcification Rates'!$H$46-'Calcification Rates'!$I$46)</f>
        <v>27.528600000000001</v>
      </c>
      <c r="CA90" s="2">
        <f>$A90*('Calcification Rates'!$F$46+'Calcification Rates'!$G$46)*('Calcification Rates'!$H$46+'Calcification Rates'!$I$46)</f>
        <v>44.688600000000008</v>
      </c>
      <c r="CB90" s="2">
        <f>(2*'Calcification Rates'!$F$47*'Calcification Rates'!$H$47)+0.1*'Calcification Rates'!$F$47*(BL90+(2*'Calcification Rates'!$F$47))*'Calcification Rates'!$H$47</f>
        <v>32.338951510744721</v>
      </c>
      <c r="CC90" s="2">
        <f>(2*('Calcification Rates'!$F$47-'Calcification Rates'!$G$47)*('Calcification Rates'!$H$47-'Calcification Rates'!$I$47))+(0.1*('Calcification Rates'!$F$47-'Calcification Rates'!$G$47)*(BL90+(2*'Calcification Rates'!$F$47-'Calcification Rates'!$G$47)))*('Calcification Rates'!$H$47-'Calcification Rates'!$I$47)</f>
        <v>18.889507849361692</v>
      </c>
      <c r="CD90" s="2">
        <f>(2*('Calcification Rates'!$F$47+'Calcification Rates'!$G$47)*('Calcification Rates'!$H$47+'Calcification Rates'!$I$47))+(0.1*('Calcification Rates'!$F$47+'Calcification Rates'!$G$47)*(BL90+(2*'Calcification Rates'!$F$47+'Calcification Rates'!$G$47)))*('Calcification Rates'!$H$47+'Calcification Rates'!$I$47)</f>
        <v>49.334859365134605</v>
      </c>
      <c r="CE90" s="2">
        <f>(2*'Calcification Rates'!$F$48*'Calcification Rates'!$H$48)+0.1*'Calcification Rates'!$F$48*($A90+(2*'Calcification Rates'!$F$48))*'Calcification Rates'!$H$48</f>
        <v>19.373979410987271</v>
      </c>
      <c r="CF90" s="2">
        <f>(2*('Calcification Rates'!$F$48-'Calcification Rates'!$G$48)*('Calcification Rates'!$H$48-'Calcification Rates'!$I$48))+(0.1*('Calcification Rates'!$F$48-'Calcification Rates'!$G$48)*($A90+(2*'Calcification Rates'!$F$48-'Calcification Rates'!$G$48)))*('Calcification Rates'!$H$48-'Calcification Rates'!$I$48)</f>
        <v>11.303284167045344</v>
      </c>
      <c r="CG90" s="2">
        <f>(2*('Calcification Rates'!$F$48+'Calcification Rates'!$G$48)*('Calcification Rates'!$H$48+'Calcification Rates'!$I$48))+(0.1*('Calcification Rates'!$F$48+'Calcification Rates'!$G$48)*($A90+(2*'Calcification Rates'!$F$48+'Calcification Rates'!$G$48)))*('Calcification Rates'!$H$48+'Calcification Rates'!$I$48)</f>
        <v>29.590569346398063</v>
      </c>
      <c r="CH90" s="2">
        <f>((((1-'Calcification Rates'!$J$52)*$A90)*'Calcification Rates'!$F$52*0.1)+('Calcification Rates'!$J$52*$A90*'Calcification Rates'!$F$52))*'Calcification Rates'!$H$52</f>
        <v>194.89084383999997</v>
      </c>
      <c r="CI90" s="2">
        <f>((((1-'Calcification Rates'!$J$52)*$A90)*(('Calcification Rates'!$F$52-'Calcification Rates'!$G$52)*0.1))+('Calcification Rates'!$J$52*$A90*('Calcification Rates'!$F$52-'Calcification Rates'!$G$52)))*('Calcification Rates'!$H$52-'Calcification Rates'!$I$52)</f>
        <v>127.57828757442152</v>
      </c>
      <c r="CJ90" s="2">
        <f>((((1-'Calcification Rates'!$J$52)*$A90)*(('Calcification Rates'!$F$52+'Calcification Rates'!$G$52)*0.1))+('Calcification Rates'!$J$52*$A90*('Calcification Rates'!$F$52+'Calcification Rates'!$G$52)))*('Calcification Rates'!$H$52+'Calcification Rates'!$I$52)</f>
        <v>275.72666453370141</v>
      </c>
      <c r="CK90" s="2">
        <f>((((1-'Calcification Rates'!$J$53)*$A90)*'Calcification Rates'!$F$53*0.1)+('Calcification Rates'!$J$53*$A90*'Calcification Rates'!$F$53))*'Calcification Rates'!$H$53</f>
        <v>233.22326819200009</v>
      </c>
      <c r="CL90" s="2">
        <f>((((1-'Calcification Rates'!$J$53)*$A90)*(('Calcification Rates'!$F$53-'Calcification Rates'!$G$53)*0.1))+('Calcification Rates'!$J$53*$A90*('Calcification Rates'!$F$53-'Calcification Rates'!$G$53)))*('Calcification Rates'!$H$53-'Calcification Rates'!$I$53)</f>
        <v>161.4105159794924</v>
      </c>
      <c r="CM90" s="2">
        <f>((((1-'Calcification Rates'!$J$53)*$A90)*(('Calcification Rates'!$F$53+'Calcification Rates'!$G$53)*0.1))+('Calcification Rates'!$J$53*$A90*('Calcification Rates'!$F$53+'Calcification Rates'!$G$53)))*('Calcification Rates'!$H$53+'Calcification Rates'!$I$53)</f>
        <v>318.17540002250308</v>
      </c>
      <c r="CN90" s="2">
        <f>((((1-'Calcification Rates'!$J$54)*$A90)*'Calcification Rates'!$F$54*0.1)+('Calcification Rates'!$J$54*$A90*'Calcification Rates'!$F$54))*'Calcification Rates'!$H$54</f>
        <v>198.84129106938923</v>
      </c>
      <c r="CO90" s="2">
        <f>((((1-'Calcification Rates'!$J$54)*$A90)*(('Calcification Rates'!$F$54-'Calcification Rates'!$G$54)*0.1))+('Calcification Rates'!$J$54*$A90*('Calcification Rates'!$F$54-'Calcification Rates'!$G$54)))*('Calcification Rates'!$H$54-'Calcification Rates'!$I$54)</f>
        <v>142.21892986423504</v>
      </c>
      <c r="CP90" s="2">
        <f>((((1-'Calcification Rates'!$J$54)*$A90)*(('Calcification Rates'!$F$54+'Calcification Rates'!$G$54)*0.1))+('Calcification Rates'!$J$54*$A90*('Calcification Rates'!$F$54+'Calcification Rates'!$G$54)))*('Calcification Rates'!$H$54+'Calcification Rates'!$I$54)</f>
        <v>264.4635838082279</v>
      </c>
      <c r="CQ90" s="2">
        <f>((((1-'Calcification Rates'!$J$55)*$A90)*'Calcification Rates'!$F$55*0.1)+('Calcification Rates'!$J$55*$A90*'Calcification Rates'!$F$55))*'Calcification Rates'!$H$55</f>
        <v>198.85649799583331</v>
      </c>
      <c r="CR90" s="2">
        <f>((((1-'Calcification Rates'!$J$55)*$A90)*(('Calcification Rates'!$F$55-'Calcification Rates'!$G$55)*0.1))+('Calcification Rates'!$J$55*$A90*('Calcification Rates'!$F$55-'Calcification Rates'!$G$55)))*('Calcification Rates'!$H$55-'Calcification Rates'!$I$55)</f>
        <v>145.30961718066814</v>
      </c>
      <c r="CS90" s="2">
        <f>((((1-'Calcification Rates'!$J$55)*$A90)*(('Calcification Rates'!$F$55+'Calcification Rates'!$G$55)*0.1))+('Calcification Rates'!$J$55*$A90*('Calcification Rates'!$F$55+'Calcification Rates'!$G$55)))*('Calcification Rates'!$H$55+'Calcification Rates'!$I$55)</f>
        <v>260.54645475418437</v>
      </c>
      <c r="CT90" s="2">
        <f>((((1-'Calcification Rates'!$J$56)*$A90)*'Calcification Rates'!$F$56*0.1)+('Calcification Rates'!$J$56*$A90*'Calcification Rates'!$F$56))*'Calcification Rates'!$H$56</f>
        <v>192.07464173333332</v>
      </c>
      <c r="CU90" s="2">
        <f>((((1-'Calcification Rates'!$J$56)*$A90)*(('Calcification Rates'!$F$56-'Calcification Rates'!$G$56)*0.1))+('Calcification Rates'!$J$56*$A90*('Calcification Rates'!$F$56-'Calcification Rates'!$G$56)))*('Calcification Rates'!$H$56-'Calcification Rates'!$I$56)</f>
        <v>142.32624022216507</v>
      </c>
      <c r="CV90" s="2">
        <f>((((1-'Calcification Rates'!$J$56)*$A90)*(('Calcification Rates'!$F$56+'Calcification Rates'!$G$56)*0.1))+('Calcification Rates'!$J$56*$A90*('Calcification Rates'!$F$56+'Calcification Rates'!$G$56)))*('Calcification Rates'!$H$56+'Calcification Rates'!$I$56)</f>
        <v>249.13923688554831</v>
      </c>
      <c r="CW90" s="2">
        <f>((((1-'Calcification Rates'!$J$57)*$A90)*'Calcification Rates'!$F$57*0.1)+('Calcification Rates'!$J$57*$A90*'Calcification Rates'!$F$57))*'Calcification Rates'!$H$57</f>
        <v>196.43997449999998</v>
      </c>
      <c r="CX90" s="2">
        <f>((((1-'Calcification Rates'!$J$57)*$A90)*(('Calcification Rates'!$F$57-'Calcification Rates'!$G$57)*0.1))+('Calcification Rates'!$J$57*$A90*('Calcification Rates'!$F$57-'Calcification Rates'!$G$57)))*('Calcification Rates'!$H$57-'Calcification Rates'!$I$57)</f>
        <v>128.64102481618764</v>
      </c>
      <c r="CY90" s="2">
        <f>((((1-'Calcification Rates'!$J$57)*$A90)*(('Calcification Rates'!$F$57+'Calcification Rates'!$G$57)*0.1))+('Calcification Rates'!$J$57*$A90*('Calcification Rates'!$F$57+'Calcification Rates'!$G$57)))*('Calcification Rates'!$H$57+'Calcification Rates'!$I$57)</f>
        <v>276.43258025222354</v>
      </c>
      <c r="CZ90" s="2">
        <f>((((1-'Calcification Rates'!$J$58)*$A90)*'Calcification Rates'!$F$58*0.1)+('Calcification Rates'!$J$58*$A90*'Calcification Rates'!$F$58))*'Calcification Rates'!$H$58</f>
        <v>198.84129106938923</v>
      </c>
      <c r="DA90" s="2">
        <f>((((1-'Calcification Rates'!$J$58)*$A90)*(('Calcification Rates'!$F$58-'Calcification Rates'!$G$58)*0.1))+('Calcification Rates'!$J$58*$A90*('Calcification Rates'!$F$58-'Calcification Rates'!$G$58)))*('Calcification Rates'!$H$58-'Calcification Rates'!$I$58)</f>
        <v>142.21892986423504</v>
      </c>
      <c r="DB90" s="2">
        <f>((((1-'Calcification Rates'!$J$58)*$A90)*(('Calcification Rates'!$F$58+'Calcification Rates'!$G$58)*0.1))+('Calcification Rates'!$J$58*$A90*('Calcification Rates'!$F$58+'Calcification Rates'!$G$58)))*('Calcification Rates'!$H$58+'Calcification Rates'!$I$58)</f>
        <v>264.4635838082279</v>
      </c>
      <c r="DC90" s="2">
        <f>((((1-'Calcification Rates'!$J$59)*$A90)*'Calcification Rates'!$F$59*0.1)+('Calcification Rates'!$J$59*$A90*'Calcification Rates'!$F$59))*'Calcification Rates'!$H$59</f>
        <v>164.83672127999998</v>
      </c>
      <c r="DD90" s="2">
        <f>((((1-'Calcification Rates'!$J$59)*$A90)*(('Calcification Rates'!$F$59-'Calcification Rates'!$G$59)*0.1))+('Calcification Rates'!$J$59*$A90*('Calcification Rates'!$F$59-'Calcification Rates'!$G$59)))*('Calcification Rates'!$H$59-'Calcification Rates'!$I$59)</f>
        <v>127.87206959999997</v>
      </c>
      <c r="DE90" s="2">
        <f>((((1-'Calcification Rates'!$J$59)*$A90)*(('Calcification Rates'!$F$59+'Calcification Rates'!$G$59)*0.1))+('Calcification Rates'!$J$59*$A90*('Calcification Rates'!$F$59+'Calcification Rates'!$G$59)))*('Calcification Rates'!$H$59+'Calcification Rates'!$I$59)</f>
        <v>205.30649567999995</v>
      </c>
      <c r="DF90" s="2">
        <f>((((1-'Calcification Rates'!$J$60)*$A90)*'Calcification Rates'!$F$60*0.1)+('Calcification Rates'!$J$60*$A90*'Calcification Rates'!$F$60))*'Calcification Rates'!$H$60</f>
        <v>214.15031912195121</v>
      </c>
      <c r="DG90" s="2">
        <f>((((1-'Calcification Rates'!$J$60)*$A90)*(('Calcification Rates'!$F$60-'Calcification Rates'!$G$60)*0.1))+('Calcification Rates'!$J$60*$A90*('Calcification Rates'!$F$60-'Calcification Rates'!$G$60)))*('Calcification Rates'!$H$60-'Calcification Rates'!$I$60)</f>
        <v>163.61338043096274</v>
      </c>
      <c r="DH90" s="2">
        <f>((((1-'Calcification Rates'!$J$60)*$A90)*(('Calcification Rates'!$F$60+'Calcification Rates'!$G$60)*0.1))+('Calcification Rates'!$J$60*$A90*('Calcification Rates'!$F$60+'Calcification Rates'!$G$60)))*('Calcification Rates'!$H$60+'Calcification Rates'!$I$60)</f>
        <v>271.28127211981331</v>
      </c>
      <c r="DI90" s="2">
        <f>((((1-'Calcification Rates'!$J$61)*$A90)*'Calcification Rates'!$F$61*0.1)+('Calcification Rates'!$J$61*$A90*'Calcification Rates'!$F$61))*'Calcification Rates'!$H$61</f>
        <v>198.84129106938923</v>
      </c>
      <c r="DJ90" s="2">
        <f>((((1-'Calcification Rates'!$J$61)*$A90)*(('Calcification Rates'!$F$61-'Calcification Rates'!$G$61)*0.1))+('Calcification Rates'!$J$61*$A90*('Calcification Rates'!$F$61-'Calcification Rates'!$G$61)))*('Calcification Rates'!$H$61-'Calcification Rates'!$I$61)</f>
        <v>142.21892986423504</v>
      </c>
      <c r="DK90" s="2">
        <f>((((1-'Calcification Rates'!$J$61)*$A90)*(('Calcification Rates'!$F$61+'Calcification Rates'!$G$61)*0.1))+('Calcification Rates'!$J$61*$A90*('Calcification Rates'!$F$61+'Calcification Rates'!$G$61)))*('Calcification Rates'!$H$61+'Calcification Rates'!$I$61)</f>
        <v>264.4635838082279</v>
      </c>
      <c r="DL90" s="2">
        <f>(2*'Calcification Rates'!$F$62*'Calcification Rates'!$H$62)+0.1*'Calcification Rates'!$F$62*(CV90+(2*'Calcification Rates'!$F$62))*'Calcification Rates'!$H$62</f>
        <v>47.644963141454639</v>
      </c>
      <c r="DM90" s="2">
        <f>(2*('Calcification Rates'!$F$62-'Calcification Rates'!$G$62)*('Calcification Rates'!$H$62-'Calcification Rates'!$I$62))+(0.1*('Calcification Rates'!$F$62-'Calcification Rates'!$G$62)*(CV90+(2*'Calcification Rates'!$F$62-'Calcification Rates'!$G$62)))*('Calcification Rates'!$H$62-'Calcification Rates'!$I$62)</f>
        <v>27.845549329533746</v>
      </c>
      <c r="DN90" s="2">
        <f>(2*('Calcification Rates'!$F$62+'Calcification Rates'!$G$62)*('Calcification Rates'!$H$62+'Calcification Rates'!$I$62))+(0.1*('Calcification Rates'!$F$62+'Calcification Rates'!$G$62)*(CV90+(2*'Calcification Rates'!$F$62+'Calcification Rates'!$G$62)))*('Calcification Rates'!$H$62+'Calcification Rates'!$I$62)</f>
        <v>72.644306569617598</v>
      </c>
      <c r="DO90" s="2">
        <f>((((((((($A90*2)/PI())/2)+'Calcification Rates'!$F$63)^2)*PI())/2))-((((((($A90*2)/PI())/2)^2)*PI())/2)))*'Calcification Rates'!$H$63</f>
        <v>93.81180336310085</v>
      </c>
      <c r="DP90" s="2">
        <f>((((((((($A90*2)/PI())/2)+('Calcification Rates'!$F$63-'Calcification Rates'!$G$63))^2)*PI())/2))-((((((($A90*2)/PI())/2)^2)*PI())/2)))*('Calcification Rates'!$H$63-'Calcification Rates'!$I$63)</f>
        <v>69.092178790502857</v>
      </c>
      <c r="DQ90" s="2">
        <f>((((((((($A90*2)/PI())/2)+('Calcification Rates'!$F$63+'Calcification Rates'!$G$63))^2)*PI())/2))-((((((($A90*2)/PI())/2)^2)*PI())/2)))*('Calcification Rates'!$H$63+'Calcification Rates'!$I$63)</f>
        <v>121.30841247564042</v>
      </c>
      <c r="DR90" s="2">
        <f>(2*'Calcification Rates'!$F$64*'Calcification Rates'!$H$64)+0.1*'Calcification Rates'!$F$64*($A90+(2*'Calcification Rates'!$F$64))*'Calcification Rates'!$H$64</f>
        <v>19.373979410987271</v>
      </c>
      <c r="DS90" s="2">
        <f>(2*('Calcification Rates'!$F$64-'Calcification Rates'!$G$64)*('Calcification Rates'!$H$64-'Calcification Rates'!$I$64))+(0.1*('Calcification Rates'!$F$64-'Calcification Rates'!$G$64)*($A90+(2*'Calcification Rates'!$F$64-'Calcification Rates'!$G$64)))*('Calcification Rates'!$H$64-'Calcification Rates'!$I$64)</f>
        <v>11.303284167045344</v>
      </c>
      <c r="DT90" s="2">
        <f>(2*('Calcification Rates'!$F$64+'Calcification Rates'!$G$64)*('Calcification Rates'!$H$64+'Calcification Rates'!$I$64))+(0.1*('Calcification Rates'!$F$64+'Calcification Rates'!$G$64)*($A90+(2*'Calcification Rates'!$F$64+'Calcification Rates'!$G$64)))*('Calcification Rates'!$H$64+'Calcification Rates'!$I$64)</f>
        <v>29.590569346398063</v>
      </c>
      <c r="DU90" s="2">
        <f>((((((((($A90*2)/PI())/2)+'Calcification Rates'!$F$65)^2)*PI())/2))-((((((($A90*2)/PI())/2)^2)*PI())/2)))*'Calcification Rates'!$H$65</f>
        <v>93.81180336310085</v>
      </c>
      <c r="DV90" s="2">
        <f>((((((((($A90*2)/PI())/2)+('Calcification Rates'!$F$65-'Calcification Rates'!$G$65))^2)*PI())/2))-((((((($A90*2)/PI())/2)^2)*PI())/2)))*('Calcification Rates'!$H$65-'Calcification Rates'!$I$65)</f>
        <v>69.092178790502857</v>
      </c>
      <c r="DW90" s="2">
        <f>((((((((($A90*2)/PI())/2)+('Calcification Rates'!$F$65+'Calcification Rates'!$G$65))^2)*PI())/2))-((((((($A90*2)/PI())/2)^2)*PI())/2)))*('Calcification Rates'!$H$65+'Calcification Rates'!$I$65)</f>
        <v>121.30841247564042</v>
      </c>
      <c r="DX90" s="2">
        <f>(2*'Calcification Rates'!$F$66*'Calcification Rates'!$H$66)+0.1*'Calcification Rates'!$F$66*(DH90+(2*'Calcification Rates'!$F$66))*'Calcification Rates'!$H$66</f>
        <v>51.529660189585456</v>
      </c>
      <c r="DY90" s="2">
        <f>(2*('Calcification Rates'!$F$66-'Calcification Rates'!$G$66)*('Calcification Rates'!$H$66-'Calcification Rates'!$I$66))+(0.1*('Calcification Rates'!$F$66-'Calcification Rates'!$G$66)*(DH90+(2*'Calcification Rates'!$F$66-'Calcification Rates'!$G$66)))*('Calcification Rates'!$H$66-'Calcification Rates'!$I$66)</f>
        <v>30.1186109696514</v>
      </c>
      <c r="DZ90" s="2">
        <f>(2*('Calcification Rates'!$F$66+'Calcification Rates'!$G$66)*('Calcification Rates'!$H$66+'Calcification Rates'!$I$66))+(0.1*('Calcification Rates'!$F$66+'Calcification Rates'!$G$66)*(DH90+(2*'Calcification Rates'!$F$66+'Calcification Rates'!$G$66)))*('Calcification Rates'!$H$66+'Calcification Rates'!$I$66)</f>
        <v>78.560291931025304</v>
      </c>
      <c r="EA90" s="2">
        <f>((((((((($A90*2)/PI())/2)+'Calcification Rates'!$F$67)^2)*PI())/2))-((((((($A90*2)/PI())/2)^2)*PI())/2)))*'Calcification Rates'!$H$67</f>
        <v>93.81180336310085</v>
      </c>
      <c r="EB90" s="2">
        <f>((((((((($A90*2)/PI())/2)+('Calcification Rates'!$F$67-'Calcification Rates'!$G$67))^2)*PI())/2))-((((((($A90*2)/PI())/2)^2)*PI())/2)))*('Calcification Rates'!$H$67-'Calcification Rates'!$I$67)</f>
        <v>69.092178790502857</v>
      </c>
      <c r="EC90" s="2">
        <f>((((((((($A90*2)/PI())/2)+('Calcification Rates'!$F$67+'Calcification Rates'!$G$67))^2)*PI())/2))-((((((($A90*2)/PI())/2)^2)*PI())/2)))*('Calcification Rates'!$H$67+'Calcification Rates'!$I$67)</f>
        <v>121.30841247564042</v>
      </c>
      <c r="ED90" s="2">
        <f>((((((((($A90*2)/PI())/2)+'Calcification Rates'!$F$68)^2)*PI())/2))-((((((($A90*2)/PI())/2)^2)*PI())/2)))*'Calcification Rates'!$H$68</f>
        <v>93.81180336310085</v>
      </c>
      <c r="EE90" s="2">
        <f>((((((((($A90*2)/PI())/2)+('Calcification Rates'!$F$68-'Calcification Rates'!$G$68))^2)*PI())/2))-((((((($A90*2)/PI())/2)^2)*PI())/2)))*('Calcification Rates'!$H$68-'Calcification Rates'!$I$68)</f>
        <v>69.092178790502857</v>
      </c>
      <c r="EF90" s="2">
        <f>((((((((($A90*2)/PI())/2)+('Calcification Rates'!$F$68+'Calcification Rates'!$G$68))^2)*PI())/2))-((((((($A90*2)/PI())/2)^2)*PI())/2)))*('Calcification Rates'!$H$68+'Calcification Rates'!$I$68)</f>
        <v>121.30841247564042</v>
      </c>
      <c r="EG90" s="2">
        <f>((((1-'Calcification Rates'!$J$69)*$A90)*'Calcification Rates'!$F$69*0.1)+('Calcification Rates'!$J$69*$A90*'Calcification Rates'!$F$69))*'Calcification Rates'!$H$69</f>
        <v>27.009571600000012</v>
      </c>
      <c r="EH90" s="2">
        <f>((((1-'Calcification Rates'!$J$69)*EC90)*(('Calcification Rates'!$F$69-'Calcification Rates'!$G$69)*0.1))+('Calcification Rates'!$J$69*EC90*('Calcification Rates'!$F$69-'Calcification Rates'!$G$69)))*('Calcification Rates'!$H$69-'Calcification Rates'!$I$69)</f>
        <v>27.513684401896203</v>
      </c>
      <c r="EI90" s="2">
        <f>((((1-'Calcification Rates'!$J$69)*EC90)*(('Calcification Rates'!$F$69+'Calcification Rates'!$G$69)*0.1))+('Calcification Rates'!$J$69*EC90*('Calcification Rates'!$F$69+'Calcification Rates'!$G$69)))*('Calcification Rates'!$H$69+'Calcification Rates'!$I$69)</f>
        <v>47.985807496021678</v>
      </c>
      <c r="EJ90" s="2">
        <f>(2*'Calcification Rates'!$F$70*'Calcification Rates'!$H$70)+0.1*'Calcification Rates'!$F$70*(DT90+(2*'Calcification Rates'!$F$70))*'Calcification Rates'!$H$70</f>
        <v>9.1263693587769659</v>
      </c>
      <c r="EK90" s="2">
        <f>(2*('Calcification Rates'!$F$70-'Calcification Rates'!$G$70)*('Calcification Rates'!$H$70-'Calcification Rates'!$I$70))+(0.1*('Calcification Rates'!$F$70-'Calcification Rates'!$G$70)*(DT90+(2*'Calcification Rates'!$F$70-'Calcification Rates'!$G$70)))*('Calcification Rates'!$H$70-'Calcification Rates'!$I$70)</f>
        <v>5.307076734661031</v>
      </c>
      <c r="EL90" s="2">
        <f>(2*('Calcification Rates'!$F$70+'Calcification Rates'!$G$70)*('Calcification Rates'!$H$70+'Calcification Rates'!$I$70))+(0.1*('Calcification Rates'!$F$70+'Calcification Rates'!$G$70)*(DT90+(2*'Calcification Rates'!$F$70+'Calcification Rates'!$G$70)))*('Calcification Rates'!$H$70+'Calcification Rates'!$I$70)</f>
        <v>13.984536158440385</v>
      </c>
      <c r="EM90" s="2">
        <f>((((1-'Calcification Rates'!$J$71)*$A90)*'Calcification Rates'!$F$71*0.1)+('Calcification Rates'!$J$71*$A90*'Calcification Rates'!$F$71))*'Calcification Rates'!$H$71</f>
        <v>198.84129106938923</v>
      </c>
      <c r="EN90" s="2">
        <f>((((1-'Calcification Rates'!$J$71)*$A90)*(('Calcification Rates'!$F$71-'Calcification Rates'!$G$71)*0.1))+('Calcification Rates'!$J$71*$A90*('Calcification Rates'!$F$71-'Calcification Rates'!$G$71)))*('Calcification Rates'!$H$71-'Calcification Rates'!$I$71)</f>
        <v>142.21892986423504</v>
      </c>
      <c r="EO90" s="2">
        <f>((((1-'Calcification Rates'!$J$71)*$A90)*(('Calcification Rates'!$F$71+'Calcification Rates'!$G$71)*0.1))+('Calcification Rates'!$J$71*$A90*('Calcification Rates'!$F$71+'Calcification Rates'!$G$71)))*('Calcification Rates'!$H$71+'Calcification Rates'!$I$71)</f>
        <v>264.4635838082279</v>
      </c>
      <c r="EP90" s="2">
        <f>(2*'Calcification Rates'!$F$72*'Calcification Rates'!$H$72)+0.1*'Calcification Rates'!$F$72*($A90+(2*'Calcification Rates'!$F$72))*'Calcification Rates'!$H$72</f>
        <v>19.373979410987271</v>
      </c>
      <c r="EQ90" s="2">
        <f>(2*('Calcification Rates'!$F$72-'Calcification Rates'!$G$72)*('Calcification Rates'!$H$72-'Calcification Rates'!$I$72))+(0.1*('Calcification Rates'!$F$72-'Calcification Rates'!$G$72)*($A90+(2*'Calcification Rates'!$F$72-'Calcification Rates'!$G$72)))*('Calcification Rates'!$H$72-'Calcification Rates'!$I$72)</f>
        <v>11.303284167045344</v>
      </c>
      <c r="ER90" s="2">
        <f>(2*('Calcification Rates'!$F$72+'Calcification Rates'!$G$72)*('Calcification Rates'!$H$72+'Calcification Rates'!$I$72))+(0.1*('Calcification Rates'!$F$72+'Calcification Rates'!$G$72)*($A90+(2*'Calcification Rates'!$F$72+'Calcification Rates'!$G$72)))*('Calcification Rates'!$H$72+'Calcification Rates'!$I$72)</f>
        <v>29.590569346398063</v>
      </c>
      <c r="ES90" s="2">
        <f>$A90*'Calcification Rates'!$F$73*'Calcification Rates'!$H$73</f>
        <v>118.80000000000003</v>
      </c>
      <c r="ET90" s="2">
        <f>$A90*('Calcification Rates'!$F$73-'Calcification Rates'!$G$73)*('Calcification Rates'!$H$73-'Calcification Rates'!$I$73)</f>
        <v>83.176720000000003</v>
      </c>
      <c r="EU90" s="2">
        <f>$A90*('Calcification Rates'!$F$73+'Calcification Rates'!$G$73)*('Calcification Rates'!$H$73+'Calcification Rates'!$I$73)</f>
        <v>160.72672000000003</v>
      </c>
      <c r="EV90" s="2">
        <f>(2*'Calcification Rates'!$F$74*'Calcification Rates'!$H$74)+0.1*'Calcification Rates'!$F$74*($A90+(2*'Calcification Rates'!$F$74))*'Calcification Rates'!$H$74</f>
        <v>19.373979410987271</v>
      </c>
      <c r="EW90" s="2">
        <f>(2*('Calcification Rates'!$F$74-'Calcification Rates'!$G$74)*('Calcification Rates'!$H$74-'Calcification Rates'!$I$74))+(0.1*('Calcification Rates'!$F$74-'Calcification Rates'!$G$74)*($A90+(2*'Calcification Rates'!$F$74-'Calcification Rates'!$G$74)))*('Calcification Rates'!$H$74-'Calcification Rates'!$I$74)</f>
        <v>11.303284167045344</v>
      </c>
      <c r="EX90" s="2">
        <f>(2*('Calcification Rates'!$F$74+'Calcification Rates'!$G$74)*('Calcification Rates'!$H$74+'Calcification Rates'!$I$74))+(0.1*('Calcification Rates'!$F$74+'Calcification Rates'!$G$74)*($A90+(2*'Calcification Rates'!$F$74+'Calcification Rates'!$G$74)))*('Calcification Rates'!$H$74+'Calcification Rates'!$I$74)</f>
        <v>29.590569346398063</v>
      </c>
      <c r="EY90" s="2">
        <f>$A90*'Calcification Rates'!$F$75*'Calcification Rates'!$H$75</f>
        <v>74.194548027210899</v>
      </c>
      <c r="EZ90" s="2">
        <f>$A90*('Calcification Rates'!$F$75-'Calcification Rates'!$G$75)*('Calcification Rates'!$H$75-'Calcification Rates'!$I$75)</f>
        <v>57.596097803280628</v>
      </c>
      <c r="FA90" s="2">
        <f>$A90*('Calcification Rates'!$F$75+'Calcification Rates'!$G$75)*('Calcification Rates'!$H$75+'Calcification Rates'!$I$75)</f>
        <v>92.723328140499518</v>
      </c>
      <c r="FB90" s="2">
        <f>((((1-'Calcification Rates'!$J$76)*$A90)*'Calcification Rates'!$F$76*0.1)+('Calcification Rates'!$J$76*$A90*'Calcification Rates'!$F$76))*'Calcification Rates'!$H$76</f>
        <v>50.798879999999997</v>
      </c>
      <c r="FC90" s="2">
        <f>((((1-'Calcification Rates'!$J$76)*$A90)*(('Calcification Rates'!$F$76-'Calcification Rates'!$G$76)*0.1))+('Calcification Rates'!$J$76*$A90*('Calcification Rates'!$F$76-'Calcification Rates'!$G$76)))*('Calcification Rates'!$H$76-'Calcification Rates'!$I$76)</f>
        <v>35.554700543999999</v>
      </c>
      <c r="FD90" s="2">
        <f>((((1-'Calcification Rates'!$J$76)*$A90)*(('Calcification Rates'!$F$76+'Calcification Rates'!$G$76)*0.1))+('Calcification Rates'!$J$76*$A90*('Calcification Rates'!$F$76+'Calcification Rates'!$G$76)))*('Calcification Rates'!$H$76+'Calcification Rates'!$I$76)</f>
        <v>68.743302143999998</v>
      </c>
      <c r="FE90" s="113">
        <f>$A90*'Calcification Rates'!$F$77*'Calcification Rates'!$H$77</f>
        <v>155.76000000000002</v>
      </c>
      <c r="FF90" s="113">
        <f>$A90*('Calcification Rates'!$F$77-'Calcification Rates'!$G$77)*('Calcification Rates'!$H$77-'Calcification Rates'!$I$77)</f>
        <v>108.84720000000002</v>
      </c>
      <c r="FG90" s="113">
        <f>$A90*('Calcification Rates'!$F$77+'Calcification Rates'!$G$77)*('Calcification Rates'!$H$77+'Calcification Rates'!$I$77)</f>
        <v>211.02400000000003</v>
      </c>
      <c r="FH90" s="113">
        <f>$A90*'Calcification Rates'!$F$81*'Calcification Rates'!$H$81</f>
        <v>15.664</v>
      </c>
      <c r="FI90" s="113">
        <f>$A90*('Calcification Rates'!$F$81-'Calcification Rates'!$G$81)*('Calcification Rates'!$H$81-'Calcification Rates'!$I$81)</f>
        <v>8.8879999999999999</v>
      </c>
      <c r="FJ90" s="113">
        <f>$A90*('Calcification Rates'!$F$81+'Calcification Rates'!$G$81)*('Calcification Rates'!$H$81+'Calcification Rates'!$I$81)</f>
        <v>22.44</v>
      </c>
      <c r="FK90" s="113">
        <f>$A90*'Calcification Rates'!$F$84*'Calcification Rates'!$H$84</f>
        <v>15.664</v>
      </c>
      <c r="FL90" s="113">
        <f>$A90*('Calcification Rates'!$F$84-'Calcification Rates'!$G$84)*('Calcification Rates'!$H$84-'Calcification Rates'!$I$84)</f>
        <v>8.8879999999999999</v>
      </c>
      <c r="FM90" s="113">
        <f>$A90*('Calcification Rates'!$F$84+'Calcification Rates'!$G$84)*('Calcification Rates'!$H$84+'Calcification Rates'!$I$84)</f>
        <v>22.44</v>
      </c>
    </row>
    <row r="91" spans="1:169" x14ac:dyDescent="0.3">
      <c r="A91" s="1">
        <v>89</v>
      </c>
      <c r="B91" s="2">
        <f>((((1-'Calcification Rates'!$J$11)*A91)*'Calcification Rates'!$F$11*0.1)+('Calcification Rates'!$J$11*A91*'Calcification Rates'!$F$11))*'Calcification Rates'!$H$11</f>
        <v>201.10085119517777</v>
      </c>
      <c r="C91" s="2">
        <f>((((1-'Calcification Rates'!$J$11)*A91)*(('Calcification Rates'!$F$11-'Calcification Rates'!$G$11)*0.1))+('Calcification Rates'!$J$11*A91*('Calcification Rates'!$F$11-'Calcification Rates'!$G$11)))*('Calcification Rates'!$H$11-'Calcification Rates'!$I$11)</f>
        <v>143.83505406723771</v>
      </c>
      <c r="D91" s="2">
        <f>((((1-'Calcification Rates'!$J$11)*A91)*(('Calcification Rates'!$F$11+'Calcification Rates'!$G$11)*0.1))+('Calcification Rates'!$J$11*A91*('Calcification Rates'!$F$11+'Calcification Rates'!$G$11)))*('Calcification Rates'!$H$11+'Calcification Rates'!$I$11)</f>
        <v>267.46885180604875</v>
      </c>
      <c r="E91" s="2">
        <f>((((1-'Calcification Rates'!$J$12)*A91)*'Calcification Rates'!$F$12*0.1)+('Calcification Rates'!$J$12*A91*'Calcification Rates'!$F$12))*'Calcification Rates'!$H$12</f>
        <v>34.914905967270599</v>
      </c>
      <c r="F91" s="2">
        <f>((((1-'Calcification Rates'!$J$12)*A91)*(('Calcification Rates'!$F$12-'Calcification Rates'!$G$12)*0.1))+('Calcification Rates'!$J$12*A91*('Calcification Rates'!$F$12-'Calcification Rates'!$G$12)))*('Calcification Rates'!$H$12-'Calcification Rates'!$I$12)</f>
        <v>26.324150581776681</v>
      </c>
      <c r="G91" s="2">
        <f>((((1-'Calcification Rates'!$J$12)*A91)*(('Calcification Rates'!$F$12+'Calcification Rates'!$G$12)*0.1))+('Calcification Rates'!$J$12*A91*('Calcification Rates'!$F$12+'Calcification Rates'!$G$12)))*('Calcification Rates'!$H$12+'Calcification Rates'!$I$12)</f>
        <v>44.600652401474669</v>
      </c>
      <c r="H91" s="2">
        <f>(2*'Calcification Rates'!$F$13*'Calcification Rates'!$H$13)+0.1*'Calcification Rates'!$F$13*(A91+(2*'Calcification Rates'!$F$13))*'Calcification Rates'!$H$13</f>
        <v>19.54942385441943</v>
      </c>
      <c r="I91" s="2">
        <f>(2*('Calcification Rates'!$F$13-'Calcification Rates'!$G$13)*('Calcification Rates'!$H$13-'Calcification Rates'!$I$13))+(0.1*('Calcification Rates'!$F$13-'Calcification Rates'!$G$13)*(A91+(2*'Calcification Rates'!$F$13-'Calcification Rates'!$G$13)))*('Calcification Rates'!$H$13-'Calcification Rates'!$I$13)</f>
        <v>11.40594237420961</v>
      </c>
      <c r="J91" s="2">
        <f>(2*('Calcification Rates'!$F$13+'Calcification Rates'!$G$13)*('Calcification Rates'!$H$13+'Calcification Rates'!$I$13))+(0.1*('Calcification Rates'!$F$13+'Calcification Rates'!$G$13)*(A91+(2*'Calcification Rates'!$F$13+'Calcification Rates'!$G$13)))*('Calcification Rates'!$H$13+'Calcification Rates'!$I$13)</f>
        <v>29.857752796284942</v>
      </c>
      <c r="K91" s="2">
        <f>(2*'Calcification Rates'!$F$14*'Calcification Rates'!$H$14)+0.1*'Calcification Rates'!$F$14*(A91+(2*'Calcification Rates'!$F$14))*'Calcification Rates'!$H$14</f>
        <v>36.426916506564112</v>
      </c>
      <c r="L91" s="2">
        <f>(2*('Calcification Rates'!$F$14-'Calcification Rates'!$G$14)*('Calcification Rates'!$H$14-'Calcification Rates'!$I$14))+(0.1*('Calcification Rates'!$F$14-'Calcification Rates'!$G$14)*(A91+(2*'Calcification Rates'!$F$14-'Calcification Rates'!$G$14)))*('Calcification Rates'!$H$14-'Calcification Rates'!$I$14)</f>
        <v>22.769784137005736</v>
      </c>
      <c r="M91" s="2">
        <f>(2*('Calcification Rates'!$F$14+'Calcification Rates'!$G$14)*('Calcification Rates'!$H$14+'Calcification Rates'!$I$14))+(0.1*('Calcification Rates'!$F$14+'Calcification Rates'!$G$14)*(A91+(2*'Calcification Rates'!$F$14+'Calcification Rates'!$G$14)))*('Calcification Rates'!$H$14+'Calcification Rates'!$I$14)</f>
        <v>53.330798293572748</v>
      </c>
      <c r="N91" s="2">
        <f>((((((((($A91*2)/PI())/2)+'Calcification Rates'!$F$15)^2)*PI())/2))-((((((($A91*2)/PI())/2)^2)*PI())/2)))*'Calcification Rates'!$H$15</f>
        <v>110.74851034970406</v>
      </c>
      <c r="O91" s="2">
        <f>((((((((($A91*2)/PI())/2)+('Calcification Rates'!$F$15-'Calcification Rates'!$G$15))^2)*PI())/2))-((((((($A91*2)/PI())/2)^2)*PI())/2)))*('Calcification Rates'!$H$15-'Calcification Rates'!$I$15)</f>
        <v>84.581605309819537</v>
      </c>
      <c r="P91" s="2">
        <f>((((((((($A91*2)/PI())/2)+('Calcification Rates'!$F$15+'Calcification Rates'!$G$15))^2)*PI())/2))-((((((($A91*2)/PI())/2)^2)*PI())/2)))*('Calcification Rates'!$H$15+'Calcification Rates'!$I$15)</f>
        <v>140.15931199832067</v>
      </c>
      <c r="Q91" s="2">
        <f>(2*'Calcification Rates'!$F$16*'Calcification Rates'!$H$16)+0.1*'Calcification Rates'!$F$16*(A91+(2*'Calcification Rates'!$F$16))*'Calcification Rates'!$H$16</f>
        <v>36.426916506564112</v>
      </c>
      <c r="R91" s="2">
        <f>(2*('Calcification Rates'!$F$16-'Calcification Rates'!$G$16)*('Calcification Rates'!$H$16-'Calcification Rates'!$I$16))+(0.1*('Calcification Rates'!$F$16-'Calcification Rates'!$G$16)*(A91+(2*'Calcification Rates'!$F$16-'Calcification Rates'!$G$16)))*('Calcification Rates'!$H$16-'Calcification Rates'!$I$16)</f>
        <v>22.769784137005736</v>
      </c>
      <c r="S91" s="2">
        <f>(2*('Calcification Rates'!$F$16+'Calcification Rates'!$G$16)*('Calcification Rates'!$H$16+'Calcification Rates'!$I$16))+(0.1*('Calcification Rates'!$F$16+'Calcification Rates'!$G$16)*(A91+(2*'Calcification Rates'!$F$16+'Calcification Rates'!$G$16)))*('Calcification Rates'!$H$16+'Calcification Rates'!$I$16)</f>
        <v>53.330798293572748</v>
      </c>
      <c r="T91" s="2">
        <f>$A91*'Calcification Rates'!$F$17*'Calcification Rates'!$H$17</f>
        <v>109.01543201876233</v>
      </c>
      <c r="U91" s="2">
        <f>$A91*('Calcification Rates'!$F$17-'Calcification Rates'!$G$17)*('Calcification Rates'!$H$17-'Calcification Rates'!$I$17)</f>
        <v>83.469126299162866</v>
      </c>
      <c r="V91" s="2">
        <f>$A91*('Calcification Rates'!$F$17+'Calcification Rates'!$G$17)*('Calcification Rates'!$H$17+'Calcification Rates'!$I$17)</f>
        <v>137.61791223997545</v>
      </c>
      <c r="W91" s="2">
        <f>$A91*'Calcification Rates'!$F$22*'Calcification Rates'!$H$22</f>
        <v>15.841999999999999</v>
      </c>
      <c r="X91" s="2">
        <f>$A91*('Calcification Rates'!$F$22-'Calcification Rates'!$G$22)*('Calcification Rates'!$H$22-'Calcification Rates'!$I$22)</f>
        <v>8.988999999999999</v>
      </c>
      <c r="Y91" s="2">
        <f>$A91*('Calcification Rates'!$F$22+'Calcification Rates'!$G$22)*('Calcification Rates'!$H$22+'Calcification Rates'!$I$22)</f>
        <v>22.695</v>
      </c>
      <c r="Z91" s="2">
        <f>((((((((($A91*2)/PI())/2)+'Calcification Rates'!$F$25)^2)*PI())/2))-((((((($A91*2)/PI())/2)^2)*PI())/2)))*'Calcification Rates'!$H$25</f>
        <v>165.40409029994296</v>
      </c>
      <c r="AA91" s="2">
        <f>((((((((($A91*2)/PI())/2)+('Calcification Rates'!$F$25-'Calcification Rates'!$G$25))^2)*PI())/2))-((((((($A91*2)/PI())/2)^2)*PI())/2)))*('Calcification Rates'!$H$25-'Calcification Rates'!$I$25)</f>
        <v>72.403068317463678</v>
      </c>
      <c r="AB91" s="2">
        <f>((((((((($A91*2)/PI())/2)+('Calcification Rates'!$F$25+'Calcification Rates'!$G$25))^2)*PI())/2))-((((((($A91*2)/PI())/2)^2)*PI())/2)))*('Calcification Rates'!$H$25+'Calcification Rates'!$I$25)</f>
        <v>260.05105728572659</v>
      </c>
      <c r="AC91" s="2">
        <f>((((((((($A91*2)/PI())/2)+'Calcification Rates'!$F$26)^2)*PI())/2))-((((((($A91*2)/PI())/2)^2)*PI())/2)))*'Calcification Rates'!$H$26</f>
        <v>165.40409029994296</v>
      </c>
      <c r="AD91" s="2">
        <f>((((((((($A91*2)/PI())/2)+('Calcification Rates'!$F$26-'Calcification Rates'!$G$26))^2)*PI())/2))-((((((($A91*2)/PI())/2)^2)*PI())/2)))*('Calcification Rates'!$H$26-'Calcification Rates'!$I$26)</f>
        <v>72.403068317463678</v>
      </c>
      <c r="AE91" s="2">
        <f>((((((((($A91*2)/PI())/2)+('Calcification Rates'!$F$26+'Calcification Rates'!$G$26))^2)*PI())/2))-((((((($A91*2)/PI())/2)^2)*PI())/2)))*('Calcification Rates'!$H$26+'Calcification Rates'!$I$26)</f>
        <v>260.05105728572659</v>
      </c>
      <c r="AF91" s="2">
        <f>((((((((($A91*2)/PI())/2)+'Calcification Rates'!$F$27)^2)*PI())/2))-((((((($A91*2)/PI())/2)^2)*PI())/2)))*'Calcification Rates'!$H$27</f>
        <v>165.40409029994296</v>
      </c>
      <c r="AG91" s="2">
        <f>((((((((($A91*2)/PI())/2)+('Calcification Rates'!$F$27-'Calcification Rates'!$G$27))^2)*PI())/2))-((((((($A91*2)/PI())/2)^2)*PI())/2)))*('Calcification Rates'!$H$27-'Calcification Rates'!$I$27)</f>
        <v>72.403068317463678</v>
      </c>
      <c r="AH91" s="2">
        <f>((((((((($A91*2)/PI())/2)+('Calcification Rates'!$F$27+'Calcification Rates'!$G$27))^2)*PI())/2))-((((((($A91*2)/PI())/2)^2)*PI())/2)))*('Calcification Rates'!$H$27+'Calcification Rates'!$I$27)</f>
        <v>260.05105728572659</v>
      </c>
      <c r="AI91" s="2">
        <f>$A91*'Calcification Rates'!$F$29*'Calcification Rates'!$H$29</f>
        <v>143.61929999999995</v>
      </c>
      <c r="AJ91" s="2">
        <f>$A91*('Calcification Rates'!$F$29-'Calcification Rates'!$G$29)*('Calcification Rates'!$H$29-'Calcification Rates'!$I$29)</f>
        <v>132.88411999999997</v>
      </c>
      <c r="AK91" s="2">
        <f>$A91*('Calcification Rates'!$F$29+'Calcification Rates'!$G$29)*('Calcification Rates'!$H$29+'Calcification Rates'!$I$29)</f>
        <v>154.35447999999997</v>
      </c>
      <c r="AL91" s="2">
        <f>(2*'Calcification Rates'!$F$30*'Calcification Rates'!$H$30)+0.1*'Calcification Rates'!$F$30*($A91+(2*'Calcification Rates'!$F$30))*'Calcification Rates'!$H$30</f>
        <v>19.54942385441943</v>
      </c>
      <c r="AM91" s="2">
        <f>(2*('Calcification Rates'!$F$30-'Calcification Rates'!$G$30)*('Calcification Rates'!$H$30-'Calcification Rates'!$I$30))+(0.1*('Calcification Rates'!$F$30-'Calcification Rates'!$G$30)*($A91+(2*'Calcification Rates'!$F$30-'Calcification Rates'!$G$30)))*('Calcification Rates'!$H$30-'Calcification Rates'!$I$30)</f>
        <v>11.40594237420961</v>
      </c>
      <c r="AN91" s="2">
        <f>(2*('Calcification Rates'!$F$30+'Calcification Rates'!$G$30)*('Calcification Rates'!$H$30+'Calcification Rates'!$I$30))+(0.1*('Calcification Rates'!$F$30+'Calcification Rates'!$G$30)*($A91+(2*'Calcification Rates'!$F$30+'Calcification Rates'!$G$30)))*('Calcification Rates'!$H$30+'Calcification Rates'!$I$30)</f>
        <v>29.857752796284942</v>
      </c>
      <c r="AO91" s="2">
        <f>((((((((($A91*2)/PI())/2)+'Calcification Rates'!$F$31)^2)*PI())/2))-((((((($A91*2)/PI())/2)^2)*PI())/2)))*'Calcification Rates'!$H$31</f>
        <v>296.97246747324624</v>
      </c>
      <c r="AP91" s="2">
        <f>((((((((($A91*2)/PI())/2)+('Calcification Rates'!$F$31-'Calcification Rates'!$G$31))^2)*PI())/2))-((((((($A91*2)/PI())/2)^2)*PI())/2)))*('Calcification Rates'!$H$31-'Calcification Rates'!$I$31)</f>
        <v>184.8443337053946</v>
      </c>
      <c r="AQ91" s="2">
        <f>((((((((($A91*2)/PI())/2)+('Calcification Rates'!$F$31+'Calcification Rates'!$G$31))^2)*PI())/2))-((((((($A91*2)/PI())/2)^2)*PI())/2)))*('Calcification Rates'!$H$31+'Calcification Rates'!$I$31)</f>
        <v>436.61026690369386</v>
      </c>
      <c r="AR91" s="2">
        <f>(2*'Calcification Rates'!$F$32*'Calcification Rates'!$H$32)+0.1*'Calcification Rates'!$F$32*($A91+(2*'Calcification Rates'!$F$32))*'Calcification Rates'!$H$32</f>
        <v>19.54942385441943</v>
      </c>
      <c r="AS91" s="2">
        <f>(2*('Calcification Rates'!$F$32-'Calcification Rates'!$G$32)*('Calcification Rates'!$H$32-'Calcification Rates'!$I$32))+(0.1*('Calcification Rates'!$F$32-'Calcification Rates'!$G$32)*($A91+(2*'Calcification Rates'!$F$32-'Calcification Rates'!$G$32)))*('Calcification Rates'!$H$32-'Calcification Rates'!$I$32)</f>
        <v>11.40594237420961</v>
      </c>
      <c r="AT91" s="2">
        <f>(2*('Calcification Rates'!$F$32+'Calcification Rates'!$G$32)*('Calcification Rates'!$H$32+'Calcification Rates'!$I$32))+(0.1*('Calcification Rates'!$F$32+'Calcification Rates'!$G$32)*($A91+(2*'Calcification Rates'!$F$32+'Calcification Rates'!$G$32)))*('Calcification Rates'!$H$32+'Calcification Rates'!$I$32)</f>
        <v>29.857752796284942</v>
      </c>
      <c r="AU91" s="2">
        <f>((((((((($A91*2)/PI())/2)+'Calcification Rates'!$F$36)^2)*PI())/2))-((((((($A91*2)/PI())/2)^2)*PI())/2)))*'Calcification Rates'!$H$36</f>
        <v>116.9379040333426</v>
      </c>
      <c r="AV91" s="2">
        <f>((((((((($A91*2)/PI())/2)+('Calcification Rates'!$F$36-'Calcification Rates'!$G$36))^2)*PI())/2))-((((((($A91*2)/PI())/2)^2)*PI())/2)))*('Calcification Rates'!$H$36-'Calcification Rates'!$I$36)</f>
        <v>89.76484281393175</v>
      </c>
      <c r="AW91" s="2">
        <f>((((((((($A91*2)/PI())/2)+('Calcification Rates'!$F$36+'Calcification Rates'!$G$36))^2)*PI())/2))-((((((($A91*2)/PI())/2)^2)*PI())/2)))*('Calcification Rates'!$H$36+'Calcification Rates'!$I$36)</f>
        <v>147.15963593573815</v>
      </c>
      <c r="AX91" s="2">
        <f>$A91*'Calcification Rates'!$F$37*'Calcification Rates'!$H$37</f>
        <v>115.0231227861953</v>
      </c>
      <c r="AY91" s="2">
        <f>$A91*('Calcification Rates'!$F$37-'Calcification Rates'!$G$37)*('Calcification Rates'!$H$37-'Calcification Rates'!$I$37)</f>
        <v>88.541167392543031</v>
      </c>
      <c r="AZ91" s="2">
        <f>$A91*('Calcification Rates'!$F$37+'Calcification Rates'!$G$37)*('Calcification Rates'!$H$37+'Calcification Rates'!$I$37)</f>
        <v>144.34867118025841</v>
      </c>
      <c r="BA91" s="2">
        <f>$A91*'Calcification Rates'!$F$38*'Calcification Rates'!$H$38</f>
        <v>171.18930466666669</v>
      </c>
      <c r="BB91" s="2">
        <f>$A91*('Calcification Rates'!$F$38-'Calcification Rates'!$G$38)*('Calcification Rates'!$H$38-'Calcification Rates'!$I$38)</f>
        <v>130.61874096969697</v>
      </c>
      <c r="BC91" s="2">
        <f>$A91*('Calcification Rates'!$F$38+'Calcification Rates'!$G$38)*('Calcification Rates'!$H$38+'Calcification Rates'!$I$38)</f>
        <v>216.48760500000003</v>
      </c>
      <c r="BD91" s="2">
        <f>(2*'Calcification Rates'!$F$39*'Calcification Rates'!$H$39)+0.1*'Calcification Rates'!$F$39*(AN91+(2*'Calcification Rates'!$F$39))*'Calcification Rates'!$H$39</f>
        <v>9.1732452104366509</v>
      </c>
      <c r="BE91" s="2">
        <f>(2*('Calcification Rates'!$F$39-'Calcification Rates'!$G$39)*('Calcification Rates'!$H$39-'Calcification Rates'!$I$39))+(0.1*('Calcification Rates'!$F$39-'Calcification Rates'!$G$39)*(AN91+(2*'Calcification Rates'!$F$39-'Calcification Rates'!$G$39)))*('Calcification Rates'!$H$39-'Calcification Rates'!$I$39)</f>
        <v>5.3345053086103817</v>
      </c>
      <c r="BF91" s="2">
        <f>(2*('Calcification Rates'!$F$39+'Calcification Rates'!$G$39)*('Calcification Rates'!$H$39+'Calcification Rates'!$I$39))+(0.1*('Calcification Rates'!$F$39+'Calcification Rates'!$G$39)*(AN91+(2*'Calcification Rates'!$F$39+'Calcification Rates'!$G$39)))*('Calcification Rates'!$H$39+'Calcification Rates'!$I$39)</f>
        <v>14.05592315433384</v>
      </c>
      <c r="BG91" s="2">
        <f>((((((((($A91*2)/PI())/2)+'Calcification Rates'!$F$40)^2)*PI())/2))-((((((($A91*2)/PI())/2)^2)*PI())/2)))*'Calcification Rates'!$H$40</f>
        <v>116.9379040333426</v>
      </c>
      <c r="BH91" s="2">
        <f>((((((((($A91*2)/PI())/2)+('Calcification Rates'!$F$40-'Calcification Rates'!$G$40))^2)*PI())/2))-((((((($A91*2)/PI())/2)^2)*PI())/2)))*('Calcification Rates'!$H$40-'Calcification Rates'!$I$40)</f>
        <v>89.76484281393175</v>
      </c>
      <c r="BI91" s="2">
        <f>((((((((($A91*2)/PI())/2)+('Calcification Rates'!$F$40+'Calcification Rates'!$G$40))^2)*PI())/2))-((((((($A91*2)/PI())/2)^2)*PI())/2)))*('Calcification Rates'!$H$40+'Calcification Rates'!$I$40)</f>
        <v>147.15963593573815</v>
      </c>
      <c r="BJ91" s="2">
        <f>((((((((($A91*2)/PI())/2)+'Calcification Rates'!$F$41)^2)*PI())/2))-((((((($A91*2)/PI())/2)^2)*PI())/2)))*'Calcification Rates'!$H$41</f>
        <v>134.62246964754766</v>
      </c>
      <c r="BK91" s="2">
        <f>((((((((($A91*2)/PI())/2)+('Calcification Rates'!$F$41-'Calcification Rates'!$G$41))^2)*PI())/2))-((((((($A91*2)/PI())/2)^2)*PI())/2)))*('Calcification Rates'!$H$41-'Calcification Rates'!$I$41)</f>
        <v>108.15137383961708</v>
      </c>
      <c r="BL91" s="2">
        <f>((((((((($A91*2)/PI())/2)+('Calcification Rates'!$F$41+'Calcification Rates'!$G$41))^2)*PI())/2))-((((((($A91*2)/PI())/2)^2)*PI())/2)))*('Calcification Rates'!$H$41+'Calcification Rates'!$I$41)</f>
        <v>163.7017066453007</v>
      </c>
      <c r="BM91" s="2">
        <f>((((1-'Calcification Rates'!$J$42)*$A91)*'Calcification Rates'!$F$42*0.1)+('Calcification Rates'!$J$42*$A91*'Calcification Rates'!$F$42))*'Calcification Rates'!$H$42</f>
        <v>34.914905967270599</v>
      </c>
      <c r="BN91" s="2">
        <f>((((1-'Calcification Rates'!$J$42)*BI91)*(('Calcification Rates'!$F$42-'Calcification Rates'!$G$42)*0.1))+('Calcification Rates'!$J$42*BI91*('Calcification Rates'!$F$42-'Calcification Rates'!$G$42)))*('Calcification Rates'!$H$42-'Calcification Rates'!$I$42)</f>
        <v>43.526431639683217</v>
      </c>
      <c r="BO91" s="2">
        <f>((((1-'Calcification Rates'!$J$42)*BI91)*(('Calcification Rates'!$F$42+'Calcification Rates'!$G$42)*0.1))+('Calcification Rates'!$J$42*BI91*('Calcification Rates'!$F$42+'Calcification Rates'!$G$42)))*('Calcification Rates'!$H$42+'Calcification Rates'!$I$42)</f>
        <v>73.746244605588956</v>
      </c>
      <c r="BP91" s="2">
        <f>(2*'Calcification Rates'!$F$43*'Calcification Rates'!$H$43)+0.1*'Calcification Rates'!$F$43*($A91+(2*'Calcification Rates'!$F$43))*'Calcification Rates'!$H$43</f>
        <v>19.54942385441943</v>
      </c>
      <c r="BQ91" s="2">
        <f>(2*('Calcification Rates'!$F$43-'Calcification Rates'!$G$43)*('Calcification Rates'!$H$43-'Calcification Rates'!$I$43))+(0.1*('Calcification Rates'!$F$43-'Calcification Rates'!$G$43)*($A91+(2*'Calcification Rates'!$F$43-'Calcification Rates'!$G$43)))*('Calcification Rates'!$H$43-'Calcification Rates'!$I$43)</f>
        <v>11.40594237420961</v>
      </c>
      <c r="BR91" s="2">
        <f>(2*('Calcification Rates'!$F$43+'Calcification Rates'!$G$43)*('Calcification Rates'!$H$43+'Calcification Rates'!$I$43))+(0.1*('Calcification Rates'!$F$43+'Calcification Rates'!$G$43)*($A91+(2*'Calcification Rates'!$F$43+'Calcification Rates'!$G$43)))*('Calcification Rates'!$H$43+'Calcification Rates'!$I$43)</f>
        <v>29.857752796284942</v>
      </c>
      <c r="BS91" s="2">
        <f>$A91*'Calcification Rates'!$F$44*'Calcification Rates'!$H$44</f>
        <v>142.07149111111113</v>
      </c>
      <c r="BT91" s="2">
        <f>$A91*('Calcification Rates'!$F$44-'Calcification Rates'!$G$44)*('Calcification Rates'!$H$44-'Calcification Rates'!$I$44)</f>
        <v>105.72208799862518</v>
      </c>
      <c r="BU91" s="2">
        <f>$A91*('Calcification Rates'!$F$44+'Calcification Rates'!$G$44)*('Calcification Rates'!$H$44+'Calcification Rates'!$I$44)</f>
        <v>182.50478614108863</v>
      </c>
      <c r="BV91" s="2">
        <f>(2*'Calcification Rates'!$F$45*'Calcification Rates'!$H$45)+0.1*'Calcification Rates'!$F$45*($A91+(2*'Calcification Rates'!$F$45))*'Calcification Rates'!$H$45</f>
        <v>19.54942385441943</v>
      </c>
      <c r="BW91" s="2">
        <f>(2*('Calcification Rates'!$F$45-'Calcification Rates'!$G$45)*('Calcification Rates'!$H$45-'Calcification Rates'!$I$45))+(0.1*('Calcification Rates'!$F$45-'Calcification Rates'!$G$45)*($A91+(2*'Calcification Rates'!$F$45-'Calcification Rates'!$G$45)))*('Calcification Rates'!$H$45-'Calcification Rates'!$I$45)</f>
        <v>11.40594237420961</v>
      </c>
      <c r="BX91" s="2">
        <f>(2*('Calcification Rates'!$F$45+'Calcification Rates'!$G$45)*('Calcification Rates'!$H$45+'Calcification Rates'!$I$45))+(0.1*('Calcification Rates'!$F$45+'Calcification Rates'!$G$45)*($A91+(2*'Calcification Rates'!$F$45+'Calcification Rates'!$G$45)))*('Calcification Rates'!$H$45+'Calcification Rates'!$I$45)</f>
        <v>29.857752796284942</v>
      </c>
      <c r="BY91" s="2">
        <f>$A91*'Calcification Rates'!$F$46*'Calcification Rates'!$H$46</f>
        <v>36.098400000000005</v>
      </c>
      <c r="BZ91" s="2">
        <f>$A91*('Calcification Rates'!$F$46-'Calcification Rates'!$G$46)*('Calcification Rates'!$H$46-'Calcification Rates'!$I$46)</f>
        <v>27.841425000000001</v>
      </c>
      <c r="CA91" s="2">
        <f>$A91*('Calcification Rates'!$F$46+'Calcification Rates'!$G$46)*('Calcification Rates'!$H$46+'Calcification Rates'!$I$46)</f>
        <v>45.196425000000005</v>
      </c>
      <c r="CB91" s="2">
        <f>(2*'Calcification Rates'!$F$47*'Calcification Rates'!$H$47)+0.1*'Calcification Rates'!$F$47*(BL91+(2*'Calcification Rates'!$F$47))*'Calcification Rates'!$H$47</f>
        <v>32.655423200236399</v>
      </c>
      <c r="CC91" s="2">
        <f>(2*('Calcification Rates'!$F$47-'Calcification Rates'!$G$47)*('Calcification Rates'!$H$47-'Calcification Rates'!$I$47))+(0.1*('Calcification Rates'!$F$47-'Calcification Rates'!$G$47)*(BL91+(2*'Calcification Rates'!$F$47-'Calcification Rates'!$G$47)))*('Calcification Rates'!$H$47-'Calcification Rates'!$I$47)</f>
        <v>19.07468565052714</v>
      </c>
      <c r="CD91" s="2">
        <f>(2*('Calcification Rates'!$F$47+'Calcification Rates'!$G$47)*('Calcification Rates'!$H$47+'Calcification Rates'!$I$47))+(0.1*('Calcification Rates'!$F$47+'Calcification Rates'!$G$47)*(BL91+(2*'Calcification Rates'!$F$47+'Calcification Rates'!$G$47)))*('Calcification Rates'!$H$47+'Calcification Rates'!$I$47)</f>
        <v>49.816812490213842</v>
      </c>
      <c r="CE91" s="2">
        <f>(2*'Calcification Rates'!$F$48*'Calcification Rates'!$H$48)+0.1*'Calcification Rates'!$F$48*($A91+(2*'Calcification Rates'!$F$48))*'Calcification Rates'!$H$48</f>
        <v>19.54942385441943</v>
      </c>
      <c r="CF91" s="2">
        <f>(2*('Calcification Rates'!$F$48-'Calcification Rates'!$G$48)*('Calcification Rates'!$H$48-'Calcification Rates'!$I$48))+(0.1*('Calcification Rates'!$F$48-'Calcification Rates'!$G$48)*($A91+(2*'Calcification Rates'!$F$48-'Calcification Rates'!$G$48)))*('Calcification Rates'!$H$48-'Calcification Rates'!$I$48)</f>
        <v>11.40594237420961</v>
      </c>
      <c r="CG91" s="2">
        <f>(2*('Calcification Rates'!$F$48+'Calcification Rates'!$G$48)*('Calcification Rates'!$H$48+'Calcification Rates'!$I$48))+(0.1*('Calcification Rates'!$F$48+'Calcification Rates'!$G$48)*($A91+(2*'Calcification Rates'!$F$48+'Calcification Rates'!$G$48)))*('Calcification Rates'!$H$48+'Calcification Rates'!$I$48)</f>
        <v>29.857752796284942</v>
      </c>
      <c r="CH91" s="2">
        <f>((((1-'Calcification Rates'!$J$52)*$A91)*'Calcification Rates'!$F$52*0.1)+('Calcification Rates'!$J$52*$A91*'Calcification Rates'!$F$52))*'Calcification Rates'!$H$52</f>
        <v>197.10551251999999</v>
      </c>
      <c r="CI91" s="2">
        <f>((((1-'Calcification Rates'!$J$52)*$A91)*(('Calcification Rates'!$F$52-'Calcification Rates'!$G$52)*0.1))+('Calcification Rates'!$J$52*$A91*('Calcification Rates'!$F$52-'Calcification Rates'!$G$52)))*('Calcification Rates'!$H$52-'Calcification Rates'!$I$52)</f>
        <v>129.02804084231269</v>
      </c>
      <c r="CJ91" s="2">
        <f>((((1-'Calcification Rates'!$J$52)*$A91)*(('Calcification Rates'!$F$52+'Calcification Rates'!$G$52)*0.1))+('Calcification Rates'!$J$52*$A91*('Calcification Rates'!$F$52+'Calcification Rates'!$G$52)))*('Calcification Rates'!$H$52+'Calcification Rates'!$I$52)</f>
        <v>278.85992208522077</v>
      </c>
      <c r="CK91" s="2">
        <f>((((1-'Calcification Rates'!$J$53)*$A91)*'Calcification Rates'!$F$53*0.1)+('Calcification Rates'!$J$53*$A91*'Calcification Rates'!$F$53))*'Calcification Rates'!$H$53</f>
        <v>235.87353260327285</v>
      </c>
      <c r="CL91" s="2">
        <f>((((1-'Calcification Rates'!$J$53)*$A91)*(('Calcification Rates'!$F$53-'Calcification Rates'!$G$53)*0.1))+('Calcification Rates'!$J$53*$A91*('Calcification Rates'!$F$53-'Calcification Rates'!$G$53)))*('Calcification Rates'!$H$53-'Calcification Rates'!$I$53)</f>
        <v>163.24472638835027</v>
      </c>
      <c r="CM91" s="2">
        <f>((((1-'Calcification Rates'!$J$53)*$A91)*(('Calcification Rates'!$F$53+'Calcification Rates'!$G$53)*0.1))+('Calcification Rates'!$J$53*$A91*('Calcification Rates'!$F$53+'Calcification Rates'!$G$53)))*('Calcification Rates'!$H$53+'Calcification Rates'!$I$53)</f>
        <v>321.79102956821333</v>
      </c>
      <c r="CN91" s="2">
        <f>((((1-'Calcification Rates'!$J$54)*$A91)*'Calcification Rates'!$F$54*0.1)+('Calcification Rates'!$J$54*$A91*'Calcification Rates'!$F$54))*'Calcification Rates'!$H$54</f>
        <v>201.10085119517777</v>
      </c>
      <c r="CO91" s="2">
        <f>((((1-'Calcification Rates'!$J$54)*$A91)*(('Calcification Rates'!$F$54-'Calcification Rates'!$G$54)*0.1))+('Calcification Rates'!$J$54*$A91*('Calcification Rates'!$F$54-'Calcification Rates'!$G$54)))*('Calcification Rates'!$H$54-'Calcification Rates'!$I$54)</f>
        <v>143.83505406723771</v>
      </c>
      <c r="CP91" s="2">
        <f>((((1-'Calcification Rates'!$J$54)*$A91)*(('Calcification Rates'!$F$54+'Calcification Rates'!$G$54)*0.1))+('Calcification Rates'!$J$54*$A91*('Calcification Rates'!$F$54+'Calcification Rates'!$G$54)))*('Calcification Rates'!$H$54+'Calcification Rates'!$I$54)</f>
        <v>267.46885180604875</v>
      </c>
      <c r="CQ91" s="2">
        <f>((((1-'Calcification Rates'!$J$55)*$A91)*'Calcification Rates'!$F$55*0.1)+('Calcification Rates'!$J$55*$A91*'Calcification Rates'!$F$55))*'Calcification Rates'!$H$55</f>
        <v>201.11623092760419</v>
      </c>
      <c r="CR91" s="2">
        <f>((((1-'Calcification Rates'!$J$55)*$A91)*(('Calcification Rates'!$F$55-'Calcification Rates'!$G$55)*0.1))+('Calcification Rates'!$J$55*$A91*('Calcification Rates'!$F$55-'Calcification Rates'!$G$55)))*('Calcification Rates'!$H$55-'Calcification Rates'!$I$55)</f>
        <v>146.96086283044846</v>
      </c>
      <c r="CS91" s="2">
        <f>((((1-'Calcification Rates'!$J$55)*$A91)*(('Calcification Rates'!$F$55+'Calcification Rates'!$G$55)*0.1))+('Calcification Rates'!$J$55*$A91*('Calcification Rates'!$F$55+'Calcification Rates'!$G$55)))*('Calcification Rates'!$H$55+'Calcification Rates'!$I$55)</f>
        <v>263.50720992184557</v>
      </c>
      <c r="CT91" s="2">
        <f>((((1-'Calcification Rates'!$J$56)*$A91)*'Calcification Rates'!$F$56*0.1)+('Calcification Rates'!$J$56*$A91*'Calcification Rates'!$F$56))*'Calcification Rates'!$H$56</f>
        <v>194.25730811666665</v>
      </c>
      <c r="CU91" s="2">
        <f>((((1-'Calcification Rates'!$J$56)*$A91)*(('Calcification Rates'!$F$56-'Calcification Rates'!$G$56)*0.1))+('Calcification Rates'!$J$56*$A91*('Calcification Rates'!$F$56-'Calcification Rates'!$G$56)))*('Calcification Rates'!$H$56-'Calcification Rates'!$I$56)</f>
        <v>143.94358386105333</v>
      </c>
      <c r="CV91" s="2">
        <f>((((1-'Calcification Rates'!$J$56)*$A91)*(('Calcification Rates'!$F$56+'Calcification Rates'!$G$56)*0.1))+('Calcification Rates'!$J$56*$A91*('Calcification Rates'!$F$56+'Calcification Rates'!$G$56)))*('Calcification Rates'!$H$56+'Calcification Rates'!$I$56)</f>
        <v>251.97036457742956</v>
      </c>
      <c r="CW91" s="2">
        <f>((((1-'Calcification Rates'!$J$57)*$A91)*'Calcification Rates'!$F$57*0.1)+('Calcification Rates'!$J$57*$A91*'Calcification Rates'!$F$57))*'Calcification Rates'!$H$57</f>
        <v>198.67224693749998</v>
      </c>
      <c r="CX91" s="2">
        <f>((((1-'Calcification Rates'!$J$57)*$A91)*(('Calcification Rates'!$F$57-'Calcification Rates'!$G$57)*0.1))+('Calcification Rates'!$J$57*$A91*('Calcification Rates'!$F$57-'Calcification Rates'!$G$57)))*('Calcification Rates'!$H$57-'Calcification Rates'!$I$57)</f>
        <v>130.10285464364432</v>
      </c>
      <c r="CY91" s="2">
        <f>((((1-'Calcification Rates'!$J$57)*$A91)*(('Calcification Rates'!$F$57+'Calcification Rates'!$G$57)*0.1))+('Calcification Rates'!$J$57*$A91*('Calcification Rates'!$F$57+'Calcification Rates'!$G$57)))*('Calcification Rates'!$H$57+'Calcification Rates'!$I$57)</f>
        <v>279.57385957327153</v>
      </c>
      <c r="CZ91" s="2">
        <f>((((1-'Calcification Rates'!$J$58)*$A91)*'Calcification Rates'!$F$58*0.1)+('Calcification Rates'!$J$58*$A91*'Calcification Rates'!$F$58))*'Calcification Rates'!$H$58</f>
        <v>201.10085119517777</v>
      </c>
      <c r="DA91" s="2">
        <f>((((1-'Calcification Rates'!$J$58)*$A91)*(('Calcification Rates'!$F$58-'Calcification Rates'!$G$58)*0.1))+('Calcification Rates'!$J$58*$A91*('Calcification Rates'!$F$58-'Calcification Rates'!$G$58)))*('Calcification Rates'!$H$58-'Calcification Rates'!$I$58)</f>
        <v>143.83505406723771</v>
      </c>
      <c r="DB91" s="2">
        <f>((((1-'Calcification Rates'!$J$58)*$A91)*(('Calcification Rates'!$F$58+'Calcification Rates'!$G$58)*0.1))+('Calcification Rates'!$J$58*$A91*('Calcification Rates'!$F$58+'Calcification Rates'!$G$58)))*('Calcification Rates'!$H$58+'Calcification Rates'!$I$58)</f>
        <v>267.46885180604875</v>
      </c>
      <c r="DC91" s="2">
        <f>((((1-'Calcification Rates'!$J$59)*$A91)*'Calcification Rates'!$F$59*0.1)+('Calcification Rates'!$J$59*$A91*'Calcification Rates'!$F$59))*'Calcification Rates'!$H$59</f>
        <v>166.70986583999999</v>
      </c>
      <c r="DD91" s="2">
        <f>((((1-'Calcification Rates'!$J$59)*$A91)*(('Calcification Rates'!$F$59-'Calcification Rates'!$G$59)*0.1))+('Calcification Rates'!$J$59*$A91*('Calcification Rates'!$F$59-'Calcification Rates'!$G$59)))*('Calcification Rates'!$H$59-'Calcification Rates'!$I$59)</f>
        <v>129.32516129999999</v>
      </c>
      <c r="DE91" s="2">
        <f>((((1-'Calcification Rates'!$J$59)*$A91)*(('Calcification Rates'!$F$59+'Calcification Rates'!$G$59)*0.1))+('Calcification Rates'!$J$59*$A91*('Calcification Rates'!$F$59+'Calcification Rates'!$G$59)))*('Calcification Rates'!$H$59+'Calcification Rates'!$I$59)</f>
        <v>207.63952404000003</v>
      </c>
      <c r="DF91" s="2">
        <f>((((1-'Calcification Rates'!$J$60)*$A91)*'Calcification Rates'!$F$60*0.1)+('Calcification Rates'!$J$60*$A91*'Calcification Rates'!$F$60))*'Calcification Rates'!$H$60</f>
        <v>216.58384547560973</v>
      </c>
      <c r="DG91" s="2">
        <f>((((1-'Calcification Rates'!$J$60)*$A91)*(('Calcification Rates'!$F$60-'Calcification Rates'!$G$60)*0.1))+('Calcification Rates'!$J$60*$A91*('Calcification Rates'!$F$60-'Calcification Rates'!$G$60)))*('Calcification Rates'!$H$60-'Calcification Rates'!$I$60)</f>
        <v>165.47262339040552</v>
      </c>
      <c r="DH91" s="2">
        <f>((((1-'Calcification Rates'!$J$60)*$A91)*(('Calcification Rates'!$F$60+'Calcification Rates'!$G$60)*0.1))+('Calcification Rates'!$J$60*$A91*('Calcification Rates'!$F$60+'Calcification Rates'!$G$60)))*('Calcification Rates'!$H$60+'Calcification Rates'!$I$60)</f>
        <v>274.3640138484476</v>
      </c>
      <c r="DI91" s="2">
        <f>((((1-'Calcification Rates'!$J$61)*$A91)*'Calcification Rates'!$F$61*0.1)+('Calcification Rates'!$J$61*$A91*'Calcification Rates'!$F$61))*'Calcification Rates'!$H$61</f>
        <v>201.10085119517777</v>
      </c>
      <c r="DJ91" s="2">
        <f>((((1-'Calcification Rates'!$J$61)*$A91)*(('Calcification Rates'!$F$61-'Calcification Rates'!$G$61)*0.1))+('Calcification Rates'!$J$61*$A91*('Calcification Rates'!$F$61-'Calcification Rates'!$G$61)))*('Calcification Rates'!$H$61-'Calcification Rates'!$I$61)</f>
        <v>143.83505406723771</v>
      </c>
      <c r="DK91" s="2">
        <f>((((1-'Calcification Rates'!$J$61)*$A91)*(('Calcification Rates'!$F$61+'Calcification Rates'!$G$61)*0.1))+('Calcification Rates'!$J$61*$A91*('Calcification Rates'!$F$61+'Calcification Rates'!$G$61)))*('Calcification Rates'!$H$61+'Calcification Rates'!$I$61)</f>
        <v>267.46885180604875</v>
      </c>
      <c r="DL91" s="2">
        <f>(2*'Calcification Rates'!$F$62*'Calcification Rates'!$H$62)+0.1*'Calcification Rates'!$F$62*(CV91+(2*'Calcification Rates'!$F$62))*'Calcification Rates'!$H$62</f>
        <v>48.141668763642109</v>
      </c>
      <c r="DM91" s="2">
        <f>(2*('Calcification Rates'!$F$62-'Calcification Rates'!$G$62)*('Calcification Rates'!$H$62-'Calcification Rates'!$I$62))+(0.1*('Calcification Rates'!$F$62-'Calcification Rates'!$G$62)*(CV91+(2*'Calcification Rates'!$F$62-'Calcification Rates'!$G$62)))*('Calcification Rates'!$H$62-'Calcification Rates'!$I$62)</f>
        <v>28.136187822635385</v>
      </c>
      <c r="DN91" s="2">
        <f>(2*('Calcification Rates'!$F$62+'Calcification Rates'!$G$62)*('Calcification Rates'!$H$62+'Calcification Rates'!$I$62))+(0.1*('Calcification Rates'!$F$62+'Calcification Rates'!$G$62)*(CV91+(2*'Calcification Rates'!$F$62+'Calcification Rates'!$G$62)))*('Calcification Rates'!$H$62+'Calcification Rates'!$I$62)</f>
        <v>73.400737033404695</v>
      </c>
      <c r="DO91" s="2">
        <f>((((((((($A91*2)/PI())/2)+'Calcification Rates'!$F$63)^2)*PI())/2))-((((((($A91*2)/PI())/2)^2)*PI())/2)))*'Calcification Rates'!$H$63</f>
        <v>94.860767648814985</v>
      </c>
      <c r="DP91" s="2">
        <f>((((((((($A91*2)/PI())/2)+('Calcification Rates'!$F$63-'Calcification Rates'!$G$63))^2)*PI())/2))-((((((($A91*2)/PI())/2)^2)*PI())/2)))*('Calcification Rates'!$H$63-'Calcification Rates'!$I$63)</f>
        <v>69.867324790502749</v>
      </c>
      <c r="DQ91" s="2">
        <f>((((((((($A91*2)/PI())/2)+('Calcification Rates'!$F$63+'Calcification Rates'!$G$63))^2)*PI())/2))-((((((($A91*2)/PI())/2)^2)*PI())/2)))*('Calcification Rates'!$H$63+'Calcification Rates'!$I$63)</f>
        <v>122.66032180897383</v>
      </c>
      <c r="DR91" s="2">
        <f>(2*'Calcification Rates'!$F$64*'Calcification Rates'!$H$64)+0.1*'Calcification Rates'!$F$64*($A91+(2*'Calcification Rates'!$F$64))*'Calcification Rates'!$H$64</f>
        <v>19.54942385441943</v>
      </c>
      <c r="DS91" s="2">
        <f>(2*('Calcification Rates'!$F$64-'Calcification Rates'!$G$64)*('Calcification Rates'!$H$64-'Calcification Rates'!$I$64))+(0.1*('Calcification Rates'!$F$64-'Calcification Rates'!$G$64)*($A91+(2*'Calcification Rates'!$F$64-'Calcification Rates'!$G$64)))*('Calcification Rates'!$H$64-'Calcification Rates'!$I$64)</f>
        <v>11.40594237420961</v>
      </c>
      <c r="DT91" s="2">
        <f>(2*('Calcification Rates'!$F$64+'Calcification Rates'!$G$64)*('Calcification Rates'!$H$64+'Calcification Rates'!$I$64))+(0.1*('Calcification Rates'!$F$64+'Calcification Rates'!$G$64)*($A91+(2*'Calcification Rates'!$F$64+'Calcification Rates'!$G$64)))*('Calcification Rates'!$H$64+'Calcification Rates'!$I$64)</f>
        <v>29.857752796284942</v>
      </c>
      <c r="DU91" s="2">
        <f>((((((((($A91*2)/PI())/2)+'Calcification Rates'!$F$65)^2)*PI())/2))-((((((($A91*2)/PI())/2)^2)*PI())/2)))*'Calcification Rates'!$H$65</f>
        <v>94.860767648814985</v>
      </c>
      <c r="DV91" s="2">
        <f>((((((((($A91*2)/PI())/2)+('Calcification Rates'!$F$65-'Calcification Rates'!$G$65))^2)*PI())/2))-((((((($A91*2)/PI())/2)^2)*PI())/2)))*('Calcification Rates'!$H$65-'Calcification Rates'!$I$65)</f>
        <v>69.867324790502749</v>
      </c>
      <c r="DW91" s="2">
        <f>((((((((($A91*2)/PI())/2)+('Calcification Rates'!$F$65+'Calcification Rates'!$G$65))^2)*PI())/2))-((((((($A91*2)/PI())/2)^2)*PI())/2)))*('Calcification Rates'!$H$65+'Calcification Rates'!$I$65)</f>
        <v>122.66032180897383</v>
      </c>
      <c r="DX91" s="2">
        <f>(2*'Calcification Rates'!$F$66*'Calcification Rates'!$H$66)+0.1*'Calcification Rates'!$F$66*(DH91+(2*'Calcification Rates'!$F$66))*'Calcification Rates'!$H$66</f>
        <v>52.070510096410786</v>
      </c>
      <c r="DY91" s="2">
        <f>(2*('Calcification Rates'!$F$66-'Calcification Rates'!$G$66)*('Calcification Rates'!$H$66-'Calcification Rates'!$I$66))+(0.1*('Calcification Rates'!$F$66-'Calcification Rates'!$G$66)*(DH91+(2*'Calcification Rates'!$F$66-'Calcification Rates'!$G$66)))*('Calcification Rates'!$H$66-'Calcification Rates'!$I$66)</f>
        <v>30.435079708663469</v>
      </c>
      <c r="DZ91" s="2">
        <f>(2*('Calcification Rates'!$F$66+'Calcification Rates'!$G$66)*('Calcification Rates'!$H$66+'Calcification Rates'!$I$66))+(0.1*('Calcification Rates'!$F$66+'Calcification Rates'!$G$66)*(DH91+(2*'Calcification Rates'!$F$66+'Calcification Rates'!$G$66)))*('Calcification Rates'!$H$66+'Calcification Rates'!$I$66)</f>
        <v>79.383949501192035</v>
      </c>
      <c r="EA91" s="2">
        <f>((((((((($A91*2)/PI())/2)+'Calcification Rates'!$F$67)^2)*PI())/2))-((((((($A91*2)/PI())/2)^2)*PI())/2)))*'Calcification Rates'!$H$67</f>
        <v>94.860767648814985</v>
      </c>
      <c r="EB91" s="2">
        <f>((((((((($A91*2)/PI())/2)+('Calcification Rates'!$F$67-'Calcification Rates'!$G$67))^2)*PI())/2))-((((((($A91*2)/PI())/2)^2)*PI())/2)))*('Calcification Rates'!$H$67-'Calcification Rates'!$I$67)</f>
        <v>69.867324790502749</v>
      </c>
      <c r="EC91" s="2">
        <f>((((((((($A91*2)/PI())/2)+('Calcification Rates'!$F$67+'Calcification Rates'!$G$67))^2)*PI())/2))-((((((($A91*2)/PI())/2)^2)*PI())/2)))*('Calcification Rates'!$H$67+'Calcification Rates'!$I$67)</f>
        <v>122.66032180897383</v>
      </c>
      <c r="ED91" s="2">
        <f>((((((((($A91*2)/PI())/2)+'Calcification Rates'!$F$68)^2)*PI())/2))-((((((($A91*2)/PI())/2)^2)*PI())/2)))*'Calcification Rates'!$H$68</f>
        <v>94.860767648814985</v>
      </c>
      <c r="EE91" s="2">
        <f>((((((((($A91*2)/PI())/2)+('Calcification Rates'!$F$68-'Calcification Rates'!$G$68))^2)*PI())/2))-((((((($A91*2)/PI())/2)^2)*PI())/2)))*('Calcification Rates'!$H$68-'Calcification Rates'!$I$68)</f>
        <v>69.867324790502749</v>
      </c>
      <c r="EF91" s="2">
        <f>((((((((($A91*2)/PI())/2)+('Calcification Rates'!$F$68+'Calcification Rates'!$G$68))^2)*PI())/2))-((((((($A91*2)/PI())/2)^2)*PI())/2)))*('Calcification Rates'!$H$68+'Calcification Rates'!$I$68)</f>
        <v>122.66032180897383</v>
      </c>
      <c r="EG91" s="2">
        <f>((((1-'Calcification Rates'!$J$69)*$A91)*'Calcification Rates'!$F$69*0.1)+('Calcification Rates'!$J$69*$A91*'Calcification Rates'!$F$69))*'Calcification Rates'!$H$69</f>
        <v>27.316498550000006</v>
      </c>
      <c r="EH91" s="2">
        <f>((((1-'Calcification Rates'!$J$69)*EC91)*(('Calcification Rates'!$F$69-'Calcification Rates'!$G$69)*0.1))+('Calcification Rates'!$J$69*EC91*('Calcification Rates'!$F$69-'Calcification Rates'!$G$69)))*('Calcification Rates'!$H$69-'Calcification Rates'!$I$69)</f>
        <v>27.820307874895516</v>
      </c>
      <c r="EI91" s="2">
        <f>((((1-'Calcification Rates'!$J$69)*EC91)*(('Calcification Rates'!$F$69+'Calcification Rates'!$G$69)*0.1))+('Calcification Rates'!$J$69*EC91*('Calcification Rates'!$F$69+'Calcification Rates'!$G$69)))*('Calcification Rates'!$H$69+'Calcification Rates'!$I$69)</f>
        <v>48.520580474230755</v>
      </c>
      <c r="EJ91" s="2">
        <f>(2*'Calcification Rates'!$F$70*'Calcification Rates'!$H$70)+0.1*'Calcification Rates'!$F$70*(DT91+(2*'Calcification Rates'!$F$70))*'Calcification Rates'!$H$70</f>
        <v>9.1732452104366509</v>
      </c>
      <c r="EK91" s="2">
        <f>(2*('Calcification Rates'!$F$70-'Calcification Rates'!$G$70)*('Calcification Rates'!$H$70-'Calcification Rates'!$I$70))+(0.1*('Calcification Rates'!$F$70-'Calcification Rates'!$G$70)*(DT91+(2*'Calcification Rates'!$F$70-'Calcification Rates'!$G$70)))*('Calcification Rates'!$H$70-'Calcification Rates'!$I$70)</f>
        <v>5.3345053086103817</v>
      </c>
      <c r="EL91" s="2">
        <f>(2*('Calcification Rates'!$F$70+'Calcification Rates'!$G$70)*('Calcification Rates'!$H$70+'Calcification Rates'!$I$70))+(0.1*('Calcification Rates'!$F$70+'Calcification Rates'!$G$70)*(DT91+(2*'Calcification Rates'!$F$70+'Calcification Rates'!$G$70)))*('Calcification Rates'!$H$70+'Calcification Rates'!$I$70)</f>
        <v>14.05592315433384</v>
      </c>
      <c r="EM91" s="2">
        <f>((((1-'Calcification Rates'!$J$71)*$A91)*'Calcification Rates'!$F$71*0.1)+('Calcification Rates'!$J$71*$A91*'Calcification Rates'!$F$71))*'Calcification Rates'!$H$71</f>
        <v>201.10085119517777</v>
      </c>
      <c r="EN91" s="2">
        <f>((((1-'Calcification Rates'!$J$71)*$A91)*(('Calcification Rates'!$F$71-'Calcification Rates'!$G$71)*0.1))+('Calcification Rates'!$J$71*$A91*('Calcification Rates'!$F$71-'Calcification Rates'!$G$71)))*('Calcification Rates'!$H$71-'Calcification Rates'!$I$71)</f>
        <v>143.83505406723771</v>
      </c>
      <c r="EO91" s="2">
        <f>((((1-'Calcification Rates'!$J$71)*$A91)*(('Calcification Rates'!$F$71+'Calcification Rates'!$G$71)*0.1))+('Calcification Rates'!$J$71*$A91*('Calcification Rates'!$F$71+'Calcification Rates'!$G$71)))*('Calcification Rates'!$H$71+'Calcification Rates'!$I$71)</f>
        <v>267.46885180604875</v>
      </c>
      <c r="EP91" s="2">
        <f>(2*'Calcification Rates'!$F$72*'Calcification Rates'!$H$72)+0.1*'Calcification Rates'!$F$72*($A91+(2*'Calcification Rates'!$F$72))*'Calcification Rates'!$H$72</f>
        <v>19.54942385441943</v>
      </c>
      <c r="EQ91" s="2">
        <f>(2*('Calcification Rates'!$F$72-'Calcification Rates'!$G$72)*('Calcification Rates'!$H$72-'Calcification Rates'!$I$72))+(0.1*('Calcification Rates'!$F$72-'Calcification Rates'!$G$72)*($A91+(2*'Calcification Rates'!$F$72-'Calcification Rates'!$G$72)))*('Calcification Rates'!$H$72-'Calcification Rates'!$I$72)</f>
        <v>11.40594237420961</v>
      </c>
      <c r="ER91" s="2">
        <f>(2*('Calcification Rates'!$F$72+'Calcification Rates'!$G$72)*('Calcification Rates'!$H$72+'Calcification Rates'!$I$72))+(0.1*('Calcification Rates'!$F$72+'Calcification Rates'!$G$72)*($A91+(2*'Calcification Rates'!$F$72+'Calcification Rates'!$G$72)))*('Calcification Rates'!$H$72+'Calcification Rates'!$I$72)</f>
        <v>29.857752796284942</v>
      </c>
      <c r="ES91" s="2">
        <f>$A91*'Calcification Rates'!$F$73*'Calcification Rates'!$H$73</f>
        <v>120.15</v>
      </c>
      <c r="ET91" s="2">
        <f>$A91*('Calcification Rates'!$F$73-'Calcification Rates'!$G$73)*('Calcification Rates'!$H$73-'Calcification Rates'!$I$73)</f>
        <v>84.121910000000014</v>
      </c>
      <c r="EU91" s="2">
        <f>$A91*('Calcification Rates'!$F$73+'Calcification Rates'!$G$73)*('Calcification Rates'!$H$73+'Calcification Rates'!$I$73)</f>
        <v>162.55316000000005</v>
      </c>
      <c r="EV91" s="2">
        <f>(2*'Calcification Rates'!$F$74*'Calcification Rates'!$H$74)+0.1*'Calcification Rates'!$F$74*($A91+(2*'Calcification Rates'!$F$74))*'Calcification Rates'!$H$74</f>
        <v>19.54942385441943</v>
      </c>
      <c r="EW91" s="2">
        <f>(2*('Calcification Rates'!$F$74-'Calcification Rates'!$G$74)*('Calcification Rates'!$H$74-'Calcification Rates'!$I$74))+(0.1*('Calcification Rates'!$F$74-'Calcification Rates'!$G$74)*($A91+(2*'Calcification Rates'!$F$74-'Calcification Rates'!$G$74)))*('Calcification Rates'!$H$74-'Calcification Rates'!$I$74)</f>
        <v>11.40594237420961</v>
      </c>
      <c r="EX91" s="2">
        <f>(2*('Calcification Rates'!$F$74+'Calcification Rates'!$G$74)*('Calcification Rates'!$H$74+'Calcification Rates'!$I$74))+(0.1*('Calcification Rates'!$F$74+'Calcification Rates'!$G$74)*($A91+(2*'Calcification Rates'!$F$74+'Calcification Rates'!$G$74)))*('Calcification Rates'!$H$74+'Calcification Rates'!$I$74)</f>
        <v>29.857752796284942</v>
      </c>
      <c r="EY91" s="2">
        <f>$A91*'Calcification Rates'!$F$75*'Calcification Rates'!$H$75</f>
        <v>75.037667891156474</v>
      </c>
      <c r="EZ91" s="2">
        <f>$A91*('Calcification Rates'!$F$75-'Calcification Rates'!$G$75)*('Calcification Rates'!$H$75-'Calcification Rates'!$I$75)</f>
        <v>58.250598914681539</v>
      </c>
      <c r="FA91" s="2">
        <f>$A91*('Calcification Rates'!$F$75+'Calcification Rates'!$G$75)*('Calcification Rates'!$H$75+'Calcification Rates'!$I$75)</f>
        <v>93.777002323914274</v>
      </c>
      <c r="FB91" s="2">
        <f>((((1-'Calcification Rates'!$J$76)*$A91)*'Calcification Rates'!$F$76*0.1)+('Calcification Rates'!$J$76*$A91*'Calcification Rates'!$F$76))*'Calcification Rates'!$H$76</f>
        <v>51.376139999999999</v>
      </c>
      <c r="FC91" s="2">
        <f>((((1-'Calcification Rates'!$J$76)*$A91)*(('Calcification Rates'!$F$76-'Calcification Rates'!$G$76)*0.1))+('Calcification Rates'!$J$76*$A91*('Calcification Rates'!$F$76-'Calcification Rates'!$G$76)))*('Calcification Rates'!$H$76-'Calcification Rates'!$I$76)</f>
        <v>35.958731231999998</v>
      </c>
      <c r="FD91" s="2">
        <f>((((1-'Calcification Rates'!$J$76)*$A91)*(('Calcification Rates'!$F$76+'Calcification Rates'!$G$76)*0.1))+('Calcification Rates'!$J$76*$A91*('Calcification Rates'!$F$76+'Calcification Rates'!$G$76)))*('Calcification Rates'!$H$76+'Calcification Rates'!$I$76)</f>
        <v>69.52447603200001</v>
      </c>
      <c r="FE91" s="113">
        <f>$A91*'Calcification Rates'!$F$77*'Calcification Rates'!$H$77</f>
        <v>157.53000000000003</v>
      </c>
      <c r="FF91" s="113">
        <f>$A91*('Calcification Rates'!$F$77-'Calcification Rates'!$G$77)*('Calcification Rates'!$H$77-'Calcification Rates'!$I$77)</f>
        <v>110.08410000000002</v>
      </c>
      <c r="FG91" s="113">
        <f>$A91*('Calcification Rates'!$F$77+'Calcification Rates'!$G$77)*('Calcification Rates'!$H$77+'Calcification Rates'!$I$77)</f>
        <v>213.42200000000003</v>
      </c>
      <c r="FH91" s="113">
        <f>$A91*'Calcification Rates'!$F$81*'Calcification Rates'!$H$81</f>
        <v>15.841999999999999</v>
      </c>
      <c r="FI91" s="113">
        <f>$A91*('Calcification Rates'!$F$81-'Calcification Rates'!$G$81)*('Calcification Rates'!$H$81-'Calcification Rates'!$I$81)</f>
        <v>8.988999999999999</v>
      </c>
      <c r="FJ91" s="113">
        <f>$A91*('Calcification Rates'!$F$81+'Calcification Rates'!$G$81)*('Calcification Rates'!$H$81+'Calcification Rates'!$I$81)</f>
        <v>22.695</v>
      </c>
      <c r="FK91" s="113">
        <f>$A91*'Calcification Rates'!$F$84*'Calcification Rates'!$H$84</f>
        <v>15.841999999999999</v>
      </c>
      <c r="FL91" s="113">
        <f>$A91*('Calcification Rates'!$F$84-'Calcification Rates'!$G$84)*('Calcification Rates'!$H$84-'Calcification Rates'!$I$84)</f>
        <v>8.988999999999999</v>
      </c>
      <c r="FM91" s="113">
        <f>$A91*('Calcification Rates'!$F$84+'Calcification Rates'!$G$84)*('Calcification Rates'!$H$84+'Calcification Rates'!$I$84)</f>
        <v>22.695</v>
      </c>
    </row>
    <row r="92" spans="1:169" x14ac:dyDescent="0.3">
      <c r="A92" s="1">
        <v>90</v>
      </c>
      <c r="B92" s="2">
        <f>((((1-'Calcification Rates'!$J$11)*A92)*'Calcification Rates'!$F$11*0.1)+('Calcification Rates'!$J$11*A92*'Calcification Rates'!$F$11))*'Calcification Rates'!$H$11</f>
        <v>203.36041132096625</v>
      </c>
      <c r="C92" s="2">
        <f>((((1-'Calcification Rates'!$J$11)*A92)*(('Calcification Rates'!$F$11-'Calcification Rates'!$G$11)*0.1))+('Calcification Rates'!$J$11*A92*('Calcification Rates'!$F$11-'Calcification Rates'!$G$11)))*('Calcification Rates'!$H$11-'Calcification Rates'!$I$11)</f>
        <v>145.4511782702404</v>
      </c>
      <c r="D92" s="2">
        <f>((((1-'Calcification Rates'!$J$11)*A92)*(('Calcification Rates'!$F$11+'Calcification Rates'!$G$11)*0.1))+('Calcification Rates'!$J$11*A92*('Calcification Rates'!$F$11+'Calcification Rates'!$G$11)))*('Calcification Rates'!$H$11+'Calcification Rates'!$I$11)</f>
        <v>270.47411980386948</v>
      </c>
      <c r="E92" s="2">
        <f>((((1-'Calcification Rates'!$J$12)*A92)*'Calcification Rates'!$F$12*0.1)+('Calcification Rates'!$J$12*A92*'Calcification Rates'!$F$12))*'Calcification Rates'!$H$12</f>
        <v>35.307208281509595</v>
      </c>
      <c r="F92" s="2">
        <f>((((1-'Calcification Rates'!$J$12)*A92)*(('Calcification Rates'!$F$12-'Calcification Rates'!$G$12)*0.1))+('Calcification Rates'!$J$12*A92*('Calcification Rates'!$F$12-'Calcification Rates'!$G$12)))*('Calcification Rates'!$H$12-'Calcification Rates'!$I$12)</f>
        <v>26.619927554605631</v>
      </c>
      <c r="G92" s="2">
        <f>((((1-'Calcification Rates'!$J$12)*A92)*(('Calcification Rates'!$F$12+'Calcification Rates'!$G$12)*0.1))+('Calcification Rates'!$J$12*A92*('Calcification Rates'!$F$12+'Calcification Rates'!$G$12)))*('Calcification Rates'!$H$12+'Calcification Rates'!$I$12)</f>
        <v>45.101783327333926</v>
      </c>
      <c r="H92" s="2">
        <f>(2*'Calcification Rates'!$F$13*'Calcification Rates'!$H$13)+0.1*'Calcification Rates'!$F$13*(A92+(2*'Calcification Rates'!$F$13))*'Calcification Rates'!$H$13</f>
        <v>19.724868297851586</v>
      </c>
      <c r="I92" s="2">
        <f>(2*('Calcification Rates'!$F$13-'Calcification Rates'!$G$13)*('Calcification Rates'!$H$13-'Calcification Rates'!$I$13))+(0.1*('Calcification Rates'!$F$13-'Calcification Rates'!$G$13)*(A92+(2*'Calcification Rates'!$F$13-'Calcification Rates'!$G$13)))*('Calcification Rates'!$H$13-'Calcification Rates'!$I$13)</f>
        <v>11.508600581373877</v>
      </c>
      <c r="J92" s="2">
        <f>(2*('Calcification Rates'!$F$13+'Calcification Rates'!$G$13)*('Calcification Rates'!$H$13+'Calcification Rates'!$I$13))+(0.1*('Calcification Rates'!$F$13+'Calcification Rates'!$G$13)*(A92+(2*'Calcification Rates'!$F$13+'Calcification Rates'!$G$13)))*('Calcification Rates'!$H$13+'Calcification Rates'!$I$13)</f>
        <v>30.124936246171821</v>
      </c>
      <c r="K92" s="2">
        <f>(2*'Calcification Rates'!$F$14*'Calcification Rates'!$H$14)+0.1*'Calcification Rates'!$F$14*(A92+(2*'Calcification Rates'!$F$14))*'Calcification Rates'!$H$14</f>
        <v>36.74759505474529</v>
      </c>
      <c r="L92" s="2">
        <f>(2*('Calcification Rates'!$F$14-'Calcification Rates'!$G$14)*('Calcification Rates'!$H$14-'Calcification Rates'!$I$14))+(0.1*('Calcification Rates'!$F$14-'Calcification Rates'!$G$14)*(A92+(2*'Calcification Rates'!$F$14-'Calcification Rates'!$G$14)))*('Calcification Rates'!$H$14-'Calcification Rates'!$I$14)</f>
        <v>22.971151988604241</v>
      </c>
      <c r="M92" s="2">
        <f>(2*('Calcification Rates'!$F$14+'Calcification Rates'!$G$14)*('Calcification Rates'!$H$14+'Calcification Rates'!$I$14))+(0.1*('Calcification Rates'!$F$14+'Calcification Rates'!$G$14)*(A92+(2*'Calcification Rates'!$F$14+'Calcification Rates'!$G$14)))*('Calcification Rates'!$H$14+'Calcification Rates'!$I$14)</f>
        <v>53.798157581692926</v>
      </c>
      <c r="N92" s="2">
        <f>((((((((($A92*2)/PI())/2)+'Calcification Rates'!$F$15)^2)*PI())/2))-((((((($A92*2)/PI())/2)^2)*PI())/2)))*'Calcification Rates'!$H$15</f>
        <v>111.97340284429673</v>
      </c>
      <c r="O92" s="2">
        <f>((((((((($A92*2)/PI())/2)+('Calcification Rates'!$F$15-'Calcification Rates'!$G$15))^2)*PI())/2))-((((((($A92*2)/PI())/2)^2)*PI())/2)))*('Calcification Rates'!$H$15-'Calcification Rates'!$I$15)</f>
        <v>85.519460661494989</v>
      </c>
      <c r="P92" s="2">
        <f>((((((((($A92*2)/PI())/2)+('Calcification Rates'!$F$15+'Calcification Rates'!$G$15))^2)*PI())/2))-((((((($A92*2)/PI())/2)^2)*PI())/2)))*('Calcification Rates'!$H$15+'Calcification Rates'!$I$15)</f>
        <v>141.70558067517391</v>
      </c>
      <c r="Q92" s="2">
        <f>(2*'Calcification Rates'!$F$16*'Calcification Rates'!$H$16)+0.1*'Calcification Rates'!$F$16*(A92+(2*'Calcification Rates'!$F$16))*'Calcification Rates'!$H$16</f>
        <v>36.74759505474529</v>
      </c>
      <c r="R92" s="2">
        <f>(2*('Calcification Rates'!$F$16-'Calcification Rates'!$G$16)*('Calcification Rates'!$H$16-'Calcification Rates'!$I$16))+(0.1*('Calcification Rates'!$F$16-'Calcification Rates'!$G$16)*(A92+(2*'Calcification Rates'!$F$16-'Calcification Rates'!$G$16)))*('Calcification Rates'!$H$16-'Calcification Rates'!$I$16)</f>
        <v>22.971151988604241</v>
      </c>
      <c r="S92" s="2">
        <f>(2*('Calcification Rates'!$F$16+'Calcification Rates'!$G$16)*('Calcification Rates'!$H$16+'Calcification Rates'!$I$16))+(0.1*('Calcification Rates'!$F$16+'Calcification Rates'!$G$16)*(A92+(2*'Calcification Rates'!$F$16+'Calcification Rates'!$G$16)))*('Calcification Rates'!$H$16+'Calcification Rates'!$I$16)</f>
        <v>53.798157581692926</v>
      </c>
      <c r="T92" s="2">
        <f>$A92*'Calcification Rates'!$F$17*'Calcification Rates'!$H$17</f>
        <v>110.24032451335516</v>
      </c>
      <c r="U92" s="2">
        <f>$A92*('Calcification Rates'!$F$17-'Calcification Rates'!$G$17)*('Calcification Rates'!$H$17-'Calcification Rates'!$I$17)</f>
        <v>84.406981650838844</v>
      </c>
      <c r="V92" s="2">
        <f>$A92*('Calcification Rates'!$F$17+'Calcification Rates'!$G$17)*('Calcification Rates'!$H$17+'Calcification Rates'!$I$17)</f>
        <v>139.16418091682911</v>
      </c>
      <c r="W92" s="2">
        <f>$A92*'Calcification Rates'!$F$22*'Calcification Rates'!$H$22</f>
        <v>16.02</v>
      </c>
      <c r="X92" s="2">
        <f>$A92*('Calcification Rates'!$F$22-'Calcification Rates'!$G$22)*('Calcification Rates'!$H$22-'Calcification Rates'!$I$22)</f>
        <v>9.09</v>
      </c>
      <c r="Y92" s="2">
        <f>$A92*('Calcification Rates'!$F$22+'Calcification Rates'!$G$22)*('Calcification Rates'!$H$22+'Calcification Rates'!$I$22)</f>
        <v>22.95</v>
      </c>
      <c r="Z92" s="2">
        <f>((((((((($A92*2)/PI())/2)+'Calcification Rates'!$F$25)^2)*PI())/2))-((((((($A92*2)/PI())/2)^2)*PI())/2)))*'Calcification Rates'!$H$25</f>
        <v>167.23290029994268</v>
      </c>
      <c r="AA92" s="2">
        <f>((((((((($A92*2)/PI())/2)+('Calcification Rates'!$F$25-'Calcification Rates'!$G$25))^2)*PI())/2))-((((((($A92*2)/PI())/2)^2)*PI())/2)))*('Calcification Rates'!$H$25-'Calcification Rates'!$I$25)</f>
        <v>73.210799511657726</v>
      </c>
      <c r="AB92" s="2">
        <f>((((((((($A92*2)/PI())/2)+('Calcification Rates'!$F$25+'Calcification Rates'!$G$25))^2)*PI())/2))-((((((($A92*2)/PI())/2)^2)*PI())/2)))*('Calcification Rates'!$H$25+'Calcification Rates'!$I$25)</f>
        <v>262.90094609153249</v>
      </c>
      <c r="AC92" s="2">
        <f>((((((((($A92*2)/PI())/2)+'Calcification Rates'!$F$26)^2)*PI())/2))-((((((($A92*2)/PI())/2)^2)*PI())/2)))*'Calcification Rates'!$H$26</f>
        <v>167.23290029994268</v>
      </c>
      <c r="AD92" s="2">
        <f>((((((((($A92*2)/PI())/2)+('Calcification Rates'!$F$26-'Calcification Rates'!$G$26))^2)*PI())/2))-((((((($A92*2)/PI())/2)^2)*PI())/2)))*('Calcification Rates'!$H$26-'Calcification Rates'!$I$26)</f>
        <v>73.210799511657726</v>
      </c>
      <c r="AE92" s="2">
        <f>((((((((($A92*2)/PI())/2)+('Calcification Rates'!$F$26+'Calcification Rates'!$G$26))^2)*PI())/2))-((((((($A92*2)/PI())/2)^2)*PI())/2)))*('Calcification Rates'!$H$26+'Calcification Rates'!$I$26)</f>
        <v>262.90094609153249</v>
      </c>
      <c r="AF92" s="2">
        <f>((((((((($A92*2)/PI())/2)+'Calcification Rates'!$F$27)^2)*PI())/2))-((((((($A92*2)/PI())/2)^2)*PI())/2)))*'Calcification Rates'!$H$27</f>
        <v>167.23290029994268</v>
      </c>
      <c r="AG92" s="2">
        <f>((((((((($A92*2)/PI())/2)+('Calcification Rates'!$F$27-'Calcification Rates'!$G$27))^2)*PI())/2))-((((((($A92*2)/PI())/2)^2)*PI())/2)))*('Calcification Rates'!$H$27-'Calcification Rates'!$I$27)</f>
        <v>73.210799511657726</v>
      </c>
      <c r="AH92" s="2">
        <f>((((((((($A92*2)/PI())/2)+('Calcification Rates'!$F$27+'Calcification Rates'!$G$27))^2)*PI())/2))-((((((($A92*2)/PI())/2)^2)*PI())/2)))*('Calcification Rates'!$H$27+'Calcification Rates'!$I$27)</f>
        <v>262.90094609153249</v>
      </c>
      <c r="AI92" s="2">
        <f>$A92*'Calcification Rates'!$F$29*'Calcification Rates'!$H$29</f>
        <v>145.23299999999998</v>
      </c>
      <c r="AJ92" s="2">
        <f>$A92*('Calcification Rates'!$F$29-'Calcification Rates'!$G$29)*('Calcification Rates'!$H$29-'Calcification Rates'!$I$29)</f>
        <v>134.37719999999999</v>
      </c>
      <c r="AK92" s="2">
        <f>$A92*('Calcification Rates'!$F$29+'Calcification Rates'!$G$29)*('Calcification Rates'!$H$29+'Calcification Rates'!$I$29)</f>
        <v>156.08879999999996</v>
      </c>
      <c r="AL92" s="2">
        <f>(2*'Calcification Rates'!$F$30*'Calcification Rates'!$H$30)+0.1*'Calcification Rates'!$F$30*($A92+(2*'Calcification Rates'!$F$30))*'Calcification Rates'!$H$30</f>
        <v>19.724868297851586</v>
      </c>
      <c r="AM92" s="2">
        <f>(2*('Calcification Rates'!$F$30-'Calcification Rates'!$G$30)*('Calcification Rates'!$H$30-'Calcification Rates'!$I$30))+(0.1*('Calcification Rates'!$F$30-'Calcification Rates'!$G$30)*($A92+(2*'Calcification Rates'!$F$30-'Calcification Rates'!$G$30)))*('Calcification Rates'!$H$30-'Calcification Rates'!$I$30)</f>
        <v>11.508600581373877</v>
      </c>
      <c r="AN92" s="2">
        <f>(2*('Calcification Rates'!$F$30+'Calcification Rates'!$G$30)*('Calcification Rates'!$H$30+'Calcification Rates'!$I$30))+(0.1*('Calcification Rates'!$F$30+'Calcification Rates'!$G$30)*($A92+(2*'Calcification Rates'!$F$30+'Calcification Rates'!$G$30)))*('Calcification Rates'!$H$30+'Calcification Rates'!$I$30)</f>
        <v>30.124936246171821</v>
      </c>
      <c r="AO92" s="2">
        <f>((((((((($A92*2)/PI())/2)+'Calcification Rates'!$F$31)^2)*PI())/2))-((((((($A92*2)/PI())/2)^2)*PI())/2)))*'Calcification Rates'!$H$31</f>
        <v>300.1792529550579</v>
      </c>
      <c r="AP92" s="2">
        <f>((((((((($A92*2)/PI())/2)+('Calcification Rates'!$F$31-'Calcification Rates'!$G$31))^2)*PI())/2))-((((((($A92*2)/PI())/2)^2)*PI())/2)))*('Calcification Rates'!$H$31-'Calcification Rates'!$I$31)</f>
        <v>186.85801222137951</v>
      </c>
      <c r="AQ92" s="2">
        <f>((((((((($A92*2)/PI())/2)+('Calcification Rates'!$F$31+'Calcification Rates'!$G$31))^2)*PI())/2))-((((((($A92*2)/PI())/2)^2)*PI())/2)))*('Calcification Rates'!$H$31+'Calcification Rates'!$I$31)</f>
        <v>441.28385978489558</v>
      </c>
      <c r="AR92" s="2">
        <f>(2*'Calcification Rates'!$F$32*'Calcification Rates'!$H$32)+0.1*'Calcification Rates'!$F$32*($A92+(2*'Calcification Rates'!$F$32))*'Calcification Rates'!$H$32</f>
        <v>19.724868297851586</v>
      </c>
      <c r="AS92" s="2">
        <f>(2*('Calcification Rates'!$F$32-'Calcification Rates'!$G$32)*('Calcification Rates'!$H$32-'Calcification Rates'!$I$32))+(0.1*('Calcification Rates'!$F$32-'Calcification Rates'!$G$32)*($A92+(2*'Calcification Rates'!$F$32-'Calcification Rates'!$G$32)))*('Calcification Rates'!$H$32-'Calcification Rates'!$I$32)</f>
        <v>11.508600581373877</v>
      </c>
      <c r="AT92" s="2">
        <f>(2*('Calcification Rates'!$F$32+'Calcification Rates'!$G$32)*('Calcification Rates'!$H$32+'Calcification Rates'!$I$32))+(0.1*('Calcification Rates'!$F$32+'Calcification Rates'!$G$32)*($A92+(2*'Calcification Rates'!$F$32+'Calcification Rates'!$G$32)))*('Calcification Rates'!$H$32+'Calcification Rates'!$I$32)</f>
        <v>30.124936246171821</v>
      </c>
      <c r="AU92" s="2">
        <f>((((((((($A92*2)/PI())/2)+'Calcification Rates'!$F$36)^2)*PI())/2))-((((((($A92*2)/PI())/2)^2)*PI())/2)))*'Calcification Rates'!$H$36</f>
        <v>118.23029867138983</v>
      </c>
      <c r="AV92" s="2">
        <f>((((((((($A92*2)/PI())/2)+('Calcification Rates'!$F$36-'Calcification Rates'!$G$36))^2)*PI())/2))-((((((($A92*2)/PI())/2)^2)*PI())/2)))*('Calcification Rates'!$H$36-'Calcification Rates'!$I$36)</f>
        <v>90.759687391375721</v>
      </c>
      <c r="AW92" s="2">
        <f>((((((((($A92*2)/PI())/2)+('Calcification Rates'!$F$36+'Calcification Rates'!$G$36))^2)*PI())/2))-((((((($A92*2)/PI())/2)^2)*PI())/2)))*('Calcification Rates'!$H$36+'Calcification Rates'!$I$36)</f>
        <v>148.78153111753872</v>
      </c>
      <c r="AX92" s="2">
        <f>$A92*'Calcification Rates'!$F$37*'Calcification Rates'!$H$37</f>
        <v>116.31551742424243</v>
      </c>
      <c r="AY92" s="2">
        <f>$A92*('Calcification Rates'!$F$37-'Calcification Rates'!$G$37)*('Calcification Rates'!$H$37-'Calcification Rates'!$I$37)</f>
        <v>89.536011969987328</v>
      </c>
      <c r="AZ92" s="2">
        <f>$A92*('Calcification Rates'!$F$37+'Calcification Rates'!$G$37)*('Calcification Rates'!$H$37+'Calcification Rates'!$I$37)</f>
        <v>145.97056636205906</v>
      </c>
      <c r="BA92" s="2">
        <f>$A92*'Calcification Rates'!$F$38*'Calcification Rates'!$H$38</f>
        <v>173.11278000000001</v>
      </c>
      <c r="BB92" s="2">
        <f>$A92*('Calcification Rates'!$F$38-'Calcification Rates'!$G$38)*('Calcification Rates'!$H$38-'Calcification Rates'!$I$38)</f>
        <v>132.08636727272727</v>
      </c>
      <c r="BC92" s="2">
        <f>$A92*('Calcification Rates'!$F$38+'Calcification Rates'!$G$38)*('Calcification Rates'!$H$38+'Calcification Rates'!$I$38)</f>
        <v>218.92005</v>
      </c>
      <c r="BD92" s="2">
        <f>(2*'Calcification Rates'!$F$39*'Calcification Rates'!$H$39)+0.1*'Calcification Rates'!$F$39*(AN92+(2*'Calcification Rates'!$F$39))*'Calcification Rates'!$H$39</f>
        <v>9.2201210620963394</v>
      </c>
      <c r="BE92" s="2">
        <f>(2*('Calcification Rates'!$F$39-'Calcification Rates'!$G$39)*('Calcification Rates'!$H$39-'Calcification Rates'!$I$39))+(0.1*('Calcification Rates'!$F$39-'Calcification Rates'!$G$39)*(AN92+(2*'Calcification Rates'!$F$39-'Calcification Rates'!$G$39)))*('Calcification Rates'!$H$39-'Calcification Rates'!$I$39)</f>
        <v>5.3619338825597325</v>
      </c>
      <c r="BF92" s="2">
        <f>(2*('Calcification Rates'!$F$39+'Calcification Rates'!$G$39)*('Calcification Rates'!$H$39+'Calcification Rates'!$I$39))+(0.1*('Calcification Rates'!$F$39+'Calcification Rates'!$G$39)*(AN92+(2*'Calcification Rates'!$F$39+'Calcification Rates'!$G$39)))*('Calcification Rates'!$H$39+'Calcification Rates'!$I$39)</f>
        <v>14.127310150227293</v>
      </c>
      <c r="BG92" s="2">
        <f>((((((((($A92*2)/PI())/2)+'Calcification Rates'!$F$40)^2)*PI())/2))-((((((($A92*2)/PI())/2)^2)*PI())/2)))*'Calcification Rates'!$H$40</f>
        <v>118.23029867138983</v>
      </c>
      <c r="BH92" s="2">
        <f>((((((((($A92*2)/PI())/2)+('Calcification Rates'!$F$40-'Calcification Rates'!$G$40))^2)*PI())/2))-((((((($A92*2)/PI())/2)^2)*PI())/2)))*('Calcification Rates'!$H$40-'Calcification Rates'!$I$40)</f>
        <v>90.759687391375721</v>
      </c>
      <c r="BI92" s="2">
        <f>((((((((($A92*2)/PI())/2)+('Calcification Rates'!$F$40+'Calcification Rates'!$G$40))^2)*PI())/2))-((((((($A92*2)/PI())/2)^2)*PI())/2)))*('Calcification Rates'!$H$40+'Calcification Rates'!$I$40)</f>
        <v>148.78153111753872</v>
      </c>
      <c r="BJ92" s="2">
        <f>((((((((($A92*2)/PI())/2)+'Calcification Rates'!$F$41)^2)*PI())/2))-((((((($A92*2)/PI())/2)^2)*PI())/2)))*'Calcification Rates'!$H$41</f>
        <v>136.10932152633495</v>
      </c>
      <c r="BK92" s="2">
        <f>((((((((($A92*2)/PI())/2)+('Calcification Rates'!$F$41-'Calcification Rates'!$G$41))^2)*PI())/2))-((((((($A92*2)/PI())/2)^2)*PI())/2)))*('Calcification Rates'!$H$41-'Calcification Rates'!$I$41)</f>
        <v>109.34864535680501</v>
      </c>
      <c r="BL92" s="2">
        <f>((((((((($A92*2)/PI())/2)+('Calcification Rates'!$F$41+'Calcification Rates'!$G$41))^2)*PI())/2))-((((((($A92*2)/PI())/2)^2)*PI())/2)))*('Calcification Rates'!$H$41+'Calcification Rates'!$I$41)</f>
        <v>165.50553515819399</v>
      </c>
      <c r="BM92" s="2">
        <f>((((1-'Calcification Rates'!$J$42)*$A92)*'Calcification Rates'!$F$42*0.1)+('Calcification Rates'!$J$42*$A92*'Calcification Rates'!$F$42))*'Calcification Rates'!$H$42</f>
        <v>35.307208281509595</v>
      </c>
      <c r="BN92" s="2">
        <f>((((1-'Calcification Rates'!$J$42)*BI92)*(('Calcification Rates'!$F$42-'Calcification Rates'!$G$42)*0.1))+('Calcification Rates'!$J$42*BI92*('Calcification Rates'!$F$42-'Calcification Rates'!$G$42)))*('Calcification Rates'!$H$42-'Calcification Rates'!$I$42)</f>
        <v>44.006150886802047</v>
      </c>
      <c r="BO92" s="2">
        <f>((((1-'Calcification Rates'!$J$42)*BI92)*(('Calcification Rates'!$F$42+'Calcification Rates'!$G$42)*0.1))+('Calcification Rates'!$J$42*BI92*('Calcification Rates'!$F$42+'Calcification Rates'!$G$42)))*('Calcification Rates'!$H$42+'Calcification Rates'!$I$42)</f>
        <v>74.559026439691365</v>
      </c>
      <c r="BP92" s="2">
        <f>(2*'Calcification Rates'!$F$43*'Calcification Rates'!$H$43)+0.1*'Calcification Rates'!$F$43*($A92+(2*'Calcification Rates'!$F$43))*'Calcification Rates'!$H$43</f>
        <v>19.724868297851586</v>
      </c>
      <c r="BQ92" s="2">
        <f>(2*('Calcification Rates'!$F$43-'Calcification Rates'!$G$43)*('Calcification Rates'!$H$43-'Calcification Rates'!$I$43))+(0.1*('Calcification Rates'!$F$43-'Calcification Rates'!$G$43)*($A92+(2*'Calcification Rates'!$F$43-'Calcification Rates'!$G$43)))*('Calcification Rates'!$H$43-'Calcification Rates'!$I$43)</f>
        <v>11.508600581373877</v>
      </c>
      <c r="BR92" s="2">
        <f>(2*('Calcification Rates'!$F$43+'Calcification Rates'!$G$43)*('Calcification Rates'!$H$43+'Calcification Rates'!$I$43))+(0.1*('Calcification Rates'!$F$43+'Calcification Rates'!$G$43)*($A92+(2*'Calcification Rates'!$F$43+'Calcification Rates'!$G$43)))*('Calcification Rates'!$H$43+'Calcification Rates'!$I$43)</f>
        <v>30.124936246171821</v>
      </c>
      <c r="BS92" s="2">
        <f>$A92*'Calcification Rates'!$F$44*'Calcification Rates'!$H$44</f>
        <v>143.6678</v>
      </c>
      <c r="BT92" s="2">
        <f>$A92*('Calcification Rates'!$F$44-'Calcification Rates'!$G$44)*('Calcification Rates'!$H$44-'Calcification Rates'!$I$44)</f>
        <v>106.90997662782323</v>
      </c>
      <c r="BU92" s="2">
        <f>$A92*('Calcification Rates'!$F$44+'Calcification Rates'!$G$44)*('Calcification Rates'!$H$44+'Calcification Rates'!$I$44)</f>
        <v>184.5554017157076</v>
      </c>
      <c r="BV92" s="2">
        <f>(2*'Calcification Rates'!$F$45*'Calcification Rates'!$H$45)+0.1*'Calcification Rates'!$F$45*($A92+(2*'Calcification Rates'!$F$45))*'Calcification Rates'!$H$45</f>
        <v>19.724868297851586</v>
      </c>
      <c r="BW92" s="2">
        <f>(2*('Calcification Rates'!$F$45-'Calcification Rates'!$G$45)*('Calcification Rates'!$H$45-'Calcification Rates'!$I$45))+(0.1*('Calcification Rates'!$F$45-'Calcification Rates'!$G$45)*($A92+(2*'Calcification Rates'!$F$45-'Calcification Rates'!$G$45)))*('Calcification Rates'!$H$45-'Calcification Rates'!$I$45)</f>
        <v>11.508600581373877</v>
      </c>
      <c r="BX92" s="2">
        <f>(2*('Calcification Rates'!$F$45+'Calcification Rates'!$G$45)*('Calcification Rates'!$H$45+'Calcification Rates'!$I$45))+(0.1*('Calcification Rates'!$F$45+'Calcification Rates'!$G$45)*($A92+(2*'Calcification Rates'!$F$45+'Calcification Rates'!$G$45)))*('Calcification Rates'!$H$45+'Calcification Rates'!$I$45)</f>
        <v>30.124936246171821</v>
      </c>
      <c r="BY92" s="2">
        <f>$A92*'Calcification Rates'!$F$46*'Calcification Rates'!$H$46</f>
        <v>36.504000000000005</v>
      </c>
      <c r="BZ92" s="2">
        <f>$A92*('Calcification Rates'!$F$46-'Calcification Rates'!$G$46)*('Calcification Rates'!$H$46-'Calcification Rates'!$I$46)</f>
        <v>28.154250000000001</v>
      </c>
      <c r="CA92" s="2">
        <f>$A92*('Calcification Rates'!$F$46+'Calcification Rates'!$G$46)*('Calcification Rates'!$H$46+'Calcification Rates'!$I$46)</f>
        <v>45.704250000000009</v>
      </c>
      <c r="CB92" s="2">
        <f>(2*'Calcification Rates'!$F$47*'Calcification Rates'!$H$47)+0.1*'Calcification Rates'!$F$47*(BL92+(2*'Calcification Rates'!$F$47))*'Calcification Rates'!$H$47</f>
        <v>32.97189488972802</v>
      </c>
      <c r="CC92" s="2">
        <f>(2*('Calcification Rates'!$F$47-'Calcification Rates'!$G$47)*('Calcification Rates'!$H$47-'Calcification Rates'!$I$47))+(0.1*('Calcification Rates'!$F$47-'Calcification Rates'!$G$47)*(BL92+(2*'Calcification Rates'!$F$47-'Calcification Rates'!$G$47)))*('Calcification Rates'!$H$47-'Calcification Rates'!$I$47)</f>
        <v>19.259863451692553</v>
      </c>
      <c r="CD92" s="2">
        <f>(2*('Calcification Rates'!$F$47+'Calcification Rates'!$G$47)*('Calcification Rates'!$H$47+'Calcification Rates'!$I$47))+(0.1*('Calcification Rates'!$F$47+'Calcification Rates'!$G$47)*(BL92+(2*'Calcification Rates'!$F$47+'Calcification Rates'!$G$47)))*('Calcification Rates'!$H$47+'Calcification Rates'!$I$47)</f>
        <v>50.298765615292993</v>
      </c>
      <c r="CE92" s="2">
        <f>(2*'Calcification Rates'!$F$48*'Calcification Rates'!$H$48)+0.1*'Calcification Rates'!$F$48*($A92+(2*'Calcification Rates'!$F$48))*'Calcification Rates'!$H$48</f>
        <v>19.724868297851586</v>
      </c>
      <c r="CF92" s="2">
        <f>(2*('Calcification Rates'!$F$48-'Calcification Rates'!$G$48)*('Calcification Rates'!$H$48-'Calcification Rates'!$I$48))+(0.1*('Calcification Rates'!$F$48-'Calcification Rates'!$G$48)*($A92+(2*'Calcification Rates'!$F$48-'Calcification Rates'!$G$48)))*('Calcification Rates'!$H$48-'Calcification Rates'!$I$48)</f>
        <v>11.508600581373877</v>
      </c>
      <c r="CG92" s="2">
        <f>(2*('Calcification Rates'!$F$48+'Calcification Rates'!$G$48)*('Calcification Rates'!$H$48+'Calcification Rates'!$I$48))+(0.1*('Calcification Rates'!$F$48+'Calcification Rates'!$G$48)*($A92+(2*'Calcification Rates'!$F$48+'Calcification Rates'!$G$48)))*('Calcification Rates'!$H$48+'Calcification Rates'!$I$48)</f>
        <v>30.124936246171821</v>
      </c>
      <c r="CH92" s="2">
        <f>((((1-'Calcification Rates'!$J$52)*$A92)*'Calcification Rates'!$F$52*0.1)+('Calcification Rates'!$J$52*$A92*'Calcification Rates'!$F$52))*'Calcification Rates'!$H$52</f>
        <v>199.32018119999998</v>
      </c>
      <c r="CI92" s="2">
        <f>((((1-'Calcification Rates'!$J$52)*$A92)*(('Calcification Rates'!$F$52-'Calcification Rates'!$G$52)*0.1))+('Calcification Rates'!$J$52*$A92*('Calcification Rates'!$F$52-'Calcification Rates'!$G$52)))*('Calcification Rates'!$H$52-'Calcification Rates'!$I$52)</f>
        <v>130.47779411020383</v>
      </c>
      <c r="CJ92" s="2">
        <f>((((1-'Calcification Rates'!$J$52)*$A92)*(('Calcification Rates'!$F$52+'Calcification Rates'!$G$52)*0.1))+('Calcification Rates'!$J$52*$A92*('Calcification Rates'!$F$52+'Calcification Rates'!$G$52)))*('Calcification Rates'!$H$52+'Calcification Rates'!$I$52)</f>
        <v>281.99317963674008</v>
      </c>
      <c r="CK92" s="2">
        <f>((((1-'Calcification Rates'!$J$53)*$A92)*'Calcification Rates'!$F$53*0.1)+('Calcification Rates'!$J$53*$A92*'Calcification Rates'!$F$53))*'Calcification Rates'!$H$53</f>
        <v>238.52379701454555</v>
      </c>
      <c r="CL92" s="2">
        <f>((((1-'Calcification Rates'!$J$53)*$A92)*(('Calcification Rates'!$F$53-'Calcification Rates'!$G$53)*0.1))+('Calcification Rates'!$J$53*$A92*('Calcification Rates'!$F$53-'Calcification Rates'!$G$53)))*('Calcification Rates'!$H$53-'Calcification Rates'!$I$53)</f>
        <v>165.07893679720814</v>
      </c>
      <c r="CM92" s="2">
        <f>((((1-'Calcification Rates'!$J$53)*$A92)*(('Calcification Rates'!$F$53+'Calcification Rates'!$G$53)*0.1))+('Calcification Rates'!$J$53*$A92*('Calcification Rates'!$F$53+'Calcification Rates'!$G$53)))*('Calcification Rates'!$H$53+'Calcification Rates'!$I$53)</f>
        <v>325.40665911392358</v>
      </c>
      <c r="CN92" s="2">
        <f>((((1-'Calcification Rates'!$J$54)*$A92)*'Calcification Rates'!$F$54*0.1)+('Calcification Rates'!$J$54*$A92*'Calcification Rates'!$F$54))*'Calcification Rates'!$H$54</f>
        <v>203.36041132096625</v>
      </c>
      <c r="CO92" s="2">
        <f>((((1-'Calcification Rates'!$J$54)*$A92)*(('Calcification Rates'!$F$54-'Calcification Rates'!$G$54)*0.1))+('Calcification Rates'!$J$54*$A92*('Calcification Rates'!$F$54-'Calcification Rates'!$G$54)))*('Calcification Rates'!$H$54-'Calcification Rates'!$I$54)</f>
        <v>145.4511782702404</v>
      </c>
      <c r="CP92" s="2">
        <f>((((1-'Calcification Rates'!$J$54)*$A92)*(('Calcification Rates'!$F$54+'Calcification Rates'!$G$54)*0.1))+('Calcification Rates'!$J$54*$A92*('Calcification Rates'!$F$54+'Calcification Rates'!$G$54)))*('Calcification Rates'!$H$54+'Calcification Rates'!$I$54)</f>
        <v>270.47411980386948</v>
      </c>
      <c r="CQ92" s="2">
        <f>((((1-'Calcification Rates'!$J$55)*$A92)*'Calcification Rates'!$F$55*0.1)+('Calcification Rates'!$J$55*$A92*'Calcification Rates'!$F$55))*'Calcification Rates'!$H$55</f>
        <v>203.37596385937499</v>
      </c>
      <c r="CR92" s="2">
        <f>((((1-'Calcification Rates'!$J$55)*$A92)*(('Calcification Rates'!$F$55-'Calcification Rates'!$G$55)*0.1))+('Calcification Rates'!$J$55*$A92*('Calcification Rates'!$F$55-'Calcification Rates'!$G$55)))*('Calcification Rates'!$H$55-'Calcification Rates'!$I$55)</f>
        <v>148.61210848022878</v>
      </c>
      <c r="CS92" s="2">
        <f>((((1-'Calcification Rates'!$J$55)*$A92)*(('Calcification Rates'!$F$55+'Calcification Rates'!$G$55)*0.1))+('Calcification Rates'!$J$55*$A92*('Calcification Rates'!$F$55+'Calcification Rates'!$G$55)))*('Calcification Rates'!$H$55+'Calcification Rates'!$I$55)</f>
        <v>266.46796508950678</v>
      </c>
      <c r="CT92" s="2">
        <f>((((1-'Calcification Rates'!$J$56)*$A92)*'Calcification Rates'!$F$56*0.1)+('Calcification Rates'!$J$56*$A92*'Calcification Rates'!$F$56))*'Calcification Rates'!$H$56</f>
        <v>196.43997449999998</v>
      </c>
      <c r="CU92" s="2">
        <f>((((1-'Calcification Rates'!$J$56)*$A92)*(('Calcification Rates'!$F$56-'Calcification Rates'!$G$56)*0.1))+('Calcification Rates'!$J$56*$A92*('Calcification Rates'!$F$56-'Calcification Rates'!$G$56)))*('Calcification Rates'!$H$56-'Calcification Rates'!$I$56)</f>
        <v>145.56092749994156</v>
      </c>
      <c r="CV92" s="2">
        <f>((((1-'Calcification Rates'!$J$56)*$A92)*(('Calcification Rates'!$F$56+'Calcification Rates'!$G$56)*0.1))+('Calcification Rates'!$J$56*$A92*('Calcification Rates'!$F$56+'Calcification Rates'!$G$56)))*('Calcification Rates'!$H$56+'Calcification Rates'!$I$56)</f>
        <v>254.80149226931078</v>
      </c>
      <c r="CW92" s="2">
        <f>((((1-'Calcification Rates'!$J$57)*$A92)*'Calcification Rates'!$F$57*0.1)+('Calcification Rates'!$J$57*$A92*'Calcification Rates'!$F$57))*'Calcification Rates'!$H$57</f>
        <v>200.90451937499998</v>
      </c>
      <c r="CX92" s="2">
        <f>((((1-'Calcification Rates'!$J$57)*$A92)*(('Calcification Rates'!$F$57-'Calcification Rates'!$G$57)*0.1))+('Calcification Rates'!$J$57*$A92*('Calcification Rates'!$F$57-'Calcification Rates'!$G$57)))*('Calcification Rates'!$H$57-'Calcification Rates'!$I$57)</f>
        <v>131.564684471101</v>
      </c>
      <c r="CY92" s="2">
        <f>((((1-'Calcification Rates'!$J$57)*$A92)*(('Calcification Rates'!$F$57+'Calcification Rates'!$G$57)*0.1))+('Calcification Rates'!$J$57*$A92*('Calcification Rates'!$F$57+'Calcification Rates'!$G$57)))*('Calcification Rates'!$H$57+'Calcification Rates'!$I$57)</f>
        <v>282.71513889431952</v>
      </c>
      <c r="CZ92" s="2">
        <f>((((1-'Calcification Rates'!$J$58)*$A92)*'Calcification Rates'!$F$58*0.1)+('Calcification Rates'!$J$58*$A92*'Calcification Rates'!$F$58))*'Calcification Rates'!$H$58</f>
        <v>203.36041132096625</v>
      </c>
      <c r="DA92" s="2">
        <f>((((1-'Calcification Rates'!$J$58)*$A92)*(('Calcification Rates'!$F$58-'Calcification Rates'!$G$58)*0.1))+('Calcification Rates'!$J$58*$A92*('Calcification Rates'!$F$58-'Calcification Rates'!$G$58)))*('Calcification Rates'!$H$58-'Calcification Rates'!$I$58)</f>
        <v>145.4511782702404</v>
      </c>
      <c r="DB92" s="2">
        <f>((((1-'Calcification Rates'!$J$58)*$A92)*(('Calcification Rates'!$F$58+'Calcification Rates'!$G$58)*0.1))+('Calcification Rates'!$J$58*$A92*('Calcification Rates'!$F$58+'Calcification Rates'!$G$58)))*('Calcification Rates'!$H$58+'Calcification Rates'!$I$58)</f>
        <v>270.47411980386948</v>
      </c>
      <c r="DC92" s="2">
        <f>((((1-'Calcification Rates'!$J$59)*$A92)*'Calcification Rates'!$F$59*0.1)+('Calcification Rates'!$J$59*$A92*'Calcification Rates'!$F$59))*'Calcification Rates'!$H$59</f>
        <v>168.58301039999998</v>
      </c>
      <c r="DD92" s="2">
        <f>((((1-'Calcification Rates'!$J$59)*$A92)*(('Calcification Rates'!$F$59-'Calcification Rates'!$G$59)*0.1))+('Calcification Rates'!$J$59*$A92*('Calcification Rates'!$F$59-'Calcification Rates'!$G$59)))*('Calcification Rates'!$H$59-'Calcification Rates'!$I$59)</f>
        <v>130.77825299999998</v>
      </c>
      <c r="DE92" s="2">
        <f>((((1-'Calcification Rates'!$J$59)*$A92)*(('Calcification Rates'!$F$59+'Calcification Rates'!$G$59)*0.1))+('Calcification Rates'!$J$59*$A92*('Calcification Rates'!$F$59+'Calcification Rates'!$G$59)))*('Calcification Rates'!$H$59+'Calcification Rates'!$I$59)</f>
        <v>209.97255240000001</v>
      </c>
      <c r="DF92" s="2">
        <f>((((1-'Calcification Rates'!$J$60)*$A92)*'Calcification Rates'!$F$60*0.1)+('Calcification Rates'!$J$60*$A92*'Calcification Rates'!$F$60))*'Calcification Rates'!$H$60</f>
        <v>219.01737182926828</v>
      </c>
      <c r="DG92" s="2">
        <f>((((1-'Calcification Rates'!$J$60)*$A92)*(('Calcification Rates'!$F$60-'Calcification Rates'!$G$60)*0.1))+('Calcification Rates'!$J$60*$A92*('Calcification Rates'!$F$60-'Calcification Rates'!$G$60)))*('Calcification Rates'!$H$60-'Calcification Rates'!$I$60)</f>
        <v>167.33186634984824</v>
      </c>
      <c r="DH92" s="2">
        <f>((((1-'Calcification Rates'!$J$60)*$A92)*(('Calcification Rates'!$F$60+'Calcification Rates'!$G$60)*0.1))+('Calcification Rates'!$J$60*$A92*('Calcification Rates'!$F$60+'Calcification Rates'!$G$60)))*('Calcification Rates'!$H$60+'Calcification Rates'!$I$60)</f>
        <v>277.44675557708183</v>
      </c>
      <c r="DI92" s="2">
        <f>((((1-'Calcification Rates'!$J$61)*$A92)*'Calcification Rates'!$F$61*0.1)+('Calcification Rates'!$J$61*$A92*'Calcification Rates'!$F$61))*'Calcification Rates'!$H$61</f>
        <v>203.36041132096625</v>
      </c>
      <c r="DJ92" s="2">
        <f>((((1-'Calcification Rates'!$J$61)*$A92)*(('Calcification Rates'!$F$61-'Calcification Rates'!$G$61)*0.1))+('Calcification Rates'!$J$61*$A92*('Calcification Rates'!$F$61-'Calcification Rates'!$G$61)))*('Calcification Rates'!$H$61-'Calcification Rates'!$I$61)</f>
        <v>145.4511782702404</v>
      </c>
      <c r="DK92" s="2">
        <f>((((1-'Calcification Rates'!$J$61)*$A92)*(('Calcification Rates'!$F$61+'Calcification Rates'!$G$61)*0.1))+('Calcification Rates'!$J$61*$A92*('Calcification Rates'!$F$61+'Calcification Rates'!$G$61)))*('Calcification Rates'!$H$61+'Calcification Rates'!$I$61)</f>
        <v>270.47411980386948</v>
      </c>
      <c r="DL92" s="2">
        <f>(2*'Calcification Rates'!$F$62*'Calcification Rates'!$H$62)+0.1*'Calcification Rates'!$F$62*(CV92+(2*'Calcification Rates'!$F$62))*'Calcification Rates'!$H$62</f>
        <v>48.638374385829586</v>
      </c>
      <c r="DM92" s="2">
        <f>(2*('Calcification Rates'!$F$62-'Calcification Rates'!$G$62)*('Calcification Rates'!$H$62-'Calcification Rates'!$I$62))+(0.1*('Calcification Rates'!$F$62-'Calcification Rates'!$G$62)*(CV92+(2*'Calcification Rates'!$F$62-'Calcification Rates'!$G$62)))*('Calcification Rates'!$H$62-'Calcification Rates'!$I$62)</f>
        <v>28.426826315737014</v>
      </c>
      <c r="DN92" s="2">
        <f>(2*('Calcification Rates'!$F$62+'Calcification Rates'!$G$62)*('Calcification Rates'!$H$62+'Calcification Rates'!$I$62))+(0.1*('Calcification Rates'!$F$62+'Calcification Rates'!$G$62)*(CV92+(2*'Calcification Rates'!$F$62+'Calcification Rates'!$G$62)))*('Calcification Rates'!$H$62+'Calcification Rates'!$I$62)</f>
        <v>74.157167497191807</v>
      </c>
      <c r="DO92" s="2">
        <f>((((((((($A92*2)/PI())/2)+'Calcification Rates'!$F$63)^2)*PI())/2))-((((((($A92*2)/PI())/2)^2)*PI())/2)))*'Calcification Rates'!$H$63</f>
        <v>95.90973193452912</v>
      </c>
      <c r="DP92" s="2">
        <f>((((((((($A92*2)/PI())/2)+('Calcification Rates'!$F$63-'Calcification Rates'!$G$63))^2)*PI())/2))-((((((($A92*2)/PI())/2)^2)*PI())/2)))*('Calcification Rates'!$H$63-'Calcification Rates'!$I$63)</f>
        <v>70.642470790502642</v>
      </c>
      <c r="DQ92" s="2">
        <f>((((((((($A92*2)/PI())/2)+('Calcification Rates'!$F$63+'Calcification Rates'!$G$63))^2)*PI())/2))-((((((($A92*2)/PI())/2)^2)*PI())/2)))*('Calcification Rates'!$H$63+'Calcification Rates'!$I$63)</f>
        <v>124.01223114230697</v>
      </c>
      <c r="DR92" s="2">
        <f>(2*'Calcification Rates'!$F$64*'Calcification Rates'!$H$64)+0.1*'Calcification Rates'!$F$64*($A92+(2*'Calcification Rates'!$F$64))*'Calcification Rates'!$H$64</f>
        <v>19.724868297851586</v>
      </c>
      <c r="DS92" s="2">
        <f>(2*('Calcification Rates'!$F$64-'Calcification Rates'!$G$64)*('Calcification Rates'!$H$64-'Calcification Rates'!$I$64))+(0.1*('Calcification Rates'!$F$64-'Calcification Rates'!$G$64)*($A92+(2*'Calcification Rates'!$F$64-'Calcification Rates'!$G$64)))*('Calcification Rates'!$H$64-'Calcification Rates'!$I$64)</f>
        <v>11.508600581373877</v>
      </c>
      <c r="DT92" s="2">
        <f>(2*('Calcification Rates'!$F$64+'Calcification Rates'!$G$64)*('Calcification Rates'!$H$64+'Calcification Rates'!$I$64))+(0.1*('Calcification Rates'!$F$64+'Calcification Rates'!$G$64)*($A92+(2*'Calcification Rates'!$F$64+'Calcification Rates'!$G$64)))*('Calcification Rates'!$H$64+'Calcification Rates'!$I$64)</f>
        <v>30.124936246171821</v>
      </c>
      <c r="DU92" s="2">
        <f>((((((((($A92*2)/PI())/2)+'Calcification Rates'!$F$65)^2)*PI())/2))-((((((($A92*2)/PI())/2)^2)*PI())/2)))*'Calcification Rates'!$H$65</f>
        <v>95.90973193452912</v>
      </c>
      <c r="DV92" s="2">
        <f>((((((((($A92*2)/PI())/2)+('Calcification Rates'!$F$65-'Calcification Rates'!$G$65))^2)*PI())/2))-((((((($A92*2)/PI())/2)^2)*PI())/2)))*('Calcification Rates'!$H$65-'Calcification Rates'!$I$65)</f>
        <v>70.642470790502642</v>
      </c>
      <c r="DW92" s="2">
        <f>((((((((($A92*2)/PI())/2)+('Calcification Rates'!$F$65+'Calcification Rates'!$G$65))^2)*PI())/2))-((((((($A92*2)/PI())/2)^2)*PI())/2)))*('Calcification Rates'!$H$65+'Calcification Rates'!$I$65)</f>
        <v>124.01223114230697</v>
      </c>
      <c r="DX92" s="2">
        <f>(2*'Calcification Rates'!$F$66*'Calcification Rates'!$H$66)+0.1*'Calcification Rates'!$F$66*(DH92+(2*'Calcification Rates'!$F$66))*'Calcification Rates'!$H$66</f>
        <v>52.611360003236094</v>
      </c>
      <c r="DY92" s="2">
        <f>(2*('Calcification Rates'!$F$66-'Calcification Rates'!$G$66)*('Calcification Rates'!$H$66-'Calcification Rates'!$I$66))+(0.1*('Calcification Rates'!$F$66-'Calcification Rates'!$G$66)*(DH92+(2*'Calcification Rates'!$F$66-'Calcification Rates'!$G$66)))*('Calcification Rates'!$H$66-'Calcification Rates'!$I$66)</f>
        <v>30.751548447675532</v>
      </c>
      <c r="DZ92" s="2">
        <f>(2*('Calcification Rates'!$F$66+'Calcification Rates'!$G$66)*('Calcification Rates'!$H$66+'Calcification Rates'!$I$66))+(0.1*('Calcification Rates'!$F$66+'Calcification Rates'!$G$66)*(DH92+(2*'Calcification Rates'!$F$66+'Calcification Rates'!$G$66)))*('Calcification Rates'!$H$66+'Calcification Rates'!$I$66)</f>
        <v>80.20760707135878</v>
      </c>
      <c r="EA92" s="2">
        <f>((((((((($A92*2)/PI())/2)+'Calcification Rates'!$F$67)^2)*PI())/2))-((((((($A92*2)/PI())/2)^2)*PI())/2)))*'Calcification Rates'!$H$67</f>
        <v>95.90973193452912</v>
      </c>
      <c r="EB92" s="2">
        <f>((((((((($A92*2)/PI())/2)+('Calcification Rates'!$F$67-'Calcification Rates'!$G$67))^2)*PI())/2))-((((((($A92*2)/PI())/2)^2)*PI())/2)))*('Calcification Rates'!$H$67-'Calcification Rates'!$I$67)</f>
        <v>70.642470790502642</v>
      </c>
      <c r="EC92" s="2">
        <f>((((((((($A92*2)/PI())/2)+('Calcification Rates'!$F$67+'Calcification Rates'!$G$67))^2)*PI())/2))-((((((($A92*2)/PI())/2)^2)*PI())/2)))*('Calcification Rates'!$H$67+'Calcification Rates'!$I$67)</f>
        <v>124.01223114230697</v>
      </c>
      <c r="ED92" s="2">
        <f>((((((((($A92*2)/PI())/2)+'Calcification Rates'!$F$68)^2)*PI())/2))-((((((($A92*2)/PI())/2)^2)*PI())/2)))*'Calcification Rates'!$H$68</f>
        <v>95.90973193452912</v>
      </c>
      <c r="EE92" s="2">
        <f>((((((((($A92*2)/PI())/2)+('Calcification Rates'!$F$68-'Calcification Rates'!$G$68))^2)*PI())/2))-((((((($A92*2)/PI())/2)^2)*PI())/2)))*('Calcification Rates'!$H$68-'Calcification Rates'!$I$68)</f>
        <v>70.642470790502642</v>
      </c>
      <c r="EF92" s="2">
        <f>((((((((($A92*2)/PI())/2)+('Calcification Rates'!$F$68+'Calcification Rates'!$G$68))^2)*PI())/2))-((((((($A92*2)/PI())/2)^2)*PI())/2)))*('Calcification Rates'!$H$68+'Calcification Rates'!$I$68)</f>
        <v>124.01223114230697</v>
      </c>
      <c r="EG92" s="2">
        <f>((((1-'Calcification Rates'!$J$69)*$A92)*'Calcification Rates'!$F$69*0.1)+('Calcification Rates'!$J$69*$A92*'Calcification Rates'!$F$69))*'Calcification Rates'!$H$69</f>
        <v>27.623425500000007</v>
      </c>
      <c r="EH92" s="2">
        <f>((((1-'Calcification Rates'!$J$69)*EC92)*(('Calcification Rates'!$F$69-'Calcification Rates'!$G$69)*0.1))+('Calcification Rates'!$J$69*EC92*('Calcification Rates'!$F$69-'Calcification Rates'!$G$69)))*('Calcification Rates'!$H$69-'Calcification Rates'!$I$69)</f>
        <v>28.126931347894757</v>
      </c>
      <c r="EI92" s="2">
        <f>((((1-'Calcification Rates'!$J$69)*EC92)*(('Calcification Rates'!$F$69+'Calcification Rates'!$G$69)*0.1))+('Calcification Rates'!$J$69*EC92*('Calcification Rates'!$F$69+'Calcification Rates'!$G$69)))*('Calcification Rates'!$H$69+'Calcification Rates'!$I$69)</f>
        <v>49.055353452439711</v>
      </c>
      <c r="EJ92" s="2">
        <f>(2*'Calcification Rates'!$F$70*'Calcification Rates'!$H$70)+0.1*'Calcification Rates'!$F$70*(DT92+(2*'Calcification Rates'!$F$70))*'Calcification Rates'!$H$70</f>
        <v>9.2201210620963394</v>
      </c>
      <c r="EK92" s="2">
        <f>(2*('Calcification Rates'!$F$70-'Calcification Rates'!$G$70)*('Calcification Rates'!$H$70-'Calcification Rates'!$I$70))+(0.1*('Calcification Rates'!$F$70-'Calcification Rates'!$G$70)*(DT92+(2*'Calcification Rates'!$F$70-'Calcification Rates'!$G$70)))*('Calcification Rates'!$H$70-'Calcification Rates'!$I$70)</f>
        <v>5.3619338825597325</v>
      </c>
      <c r="EL92" s="2">
        <f>(2*('Calcification Rates'!$F$70+'Calcification Rates'!$G$70)*('Calcification Rates'!$H$70+'Calcification Rates'!$I$70))+(0.1*('Calcification Rates'!$F$70+'Calcification Rates'!$G$70)*(DT92+(2*'Calcification Rates'!$F$70+'Calcification Rates'!$G$70)))*('Calcification Rates'!$H$70+'Calcification Rates'!$I$70)</f>
        <v>14.127310150227293</v>
      </c>
      <c r="EM92" s="2">
        <f>((((1-'Calcification Rates'!$J$71)*$A92)*'Calcification Rates'!$F$71*0.1)+('Calcification Rates'!$J$71*$A92*'Calcification Rates'!$F$71))*'Calcification Rates'!$H$71</f>
        <v>203.36041132096625</v>
      </c>
      <c r="EN92" s="2">
        <f>((((1-'Calcification Rates'!$J$71)*$A92)*(('Calcification Rates'!$F$71-'Calcification Rates'!$G$71)*0.1))+('Calcification Rates'!$J$71*$A92*('Calcification Rates'!$F$71-'Calcification Rates'!$G$71)))*('Calcification Rates'!$H$71-'Calcification Rates'!$I$71)</f>
        <v>145.4511782702404</v>
      </c>
      <c r="EO92" s="2">
        <f>((((1-'Calcification Rates'!$J$71)*$A92)*(('Calcification Rates'!$F$71+'Calcification Rates'!$G$71)*0.1))+('Calcification Rates'!$J$71*$A92*('Calcification Rates'!$F$71+'Calcification Rates'!$G$71)))*('Calcification Rates'!$H$71+'Calcification Rates'!$I$71)</f>
        <v>270.47411980386948</v>
      </c>
      <c r="EP92" s="2">
        <f>(2*'Calcification Rates'!$F$72*'Calcification Rates'!$H$72)+0.1*'Calcification Rates'!$F$72*($A92+(2*'Calcification Rates'!$F$72))*'Calcification Rates'!$H$72</f>
        <v>19.724868297851586</v>
      </c>
      <c r="EQ92" s="2">
        <f>(2*('Calcification Rates'!$F$72-'Calcification Rates'!$G$72)*('Calcification Rates'!$H$72-'Calcification Rates'!$I$72))+(0.1*('Calcification Rates'!$F$72-'Calcification Rates'!$G$72)*($A92+(2*'Calcification Rates'!$F$72-'Calcification Rates'!$G$72)))*('Calcification Rates'!$H$72-'Calcification Rates'!$I$72)</f>
        <v>11.508600581373877</v>
      </c>
      <c r="ER92" s="2">
        <f>(2*('Calcification Rates'!$F$72+'Calcification Rates'!$G$72)*('Calcification Rates'!$H$72+'Calcification Rates'!$I$72))+(0.1*('Calcification Rates'!$F$72+'Calcification Rates'!$G$72)*($A92+(2*'Calcification Rates'!$F$72+'Calcification Rates'!$G$72)))*('Calcification Rates'!$H$72+'Calcification Rates'!$I$72)</f>
        <v>30.124936246171821</v>
      </c>
      <c r="ES92" s="2">
        <f>$A92*'Calcification Rates'!$F$73*'Calcification Rates'!$H$73</f>
        <v>121.50000000000003</v>
      </c>
      <c r="ET92" s="2">
        <f>$A92*('Calcification Rates'!$F$73-'Calcification Rates'!$G$73)*('Calcification Rates'!$H$73-'Calcification Rates'!$I$73)</f>
        <v>85.067100000000011</v>
      </c>
      <c r="EU92" s="2">
        <f>$A92*('Calcification Rates'!$F$73+'Calcification Rates'!$G$73)*('Calcification Rates'!$H$73+'Calcification Rates'!$I$73)</f>
        <v>164.37960000000004</v>
      </c>
      <c r="EV92" s="2">
        <f>(2*'Calcification Rates'!$F$74*'Calcification Rates'!$H$74)+0.1*'Calcification Rates'!$F$74*($A92+(2*'Calcification Rates'!$F$74))*'Calcification Rates'!$H$74</f>
        <v>19.724868297851586</v>
      </c>
      <c r="EW92" s="2">
        <f>(2*('Calcification Rates'!$F$74-'Calcification Rates'!$G$74)*('Calcification Rates'!$H$74-'Calcification Rates'!$I$74))+(0.1*('Calcification Rates'!$F$74-'Calcification Rates'!$G$74)*($A92+(2*'Calcification Rates'!$F$74-'Calcification Rates'!$G$74)))*('Calcification Rates'!$H$74-'Calcification Rates'!$I$74)</f>
        <v>11.508600581373877</v>
      </c>
      <c r="EX92" s="2">
        <f>(2*('Calcification Rates'!$F$74+'Calcification Rates'!$G$74)*('Calcification Rates'!$H$74+'Calcification Rates'!$I$74))+(0.1*('Calcification Rates'!$F$74+'Calcification Rates'!$G$74)*($A92+(2*'Calcification Rates'!$F$74+'Calcification Rates'!$G$74)))*('Calcification Rates'!$H$74+'Calcification Rates'!$I$74)</f>
        <v>30.124936246171821</v>
      </c>
      <c r="EY92" s="2">
        <f>$A92*'Calcification Rates'!$F$75*'Calcification Rates'!$H$75</f>
        <v>75.880787755102048</v>
      </c>
      <c r="EZ92" s="2">
        <f>$A92*('Calcification Rates'!$F$75-'Calcification Rates'!$G$75)*('Calcification Rates'!$H$75-'Calcification Rates'!$I$75)</f>
        <v>58.905100026082451</v>
      </c>
      <c r="FA92" s="2">
        <f>$A92*('Calcification Rates'!$F$75+'Calcification Rates'!$G$75)*('Calcification Rates'!$H$75+'Calcification Rates'!$I$75)</f>
        <v>94.830676507329059</v>
      </c>
      <c r="FB92" s="2">
        <f>((((1-'Calcification Rates'!$J$76)*$A92)*'Calcification Rates'!$F$76*0.1)+('Calcification Rates'!$J$76*$A92*'Calcification Rates'!$F$76))*'Calcification Rates'!$H$76</f>
        <v>51.953399999999995</v>
      </c>
      <c r="FC92" s="2">
        <f>((((1-'Calcification Rates'!$J$76)*$A92)*(('Calcification Rates'!$F$76-'Calcification Rates'!$G$76)*0.1))+('Calcification Rates'!$J$76*$A92*('Calcification Rates'!$F$76-'Calcification Rates'!$G$76)))*('Calcification Rates'!$H$76-'Calcification Rates'!$I$76)</f>
        <v>36.362761920000004</v>
      </c>
      <c r="FD92" s="2">
        <f>((((1-'Calcification Rates'!$J$76)*$A92)*(('Calcification Rates'!$F$76+'Calcification Rates'!$G$76)*0.1))+('Calcification Rates'!$J$76*$A92*('Calcification Rates'!$F$76+'Calcification Rates'!$G$76)))*('Calcification Rates'!$H$76+'Calcification Rates'!$I$76)</f>
        <v>70.305649920000008</v>
      </c>
      <c r="FE92" s="113">
        <f>$A92*'Calcification Rates'!$F$77*'Calcification Rates'!$H$77</f>
        <v>159.30000000000001</v>
      </c>
      <c r="FF92" s="113">
        <f>$A92*('Calcification Rates'!$F$77-'Calcification Rates'!$G$77)*('Calcification Rates'!$H$77-'Calcification Rates'!$I$77)</f>
        <v>111.32100000000003</v>
      </c>
      <c r="FG92" s="113">
        <f>$A92*('Calcification Rates'!$F$77+'Calcification Rates'!$G$77)*('Calcification Rates'!$H$77+'Calcification Rates'!$I$77)</f>
        <v>215.82000000000005</v>
      </c>
      <c r="FH92" s="113">
        <f>$A92*'Calcification Rates'!$F$81*'Calcification Rates'!$H$81</f>
        <v>16.02</v>
      </c>
      <c r="FI92" s="113">
        <f>$A92*('Calcification Rates'!$F$81-'Calcification Rates'!$G$81)*('Calcification Rates'!$H$81-'Calcification Rates'!$I$81)</f>
        <v>9.09</v>
      </c>
      <c r="FJ92" s="113">
        <f>$A92*('Calcification Rates'!$F$81+'Calcification Rates'!$G$81)*('Calcification Rates'!$H$81+'Calcification Rates'!$I$81)</f>
        <v>22.95</v>
      </c>
      <c r="FK92" s="113">
        <f>$A92*'Calcification Rates'!$F$84*'Calcification Rates'!$H$84</f>
        <v>16.02</v>
      </c>
      <c r="FL92" s="113">
        <f>$A92*('Calcification Rates'!$F$84-'Calcification Rates'!$G$84)*('Calcification Rates'!$H$84-'Calcification Rates'!$I$84)</f>
        <v>9.09</v>
      </c>
      <c r="FM92" s="113">
        <f>$A92*('Calcification Rates'!$F$84+'Calcification Rates'!$G$84)*('Calcification Rates'!$H$84+'Calcification Rates'!$I$84)</f>
        <v>22.95</v>
      </c>
    </row>
    <row r="93" spans="1:169" x14ac:dyDescent="0.3">
      <c r="A93" s="1">
        <v>91</v>
      </c>
      <c r="B93" s="2">
        <f>((((1-'Calcification Rates'!$J$11)*A93)*'Calcification Rates'!$F$11*0.1)+('Calcification Rates'!$J$11*A93*'Calcification Rates'!$F$11))*'Calcification Rates'!$H$11</f>
        <v>205.61997144675482</v>
      </c>
      <c r="C93" s="2">
        <f>((((1-'Calcification Rates'!$J$11)*A93)*(('Calcification Rates'!$F$11-'Calcification Rates'!$G$11)*0.1))+('Calcification Rates'!$J$11*A93*('Calcification Rates'!$F$11-'Calcification Rates'!$G$11)))*('Calcification Rates'!$H$11-'Calcification Rates'!$I$11)</f>
        <v>147.06730247324307</v>
      </c>
      <c r="D93" s="2">
        <f>((((1-'Calcification Rates'!$J$11)*A93)*(('Calcification Rates'!$F$11+'Calcification Rates'!$G$11)*0.1))+('Calcification Rates'!$J$11*A93*('Calcification Rates'!$F$11+'Calcification Rates'!$G$11)))*('Calcification Rates'!$H$11+'Calcification Rates'!$I$11)</f>
        <v>273.47938780169028</v>
      </c>
      <c r="E93" s="2">
        <f>((((1-'Calcification Rates'!$J$12)*A93)*'Calcification Rates'!$F$12*0.1)+('Calcification Rates'!$J$12*A93*'Calcification Rates'!$F$12))*'Calcification Rates'!$H$12</f>
        <v>35.699510595748585</v>
      </c>
      <c r="F93" s="2">
        <f>((((1-'Calcification Rates'!$J$12)*A93)*(('Calcification Rates'!$F$12-'Calcification Rates'!$G$12)*0.1))+('Calcification Rates'!$J$12*A93*('Calcification Rates'!$F$12-'Calcification Rates'!$G$12)))*('Calcification Rates'!$H$12-'Calcification Rates'!$I$12)</f>
        <v>26.915704527434581</v>
      </c>
      <c r="G93" s="2">
        <f>((((1-'Calcification Rates'!$J$12)*A93)*(('Calcification Rates'!$F$12+'Calcification Rates'!$G$12)*0.1))+('Calcification Rates'!$J$12*A93*('Calcification Rates'!$F$12+'Calcification Rates'!$G$12)))*('Calcification Rates'!$H$12+'Calcification Rates'!$I$12)</f>
        <v>45.602914253193198</v>
      </c>
      <c r="H93" s="2">
        <f>(2*'Calcification Rates'!$F$13*'Calcification Rates'!$H$13)+0.1*'Calcification Rates'!$F$13*(A93+(2*'Calcification Rates'!$F$13))*'Calcification Rates'!$H$13</f>
        <v>19.900312741283742</v>
      </c>
      <c r="I93" s="2">
        <f>(2*('Calcification Rates'!$F$13-'Calcification Rates'!$G$13)*('Calcification Rates'!$H$13-'Calcification Rates'!$I$13))+(0.1*('Calcification Rates'!$F$13-'Calcification Rates'!$G$13)*(A93+(2*'Calcification Rates'!$F$13-'Calcification Rates'!$G$13)))*('Calcification Rates'!$H$13-'Calcification Rates'!$I$13)</f>
        <v>11.611258788538143</v>
      </c>
      <c r="J93" s="2">
        <f>(2*('Calcification Rates'!$F$13+'Calcification Rates'!$G$13)*('Calcification Rates'!$H$13+'Calcification Rates'!$I$13))+(0.1*('Calcification Rates'!$F$13+'Calcification Rates'!$G$13)*(A93+(2*'Calcification Rates'!$F$13+'Calcification Rates'!$G$13)))*('Calcification Rates'!$H$13+'Calcification Rates'!$I$13)</f>
        <v>30.3921196960587</v>
      </c>
      <c r="K93" s="2">
        <f>(2*'Calcification Rates'!$F$14*'Calcification Rates'!$H$14)+0.1*'Calcification Rates'!$F$14*(A93+(2*'Calcification Rates'!$F$14))*'Calcification Rates'!$H$14</f>
        <v>37.068273602926475</v>
      </c>
      <c r="L93" s="2">
        <f>(2*('Calcification Rates'!$F$14-'Calcification Rates'!$G$14)*('Calcification Rates'!$H$14-'Calcification Rates'!$I$14))+(0.1*('Calcification Rates'!$F$14-'Calcification Rates'!$G$14)*(A93+(2*'Calcification Rates'!$F$14-'Calcification Rates'!$G$14)))*('Calcification Rates'!$H$14-'Calcification Rates'!$I$14)</f>
        <v>23.172519840202753</v>
      </c>
      <c r="M93" s="2">
        <f>(2*('Calcification Rates'!$F$14+'Calcification Rates'!$G$14)*('Calcification Rates'!$H$14+'Calcification Rates'!$I$14))+(0.1*('Calcification Rates'!$F$14+'Calcification Rates'!$G$14)*(A93+(2*'Calcification Rates'!$F$14+'Calcification Rates'!$G$14)))*('Calcification Rates'!$H$14+'Calcification Rates'!$I$14)</f>
        <v>54.265516869813105</v>
      </c>
      <c r="N93" s="2">
        <f>((((((((($A93*2)/PI())/2)+'Calcification Rates'!$F$15)^2)*PI())/2))-((((((($A93*2)/PI())/2)^2)*PI())/2)))*'Calcification Rates'!$H$15</f>
        <v>113.19829533889001</v>
      </c>
      <c r="O93" s="2">
        <f>((((((((($A93*2)/PI())/2)+('Calcification Rates'!$F$15-'Calcification Rates'!$G$15))^2)*PI())/2))-((((((($A93*2)/PI())/2)^2)*PI())/2)))*('Calcification Rates'!$H$15-'Calcification Rates'!$I$15)</f>
        <v>86.457316013171578</v>
      </c>
      <c r="P93" s="2">
        <f>((((((((($A93*2)/PI())/2)+('Calcification Rates'!$F$15+'Calcification Rates'!$G$15))^2)*PI())/2))-((((((($A93*2)/PI())/2)^2)*PI())/2)))*('Calcification Rates'!$H$15+'Calcification Rates'!$I$15)</f>
        <v>143.25184935202816</v>
      </c>
      <c r="Q93" s="2">
        <f>(2*'Calcification Rates'!$F$16*'Calcification Rates'!$H$16)+0.1*'Calcification Rates'!$F$16*(A93+(2*'Calcification Rates'!$F$16))*'Calcification Rates'!$H$16</f>
        <v>37.068273602926475</v>
      </c>
      <c r="R93" s="2">
        <f>(2*('Calcification Rates'!$F$16-'Calcification Rates'!$G$16)*('Calcification Rates'!$H$16-'Calcification Rates'!$I$16))+(0.1*('Calcification Rates'!$F$16-'Calcification Rates'!$G$16)*(A93+(2*'Calcification Rates'!$F$16-'Calcification Rates'!$G$16)))*('Calcification Rates'!$H$16-'Calcification Rates'!$I$16)</f>
        <v>23.172519840202753</v>
      </c>
      <c r="S93" s="2">
        <f>(2*('Calcification Rates'!$F$16+'Calcification Rates'!$G$16)*('Calcification Rates'!$H$16+'Calcification Rates'!$I$16))+(0.1*('Calcification Rates'!$F$16+'Calcification Rates'!$G$16)*(A93+(2*'Calcification Rates'!$F$16+'Calcification Rates'!$G$16)))*('Calcification Rates'!$H$16+'Calcification Rates'!$I$16)</f>
        <v>54.265516869813105</v>
      </c>
      <c r="T93" s="2">
        <f>$A93*'Calcification Rates'!$F$17*'Calcification Rates'!$H$17</f>
        <v>111.46521700794797</v>
      </c>
      <c r="U93" s="2">
        <f>$A93*('Calcification Rates'!$F$17-'Calcification Rates'!$G$17)*('Calcification Rates'!$H$17-'Calcification Rates'!$I$17)</f>
        <v>85.344837002514836</v>
      </c>
      <c r="V93" s="2">
        <f>$A93*('Calcification Rates'!$F$17+'Calcification Rates'!$G$17)*('Calcification Rates'!$H$17+'Calcification Rates'!$I$17)</f>
        <v>140.71044959368277</v>
      </c>
      <c r="W93" s="2">
        <f>$A93*'Calcification Rates'!$F$22*'Calcification Rates'!$H$22</f>
        <v>16.198</v>
      </c>
      <c r="X93" s="2">
        <f>$A93*('Calcification Rates'!$F$22-'Calcification Rates'!$G$22)*('Calcification Rates'!$H$22-'Calcification Rates'!$I$22)</f>
        <v>9.1909999999999989</v>
      </c>
      <c r="Y93" s="2">
        <f>$A93*('Calcification Rates'!$F$22+'Calcification Rates'!$G$22)*('Calcification Rates'!$H$22+'Calcification Rates'!$I$22)</f>
        <v>23.205000000000002</v>
      </c>
      <c r="Z93" s="2">
        <f>((((((((($A93*2)/PI())/2)+'Calcification Rates'!$F$25)^2)*PI())/2))-((((((($A93*2)/PI())/2)^2)*PI())/2)))*'Calcification Rates'!$H$25</f>
        <v>169.06171029994289</v>
      </c>
      <c r="AA93" s="2">
        <f>((((((((($A93*2)/PI())/2)+('Calcification Rates'!$F$25-'Calcification Rates'!$G$25))^2)*PI())/2))-((((((($A93*2)/PI())/2)^2)*PI())/2)))*('Calcification Rates'!$H$25-'Calcification Rates'!$I$25)</f>
        <v>74.018530705851759</v>
      </c>
      <c r="AB93" s="2">
        <f>((((((((($A93*2)/PI())/2)+('Calcification Rates'!$F$25+'Calcification Rates'!$G$25))^2)*PI())/2))-((((((($A93*2)/PI())/2)^2)*PI())/2)))*('Calcification Rates'!$H$25+'Calcification Rates'!$I$25)</f>
        <v>265.7508348973393</v>
      </c>
      <c r="AC93" s="2">
        <f>((((((((($A93*2)/PI())/2)+'Calcification Rates'!$F$26)^2)*PI())/2))-((((((($A93*2)/PI())/2)^2)*PI())/2)))*'Calcification Rates'!$H$26</f>
        <v>169.06171029994289</v>
      </c>
      <c r="AD93" s="2">
        <f>((((((((($A93*2)/PI())/2)+('Calcification Rates'!$F$26-'Calcification Rates'!$G$26))^2)*PI())/2))-((((((($A93*2)/PI())/2)^2)*PI())/2)))*('Calcification Rates'!$H$26-'Calcification Rates'!$I$26)</f>
        <v>74.018530705851759</v>
      </c>
      <c r="AE93" s="2">
        <f>((((((((($A93*2)/PI())/2)+('Calcification Rates'!$F$26+'Calcification Rates'!$G$26))^2)*PI())/2))-((((((($A93*2)/PI())/2)^2)*PI())/2)))*('Calcification Rates'!$H$26+'Calcification Rates'!$I$26)</f>
        <v>265.7508348973393</v>
      </c>
      <c r="AF93" s="2">
        <f>((((((((($A93*2)/PI())/2)+'Calcification Rates'!$F$27)^2)*PI())/2))-((((((($A93*2)/PI())/2)^2)*PI())/2)))*'Calcification Rates'!$H$27</f>
        <v>169.06171029994289</v>
      </c>
      <c r="AG93" s="2">
        <f>((((((((($A93*2)/PI())/2)+('Calcification Rates'!$F$27-'Calcification Rates'!$G$27))^2)*PI())/2))-((((((($A93*2)/PI())/2)^2)*PI())/2)))*('Calcification Rates'!$H$27-'Calcification Rates'!$I$27)</f>
        <v>74.018530705851759</v>
      </c>
      <c r="AH93" s="2">
        <f>((((((((($A93*2)/PI())/2)+('Calcification Rates'!$F$27+'Calcification Rates'!$G$27))^2)*PI())/2))-((((((($A93*2)/PI())/2)^2)*PI())/2)))*('Calcification Rates'!$H$27+'Calcification Rates'!$I$27)</f>
        <v>265.7508348973393</v>
      </c>
      <c r="AI93" s="2">
        <f>$A93*'Calcification Rates'!$F$29*'Calcification Rates'!$H$29</f>
        <v>146.84669999999997</v>
      </c>
      <c r="AJ93" s="2">
        <f>$A93*('Calcification Rates'!$F$29-'Calcification Rates'!$G$29)*('Calcification Rates'!$H$29-'Calcification Rates'!$I$29)</f>
        <v>135.87027999999998</v>
      </c>
      <c r="AK93" s="2">
        <f>$A93*('Calcification Rates'!$F$29+'Calcification Rates'!$G$29)*('Calcification Rates'!$H$29+'Calcification Rates'!$I$29)</f>
        <v>157.82311999999996</v>
      </c>
      <c r="AL93" s="2">
        <f>(2*'Calcification Rates'!$F$30*'Calcification Rates'!$H$30)+0.1*'Calcification Rates'!$F$30*($A93+(2*'Calcification Rates'!$F$30))*'Calcification Rates'!$H$30</f>
        <v>19.900312741283742</v>
      </c>
      <c r="AM93" s="2">
        <f>(2*('Calcification Rates'!$F$30-'Calcification Rates'!$G$30)*('Calcification Rates'!$H$30-'Calcification Rates'!$I$30))+(0.1*('Calcification Rates'!$F$30-'Calcification Rates'!$G$30)*($A93+(2*'Calcification Rates'!$F$30-'Calcification Rates'!$G$30)))*('Calcification Rates'!$H$30-'Calcification Rates'!$I$30)</f>
        <v>11.611258788538143</v>
      </c>
      <c r="AN93" s="2">
        <f>(2*('Calcification Rates'!$F$30+'Calcification Rates'!$G$30)*('Calcification Rates'!$H$30+'Calcification Rates'!$I$30))+(0.1*('Calcification Rates'!$F$30+'Calcification Rates'!$G$30)*($A93+(2*'Calcification Rates'!$F$30+'Calcification Rates'!$G$30)))*('Calcification Rates'!$H$30+'Calcification Rates'!$I$30)</f>
        <v>30.3921196960587</v>
      </c>
      <c r="AO93" s="2">
        <f>((((((((($A93*2)/PI())/2)+'Calcification Rates'!$F$31)^2)*PI())/2))-((((((($A93*2)/PI())/2)^2)*PI())/2)))*'Calcification Rates'!$H$31</f>
        <v>303.38603843686985</v>
      </c>
      <c r="AP93" s="2">
        <f>((((((((($A93*2)/PI())/2)+('Calcification Rates'!$F$31-'Calcification Rates'!$G$31))^2)*PI())/2))-((((((($A93*2)/PI())/2)^2)*PI())/2)))*('Calcification Rates'!$H$31-'Calcification Rates'!$I$31)</f>
        <v>188.87169073736496</v>
      </c>
      <c r="AQ93" s="2">
        <f>((((((((($A93*2)/PI())/2)+('Calcification Rates'!$F$31+'Calcification Rates'!$G$31))^2)*PI())/2))-((((((($A93*2)/PI())/2)^2)*PI())/2)))*('Calcification Rates'!$H$31+'Calcification Rates'!$I$31)</f>
        <v>445.95745266609771</v>
      </c>
      <c r="AR93" s="2">
        <f>(2*'Calcification Rates'!$F$32*'Calcification Rates'!$H$32)+0.1*'Calcification Rates'!$F$32*($A93+(2*'Calcification Rates'!$F$32))*'Calcification Rates'!$H$32</f>
        <v>19.900312741283742</v>
      </c>
      <c r="AS93" s="2">
        <f>(2*('Calcification Rates'!$F$32-'Calcification Rates'!$G$32)*('Calcification Rates'!$H$32-'Calcification Rates'!$I$32))+(0.1*('Calcification Rates'!$F$32-'Calcification Rates'!$G$32)*($A93+(2*'Calcification Rates'!$F$32-'Calcification Rates'!$G$32)))*('Calcification Rates'!$H$32-'Calcification Rates'!$I$32)</f>
        <v>11.611258788538143</v>
      </c>
      <c r="AT93" s="2">
        <f>(2*('Calcification Rates'!$F$32+'Calcification Rates'!$G$32)*('Calcification Rates'!$H$32+'Calcification Rates'!$I$32))+(0.1*('Calcification Rates'!$F$32+'Calcification Rates'!$G$32)*($A93+(2*'Calcification Rates'!$F$32+'Calcification Rates'!$G$32)))*('Calcification Rates'!$H$32+'Calcification Rates'!$I$32)</f>
        <v>30.3921196960587</v>
      </c>
      <c r="AU93" s="2">
        <f>((((((((($A93*2)/PI())/2)+'Calcification Rates'!$F$36)^2)*PI())/2))-((((((($A93*2)/PI())/2)^2)*PI())/2)))*'Calcification Rates'!$H$36</f>
        <v>119.52269330943706</v>
      </c>
      <c r="AV93" s="2">
        <f>((((((((($A93*2)/PI())/2)+('Calcification Rates'!$F$36-'Calcification Rates'!$G$36))^2)*PI())/2))-((((((($A93*2)/PI())/2)^2)*PI())/2)))*('Calcification Rates'!$H$36-'Calcification Rates'!$I$36)</f>
        <v>91.754531968820544</v>
      </c>
      <c r="AW93" s="2">
        <f>((((((((($A93*2)/PI())/2)+('Calcification Rates'!$F$36+'Calcification Rates'!$G$36))^2)*PI())/2))-((((((($A93*2)/PI())/2)^2)*PI())/2)))*('Calcification Rates'!$H$36+'Calcification Rates'!$I$36)</f>
        <v>150.40342629933963</v>
      </c>
      <c r="AX93" s="2">
        <f>$A93*'Calcification Rates'!$F$37*'Calcification Rates'!$H$37</f>
        <v>117.60791206228956</v>
      </c>
      <c r="AY93" s="2">
        <f>$A93*('Calcification Rates'!$F$37-'Calcification Rates'!$G$37)*('Calcification Rates'!$H$37-'Calcification Rates'!$I$37)</f>
        <v>90.53085654743164</v>
      </c>
      <c r="AZ93" s="2">
        <f>$A93*('Calcification Rates'!$F$37+'Calcification Rates'!$G$37)*('Calcification Rates'!$H$37+'Calcification Rates'!$I$37)</f>
        <v>147.59246154385971</v>
      </c>
      <c r="BA93" s="2">
        <f>$A93*'Calcification Rates'!$F$38*'Calcification Rates'!$H$38</f>
        <v>175.03625533333334</v>
      </c>
      <c r="BB93" s="2">
        <f>$A93*('Calcification Rates'!$F$38-'Calcification Rates'!$G$38)*('Calcification Rates'!$H$38-'Calcification Rates'!$I$38)</f>
        <v>133.55399357575757</v>
      </c>
      <c r="BC93" s="2">
        <f>$A93*('Calcification Rates'!$F$38+'Calcification Rates'!$G$38)*('Calcification Rates'!$H$38+'Calcification Rates'!$I$38)</f>
        <v>221.35249500000006</v>
      </c>
      <c r="BD93" s="2">
        <f>(2*'Calcification Rates'!$F$39*'Calcification Rates'!$H$39)+0.1*'Calcification Rates'!$F$39*(AN93+(2*'Calcification Rates'!$F$39))*'Calcification Rates'!$H$39</f>
        <v>9.2669969137560244</v>
      </c>
      <c r="BE93" s="2">
        <f>(2*('Calcification Rates'!$F$39-'Calcification Rates'!$G$39)*('Calcification Rates'!$H$39-'Calcification Rates'!$I$39))+(0.1*('Calcification Rates'!$F$39-'Calcification Rates'!$G$39)*(AN93+(2*'Calcification Rates'!$F$39-'Calcification Rates'!$G$39)))*('Calcification Rates'!$H$39-'Calcification Rates'!$I$39)</f>
        <v>5.3893624565090832</v>
      </c>
      <c r="BF93" s="2">
        <f>(2*('Calcification Rates'!$F$39+'Calcification Rates'!$G$39)*('Calcification Rates'!$H$39+'Calcification Rates'!$I$39))+(0.1*('Calcification Rates'!$F$39+'Calcification Rates'!$G$39)*(AN93+(2*'Calcification Rates'!$F$39+'Calcification Rates'!$G$39)))*('Calcification Rates'!$H$39+'Calcification Rates'!$I$39)</f>
        <v>14.198697146120747</v>
      </c>
      <c r="BG93" s="2">
        <f>((((((((($A93*2)/PI())/2)+'Calcification Rates'!$F$40)^2)*PI())/2))-((((((($A93*2)/PI())/2)^2)*PI())/2)))*'Calcification Rates'!$H$40</f>
        <v>119.52269330943706</v>
      </c>
      <c r="BH93" s="2">
        <f>((((((((($A93*2)/PI())/2)+('Calcification Rates'!$F$40-'Calcification Rates'!$G$40))^2)*PI())/2))-((((((($A93*2)/PI())/2)^2)*PI())/2)))*('Calcification Rates'!$H$40-'Calcification Rates'!$I$40)</f>
        <v>91.754531968820544</v>
      </c>
      <c r="BI93" s="2">
        <f>((((((((($A93*2)/PI())/2)+('Calcification Rates'!$F$40+'Calcification Rates'!$G$40))^2)*PI())/2))-((((((($A93*2)/PI())/2)^2)*PI())/2)))*('Calcification Rates'!$H$40+'Calcification Rates'!$I$40)</f>
        <v>150.40342629933963</v>
      </c>
      <c r="BJ93" s="2">
        <f>((((((((($A93*2)/PI())/2)+'Calcification Rates'!$F$41)^2)*PI())/2))-((((((($A93*2)/PI())/2)^2)*PI())/2)))*'Calcification Rates'!$H$41</f>
        <v>137.59617340512361</v>
      </c>
      <c r="BK93" s="2">
        <f>((((((((($A93*2)/PI())/2)+('Calcification Rates'!$F$41-'Calcification Rates'!$G$41))^2)*PI())/2))-((((((($A93*2)/PI())/2)^2)*PI())/2)))*('Calcification Rates'!$H$41-'Calcification Rates'!$I$41)</f>
        <v>110.54591687399326</v>
      </c>
      <c r="BL93" s="2">
        <f>((((((((($A93*2)/PI())/2)+('Calcification Rates'!$F$41+'Calcification Rates'!$G$41))^2)*PI())/2))-((((((($A93*2)/PI())/2)^2)*PI())/2)))*('Calcification Rates'!$H$41+'Calcification Rates'!$I$41)</f>
        <v>167.30936367108799</v>
      </c>
      <c r="BM93" s="2">
        <f>((((1-'Calcification Rates'!$J$42)*$A93)*'Calcification Rates'!$F$42*0.1)+('Calcification Rates'!$J$42*$A93*'Calcification Rates'!$F$42))*'Calcification Rates'!$H$42</f>
        <v>35.699510595748585</v>
      </c>
      <c r="BN93" s="2">
        <f>((((1-'Calcification Rates'!$J$42)*BI93)*(('Calcification Rates'!$F$42-'Calcification Rates'!$G$42)*0.1))+('Calcification Rates'!$J$42*BI93*('Calcification Rates'!$F$42-'Calcification Rates'!$G$42)))*('Calcification Rates'!$H$42-'Calcification Rates'!$I$42)</f>
        <v>44.485870133920983</v>
      </c>
      <c r="BO93" s="2">
        <f>((((1-'Calcification Rates'!$J$42)*BI93)*(('Calcification Rates'!$F$42+'Calcification Rates'!$G$42)*0.1))+('Calcification Rates'!$J$42*BI93*('Calcification Rates'!$F$42+'Calcification Rates'!$G$42)))*('Calcification Rates'!$H$42+'Calcification Rates'!$I$42)</f>
        <v>75.371808273793931</v>
      </c>
      <c r="BP93" s="2">
        <f>(2*'Calcification Rates'!$F$43*'Calcification Rates'!$H$43)+0.1*'Calcification Rates'!$F$43*($A93+(2*'Calcification Rates'!$F$43))*'Calcification Rates'!$H$43</f>
        <v>19.900312741283742</v>
      </c>
      <c r="BQ93" s="2">
        <f>(2*('Calcification Rates'!$F$43-'Calcification Rates'!$G$43)*('Calcification Rates'!$H$43-'Calcification Rates'!$I$43))+(0.1*('Calcification Rates'!$F$43-'Calcification Rates'!$G$43)*($A93+(2*'Calcification Rates'!$F$43-'Calcification Rates'!$G$43)))*('Calcification Rates'!$H$43-'Calcification Rates'!$I$43)</f>
        <v>11.611258788538143</v>
      </c>
      <c r="BR93" s="2">
        <f>(2*('Calcification Rates'!$F$43+'Calcification Rates'!$G$43)*('Calcification Rates'!$H$43+'Calcification Rates'!$I$43))+(0.1*('Calcification Rates'!$F$43+'Calcification Rates'!$G$43)*($A93+(2*'Calcification Rates'!$F$43+'Calcification Rates'!$G$43)))*('Calcification Rates'!$H$43+'Calcification Rates'!$I$43)</f>
        <v>30.3921196960587</v>
      </c>
      <c r="BS93" s="2">
        <f>$A93*'Calcification Rates'!$F$44*'Calcification Rates'!$H$44</f>
        <v>145.2641088888889</v>
      </c>
      <c r="BT93" s="2">
        <f>$A93*('Calcification Rates'!$F$44-'Calcification Rates'!$G$44)*('Calcification Rates'!$H$44-'Calcification Rates'!$I$44)</f>
        <v>108.09786525702127</v>
      </c>
      <c r="BU93" s="2">
        <f>$A93*('Calcification Rates'!$F$44+'Calcification Rates'!$G$44)*('Calcification Rates'!$H$44+'Calcification Rates'!$I$44)</f>
        <v>186.60601729032661</v>
      </c>
      <c r="BV93" s="2">
        <f>(2*'Calcification Rates'!$F$45*'Calcification Rates'!$H$45)+0.1*'Calcification Rates'!$F$45*($A93+(2*'Calcification Rates'!$F$45))*'Calcification Rates'!$H$45</f>
        <v>19.900312741283742</v>
      </c>
      <c r="BW93" s="2">
        <f>(2*('Calcification Rates'!$F$45-'Calcification Rates'!$G$45)*('Calcification Rates'!$H$45-'Calcification Rates'!$I$45))+(0.1*('Calcification Rates'!$F$45-'Calcification Rates'!$G$45)*($A93+(2*'Calcification Rates'!$F$45-'Calcification Rates'!$G$45)))*('Calcification Rates'!$H$45-'Calcification Rates'!$I$45)</f>
        <v>11.611258788538143</v>
      </c>
      <c r="BX93" s="2">
        <f>(2*('Calcification Rates'!$F$45+'Calcification Rates'!$G$45)*('Calcification Rates'!$H$45+'Calcification Rates'!$I$45))+(0.1*('Calcification Rates'!$F$45+'Calcification Rates'!$G$45)*($A93+(2*'Calcification Rates'!$F$45+'Calcification Rates'!$G$45)))*('Calcification Rates'!$H$45+'Calcification Rates'!$I$45)</f>
        <v>30.3921196960587</v>
      </c>
      <c r="BY93" s="2">
        <f>$A93*'Calcification Rates'!$F$46*'Calcification Rates'!$H$46</f>
        <v>36.909600000000005</v>
      </c>
      <c r="BZ93" s="2">
        <f>$A93*('Calcification Rates'!$F$46-'Calcification Rates'!$G$46)*('Calcification Rates'!$H$46-'Calcification Rates'!$I$46)</f>
        <v>28.467074999999998</v>
      </c>
      <c r="CA93" s="2">
        <f>$A93*('Calcification Rates'!$F$46+'Calcification Rates'!$G$46)*('Calcification Rates'!$H$46+'Calcification Rates'!$I$46)</f>
        <v>46.212075000000006</v>
      </c>
      <c r="CB93" s="2">
        <f>(2*'Calcification Rates'!$F$47*'Calcification Rates'!$H$47)+0.1*'Calcification Rates'!$F$47*(BL93+(2*'Calcification Rates'!$F$47))*'Calcification Rates'!$H$47</f>
        <v>33.288366579219762</v>
      </c>
      <c r="CC93" s="2">
        <f>(2*('Calcification Rates'!$F$47-'Calcification Rates'!$G$47)*('Calcification Rates'!$H$47-'Calcification Rates'!$I$47))+(0.1*('Calcification Rates'!$F$47-'Calcification Rates'!$G$47)*(BL93+(2*'Calcification Rates'!$F$47-'Calcification Rates'!$G$47)))*('Calcification Rates'!$H$47-'Calcification Rates'!$I$47)</f>
        <v>19.445041252858033</v>
      </c>
      <c r="CD93" s="2">
        <f>(2*('Calcification Rates'!$F$47+'Calcification Rates'!$G$47)*('Calcification Rates'!$H$47+'Calcification Rates'!$I$47))+(0.1*('Calcification Rates'!$F$47+'Calcification Rates'!$G$47)*(BL93+(2*'Calcification Rates'!$F$47+'Calcification Rates'!$G$47)))*('Calcification Rates'!$H$47+'Calcification Rates'!$I$47)</f>
        <v>50.780718740372322</v>
      </c>
      <c r="CE93" s="2">
        <f>(2*'Calcification Rates'!$F$48*'Calcification Rates'!$H$48)+0.1*'Calcification Rates'!$F$48*($A93+(2*'Calcification Rates'!$F$48))*'Calcification Rates'!$H$48</f>
        <v>19.900312741283742</v>
      </c>
      <c r="CF93" s="2">
        <f>(2*('Calcification Rates'!$F$48-'Calcification Rates'!$G$48)*('Calcification Rates'!$H$48-'Calcification Rates'!$I$48))+(0.1*('Calcification Rates'!$F$48-'Calcification Rates'!$G$48)*($A93+(2*'Calcification Rates'!$F$48-'Calcification Rates'!$G$48)))*('Calcification Rates'!$H$48-'Calcification Rates'!$I$48)</f>
        <v>11.611258788538143</v>
      </c>
      <c r="CG93" s="2">
        <f>(2*('Calcification Rates'!$F$48+'Calcification Rates'!$G$48)*('Calcification Rates'!$H$48+'Calcification Rates'!$I$48))+(0.1*('Calcification Rates'!$F$48+'Calcification Rates'!$G$48)*($A93+(2*'Calcification Rates'!$F$48+'Calcification Rates'!$G$48)))*('Calcification Rates'!$H$48+'Calcification Rates'!$I$48)</f>
        <v>30.3921196960587</v>
      </c>
      <c r="CH93" s="2">
        <f>((((1-'Calcification Rates'!$J$52)*$A93)*'Calcification Rates'!$F$52*0.1)+('Calcification Rates'!$J$52*$A93*'Calcification Rates'!$F$52))*'Calcification Rates'!$H$52</f>
        <v>201.53484988</v>
      </c>
      <c r="CI93" s="2">
        <f>((((1-'Calcification Rates'!$J$52)*$A93)*(('Calcification Rates'!$F$52-'Calcification Rates'!$G$52)*0.1))+('Calcification Rates'!$J$52*$A93*('Calcification Rates'!$F$52-'Calcification Rates'!$G$52)))*('Calcification Rates'!$H$52-'Calcification Rates'!$I$52)</f>
        <v>131.927547378095</v>
      </c>
      <c r="CJ93" s="2">
        <f>((((1-'Calcification Rates'!$J$52)*$A93)*(('Calcification Rates'!$F$52+'Calcification Rates'!$G$52)*0.1))+('Calcification Rates'!$J$52*$A93*('Calcification Rates'!$F$52+'Calcification Rates'!$G$52)))*('Calcification Rates'!$H$52+'Calcification Rates'!$I$52)</f>
        <v>285.12643718825944</v>
      </c>
      <c r="CK93" s="2">
        <f>((((1-'Calcification Rates'!$J$53)*$A93)*'Calcification Rates'!$F$53*0.1)+('Calcification Rates'!$J$53*$A93*'Calcification Rates'!$F$53))*'Calcification Rates'!$H$53</f>
        <v>241.17406142581828</v>
      </c>
      <c r="CL93" s="2">
        <f>((((1-'Calcification Rates'!$J$53)*$A93)*(('Calcification Rates'!$F$53-'Calcification Rates'!$G$53)*0.1))+('Calcification Rates'!$J$53*$A93*('Calcification Rates'!$F$53-'Calcification Rates'!$G$53)))*('Calcification Rates'!$H$53-'Calcification Rates'!$I$53)</f>
        <v>166.91314720606604</v>
      </c>
      <c r="CM93" s="2">
        <f>((((1-'Calcification Rates'!$J$53)*$A93)*(('Calcification Rates'!$F$53+'Calcification Rates'!$G$53)*0.1))+('Calcification Rates'!$J$53*$A93*('Calcification Rates'!$F$53+'Calcification Rates'!$G$53)))*('Calcification Rates'!$H$53+'Calcification Rates'!$I$53)</f>
        <v>329.02228865963389</v>
      </c>
      <c r="CN93" s="2">
        <f>((((1-'Calcification Rates'!$J$54)*$A93)*'Calcification Rates'!$F$54*0.1)+('Calcification Rates'!$J$54*$A93*'Calcification Rates'!$F$54))*'Calcification Rates'!$H$54</f>
        <v>205.61997144675482</v>
      </c>
      <c r="CO93" s="2">
        <f>((((1-'Calcification Rates'!$J$54)*$A93)*(('Calcification Rates'!$F$54-'Calcification Rates'!$G$54)*0.1))+('Calcification Rates'!$J$54*$A93*('Calcification Rates'!$F$54-'Calcification Rates'!$G$54)))*('Calcification Rates'!$H$54-'Calcification Rates'!$I$54)</f>
        <v>147.06730247324307</v>
      </c>
      <c r="CP93" s="2">
        <f>((((1-'Calcification Rates'!$J$54)*$A93)*(('Calcification Rates'!$F$54+'Calcification Rates'!$G$54)*0.1))+('Calcification Rates'!$J$54*$A93*('Calcification Rates'!$F$54+'Calcification Rates'!$G$54)))*('Calcification Rates'!$H$54+'Calcification Rates'!$I$54)</f>
        <v>273.47938780169028</v>
      </c>
      <c r="CQ93" s="2">
        <f>((((1-'Calcification Rates'!$J$55)*$A93)*'Calcification Rates'!$F$55*0.1)+('Calcification Rates'!$J$55*$A93*'Calcification Rates'!$F$55))*'Calcification Rates'!$H$55</f>
        <v>205.63569679114588</v>
      </c>
      <c r="CR93" s="2">
        <f>((((1-'Calcification Rates'!$J$55)*$A93)*(('Calcification Rates'!$F$55-'Calcification Rates'!$G$55)*0.1))+('Calcification Rates'!$J$55*$A93*('Calcification Rates'!$F$55-'Calcification Rates'!$G$55)))*('Calcification Rates'!$H$55-'Calcification Rates'!$I$55)</f>
        <v>150.26335413000913</v>
      </c>
      <c r="CS93" s="2">
        <f>((((1-'Calcification Rates'!$J$55)*$A93)*(('Calcification Rates'!$F$55+'Calcification Rates'!$G$55)*0.1))+('Calcification Rates'!$J$55*$A93*('Calcification Rates'!$F$55+'Calcification Rates'!$G$55)))*('Calcification Rates'!$H$55+'Calcification Rates'!$I$55)</f>
        <v>269.42872025716798</v>
      </c>
      <c r="CT93" s="2">
        <f>((((1-'Calcification Rates'!$J$56)*$A93)*'Calcification Rates'!$F$56*0.1)+('Calcification Rates'!$J$56*$A93*'Calcification Rates'!$F$56))*'Calcification Rates'!$H$56</f>
        <v>198.62264088333336</v>
      </c>
      <c r="CU93" s="2">
        <f>((((1-'Calcification Rates'!$J$56)*$A93)*(('Calcification Rates'!$F$56-'Calcification Rates'!$G$56)*0.1))+('Calcification Rates'!$J$56*$A93*('Calcification Rates'!$F$56-'Calcification Rates'!$G$56)))*('Calcification Rates'!$H$56-'Calcification Rates'!$I$56)</f>
        <v>147.17827113882981</v>
      </c>
      <c r="CV93" s="2">
        <f>((((1-'Calcification Rates'!$J$56)*$A93)*(('Calcification Rates'!$F$56+'Calcification Rates'!$G$56)*0.1))+('Calcification Rates'!$J$56*$A93*('Calcification Rates'!$F$56+'Calcification Rates'!$G$56)))*('Calcification Rates'!$H$56+'Calcification Rates'!$I$56)</f>
        <v>257.63261996119201</v>
      </c>
      <c r="CW93" s="2">
        <f>((((1-'Calcification Rates'!$J$57)*$A93)*'Calcification Rates'!$F$57*0.1)+('Calcification Rates'!$J$57*$A93*'Calcification Rates'!$F$57))*'Calcification Rates'!$H$57</f>
        <v>203.13679181250001</v>
      </c>
      <c r="CX93" s="2">
        <f>((((1-'Calcification Rates'!$J$57)*$A93)*(('Calcification Rates'!$F$57-'Calcification Rates'!$G$57)*0.1))+('Calcification Rates'!$J$57*$A93*('Calcification Rates'!$F$57-'Calcification Rates'!$G$57)))*('Calcification Rates'!$H$57-'Calcification Rates'!$I$57)</f>
        <v>133.02651429855769</v>
      </c>
      <c r="CY93" s="2">
        <f>((((1-'Calcification Rates'!$J$57)*$A93)*(('Calcification Rates'!$F$57+'Calcification Rates'!$G$57)*0.1))+('Calcification Rates'!$J$57*$A93*('Calcification Rates'!$F$57+'Calcification Rates'!$G$57)))*('Calcification Rates'!$H$57+'Calcification Rates'!$I$57)</f>
        <v>285.85641821536757</v>
      </c>
      <c r="CZ93" s="2">
        <f>((((1-'Calcification Rates'!$J$58)*$A93)*'Calcification Rates'!$F$58*0.1)+('Calcification Rates'!$J$58*$A93*'Calcification Rates'!$F$58))*'Calcification Rates'!$H$58</f>
        <v>205.61997144675482</v>
      </c>
      <c r="DA93" s="2">
        <f>((((1-'Calcification Rates'!$J$58)*$A93)*(('Calcification Rates'!$F$58-'Calcification Rates'!$G$58)*0.1))+('Calcification Rates'!$J$58*$A93*('Calcification Rates'!$F$58-'Calcification Rates'!$G$58)))*('Calcification Rates'!$H$58-'Calcification Rates'!$I$58)</f>
        <v>147.06730247324307</v>
      </c>
      <c r="DB93" s="2">
        <f>((((1-'Calcification Rates'!$J$58)*$A93)*(('Calcification Rates'!$F$58+'Calcification Rates'!$G$58)*0.1))+('Calcification Rates'!$J$58*$A93*('Calcification Rates'!$F$58+'Calcification Rates'!$G$58)))*('Calcification Rates'!$H$58+'Calcification Rates'!$I$58)</f>
        <v>273.47938780169028</v>
      </c>
      <c r="DC93" s="2">
        <f>((((1-'Calcification Rates'!$J$59)*$A93)*'Calcification Rates'!$F$59*0.1)+('Calcification Rates'!$J$59*$A93*'Calcification Rates'!$F$59))*'Calcification Rates'!$H$59</f>
        <v>170.45615495999999</v>
      </c>
      <c r="DD93" s="2">
        <f>((((1-'Calcification Rates'!$J$59)*$A93)*(('Calcification Rates'!$F$59-'Calcification Rates'!$G$59)*0.1))+('Calcification Rates'!$J$59*$A93*('Calcification Rates'!$F$59-'Calcification Rates'!$G$59)))*('Calcification Rates'!$H$59-'Calcification Rates'!$I$59)</f>
        <v>132.23134469999999</v>
      </c>
      <c r="DE93" s="2">
        <f>((((1-'Calcification Rates'!$J$59)*$A93)*(('Calcification Rates'!$F$59+'Calcification Rates'!$G$59)*0.1))+('Calcification Rates'!$J$59*$A93*('Calcification Rates'!$F$59+'Calcification Rates'!$G$59)))*('Calcification Rates'!$H$59+'Calcification Rates'!$I$59)</f>
        <v>212.30558076</v>
      </c>
      <c r="DF93" s="2">
        <f>((((1-'Calcification Rates'!$J$60)*$A93)*'Calcification Rates'!$F$60*0.1)+('Calcification Rates'!$J$60*$A93*'Calcification Rates'!$F$60))*'Calcification Rates'!$H$60</f>
        <v>221.45089818292686</v>
      </c>
      <c r="DG93" s="2">
        <f>((((1-'Calcification Rates'!$J$60)*$A93)*(('Calcification Rates'!$F$60-'Calcification Rates'!$G$60)*0.1))+('Calcification Rates'!$J$60*$A93*('Calcification Rates'!$F$60-'Calcification Rates'!$G$60)))*('Calcification Rates'!$H$60-'Calcification Rates'!$I$60)</f>
        <v>169.19110930929102</v>
      </c>
      <c r="DH93" s="2">
        <f>((((1-'Calcification Rates'!$J$60)*$A93)*(('Calcification Rates'!$F$60+'Calcification Rates'!$G$60)*0.1))+('Calcification Rates'!$J$60*$A93*('Calcification Rates'!$F$60+'Calcification Rates'!$G$60)))*('Calcification Rates'!$H$60+'Calcification Rates'!$I$60)</f>
        <v>280.52949730571612</v>
      </c>
      <c r="DI93" s="2">
        <f>((((1-'Calcification Rates'!$J$61)*$A93)*'Calcification Rates'!$F$61*0.1)+('Calcification Rates'!$J$61*$A93*'Calcification Rates'!$F$61))*'Calcification Rates'!$H$61</f>
        <v>205.61997144675482</v>
      </c>
      <c r="DJ93" s="2">
        <f>((((1-'Calcification Rates'!$J$61)*$A93)*(('Calcification Rates'!$F$61-'Calcification Rates'!$G$61)*0.1))+('Calcification Rates'!$J$61*$A93*('Calcification Rates'!$F$61-'Calcification Rates'!$G$61)))*('Calcification Rates'!$H$61-'Calcification Rates'!$I$61)</f>
        <v>147.06730247324307</v>
      </c>
      <c r="DK93" s="2">
        <f>((((1-'Calcification Rates'!$J$61)*$A93)*(('Calcification Rates'!$F$61+'Calcification Rates'!$G$61)*0.1))+('Calcification Rates'!$J$61*$A93*('Calcification Rates'!$F$61+'Calcification Rates'!$G$61)))*('Calcification Rates'!$H$61+'Calcification Rates'!$I$61)</f>
        <v>273.47938780169028</v>
      </c>
      <c r="DL93" s="2">
        <f>(2*'Calcification Rates'!$F$62*'Calcification Rates'!$H$62)+0.1*'Calcification Rates'!$F$62*(CV93+(2*'Calcification Rates'!$F$62))*'Calcification Rates'!$H$62</f>
        <v>49.135080008017042</v>
      </c>
      <c r="DM93" s="2">
        <f>(2*('Calcification Rates'!$F$62-'Calcification Rates'!$G$62)*('Calcification Rates'!$H$62-'Calcification Rates'!$I$62))+(0.1*('Calcification Rates'!$F$62-'Calcification Rates'!$G$62)*(CV93+(2*'Calcification Rates'!$F$62-'Calcification Rates'!$G$62)))*('Calcification Rates'!$H$62-'Calcification Rates'!$I$62)</f>
        <v>28.717464808838645</v>
      </c>
      <c r="DN93" s="2">
        <f>(2*('Calcification Rates'!$F$62+'Calcification Rates'!$G$62)*('Calcification Rates'!$H$62+'Calcification Rates'!$I$62))+(0.1*('Calcification Rates'!$F$62+'Calcification Rates'!$G$62)*(CV93+(2*'Calcification Rates'!$F$62+'Calcification Rates'!$G$62)))*('Calcification Rates'!$H$62+'Calcification Rates'!$I$62)</f>
        <v>74.91359796097889</v>
      </c>
      <c r="DO93" s="2">
        <f>((((((((($A93*2)/PI())/2)+'Calcification Rates'!$F$63)^2)*PI())/2))-((((((($A93*2)/PI())/2)^2)*PI())/2)))*'Calcification Rates'!$H$63</f>
        <v>96.95869622024378</v>
      </c>
      <c r="DP93" s="2">
        <f>((((((((($A93*2)/PI())/2)+('Calcification Rates'!$F$63-'Calcification Rates'!$G$63))^2)*PI())/2))-((((((($A93*2)/PI())/2)^2)*PI())/2)))*('Calcification Rates'!$H$63-'Calcification Rates'!$I$63)</f>
        <v>71.417616790503018</v>
      </c>
      <c r="DQ93" s="2">
        <f>((((((((($A93*2)/PI())/2)+('Calcification Rates'!$F$63+'Calcification Rates'!$G$63))^2)*PI())/2))-((((((($A93*2)/PI())/2)^2)*PI())/2)))*('Calcification Rates'!$H$63+'Calcification Rates'!$I$63)</f>
        <v>125.36414047564065</v>
      </c>
      <c r="DR93" s="2">
        <f>(2*'Calcification Rates'!$F$64*'Calcification Rates'!$H$64)+0.1*'Calcification Rates'!$F$64*($A93+(2*'Calcification Rates'!$F$64))*'Calcification Rates'!$H$64</f>
        <v>19.900312741283742</v>
      </c>
      <c r="DS93" s="2">
        <f>(2*('Calcification Rates'!$F$64-'Calcification Rates'!$G$64)*('Calcification Rates'!$H$64-'Calcification Rates'!$I$64))+(0.1*('Calcification Rates'!$F$64-'Calcification Rates'!$G$64)*($A93+(2*'Calcification Rates'!$F$64-'Calcification Rates'!$G$64)))*('Calcification Rates'!$H$64-'Calcification Rates'!$I$64)</f>
        <v>11.611258788538143</v>
      </c>
      <c r="DT93" s="2">
        <f>(2*('Calcification Rates'!$F$64+'Calcification Rates'!$G$64)*('Calcification Rates'!$H$64+'Calcification Rates'!$I$64))+(0.1*('Calcification Rates'!$F$64+'Calcification Rates'!$G$64)*($A93+(2*'Calcification Rates'!$F$64+'Calcification Rates'!$G$64)))*('Calcification Rates'!$H$64+'Calcification Rates'!$I$64)</f>
        <v>30.3921196960587</v>
      </c>
      <c r="DU93" s="2">
        <f>((((((((($A93*2)/PI())/2)+'Calcification Rates'!$F$65)^2)*PI())/2))-((((((($A93*2)/PI())/2)^2)*PI())/2)))*'Calcification Rates'!$H$65</f>
        <v>96.95869622024378</v>
      </c>
      <c r="DV93" s="2">
        <f>((((((((($A93*2)/PI())/2)+('Calcification Rates'!$F$65-'Calcification Rates'!$G$65))^2)*PI())/2))-((((((($A93*2)/PI())/2)^2)*PI())/2)))*('Calcification Rates'!$H$65-'Calcification Rates'!$I$65)</f>
        <v>71.417616790503018</v>
      </c>
      <c r="DW93" s="2">
        <f>((((((((($A93*2)/PI())/2)+('Calcification Rates'!$F$65+'Calcification Rates'!$G$65))^2)*PI())/2))-((((((($A93*2)/PI())/2)^2)*PI())/2)))*('Calcification Rates'!$H$65+'Calcification Rates'!$I$65)</f>
        <v>125.36414047564065</v>
      </c>
      <c r="DX93" s="2">
        <f>(2*'Calcification Rates'!$F$66*'Calcification Rates'!$H$66)+0.1*'Calcification Rates'!$F$66*(DH93+(2*'Calcification Rates'!$F$66))*'Calcification Rates'!$H$66</f>
        <v>53.152209910061423</v>
      </c>
      <c r="DY93" s="2">
        <f>(2*('Calcification Rates'!$F$66-'Calcification Rates'!$G$66)*('Calcification Rates'!$H$66-'Calcification Rates'!$I$66))+(0.1*('Calcification Rates'!$F$66-'Calcification Rates'!$G$66)*(DH93+(2*'Calcification Rates'!$F$66-'Calcification Rates'!$G$66)))*('Calcification Rates'!$H$66-'Calcification Rates'!$I$66)</f>
        <v>31.068017186687598</v>
      </c>
      <c r="DZ93" s="2">
        <f>(2*('Calcification Rates'!$F$66+'Calcification Rates'!$G$66)*('Calcification Rates'!$H$66+'Calcification Rates'!$I$66))+(0.1*('Calcification Rates'!$F$66+'Calcification Rates'!$G$66)*(DH93+(2*'Calcification Rates'!$F$66+'Calcification Rates'!$G$66)))*('Calcification Rates'!$H$66+'Calcification Rates'!$I$66)</f>
        <v>81.03126464152551</v>
      </c>
      <c r="EA93" s="2">
        <f>((((((((($A93*2)/PI())/2)+'Calcification Rates'!$F$67)^2)*PI())/2))-((((((($A93*2)/PI())/2)^2)*PI())/2)))*'Calcification Rates'!$H$67</f>
        <v>96.95869622024378</v>
      </c>
      <c r="EB93" s="2">
        <f>((((((((($A93*2)/PI())/2)+('Calcification Rates'!$F$67-'Calcification Rates'!$G$67))^2)*PI())/2))-((((((($A93*2)/PI())/2)^2)*PI())/2)))*('Calcification Rates'!$H$67-'Calcification Rates'!$I$67)</f>
        <v>71.417616790503018</v>
      </c>
      <c r="EC93" s="2">
        <f>((((((((($A93*2)/PI())/2)+('Calcification Rates'!$F$67+'Calcification Rates'!$G$67))^2)*PI())/2))-((((((($A93*2)/PI())/2)^2)*PI())/2)))*('Calcification Rates'!$H$67+'Calcification Rates'!$I$67)</f>
        <v>125.36414047564065</v>
      </c>
      <c r="ED93" s="2">
        <f>((((((((($A93*2)/PI())/2)+'Calcification Rates'!$F$68)^2)*PI())/2))-((((((($A93*2)/PI())/2)^2)*PI())/2)))*'Calcification Rates'!$H$68</f>
        <v>96.95869622024378</v>
      </c>
      <c r="EE93" s="2">
        <f>((((((((($A93*2)/PI())/2)+('Calcification Rates'!$F$68-'Calcification Rates'!$G$68))^2)*PI())/2))-((((((($A93*2)/PI())/2)^2)*PI())/2)))*('Calcification Rates'!$H$68-'Calcification Rates'!$I$68)</f>
        <v>71.417616790503018</v>
      </c>
      <c r="EF93" s="2">
        <f>((((((((($A93*2)/PI())/2)+('Calcification Rates'!$F$68+'Calcification Rates'!$G$68))^2)*PI())/2))-((((((($A93*2)/PI())/2)^2)*PI())/2)))*('Calcification Rates'!$H$68+'Calcification Rates'!$I$68)</f>
        <v>125.36414047564065</v>
      </c>
      <c r="EG93" s="2">
        <f>((((1-'Calcification Rates'!$J$69)*$A93)*'Calcification Rates'!$F$69*0.1)+('Calcification Rates'!$J$69*$A93*'Calcification Rates'!$F$69))*'Calcification Rates'!$H$69</f>
        <v>27.930352450000008</v>
      </c>
      <c r="EH93" s="2">
        <f>((((1-'Calcification Rates'!$J$69)*EC93)*(('Calcification Rates'!$F$69-'Calcification Rates'!$G$69)*0.1))+('Calcification Rates'!$J$69*EC93*('Calcification Rates'!$F$69-'Calcification Rates'!$G$69)))*('Calcification Rates'!$H$69-'Calcification Rates'!$I$69)</f>
        <v>28.433554820894127</v>
      </c>
      <c r="EI93" s="2">
        <f>((((1-'Calcification Rates'!$J$69)*EC93)*(('Calcification Rates'!$F$69+'Calcification Rates'!$G$69)*0.1))+('Calcification Rates'!$J$69*EC93*('Calcification Rates'!$F$69+'Calcification Rates'!$G$69)))*('Calcification Rates'!$H$69+'Calcification Rates'!$I$69)</f>
        <v>49.59012643064888</v>
      </c>
      <c r="EJ93" s="2">
        <f>(2*'Calcification Rates'!$F$70*'Calcification Rates'!$H$70)+0.1*'Calcification Rates'!$F$70*(DT93+(2*'Calcification Rates'!$F$70))*'Calcification Rates'!$H$70</f>
        <v>9.2669969137560244</v>
      </c>
      <c r="EK93" s="2">
        <f>(2*('Calcification Rates'!$F$70-'Calcification Rates'!$G$70)*('Calcification Rates'!$H$70-'Calcification Rates'!$I$70))+(0.1*('Calcification Rates'!$F$70-'Calcification Rates'!$G$70)*(DT93+(2*'Calcification Rates'!$F$70-'Calcification Rates'!$G$70)))*('Calcification Rates'!$H$70-'Calcification Rates'!$I$70)</f>
        <v>5.3893624565090832</v>
      </c>
      <c r="EL93" s="2">
        <f>(2*('Calcification Rates'!$F$70+'Calcification Rates'!$G$70)*('Calcification Rates'!$H$70+'Calcification Rates'!$I$70))+(0.1*('Calcification Rates'!$F$70+'Calcification Rates'!$G$70)*(DT93+(2*'Calcification Rates'!$F$70+'Calcification Rates'!$G$70)))*('Calcification Rates'!$H$70+'Calcification Rates'!$I$70)</f>
        <v>14.198697146120747</v>
      </c>
      <c r="EM93" s="2">
        <f>((((1-'Calcification Rates'!$J$71)*$A93)*'Calcification Rates'!$F$71*0.1)+('Calcification Rates'!$J$71*$A93*'Calcification Rates'!$F$71))*'Calcification Rates'!$H$71</f>
        <v>205.61997144675482</v>
      </c>
      <c r="EN93" s="2">
        <f>((((1-'Calcification Rates'!$J$71)*$A93)*(('Calcification Rates'!$F$71-'Calcification Rates'!$G$71)*0.1))+('Calcification Rates'!$J$71*$A93*('Calcification Rates'!$F$71-'Calcification Rates'!$G$71)))*('Calcification Rates'!$H$71-'Calcification Rates'!$I$71)</f>
        <v>147.06730247324307</v>
      </c>
      <c r="EO93" s="2">
        <f>((((1-'Calcification Rates'!$J$71)*$A93)*(('Calcification Rates'!$F$71+'Calcification Rates'!$G$71)*0.1))+('Calcification Rates'!$J$71*$A93*('Calcification Rates'!$F$71+'Calcification Rates'!$G$71)))*('Calcification Rates'!$H$71+'Calcification Rates'!$I$71)</f>
        <v>273.47938780169028</v>
      </c>
      <c r="EP93" s="2">
        <f>(2*'Calcification Rates'!$F$72*'Calcification Rates'!$H$72)+0.1*'Calcification Rates'!$F$72*($A93+(2*'Calcification Rates'!$F$72))*'Calcification Rates'!$H$72</f>
        <v>19.900312741283742</v>
      </c>
      <c r="EQ93" s="2">
        <f>(2*('Calcification Rates'!$F$72-'Calcification Rates'!$G$72)*('Calcification Rates'!$H$72-'Calcification Rates'!$I$72))+(0.1*('Calcification Rates'!$F$72-'Calcification Rates'!$G$72)*($A93+(2*'Calcification Rates'!$F$72-'Calcification Rates'!$G$72)))*('Calcification Rates'!$H$72-'Calcification Rates'!$I$72)</f>
        <v>11.611258788538143</v>
      </c>
      <c r="ER93" s="2">
        <f>(2*('Calcification Rates'!$F$72+'Calcification Rates'!$G$72)*('Calcification Rates'!$H$72+'Calcification Rates'!$I$72))+(0.1*('Calcification Rates'!$F$72+'Calcification Rates'!$G$72)*($A93+(2*'Calcification Rates'!$F$72+'Calcification Rates'!$G$72)))*('Calcification Rates'!$H$72+'Calcification Rates'!$I$72)</f>
        <v>30.3921196960587</v>
      </c>
      <c r="ES93" s="2">
        <f>$A93*'Calcification Rates'!$F$73*'Calcification Rates'!$H$73</f>
        <v>122.85000000000001</v>
      </c>
      <c r="ET93" s="2">
        <f>$A93*('Calcification Rates'!$F$73-'Calcification Rates'!$G$73)*('Calcification Rates'!$H$73-'Calcification Rates'!$I$73)</f>
        <v>86.012290000000021</v>
      </c>
      <c r="EU93" s="2">
        <f>$A93*('Calcification Rates'!$F$73+'Calcification Rates'!$G$73)*('Calcification Rates'!$H$73+'Calcification Rates'!$I$73)</f>
        <v>166.20604000000003</v>
      </c>
      <c r="EV93" s="2">
        <f>(2*'Calcification Rates'!$F$74*'Calcification Rates'!$H$74)+0.1*'Calcification Rates'!$F$74*($A93+(2*'Calcification Rates'!$F$74))*'Calcification Rates'!$H$74</f>
        <v>19.900312741283742</v>
      </c>
      <c r="EW93" s="2">
        <f>(2*('Calcification Rates'!$F$74-'Calcification Rates'!$G$74)*('Calcification Rates'!$H$74-'Calcification Rates'!$I$74))+(0.1*('Calcification Rates'!$F$74-'Calcification Rates'!$G$74)*($A93+(2*'Calcification Rates'!$F$74-'Calcification Rates'!$G$74)))*('Calcification Rates'!$H$74-'Calcification Rates'!$I$74)</f>
        <v>11.611258788538143</v>
      </c>
      <c r="EX93" s="2">
        <f>(2*('Calcification Rates'!$F$74+'Calcification Rates'!$G$74)*('Calcification Rates'!$H$74+'Calcification Rates'!$I$74))+(0.1*('Calcification Rates'!$F$74+'Calcification Rates'!$G$74)*($A93+(2*'Calcification Rates'!$F$74+'Calcification Rates'!$G$74)))*('Calcification Rates'!$H$74+'Calcification Rates'!$I$74)</f>
        <v>30.3921196960587</v>
      </c>
      <c r="EY93" s="2">
        <f>$A93*'Calcification Rates'!$F$75*'Calcification Rates'!$H$75</f>
        <v>76.723907619047637</v>
      </c>
      <c r="EZ93" s="2">
        <f>$A93*('Calcification Rates'!$F$75-'Calcification Rates'!$G$75)*('Calcification Rates'!$H$75-'Calcification Rates'!$I$75)</f>
        <v>59.559601137483369</v>
      </c>
      <c r="FA93" s="2">
        <f>$A93*('Calcification Rates'!$F$75+'Calcification Rates'!$G$75)*('Calcification Rates'!$H$75+'Calcification Rates'!$I$75)</f>
        <v>95.884350690743815</v>
      </c>
      <c r="FB93" s="2">
        <f>((((1-'Calcification Rates'!$J$76)*$A93)*'Calcification Rates'!$F$76*0.1)+('Calcification Rates'!$J$76*$A93*'Calcification Rates'!$F$76))*'Calcification Rates'!$H$76</f>
        <v>52.530659999999997</v>
      </c>
      <c r="FC93" s="2">
        <f>((((1-'Calcification Rates'!$J$76)*$A93)*(('Calcification Rates'!$F$76-'Calcification Rates'!$G$76)*0.1))+('Calcification Rates'!$J$76*$A93*('Calcification Rates'!$F$76-'Calcification Rates'!$G$76)))*('Calcification Rates'!$H$76-'Calcification Rates'!$I$76)</f>
        <v>36.766792608000003</v>
      </c>
      <c r="FD93" s="2">
        <f>((((1-'Calcification Rates'!$J$76)*$A93)*(('Calcification Rates'!$F$76+'Calcification Rates'!$G$76)*0.1))+('Calcification Rates'!$J$76*$A93*('Calcification Rates'!$F$76+'Calcification Rates'!$G$76)))*('Calcification Rates'!$H$76+'Calcification Rates'!$I$76)</f>
        <v>71.08682380800002</v>
      </c>
      <c r="FE93" s="113">
        <f>$A93*'Calcification Rates'!$F$77*'Calcification Rates'!$H$77</f>
        <v>161.07000000000002</v>
      </c>
      <c r="FF93" s="113">
        <f>$A93*('Calcification Rates'!$F$77-'Calcification Rates'!$G$77)*('Calcification Rates'!$H$77-'Calcification Rates'!$I$77)</f>
        <v>112.5579</v>
      </c>
      <c r="FG93" s="113">
        <f>$A93*('Calcification Rates'!$F$77+'Calcification Rates'!$G$77)*('Calcification Rates'!$H$77+'Calcification Rates'!$I$77)</f>
        <v>218.21800000000005</v>
      </c>
      <c r="FH93" s="113">
        <f>$A93*'Calcification Rates'!$F$81*'Calcification Rates'!$H$81</f>
        <v>16.198</v>
      </c>
      <c r="FI93" s="113">
        <f>$A93*('Calcification Rates'!$F$81-'Calcification Rates'!$G$81)*('Calcification Rates'!$H$81-'Calcification Rates'!$I$81)</f>
        <v>9.1909999999999989</v>
      </c>
      <c r="FJ93" s="113">
        <f>$A93*('Calcification Rates'!$F$81+'Calcification Rates'!$G$81)*('Calcification Rates'!$H$81+'Calcification Rates'!$I$81)</f>
        <v>23.205000000000002</v>
      </c>
      <c r="FK93" s="113">
        <f>$A93*'Calcification Rates'!$F$84*'Calcification Rates'!$H$84</f>
        <v>16.198</v>
      </c>
      <c r="FL93" s="113">
        <f>$A93*('Calcification Rates'!$F$84-'Calcification Rates'!$G$84)*('Calcification Rates'!$H$84-'Calcification Rates'!$I$84)</f>
        <v>9.1909999999999989</v>
      </c>
      <c r="FM93" s="113">
        <f>$A93*('Calcification Rates'!$F$84+'Calcification Rates'!$G$84)*('Calcification Rates'!$H$84+'Calcification Rates'!$I$84)</f>
        <v>23.205000000000002</v>
      </c>
    </row>
    <row r="94" spans="1:169" x14ac:dyDescent="0.3">
      <c r="A94" s="1">
        <v>92</v>
      </c>
      <c r="B94" s="2">
        <f>((((1-'Calcification Rates'!$J$11)*A94)*'Calcification Rates'!$F$11*0.1)+('Calcification Rates'!$J$11*A94*'Calcification Rates'!$F$11))*'Calcification Rates'!$H$11</f>
        <v>207.8795315725433</v>
      </c>
      <c r="C94" s="2">
        <f>((((1-'Calcification Rates'!$J$11)*A94)*(('Calcification Rates'!$F$11-'Calcification Rates'!$G$11)*0.1))+('Calcification Rates'!$J$11*A94*('Calcification Rates'!$F$11-'Calcification Rates'!$G$11)))*('Calcification Rates'!$H$11-'Calcification Rates'!$I$11)</f>
        <v>148.68342667624574</v>
      </c>
      <c r="D94" s="2">
        <f>((((1-'Calcification Rates'!$J$11)*A94)*(('Calcification Rates'!$F$11+'Calcification Rates'!$G$11)*0.1))+('Calcification Rates'!$J$11*A94*('Calcification Rates'!$F$11+'Calcification Rates'!$G$11)))*('Calcification Rates'!$H$11+'Calcification Rates'!$I$11)</f>
        <v>276.48465579951102</v>
      </c>
      <c r="E94" s="2">
        <f>((((1-'Calcification Rates'!$J$12)*A94)*'Calcification Rates'!$F$12*0.1)+('Calcification Rates'!$J$12*A94*'Calcification Rates'!$F$12))*'Calcification Rates'!$H$12</f>
        <v>36.091812909987581</v>
      </c>
      <c r="F94" s="2">
        <f>((((1-'Calcification Rates'!$J$12)*A94)*(('Calcification Rates'!$F$12-'Calcification Rates'!$G$12)*0.1))+('Calcification Rates'!$J$12*A94*('Calcification Rates'!$F$12-'Calcification Rates'!$G$12)))*('Calcification Rates'!$H$12-'Calcification Rates'!$I$12)</f>
        <v>27.211481500263535</v>
      </c>
      <c r="G94" s="2">
        <f>((((1-'Calcification Rates'!$J$12)*A94)*(('Calcification Rates'!$F$12+'Calcification Rates'!$G$12)*0.1))+('Calcification Rates'!$J$12*A94*('Calcification Rates'!$F$12+'Calcification Rates'!$G$12)))*('Calcification Rates'!$H$12+'Calcification Rates'!$I$12)</f>
        <v>46.104045179052463</v>
      </c>
      <c r="H94" s="2">
        <f>(2*'Calcification Rates'!$F$13*'Calcification Rates'!$H$13)+0.1*'Calcification Rates'!$F$13*(A94+(2*'Calcification Rates'!$F$13))*'Calcification Rates'!$H$13</f>
        <v>20.075757184715897</v>
      </c>
      <c r="I94" s="2">
        <f>(2*('Calcification Rates'!$F$13-'Calcification Rates'!$G$13)*('Calcification Rates'!$H$13-'Calcification Rates'!$I$13))+(0.1*('Calcification Rates'!$F$13-'Calcification Rates'!$G$13)*(A94+(2*'Calcification Rates'!$F$13-'Calcification Rates'!$G$13)))*('Calcification Rates'!$H$13-'Calcification Rates'!$I$13)</f>
        <v>11.713916995702411</v>
      </c>
      <c r="J94" s="2">
        <f>(2*('Calcification Rates'!$F$13+'Calcification Rates'!$G$13)*('Calcification Rates'!$H$13+'Calcification Rates'!$I$13))+(0.1*('Calcification Rates'!$F$13+'Calcification Rates'!$G$13)*(A94+(2*'Calcification Rates'!$F$13+'Calcification Rates'!$G$13)))*('Calcification Rates'!$H$13+'Calcification Rates'!$I$13)</f>
        <v>30.659303145945579</v>
      </c>
      <c r="K94" s="2">
        <f>(2*'Calcification Rates'!$F$14*'Calcification Rates'!$H$14)+0.1*'Calcification Rates'!$F$14*(A94+(2*'Calcification Rates'!$F$14))*'Calcification Rates'!$H$14</f>
        <v>37.388952151107652</v>
      </c>
      <c r="L94" s="2">
        <f>(2*('Calcification Rates'!$F$14-'Calcification Rates'!$G$14)*('Calcification Rates'!$H$14-'Calcification Rates'!$I$14))+(0.1*('Calcification Rates'!$F$14-'Calcification Rates'!$G$14)*(A94+(2*'Calcification Rates'!$F$14-'Calcification Rates'!$G$14)))*('Calcification Rates'!$H$14-'Calcification Rates'!$I$14)</f>
        <v>23.373887691801265</v>
      </c>
      <c r="M94" s="2">
        <f>(2*('Calcification Rates'!$F$14+'Calcification Rates'!$G$14)*('Calcification Rates'!$H$14+'Calcification Rates'!$I$14))+(0.1*('Calcification Rates'!$F$14+'Calcification Rates'!$G$14)*(A94+(2*'Calcification Rates'!$F$14+'Calcification Rates'!$G$14)))*('Calcification Rates'!$H$14+'Calcification Rates'!$I$14)</f>
        <v>54.732876157933283</v>
      </c>
      <c r="N94" s="2">
        <f>((((((((($A94*2)/PI())/2)+'Calcification Rates'!$F$15)^2)*PI())/2))-((((((($A94*2)/PI())/2)^2)*PI())/2)))*'Calcification Rates'!$H$15</f>
        <v>114.42318783348267</v>
      </c>
      <c r="O94" s="2">
        <f>((((((((($A94*2)/PI())/2)+('Calcification Rates'!$F$15-'Calcification Rates'!$G$15))^2)*PI())/2))-((((((($A94*2)/PI())/2)^2)*PI())/2)))*('Calcification Rates'!$H$15-'Calcification Rates'!$I$15)</f>
        <v>87.395171364847315</v>
      </c>
      <c r="P94" s="2">
        <f>((((((((($A94*2)/PI())/2)+('Calcification Rates'!$F$15+'Calcification Rates'!$G$15))^2)*PI())/2))-((((((($A94*2)/PI())/2)^2)*PI())/2)))*('Calcification Rates'!$H$15+'Calcification Rates'!$I$15)</f>
        <v>144.79811802888142</v>
      </c>
      <c r="Q94" s="2">
        <f>(2*'Calcification Rates'!$F$16*'Calcification Rates'!$H$16)+0.1*'Calcification Rates'!$F$16*(A94+(2*'Calcification Rates'!$F$16))*'Calcification Rates'!$H$16</f>
        <v>37.388952151107652</v>
      </c>
      <c r="R94" s="2">
        <f>(2*('Calcification Rates'!$F$16-'Calcification Rates'!$G$16)*('Calcification Rates'!$H$16-'Calcification Rates'!$I$16))+(0.1*('Calcification Rates'!$F$16-'Calcification Rates'!$G$16)*(A94+(2*'Calcification Rates'!$F$16-'Calcification Rates'!$G$16)))*('Calcification Rates'!$H$16-'Calcification Rates'!$I$16)</f>
        <v>23.373887691801265</v>
      </c>
      <c r="S94" s="2">
        <f>(2*('Calcification Rates'!$F$16+'Calcification Rates'!$G$16)*('Calcification Rates'!$H$16+'Calcification Rates'!$I$16))+(0.1*('Calcification Rates'!$F$16+'Calcification Rates'!$G$16)*(A94+(2*'Calcification Rates'!$F$16+'Calcification Rates'!$G$16)))*('Calcification Rates'!$H$16+'Calcification Rates'!$I$16)</f>
        <v>54.732876157933283</v>
      </c>
      <c r="T94" s="2">
        <f>$A94*'Calcification Rates'!$F$17*'Calcification Rates'!$H$17</f>
        <v>112.69010950254081</v>
      </c>
      <c r="U94" s="2">
        <f>$A94*('Calcification Rates'!$F$17-'Calcification Rates'!$G$17)*('Calcification Rates'!$H$17-'Calcification Rates'!$I$17)</f>
        <v>86.282692354190829</v>
      </c>
      <c r="V94" s="2">
        <f>$A94*('Calcification Rates'!$F$17+'Calcification Rates'!$G$17)*('Calcification Rates'!$H$17+'Calcification Rates'!$I$17)</f>
        <v>142.25671827053642</v>
      </c>
      <c r="W94" s="2">
        <f>$A94*'Calcification Rates'!$F$22*'Calcification Rates'!$H$22</f>
        <v>16.375999999999998</v>
      </c>
      <c r="X94" s="2">
        <f>$A94*('Calcification Rates'!$F$22-'Calcification Rates'!$G$22)*('Calcification Rates'!$H$22-'Calcification Rates'!$I$22)</f>
        <v>9.2919999999999998</v>
      </c>
      <c r="Y94" s="2">
        <f>$A94*('Calcification Rates'!$F$22+'Calcification Rates'!$G$22)*('Calcification Rates'!$H$22+'Calcification Rates'!$I$22)</f>
        <v>23.46</v>
      </c>
      <c r="Z94" s="2">
        <f>((((((((($A94*2)/PI())/2)+'Calcification Rates'!$F$25)^2)*PI())/2))-((((((($A94*2)/PI())/2)^2)*PI())/2)))*'Calcification Rates'!$H$25</f>
        <v>170.89052029994306</v>
      </c>
      <c r="AA94" s="2">
        <f>((((((((($A94*2)/PI())/2)+('Calcification Rates'!$F$25-'Calcification Rates'!$G$25))^2)*PI())/2))-((((((($A94*2)/PI())/2)^2)*PI())/2)))*('Calcification Rates'!$H$25-'Calcification Rates'!$I$25)</f>
        <v>74.826261900045353</v>
      </c>
      <c r="AB94" s="2">
        <f>((((((((($A94*2)/PI())/2)+('Calcification Rates'!$F$25+'Calcification Rates'!$G$25))^2)*PI())/2))-((((((($A94*2)/PI())/2)^2)*PI())/2)))*('Calcification Rates'!$H$25+'Calcification Rates'!$I$25)</f>
        <v>268.60072370314515</v>
      </c>
      <c r="AC94" s="2">
        <f>((((((((($A94*2)/PI())/2)+'Calcification Rates'!$F$26)^2)*PI())/2))-((((((($A94*2)/PI())/2)^2)*PI())/2)))*'Calcification Rates'!$H$26</f>
        <v>170.89052029994306</v>
      </c>
      <c r="AD94" s="2">
        <f>((((((((($A94*2)/PI())/2)+('Calcification Rates'!$F$26-'Calcification Rates'!$G$26))^2)*PI())/2))-((((((($A94*2)/PI())/2)^2)*PI())/2)))*('Calcification Rates'!$H$26-'Calcification Rates'!$I$26)</f>
        <v>74.826261900045353</v>
      </c>
      <c r="AE94" s="2">
        <f>((((((((($A94*2)/PI())/2)+('Calcification Rates'!$F$26+'Calcification Rates'!$G$26))^2)*PI())/2))-((((((($A94*2)/PI())/2)^2)*PI())/2)))*('Calcification Rates'!$H$26+'Calcification Rates'!$I$26)</f>
        <v>268.60072370314515</v>
      </c>
      <c r="AF94" s="2">
        <f>((((((((($A94*2)/PI())/2)+'Calcification Rates'!$F$27)^2)*PI())/2))-((((((($A94*2)/PI())/2)^2)*PI())/2)))*'Calcification Rates'!$H$27</f>
        <v>170.89052029994306</v>
      </c>
      <c r="AG94" s="2">
        <f>((((((((($A94*2)/PI())/2)+('Calcification Rates'!$F$27-'Calcification Rates'!$G$27))^2)*PI())/2))-((((((($A94*2)/PI())/2)^2)*PI())/2)))*('Calcification Rates'!$H$27-'Calcification Rates'!$I$27)</f>
        <v>74.826261900045353</v>
      </c>
      <c r="AH94" s="2">
        <f>((((((((($A94*2)/PI())/2)+('Calcification Rates'!$F$27+'Calcification Rates'!$G$27))^2)*PI())/2))-((((((($A94*2)/PI())/2)^2)*PI())/2)))*('Calcification Rates'!$H$27+'Calcification Rates'!$I$27)</f>
        <v>268.60072370314515</v>
      </c>
      <c r="AI94" s="2">
        <f>$A94*'Calcification Rates'!$F$29*'Calcification Rates'!$H$29</f>
        <v>148.46039999999996</v>
      </c>
      <c r="AJ94" s="2">
        <f>$A94*('Calcification Rates'!$F$29-'Calcification Rates'!$G$29)*('Calcification Rates'!$H$29-'Calcification Rates'!$I$29)</f>
        <v>137.36335999999997</v>
      </c>
      <c r="AK94" s="2">
        <f>$A94*('Calcification Rates'!$F$29+'Calcification Rates'!$G$29)*('Calcification Rates'!$H$29+'Calcification Rates'!$I$29)</f>
        <v>159.55743999999999</v>
      </c>
      <c r="AL94" s="2">
        <f>(2*'Calcification Rates'!$F$30*'Calcification Rates'!$H$30)+0.1*'Calcification Rates'!$F$30*($A94+(2*'Calcification Rates'!$F$30))*'Calcification Rates'!$H$30</f>
        <v>20.075757184715897</v>
      </c>
      <c r="AM94" s="2">
        <f>(2*('Calcification Rates'!$F$30-'Calcification Rates'!$G$30)*('Calcification Rates'!$H$30-'Calcification Rates'!$I$30))+(0.1*('Calcification Rates'!$F$30-'Calcification Rates'!$G$30)*($A94+(2*'Calcification Rates'!$F$30-'Calcification Rates'!$G$30)))*('Calcification Rates'!$H$30-'Calcification Rates'!$I$30)</f>
        <v>11.713916995702411</v>
      </c>
      <c r="AN94" s="2">
        <f>(2*('Calcification Rates'!$F$30+'Calcification Rates'!$G$30)*('Calcification Rates'!$H$30+'Calcification Rates'!$I$30))+(0.1*('Calcification Rates'!$F$30+'Calcification Rates'!$G$30)*($A94+(2*'Calcification Rates'!$F$30+'Calcification Rates'!$G$30)))*('Calcification Rates'!$H$30+'Calcification Rates'!$I$30)</f>
        <v>30.659303145945579</v>
      </c>
      <c r="AO94" s="2">
        <f>((((((((($A94*2)/PI())/2)+'Calcification Rates'!$F$31)^2)*PI())/2))-((((((($A94*2)/PI())/2)^2)*PI())/2)))*'Calcification Rates'!$H$31</f>
        <v>306.59282391868152</v>
      </c>
      <c r="AP94" s="2">
        <f>((((((((($A94*2)/PI())/2)+('Calcification Rates'!$F$31-'Calcification Rates'!$G$31))^2)*PI())/2))-((((((($A94*2)/PI())/2)^2)*PI())/2)))*('Calcification Rates'!$H$31-'Calcification Rates'!$I$31)</f>
        <v>190.88536925335012</v>
      </c>
      <c r="AQ94" s="2">
        <f>((((((((($A94*2)/PI())/2)+('Calcification Rates'!$F$31+'Calcification Rates'!$G$31))^2)*PI())/2))-((((((($A94*2)/PI())/2)^2)*PI())/2)))*('Calcification Rates'!$H$31+'Calcification Rates'!$I$31)</f>
        <v>450.63104554729904</v>
      </c>
      <c r="AR94" s="2">
        <f>(2*'Calcification Rates'!$F$32*'Calcification Rates'!$H$32)+0.1*'Calcification Rates'!$F$32*($A94+(2*'Calcification Rates'!$F$32))*'Calcification Rates'!$H$32</f>
        <v>20.075757184715897</v>
      </c>
      <c r="AS94" s="2">
        <f>(2*('Calcification Rates'!$F$32-'Calcification Rates'!$G$32)*('Calcification Rates'!$H$32-'Calcification Rates'!$I$32))+(0.1*('Calcification Rates'!$F$32-'Calcification Rates'!$G$32)*($A94+(2*'Calcification Rates'!$F$32-'Calcification Rates'!$G$32)))*('Calcification Rates'!$H$32-'Calcification Rates'!$I$32)</f>
        <v>11.713916995702411</v>
      </c>
      <c r="AT94" s="2">
        <f>(2*('Calcification Rates'!$F$32+'Calcification Rates'!$G$32)*('Calcification Rates'!$H$32+'Calcification Rates'!$I$32))+(0.1*('Calcification Rates'!$F$32+'Calcification Rates'!$G$32)*($A94+(2*'Calcification Rates'!$F$32+'Calcification Rates'!$G$32)))*('Calcification Rates'!$H$32+'Calcification Rates'!$I$32)</f>
        <v>30.659303145945579</v>
      </c>
      <c r="AU94" s="2">
        <f>((((((((($A94*2)/PI())/2)+'Calcification Rates'!$F$36)^2)*PI())/2))-((((((($A94*2)/PI())/2)^2)*PI())/2)))*'Calcification Rates'!$H$36</f>
        <v>120.81508794748429</v>
      </c>
      <c r="AV94" s="2">
        <f>((((((((($A94*2)/PI())/2)+('Calcification Rates'!$F$36-'Calcification Rates'!$G$36))^2)*PI())/2))-((((((($A94*2)/PI())/2)^2)*PI())/2)))*('Calcification Rates'!$H$36-'Calcification Rates'!$I$36)</f>
        <v>92.749376546264514</v>
      </c>
      <c r="AW94" s="2">
        <f>((((((((($A94*2)/PI())/2)+('Calcification Rates'!$F$36+'Calcification Rates'!$G$36))^2)*PI())/2))-((((((($A94*2)/PI())/2)^2)*PI())/2)))*('Calcification Rates'!$H$36+'Calcification Rates'!$I$36)</f>
        <v>152.0253214811402</v>
      </c>
      <c r="AX94" s="2">
        <f>$A94*'Calcification Rates'!$F$37*'Calcification Rates'!$H$37</f>
        <v>118.90030670033671</v>
      </c>
      <c r="AY94" s="2">
        <f>$A94*('Calcification Rates'!$F$37-'Calcification Rates'!$G$37)*('Calcification Rates'!$H$37-'Calcification Rates'!$I$37)</f>
        <v>91.525701124875937</v>
      </c>
      <c r="AZ94" s="2">
        <f>$A94*('Calcification Rates'!$F$37+'Calcification Rates'!$G$37)*('Calcification Rates'!$H$37+'Calcification Rates'!$I$37)</f>
        <v>149.21435672566034</v>
      </c>
      <c r="BA94" s="2">
        <f>$A94*'Calcification Rates'!$F$38*'Calcification Rates'!$H$38</f>
        <v>176.9597306666667</v>
      </c>
      <c r="BB94" s="2">
        <f>$A94*('Calcification Rates'!$F$38-'Calcification Rates'!$G$38)*('Calcification Rates'!$H$38-'Calcification Rates'!$I$38)</f>
        <v>135.0216198787879</v>
      </c>
      <c r="BC94" s="2">
        <f>$A94*('Calcification Rates'!$F$38+'Calcification Rates'!$G$38)*('Calcification Rates'!$H$38+'Calcification Rates'!$I$38)</f>
        <v>223.78494000000003</v>
      </c>
      <c r="BD94" s="2">
        <f>(2*'Calcification Rates'!$F$39*'Calcification Rates'!$H$39)+0.1*'Calcification Rates'!$F$39*(AN94+(2*'Calcification Rates'!$F$39))*'Calcification Rates'!$H$39</f>
        <v>9.313872765415713</v>
      </c>
      <c r="BE94" s="2">
        <f>(2*('Calcification Rates'!$F$39-'Calcification Rates'!$G$39)*('Calcification Rates'!$H$39-'Calcification Rates'!$I$39))+(0.1*('Calcification Rates'!$F$39-'Calcification Rates'!$G$39)*(AN94+(2*'Calcification Rates'!$F$39-'Calcification Rates'!$G$39)))*('Calcification Rates'!$H$39-'Calcification Rates'!$I$39)</f>
        <v>5.4167910304584339</v>
      </c>
      <c r="BF94" s="2">
        <f>(2*('Calcification Rates'!$F$39+'Calcification Rates'!$G$39)*('Calcification Rates'!$H$39+'Calcification Rates'!$I$39))+(0.1*('Calcification Rates'!$F$39+'Calcification Rates'!$G$39)*(AN94+(2*'Calcification Rates'!$F$39+'Calcification Rates'!$G$39)))*('Calcification Rates'!$H$39+'Calcification Rates'!$I$39)</f>
        <v>14.2700841420142</v>
      </c>
      <c r="BG94" s="2">
        <f>((((((((($A94*2)/PI())/2)+'Calcification Rates'!$F$40)^2)*PI())/2))-((((((($A94*2)/PI())/2)^2)*PI())/2)))*'Calcification Rates'!$H$40</f>
        <v>120.81508794748429</v>
      </c>
      <c r="BH94" s="2">
        <f>((((((((($A94*2)/PI())/2)+('Calcification Rates'!$F$40-'Calcification Rates'!$G$40))^2)*PI())/2))-((((((($A94*2)/PI())/2)^2)*PI())/2)))*('Calcification Rates'!$H$40-'Calcification Rates'!$I$40)</f>
        <v>92.749376546264514</v>
      </c>
      <c r="BI94" s="2">
        <f>((((((((($A94*2)/PI())/2)+('Calcification Rates'!$F$40+'Calcification Rates'!$G$40))^2)*PI())/2))-((((((($A94*2)/PI())/2)^2)*PI())/2)))*('Calcification Rates'!$H$40+'Calcification Rates'!$I$40)</f>
        <v>152.0253214811402</v>
      </c>
      <c r="BJ94" s="2">
        <f>((((((((($A94*2)/PI())/2)+'Calcification Rates'!$F$41)^2)*PI())/2))-((((((($A94*2)/PI())/2)^2)*PI())/2)))*'Calcification Rates'!$H$41</f>
        <v>139.0830252839109</v>
      </c>
      <c r="BK94" s="2">
        <f>((((((((($A94*2)/PI())/2)+('Calcification Rates'!$F$41-'Calcification Rates'!$G$41))^2)*PI())/2))-((((((($A94*2)/PI())/2)^2)*PI())/2)))*('Calcification Rates'!$H$41-'Calcification Rates'!$I$41)</f>
        <v>111.74318839118088</v>
      </c>
      <c r="BL94" s="2">
        <f>((((((((($A94*2)/PI())/2)+('Calcification Rates'!$F$41+'Calcification Rates'!$G$41))^2)*PI())/2))-((((((($A94*2)/PI())/2)^2)*PI())/2)))*('Calcification Rates'!$H$41+'Calcification Rates'!$I$41)</f>
        <v>169.11319218398128</v>
      </c>
      <c r="BM94" s="2">
        <f>((((1-'Calcification Rates'!$J$42)*$A94)*'Calcification Rates'!$F$42*0.1)+('Calcification Rates'!$J$42*$A94*'Calcification Rates'!$F$42))*'Calcification Rates'!$H$42</f>
        <v>36.091812909987581</v>
      </c>
      <c r="BN94" s="2">
        <f>((((1-'Calcification Rates'!$J$42)*BI94)*(('Calcification Rates'!$F$42-'Calcification Rates'!$G$42)*0.1))+('Calcification Rates'!$J$42*BI94*('Calcification Rates'!$F$42-'Calcification Rates'!$G$42)))*('Calcification Rates'!$H$42-'Calcification Rates'!$I$42)</f>
        <v>44.965589381039813</v>
      </c>
      <c r="BO94" s="2">
        <f>((((1-'Calcification Rates'!$J$42)*BI94)*(('Calcification Rates'!$F$42+'Calcification Rates'!$G$42)*0.1))+('Calcification Rates'!$J$42*BI94*('Calcification Rates'!$F$42+'Calcification Rates'!$G$42)))*('Calcification Rates'!$H$42+'Calcification Rates'!$I$42)</f>
        <v>76.184590107896327</v>
      </c>
      <c r="BP94" s="2">
        <f>(2*'Calcification Rates'!$F$43*'Calcification Rates'!$H$43)+0.1*'Calcification Rates'!$F$43*($A94+(2*'Calcification Rates'!$F$43))*'Calcification Rates'!$H$43</f>
        <v>20.075757184715897</v>
      </c>
      <c r="BQ94" s="2">
        <f>(2*('Calcification Rates'!$F$43-'Calcification Rates'!$G$43)*('Calcification Rates'!$H$43-'Calcification Rates'!$I$43))+(0.1*('Calcification Rates'!$F$43-'Calcification Rates'!$G$43)*($A94+(2*'Calcification Rates'!$F$43-'Calcification Rates'!$G$43)))*('Calcification Rates'!$H$43-'Calcification Rates'!$I$43)</f>
        <v>11.713916995702411</v>
      </c>
      <c r="BR94" s="2">
        <f>(2*('Calcification Rates'!$F$43+'Calcification Rates'!$G$43)*('Calcification Rates'!$H$43+'Calcification Rates'!$I$43))+(0.1*('Calcification Rates'!$F$43+'Calcification Rates'!$G$43)*($A94+(2*'Calcification Rates'!$F$43+'Calcification Rates'!$G$43)))*('Calcification Rates'!$H$43+'Calcification Rates'!$I$43)</f>
        <v>30.659303145945579</v>
      </c>
      <c r="BS94" s="2">
        <f>$A94*'Calcification Rates'!$F$44*'Calcification Rates'!$H$44</f>
        <v>146.8604177777778</v>
      </c>
      <c r="BT94" s="2">
        <f>$A94*('Calcification Rates'!$F$44-'Calcification Rates'!$G$44)*('Calcification Rates'!$H$44-'Calcification Rates'!$I$44)</f>
        <v>109.2857538862193</v>
      </c>
      <c r="BU94" s="2">
        <f>$A94*('Calcification Rates'!$F$44+'Calcification Rates'!$G$44)*('Calcification Rates'!$H$44+'Calcification Rates'!$I$44)</f>
        <v>188.65663286494555</v>
      </c>
      <c r="BV94" s="2">
        <f>(2*'Calcification Rates'!$F$45*'Calcification Rates'!$H$45)+0.1*'Calcification Rates'!$F$45*($A94+(2*'Calcification Rates'!$F$45))*'Calcification Rates'!$H$45</f>
        <v>20.075757184715897</v>
      </c>
      <c r="BW94" s="2">
        <f>(2*('Calcification Rates'!$F$45-'Calcification Rates'!$G$45)*('Calcification Rates'!$H$45-'Calcification Rates'!$I$45))+(0.1*('Calcification Rates'!$F$45-'Calcification Rates'!$G$45)*($A94+(2*'Calcification Rates'!$F$45-'Calcification Rates'!$G$45)))*('Calcification Rates'!$H$45-'Calcification Rates'!$I$45)</f>
        <v>11.713916995702411</v>
      </c>
      <c r="BX94" s="2">
        <f>(2*('Calcification Rates'!$F$45+'Calcification Rates'!$G$45)*('Calcification Rates'!$H$45+'Calcification Rates'!$I$45))+(0.1*('Calcification Rates'!$F$45+'Calcification Rates'!$G$45)*($A94+(2*'Calcification Rates'!$F$45+'Calcification Rates'!$G$45)))*('Calcification Rates'!$H$45+'Calcification Rates'!$I$45)</f>
        <v>30.659303145945579</v>
      </c>
      <c r="BY94" s="2">
        <f>$A94*'Calcification Rates'!$F$46*'Calcification Rates'!$H$46</f>
        <v>37.315200000000004</v>
      </c>
      <c r="BZ94" s="2">
        <f>$A94*('Calcification Rates'!$F$46-'Calcification Rates'!$G$46)*('Calcification Rates'!$H$46-'Calcification Rates'!$I$46)</f>
        <v>28.779900000000001</v>
      </c>
      <c r="CA94" s="2">
        <f>$A94*('Calcification Rates'!$F$46+'Calcification Rates'!$G$46)*('Calcification Rates'!$H$46+'Calcification Rates'!$I$46)</f>
        <v>46.71990000000001</v>
      </c>
      <c r="CB94" s="2">
        <f>(2*'Calcification Rates'!$F$47*'Calcification Rates'!$H$47)+0.1*'Calcification Rates'!$F$47*(BL94+(2*'Calcification Rates'!$F$47))*'Calcification Rates'!$H$47</f>
        <v>33.604838268711376</v>
      </c>
      <c r="CC94" s="2">
        <f>(2*('Calcification Rates'!$F$47-'Calcification Rates'!$G$47)*('Calcification Rates'!$H$47-'Calcification Rates'!$I$47))+(0.1*('Calcification Rates'!$F$47-'Calcification Rates'!$G$47)*(BL94+(2*'Calcification Rates'!$F$47-'Calcification Rates'!$G$47)))*('Calcification Rates'!$H$47-'Calcification Rates'!$I$47)</f>
        <v>19.630219054023442</v>
      </c>
      <c r="CD94" s="2">
        <f>(2*('Calcification Rates'!$F$47+'Calcification Rates'!$G$47)*('Calcification Rates'!$H$47+'Calcification Rates'!$I$47))+(0.1*('Calcification Rates'!$F$47+'Calcification Rates'!$G$47)*(BL94+(2*'Calcification Rates'!$F$47+'Calcification Rates'!$G$47)))*('Calcification Rates'!$H$47+'Calcification Rates'!$I$47)</f>
        <v>51.262671865451473</v>
      </c>
      <c r="CE94" s="2">
        <f>(2*'Calcification Rates'!$F$48*'Calcification Rates'!$H$48)+0.1*'Calcification Rates'!$F$48*($A94+(2*'Calcification Rates'!$F$48))*'Calcification Rates'!$H$48</f>
        <v>20.075757184715897</v>
      </c>
      <c r="CF94" s="2">
        <f>(2*('Calcification Rates'!$F$48-'Calcification Rates'!$G$48)*('Calcification Rates'!$H$48-'Calcification Rates'!$I$48))+(0.1*('Calcification Rates'!$F$48-'Calcification Rates'!$G$48)*($A94+(2*'Calcification Rates'!$F$48-'Calcification Rates'!$G$48)))*('Calcification Rates'!$H$48-'Calcification Rates'!$I$48)</f>
        <v>11.713916995702411</v>
      </c>
      <c r="CG94" s="2">
        <f>(2*('Calcification Rates'!$F$48+'Calcification Rates'!$G$48)*('Calcification Rates'!$H$48+'Calcification Rates'!$I$48))+(0.1*('Calcification Rates'!$F$48+'Calcification Rates'!$G$48)*($A94+(2*'Calcification Rates'!$F$48+'Calcification Rates'!$G$48)))*('Calcification Rates'!$H$48+'Calcification Rates'!$I$48)</f>
        <v>30.659303145945579</v>
      </c>
      <c r="CH94" s="2">
        <f>((((1-'Calcification Rates'!$J$52)*$A94)*'Calcification Rates'!$F$52*0.1)+('Calcification Rates'!$J$52*$A94*'Calcification Rates'!$F$52))*'Calcification Rates'!$H$52</f>
        <v>203.74951855999998</v>
      </c>
      <c r="CI94" s="2">
        <f>((((1-'Calcification Rates'!$J$52)*$A94)*(('Calcification Rates'!$F$52-'Calcification Rates'!$G$52)*0.1))+('Calcification Rates'!$J$52*$A94*('Calcification Rates'!$F$52-'Calcification Rates'!$G$52)))*('Calcification Rates'!$H$52-'Calcification Rates'!$I$52)</f>
        <v>133.37730064598614</v>
      </c>
      <c r="CJ94" s="2">
        <f>((((1-'Calcification Rates'!$J$52)*$A94)*(('Calcification Rates'!$F$52+'Calcification Rates'!$G$52)*0.1))+('Calcification Rates'!$J$52*$A94*('Calcification Rates'!$F$52+'Calcification Rates'!$G$52)))*('Calcification Rates'!$H$52+'Calcification Rates'!$I$52)</f>
        <v>288.25969473977875</v>
      </c>
      <c r="CK94" s="2">
        <f>((((1-'Calcification Rates'!$J$53)*$A94)*'Calcification Rates'!$F$53*0.1)+('Calcification Rates'!$J$53*$A94*'Calcification Rates'!$F$53))*'Calcification Rates'!$H$53</f>
        <v>243.82432583709098</v>
      </c>
      <c r="CL94" s="2">
        <f>((((1-'Calcification Rates'!$J$53)*$A94)*(('Calcification Rates'!$F$53-'Calcification Rates'!$G$53)*0.1))+('Calcification Rates'!$J$53*$A94*('Calcification Rates'!$F$53-'Calcification Rates'!$G$53)))*('Calcification Rates'!$H$53-'Calcification Rates'!$I$53)</f>
        <v>168.74735761492391</v>
      </c>
      <c r="CM94" s="2">
        <f>((((1-'Calcification Rates'!$J$53)*$A94)*(('Calcification Rates'!$F$53+'Calcification Rates'!$G$53)*0.1))+('Calcification Rates'!$J$53*$A94*('Calcification Rates'!$F$53+'Calcification Rates'!$G$53)))*('Calcification Rates'!$H$53+'Calcification Rates'!$I$53)</f>
        <v>332.63791820534419</v>
      </c>
      <c r="CN94" s="2">
        <f>((((1-'Calcification Rates'!$J$54)*$A94)*'Calcification Rates'!$F$54*0.1)+('Calcification Rates'!$J$54*$A94*'Calcification Rates'!$F$54))*'Calcification Rates'!$H$54</f>
        <v>207.8795315725433</v>
      </c>
      <c r="CO94" s="2">
        <f>((((1-'Calcification Rates'!$J$54)*$A94)*(('Calcification Rates'!$F$54-'Calcification Rates'!$G$54)*0.1))+('Calcification Rates'!$J$54*$A94*('Calcification Rates'!$F$54-'Calcification Rates'!$G$54)))*('Calcification Rates'!$H$54-'Calcification Rates'!$I$54)</f>
        <v>148.68342667624574</v>
      </c>
      <c r="CP94" s="2">
        <f>((((1-'Calcification Rates'!$J$54)*$A94)*(('Calcification Rates'!$F$54+'Calcification Rates'!$G$54)*0.1))+('Calcification Rates'!$J$54*$A94*('Calcification Rates'!$F$54+'Calcification Rates'!$G$54)))*('Calcification Rates'!$H$54+'Calcification Rates'!$I$54)</f>
        <v>276.48465579951102</v>
      </c>
      <c r="CQ94" s="2">
        <f>((((1-'Calcification Rates'!$J$55)*$A94)*'Calcification Rates'!$F$55*0.1)+('Calcification Rates'!$J$55*$A94*'Calcification Rates'!$F$55))*'Calcification Rates'!$H$55</f>
        <v>207.89542972291667</v>
      </c>
      <c r="CR94" s="2">
        <f>((((1-'Calcification Rates'!$J$55)*$A94)*(('Calcification Rates'!$F$55-'Calcification Rates'!$G$55)*0.1))+('Calcification Rates'!$J$55*$A94*('Calcification Rates'!$F$55-'Calcification Rates'!$G$55)))*('Calcification Rates'!$H$55-'Calcification Rates'!$I$55)</f>
        <v>151.91459977978943</v>
      </c>
      <c r="CS94" s="2">
        <f>((((1-'Calcification Rates'!$J$55)*$A94)*(('Calcification Rates'!$F$55+'Calcification Rates'!$G$55)*0.1))+('Calcification Rates'!$J$55*$A94*('Calcification Rates'!$F$55+'Calcification Rates'!$G$55)))*('Calcification Rates'!$H$55+'Calcification Rates'!$I$55)</f>
        <v>272.38947542482913</v>
      </c>
      <c r="CT94" s="2">
        <f>((((1-'Calcification Rates'!$J$56)*$A94)*'Calcification Rates'!$F$56*0.1)+('Calcification Rates'!$J$56*$A94*'Calcification Rates'!$F$56))*'Calcification Rates'!$H$56</f>
        <v>200.80530726666666</v>
      </c>
      <c r="CU94" s="2">
        <f>((((1-'Calcification Rates'!$J$56)*$A94)*(('Calcification Rates'!$F$56-'Calcification Rates'!$G$56)*0.1))+('Calcification Rates'!$J$56*$A94*('Calcification Rates'!$F$56-'Calcification Rates'!$G$56)))*('Calcification Rates'!$H$56-'Calcification Rates'!$I$56)</f>
        <v>148.79561477771804</v>
      </c>
      <c r="CV94" s="2">
        <f>((((1-'Calcification Rates'!$J$56)*$A94)*(('Calcification Rates'!$F$56+'Calcification Rates'!$G$56)*0.1))+('Calcification Rates'!$J$56*$A94*('Calcification Rates'!$F$56+'Calcification Rates'!$G$56)))*('Calcification Rates'!$H$56+'Calcification Rates'!$I$56)</f>
        <v>260.46374765307326</v>
      </c>
      <c r="CW94" s="2">
        <f>((((1-'Calcification Rates'!$J$57)*$A94)*'Calcification Rates'!$F$57*0.1)+('Calcification Rates'!$J$57*$A94*'Calcification Rates'!$F$57))*'Calcification Rates'!$H$57</f>
        <v>205.36906425000001</v>
      </c>
      <c r="CX94" s="2">
        <f>((((1-'Calcification Rates'!$J$57)*$A94)*(('Calcification Rates'!$F$57-'Calcification Rates'!$G$57)*0.1))+('Calcification Rates'!$J$57*$A94*('Calcification Rates'!$F$57-'Calcification Rates'!$G$57)))*('Calcification Rates'!$H$57-'Calcification Rates'!$I$57)</f>
        <v>134.48834412601434</v>
      </c>
      <c r="CY94" s="2">
        <f>((((1-'Calcification Rates'!$J$57)*$A94)*(('Calcification Rates'!$F$57+'Calcification Rates'!$G$57)*0.1))+('Calcification Rates'!$J$57*$A94*('Calcification Rates'!$F$57+'Calcification Rates'!$G$57)))*('Calcification Rates'!$H$57+'Calcification Rates'!$I$57)</f>
        <v>288.9976975364155</v>
      </c>
      <c r="CZ94" s="2">
        <f>((((1-'Calcification Rates'!$J$58)*$A94)*'Calcification Rates'!$F$58*0.1)+('Calcification Rates'!$J$58*$A94*'Calcification Rates'!$F$58))*'Calcification Rates'!$H$58</f>
        <v>207.8795315725433</v>
      </c>
      <c r="DA94" s="2">
        <f>((((1-'Calcification Rates'!$J$58)*$A94)*(('Calcification Rates'!$F$58-'Calcification Rates'!$G$58)*0.1))+('Calcification Rates'!$J$58*$A94*('Calcification Rates'!$F$58-'Calcification Rates'!$G$58)))*('Calcification Rates'!$H$58-'Calcification Rates'!$I$58)</f>
        <v>148.68342667624574</v>
      </c>
      <c r="DB94" s="2">
        <f>((((1-'Calcification Rates'!$J$58)*$A94)*(('Calcification Rates'!$F$58+'Calcification Rates'!$G$58)*0.1))+('Calcification Rates'!$J$58*$A94*('Calcification Rates'!$F$58+'Calcification Rates'!$G$58)))*('Calcification Rates'!$H$58+'Calcification Rates'!$I$58)</f>
        <v>276.48465579951102</v>
      </c>
      <c r="DC94" s="2">
        <f>((((1-'Calcification Rates'!$J$59)*$A94)*'Calcification Rates'!$F$59*0.1)+('Calcification Rates'!$J$59*$A94*'Calcification Rates'!$F$59))*'Calcification Rates'!$H$59</f>
        <v>172.32929952000001</v>
      </c>
      <c r="DD94" s="2">
        <f>((((1-'Calcification Rates'!$J$59)*$A94)*(('Calcification Rates'!$F$59-'Calcification Rates'!$G$59)*0.1))+('Calcification Rates'!$J$59*$A94*('Calcification Rates'!$F$59-'Calcification Rates'!$G$59)))*('Calcification Rates'!$H$59-'Calcification Rates'!$I$59)</f>
        <v>133.68443639999998</v>
      </c>
      <c r="DE94" s="2">
        <f>((((1-'Calcification Rates'!$J$59)*$A94)*(('Calcification Rates'!$F$59+'Calcification Rates'!$G$59)*0.1))+('Calcification Rates'!$J$59*$A94*('Calcification Rates'!$F$59+'Calcification Rates'!$G$59)))*('Calcification Rates'!$H$59+'Calcification Rates'!$I$59)</f>
        <v>214.63860912000001</v>
      </c>
      <c r="DF94" s="2">
        <f>((((1-'Calcification Rates'!$J$60)*$A94)*'Calcification Rates'!$F$60*0.1)+('Calcification Rates'!$J$60*$A94*'Calcification Rates'!$F$60))*'Calcification Rates'!$H$60</f>
        <v>223.88442453658539</v>
      </c>
      <c r="DG94" s="2">
        <f>((((1-'Calcification Rates'!$J$60)*$A94)*(('Calcification Rates'!$F$60-'Calcification Rates'!$G$60)*0.1))+('Calcification Rates'!$J$60*$A94*('Calcification Rates'!$F$60-'Calcification Rates'!$G$60)))*('Calcification Rates'!$H$60-'Calcification Rates'!$I$60)</f>
        <v>171.05035226873377</v>
      </c>
      <c r="DH94" s="2">
        <f>((((1-'Calcification Rates'!$J$60)*$A94)*(('Calcification Rates'!$F$60+'Calcification Rates'!$G$60)*0.1))+('Calcification Rates'!$J$60*$A94*('Calcification Rates'!$F$60+'Calcification Rates'!$G$60)))*('Calcification Rates'!$H$60+'Calcification Rates'!$I$60)</f>
        <v>283.6122390343503</v>
      </c>
      <c r="DI94" s="2">
        <f>((((1-'Calcification Rates'!$J$61)*$A94)*'Calcification Rates'!$F$61*0.1)+('Calcification Rates'!$J$61*$A94*'Calcification Rates'!$F$61))*'Calcification Rates'!$H$61</f>
        <v>207.8795315725433</v>
      </c>
      <c r="DJ94" s="2">
        <f>((((1-'Calcification Rates'!$J$61)*$A94)*(('Calcification Rates'!$F$61-'Calcification Rates'!$G$61)*0.1))+('Calcification Rates'!$J$61*$A94*('Calcification Rates'!$F$61-'Calcification Rates'!$G$61)))*('Calcification Rates'!$H$61-'Calcification Rates'!$I$61)</f>
        <v>148.68342667624574</v>
      </c>
      <c r="DK94" s="2">
        <f>((((1-'Calcification Rates'!$J$61)*$A94)*(('Calcification Rates'!$F$61+'Calcification Rates'!$G$61)*0.1))+('Calcification Rates'!$J$61*$A94*('Calcification Rates'!$F$61+'Calcification Rates'!$G$61)))*('Calcification Rates'!$H$61+'Calcification Rates'!$I$61)</f>
        <v>276.48465579951102</v>
      </c>
      <c r="DL94" s="2">
        <f>(2*'Calcification Rates'!$F$62*'Calcification Rates'!$H$62)+0.1*'Calcification Rates'!$F$62*(CV94+(2*'Calcification Rates'!$F$62))*'Calcification Rates'!$H$62</f>
        <v>49.631785630204512</v>
      </c>
      <c r="DM94" s="2">
        <f>(2*('Calcification Rates'!$F$62-'Calcification Rates'!$G$62)*('Calcification Rates'!$H$62-'Calcification Rates'!$I$62))+(0.1*('Calcification Rates'!$F$62-'Calcification Rates'!$G$62)*(CV94+(2*'Calcification Rates'!$F$62-'Calcification Rates'!$G$62)))*('Calcification Rates'!$H$62-'Calcification Rates'!$I$62)</f>
        <v>29.008103301940281</v>
      </c>
      <c r="DN94" s="2">
        <f>(2*('Calcification Rates'!$F$62+'Calcification Rates'!$G$62)*('Calcification Rates'!$H$62+'Calcification Rates'!$I$62))+(0.1*('Calcification Rates'!$F$62+'Calcification Rates'!$G$62)*(CV94+(2*'Calcification Rates'!$F$62+'Calcification Rates'!$G$62)))*('Calcification Rates'!$H$62+'Calcification Rates'!$I$62)</f>
        <v>75.670028424765988</v>
      </c>
      <c r="DO94" s="2">
        <f>((((((((($A94*2)/PI())/2)+'Calcification Rates'!$F$63)^2)*PI())/2))-((((((($A94*2)/PI())/2)^2)*PI())/2)))*'Calcification Rates'!$H$63</f>
        <v>98.007660505957915</v>
      </c>
      <c r="DP94" s="2">
        <f>((((((((($A94*2)/PI())/2)+('Calcification Rates'!$F$63-'Calcification Rates'!$G$63))^2)*PI())/2))-((((((($A94*2)/PI())/2)^2)*PI())/2)))*('Calcification Rates'!$H$63-'Calcification Rates'!$I$63)</f>
        <v>72.192762790502911</v>
      </c>
      <c r="DQ94" s="2">
        <f>((((((((($A94*2)/PI())/2)+('Calcification Rates'!$F$63+'Calcification Rates'!$G$63))^2)*PI())/2))-((((((($A94*2)/PI())/2)^2)*PI())/2)))*('Calcification Rates'!$H$63+'Calcification Rates'!$I$63)</f>
        <v>126.71604980897379</v>
      </c>
      <c r="DR94" s="2">
        <f>(2*'Calcification Rates'!$F$64*'Calcification Rates'!$H$64)+0.1*'Calcification Rates'!$F$64*($A94+(2*'Calcification Rates'!$F$64))*'Calcification Rates'!$H$64</f>
        <v>20.075757184715897</v>
      </c>
      <c r="DS94" s="2">
        <f>(2*('Calcification Rates'!$F$64-'Calcification Rates'!$G$64)*('Calcification Rates'!$H$64-'Calcification Rates'!$I$64))+(0.1*('Calcification Rates'!$F$64-'Calcification Rates'!$G$64)*($A94+(2*'Calcification Rates'!$F$64-'Calcification Rates'!$G$64)))*('Calcification Rates'!$H$64-'Calcification Rates'!$I$64)</f>
        <v>11.713916995702411</v>
      </c>
      <c r="DT94" s="2">
        <f>(2*('Calcification Rates'!$F$64+'Calcification Rates'!$G$64)*('Calcification Rates'!$H$64+'Calcification Rates'!$I$64))+(0.1*('Calcification Rates'!$F$64+'Calcification Rates'!$G$64)*($A94+(2*'Calcification Rates'!$F$64+'Calcification Rates'!$G$64)))*('Calcification Rates'!$H$64+'Calcification Rates'!$I$64)</f>
        <v>30.659303145945579</v>
      </c>
      <c r="DU94" s="2">
        <f>((((((((($A94*2)/PI())/2)+'Calcification Rates'!$F$65)^2)*PI())/2))-((((((($A94*2)/PI())/2)^2)*PI())/2)))*'Calcification Rates'!$H$65</f>
        <v>98.007660505957915</v>
      </c>
      <c r="DV94" s="2">
        <f>((((((((($A94*2)/PI())/2)+('Calcification Rates'!$F$65-'Calcification Rates'!$G$65))^2)*PI())/2))-((((((($A94*2)/PI())/2)^2)*PI())/2)))*('Calcification Rates'!$H$65-'Calcification Rates'!$I$65)</f>
        <v>72.192762790502911</v>
      </c>
      <c r="DW94" s="2">
        <f>((((((((($A94*2)/PI())/2)+('Calcification Rates'!$F$65+'Calcification Rates'!$G$65))^2)*PI())/2))-((((((($A94*2)/PI())/2)^2)*PI())/2)))*('Calcification Rates'!$H$65+'Calcification Rates'!$I$65)</f>
        <v>126.71604980897379</v>
      </c>
      <c r="DX94" s="2">
        <f>(2*'Calcification Rates'!$F$66*'Calcification Rates'!$H$66)+0.1*'Calcification Rates'!$F$66*(DH94+(2*'Calcification Rates'!$F$66))*'Calcification Rates'!$H$66</f>
        <v>53.693059816886731</v>
      </c>
      <c r="DY94" s="2">
        <f>(2*('Calcification Rates'!$F$66-'Calcification Rates'!$G$66)*('Calcification Rates'!$H$66-'Calcification Rates'!$I$66))+(0.1*('Calcification Rates'!$F$66-'Calcification Rates'!$G$66)*(DH94+(2*'Calcification Rates'!$F$66-'Calcification Rates'!$G$66)))*('Calcification Rates'!$H$66-'Calcification Rates'!$I$66)</f>
        <v>31.384485925699654</v>
      </c>
      <c r="DZ94" s="2">
        <f>(2*('Calcification Rates'!$F$66+'Calcification Rates'!$G$66)*('Calcification Rates'!$H$66+'Calcification Rates'!$I$66))+(0.1*('Calcification Rates'!$F$66+'Calcification Rates'!$G$66)*(DH94+(2*'Calcification Rates'!$F$66+'Calcification Rates'!$G$66)))*('Calcification Rates'!$H$66+'Calcification Rates'!$I$66)</f>
        <v>81.854922211692227</v>
      </c>
      <c r="EA94" s="2">
        <f>((((((((($A94*2)/PI())/2)+'Calcification Rates'!$F$67)^2)*PI())/2))-((((((($A94*2)/PI())/2)^2)*PI())/2)))*'Calcification Rates'!$H$67</f>
        <v>98.007660505957915</v>
      </c>
      <c r="EB94" s="2">
        <f>((((((((($A94*2)/PI())/2)+('Calcification Rates'!$F$67-'Calcification Rates'!$G$67))^2)*PI())/2))-((((((($A94*2)/PI())/2)^2)*PI())/2)))*('Calcification Rates'!$H$67-'Calcification Rates'!$I$67)</f>
        <v>72.192762790502911</v>
      </c>
      <c r="EC94" s="2">
        <f>((((((((($A94*2)/PI())/2)+('Calcification Rates'!$F$67+'Calcification Rates'!$G$67))^2)*PI())/2))-((((((($A94*2)/PI())/2)^2)*PI())/2)))*('Calcification Rates'!$H$67+'Calcification Rates'!$I$67)</f>
        <v>126.71604980897379</v>
      </c>
      <c r="ED94" s="2">
        <f>((((((((($A94*2)/PI())/2)+'Calcification Rates'!$F$68)^2)*PI())/2))-((((((($A94*2)/PI())/2)^2)*PI())/2)))*'Calcification Rates'!$H$68</f>
        <v>98.007660505957915</v>
      </c>
      <c r="EE94" s="2">
        <f>((((((((($A94*2)/PI())/2)+('Calcification Rates'!$F$68-'Calcification Rates'!$G$68))^2)*PI())/2))-((((((($A94*2)/PI())/2)^2)*PI())/2)))*('Calcification Rates'!$H$68-'Calcification Rates'!$I$68)</f>
        <v>72.192762790502911</v>
      </c>
      <c r="EF94" s="2">
        <f>((((((((($A94*2)/PI())/2)+('Calcification Rates'!$F$68+'Calcification Rates'!$G$68))^2)*PI())/2))-((((((($A94*2)/PI())/2)^2)*PI())/2)))*('Calcification Rates'!$H$68+'Calcification Rates'!$I$68)</f>
        <v>126.71604980897379</v>
      </c>
      <c r="EG94" s="2">
        <f>((((1-'Calcification Rates'!$J$69)*$A94)*'Calcification Rates'!$F$69*0.1)+('Calcification Rates'!$J$69*$A94*'Calcification Rates'!$F$69))*'Calcification Rates'!$H$69</f>
        <v>28.237279400000006</v>
      </c>
      <c r="EH94" s="2">
        <f>((((1-'Calcification Rates'!$J$69)*EC94)*(('Calcification Rates'!$F$69-'Calcification Rates'!$G$69)*0.1))+('Calcification Rates'!$J$69*EC94*('Calcification Rates'!$F$69-'Calcification Rates'!$G$69)))*('Calcification Rates'!$H$69-'Calcification Rates'!$I$69)</f>
        <v>28.740178293893372</v>
      </c>
      <c r="EI94" s="2">
        <f>((((1-'Calcification Rates'!$J$69)*EC94)*(('Calcification Rates'!$F$69+'Calcification Rates'!$G$69)*0.1))+('Calcification Rates'!$J$69*EC94*('Calcification Rates'!$F$69+'Calcification Rates'!$G$69)))*('Calcification Rates'!$H$69+'Calcification Rates'!$I$69)</f>
        <v>50.124899408857836</v>
      </c>
      <c r="EJ94" s="2">
        <f>(2*'Calcification Rates'!$F$70*'Calcification Rates'!$H$70)+0.1*'Calcification Rates'!$F$70*(DT94+(2*'Calcification Rates'!$F$70))*'Calcification Rates'!$H$70</f>
        <v>9.313872765415713</v>
      </c>
      <c r="EK94" s="2">
        <f>(2*('Calcification Rates'!$F$70-'Calcification Rates'!$G$70)*('Calcification Rates'!$H$70-'Calcification Rates'!$I$70))+(0.1*('Calcification Rates'!$F$70-'Calcification Rates'!$G$70)*(DT94+(2*'Calcification Rates'!$F$70-'Calcification Rates'!$G$70)))*('Calcification Rates'!$H$70-'Calcification Rates'!$I$70)</f>
        <v>5.4167910304584339</v>
      </c>
      <c r="EL94" s="2">
        <f>(2*('Calcification Rates'!$F$70+'Calcification Rates'!$G$70)*('Calcification Rates'!$H$70+'Calcification Rates'!$I$70))+(0.1*('Calcification Rates'!$F$70+'Calcification Rates'!$G$70)*(DT94+(2*'Calcification Rates'!$F$70+'Calcification Rates'!$G$70)))*('Calcification Rates'!$H$70+'Calcification Rates'!$I$70)</f>
        <v>14.2700841420142</v>
      </c>
      <c r="EM94" s="2">
        <f>((((1-'Calcification Rates'!$J$71)*$A94)*'Calcification Rates'!$F$71*0.1)+('Calcification Rates'!$J$71*$A94*'Calcification Rates'!$F$71))*'Calcification Rates'!$H$71</f>
        <v>207.8795315725433</v>
      </c>
      <c r="EN94" s="2">
        <f>((((1-'Calcification Rates'!$J$71)*$A94)*(('Calcification Rates'!$F$71-'Calcification Rates'!$G$71)*0.1))+('Calcification Rates'!$J$71*$A94*('Calcification Rates'!$F$71-'Calcification Rates'!$G$71)))*('Calcification Rates'!$H$71-'Calcification Rates'!$I$71)</f>
        <v>148.68342667624574</v>
      </c>
      <c r="EO94" s="2">
        <f>((((1-'Calcification Rates'!$J$71)*$A94)*(('Calcification Rates'!$F$71+'Calcification Rates'!$G$71)*0.1))+('Calcification Rates'!$J$71*$A94*('Calcification Rates'!$F$71+'Calcification Rates'!$G$71)))*('Calcification Rates'!$H$71+'Calcification Rates'!$I$71)</f>
        <v>276.48465579951102</v>
      </c>
      <c r="EP94" s="2">
        <f>(2*'Calcification Rates'!$F$72*'Calcification Rates'!$H$72)+0.1*'Calcification Rates'!$F$72*($A94+(2*'Calcification Rates'!$F$72))*'Calcification Rates'!$H$72</f>
        <v>20.075757184715897</v>
      </c>
      <c r="EQ94" s="2">
        <f>(2*('Calcification Rates'!$F$72-'Calcification Rates'!$G$72)*('Calcification Rates'!$H$72-'Calcification Rates'!$I$72))+(0.1*('Calcification Rates'!$F$72-'Calcification Rates'!$G$72)*($A94+(2*'Calcification Rates'!$F$72-'Calcification Rates'!$G$72)))*('Calcification Rates'!$H$72-'Calcification Rates'!$I$72)</f>
        <v>11.713916995702411</v>
      </c>
      <c r="ER94" s="2">
        <f>(2*('Calcification Rates'!$F$72+'Calcification Rates'!$G$72)*('Calcification Rates'!$H$72+'Calcification Rates'!$I$72))+(0.1*('Calcification Rates'!$F$72+'Calcification Rates'!$G$72)*($A94+(2*'Calcification Rates'!$F$72+'Calcification Rates'!$G$72)))*('Calcification Rates'!$H$72+'Calcification Rates'!$I$72)</f>
        <v>30.659303145945579</v>
      </c>
      <c r="ES94" s="2">
        <f>$A94*'Calcification Rates'!$F$73*'Calcification Rates'!$H$73</f>
        <v>124.20000000000002</v>
      </c>
      <c r="ET94" s="2">
        <f>$A94*('Calcification Rates'!$F$73-'Calcification Rates'!$G$73)*('Calcification Rates'!$H$73-'Calcification Rates'!$I$73)</f>
        <v>86.957480000000018</v>
      </c>
      <c r="EU94" s="2">
        <f>$A94*('Calcification Rates'!$F$73+'Calcification Rates'!$G$73)*('Calcification Rates'!$H$73+'Calcification Rates'!$I$73)</f>
        <v>168.03248000000002</v>
      </c>
      <c r="EV94" s="2">
        <f>(2*'Calcification Rates'!$F$74*'Calcification Rates'!$H$74)+0.1*'Calcification Rates'!$F$74*($A94+(2*'Calcification Rates'!$F$74))*'Calcification Rates'!$H$74</f>
        <v>20.075757184715897</v>
      </c>
      <c r="EW94" s="2">
        <f>(2*('Calcification Rates'!$F$74-'Calcification Rates'!$G$74)*('Calcification Rates'!$H$74-'Calcification Rates'!$I$74))+(0.1*('Calcification Rates'!$F$74-'Calcification Rates'!$G$74)*($A94+(2*'Calcification Rates'!$F$74-'Calcification Rates'!$G$74)))*('Calcification Rates'!$H$74-'Calcification Rates'!$I$74)</f>
        <v>11.713916995702411</v>
      </c>
      <c r="EX94" s="2">
        <f>(2*('Calcification Rates'!$F$74+'Calcification Rates'!$G$74)*('Calcification Rates'!$H$74+'Calcification Rates'!$I$74))+(0.1*('Calcification Rates'!$F$74+'Calcification Rates'!$G$74)*($A94+(2*'Calcification Rates'!$F$74+'Calcification Rates'!$G$74)))*('Calcification Rates'!$H$74+'Calcification Rates'!$I$74)</f>
        <v>30.659303145945579</v>
      </c>
      <c r="EY94" s="2">
        <f>$A94*'Calcification Rates'!$F$75*'Calcification Rates'!$H$75</f>
        <v>77.567027482993211</v>
      </c>
      <c r="EZ94" s="2">
        <f>$A94*('Calcification Rates'!$F$75-'Calcification Rates'!$G$75)*('Calcification Rates'!$H$75-'Calcification Rates'!$I$75)</f>
        <v>60.214102248884288</v>
      </c>
      <c r="FA94" s="2">
        <f>$A94*('Calcification Rates'!$F$75+'Calcification Rates'!$G$75)*('Calcification Rates'!$H$75+'Calcification Rates'!$I$75)</f>
        <v>96.938024874158586</v>
      </c>
      <c r="FB94" s="2">
        <f>((((1-'Calcification Rates'!$J$76)*$A94)*'Calcification Rates'!$F$76*0.1)+('Calcification Rates'!$J$76*$A94*'Calcification Rates'!$F$76))*'Calcification Rates'!$H$76</f>
        <v>53.107919999999993</v>
      </c>
      <c r="FC94" s="2">
        <f>((((1-'Calcification Rates'!$J$76)*$A94)*(('Calcification Rates'!$F$76-'Calcification Rates'!$G$76)*0.1))+('Calcification Rates'!$J$76*$A94*('Calcification Rates'!$F$76-'Calcification Rates'!$G$76)))*('Calcification Rates'!$H$76-'Calcification Rates'!$I$76)</f>
        <v>37.170823295999995</v>
      </c>
      <c r="FD94" s="2">
        <f>((((1-'Calcification Rates'!$J$76)*$A94)*(('Calcification Rates'!$F$76+'Calcification Rates'!$G$76)*0.1))+('Calcification Rates'!$J$76*$A94*('Calcification Rates'!$F$76+'Calcification Rates'!$G$76)))*('Calcification Rates'!$H$76+'Calcification Rates'!$I$76)</f>
        <v>71.867997696000018</v>
      </c>
      <c r="FE94" s="113">
        <f>$A94*'Calcification Rates'!$F$77*'Calcification Rates'!$H$77</f>
        <v>162.84000000000003</v>
      </c>
      <c r="FF94" s="113">
        <f>$A94*('Calcification Rates'!$F$77-'Calcification Rates'!$G$77)*('Calcification Rates'!$H$77-'Calcification Rates'!$I$77)</f>
        <v>113.79480000000001</v>
      </c>
      <c r="FG94" s="113">
        <f>$A94*('Calcification Rates'!$F$77+'Calcification Rates'!$G$77)*('Calcification Rates'!$H$77+'Calcification Rates'!$I$77)</f>
        <v>220.61600000000004</v>
      </c>
      <c r="FH94" s="113">
        <f>$A94*'Calcification Rates'!$F$81*'Calcification Rates'!$H$81</f>
        <v>16.375999999999998</v>
      </c>
      <c r="FI94" s="113">
        <f>$A94*('Calcification Rates'!$F$81-'Calcification Rates'!$G$81)*('Calcification Rates'!$H$81-'Calcification Rates'!$I$81)</f>
        <v>9.2919999999999998</v>
      </c>
      <c r="FJ94" s="113">
        <f>$A94*('Calcification Rates'!$F$81+'Calcification Rates'!$G$81)*('Calcification Rates'!$H$81+'Calcification Rates'!$I$81)</f>
        <v>23.46</v>
      </c>
      <c r="FK94" s="113">
        <f>$A94*'Calcification Rates'!$F$84*'Calcification Rates'!$H$84</f>
        <v>16.375999999999998</v>
      </c>
      <c r="FL94" s="113">
        <f>$A94*('Calcification Rates'!$F$84-'Calcification Rates'!$G$84)*('Calcification Rates'!$H$84-'Calcification Rates'!$I$84)</f>
        <v>9.2919999999999998</v>
      </c>
      <c r="FM94" s="113">
        <f>$A94*('Calcification Rates'!$F$84+'Calcification Rates'!$G$84)*('Calcification Rates'!$H$84+'Calcification Rates'!$I$84)</f>
        <v>23.46</v>
      </c>
    </row>
    <row r="95" spans="1:169" x14ac:dyDescent="0.3">
      <c r="A95" s="1">
        <v>93</v>
      </c>
      <c r="B95" s="2">
        <f>((((1-'Calcification Rates'!$J$11)*A95)*'Calcification Rates'!$F$11*0.1)+('Calcification Rates'!$J$11*A95*'Calcification Rates'!$F$11))*'Calcification Rates'!$H$11</f>
        <v>210.13909169833178</v>
      </c>
      <c r="C95" s="2">
        <f>((((1-'Calcification Rates'!$J$11)*A95)*(('Calcification Rates'!$F$11-'Calcification Rates'!$G$11)*0.1))+('Calcification Rates'!$J$11*A95*('Calcification Rates'!$F$11-'Calcification Rates'!$G$11)))*('Calcification Rates'!$H$11-'Calcification Rates'!$I$11)</f>
        <v>150.29955087924839</v>
      </c>
      <c r="D95" s="2">
        <f>((((1-'Calcification Rates'!$J$11)*A95)*(('Calcification Rates'!$F$11+'Calcification Rates'!$G$11)*0.1))+('Calcification Rates'!$J$11*A95*('Calcification Rates'!$F$11+'Calcification Rates'!$G$11)))*('Calcification Rates'!$H$11+'Calcification Rates'!$I$11)</f>
        <v>279.48992379733176</v>
      </c>
      <c r="E95" s="2">
        <f>((((1-'Calcification Rates'!$J$12)*A95)*'Calcification Rates'!$F$12*0.1)+('Calcification Rates'!$J$12*A95*'Calcification Rates'!$F$12))*'Calcification Rates'!$H$12</f>
        <v>36.484115224226585</v>
      </c>
      <c r="F95" s="2">
        <f>((((1-'Calcification Rates'!$J$12)*A95)*(('Calcification Rates'!$F$12-'Calcification Rates'!$G$12)*0.1))+('Calcification Rates'!$J$12*A95*('Calcification Rates'!$F$12-'Calcification Rates'!$G$12)))*('Calcification Rates'!$H$12-'Calcification Rates'!$I$12)</f>
        <v>27.507258473092488</v>
      </c>
      <c r="G95" s="2">
        <f>((((1-'Calcification Rates'!$J$12)*A95)*(('Calcification Rates'!$F$12+'Calcification Rates'!$G$12)*0.1))+('Calcification Rates'!$J$12*A95*('Calcification Rates'!$F$12+'Calcification Rates'!$G$12)))*('Calcification Rates'!$H$12+'Calcification Rates'!$I$12)</f>
        <v>46.605176104911735</v>
      </c>
      <c r="H95" s="2">
        <f>(2*'Calcification Rates'!$F$13*'Calcification Rates'!$H$13)+0.1*'Calcification Rates'!$F$13*(A95+(2*'Calcification Rates'!$F$13))*'Calcification Rates'!$H$13</f>
        <v>20.251201628148053</v>
      </c>
      <c r="I95" s="2">
        <f>(2*('Calcification Rates'!$F$13-'Calcification Rates'!$G$13)*('Calcification Rates'!$H$13-'Calcification Rates'!$I$13))+(0.1*('Calcification Rates'!$F$13-'Calcification Rates'!$G$13)*(A95+(2*'Calcification Rates'!$F$13-'Calcification Rates'!$G$13)))*('Calcification Rates'!$H$13-'Calcification Rates'!$I$13)</f>
        <v>11.816575202866677</v>
      </c>
      <c r="J95" s="2">
        <f>(2*('Calcification Rates'!$F$13+'Calcification Rates'!$G$13)*('Calcification Rates'!$H$13+'Calcification Rates'!$I$13))+(0.1*('Calcification Rates'!$F$13+'Calcification Rates'!$G$13)*(A95+(2*'Calcification Rates'!$F$13+'Calcification Rates'!$G$13)))*('Calcification Rates'!$H$13+'Calcification Rates'!$I$13)</f>
        <v>30.926486595832451</v>
      </c>
      <c r="K95" s="2">
        <f>(2*'Calcification Rates'!$F$14*'Calcification Rates'!$H$14)+0.1*'Calcification Rates'!$F$14*(A95+(2*'Calcification Rates'!$F$14))*'Calcification Rates'!$H$14</f>
        <v>37.70963069928883</v>
      </c>
      <c r="L95" s="2">
        <f>(2*('Calcification Rates'!$F$14-'Calcification Rates'!$G$14)*('Calcification Rates'!$H$14-'Calcification Rates'!$I$14))+(0.1*('Calcification Rates'!$F$14-'Calcification Rates'!$G$14)*(A95+(2*'Calcification Rates'!$F$14-'Calcification Rates'!$G$14)))*('Calcification Rates'!$H$14-'Calcification Rates'!$I$14)</f>
        <v>23.575255543399777</v>
      </c>
      <c r="M95" s="2">
        <f>(2*('Calcification Rates'!$F$14+'Calcification Rates'!$G$14)*('Calcification Rates'!$H$14+'Calcification Rates'!$I$14))+(0.1*('Calcification Rates'!$F$14+'Calcification Rates'!$G$14)*(A95+(2*'Calcification Rates'!$F$14+'Calcification Rates'!$G$14)))*('Calcification Rates'!$H$14+'Calcification Rates'!$I$14)</f>
        <v>55.200235446053455</v>
      </c>
      <c r="N95" s="2">
        <f>((((((((($A95*2)/PI())/2)+'Calcification Rates'!$F$15)^2)*PI())/2))-((((((($A95*2)/PI())/2)^2)*PI())/2)))*'Calcification Rates'!$H$15</f>
        <v>115.64808032807565</v>
      </c>
      <c r="O95" s="2">
        <f>((((((((($A95*2)/PI())/2)+('Calcification Rates'!$F$15-'Calcification Rates'!$G$15))^2)*PI())/2))-((((((($A95*2)/PI())/2)^2)*PI())/2)))*('Calcification Rates'!$H$15-'Calcification Rates'!$I$15)</f>
        <v>88.333026716523349</v>
      </c>
      <c r="P95" s="2">
        <f>((((((((($A95*2)/PI())/2)+('Calcification Rates'!$F$15+'Calcification Rates'!$G$15))^2)*PI())/2))-((((((($A95*2)/PI())/2)^2)*PI())/2)))*('Calcification Rates'!$H$15+'Calcification Rates'!$I$15)</f>
        <v>146.34438670573533</v>
      </c>
      <c r="Q95" s="2">
        <f>(2*'Calcification Rates'!$F$16*'Calcification Rates'!$H$16)+0.1*'Calcification Rates'!$F$16*(A95+(2*'Calcification Rates'!$F$16))*'Calcification Rates'!$H$16</f>
        <v>37.70963069928883</v>
      </c>
      <c r="R95" s="2">
        <f>(2*('Calcification Rates'!$F$16-'Calcification Rates'!$G$16)*('Calcification Rates'!$H$16-'Calcification Rates'!$I$16))+(0.1*('Calcification Rates'!$F$16-'Calcification Rates'!$G$16)*(A95+(2*'Calcification Rates'!$F$16-'Calcification Rates'!$G$16)))*('Calcification Rates'!$H$16-'Calcification Rates'!$I$16)</f>
        <v>23.575255543399777</v>
      </c>
      <c r="S95" s="2">
        <f>(2*('Calcification Rates'!$F$16+'Calcification Rates'!$G$16)*('Calcification Rates'!$H$16+'Calcification Rates'!$I$16))+(0.1*('Calcification Rates'!$F$16+'Calcification Rates'!$G$16)*(A95+(2*'Calcification Rates'!$F$16+'Calcification Rates'!$G$16)))*('Calcification Rates'!$H$16+'Calcification Rates'!$I$16)</f>
        <v>55.200235446053455</v>
      </c>
      <c r="T95" s="2">
        <f>$A95*'Calcification Rates'!$F$17*'Calcification Rates'!$H$17</f>
        <v>113.91500199713364</v>
      </c>
      <c r="U95" s="2">
        <f>$A95*('Calcification Rates'!$F$17-'Calcification Rates'!$G$17)*('Calcification Rates'!$H$17-'Calcification Rates'!$I$17)</f>
        <v>87.220547705866807</v>
      </c>
      <c r="V95" s="2">
        <f>$A95*('Calcification Rates'!$F$17+'Calcification Rates'!$G$17)*('Calcification Rates'!$H$17+'Calcification Rates'!$I$17)</f>
        <v>143.80298694739008</v>
      </c>
      <c r="W95" s="2">
        <f>$A95*'Calcification Rates'!$F$22*'Calcification Rates'!$H$22</f>
        <v>16.553999999999998</v>
      </c>
      <c r="X95" s="2">
        <f>$A95*('Calcification Rates'!$F$22-'Calcification Rates'!$G$22)*('Calcification Rates'!$H$22-'Calcification Rates'!$I$22)</f>
        <v>9.3929999999999989</v>
      </c>
      <c r="Y95" s="2">
        <f>$A95*('Calcification Rates'!$F$22+'Calcification Rates'!$G$22)*('Calcification Rates'!$H$22+'Calcification Rates'!$I$22)</f>
        <v>23.715</v>
      </c>
      <c r="Z95" s="2">
        <f>((((((((($A95*2)/PI())/2)+'Calcification Rates'!$F$25)^2)*PI())/2))-((((((($A95*2)/PI())/2)^2)*PI())/2)))*'Calcification Rates'!$H$25</f>
        <v>172.71933029994327</v>
      </c>
      <c r="AA95" s="2">
        <f>((((((((($A95*2)/PI())/2)+('Calcification Rates'!$F$25-'Calcification Rates'!$G$25))^2)*PI())/2))-((((((($A95*2)/PI())/2)^2)*PI())/2)))*('Calcification Rates'!$H$25-'Calcification Rates'!$I$25)</f>
        <v>75.633993094238932</v>
      </c>
      <c r="AB95" s="2">
        <f>((((((((($A95*2)/PI())/2)+('Calcification Rates'!$F$25+'Calcification Rates'!$G$25))^2)*PI())/2))-((((((($A95*2)/PI())/2)^2)*PI())/2)))*('Calcification Rates'!$H$25+'Calcification Rates'!$I$25)</f>
        <v>271.45061250895151</v>
      </c>
      <c r="AC95" s="2">
        <f>((((((((($A95*2)/PI())/2)+'Calcification Rates'!$F$26)^2)*PI())/2))-((((((($A95*2)/PI())/2)^2)*PI())/2)))*'Calcification Rates'!$H$26</f>
        <v>172.71933029994327</v>
      </c>
      <c r="AD95" s="2">
        <f>((((((((($A95*2)/PI())/2)+('Calcification Rates'!$F$26-'Calcification Rates'!$G$26))^2)*PI())/2))-((((((($A95*2)/PI())/2)^2)*PI())/2)))*('Calcification Rates'!$H$26-'Calcification Rates'!$I$26)</f>
        <v>75.633993094238932</v>
      </c>
      <c r="AE95" s="2">
        <f>((((((((($A95*2)/PI())/2)+('Calcification Rates'!$F$26+'Calcification Rates'!$G$26))^2)*PI())/2))-((((((($A95*2)/PI())/2)^2)*PI())/2)))*('Calcification Rates'!$H$26+'Calcification Rates'!$I$26)</f>
        <v>271.45061250895151</v>
      </c>
      <c r="AF95" s="2">
        <f>((((((((($A95*2)/PI())/2)+'Calcification Rates'!$F$27)^2)*PI())/2))-((((((($A95*2)/PI())/2)^2)*PI())/2)))*'Calcification Rates'!$H$27</f>
        <v>172.71933029994327</v>
      </c>
      <c r="AG95" s="2">
        <f>((((((((($A95*2)/PI())/2)+('Calcification Rates'!$F$27-'Calcification Rates'!$G$27))^2)*PI())/2))-((((((($A95*2)/PI())/2)^2)*PI())/2)))*('Calcification Rates'!$H$27-'Calcification Rates'!$I$27)</f>
        <v>75.633993094238932</v>
      </c>
      <c r="AH95" s="2">
        <f>((((((((($A95*2)/PI())/2)+('Calcification Rates'!$F$27+'Calcification Rates'!$G$27))^2)*PI())/2))-((((((($A95*2)/PI())/2)^2)*PI())/2)))*('Calcification Rates'!$H$27+'Calcification Rates'!$I$27)</f>
        <v>271.45061250895151</v>
      </c>
      <c r="AI95" s="2">
        <f>$A95*'Calcification Rates'!$F$29*'Calcification Rates'!$H$29</f>
        <v>150.07409999999999</v>
      </c>
      <c r="AJ95" s="2">
        <f>$A95*('Calcification Rates'!$F$29-'Calcification Rates'!$G$29)*('Calcification Rates'!$H$29-'Calcification Rates'!$I$29)</f>
        <v>138.85643999999996</v>
      </c>
      <c r="AK95" s="2">
        <f>$A95*('Calcification Rates'!$F$29+'Calcification Rates'!$G$29)*('Calcification Rates'!$H$29+'Calcification Rates'!$I$29)</f>
        <v>161.29175999999995</v>
      </c>
      <c r="AL95" s="2">
        <f>(2*'Calcification Rates'!$F$30*'Calcification Rates'!$H$30)+0.1*'Calcification Rates'!$F$30*($A95+(2*'Calcification Rates'!$F$30))*'Calcification Rates'!$H$30</f>
        <v>20.251201628148053</v>
      </c>
      <c r="AM95" s="2">
        <f>(2*('Calcification Rates'!$F$30-'Calcification Rates'!$G$30)*('Calcification Rates'!$H$30-'Calcification Rates'!$I$30))+(0.1*('Calcification Rates'!$F$30-'Calcification Rates'!$G$30)*($A95+(2*'Calcification Rates'!$F$30-'Calcification Rates'!$G$30)))*('Calcification Rates'!$H$30-'Calcification Rates'!$I$30)</f>
        <v>11.816575202866677</v>
      </c>
      <c r="AN95" s="2">
        <f>(2*('Calcification Rates'!$F$30+'Calcification Rates'!$G$30)*('Calcification Rates'!$H$30+'Calcification Rates'!$I$30))+(0.1*('Calcification Rates'!$F$30+'Calcification Rates'!$G$30)*($A95+(2*'Calcification Rates'!$F$30+'Calcification Rates'!$G$30)))*('Calcification Rates'!$H$30+'Calcification Rates'!$I$30)</f>
        <v>30.926486595832451</v>
      </c>
      <c r="AO95" s="2">
        <f>((((((((($A95*2)/PI())/2)+'Calcification Rates'!$F$31)^2)*PI())/2))-((((((($A95*2)/PI())/2)^2)*PI())/2)))*'Calcification Rates'!$H$31</f>
        <v>309.79960940049318</v>
      </c>
      <c r="AP95" s="2">
        <f>((((((((($A95*2)/PI())/2)+('Calcification Rates'!$F$31-'Calcification Rates'!$G$31))^2)*PI())/2))-((((((($A95*2)/PI())/2)^2)*PI())/2)))*('Calcification Rates'!$H$31-'Calcification Rates'!$I$31)</f>
        <v>192.89904776933506</v>
      </c>
      <c r="AQ95" s="2">
        <f>((((((((($A95*2)/PI())/2)+('Calcification Rates'!$F$31+'Calcification Rates'!$G$31))^2)*PI())/2))-((((((($A95*2)/PI())/2)^2)*PI())/2)))*('Calcification Rates'!$H$31+'Calcification Rates'!$I$31)</f>
        <v>455.30463842850043</v>
      </c>
      <c r="AR95" s="2">
        <f>(2*'Calcification Rates'!$F$32*'Calcification Rates'!$H$32)+0.1*'Calcification Rates'!$F$32*($A95+(2*'Calcification Rates'!$F$32))*'Calcification Rates'!$H$32</f>
        <v>20.251201628148053</v>
      </c>
      <c r="AS95" s="2">
        <f>(2*('Calcification Rates'!$F$32-'Calcification Rates'!$G$32)*('Calcification Rates'!$H$32-'Calcification Rates'!$I$32))+(0.1*('Calcification Rates'!$F$32-'Calcification Rates'!$G$32)*($A95+(2*'Calcification Rates'!$F$32-'Calcification Rates'!$G$32)))*('Calcification Rates'!$H$32-'Calcification Rates'!$I$32)</f>
        <v>11.816575202866677</v>
      </c>
      <c r="AT95" s="2">
        <f>(2*('Calcification Rates'!$F$32+'Calcification Rates'!$G$32)*('Calcification Rates'!$H$32+'Calcification Rates'!$I$32))+(0.1*('Calcification Rates'!$F$32+'Calcification Rates'!$G$32)*($A95+(2*'Calcification Rates'!$F$32+'Calcification Rates'!$G$32)))*('Calcification Rates'!$H$32+'Calcification Rates'!$I$32)</f>
        <v>30.926486595832451</v>
      </c>
      <c r="AU95" s="2">
        <f>((((((((($A95*2)/PI())/2)+'Calcification Rates'!$F$36)^2)*PI())/2))-((((((($A95*2)/PI())/2)^2)*PI())/2)))*'Calcification Rates'!$H$36</f>
        <v>122.10748258553151</v>
      </c>
      <c r="AV95" s="2">
        <f>((((((((($A95*2)/PI())/2)+('Calcification Rates'!$F$36-'Calcification Rates'!$G$36))^2)*PI())/2))-((((((($A95*2)/PI())/2)^2)*PI())/2)))*('Calcification Rates'!$H$36-'Calcification Rates'!$I$36)</f>
        <v>93.744221123709067</v>
      </c>
      <c r="AW95" s="2">
        <f>((((((((($A95*2)/PI())/2)+('Calcification Rates'!$F$36+'Calcification Rates'!$G$36))^2)*PI())/2))-((((((($A95*2)/PI())/2)^2)*PI())/2)))*('Calcification Rates'!$H$36+'Calcification Rates'!$I$36)</f>
        <v>153.64721666294108</v>
      </c>
      <c r="AX95" s="2">
        <f>$A95*'Calcification Rates'!$F$37*'Calcification Rates'!$H$37</f>
        <v>120.19270133838384</v>
      </c>
      <c r="AY95" s="2">
        <f>$A95*('Calcification Rates'!$F$37-'Calcification Rates'!$G$37)*('Calcification Rates'!$H$37-'Calcification Rates'!$I$37)</f>
        <v>92.520545702320248</v>
      </c>
      <c r="AZ95" s="2">
        <f>$A95*('Calcification Rates'!$F$37+'Calcification Rates'!$G$37)*('Calcification Rates'!$H$37+'Calcification Rates'!$I$37)</f>
        <v>150.83625190746102</v>
      </c>
      <c r="BA95" s="2">
        <f>$A95*'Calcification Rates'!$F$38*'Calcification Rates'!$H$38</f>
        <v>178.88320600000003</v>
      </c>
      <c r="BB95" s="2">
        <f>$A95*('Calcification Rates'!$F$38-'Calcification Rates'!$G$38)*('Calcification Rates'!$H$38-'Calcification Rates'!$I$38)</f>
        <v>136.4892461818182</v>
      </c>
      <c r="BC95" s="2">
        <f>$A95*('Calcification Rates'!$F$38+'Calcification Rates'!$G$38)*('Calcification Rates'!$H$38+'Calcification Rates'!$I$38)</f>
        <v>226.21738500000004</v>
      </c>
      <c r="BD95" s="2">
        <f>(2*'Calcification Rates'!$F$39*'Calcification Rates'!$H$39)+0.1*'Calcification Rates'!$F$39*(AN95+(2*'Calcification Rates'!$F$39))*'Calcification Rates'!$H$39</f>
        <v>9.360748617075398</v>
      </c>
      <c r="BE95" s="2">
        <f>(2*('Calcification Rates'!$F$39-'Calcification Rates'!$G$39)*('Calcification Rates'!$H$39-'Calcification Rates'!$I$39))+(0.1*('Calcification Rates'!$F$39-'Calcification Rates'!$G$39)*(AN95+(2*'Calcification Rates'!$F$39-'Calcification Rates'!$G$39)))*('Calcification Rates'!$H$39-'Calcification Rates'!$I$39)</f>
        <v>5.4442196044077837</v>
      </c>
      <c r="BF95" s="2">
        <f>(2*('Calcification Rates'!$F$39+'Calcification Rates'!$G$39)*('Calcification Rates'!$H$39+'Calcification Rates'!$I$39))+(0.1*('Calcification Rates'!$F$39+'Calcification Rates'!$G$39)*(AN95+(2*'Calcification Rates'!$F$39+'Calcification Rates'!$G$39)))*('Calcification Rates'!$H$39+'Calcification Rates'!$I$39)</f>
        <v>14.341471137907652</v>
      </c>
      <c r="BG95" s="2">
        <f>((((((((($A95*2)/PI())/2)+'Calcification Rates'!$F$40)^2)*PI())/2))-((((((($A95*2)/PI())/2)^2)*PI())/2)))*'Calcification Rates'!$H$40</f>
        <v>122.10748258553151</v>
      </c>
      <c r="BH95" s="2">
        <f>((((((((($A95*2)/PI())/2)+('Calcification Rates'!$F$40-'Calcification Rates'!$G$40))^2)*PI())/2))-((((((($A95*2)/PI())/2)^2)*PI())/2)))*('Calcification Rates'!$H$40-'Calcification Rates'!$I$40)</f>
        <v>93.744221123709067</v>
      </c>
      <c r="BI95" s="2">
        <f>((((((((($A95*2)/PI())/2)+('Calcification Rates'!$F$40+'Calcification Rates'!$G$40))^2)*PI())/2))-((((((($A95*2)/PI())/2)^2)*PI())/2)))*('Calcification Rates'!$H$40+'Calcification Rates'!$I$40)</f>
        <v>153.64721666294108</v>
      </c>
      <c r="BJ95" s="2">
        <f>((((((((($A95*2)/PI())/2)+'Calcification Rates'!$F$41)^2)*PI())/2))-((((((($A95*2)/PI())/2)^2)*PI())/2)))*'Calcification Rates'!$H$41</f>
        <v>140.56987716269921</v>
      </c>
      <c r="BK95" s="2">
        <f>((((((((($A95*2)/PI())/2)+('Calcification Rates'!$F$41-'Calcification Rates'!$G$41))^2)*PI())/2))-((((((($A95*2)/PI())/2)^2)*PI())/2)))*('Calcification Rates'!$H$41-'Calcification Rates'!$I$41)</f>
        <v>112.94045990836881</v>
      </c>
      <c r="BL95" s="2">
        <f>((((((((($A95*2)/PI())/2)+('Calcification Rates'!$F$41+'Calcification Rates'!$G$41))^2)*PI())/2))-((((((($A95*2)/PI())/2)^2)*PI())/2)))*('Calcification Rates'!$H$41+'Calcification Rates'!$I$41)</f>
        <v>170.91702069687494</v>
      </c>
      <c r="BM95" s="2">
        <f>((((1-'Calcification Rates'!$J$42)*$A95)*'Calcification Rates'!$F$42*0.1)+('Calcification Rates'!$J$42*$A95*'Calcification Rates'!$F$42))*'Calcification Rates'!$H$42</f>
        <v>36.484115224226585</v>
      </c>
      <c r="BN95" s="2">
        <f>((((1-'Calcification Rates'!$J$42)*BI95)*(('Calcification Rates'!$F$42-'Calcification Rates'!$G$42)*0.1))+('Calcification Rates'!$J$42*BI95*('Calcification Rates'!$F$42-'Calcification Rates'!$G$42)))*('Calcification Rates'!$H$42-'Calcification Rates'!$I$42)</f>
        <v>45.445308628158742</v>
      </c>
      <c r="BO95" s="2">
        <f>((((1-'Calcification Rates'!$J$42)*BI95)*(('Calcification Rates'!$F$42+'Calcification Rates'!$G$42)*0.1))+('Calcification Rates'!$J$42*BI95*('Calcification Rates'!$F$42+'Calcification Rates'!$G$42)))*('Calcification Rates'!$H$42+'Calcification Rates'!$I$42)</f>
        <v>76.997371941998892</v>
      </c>
      <c r="BP95" s="2">
        <f>(2*'Calcification Rates'!$F$43*'Calcification Rates'!$H$43)+0.1*'Calcification Rates'!$F$43*($A95+(2*'Calcification Rates'!$F$43))*'Calcification Rates'!$H$43</f>
        <v>20.251201628148053</v>
      </c>
      <c r="BQ95" s="2">
        <f>(2*('Calcification Rates'!$F$43-'Calcification Rates'!$G$43)*('Calcification Rates'!$H$43-'Calcification Rates'!$I$43))+(0.1*('Calcification Rates'!$F$43-'Calcification Rates'!$G$43)*($A95+(2*'Calcification Rates'!$F$43-'Calcification Rates'!$G$43)))*('Calcification Rates'!$H$43-'Calcification Rates'!$I$43)</f>
        <v>11.816575202866677</v>
      </c>
      <c r="BR95" s="2">
        <f>(2*('Calcification Rates'!$F$43+'Calcification Rates'!$G$43)*('Calcification Rates'!$H$43+'Calcification Rates'!$I$43))+(0.1*('Calcification Rates'!$F$43+'Calcification Rates'!$G$43)*($A95+(2*'Calcification Rates'!$F$43+'Calcification Rates'!$G$43)))*('Calcification Rates'!$H$43+'Calcification Rates'!$I$43)</f>
        <v>30.926486595832451</v>
      </c>
      <c r="BS95" s="2">
        <f>$A95*'Calcification Rates'!$F$44*'Calcification Rates'!$H$44</f>
        <v>148.45672666666667</v>
      </c>
      <c r="BT95" s="2">
        <f>$A95*('Calcification Rates'!$F$44-'Calcification Rates'!$G$44)*('Calcification Rates'!$H$44-'Calcification Rates'!$I$44)</f>
        <v>110.47364251541732</v>
      </c>
      <c r="BU95" s="2">
        <f>$A95*('Calcification Rates'!$F$44+'Calcification Rates'!$G$44)*('Calcification Rates'!$H$44+'Calcification Rates'!$I$44)</f>
        <v>190.70724843956455</v>
      </c>
      <c r="BV95" s="2">
        <f>(2*'Calcification Rates'!$F$45*'Calcification Rates'!$H$45)+0.1*'Calcification Rates'!$F$45*($A95+(2*'Calcification Rates'!$F$45))*'Calcification Rates'!$H$45</f>
        <v>20.251201628148053</v>
      </c>
      <c r="BW95" s="2">
        <f>(2*('Calcification Rates'!$F$45-'Calcification Rates'!$G$45)*('Calcification Rates'!$H$45-'Calcification Rates'!$I$45))+(0.1*('Calcification Rates'!$F$45-'Calcification Rates'!$G$45)*($A95+(2*'Calcification Rates'!$F$45-'Calcification Rates'!$G$45)))*('Calcification Rates'!$H$45-'Calcification Rates'!$I$45)</f>
        <v>11.816575202866677</v>
      </c>
      <c r="BX95" s="2">
        <f>(2*('Calcification Rates'!$F$45+'Calcification Rates'!$G$45)*('Calcification Rates'!$H$45+'Calcification Rates'!$I$45))+(0.1*('Calcification Rates'!$F$45+'Calcification Rates'!$G$45)*($A95+(2*'Calcification Rates'!$F$45+'Calcification Rates'!$G$45)))*('Calcification Rates'!$H$45+'Calcification Rates'!$I$45)</f>
        <v>30.926486595832451</v>
      </c>
      <c r="BY95" s="2">
        <f>$A95*'Calcification Rates'!$F$46*'Calcification Rates'!$H$46</f>
        <v>37.720800000000004</v>
      </c>
      <c r="BZ95" s="2">
        <f>$A95*('Calcification Rates'!$F$46-'Calcification Rates'!$G$46)*('Calcification Rates'!$H$46-'Calcification Rates'!$I$46)</f>
        <v>29.092724999999998</v>
      </c>
      <c r="CA95" s="2">
        <f>$A95*('Calcification Rates'!$F$46+'Calcification Rates'!$G$46)*('Calcification Rates'!$H$46+'Calcification Rates'!$I$46)</f>
        <v>47.227725000000007</v>
      </c>
      <c r="CB95" s="2">
        <f>(2*'Calcification Rates'!$F$47*'Calcification Rates'!$H$47)+0.1*'Calcification Rates'!$F$47*(BL95+(2*'Calcification Rates'!$F$47))*'Calcification Rates'!$H$47</f>
        <v>33.921309958203061</v>
      </c>
      <c r="CC95" s="2">
        <f>(2*('Calcification Rates'!$F$47-'Calcification Rates'!$G$47)*('Calcification Rates'!$H$47-'Calcification Rates'!$I$47))+(0.1*('Calcification Rates'!$F$47-'Calcification Rates'!$G$47)*(BL95+(2*'Calcification Rates'!$F$47-'Calcification Rates'!$G$47)))*('Calcification Rates'!$H$47-'Calcification Rates'!$I$47)</f>
        <v>19.81539685518889</v>
      </c>
      <c r="CD95" s="2">
        <f>(2*('Calcification Rates'!$F$47+'Calcification Rates'!$G$47)*('Calcification Rates'!$H$47+'Calcification Rates'!$I$47))+(0.1*('Calcification Rates'!$F$47+'Calcification Rates'!$G$47)*(BL95+(2*'Calcification Rates'!$F$47+'Calcification Rates'!$G$47)))*('Calcification Rates'!$H$47+'Calcification Rates'!$I$47)</f>
        <v>51.74462499053071</v>
      </c>
      <c r="CE95" s="2">
        <f>(2*'Calcification Rates'!$F$48*'Calcification Rates'!$H$48)+0.1*'Calcification Rates'!$F$48*($A95+(2*'Calcification Rates'!$F$48))*'Calcification Rates'!$H$48</f>
        <v>20.251201628148053</v>
      </c>
      <c r="CF95" s="2">
        <f>(2*('Calcification Rates'!$F$48-'Calcification Rates'!$G$48)*('Calcification Rates'!$H$48-'Calcification Rates'!$I$48))+(0.1*('Calcification Rates'!$F$48-'Calcification Rates'!$G$48)*($A95+(2*'Calcification Rates'!$F$48-'Calcification Rates'!$G$48)))*('Calcification Rates'!$H$48-'Calcification Rates'!$I$48)</f>
        <v>11.816575202866677</v>
      </c>
      <c r="CG95" s="2">
        <f>(2*('Calcification Rates'!$F$48+'Calcification Rates'!$G$48)*('Calcification Rates'!$H$48+'Calcification Rates'!$I$48))+(0.1*('Calcification Rates'!$F$48+'Calcification Rates'!$G$48)*($A95+(2*'Calcification Rates'!$F$48+'Calcification Rates'!$G$48)))*('Calcification Rates'!$H$48+'Calcification Rates'!$I$48)</f>
        <v>30.926486595832451</v>
      </c>
      <c r="CH95" s="2">
        <f>((((1-'Calcification Rates'!$J$52)*$A95)*'Calcification Rates'!$F$52*0.1)+('Calcification Rates'!$J$52*$A95*'Calcification Rates'!$F$52))*'Calcification Rates'!$H$52</f>
        <v>205.96418723999997</v>
      </c>
      <c r="CI95" s="2">
        <f>((((1-'Calcification Rates'!$J$52)*$A95)*(('Calcification Rates'!$F$52-'Calcification Rates'!$G$52)*0.1))+('Calcification Rates'!$J$52*$A95*('Calcification Rates'!$F$52-'Calcification Rates'!$G$52)))*('Calcification Rates'!$H$52-'Calcification Rates'!$I$52)</f>
        <v>134.82705391387728</v>
      </c>
      <c r="CJ95" s="2">
        <f>((((1-'Calcification Rates'!$J$52)*$A95)*(('Calcification Rates'!$F$52+'Calcification Rates'!$G$52)*0.1))+('Calcification Rates'!$J$52*$A95*('Calcification Rates'!$F$52+'Calcification Rates'!$G$52)))*('Calcification Rates'!$H$52+'Calcification Rates'!$I$52)</f>
        <v>291.39295229129806</v>
      </c>
      <c r="CK95" s="2">
        <f>((((1-'Calcification Rates'!$J$53)*$A95)*'Calcification Rates'!$F$53*0.1)+('Calcification Rates'!$J$53*$A95*'Calcification Rates'!$F$53))*'Calcification Rates'!$H$53</f>
        <v>246.47459024836368</v>
      </c>
      <c r="CL95" s="2">
        <f>((((1-'Calcification Rates'!$J$53)*$A95)*(('Calcification Rates'!$F$53-'Calcification Rates'!$G$53)*0.1))+('Calcification Rates'!$J$53*$A95*('Calcification Rates'!$F$53-'Calcification Rates'!$G$53)))*('Calcification Rates'!$H$53-'Calcification Rates'!$I$53)</f>
        <v>170.58156802378173</v>
      </c>
      <c r="CM95" s="2">
        <f>((((1-'Calcification Rates'!$J$53)*$A95)*(('Calcification Rates'!$F$53+'Calcification Rates'!$G$53)*0.1))+('Calcification Rates'!$J$53*$A95*('Calcification Rates'!$F$53+'Calcification Rates'!$G$53)))*('Calcification Rates'!$H$53+'Calcification Rates'!$I$53)</f>
        <v>336.25354775105438</v>
      </c>
      <c r="CN95" s="2">
        <f>((((1-'Calcification Rates'!$J$54)*$A95)*'Calcification Rates'!$F$54*0.1)+('Calcification Rates'!$J$54*$A95*'Calcification Rates'!$F$54))*'Calcification Rates'!$H$54</f>
        <v>210.13909169833178</v>
      </c>
      <c r="CO95" s="2">
        <f>((((1-'Calcification Rates'!$J$54)*$A95)*(('Calcification Rates'!$F$54-'Calcification Rates'!$G$54)*0.1))+('Calcification Rates'!$J$54*$A95*('Calcification Rates'!$F$54-'Calcification Rates'!$G$54)))*('Calcification Rates'!$H$54-'Calcification Rates'!$I$54)</f>
        <v>150.29955087924839</v>
      </c>
      <c r="CP95" s="2">
        <f>((((1-'Calcification Rates'!$J$54)*$A95)*(('Calcification Rates'!$F$54+'Calcification Rates'!$G$54)*0.1))+('Calcification Rates'!$J$54*$A95*('Calcification Rates'!$F$54+'Calcification Rates'!$G$54)))*('Calcification Rates'!$H$54+'Calcification Rates'!$I$54)</f>
        <v>279.48992379733176</v>
      </c>
      <c r="CQ95" s="2">
        <f>((((1-'Calcification Rates'!$J$55)*$A95)*'Calcification Rates'!$F$55*0.1)+('Calcification Rates'!$J$55*$A95*'Calcification Rates'!$F$55))*'Calcification Rates'!$H$55</f>
        <v>210.1551626546875</v>
      </c>
      <c r="CR95" s="2">
        <f>((((1-'Calcification Rates'!$J$55)*$A95)*(('Calcification Rates'!$F$55-'Calcification Rates'!$G$55)*0.1))+('Calcification Rates'!$J$55*$A95*('Calcification Rates'!$F$55-'Calcification Rates'!$G$55)))*('Calcification Rates'!$H$55-'Calcification Rates'!$I$55)</f>
        <v>153.56584542956972</v>
      </c>
      <c r="CS95" s="2">
        <f>((((1-'Calcification Rates'!$J$55)*$A95)*(('Calcification Rates'!$F$55+'Calcification Rates'!$G$55)*0.1))+('Calcification Rates'!$J$55*$A95*('Calcification Rates'!$F$55+'Calcification Rates'!$G$55)))*('Calcification Rates'!$H$55+'Calcification Rates'!$I$55)</f>
        <v>275.35023059249033</v>
      </c>
      <c r="CT95" s="2">
        <f>((((1-'Calcification Rates'!$J$56)*$A95)*'Calcification Rates'!$F$56*0.1)+('Calcification Rates'!$J$56*$A95*'Calcification Rates'!$F$56))*'Calcification Rates'!$H$56</f>
        <v>202.98797364999999</v>
      </c>
      <c r="CU95" s="2">
        <f>((((1-'Calcification Rates'!$J$56)*$A95)*(('Calcification Rates'!$F$56-'Calcification Rates'!$G$56)*0.1))+('Calcification Rates'!$J$56*$A95*('Calcification Rates'!$F$56-'Calcification Rates'!$G$56)))*('Calcification Rates'!$H$56-'Calcification Rates'!$I$56)</f>
        <v>150.41295841660624</v>
      </c>
      <c r="CV95" s="2">
        <f>((((1-'Calcification Rates'!$J$56)*$A95)*(('Calcification Rates'!$F$56+'Calcification Rates'!$G$56)*0.1))+('Calcification Rates'!$J$56*$A95*('Calcification Rates'!$F$56+'Calcification Rates'!$G$56)))*('Calcification Rates'!$H$56+'Calcification Rates'!$I$56)</f>
        <v>263.29487534495445</v>
      </c>
      <c r="CW95" s="2">
        <f>((((1-'Calcification Rates'!$J$57)*$A95)*'Calcification Rates'!$F$57*0.1)+('Calcification Rates'!$J$57*$A95*'Calcification Rates'!$F$57))*'Calcification Rates'!$H$57</f>
        <v>207.60133668749998</v>
      </c>
      <c r="CX95" s="2">
        <f>((((1-'Calcification Rates'!$J$57)*$A95)*(('Calcification Rates'!$F$57-'Calcification Rates'!$G$57)*0.1))+('Calcification Rates'!$J$57*$A95*('Calcification Rates'!$F$57-'Calcification Rates'!$G$57)))*('Calcification Rates'!$H$57-'Calcification Rates'!$I$57)</f>
        <v>135.95017395347105</v>
      </c>
      <c r="CY95" s="2">
        <f>((((1-'Calcification Rates'!$J$57)*$A95)*(('Calcification Rates'!$F$57+'Calcification Rates'!$G$57)*0.1))+('Calcification Rates'!$J$57*$A95*('Calcification Rates'!$F$57+'Calcification Rates'!$G$57)))*('Calcification Rates'!$H$57+'Calcification Rates'!$I$57)</f>
        <v>292.13897685746349</v>
      </c>
      <c r="CZ95" s="2">
        <f>((((1-'Calcification Rates'!$J$58)*$A95)*'Calcification Rates'!$F$58*0.1)+('Calcification Rates'!$J$58*$A95*'Calcification Rates'!$F$58))*'Calcification Rates'!$H$58</f>
        <v>210.13909169833178</v>
      </c>
      <c r="DA95" s="2">
        <f>((((1-'Calcification Rates'!$J$58)*$A95)*(('Calcification Rates'!$F$58-'Calcification Rates'!$G$58)*0.1))+('Calcification Rates'!$J$58*$A95*('Calcification Rates'!$F$58-'Calcification Rates'!$G$58)))*('Calcification Rates'!$H$58-'Calcification Rates'!$I$58)</f>
        <v>150.29955087924839</v>
      </c>
      <c r="DB95" s="2">
        <f>((((1-'Calcification Rates'!$J$58)*$A95)*(('Calcification Rates'!$F$58+'Calcification Rates'!$G$58)*0.1))+('Calcification Rates'!$J$58*$A95*('Calcification Rates'!$F$58+'Calcification Rates'!$G$58)))*('Calcification Rates'!$H$58+'Calcification Rates'!$I$58)</f>
        <v>279.48992379733176</v>
      </c>
      <c r="DC95" s="2">
        <f>((((1-'Calcification Rates'!$J$59)*$A95)*'Calcification Rates'!$F$59*0.1)+('Calcification Rates'!$J$59*$A95*'Calcification Rates'!$F$59))*'Calcification Rates'!$H$59</f>
        <v>174.20244407999999</v>
      </c>
      <c r="DD95" s="2">
        <f>((((1-'Calcification Rates'!$J$59)*$A95)*(('Calcification Rates'!$F$59-'Calcification Rates'!$G$59)*0.1))+('Calcification Rates'!$J$59*$A95*('Calcification Rates'!$F$59-'Calcification Rates'!$G$59)))*('Calcification Rates'!$H$59-'Calcification Rates'!$I$59)</f>
        <v>135.13752809999997</v>
      </c>
      <c r="DE95" s="2">
        <f>((((1-'Calcification Rates'!$J$59)*$A95)*(('Calcification Rates'!$F$59+'Calcification Rates'!$G$59)*0.1))+('Calcification Rates'!$J$59*$A95*('Calcification Rates'!$F$59+'Calcification Rates'!$G$59)))*('Calcification Rates'!$H$59+'Calcification Rates'!$I$59)</f>
        <v>216.97163748</v>
      </c>
      <c r="DF95" s="2">
        <f>((((1-'Calcification Rates'!$J$60)*$A95)*'Calcification Rates'!$F$60*0.1)+('Calcification Rates'!$J$60*$A95*'Calcification Rates'!$F$60))*'Calcification Rates'!$H$60</f>
        <v>226.31795089024388</v>
      </c>
      <c r="DG95" s="2">
        <f>((((1-'Calcification Rates'!$J$60)*$A95)*(('Calcification Rates'!$F$60-'Calcification Rates'!$G$60)*0.1))+('Calcification Rates'!$J$60*$A95*('Calcification Rates'!$F$60-'Calcification Rates'!$G$60)))*('Calcification Rates'!$H$60-'Calcification Rates'!$I$60)</f>
        <v>172.9095952281765</v>
      </c>
      <c r="DH95" s="2">
        <f>((((1-'Calcification Rates'!$J$60)*$A95)*(('Calcification Rates'!$F$60+'Calcification Rates'!$G$60)*0.1))+('Calcification Rates'!$J$60*$A95*('Calcification Rates'!$F$60+'Calcification Rates'!$G$60)))*('Calcification Rates'!$H$60+'Calcification Rates'!$I$60)</f>
        <v>286.69498076298453</v>
      </c>
      <c r="DI95" s="2">
        <f>((((1-'Calcification Rates'!$J$61)*$A95)*'Calcification Rates'!$F$61*0.1)+('Calcification Rates'!$J$61*$A95*'Calcification Rates'!$F$61))*'Calcification Rates'!$H$61</f>
        <v>210.13909169833178</v>
      </c>
      <c r="DJ95" s="2">
        <f>((((1-'Calcification Rates'!$J$61)*$A95)*(('Calcification Rates'!$F$61-'Calcification Rates'!$G$61)*0.1))+('Calcification Rates'!$J$61*$A95*('Calcification Rates'!$F$61-'Calcification Rates'!$G$61)))*('Calcification Rates'!$H$61-'Calcification Rates'!$I$61)</f>
        <v>150.29955087924839</v>
      </c>
      <c r="DK95" s="2">
        <f>((((1-'Calcification Rates'!$J$61)*$A95)*(('Calcification Rates'!$F$61+'Calcification Rates'!$G$61)*0.1))+('Calcification Rates'!$J$61*$A95*('Calcification Rates'!$F$61+'Calcification Rates'!$G$61)))*('Calcification Rates'!$H$61+'Calcification Rates'!$I$61)</f>
        <v>279.48992379733176</v>
      </c>
      <c r="DL95" s="2">
        <f>(2*'Calcification Rates'!$F$62*'Calcification Rates'!$H$62)+0.1*'Calcification Rates'!$F$62*(CV95+(2*'Calcification Rates'!$F$62))*'Calcification Rates'!$H$62</f>
        <v>50.128491252391974</v>
      </c>
      <c r="DM95" s="2">
        <f>(2*('Calcification Rates'!$F$62-'Calcification Rates'!$G$62)*('Calcification Rates'!$H$62-'Calcification Rates'!$I$62))+(0.1*('Calcification Rates'!$F$62-'Calcification Rates'!$G$62)*(CV95+(2*'Calcification Rates'!$F$62-'Calcification Rates'!$G$62)))*('Calcification Rates'!$H$62-'Calcification Rates'!$I$62)</f>
        <v>29.298741795041913</v>
      </c>
      <c r="DN95" s="2">
        <f>(2*('Calcification Rates'!$F$62+'Calcification Rates'!$G$62)*('Calcification Rates'!$H$62+'Calcification Rates'!$I$62))+(0.1*('Calcification Rates'!$F$62+'Calcification Rates'!$G$62)*(CV95+(2*'Calcification Rates'!$F$62+'Calcification Rates'!$G$62)))*('Calcification Rates'!$H$62+'Calcification Rates'!$I$62)</f>
        <v>76.426458888553071</v>
      </c>
      <c r="DO95" s="2">
        <f>((((((((($A95*2)/PI())/2)+'Calcification Rates'!$F$63)^2)*PI())/2))-((((((($A95*2)/PI())/2)^2)*PI())/2)))*'Calcification Rates'!$H$63</f>
        <v>99.056624791672306</v>
      </c>
      <c r="DP95" s="2">
        <f>((((((((($A95*2)/PI())/2)+('Calcification Rates'!$F$63-'Calcification Rates'!$G$63))^2)*PI())/2))-((((((($A95*2)/PI())/2)^2)*PI())/2)))*('Calcification Rates'!$H$63-'Calcification Rates'!$I$63)</f>
        <v>72.967908790502804</v>
      </c>
      <c r="DQ95" s="2">
        <f>((((((((($A95*2)/PI())/2)+('Calcification Rates'!$F$63+'Calcification Rates'!$G$63))^2)*PI())/2))-((((((($A95*2)/PI())/2)^2)*PI())/2)))*('Calcification Rates'!$H$63+'Calcification Rates'!$I$63)</f>
        <v>128.06795914230722</v>
      </c>
      <c r="DR95" s="2">
        <f>(2*'Calcification Rates'!$F$64*'Calcification Rates'!$H$64)+0.1*'Calcification Rates'!$F$64*($A95+(2*'Calcification Rates'!$F$64))*'Calcification Rates'!$H$64</f>
        <v>20.251201628148053</v>
      </c>
      <c r="DS95" s="2">
        <f>(2*('Calcification Rates'!$F$64-'Calcification Rates'!$G$64)*('Calcification Rates'!$H$64-'Calcification Rates'!$I$64))+(0.1*('Calcification Rates'!$F$64-'Calcification Rates'!$G$64)*($A95+(2*'Calcification Rates'!$F$64-'Calcification Rates'!$G$64)))*('Calcification Rates'!$H$64-'Calcification Rates'!$I$64)</f>
        <v>11.816575202866677</v>
      </c>
      <c r="DT95" s="2">
        <f>(2*('Calcification Rates'!$F$64+'Calcification Rates'!$G$64)*('Calcification Rates'!$H$64+'Calcification Rates'!$I$64))+(0.1*('Calcification Rates'!$F$64+'Calcification Rates'!$G$64)*($A95+(2*'Calcification Rates'!$F$64+'Calcification Rates'!$G$64)))*('Calcification Rates'!$H$64+'Calcification Rates'!$I$64)</f>
        <v>30.926486595832451</v>
      </c>
      <c r="DU95" s="2">
        <f>((((((((($A95*2)/PI())/2)+'Calcification Rates'!$F$65)^2)*PI())/2))-((((((($A95*2)/PI())/2)^2)*PI())/2)))*'Calcification Rates'!$H$65</f>
        <v>99.056624791672306</v>
      </c>
      <c r="DV95" s="2">
        <f>((((((((($A95*2)/PI())/2)+('Calcification Rates'!$F$65-'Calcification Rates'!$G$65))^2)*PI())/2))-((((((($A95*2)/PI())/2)^2)*PI())/2)))*('Calcification Rates'!$H$65-'Calcification Rates'!$I$65)</f>
        <v>72.967908790502804</v>
      </c>
      <c r="DW95" s="2">
        <f>((((((((($A95*2)/PI())/2)+('Calcification Rates'!$F$65+'Calcification Rates'!$G$65))^2)*PI())/2))-((((((($A95*2)/PI())/2)^2)*PI())/2)))*('Calcification Rates'!$H$65+'Calcification Rates'!$I$65)</f>
        <v>128.06795914230722</v>
      </c>
      <c r="DX95" s="2">
        <f>(2*'Calcification Rates'!$F$66*'Calcification Rates'!$H$66)+0.1*'Calcification Rates'!$F$66*(DH95+(2*'Calcification Rates'!$F$66))*'Calcification Rates'!$H$66</f>
        <v>54.233909723712038</v>
      </c>
      <c r="DY95" s="2">
        <f>(2*('Calcification Rates'!$F$66-'Calcification Rates'!$G$66)*('Calcification Rates'!$H$66-'Calcification Rates'!$I$66))+(0.1*('Calcification Rates'!$F$66-'Calcification Rates'!$G$66)*(DH95+(2*'Calcification Rates'!$F$66-'Calcification Rates'!$G$66)))*('Calcification Rates'!$H$66-'Calcification Rates'!$I$66)</f>
        <v>31.700954664711716</v>
      </c>
      <c r="DZ95" s="2">
        <f>(2*('Calcification Rates'!$F$66+'Calcification Rates'!$G$66)*('Calcification Rates'!$H$66+'Calcification Rates'!$I$66))+(0.1*('Calcification Rates'!$F$66+'Calcification Rates'!$G$66)*(DH95+(2*'Calcification Rates'!$F$66+'Calcification Rates'!$G$66)))*('Calcification Rates'!$H$66+'Calcification Rates'!$I$66)</f>
        <v>82.678579781858971</v>
      </c>
      <c r="EA95" s="2">
        <f>((((((((($A95*2)/PI())/2)+'Calcification Rates'!$F$67)^2)*PI())/2))-((((((($A95*2)/PI())/2)^2)*PI())/2)))*'Calcification Rates'!$H$67</f>
        <v>99.056624791672306</v>
      </c>
      <c r="EB95" s="2">
        <f>((((((((($A95*2)/PI())/2)+('Calcification Rates'!$F$67-'Calcification Rates'!$G$67))^2)*PI())/2))-((((((($A95*2)/PI())/2)^2)*PI())/2)))*('Calcification Rates'!$H$67-'Calcification Rates'!$I$67)</f>
        <v>72.967908790502804</v>
      </c>
      <c r="EC95" s="2">
        <f>((((((((($A95*2)/PI())/2)+('Calcification Rates'!$F$67+'Calcification Rates'!$G$67))^2)*PI())/2))-((((((($A95*2)/PI())/2)^2)*PI())/2)))*('Calcification Rates'!$H$67+'Calcification Rates'!$I$67)</f>
        <v>128.06795914230722</v>
      </c>
      <c r="ED95" s="2">
        <f>((((((((($A95*2)/PI())/2)+'Calcification Rates'!$F$68)^2)*PI())/2))-((((((($A95*2)/PI())/2)^2)*PI())/2)))*'Calcification Rates'!$H$68</f>
        <v>99.056624791672306</v>
      </c>
      <c r="EE95" s="2">
        <f>((((((((($A95*2)/PI())/2)+('Calcification Rates'!$F$68-'Calcification Rates'!$G$68))^2)*PI())/2))-((((((($A95*2)/PI())/2)^2)*PI())/2)))*('Calcification Rates'!$H$68-'Calcification Rates'!$I$68)</f>
        <v>72.967908790502804</v>
      </c>
      <c r="EF95" s="2">
        <f>((((((((($A95*2)/PI())/2)+('Calcification Rates'!$F$68+'Calcification Rates'!$G$68))^2)*PI())/2))-((((((($A95*2)/PI())/2)^2)*PI())/2)))*('Calcification Rates'!$H$68+'Calcification Rates'!$I$68)</f>
        <v>128.06795914230722</v>
      </c>
      <c r="EG95" s="2">
        <f>((((1-'Calcification Rates'!$J$69)*$A95)*'Calcification Rates'!$F$69*0.1)+('Calcification Rates'!$J$69*$A95*'Calcification Rates'!$F$69))*'Calcification Rates'!$H$69</f>
        <v>28.544206350000007</v>
      </c>
      <c r="EH95" s="2">
        <f>((((1-'Calcification Rates'!$J$69)*EC95)*(('Calcification Rates'!$F$69-'Calcification Rates'!$G$69)*0.1))+('Calcification Rates'!$J$69*EC95*('Calcification Rates'!$F$69-'Calcification Rates'!$G$69)))*('Calcification Rates'!$H$69-'Calcification Rates'!$I$69)</f>
        <v>29.046801766892685</v>
      </c>
      <c r="EI95" s="2">
        <f>((((1-'Calcification Rates'!$J$69)*EC95)*(('Calcification Rates'!$F$69+'Calcification Rates'!$G$69)*0.1))+('Calcification Rates'!$J$69*EC95*('Calcification Rates'!$F$69+'Calcification Rates'!$G$69)))*('Calcification Rates'!$H$69+'Calcification Rates'!$I$69)</f>
        <v>50.659672387066912</v>
      </c>
      <c r="EJ95" s="2">
        <f>(2*'Calcification Rates'!$F$70*'Calcification Rates'!$H$70)+0.1*'Calcification Rates'!$F$70*(DT95+(2*'Calcification Rates'!$F$70))*'Calcification Rates'!$H$70</f>
        <v>9.360748617075398</v>
      </c>
      <c r="EK95" s="2">
        <f>(2*('Calcification Rates'!$F$70-'Calcification Rates'!$G$70)*('Calcification Rates'!$H$70-'Calcification Rates'!$I$70))+(0.1*('Calcification Rates'!$F$70-'Calcification Rates'!$G$70)*(DT95+(2*'Calcification Rates'!$F$70-'Calcification Rates'!$G$70)))*('Calcification Rates'!$H$70-'Calcification Rates'!$I$70)</f>
        <v>5.4442196044077837</v>
      </c>
      <c r="EL95" s="2">
        <f>(2*('Calcification Rates'!$F$70+'Calcification Rates'!$G$70)*('Calcification Rates'!$H$70+'Calcification Rates'!$I$70))+(0.1*('Calcification Rates'!$F$70+'Calcification Rates'!$G$70)*(DT95+(2*'Calcification Rates'!$F$70+'Calcification Rates'!$G$70)))*('Calcification Rates'!$H$70+'Calcification Rates'!$I$70)</f>
        <v>14.341471137907652</v>
      </c>
      <c r="EM95" s="2">
        <f>((((1-'Calcification Rates'!$J$71)*$A95)*'Calcification Rates'!$F$71*0.1)+('Calcification Rates'!$J$71*$A95*'Calcification Rates'!$F$71))*'Calcification Rates'!$H$71</f>
        <v>210.13909169833178</v>
      </c>
      <c r="EN95" s="2">
        <f>((((1-'Calcification Rates'!$J$71)*$A95)*(('Calcification Rates'!$F$71-'Calcification Rates'!$G$71)*0.1))+('Calcification Rates'!$J$71*$A95*('Calcification Rates'!$F$71-'Calcification Rates'!$G$71)))*('Calcification Rates'!$H$71-'Calcification Rates'!$I$71)</f>
        <v>150.29955087924839</v>
      </c>
      <c r="EO95" s="2">
        <f>((((1-'Calcification Rates'!$J$71)*$A95)*(('Calcification Rates'!$F$71+'Calcification Rates'!$G$71)*0.1))+('Calcification Rates'!$J$71*$A95*('Calcification Rates'!$F$71+'Calcification Rates'!$G$71)))*('Calcification Rates'!$H$71+'Calcification Rates'!$I$71)</f>
        <v>279.48992379733176</v>
      </c>
      <c r="EP95" s="2">
        <f>(2*'Calcification Rates'!$F$72*'Calcification Rates'!$H$72)+0.1*'Calcification Rates'!$F$72*($A95+(2*'Calcification Rates'!$F$72))*'Calcification Rates'!$H$72</f>
        <v>20.251201628148053</v>
      </c>
      <c r="EQ95" s="2">
        <f>(2*('Calcification Rates'!$F$72-'Calcification Rates'!$G$72)*('Calcification Rates'!$H$72-'Calcification Rates'!$I$72))+(0.1*('Calcification Rates'!$F$72-'Calcification Rates'!$G$72)*($A95+(2*'Calcification Rates'!$F$72-'Calcification Rates'!$G$72)))*('Calcification Rates'!$H$72-'Calcification Rates'!$I$72)</f>
        <v>11.816575202866677</v>
      </c>
      <c r="ER95" s="2">
        <f>(2*('Calcification Rates'!$F$72+'Calcification Rates'!$G$72)*('Calcification Rates'!$H$72+'Calcification Rates'!$I$72))+(0.1*('Calcification Rates'!$F$72+'Calcification Rates'!$G$72)*($A95+(2*'Calcification Rates'!$F$72+'Calcification Rates'!$G$72)))*('Calcification Rates'!$H$72+'Calcification Rates'!$I$72)</f>
        <v>30.926486595832451</v>
      </c>
      <c r="ES95" s="2">
        <f>$A95*'Calcification Rates'!$F$73*'Calcification Rates'!$H$73</f>
        <v>125.55000000000003</v>
      </c>
      <c r="ET95" s="2">
        <f>$A95*('Calcification Rates'!$F$73-'Calcification Rates'!$G$73)*('Calcification Rates'!$H$73-'Calcification Rates'!$I$73)</f>
        <v>87.902670000000001</v>
      </c>
      <c r="EU95" s="2">
        <f>$A95*('Calcification Rates'!$F$73+'Calcification Rates'!$G$73)*('Calcification Rates'!$H$73+'Calcification Rates'!$I$73)</f>
        <v>169.85892000000004</v>
      </c>
      <c r="EV95" s="2">
        <f>(2*'Calcification Rates'!$F$74*'Calcification Rates'!$H$74)+0.1*'Calcification Rates'!$F$74*($A95+(2*'Calcification Rates'!$F$74))*'Calcification Rates'!$H$74</f>
        <v>20.251201628148053</v>
      </c>
      <c r="EW95" s="2">
        <f>(2*('Calcification Rates'!$F$74-'Calcification Rates'!$G$74)*('Calcification Rates'!$H$74-'Calcification Rates'!$I$74))+(0.1*('Calcification Rates'!$F$74-'Calcification Rates'!$G$74)*($A95+(2*'Calcification Rates'!$F$74-'Calcification Rates'!$G$74)))*('Calcification Rates'!$H$74-'Calcification Rates'!$I$74)</f>
        <v>11.816575202866677</v>
      </c>
      <c r="EX95" s="2">
        <f>(2*('Calcification Rates'!$F$74+'Calcification Rates'!$G$74)*('Calcification Rates'!$H$74+'Calcification Rates'!$I$74))+(0.1*('Calcification Rates'!$F$74+'Calcification Rates'!$G$74)*($A95+(2*'Calcification Rates'!$F$74+'Calcification Rates'!$G$74)))*('Calcification Rates'!$H$74+'Calcification Rates'!$I$74)</f>
        <v>30.926486595832451</v>
      </c>
      <c r="EY95" s="2">
        <f>$A95*'Calcification Rates'!$F$75*'Calcification Rates'!$H$75</f>
        <v>78.410147346938786</v>
      </c>
      <c r="EZ95" s="2">
        <f>$A95*('Calcification Rates'!$F$75-'Calcification Rates'!$G$75)*('Calcification Rates'!$H$75-'Calcification Rates'!$I$75)</f>
        <v>60.868603360285206</v>
      </c>
      <c r="FA95" s="2">
        <f>$A95*('Calcification Rates'!$F$75+'Calcification Rates'!$G$75)*('Calcification Rates'!$H$75+'Calcification Rates'!$I$75)</f>
        <v>97.991699057573356</v>
      </c>
      <c r="FB95" s="2">
        <f>((((1-'Calcification Rates'!$J$76)*$A95)*'Calcification Rates'!$F$76*0.1)+('Calcification Rates'!$J$76*$A95*'Calcification Rates'!$F$76))*'Calcification Rates'!$H$76</f>
        <v>53.685180000000003</v>
      </c>
      <c r="FC95" s="2">
        <f>((((1-'Calcification Rates'!$J$76)*$A95)*(('Calcification Rates'!$F$76-'Calcification Rates'!$G$76)*0.1))+('Calcification Rates'!$J$76*$A95*('Calcification Rates'!$F$76-'Calcification Rates'!$G$76)))*('Calcification Rates'!$H$76-'Calcification Rates'!$I$76)</f>
        <v>37.574853984000001</v>
      </c>
      <c r="FD95" s="2">
        <f>((((1-'Calcification Rates'!$J$76)*$A95)*(('Calcification Rates'!$F$76+'Calcification Rates'!$G$76)*0.1))+('Calcification Rates'!$J$76*$A95*('Calcification Rates'!$F$76+'Calcification Rates'!$G$76)))*('Calcification Rates'!$H$76+'Calcification Rates'!$I$76)</f>
        <v>72.649171584000001</v>
      </c>
      <c r="FE95" s="113">
        <f>$A95*'Calcification Rates'!$F$77*'Calcification Rates'!$H$77</f>
        <v>164.61</v>
      </c>
      <c r="FF95" s="113">
        <f>$A95*('Calcification Rates'!$F$77-'Calcification Rates'!$G$77)*('Calcification Rates'!$H$77-'Calcification Rates'!$I$77)</f>
        <v>115.03170000000001</v>
      </c>
      <c r="FG95" s="113">
        <f>$A95*('Calcification Rates'!$F$77+'Calcification Rates'!$G$77)*('Calcification Rates'!$H$77+'Calcification Rates'!$I$77)</f>
        <v>223.01400000000004</v>
      </c>
      <c r="FH95" s="113">
        <f>$A95*'Calcification Rates'!$F$81*'Calcification Rates'!$H$81</f>
        <v>16.553999999999998</v>
      </c>
      <c r="FI95" s="113">
        <f>$A95*('Calcification Rates'!$F$81-'Calcification Rates'!$G$81)*('Calcification Rates'!$H$81-'Calcification Rates'!$I$81)</f>
        <v>9.3929999999999989</v>
      </c>
      <c r="FJ95" s="113">
        <f>$A95*('Calcification Rates'!$F$81+'Calcification Rates'!$G$81)*('Calcification Rates'!$H$81+'Calcification Rates'!$I$81)</f>
        <v>23.715</v>
      </c>
      <c r="FK95" s="113">
        <f>$A95*'Calcification Rates'!$F$84*'Calcification Rates'!$H$84</f>
        <v>16.553999999999998</v>
      </c>
      <c r="FL95" s="113">
        <f>$A95*('Calcification Rates'!$F$84-'Calcification Rates'!$G$84)*('Calcification Rates'!$H$84-'Calcification Rates'!$I$84)</f>
        <v>9.3929999999999989</v>
      </c>
      <c r="FM95" s="113">
        <f>$A95*('Calcification Rates'!$F$84+'Calcification Rates'!$G$84)*('Calcification Rates'!$H$84+'Calcification Rates'!$I$84)</f>
        <v>23.715</v>
      </c>
    </row>
    <row r="96" spans="1:169" x14ac:dyDescent="0.3">
      <c r="A96" s="1">
        <v>94</v>
      </c>
      <c r="B96" s="2">
        <f>((((1-'Calcification Rates'!$J$11)*A96)*'Calcification Rates'!$F$11*0.1)+('Calcification Rates'!$J$11*A96*'Calcification Rates'!$F$11))*'Calcification Rates'!$H$11</f>
        <v>212.39865182412032</v>
      </c>
      <c r="C96" s="2">
        <f>((((1-'Calcification Rates'!$J$11)*A96)*(('Calcification Rates'!$F$11-'Calcification Rates'!$G$11)*0.1))+('Calcification Rates'!$J$11*A96*('Calcification Rates'!$F$11-'Calcification Rates'!$G$11)))*('Calcification Rates'!$H$11-'Calcification Rates'!$I$11)</f>
        <v>151.91567508225106</v>
      </c>
      <c r="D96" s="2">
        <f>((((1-'Calcification Rates'!$J$11)*A96)*(('Calcification Rates'!$F$11+'Calcification Rates'!$G$11)*0.1))+('Calcification Rates'!$J$11*A96*('Calcification Rates'!$F$11+'Calcification Rates'!$G$11)))*('Calcification Rates'!$H$11+'Calcification Rates'!$I$11)</f>
        <v>282.49519179515255</v>
      </c>
      <c r="E96" s="2">
        <f>((((1-'Calcification Rates'!$J$12)*A96)*'Calcification Rates'!$F$12*0.1)+('Calcification Rates'!$J$12*A96*'Calcification Rates'!$F$12))*'Calcification Rates'!$H$12</f>
        <v>36.876417538465574</v>
      </c>
      <c r="F96" s="2">
        <f>((((1-'Calcification Rates'!$J$12)*A96)*(('Calcification Rates'!$F$12-'Calcification Rates'!$G$12)*0.1))+('Calcification Rates'!$J$12*A96*('Calcification Rates'!$F$12-'Calcification Rates'!$G$12)))*('Calcification Rates'!$H$12-'Calcification Rates'!$I$12)</f>
        <v>27.803035445921434</v>
      </c>
      <c r="G96" s="2">
        <f>((((1-'Calcification Rates'!$J$12)*A96)*(('Calcification Rates'!$F$12+'Calcification Rates'!$G$12)*0.1))+('Calcification Rates'!$J$12*A96*('Calcification Rates'!$F$12+'Calcification Rates'!$G$12)))*('Calcification Rates'!$H$12+'Calcification Rates'!$I$12)</f>
        <v>47.106307030770992</v>
      </c>
      <c r="H96" s="2">
        <f>(2*'Calcification Rates'!$F$13*'Calcification Rates'!$H$13)+0.1*'Calcification Rates'!$F$13*(A96+(2*'Calcification Rates'!$F$13))*'Calcification Rates'!$H$13</f>
        <v>20.426646071580208</v>
      </c>
      <c r="I96" s="2">
        <f>(2*('Calcification Rates'!$F$13-'Calcification Rates'!$G$13)*('Calcification Rates'!$H$13-'Calcification Rates'!$I$13))+(0.1*('Calcification Rates'!$F$13-'Calcification Rates'!$G$13)*(A96+(2*'Calcification Rates'!$F$13-'Calcification Rates'!$G$13)))*('Calcification Rates'!$H$13-'Calcification Rates'!$I$13)</f>
        <v>11.919233410030943</v>
      </c>
      <c r="J96" s="2">
        <f>(2*('Calcification Rates'!$F$13+'Calcification Rates'!$G$13)*('Calcification Rates'!$H$13+'Calcification Rates'!$I$13))+(0.1*('Calcification Rates'!$F$13+'Calcification Rates'!$G$13)*(A96+(2*'Calcification Rates'!$F$13+'Calcification Rates'!$G$13)))*('Calcification Rates'!$H$13+'Calcification Rates'!$I$13)</f>
        <v>31.19367004571933</v>
      </c>
      <c r="K96" s="2">
        <f>(2*'Calcification Rates'!$F$14*'Calcification Rates'!$H$14)+0.1*'Calcification Rates'!$F$14*(A96+(2*'Calcification Rates'!$F$14))*'Calcification Rates'!$H$14</f>
        <v>38.030309247470008</v>
      </c>
      <c r="L96" s="2">
        <f>(2*('Calcification Rates'!$F$14-'Calcification Rates'!$G$14)*('Calcification Rates'!$H$14-'Calcification Rates'!$I$14))+(0.1*('Calcification Rates'!$F$14-'Calcification Rates'!$G$14)*(A96+(2*'Calcification Rates'!$F$14-'Calcification Rates'!$G$14)))*('Calcification Rates'!$H$14-'Calcification Rates'!$I$14)</f>
        <v>23.776623394998282</v>
      </c>
      <c r="M96" s="2">
        <f>(2*('Calcification Rates'!$F$14+'Calcification Rates'!$G$14)*('Calcification Rates'!$H$14+'Calcification Rates'!$I$14))+(0.1*('Calcification Rates'!$F$14+'Calcification Rates'!$G$14)*(A96+(2*'Calcification Rates'!$F$14+'Calcification Rates'!$G$14)))*('Calcification Rates'!$H$14+'Calcification Rates'!$I$14)</f>
        <v>55.66759473417364</v>
      </c>
      <c r="N96" s="2">
        <f>((((((((($A96*2)/PI())/2)+'Calcification Rates'!$F$15)^2)*PI())/2))-((((((($A96*2)/PI())/2)^2)*PI())/2)))*'Calcification Rates'!$H$15</f>
        <v>116.87297282266832</v>
      </c>
      <c r="O96" s="2">
        <f>((((((((($A96*2)/PI())/2)+('Calcification Rates'!$F$15-'Calcification Rates'!$G$15))^2)*PI())/2))-((((((($A96*2)/PI())/2)^2)*PI())/2)))*('Calcification Rates'!$H$15-'Calcification Rates'!$I$15)</f>
        <v>89.270882068199086</v>
      </c>
      <c r="P96" s="2">
        <f>((((((((($A96*2)/PI())/2)+('Calcification Rates'!$F$15+'Calcification Rates'!$G$15))^2)*PI())/2))-((((((($A96*2)/PI())/2)^2)*PI())/2)))*('Calcification Rates'!$H$15+'Calcification Rates'!$I$15)</f>
        <v>147.8906553825889</v>
      </c>
      <c r="Q96" s="2">
        <f>(2*'Calcification Rates'!$F$16*'Calcification Rates'!$H$16)+0.1*'Calcification Rates'!$F$16*(A96+(2*'Calcification Rates'!$F$16))*'Calcification Rates'!$H$16</f>
        <v>38.030309247470008</v>
      </c>
      <c r="R96" s="2">
        <f>(2*('Calcification Rates'!$F$16-'Calcification Rates'!$G$16)*('Calcification Rates'!$H$16-'Calcification Rates'!$I$16))+(0.1*('Calcification Rates'!$F$16-'Calcification Rates'!$G$16)*(A96+(2*'Calcification Rates'!$F$16-'Calcification Rates'!$G$16)))*('Calcification Rates'!$H$16-'Calcification Rates'!$I$16)</f>
        <v>23.776623394998282</v>
      </c>
      <c r="S96" s="2">
        <f>(2*('Calcification Rates'!$F$16+'Calcification Rates'!$G$16)*('Calcification Rates'!$H$16+'Calcification Rates'!$I$16))+(0.1*('Calcification Rates'!$F$16+'Calcification Rates'!$G$16)*(A96+(2*'Calcification Rates'!$F$16+'Calcification Rates'!$G$16)))*('Calcification Rates'!$H$16+'Calcification Rates'!$I$16)</f>
        <v>55.66759473417364</v>
      </c>
      <c r="T96" s="2">
        <f>$A96*'Calcification Rates'!$F$17*'Calcification Rates'!$H$17</f>
        <v>115.13989449172648</v>
      </c>
      <c r="U96" s="2">
        <f>$A96*('Calcification Rates'!$F$17-'Calcification Rates'!$G$17)*('Calcification Rates'!$H$17-'Calcification Rates'!$I$17)</f>
        <v>88.158403057542799</v>
      </c>
      <c r="V96" s="2">
        <f>$A96*('Calcification Rates'!$F$17+'Calcification Rates'!$G$17)*('Calcification Rates'!$H$17+'Calcification Rates'!$I$17)</f>
        <v>145.34925562424374</v>
      </c>
      <c r="W96" s="2">
        <f>$A96*'Calcification Rates'!$F$22*'Calcification Rates'!$H$22</f>
        <v>16.731999999999999</v>
      </c>
      <c r="X96" s="2">
        <f>$A96*('Calcification Rates'!$F$22-'Calcification Rates'!$G$22)*('Calcification Rates'!$H$22-'Calcification Rates'!$I$22)</f>
        <v>9.4939999999999998</v>
      </c>
      <c r="Y96" s="2">
        <f>$A96*('Calcification Rates'!$F$22+'Calcification Rates'!$G$22)*('Calcification Rates'!$H$22+'Calcification Rates'!$I$22)</f>
        <v>23.97</v>
      </c>
      <c r="Z96" s="2">
        <f>((((((((($A96*2)/PI())/2)+'Calcification Rates'!$F$25)^2)*PI())/2))-((((((($A96*2)/PI())/2)^2)*PI())/2)))*'Calcification Rates'!$H$25</f>
        <v>174.54814029994301</v>
      </c>
      <c r="AA96" s="2">
        <f>((((((((($A96*2)/PI())/2)+('Calcification Rates'!$F$25-'Calcification Rates'!$G$25))^2)*PI())/2))-((((((($A96*2)/PI())/2)^2)*PI())/2)))*('Calcification Rates'!$H$25-'Calcification Rates'!$I$25)</f>
        <v>76.441724288432965</v>
      </c>
      <c r="AB96" s="2">
        <f>((((((((($A96*2)/PI())/2)+('Calcification Rates'!$F$25+'Calcification Rates'!$G$25))^2)*PI())/2))-((((((($A96*2)/PI())/2)^2)*PI())/2)))*('Calcification Rates'!$H$25+'Calcification Rates'!$I$25)</f>
        <v>274.30050131475741</v>
      </c>
      <c r="AC96" s="2">
        <f>((((((((($A96*2)/PI())/2)+'Calcification Rates'!$F$26)^2)*PI())/2))-((((((($A96*2)/PI())/2)^2)*PI())/2)))*'Calcification Rates'!$H$26</f>
        <v>174.54814029994301</v>
      </c>
      <c r="AD96" s="2">
        <f>((((((((($A96*2)/PI())/2)+('Calcification Rates'!$F$26-'Calcification Rates'!$G$26))^2)*PI())/2))-((((((($A96*2)/PI())/2)^2)*PI())/2)))*('Calcification Rates'!$H$26-'Calcification Rates'!$I$26)</f>
        <v>76.441724288432965</v>
      </c>
      <c r="AE96" s="2">
        <f>((((((((($A96*2)/PI())/2)+('Calcification Rates'!$F$26+'Calcification Rates'!$G$26))^2)*PI())/2))-((((((($A96*2)/PI())/2)^2)*PI())/2)))*('Calcification Rates'!$H$26+'Calcification Rates'!$I$26)</f>
        <v>274.30050131475741</v>
      </c>
      <c r="AF96" s="2">
        <f>((((((((($A96*2)/PI())/2)+'Calcification Rates'!$F$27)^2)*PI())/2))-((((((($A96*2)/PI())/2)^2)*PI())/2)))*'Calcification Rates'!$H$27</f>
        <v>174.54814029994301</v>
      </c>
      <c r="AG96" s="2">
        <f>((((((((($A96*2)/PI())/2)+('Calcification Rates'!$F$27-'Calcification Rates'!$G$27))^2)*PI())/2))-((((((($A96*2)/PI())/2)^2)*PI())/2)))*('Calcification Rates'!$H$27-'Calcification Rates'!$I$27)</f>
        <v>76.441724288432965</v>
      </c>
      <c r="AH96" s="2">
        <f>((((((((($A96*2)/PI())/2)+('Calcification Rates'!$F$27+'Calcification Rates'!$G$27))^2)*PI())/2))-((((((($A96*2)/PI())/2)^2)*PI())/2)))*('Calcification Rates'!$H$27+'Calcification Rates'!$I$27)</f>
        <v>274.30050131475741</v>
      </c>
      <c r="AI96" s="2">
        <f>$A96*'Calcification Rates'!$F$29*'Calcification Rates'!$H$29</f>
        <v>151.68779999999998</v>
      </c>
      <c r="AJ96" s="2">
        <f>$A96*('Calcification Rates'!$F$29-'Calcification Rates'!$G$29)*('Calcification Rates'!$H$29-'Calcification Rates'!$I$29)</f>
        <v>140.34951999999998</v>
      </c>
      <c r="AK96" s="2">
        <f>$A96*('Calcification Rates'!$F$29+'Calcification Rates'!$G$29)*('Calcification Rates'!$H$29+'Calcification Rates'!$I$29)</f>
        <v>163.02607999999998</v>
      </c>
      <c r="AL96" s="2">
        <f>(2*'Calcification Rates'!$F$30*'Calcification Rates'!$H$30)+0.1*'Calcification Rates'!$F$30*($A96+(2*'Calcification Rates'!$F$30))*'Calcification Rates'!$H$30</f>
        <v>20.426646071580208</v>
      </c>
      <c r="AM96" s="2">
        <f>(2*('Calcification Rates'!$F$30-'Calcification Rates'!$G$30)*('Calcification Rates'!$H$30-'Calcification Rates'!$I$30))+(0.1*('Calcification Rates'!$F$30-'Calcification Rates'!$G$30)*($A96+(2*'Calcification Rates'!$F$30-'Calcification Rates'!$G$30)))*('Calcification Rates'!$H$30-'Calcification Rates'!$I$30)</f>
        <v>11.919233410030943</v>
      </c>
      <c r="AN96" s="2">
        <f>(2*('Calcification Rates'!$F$30+'Calcification Rates'!$G$30)*('Calcification Rates'!$H$30+'Calcification Rates'!$I$30))+(0.1*('Calcification Rates'!$F$30+'Calcification Rates'!$G$30)*($A96+(2*'Calcification Rates'!$F$30+'Calcification Rates'!$G$30)))*('Calcification Rates'!$H$30+'Calcification Rates'!$I$30)</f>
        <v>31.19367004571933</v>
      </c>
      <c r="AO96" s="2">
        <f>((((((((($A96*2)/PI())/2)+'Calcification Rates'!$F$31)^2)*PI())/2))-((((((($A96*2)/PI())/2)^2)*PI())/2)))*'Calcification Rates'!$H$31</f>
        <v>313.00639488230581</v>
      </c>
      <c r="AP96" s="2">
        <f>((((((((($A96*2)/PI())/2)+('Calcification Rates'!$F$31-'Calcification Rates'!$G$31))^2)*PI())/2))-((((((($A96*2)/PI())/2)^2)*PI())/2)))*('Calcification Rates'!$H$31-'Calcification Rates'!$I$31)</f>
        <v>194.91272628532022</v>
      </c>
      <c r="AQ96" s="2">
        <f>((((((((($A96*2)/PI())/2)+('Calcification Rates'!$F$31+'Calcification Rates'!$G$31))^2)*PI())/2))-((((((($A96*2)/PI())/2)^2)*PI())/2)))*('Calcification Rates'!$H$31+'Calcification Rates'!$I$31)</f>
        <v>459.97823130970255</v>
      </c>
      <c r="AR96" s="2">
        <f>(2*'Calcification Rates'!$F$32*'Calcification Rates'!$H$32)+0.1*'Calcification Rates'!$F$32*($A96+(2*'Calcification Rates'!$F$32))*'Calcification Rates'!$H$32</f>
        <v>20.426646071580208</v>
      </c>
      <c r="AS96" s="2">
        <f>(2*('Calcification Rates'!$F$32-'Calcification Rates'!$G$32)*('Calcification Rates'!$H$32-'Calcification Rates'!$I$32))+(0.1*('Calcification Rates'!$F$32-'Calcification Rates'!$G$32)*($A96+(2*'Calcification Rates'!$F$32-'Calcification Rates'!$G$32)))*('Calcification Rates'!$H$32-'Calcification Rates'!$I$32)</f>
        <v>11.919233410030943</v>
      </c>
      <c r="AT96" s="2">
        <f>(2*('Calcification Rates'!$F$32+'Calcification Rates'!$G$32)*('Calcification Rates'!$H$32+'Calcification Rates'!$I$32))+(0.1*('Calcification Rates'!$F$32+'Calcification Rates'!$G$32)*($A96+(2*'Calcification Rates'!$F$32+'Calcification Rates'!$G$32)))*('Calcification Rates'!$H$32+'Calcification Rates'!$I$32)</f>
        <v>31.19367004571933</v>
      </c>
      <c r="AU96" s="2">
        <f>((((((((($A96*2)/PI())/2)+'Calcification Rates'!$F$36)^2)*PI())/2))-((((((($A96*2)/PI())/2)^2)*PI())/2)))*'Calcification Rates'!$H$36</f>
        <v>123.39987722357843</v>
      </c>
      <c r="AV96" s="2">
        <f>((((((((($A96*2)/PI())/2)+('Calcification Rates'!$F$36-'Calcification Rates'!$G$36))^2)*PI())/2))-((((((($A96*2)/PI())/2)^2)*PI())/2)))*('Calcification Rates'!$H$36-'Calcification Rates'!$I$36)</f>
        <v>94.739065701153038</v>
      </c>
      <c r="AW96" s="2">
        <f>((((((((($A96*2)/PI())/2)+('Calcification Rates'!$F$36+'Calcification Rates'!$G$36))^2)*PI())/2))-((((((($A96*2)/PI())/2)^2)*PI())/2)))*('Calcification Rates'!$H$36+'Calcification Rates'!$I$36)</f>
        <v>155.26911184474164</v>
      </c>
      <c r="AX96" s="2">
        <f>$A96*'Calcification Rates'!$F$37*'Calcification Rates'!$H$37</f>
        <v>121.485095976431</v>
      </c>
      <c r="AY96" s="2">
        <f>$A96*('Calcification Rates'!$F$37-'Calcification Rates'!$G$37)*('Calcification Rates'!$H$37-'Calcification Rates'!$I$37)</f>
        <v>93.515390279764546</v>
      </c>
      <c r="AZ96" s="2">
        <f>$A96*('Calcification Rates'!$F$37+'Calcification Rates'!$G$37)*('Calcification Rates'!$H$37+'Calcification Rates'!$I$37)</f>
        <v>152.45814708926167</v>
      </c>
      <c r="BA96" s="2">
        <f>$A96*'Calcification Rates'!$F$38*'Calcification Rates'!$H$38</f>
        <v>180.80668133333336</v>
      </c>
      <c r="BB96" s="2">
        <f>$A96*('Calcification Rates'!$F$38-'Calcification Rates'!$G$38)*('Calcification Rates'!$H$38-'Calcification Rates'!$I$38)</f>
        <v>137.9568724848485</v>
      </c>
      <c r="BC96" s="2">
        <f>$A96*('Calcification Rates'!$F$38+'Calcification Rates'!$G$38)*('Calcification Rates'!$H$38+'Calcification Rates'!$I$38)</f>
        <v>228.64983000000007</v>
      </c>
      <c r="BD96" s="2">
        <f>(2*'Calcification Rates'!$F$39*'Calcification Rates'!$H$39)+0.1*'Calcification Rates'!$F$39*(AN96+(2*'Calcification Rates'!$F$39))*'Calcification Rates'!$H$39</f>
        <v>9.4076244687350847</v>
      </c>
      <c r="BE96" s="2">
        <f>(2*('Calcification Rates'!$F$39-'Calcification Rates'!$G$39)*('Calcification Rates'!$H$39-'Calcification Rates'!$I$39))+(0.1*('Calcification Rates'!$F$39-'Calcification Rates'!$G$39)*(AN96+(2*'Calcification Rates'!$F$39-'Calcification Rates'!$G$39)))*('Calcification Rates'!$H$39-'Calcification Rates'!$I$39)</f>
        <v>5.4716481783571336</v>
      </c>
      <c r="BF96" s="2">
        <f>(2*('Calcification Rates'!$F$39+'Calcification Rates'!$G$39)*('Calcification Rates'!$H$39+'Calcification Rates'!$I$39))+(0.1*('Calcification Rates'!$F$39+'Calcification Rates'!$G$39)*(AN96+(2*'Calcification Rates'!$F$39+'Calcification Rates'!$G$39)))*('Calcification Rates'!$H$39+'Calcification Rates'!$I$39)</f>
        <v>14.412858133801107</v>
      </c>
      <c r="BG96" s="2">
        <f>((((((((($A96*2)/PI())/2)+'Calcification Rates'!$F$40)^2)*PI())/2))-((((((($A96*2)/PI())/2)^2)*PI())/2)))*'Calcification Rates'!$H$40</f>
        <v>123.39987722357843</v>
      </c>
      <c r="BH96" s="2">
        <f>((((((((($A96*2)/PI())/2)+('Calcification Rates'!$F$40-'Calcification Rates'!$G$40))^2)*PI())/2))-((((((($A96*2)/PI())/2)^2)*PI())/2)))*('Calcification Rates'!$H$40-'Calcification Rates'!$I$40)</f>
        <v>94.739065701153038</v>
      </c>
      <c r="BI96" s="2">
        <f>((((((((($A96*2)/PI())/2)+('Calcification Rates'!$F$40+'Calcification Rates'!$G$40))^2)*PI())/2))-((((((($A96*2)/PI())/2)^2)*PI())/2)))*('Calcification Rates'!$H$40+'Calcification Rates'!$I$40)</f>
        <v>155.26911184474164</v>
      </c>
      <c r="BJ96" s="2">
        <f>((((((((($A96*2)/PI())/2)+'Calcification Rates'!$F$41)^2)*PI())/2))-((((((($A96*2)/PI())/2)^2)*PI())/2)))*'Calcification Rates'!$H$41</f>
        <v>142.05672904148685</v>
      </c>
      <c r="BK96" s="2">
        <f>((((((((($A96*2)/PI())/2)+('Calcification Rates'!$F$41-'Calcification Rates'!$G$41))^2)*PI())/2))-((((((($A96*2)/PI())/2)^2)*PI())/2)))*('Calcification Rates'!$H$41-'Calcification Rates'!$I$41)</f>
        <v>114.13773142555642</v>
      </c>
      <c r="BL96" s="2">
        <f>((((((((($A96*2)/PI())/2)+('Calcification Rates'!$F$41+'Calcification Rates'!$G$41))^2)*PI())/2))-((((((($A96*2)/PI())/2)^2)*PI())/2)))*('Calcification Rates'!$H$41+'Calcification Rates'!$I$41)</f>
        <v>172.72084920976823</v>
      </c>
      <c r="BM96" s="2">
        <f>((((1-'Calcification Rates'!$J$42)*$A96)*'Calcification Rates'!$F$42*0.1)+('Calcification Rates'!$J$42*$A96*'Calcification Rates'!$F$42))*'Calcification Rates'!$H$42</f>
        <v>36.876417538465574</v>
      </c>
      <c r="BN96" s="2">
        <f>((((1-'Calcification Rates'!$J$42)*BI96)*(('Calcification Rates'!$F$42-'Calcification Rates'!$G$42)*0.1))+('Calcification Rates'!$J$42*BI96*('Calcification Rates'!$F$42-'Calcification Rates'!$G$42)))*('Calcification Rates'!$H$42-'Calcification Rates'!$I$42)</f>
        <v>45.925027875277571</v>
      </c>
      <c r="BO96" s="2">
        <f>((((1-'Calcification Rates'!$J$42)*BI96)*(('Calcification Rates'!$F$42+'Calcification Rates'!$G$42)*0.1))+('Calcification Rates'!$J$42*BI96*('Calcification Rates'!$F$42+'Calcification Rates'!$G$42)))*('Calcification Rates'!$H$42+'Calcification Rates'!$I$42)</f>
        <v>77.810153776101302</v>
      </c>
      <c r="BP96" s="2">
        <f>(2*'Calcification Rates'!$F$43*'Calcification Rates'!$H$43)+0.1*'Calcification Rates'!$F$43*($A96+(2*'Calcification Rates'!$F$43))*'Calcification Rates'!$H$43</f>
        <v>20.426646071580208</v>
      </c>
      <c r="BQ96" s="2">
        <f>(2*('Calcification Rates'!$F$43-'Calcification Rates'!$G$43)*('Calcification Rates'!$H$43-'Calcification Rates'!$I$43))+(0.1*('Calcification Rates'!$F$43-'Calcification Rates'!$G$43)*($A96+(2*'Calcification Rates'!$F$43-'Calcification Rates'!$G$43)))*('Calcification Rates'!$H$43-'Calcification Rates'!$I$43)</f>
        <v>11.919233410030943</v>
      </c>
      <c r="BR96" s="2">
        <f>(2*('Calcification Rates'!$F$43+'Calcification Rates'!$G$43)*('Calcification Rates'!$H$43+'Calcification Rates'!$I$43))+(0.1*('Calcification Rates'!$F$43+'Calcification Rates'!$G$43)*($A96+(2*'Calcification Rates'!$F$43+'Calcification Rates'!$G$43)))*('Calcification Rates'!$H$43+'Calcification Rates'!$I$43)</f>
        <v>31.19367004571933</v>
      </c>
      <c r="BS96" s="2">
        <f>$A96*'Calcification Rates'!$F$44*'Calcification Rates'!$H$44</f>
        <v>150.05303555555557</v>
      </c>
      <c r="BT96" s="2">
        <f>$A96*('Calcification Rates'!$F$44-'Calcification Rates'!$G$44)*('Calcification Rates'!$H$44-'Calcification Rates'!$I$44)</f>
        <v>111.66153114461537</v>
      </c>
      <c r="BU96" s="2">
        <f>$A96*('Calcification Rates'!$F$44+'Calcification Rates'!$G$44)*('Calcification Rates'!$H$44+'Calcification Rates'!$I$44)</f>
        <v>192.7578640141835</v>
      </c>
      <c r="BV96" s="2">
        <f>(2*'Calcification Rates'!$F$45*'Calcification Rates'!$H$45)+0.1*'Calcification Rates'!$F$45*($A96+(2*'Calcification Rates'!$F$45))*'Calcification Rates'!$H$45</f>
        <v>20.426646071580208</v>
      </c>
      <c r="BW96" s="2">
        <f>(2*('Calcification Rates'!$F$45-'Calcification Rates'!$G$45)*('Calcification Rates'!$H$45-'Calcification Rates'!$I$45))+(0.1*('Calcification Rates'!$F$45-'Calcification Rates'!$G$45)*($A96+(2*'Calcification Rates'!$F$45-'Calcification Rates'!$G$45)))*('Calcification Rates'!$H$45-'Calcification Rates'!$I$45)</f>
        <v>11.919233410030943</v>
      </c>
      <c r="BX96" s="2">
        <f>(2*('Calcification Rates'!$F$45+'Calcification Rates'!$G$45)*('Calcification Rates'!$H$45+'Calcification Rates'!$I$45))+(0.1*('Calcification Rates'!$F$45+'Calcification Rates'!$G$45)*($A96+(2*'Calcification Rates'!$F$45+'Calcification Rates'!$G$45)))*('Calcification Rates'!$H$45+'Calcification Rates'!$I$45)</f>
        <v>31.19367004571933</v>
      </c>
      <c r="BY96" s="2">
        <f>$A96*'Calcification Rates'!$F$46*'Calcification Rates'!$H$46</f>
        <v>38.126400000000004</v>
      </c>
      <c r="BZ96" s="2">
        <f>$A96*('Calcification Rates'!$F$46-'Calcification Rates'!$G$46)*('Calcification Rates'!$H$46-'Calcification Rates'!$I$46)</f>
        <v>29.405550000000002</v>
      </c>
      <c r="CA96" s="2">
        <f>$A96*('Calcification Rates'!$F$46+'Calcification Rates'!$G$46)*('Calcification Rates'!$H$46+'Calcification Rates'!$I$46)</f>
        <v>47.735550000000011</v>
      </c>
      <c r="CB96" s="2">
        <f>(2*'Calcification Rates'!$F$47*'Calcification Rates'!$H$47)+0.1*'Calcification Rates'!$F$47*(BL96+(2*'Calcification Rates'!$F$47))*'Calcification Rates'!$H$47</f>
        <v>34.237781647694675</v>
      </c>
      <c r="CC96" s="2">
        <f>(2*('Calcification Rates'!$F$47-'Calcification Rates'!$G$47)*('Calcification Rates'!$H$47-'Calcification Rates'!$I$47))+(0.1*('Calcification Rates'!$F$47-'Calcification Rates'!$G$47)*(BL96+(2*'Calcification Rates'!$F$47-'Calcification Rates'!$G$47)))*('Calcification Rates'!$H$47-'Calcification Rates'!$I$47)</f>
        <v>20.000574656354299</v>
      </c>
      <c r="CD96" s="2">
        <f>(2*('Calcification Rates'!$F$47+'Calcification Rates'!$G$47)*('Calcification Rates'!$H$47+'Calcification Rates'!$I$47))+(0.1*('Calcification Rates'!$F$47+'Calcification Rates'!$G$47)*(BL96+(2*'Calcification Rates'!$F$47+'Calcification Rates'!$G$47)))*('Calcification Rates'!$H$47+'Calcification Rates'!$I$47)</f>
        <v>52.226578115609854</v>
      </c>
      <c r="CE96" s="2">
        <f>(2*'Calcification Rates'!$F$48*'Calcification Rates'!$H$48)+0.1*'Calcification Rates'!$F$48*($A96+(2*'Calcification Rates'!$F$48))*'Calcification Rates'!$H$48</f>
        <v>20.426646071580208</v>
      </c>
      <c r="CF96" s="2">
        <f>(2*('Calcification Rates'!$F$48-'Calcification Rates'!$G$48)*('Calcification Rates'!$H$48-'Calcification Rates'!$I$48))+(0.1*('Calcification Rates'!$F$48-'Calcification Rates'!$G$48)*($A96+(2*'Calcification Rates'!$F$48-'Calcification Rates'!$G$48)))*('Calcification Rates'!$H$48-'Calcification Rates'!$I$48)</f>
        <v>11.919233410030943</v>
      </c>
      <c r="CG96" s="2">
        <f>(2*('Calcification Rates'!$F$48+'Calcification Rates'!$G$48)*('Calcification Rates'!$H$48+'Calcification Rates'!$I$48))+(0.1*('Calcification Rates'!$F$48+'Calcification Rates'!$G$48)*($A96+(2*'Calcification Rates'!$F$48+'Calcification Rates'!$G$48)))*('Calcification Rates'!$H$48+'Calcification Rates'!$I$48)</f>
        <v>31.19367004571933</v>
      </c>
      <c r="CH96" s="2">
        <f>((((1-'Calcification Rates'!$J$52)*$A96)*'Calcification Rates'!$F$52*0.1)+('Calcification Rates'!$J$52*$A96*'Calcification Rates'!$F$52))*'Calcification Rates'!$H$52</f>
        <v>208.17885591999999</v>
      </c>
      <c r="CI96" s="2">
        <f>((((1-'Calcification Rates'!$J$52)*$A96)*(('Calcification Rates'!$F$52-'Calcification Rates'!$G$52)*0.1))+('Calcification Rates'!$J$52*$A96*('Calcification Rates'!$F$52-'Calcification Rates'!$G$52)))*('Calcification Rates'!$H$52-'Calcification Rates'!$I$52)</f>
        <v>136.27680718176848</v>
      </c>
      <c r="CJ96" s="2">
        <f>((((1-'Calcification Rates'!$J$52)*$A96)*(('Calcification Rates'!$F$52+'Calcification Rates'!$G$52)*0.1))+('Calcification Rates'!$J$52*$A96*('Calcification Rates'!$F$52+'Calcification Rates'!$G$52)))*('Calcification Rates'!$H$52+'Calcification Rates'!$I$52)</f>
        <v>294.52620984281742</v>
      </c>
      <c r="CK96" s="2">
        <f>((((1-'Calcification Rates'!$J$53)*$A96)*'Calcification Rates'!$F$53*0.1)+('Calcification Rates'!$J$53*$A96*'Calcification Rates'!$F$53))*'Calcification Rates'!$H$53</f>
        <v>249.1248546596365</v>
      </c>
      <c r="CL96" s="2">
        <f>((((1-'Calcification Rates'!$J$53)*$A96)*(('Calcification Rates'!$F$53-'Calcification Rates'!$G$53)*0.1))+('Calcification Rates'!$J$53*$A96*('Calcification Rates'!$F$53-'Calcification Rates'!$G$53)))*('Calcification Rates'!$H$53-'Calcification Rates'!$I$53)</f>
        <v>172.41577843263966</v>
      </c>
      <c r="CM96" s="2">
        <f>((((1-'Calcification Rates'!$J$53)*$A96)*(('Calcification Rates'!$F$53+'Calcification Rates'!$G$53)*0.1))+('Calcification Rates'!$J$53*$A96*('Calcification Rates'!$F$53+'Calcification Rates'!$G$53)))*('Calcification Rates'!$H$53+'Calcification Rates'!$I$53)</f>
        <v>339.86917729676469</v>
      </c>
      <c r="CN96" s="2">
        <f>((((1-'Calcification Rates'!$J$54)*$A96)*'Calcification Rates'!$F$54*0.1)+('Calcification Rates'!$J$54*$A96*'Calcification Rates'!$F$54))*'Calcification Rates'!$H$54</f>
        <v>212.39865182412032</v>
      </c>
      <c r="CO96" s="2">
        <f>((((1-'Calcification Rates'!$J$54)*$A96)*(('Calcification Rates'!$F$54-'Calcification Rates'!$G$54)*0.1))+('Calcification Rates'!$J$54*$A96*('Calcification Rates'!$F$54-'Calcification Rates'!$G$54)))*('Calcification Rates'!$H$54-'Calcification Rates'!$I$54)</f>
        <v>151.91567508225106</v>
      </c>
      <c r="CP96" s="2">
        <f>((((1-'Calcification Rates'!$J$54)*$A96)*(('Calcification Rates'!$F$54+'Calcification Rates'!$G$54)*0.1))+('Calcification Rates'!$J$54*$A96*('Calcification Rates'!$F$54+'Calcification Rates'!$G$54)))*('Calcification Rates'!$H$54+'Calcification Rates'!$I$54)</f>
        <v>282.49519179515255</v>
      </c>
      <c r="CQ96" s="2">
        <f>((((1-'Calcification Rates'!$J$55)*$A96)*'Calcification Rates'!$F$55*0.1)+('Calcification Rates'!$J$55*$A96*'Calcification Rates'!$F$55))*'Calcification Rates'!$H$55</f>
        <v>212.41489558645833</v>
      </c>
      <c r="CR96" s="2">
        <f>((((1-'Calcification Rates'!$J$55)*$A96)*(('Calcification Rates'!$F$55-'Calcification Rates'!$G$55)*0.1))+('Calcification Rates'!$J$55*$A96*('Calcification Rates'!$F$55-'Calcification Rates'!$G$55)))*('Calcification Rates'!$H$55-'Calcification Rates'!$I$55)</f>
        <v>155.21709107935007</v>
      </c>
      <c r="CS96" s="2">
        <f>((((1-'Calcification Rates'!$J$55)*$A96)*(('Calcification Rates'!$F$55+'Calcification Rates'!$G$55)*0.1))+('Calcification Rates'!$J$55*$A96*('Calcification Rates'!$F$55+'Calcification Rates'!$G$55)))*('Calcification Rates'!$H$55+'Calcification Rates'!$I$55)</f>
        <v>278.31098576015154</v>
      </c>
      <c r="CT96" s="2">
        <f>((((1-'Calcification Rates'!$J$56)*$A96)*'Calcification Rates'!$F$56*0.1)+('Calcification Rates'!$J$56*$A96*'Calcification Rates'!$F$56))*'Calcification Rates'!$H$56</f>
        <v>205.17064003333334</v>
      </c>
      <c r="CU96" s="2">
        <f>((((1-'Calcification Rates'!$J$56)*$A96)*(('Calcification Rates'!$F$56-'Calcification Rates'!$G$56)*0.1))+('Calcification Rates'!$J$56*$A96*('Calcification Rates'!$F$56-'Calcification Rates'!$G$56)))*('Calcification Rates'!$H$56-'Calcification Rates'!$I$56)</f>
        <v>152.03030205549453</v>
      </c>
      <c r="CV96" s="2">
        <f>((((1-'Calcification Rates'!$J$56)*$A96)*(('Calcification Rates'!$F$56+'Calcification Rates'!$G$56)*0.1))+('Calcification Rates'!$J$56*$A96*('Calcification Rates'!$F$56+'Calcification Rates'!$G$56)))*('Calcification Rates'!$H$56+'Calcification Rates'!$I$56)</f>
        <v>266.1260030368357</v>
      </c>
      <c r="CW96" s="2">
        <f>((((1-'Calcification Rates'!$J$57)*$A96)*'Calcification Rates'!$F$57*0.1)+('Calcification Rates'!$J$57*$A96*'Calcification Rates'!$F$57))*'Calcification Rates'!$H$57</f>
        <v>209.83360912499998</v>
      </c>
      <c r="CX96" s="2">
        <f>((((1-'Calcification Rates'!$J$57)*$A96)*(('Calcification Rates'!$F$57-'Calcification Rates'!$G$57)*0.1))+('Calcification Rates'!$J$57*$A96*('Calcification Rates'!$F$57-'Calcification Rates'!$G$57)))*('Calcification Rates'!$H$57-'Calcification Rates'!$I$57)</f>
        <v>137.41200378092771</v>
      </c>
      <c r="CY96" s="2">
        <f>((((1-'Calcification Rates'!$J$57)*$A96)*(('Calcification Rates'!$F$57+'Calcification Rates'!$G$57)*0.1))+('Calcification Rates'!$J$57*$A96*('Calcification Rates'!$F$57+'Calcification Rates'!$G$57)))*('Calcification Rates'!$H$57+'Calcification Rates'!$I$57)</f>
        <v>295.28025617851154</v>
      </c>
      <c r="CZ96" s="2">
        <f>((((1-'Calcification Rates'!$J$58)*$A96)*'Calcification Rates'!$F$58*0.1)+('Calcification Rates'!$J$58*$A96*'Calcification Rates'!$F$58))*'Calcification Rates'!$H$58</f>
        <v>212.39865182412032</v>
      </c>
      <c r="DA96" s="2">
        <f>((((1-'Calcification Rates'!$J$58)*$A96)*(('Calcification Rates'!$F$58-'Calcification Rates'!$G$58)*0.1))+('Calcification Rates'!$J$58*$A96*('Calcification Rates'!$F$58-'Calcification Rates'!$G$58)))*('Calcification Rates'!$H$58-'Calcification Rates'!$I$58)</f>
        <v>151.91567508225106</v>
      </c>
      <c r="DB96" s="2">
        <f>((((1-'Calcification Rates'!$J$58)*$A96)*(('Calcification Rates'!$F$58+'Calcification Rates'!$G$58)*0.1))+('Calcification Rates'!$J$58*$A96*('Calcification Rates'!$F$58+'Calcification Rates'!$G$58)))*('Calcification Rates'!$H$58+'Calcification Rates'!$I$58)</f>
        <v>282.49519179515255</v>
      </c>
      <c r="DC96" s="2">
        <f>((((1-'Calcification Rates'!$J$59)*$A96)*'Calcification Rates'!$F$59*0.1)+('Calcification Rates'!$J$59*$A96*'Calcification Rates'!$F$59))*'Calcification Rates'!$H$59</f>
        <v>176.07558864000001</v>
      </c>
      <c r="DD96" s="2">
        <f>((((1-'Calcification Rates'!$J$59)*$A96)*(('Calcification Rates'!$F$59-'Calcification Rates'!$G$59)*0.1))+('Calcification Rates'!$J$59*$A96*('Calcification Rates'!$F$59-'Calcification Rates'!$G$59)))*('Calcification Rates'!$H$59-'Calcification Rates'!$I$59)</f>
        <v>136.59061979999998</v>
      </c>
      <c r="DE96" s="2">
        <f>((((1-'Calcification Rates'!$J$59)*$A96)*(('Calcification Rates'!$F$59+'Calcification Rates'!$G$59)*0.1))+('Calcification Rates'!$J$59*$A96*('Calcification Rates'!$F$59+'Calcification Rates'!$G$59)))*('Calcification Rates'!$H$59+'Calcification Rates'!$I$59)</f>
        <v>219.30466584000001</v>
      </c>
      <c r="DF96" s="2">
        <f>((((1-'Calcification Rates'!$J$60)*$A96)*'Calcification Rates'!$F$60*0.1)+('Calcification Rates'!$J$60*$A96*'Calcification Rates'!$F$60))*'Calcification Rates'!$H$60</f>
        <v>228.75147724390246</v>
      </c>
      <c r="DG96" s="2">
        <f>((((1-'Calcification Rates'!$J$60)*$A96)*(('Calcification Rates'!$F$60-'Calcification Rates'!$G$60)*0.1))+('Calcification Rates'!$J$60*$A96*('Calcification Rates'!$F$60-'Calcification Rates'!$G$60)))*('Calcification Rates'!$H$60-'Calcification Rates'!$I$60)</f>
        <v>174.76883818761928</v>
      </c>
      <c r="DH96" s="2">
        <f>((((1-'Calcification Rates'!$J$60)*$A96)*(('Calcification Rates'!$F$60+'Calcification Rates'!$G$60)*0.1))+('Calcification Rates'!$J$60*$A96*('Calcification Rates'!$F$60+'Calcification Rates'!$G$60)))*('Calcification Rates'!$H$60+'Calcification Rates'!$I$60)</f>
        <v>289.77772249161882</v>
      </c>
      <c r="DI96" s="2">
        <f>((((1-'Calcification Rates'!$J$61)*$A96)*'Calcification Rates'!$F$61*0.1)+('Calcification Rates'!$J$61*$A96*'Calcification Rates'!$F$61))*'Calcification Rates'!$H$61</f>
        <v>212.39865182412032</v>
      </c>
      <c r="DJ96" s="2">
        <f>((((1-'Calcification Rates'!$J$61)*$A96)*(('Calcification Rates'!$F$61-'Calcification Rates'!$G$61)*0.1))+('Calcification Rates'!$J$61*$A96*('Calcification Rates'!$F$61-'Calcification Rates'!$G$61)))*('Calcification Rates'!$H$61-'Calcification Rates'!$I$61)</f>
        <v>151.91567508225106</v>
      </c>
      <c r="DK96" s="2">
        <f>((((1-'Calcification Rates'!$J$61)*$A96)*(('Calcification Rates'!$F$61+'Calcification Rates'!$G$61)*0.1))+('Calcification Rates'!$J$61*$A96*('Calcification Rates'!$F$61+'Calcification Rates'!$G$61)))*('Calcification Rates'!$H$61+'Calcification Rates'!$I$61)</f>
        <v>282.49519179515255</v>
      </c>
      <c r="DL96" s="2">
        <f>(2*'Calcification Rates'!$F$62*'Calcification Rates'!$H$62)+0.1*'Calcification Rates'!$F$62*(CV96+(2*'Calcification Rates'!$F$62))*'Calcification Rates'!$H$62</f>
        <v>50.625196874579437</v>
      </c>
      <c r="DM96" s="2">
        <f>(2*('Calcification Rates'!$F$62-'Calcification Rates'!$G$62)*('Calcification Rates'!$H$62-'Calcification Rates'!$I$62))+(0.1*('Calcification Rates'!$F$62-'Calcification Rates'!$G$62)*(CV96+(2*'Calcification Rates'!$F$62-'Calcification Rates'!$G$62)))*('Calcification Rates'!$H$62-'Calcification Rates'!$I$62)</f>
        <v>29.589380288143552</v>
      </c>
      <c r="DN96" s="2">
        <f>(2*('Calcification Rates'!$F$62+'Calcification Rates'!$G$62)*('Calcification Rates'!$H$62+'Calcification Rates'!$I$62))+(0.1*('Calcification Rates'!$F$62+'Calcification Rates'!$G$62)*(CV96+(2*'Calcification Rates'!$F$62+'Calcification Rates'!$G$62)))*('Calcification Rates'!$H$62+'Calcification Rates'!$I$62)</f>
        <v>77.182889352340183</v>
      </c>
      <c r="DO96" s="2">
        <f>((((((((($A96*2)/PI())/2)+'Calcification Rates'!$F$63)^2)*PI())/2))-((((((($A96*2)/PI())/2)^2)*PI())/2)))*'Calcification Rates'!$H$63</f>
        <v>100.10558907738671</v>
      </c>
      <c r="DP96" s="2">
        <f>((((((((($A96*2)/PI())/2)+('Calcification Rates'!$F$63-'Calcification Rates'!$G$63))^2)*PI())/2))-((((((($A96*2)/PI())/2)^2)*PI())/2)))*('Calcification Rates'!$H$63-'Calcification Rates'!$I$63)</f>
        <v>73.743054790502939</v>
      </c>
      <c r="DQ96" s="2">
        <f>((((((((($A96*2)/PI())/2)+('Calcification Rates'!$F$63+'Calcification Rates'!$G$63))^2)*PI())/2))-((((((($A96*2)/PI())/2)^2)*PI())/2)))*('Calcification Rates'!$H$63+'Calcification Rates'!$I$63)</f>
        <v>129.41986847564061</v>
      </c>
      <c r="DR96" s="2">
        <f>(2*'Calcification Rates'!$F$64*'Calcification Rates'!$H$64)+0.1*'Calcification Rates'!$F$64*($A96+(2*'Calcification Rates'!$F$64))*'Calcification Rates'!$H$64</f>
        <v>20.426646071580208</v>
      </c>
      <c r="DS96" s="2">
        <f>(2*('Calcification Rates'!$F$64-'Calcification Rates'!$G$64)*('Calcification Rates'!$H$64-'Calcification Rates'!$I$64))+(0.1*('Calcification Rates'!$F$64-'Calcification Rates'!$G$64)*($A96+(2*'Calcification Rates'!$F$64-'Calcification Rates'!$G$64)))*('Calcification Rates'!$H$64-'Calcification Rates'!$I$64)</f>
        <v>11.919233410030943</v>
      </c>
      <c r="DT96" s="2">
        <f>(2*('Calcification Rates'!$F$64+'Calcification Rates'!$G$64)*('Calcification Rates'!$H$64+'Calcification Rates'!$I$64))+(0.1*('Calcification Rates'!$F$64+'Calcification Rates'!$G$64)*($A96+(2*'Calcification Rates'!$F$64+'Calcification Rates'!$G$64)))*('Calcification Rates'!$H$64+'Calcification Rates'!$I$64)</f>
        <v>31.19367004571933</v>
      </c>
      <c r="DU96" s="2">
        <f>((((((((($A96*2)/PI())/2)+'Calcification Rates'!$F$65)^2)*PI())/2))-((((((($A96*2)/PI())/2)^2)*PI())/2)))*'Calcification Rates'!$H$65</f>
        <v>100.10558907738671</v>
      </c>
      <c r="DV96" s="2">
        <f>((((((((($A96*2)/PI())/2)+('Calcification Rates'!$F$65-'Calcification Rates'!$G$65))^2)*PI())/2))-((((((($A96*2)/PI())/2)^2)*PI())/2)))*('Calcification Rates'!$H$65-'Calcification Rates'!$I$65)</f>
        <v>73.743054790502939</v>
      </c>
      <c r="DW96" s="2">
        <f>((((((((($A96*2)/PI())/2)+('Calcification Rates'!$F$65+'Calcification Rates'!$G$65))^2)*PI())/2))-((((((($A96*2)/PI())/2)^2)*PI())/2)))*('Calcification Rates'!$H$65+'Calcification Rates'!$I$65)</f>
        <v>129.41986847564061</v>
      </c>
      <c r="DX96" s="2">
        <f>(2*'Calcification Rates'!$F$66*'Calcification Rates'!$H$66)+0.1*'Calcification Rates'!$F$66*(DH96+(2*'Calcification Rates'!$F$66))*'Calcification Rates'!$H$66</f>
        <v>54.774759630537368</v>
      </c>
      <c r="DY96" s="2">
        <f>(2*('Calcification Rates'!$F$66-'Calcification Rates'!$G$66)*('Calcification Rates'!$H$66-'Calcification Rates'!$I$66))+(0.1*('Calcification Rates'!$F$66-'Calcification Rates'!$G$66)*(DH96+(2*'Calcification Rates'!$F$66-'Calcification Rates'!$G$66)))*('Calcification Rates'!$H$66-'Calcification Rates'!$I$66)</f>
        <v>32.017423403723782</v>
      </c>
      <c r="DZ96" s="2">
        <f>(2*('Calcification Rates'!$F$66+'Calcification Rates'!$G$66)*('Calcification Rates'!$H$66+'Calcification Rates'!$I$66))+(0.1*('Calcification Rates'!$F$66+'Calcification Rates'!$G$66)*(DH96+(2*'Calcification Rates'!$F$66+'Calcification Rates'!$G$66)))*('Calcification Rates'!$H$66+'Calcification Rates'!$I$66)</f>
        <v>83.502237352025702</v>
      </c>
      <c r="EA96" s="2">
        <f>((((((((($A96*2)/PI())/2)+'Calcification Rates'!$F$67)^2)*PI())/2))-((((((($A96*2)/PI())/2)^2)*PI())/2)))*'Calcification Rates'!$H$67</f>
        <v>100.10558907738671</v>
      </c>
      <c r="EB96" s="2">
        <f>((((((((($A96*2)/PI())/2)+('Calcification Rates'!$F$67-'Calcification Rates'!$G$67))^2)*PI())/2))-((((((($A96*2)/PI())/2)^2)*PI())/2)))*('Calcification Rates'!$H$67-'Calcification Rates'!$I$67)</f>
        <v>73.743054790502939</v>
      </c>
      <c r="EC96" s="2">
        <f>((((((((($A96*2)/PI())/2)+('Calcification Rates'!$F$67+'Calcification Rates'!$G$67))^2)*PI())/2))-((((((($A96*2)/PI())/2)^2)*PI())/2)))*('Calcification Rates'!$H$67+'Calcification Rates'!$I$67)</f>
        <v>129.41986847564061</v>
      </c>
      <c r="ED96" s="2">
        <f>((((((((($A96*2)/PI())/2)+'Calcification Rates'!$F$68)^2)*PI())/2))-((((((($A96*2)/PI())/2)^2)*PI())/2)))*'Calcification Rates'!$H$68</f>
        <v>100.10558907738671</v>
      </c>
      <c r="EE96" s="2">
        <f>((((((((($A96*2)/PI())/2)+('Calcification Rates'!$F$68-'Calcification Rates'!$G$68))^2)*PI())/2))-((((((($A96*2)/PI())/2)^2)*PI())/2)))*('Calcification Rates'!$H$68-'Calcification Rates'!$I$68)</f>
        <v>73.743054790502939</v>
      </c>
      <c r="EF96" s="2">
        <f>((((((((($A96*2)/PI())/2)+('Calcification Rates'!$F$68+'Calcification Rates'!$G$68))^2)*PI())/2))-((((((($A96*2)/PI())/2)^2)*PI())/2)))*('Calcification Rates'!$H$68+'Calcification Rates'!$I$68)</f>
        <v>129.41986847564061</v>
      </c>
      <c r="EG96" s="2">
        <f>((((1-'Calcification Rates'!$J$69)*$A96)*'Calcification Rates'!$F$69*0.1)+('Calcification Rates'!$J$69*$A96*'Calcification Rates'!$F$69))*'Calcification Rates'!$H$69</f>
        <v>28.851133300000004</v>
      </c>
      <c r="EH96" s="2">
        <f>((((1-'Calcification Rates'!$J$69)*EC96)*(('Calcification Rates'!$F$69-'Calcification Rates'!$G$69)*0.1))+('Calcification Rates'!$J$69*EC96*('Calcification Rates'!$F$69-'Calcification Rates'!$G$69)))*('Calcification Rates'!$H$69-'Calcification Rates'!$I$69)</f>
        <v>29.353425239891987</v>
      </c>
      <c r="EI96" s="2">
        <f>((((1-'Calcification Rates'!$J$69)*EC96)*(('Calcification Rates'!$F$69+'Calcification Rates'!$G$69)*0.1))+('Calcification Rates'!$J$69*EC96*('Calcification Rates'!$F$69+'Calcification Rates'!$G$69)))*('Calcification Rates'!$H$69+'Calcification Rates'!$I$69)</f>
        <v>51.194445365275968</v>
      </c>
      <c r="EJ96" s="2">
        <f>(2*'Calcification Rates'!$F$70*'Calcification Rates'!$H$70)+0.1*'Calcification Rates'!$F$70*(DT96+(2*'Calcification Rates'!$F$70))*'Calcification Rates'!$H$70</f>
        <v>9.4076244687350847</v>
      </c>
      <c r="EK96" s="2">
        <f>(2*('Calcification Rates'!$F$70-'Calcification Rates'!$G$70)*('Calcification Rates'!$H$70-'Calcification Rates'!$I$70))+(0.1*('Calcification Rates'!$F$70-'Calcification Rates'!$G$70)*(DT96+(2*'Calcification Rates'!$F$70-'Calcification Rates'!$G$70)))*('Calcification Rates'!$H$70-'Calcification Rates'!$I$70)</f>
        <v>5.4716481783571336</v>
      </c>
      <c r="EL96" s="2">
        <f>(2*('Calcification Rates'!$F$70+'Calcification Rates'!$G$70)*('Calcification Rates'!$H$70+'Calcification Rates'!$I$70))+(0.1*('Calcification Rates'!$F$70+'Calcification Rates'!$G$70)*(DT96+(2*'Calcification Rates'!$F$70+'Calcification Rates'!$G$70)))*('Calcification Rates'!$H$70+'Calcification Rates'!$I$70)</f>
        <v>14.412858133801107</v>
      </c>
      <c r="EM96" s="2">
        <f>((((1-'Calcification Rates'!$J$71)*$A96)*'Calcification Rates'!$F$71*0.1)+('Calcification Rates'!$J$71*$A96*'Calcification Rates'!$F$71))*'Calcification Rates'!$H$71</f>
        <v>212.39865182412032</v>
      </c>
      <c r="EN96" s="2">
        <f>((((1-'Calcification Rates'!$J$71)*$A96)*(('Calcification Rates'!$F$71-'Calcification Rates'!$G$71)*0.1))+('Calcification Rates'!$J$71*$A96*('Calcification Rates'!$F$71-'Calcification Rates'!$G$71)))*('Calcification Rates'!$H$71-'Calcification Rates'!$I$71)</f>
        <v>151.91567508225106</v>
      </c>
      <c r="EO96" s="2">
        <f>((((1-'Calcification Rates'!$J$71)*$A96)*(('Calcification Rates'!$F$71+'Calcification Rates'!$G$71)*0.1))+('Calcification Rates'!$J$71*$A96*('Calcification Rates'!$F$71+'Calcification Rates'!$G$71)))*('Calcification Rates'!$H$71+'Calcification Rates'!$I$71)</f>
        <v>282.49519179515255</v>
      </c>
      <c r="EP96" s="2">
        <f>(2*'Calcification Rates'!$F$72*'Calcification Rates'!$H$72)+0.1*'Calcification Rates'!$F$72*($A96+(2*'Calcification Rates'!$F$72))*'Calcification Rates'!$H$72</f>
        <v>20.426646071580208</v>
      </c>
      <c r="EQ96" s="2">
        <f>(2*('Calcification Rates'!$F$72-'Calcification Rates'!$G$72)*('Calcification Rates'!$H$72-'Calcification Rates'!$I$72))+(0.1*('Calcification Rates'!$F$72-'Calcification Rates'!$G$72)*($A96+(2*'Calcification Rates'!$F$72-'Calcification Rates'!$G$72)))*('Calcification Rates'!$H$72-'Calcification Rates'!$I$72)</f>
        <v>11.919233410030943</v>
      </c>
      <c r="ER96" s="2">
        <f>(2*('Calcification Rates'!$F$72+'Calcification Rates'!$G$72)*('Calcification Rates'!$H$72+'Calcification Rates'!$I$72))+(0.1*('Calcification Rates'!$F$72+'Calcification Rates'!$G$72)*($A96+(2*'Calcification Rates'!$F$72+'Calcification Rates'!$G$72)))*('Calcification Rates'!$H$72+'Calcification Rates'!$I$72)</f>
        <v>31.19367004571933</v>
      </c>
      <c r="ES96" s="2">
        <f>$A96*'Calcification Rates'!$F$73*'Calcification Rates'!$H$73</f>
        <v>126.9</v>
      </c>
      <c r="ET96" s="2">
        <f>$A96*('Calcification Rates'!$F$73-'Calcification Rates'!$G$73)*('Calcification Rates'!$H$73-'Calcification Rates'!$I$73)</f>
        <v>88.847860000000011</v>
      </c>
      <c r="EU96" s="2">
        <f>$A96*('Calcification Rates'!$F$73+'Calcification Rates'!$G$73)*('Calcification Rates'!$H$73+'Calcification Rates'!$I$73)</f>
        <v>171.68536000000003</v>
      </c>
      <c r="EV96" s="2">
        <f>(2*'Calcification Rates'!$F$74*'Calcification Rates'!$H$74)+0.1*'Calcification Rates'!$F$74*($A96+(2*'Calcification Rates'!$F$74))*'Calcification Rates'!$H$74</f>
        <v>20.426646071580208</v>
      </c>
      <c r="EW96" s="2">
        <f>(2*('Calcification Rates'!$F$74-'Calcification Rates'!$G$74)*('Calcification Rates'!$H$74-'Calcification Rates'!$I$74))+(0.1*('Calcification Rates'!$F$74-'Calcification Rates'!$G$74)*($A96+(2*'Calcification Rates'!$F$74-'Calcification Rates'!$G$74)))*('Calcification Rates'!$H$74-'Calcification Rates'!$I$74)</f>
        <v>11.919233410030943</v>
      </c>
      <c r="EX96" s="2">
        <f>(2*('Calcification Rates'!$F$74+'Calcification Rates'!$G$74)*('Calcification Rates'!$H$74+'Calcification Rates'!$I$74))+(0.1*('Calcification Rates'!$F$74+'Calcification Rates'!$G$74)*($A96+(2*'Calcification Rates'!$F$74+'Calcification Rates'!$G$74)))*('Calcification Rates'!$H$74+'Calcification Rates'!$I$74)</f>
        <v>31.19367004571933</v>
      </c>
      <c r="EY96" s="2">
        <f>$A96*'Calcification Rates'!$F$75*'Calcification Rates'!$H$75</f>
        <v>79.253267210884374</v>
      </c>
      <c r="EZ96" s="2">
        <f>$A96*('Calcification Rates'!$F$75-'Calcification Rates'!$G$75)*('Calcification Rates'!$H$75-'Calcification Rates'!$I$75)</f>
        <v>61.523104471686125</v>
      </c>
      <c r="FA96" s="2">
        <f>$A96*('Calcification Rates'!$F$75+'Calcification Rates'!$G$75)*('Calcification Rates'!$H$75+'Calcification Rates'!$I$75)</f>
        <v>99.045373240988113</v>
      </c>
      <c r="FB96" s="2">
        <f>((((1-'Calcification Rates'!$J$76)*$A96)*'Calcification Rates'!$F$76*0.1)+('Calcification Rates'!$J$76*$A96*'Calcification Rates'!$F$76))*'Calcification Rates'!$H$76</f>
        <v>54.262440000000012</v>
      </c>
      <c r="FC96" s="2">
        <f>((((1-'Calcification Rates'!$J$76)*$A96)*(('Calcification Rates'!$F$76-'Calcification Rates'!$G$76)*0.1))+('Calcification Rates'!$J$76*$A96*('Calcification Rates'!$F$76-'Calcification Rates'!$G$76)))*('Calcification Rates'!$H$76-'Calcification Rates'!$I$76)</f>
        <v>37.978884672</v>
      </c>
      <c r="FD96" s="2">
        <f>((((1-'Calcification Rates'!$J$76)*$A96)*(('Calcification Rates'!$F$76+'Calcification Rates'!$G$76)*0.1))+('Calcification Rates'!$J$76*$A96*('Calcification Rates'!$F$76+'Calcification Rates'!$G$76)))*('Calcification Rates'!$H$76+'Calcification Rates'!$I$76)</f>
        <v>73.430345471999999</v>
      </c>
      <c r="FE96" s="113">
        <f>$A96*'Calcification Rates'!$F$77*'Calcification Rates'!$H$77</f>
        <v>166.38000000000002</v>
      </c>
      <c r="FF96" s="113">
        <f>$A96*('Calcification Rates'!$F$77-'Calcification Rates'!$G$77)*('Calcification Rates'!$H$77-'Calcification Rates'!$I$77)</f>
        <v>116.26860000000002</v>
      </c>
      <c r="FG96" s="113">
        <f>$A96*('Calcification Rates'!$F$77+'Calcification Rates'!$G$77)*('Calcification Rates'!$H$77+'Calcification Rates'!$I$77)</f>
        <v>225.41200000000003</v>
      </c>
      <c r="FH96" s="113">
        <f>$A96*'Calcification Rates'!$F$81*'Calcification Rates'!$H$81</f>
        <v>16.731999999999999</v>
      </c>
      <c r="FI96" s="113">
        <f>$A96*('Calcification Rates'!$F$81-'Calcification Rates'!$G$81)*('Calcification Rates'!$H$81-'Calcification Rates'!$I$81)</f>
        <v>9.4939999999999998</v>
      </c>
      <c r="FJ96" s="113">
        <f>$A96*('Calcification Rates'!$F$81+'Calcification Rates'!$G$81)*('Calcification Rates'!$H$81+'Calcification Rates'!$I$81)</f>
        <v>23.97</v>
      </c>
      <c r="FK96" s="113">
        <f>$A96*'Calcification Rates'!$F$84*'Calcification Rates'!$H$84</f>
        <v>16.731999999999999</v>
      </c>
      <c r="FL96" s="113">
        <f>$A96*('Calcification Rates'!$F$84-'Calcification Rates'!$G$84)*('Calcification Rates'!$H$84-'Calcification Rates'!$I$84)</f>
        <v>9.4939999999999998</v>
      </c>
      <c r="FM96" s="113">
        <f>$A96*('Calcification Rates'!$F$84+'Calcification Rates'!$G$84)*('Calcification Rates'!$H$84+'Calcification Rates'!$I$84)</f>
        <v>23.97</v>
      </c>
    </row>
    <row r="97" spans="1:169" x14ac:dyDescent="0.3">
      <c r="A97" s="1">
        <v>95</v>
      </c>
      <c r="B97" s="2">
        <f>((((1-'Calcification Rates'!$J$11)*A97)*'Calcification Rates'!$F$11*0.1)+('Calcification Rates'!$J$11*A97*'Calcification Rates'!$F$11))*'Calcification Rates'!$H$11</f>
        <v>214.65821194990883</v>
      </c>
      <c r="C97" s="2">
        <f>((((1-'Calcification Rates'!$J$11)*A97)*(('Calcification Rates'!$F$11-'Calcification Rates'!$G$11)*0.1))+('Calcification Rates'!$J$11*A97*('Calcification Rates'!$F$11-'Calcification Rates'!$G$11)))*('Calcification Rates'!$H$11-'Calcification Rates'!$I$11)</f>
        <v>153.53179928525375</v>
      </c>
      <c r="D97" s="2">
        <f>((((1-'Calcification Rates'!$J$11)*A97)*(('Calcification Rates'!$F$11+'Calcification Rates'!$G$11)*0.1))+('Calcification Rates'!$J$11*A97*('Calcification Rates'!$F$11+'Calcification Rates'!$G$11)))*('Calcification Rates'!$H$11+'Calcification Rates'!$I$11)</f>
        <v>285.50045979297334</v>
      </c>
      <c r="E97" s="2">
        <f>((((1-'Calcification Rates'!$J$12)*A97)*'Calcification Rates'!$F$12*0.1)+('Calcification Rates'!$J$12*A97*'Calcification Rates'!$F$12))*'Calcification Rates'!$H$12</f>
        <v>37.268719852704571</v>
      </c>
      <c r="F97" s="2">
        <f>((((1-'Calcification Rates'!$J$12)*A97)*(('Calcification Rates'!$F$12-'Calcification Rates'!$G$12)*0.1))+('Calcification Rates'!$J$12*A97*('Calcification Rates'!$F$12-'Calcification Rates'!$G$12)))*('Calcification Rates'!$H$12-'Calcification Rates'!$I$12)</f>
        <v>28.098812418750388</v>
      </c>
      <c r="G97" s="2">
        <f>((((1-'Calcification Rates'!$J$12)*A97)*(('Calcification Rates'!$F$12+'Calcification Rates'!$G$12)*0.1))+('Calcification Rates'!$J$12*A97*('Calcification Rates'!$F$12+'Calcification Rates'!$G$12)))*('Calcification Rates'!$H$12+'Calcification Rates'!$I$12)</f>
        <v>47.607437956630257</v>
      </c>
      <c r="H97" s="2">
        <f>(2*'Calcification Rates'!$F$13*'Calcification Rates'!$H$13)+0.1*'Calcification Rates'!$F$13*(A97+(2*'Calcification Rates'!$F$13))*'Calcification Rates'!$H$13</f>
        <v>20.602090515012364</v>
      </c>
      <c r="I97" s="2">
        <f>(2*('Calcification Rates'!$F$13-'Calcification Rates'!$G$13)*('Calcification Rates'!$H$13-'Calcification Rates'!$I$13))+(0.1*('Calcification Rates'!$F$13-'Calcification Rates'!$G$13)*(A97+(2*'Calcification Rates'!$F$13-'Calcification Rates'!$G$13)))*('Calcification Rates'!$H$13-'Calcification Rates'!$I$13)</f>
        <v>12.021891617195209</v>
      </c>
      <c r="J97" s="2">
        <f>(2*('Calcification Rates'!$F$13+'Calcification Rates'!$G$13)*('Calcification Rates'!$H$13+'Calcification Rates'!$I$13))+(0.1*('Calcification Rates'!$F$13+'Calcification Rates'!$G$13)*(A97+(2*'Calcification Rates'!$F$13+'Calcification Rates'!$G$13)))*('Calcification Rates'!$H$13+'Calcification Rates'!$I$13)</f>
        <v>31.460853495606209</v>
      </c>
      <c r="K97" s="2">
        <f>(2*'Calcification Rates'!$F$14*'Calcification Rates'!$H$14)+0.1*'Calcification Rates'!$F$14*(A97+(2*'Calcification Rates'!$F$14))*'Calcification Rates'!$H$14</f>
        <v>38.350987795651186</v>
      </c>
      <c r="L97" s="2">
        <f>(2*('Calcification Rates'!$F$14-'Calcification Rates'!$G$14)*('Calcification Rates'!$H$14-'Calcification Rates'!$I$14))+(0.1*('Calcification Rates'!$F$14-'Calcification Rates'!$G$14)*(A97+(2*'Calcification Rates'!$F$14-'Calcification Rates'!$G$14)))*('Calcification Rates'!$H$14-'Calcification Rates'!$I$14)</f>
        <v>23.977991246596794</v>
      </c>
      <c r="M97" s="2">
        <f>(2*('Calcification Rates'!$F$14+'Calcification Rates'!$G$14)*('Calcification Rates'!$H$14+'Calcification Rates'!$I$14))+(0.1*('Calcification Rates'!$F$14+'Calcification Rates'!$G$14)*(A97+(2*'Calcification Rates'!$F$14+'Calcification Rates'!$G$14)))*('Calcification Rates'!$H$14+'Calcification Rates'!$I$14)</f>
        <v>56.134954022293812</v>
      </c>
      <c r="N97" s="2">
        <f>((((((((($A97*2)/PI())/2)+'Calcification Rates'!$F$15)^2)*PI())/2))-((((((($A97*2)/PI())/2)^2)*PI())/2)))*'Calcification Rates'!$H$15</f>
        <v>118.09786531726128</v>
      </c>
      <c r="O97" s="2">
        <f>((((((((($A97*2)/PI())/2)+('Calcification Rates'!$F$15-'Calcification Rates'!$G$15))^2)*PI())/2))-((((((($A97*2)/PI())/2)^2)*PI())/2)))*('Calcification Rates'!$H$15-'Calcification Rates'!$I$15)</f>
        <v>90.208737419875106</v>
      </c>
      <c r="P97" s="2">
        <f>((((((((($A97*2)/PI())/2)+('Calcification Rates'!$F$15+'Calcification Rates'!$G$15))^2)*PI())/2))-((((((($A97*2)/PI())/2)^2)*PI())/2)))*('Calcification Rates'!$H$15+'Calcification Rates'!$I$15)</f>
        <v>149.43692405944282</v>
      </c>
      <c r="Q97" s="2">
        <f>(2*'Calcification Rates'!$F$16*'Calcification Rates'!$H$16)+0.1*'Calcification Rates'!$F$16*(A97+(2*'Calcification Rates'!$F$16))*'Calcification Rates'!$H$16</f>
        <v>38.350987795651186</v>
      </c>
      <c r="R97" s="2">
        <f>(2*('Calcification Rates'!$F$16-'Calcification Rates'!$G$16)*('Calcification Rates'!$H$16-'Calcification Rates'!$I$16))+(0.1*('Calcification Rates'!$F$16-'Calcification Rates'!$G$16)*(A97+(2*'Calcification Rates'!$F$16-'Calcification Rates'!$G$16)))*('Calcification Rates'!$H$16-'Calcification Rates'!$I$16)</f>
        <v>23.977991246596794</v>
      </c>
      <c r="S97" s="2">
        <f>(2*('Calcification Rates'!$F$16+'Calcification Rates'!$G$16)*('Calcification Rates'!$H$16+'Calcification Rates'!$I$16))+(0.1*('Calcification Rates'!$F$16+'Calcification Rates'!$G$16)*(A97+(2*'Calcification Rates'!$F$16+'Calcification Rates'!$G$16)))*('Calcification Rates'!$H$16+'Calcification Rates'!$I$16)</f>
        <v>56.134954022293812</v>
      </c>
      <c r="T97" s="2">
        <f>$A97*'Calcification Rates'!$F$17*'Calcification Rates'!$H$17</f>
        <v>116.36478698631932</v>
      </c>
      <c r="U97" s="2">
        <f>$A97*('Calcification Rates'!$F$17-'Calcification Rates'!$G$17)*('Calcification Rates'!$H$17-'Calcification Rates'!$I$17)</f>
        <v>89.096258409218791</v>
      </c>
      <c r="V97" s="2">
        <f>$A97*('Calcification Rates'!$F$17+'Calcification Rates'!$G$17)*('Calcification Rates'!$H$17+'Calcification Rates'!$I$17)</f>
        <v>146.8955243010974</v>
      </c>
      <c r="W97" s="2">
        <f>$A97*'Calcification Rates'!$F$22*'Calcification Rates'!$H$22</f>
        <v>16.91</v>
      </c>
      <c r="X97" s="2">
        <f>$A97*('Calcification Rates'!$F$22-'Calcification Rates'!$G$22)*('Calcification Rates'!$H$22-'Calcification Rates'!$I$22)</f>
        <v>9.5949999999999989</v>
      </c>
      <c r="Y97" s="2">
        <f>$A97*('Calcification Rates'!$F$22+'Calcification Rates'!$G$22)*('Calcification Rates'!$H$22+'Calcification Rates'!$I$22)</f>
        <v>24.225000000000001</v>
      </c>
      <c r="Z97" s="2">
        <f>((((((((($A97*2)/PI())/2)+'Calcification Rates'!$F$25)^2)*PI())/2))-((((((($A97*2)/PI())/2)^2)*PI())/2)))*'Calcification Rates'!$H$25</f>
        <v>176.37695029994319</v>
      </c>
      <c r="AA97" s="2">
        <f>((((((((($A97*2)/PI())/2)+('Calcification Rates'!$F$25-'Calcification Rates'!$G$25))^2)*PI())/2))-((((((($A97*2)/PI())/2)^2)*PI())/2)))*('Calcification Rates'!$H$25-'Calcification Rates'!$I$25)</f>
        <v>77.249455482626558</v>
      </c>
      <c r="AB97" s="2">
        <f>((((((((($A97*2)/PI())/2)+('Calcification Rates'!$F$25+'Calcification Rates'!$G$25))^2)*PI())/2))-((((((($A97*2)/PI())/2)^2)*PI())/2)))*('Calcification Rates'!$H$25+'Calcification Rates'!$I$25)</f>
        <v>277.15039012056423</v>
      </c>
      <c r="AC97" s="2">
        <f>((((((((($A97*2)/PI())/2)+'Calcification Rates'!$F$26)^2)*PI())/2))-((((((($A97*2)/PI())/2)^2)*PI())/2)))*'Calcification Rates'!$H$26</f>
        <v>176.37695029994319</v>
      </c>
      <c r="AD97" s="2">
        <f>((((((((($A97*2)/PI())/2)+('Calcification Rates'!$F$26-'Calcification Rates'!$G$26))^2)*PI())/2))-((((((($A97*2)/PI())/2)^2)*PI())/2)))*('Calcification Rates'!$H$26-'Calcification Rates'!$I$26)</f>
        <v>77.249455482626558</v>
      </c>
      <c r="AE97" s="2">
        <f>((((((((($A97*2)/PI())/2)+('Calcification Rates'!$F$26+'Calcification Rates'!$G$26))^2)*PI())/2))-((((((($A97*2)/PI())/2)^2)*PI())/2)))*('Calcification Rates'!$H$26+'Calcification Rates'!$I$26)</f>
        <v>277.15039012056423</v>
      </c>
      <c r="AF97" s="2">
        <f>((((((((($A97*2)/PI())/2)+'Calcification Rates'!$F$27)^2)*PI())/2))-((((((($A97*2)/PI())/2)^2)*PI())/2)))*'Calcification Rates'!$H$27</f>
        <v>176.37695029994319</v>
      </c>
      <c r="AG97" s="2">
        <f>((((((((($A97*2)/PI())/2)+('Calcification Rates'!$F$27-'Calcification Rates'!$G$27))^2)*PI())/2))-((((((($A97*2)/PI())/2)^2)*PI())/2)))*('Calcification Rates'!$H$27-'Calcification Rates'!$I$27)</f>
        <v>77.249455482626558</v>
      </c>
      <c r="AH97" s="2">
        <f>((((((((($A97*2)/PI())/2)+('Calcification Rates'!$F$27+'Calcification Rates'!$G$27))^2)*PI())/2))-((((((($A97*2)/PI())/2)^2)*PI())/2)))*('Calcification Rates'!$H$27+'Calcification Rates'!$I$27)</f>
        <v>277.15039012056423</v>
      </c>
      <c r="AI97" s="2">
        <f>$A97*'Calcification Rates'!$F$29*'Calcification Rates'!$H$29</f>
        <v>153.30149999999998</v>
      </c>
      <c r="AJ97" s="2">
        <f>$A97*('Calcification Rates'!$F$29-'Calcification Rates'!$G$29)*('Calcification Rates'!$H$29-'Calcification Rates'!$I$29)</f>
        <v>141.84259999999998</v>
      </c>
      <c r="AK97" s="2">
        <f>$A97*('Calcification Rates'!$F$29+'Calcification Rates'!$G$29)*('Calcification Rates'!$H$29+'Calcification Rates'!$I$29)</f>
        <v>164.76039999999998</v>
      </c>
      <c r="AL97" s="2">
        <f>(2*'Calcification Rates'!$F$30*'Calcification Rates'!$H$30)+0.1*'Calcification Rates'!$F$30*($A97+(2*'Calcification Rates'!$F$30))*'Calcification Rates'!$H$30</f>
        <v>20.602090515012364</v>
      </c>
      <c r="AM97" s="2">
        <f>(2*('Calcification Rates'!$F$30-'Calcification Rates'!$G$30)*('Calcification Rates'!$H$30-'Calcification Rates'!$I$30))+(0.1*('Calcification Rates'!$F$30-'Calcification Rates'!$G$30)*($A97+(2*'Calcification Rates'!$F$30-'Calcification Rates'!$G$30)))*('Calcification Rates'!$H$30-'Calcification Rates'!$I$30)</f>
        <v>12.021891617195209</v>
      </c>
      <c r="AN97" s="2">
        <f>(2*('Calcification Rates'!$F$30+'Calcification Rates'!$G$30)*('Calcification Rates'!$H$30+'Calcification Rates'!$I$30))+(0.1*('Calcification Rates'!$F$30+'Calcification Rates'!$G$30)*($A97+(2*'Calcification Rates'!$F$30+'Calcification Rates'!$G$30)))*('Calcification Rates'!$H$30+'Calcification Rates'!$I$30)</f>
        <v>31.460853495606209</v>
      </c>
      <c r="AO97" s="2">
        <f>((((((((($A97*2)/PI())/2)+'Calcification Rates'!$F$31)^2)*PI())/2))-((((((($A97*2)/PI())/2)^2)*PI())/2)))*'Calcification Rates'!$H$31</f>
        <v>316.21318036411748</v>
      </c>
      <c r="AP97" s="2">
        <f>((((((((($A97*2)/PI())/2)+('Calcification Rates'!$F$31-'Calcification Rates'!$G$31))^2)*PI())/2))-((((((($A97*2)/PI())/2)^2)*PI())/2)))*('Calcification Rates'!$H$31-'Calcification Rates'!$I$31)</f>
        <v>196.92640480130538</v>
      </c>
      <c r="AQ97" s="2">
        <f>((((((((($A97*2)/PI())/2)+('Calcification Rates'!$F$31+'Calcification Rates'!$G$31))^2)*PI())/2))-((((((($A97*2)/PI())/2)^2)*PI())/2)))*('Calcification Rates'!$H$31+'Calcification Rates'!$I$31)</f>
        <v>464.65182419090428</v>
      </c>
      <c r="AR97" s="2">
        <f>(2*'Calcification Rates'!$F$32*'Calcification Rates'!$H$32)+0.1*'Calcification Rates'!$F$32*($A97+(2*'Calcification Rates'!$F$32))*'Calcification Rates'!$H$32</f>
        <v>20.602090515012364</v>
      </c>
      <c r="AS97" s="2">
        <f>(2*('Calcification Rates'!$F$32-'Calcification Rates'!$G$32)*('Calcification Rates'!$H$32-'Calcification Rates'!$I$32))+(0.1*('Calcification Rates'!$F$32-'Calcification Rates'!$G$32)*($A97+(2*'Calcification Rates'!$F$32-'Calcification Rates'!$G$32)))*('Calcification Rates'!$H$32-'Calcification Rates'!$I$32)</f>
        <v>12.021891617195209</v>
      </c>
      <c r="AT97" s="2">
        <f>(2*('Calcification Rates'!$F$32+'Calcification Rates'!$G$32)*('Calcification Rates'!$H$32+'Calcification Rates'!$I$32))+(0.1*('Calcification Rates'!$F$32+'Calcification Rates'!$G$32)*($A97+(2*'Calcification Rates'!$F$32+'Calcification Rates'!$G$32)))*('Calcification Rates'!$H$32+'Calcification Rates'!$I$32)</f>
        <v>31.460853495606209</v>
      </c>
      <c r="AU97" s="2">
        <f>((((((((($A97*2)/PI())/2)+'Calcification Rates'!$F$36)^2)*PI())/2))-((((((($A97*2)/PI())/2)^2)*PI())/2)))*'Calcification Rates'!$H$36</f>
        <v>124.69227186162566</v>
      </c>
      <c r="AV97" s="2">
        <f>((((((((($A97*2)/PI())/2)+('Calcification Rates'!$F$36-'Calcification Rates'!$G$36))^2)*PI())/2))-((((((($A97*2)/PI())/2)^2)*PI())/2)))*('Calcification Rates'!$H$36-'Calcification Rates'!$I$36)</f>
        <v>95.733910278597591</v>
      </c>
      <c r="AW97" s="2">
        <f>((((((((($A97*2)/PI())/2)+('Calcification Rates'!$F$36+'Calcification Rates'!$G$36))^2)*PI())/2))-((((((($A97*2)/PI())/2)^2)*PI())/2)))*('Calcification Rates'!$H$36+'Calcification Rates'!$I$36)</f>
        <v>156.89100702654221</v>
      </c>
      <c r="AX97" s="2">
        <f>$A97*'Calcification Rates'!$F$37*'Calcification Rates'!$H$37</f>
        <v>122.77749061447813</v>
      </c>
      <c r="AY97" s="2">
        <f>$A97*('Calcification Rates'!$F$37-'Calcification Rates'!$G$37)*('Calcification Rates'!$H$37-'Calcification Rates'!$I$37)</f>
        <v>94.510234857208857</v>
      </c>
      <c r="AZ97" s="2">
        <f>$A97*('Calcification Rates'!$F$37+'Calcification Rates'!$G$37)*('Calcification Rates'!$H$37+'Calcification Rates'!$I$37)</f>
        <v>154.08004227106233</v>
      </c>
      <c r="BA97" s="2">
        <f>$A97*'Calcification Rates'!$F$38*'Calcification Rates'!$H$38</f>
        <v>182.73015666666669</v>
      </c>
      <c r="BB97" s="2">
        <f>$A97*('Calcification Rates'!$F$38-'Calcification Rates'!$G$38)*('Calcification Rates'!$H$38-'Calcification Rates'!$I$38)</f>
        <v>139.4244987878788</v>
      </c>
      <c r="BC97" s="2">
        <f>$A97*('Calcification Rates'!$F$38+'Calcification Rates'!$G$38)*('Calcification Rates'!$H$38+'Calcification Rates'!$I$38)</f>
        <v>231.08227500000004</v>
      </c>
      <c r="BD97" s="2">
        <f>(2*'Calcification Rates'!$F$39*'Calcification Rates'!$H$39)+0.1*'Calcification Rates'!$F$39*(AN97+(2*'Calcification Rates'!$F$39))*'Calcification Rates'!$H$39</f>
        <v>9.4545003203947715</v>
      </c>
      <c r="BE97" s="2">
        <f>(2*('Calcification Rates'!$F$39-'Calcification Rates'!$G$39)*('Calcification Rates'!$H$39-'Calcification Rates'!$I$39))+(0.1*('Calcification Rates'!$F$39-'Calcification Rates'!$G$39)*(AN97+(2*'Calcification Rates'!$F$39-'Calcification Rates'!$G$39)))*('Calcification Rates'!$H$39-'Calcification Rates'!$I$39)</f>
        <v>5.4990767523064852</v>
      </c>
      <c r="BF97" s="2">
        <f>(2*('Calcification Rates'!$F$39+'Calcification Rates'!$G$39)*('Calcification Rates'!$H$39+'Calcification Rates'!$I$39))+(0.1*('Calcification Rates'!$F$39+'Calcification Rates'!$G$39)*(AN97+(2*'Calcification Rates'!$F$39+'Calcification Rates'!$G$39)))*('Calcification Rates'!$H$39+'Calcification Rates'!$I$39)</f>
        <v>14.48424512969456</v>
      </c>
      <c r="BG97" s="2">
        <f>((((((((($A97*2)/PI())/2)+'Calcification Rates'!$F$40)^2)*PI())/2))-((((((($A97*2)/PI())/2)^2)*PI())/2)))*'Calcification Rates'!$H$40</f>
        <v>124.69227186162566</v>
      </c>
      <c r="BH97" s="2">
        <f>((((((((($A97*2)/PI())/2)+('Calcification Rates'!$F$40-'Calcification Rates'!$G$40))^2)*PI())/2))-((((((($A97*2)/PI())/2)^2)*PI())/2)))*('Calcification Rates'!$H$40-'Calcification Rates'!$I$40)</f>
        <v>95.733910278597591</v>
      </c>
      <c r="BI97" s="2">
        <f>((((((((($A97*2)/PI())/2)+('Calcification Rates'!$F$40+'Calcification Rates'!$G$40))^2)*PI())/2))-((((((($A97*2)/PI())/2)^2)*PI())/2)))*('Calcification Rates'!$H$40+'Calcification Rates'!$I$40)</f>
        <v>156.89100702654221</v>
      </c>
      <c r="BJ97" s="2">
        <f>((((((((($A97*2)/PI())/2)+'Calcification Rates'!$F$41)^2)*PI())/2))-((((((($A97*2)/PI())/2)^2)*PI())/2)))*'Calcification Rates'!$H$41</f>
        <v>143.54358092027482</v>
      </c>
      <c r="BK97" s="2">
        <f>((((((((($A97*2)/PI())/2)+('Calcification Rates'!$F$41-'Calcification Rates'!$G$41))^2)*PI())/2))-((((((($A97*2)/PI())/2)^2)*PI())/2)))*('Calcification Rates'!$H$41-'Calcification Rates'!$I$41)</f>
        <v>115.33500294274468</v>
      </c>
      <c r="BL97" s="2">
        <f>((((((((($A97*2)/PI())/2)+('Calcification Rates'!$F$41+'Calcification Rates'!$G$41))^2)*PI())/2))-((((((($A97*2)/PI())/2)^2)*PI())/2)))*('Calcification Rates'!$H$41+'Calcification Rates'!$I$41)</f>
        <v>174.52467772266186</v>
      </c>
      <c r="BM97" s="2">
        <f>((((1-'Calcification Rates'!$J$42)*$A97)*'Calcification Rates'!$F$42*0.1)+('Calcification Rates'!$J$42*$A97*'Calcification Rates'!$F$42))*'Calcification Rates'!$H$42</f>
        <v>37.268719852704571</v>
      </c>
      <c r="BN97" s="2">
        <f>((((1-'Calcification Rates'!$J$42)*BI97)*(('Calcification Rates'!$F$42-'Calcification Rates'!$G$42)*0.1))+('Calcification Rates'!$J$42*BI97*('Calcification Rates'!$F$42-'Calcification Rates'!$G$42)))*('Calcification Rates'!$H$42-'Calcification Rates'!$I$42)</f>
        <v>46.404747122396415</v>
      </c>
      <c r="BO97" s="2">
        <f>((((1-'Calcification Rates'!$J$42)*BI97)*(('Calcification Rates'!$F$42+'Calcification Rates'!$G$42)*0.1))+('Calcification Rates'!$J$42*BI97*('Calcification Rates'!$F$42+'Calcification Rates'!$G$42)))*('Calcification Rates'!$H$42+'Calcification Rates'!$I$42)</f>
        <v>78.622935610203697</v>
      </c>
      <c r="BP97" s="2">
        <f>(2*'Calcification Rates'!$F$43*'Calcification Rates'!$H$43)+0.1*'Calcification Rates'!$F$43*($A97+(2*'Calcification Rates'!$F$43))*'Calcification Rates'!$H$43</f>
        <v>20.602090515012364</v>
      </c>
      <c r="BQ97" s="2">
        <f>(2*('Calcification Rates'!$F$43-'Calcification Rates'!$G$43)*('Calcification Rates'!$H$43-'Calcification Rates'!$I$43))+(0.1*('Calcification Rates'!$F$43-'Calcification Rates'!$G$43)*($A97+(2*'Calcification Rates'!$F$43-'Calcification Rates'!$G$43)))*('Calcification Rates'!$H$43-'Calcification Rates'!$I$43)</f>
        <v>12.021891617195209</v>
      </c>
      <c r="BR97" s="2">
        <f>(2*('Calcification Rates'!$F$43+'Calcification Rates'!$G$43)*('Calcification Rates'!$H$43+'Calcification Rates'!$I$43))+(0.1*('Calcification Rates'!$F$43+'Calcification Rates'!$G$43)*($A97+(2*'Calcification Rates'!$F$43+'Calcification Rates'!$G$43)))*('Calcification Rates'!$H$43+'Calcification Rates'!$I$43)</f>
        <v>31.460853495606209</v>
      </c>
      <c r="BS97" s="2">
        <f>$A97*'Calcification Rates'!$F$44*'Calcification Rates'!$H$44</f>
        <v>151.64934444444444</v>
      </c>
      <c r="BT97" s="2">
        <f>$A97*('Calcification Rates'!$F$44-'Calcification Rates'!$G$44)*('Calcification Rates'!$H$44-'Calcification Rates'!$I$44)</f>
        <v>112.84941977381339</v>
      </c>
      <c r="BU97" s="2">
        <f>$A97*('Calcification Rates'!$F$44+'Calcification Rates'!$G$44)*('Calcification Rates'!$H$44+'Calcification Rates'!$I$44)</f>
        <v>194.80847958880247</v>
      </c>
      <c r="BV97" s="2">
        <f>(2*'Calcification Rates'!$F$45*'Calcification Rates'!$H$45)+0.1*'Calcification Rates'!$F$45*($A97+(2*'Calcification Rates'!$F$45))*'Calcification Rates'!$H$45</f>
        <v>20.602090515012364</v>
      </c>
      <c r="BW97" s="2">
        <f>(2*('Calcification Rates'!$F$45-'Calcification Rates'!$G$45)*('Calcification Rates'!$H$45-'Calcification Rates'!$I$45))+(0.1*('Calcification Rates'!$F$45-'Calcification Rates'!$G$45)*($A97+(2*'Calcification Rates'!$F$45-'Calcification Rates'!$G$45)))*('Calcification Rates'!$H$45-'Calcification Rates'!$I$45)</f>
        <v>12.021891617195209</v>
      </c>
      <c r="BX97" s="2">
        <f>(2*('Calcification Rates'!$F$45+'Calcification Rates'!$G$45)*('Calcification Rates'!$H$45+'Calcification Rates'!$I$45))+(0.1*('Calcification Rates'!$F$45+'Calcification Rates'!$G$45)*($A97+(2*'Calcification Rates'!$F$45+'Calcification Rates'!$G$45)))*('Calcification Rates'!$H$45+'Calcification Rates'!$I$45)</f>
        <v>31.460853495606209</v>
      </c>
      <c r="BY97" s="2">
        <f>$A97*'Calcification Rates'!$F$46*'Calcification Rates'!$H$46</f>
        <v>38.532000000000004</v>
      </c>
      <c r="BZ97" s="2">
        <f>$A97*('Calcification Rates'!$F$46-'Calcification Rates'!$G$46)*('Calcification Rates'!$H$46-'Calcification Rates'!$I$46)</f>
        <v>29.718374999999998</v>
      </c>
      <c r="CA97" s="2">
        <f>$A97*('Calcification Rates'!$F$46+'Calcification Rates'!$G$46)*('Calcification Rates'!$H$46+'Calcification Rates'!$I$46)</f>
        <v>48.243375</v>
      </c>
      <c r="CB97" s="2">
        <f>(2*'Calcification Rates'!$F$47*'Calcification Rates'!$H$47)+0.1*'Calcification Rates'!$F$47*(BL97+(2*'Calcification Rates'!$F$47))*'Calcification Rates'!$H$47</f>
        <v>34.554253337186353</v>
      </c>
      <c r="CC97" s="2">
        <f>(2*('Calcification Rates'!$F$47-'Calcification Rates'!$G$47)*('Calcification Rates'!$H$47-'Calcification Rates'!$I$47))+(0.1*('Calcification Rates'!$F$47-'Calcification Rates'!$G$47)*(BL97+(2*'Calcification Rates'!$F$47-'Calcification Rates'!$G$47)))*('Calcification Rates'!$H$47-'Calcification Rates'!$I$47)</f>
        <v>20.185752457519744</v>
      </c>
      <c r="CD97" s="2">
        <f>(2*('Calcification Rates'!$F$47+'Calcification Rates'!$G$47)*('Calcification Rates'!$H$47+'Calcification Rates'!$I$47))+(0.1*('Calcification Rates'!$F$47+'Calcification Rates'!$G$47)*(BL97+(2*'Calcification Rates'!$F$47+'Calcification Rates'!$G$47)))*('Calcification Rates'!$H$47+'Calcification Rates'!$I$47)</f>
        <v>52.708531240689091</v>
      </c>
      <c r="CE97" s="2">
        <f>(2*'Calcification Rates'!$F$48*'Calcification Rates'!$H$48)+0.1*'Calcification Rates'!$F$48*($A97+(2*'Calcification Rates'!$F$48))*'Calcification Rates'!$H$48</f>
        <v>20.602090515012364</v>
      </c>
      <c r="CF97" s="2">
        <f>(2*('Calcification Rates'!$F$48-'Calcification Rates'!$G$48)*('Calcification Rates'!$H$48-'Calcification Rates'!$I$48))+(0.1*('Calcification Rates'!$F$48-'Calcification Rates'!$G$48)*($A97+(2*'Calcification Rates'!$F$48-'Calcification Rates'!$G$48)))*('Calcification Rates'!$H$48-'Calcification Rates'!$I$48)</f>
        <v>12.021891617195209</v>
      </c>
      <c r="CG97" s="2">
        <f>(2*('Calcification Rates'!$F$48+'Calcification Rates'!$G$48)*('Calcification Rates'!$H$48+'Calcification Rates'!$I$48))+(0.1*('Calcification Rates'!$F$48+'Calcification Rates'!$G$48)*($A97+(2*'Calcification Rates'!$F$48+'Calcification Rates'!$G$48)))*('Calcification Rates'!$H$48+'Calcification Rates'!$I$48)</f>
        <v>31.460853495606209</v>
      </c>
      <c r="CH97" s="2">
        <f>((((1-'Calcification Rates'!$J$52)*$A97)*'Calcification Rates'!$F$52*0.1)+('Calcification Rates'!$J$52*$A97*'Calcification Rates'!$F$52))*'Calcification Rates'!$H$52</f>
        <v>210.39352459999998</v>
      </c>
      <c r="CI97" s="2">
        <f>((((1-'Calcification Rates'!$J$52)*$A97)*(('Calcification Rates'!$F$52-'Calcification Rates'!$G$52)*0.1))+('Calcification Rates'!$J$52*$A97*('Calcification Rates'!$F$52-'Calcification Rates'!$G$52)))*('Calcification Rates'!$H$52-'Calcification Rates'!$I$52)</f>
        <v>137.72656044965959</v>
      </c>
      <c r="CJ97" s="2">
        <f>((((1-'Calcification Rates'!$J$52)*$A97)*(('Calcification Rates'!$F$52+'Calcification Rates'!$G$52)*0.1))+('Calcification Rates'!$J$52*$A97*('Calcification Rates'!$F$52+'Calcification Rates'!$G$52)))*('Calcification Rates'!$H$52+'Calcification Rates'!$I$52)</f>
        <v>297.65946739433673</v>
      </c>
      <c r="CK97" s="2">
        <f>((((1-'Calcification Rates'!$J$53)*$A97)*'Calcification Rates'!$F$53*0.1)+('Calcification Rates'!$J$53*$A97*'Calcification Rates'!$F$53))*'Calcification Rates'!$H$53</f>
        <v>251.7751190709092</v>
      </c>
      <c r="CL97" s="2">
        <f>((((1-'Calcification Rates'!$J$53)*$A97)*(('Calcification Rates'!$F$53-'Calcification Rates'!$G$53)*0.1))+('Calcification Rates'!$J$53*$A97*('Calcification Rates'!$F$53-'Calcification Rates'!$G$53)))*('Calcification Rates'!$H$53-'Calcification Rates'!$I$53)</f>
        <v>174.2499888414975</v>
      </c>
      <c r="CM97" s="2">
        <f>((((1-'Calcification Rates'!$J$53)*$A97)*(('Calcification Rates'!$F$53+'Calcification Rates'!$G$53)*0.1))+('Calcification Rates'!$J$53*$A97*('Calcification Rates'!$F$53+'Calcification Rates'!$G$53)))*('Calcification Rates'!$H$53+'Calcification Rates'!$I$53)</f>
        <v>343.48480684247494</v>
      </c>
      <c r="CN97" s="2">
        <f>((((1-'Calcification Rates'!$J$54)*$A97)*'Calcification Rates'!$F$54*0.1)+('Calcification Rates'!$J$54*$A97*'Calcification Rates'!$F$54))*'Calcification Rates'!$H$54</f>
        <v>214.65821194990883</v>
      </c>
      <c r="CO97" s="2">
        <f>((((1-'Calcification Rates'!$J$54)*$A97)*(('Calcification Rates'!$F$54-'Calcification Rates'!$G$54)*0.1))+('Calcification Rates'!$J$54*$A97*('Calcification Rates'!$F$54-'Calcification Rates'!$G$54)))*('Calcification Rates'!$H$54-'Calcification Rates'!$I$54)</f>
        <v>153.53179928525375</v>
      </c>
      <c r="CP97" s="2">
        <f>((((1-'Calcification Rates'!$J$54)*$A97)*(('Calcification Rates'!$F$54+'Calcification Rates'!$G$54)*0.1))+('Calcification Rates'!$J$54*$A97*('Calcification Rates'!$F$54+'Calcification Rates'!$G$54)))*('Calcification Rates'!$H$54+'Calcification Rates'!$I$54)</f>
        <v>285.50045979297334</v>
      </c>
      <c r="CQ97" s="2">
        <f>((((1-'Calcification Rates'!$J$55)*$A97)*'Calcification Rates'!$F$55*0.1)+('Calcification Rates'!$J$55*$A97*'Calcification Rates'!$F$55))*'Calcification Rates'!$H$55</f>
        <v>214.67462851822916</v>
      </c>
      <c r="CR97" s="2">
        <f>((((1-'Calcification Rates'!$J$55)*$A97)*(('Calcification Rates'!$F$55-'Calcification Rates'!$G$55)*0.1))+('Calcification Rates'!$J$55*$A97*('Calcification Rates'!$F$55-'Calcification Rates'!$G$55)))*('Calcification Rates'!$H$55-'Calcification Rates'!$I$55)</f>
        <v>156.86833672913039</v>
      </c>
      <c r="CS97" s="2">
        <f>((((1-'Calcification Rates'!$J$55)*$A97)*(('Calcification Rates'!$F$55+'Calcification Rates'!$G$55)*0.1))+('Calcification Rates'!$J$55*$A97*('Calcification Rates'!$F$55+'Calcification Rates'!$G$55)))*('Calcification Rates'!$H$55+'Calcification Rates'!$I$55)</f>
        <v>281.27174092781274</v>
      </c>
      <c r="CT97" s="2">
        <f>((((1-'Calcification Rates'!$J$56)*$A97)*'Calcification Rates'!$F$56*0.1)+('Calcification Rates'!$J$56*$A97*'Calcification Rates'!$F$56))*'Calcification Rates'!$H$56</f>
        <v>207.35330641666664</v>
      </c>
      <c r="CU97" s="2">
        <f>((((1-'Calcification Rates'!$J$56)*$A97)*(('Calcification Rates'!$F$56-'Calcification Rates'!$G$56)*0.1))+('Calcification Rates'!$J$56*$A97*('Calcification Rates'!$F$56-'Calcification Rates'!$G$56)))*('Calcification Rates'!$H$56-'Calcification Rates'!$I$56)</f>
        <v>153.64764569438273</v>
      </c>
      <c r="CV97" s="2">
        <f>((((1-'Calcification Rates'!$J$56)*$A97)*(('Calcification Rates'!$F$56+'Calcification Rates'!$G$56)*0.1))+('Calcification Rates'!$J$56*$A97*('Calcification Rates'!$F$56+'Calcification Rates'!$G$56)))*('Calcification Rates'!$H$56+'Calcification Rates'!$I$56)</f>
        <v>268.95713072871695</v>
      </c>
      <c r="CW97" s="2">
        <f>((((1-'Calcification Rates'!$J$57)*$A97)*'Calcification Rates'!$F$57*0.1)+('Calcification Rates'!$J$57*$A97*'Calcification Rates'!$F$57))*'Calcification Rates'!$H$57</f>
        <v>212.06588156249998</v>
      </c>
      <c r="CX97" s="2">
        <f>((((1-'Calcification Rates'!$J$57)*$A97)*(('Calcification Rates'!$F$57-'Calcification Rates'!$G$57)*0.1))+('Calcification Rates'!$J$57*$A97*('Calcification Rates'!$F$57-'Calcification Rates'!$G$57)))*('Calcification Rates'!$H$57-'Calcification Rates'!$I$57)</f>
        <v>138.87383360838439</v>
      </c>
      <c r="CY97" s="2">
        <f>((((1-'Calcification Rates'!$J$57)*$A97)*(('Calcification Rates'!$F$57+'Calcification Rates'!$G$57)*0.1))+('Calcification Rates'!$J$57*$A97*('Calcification Rates'!$F$57+'Calcification Rates'!$G$57)))*('Calcification Rates'!$H$57+'Calcification Rates'!$I$57)</f>
        <v>298.42153549955958</v>
      </c>
      <c r="CZ97" s="2">
        <f>((((1-'Calcification Rates'!$J$58)*$A97)*'Calcification Rates'!$F$58*0.1)+('Calcification Rates'!$J$58*$A97*'Calcification Rates'!$F$58))*'Calcification Rates'!$H$58</f>
        <v>214.65821194990883</v>
      </c>
      <c r="DA97" s="2">
        <f>((((1-'Calcification Rates'!$J$58)*$A97)*(('Calcification Rates'!$F$58-'Calcification Rates'!$G$58)*0.1))+('Calcification Rates'!$J$58*$A97*('Calcification Rates'!$F$58-'Calcification Rates'!$G$58)))*('Calcification Rates'!$H$58-'Calcification Rates'!$I$58)</f>
        <v>153.53179928525375</v>
      </c>
      <c r="DB97" s="2">
        <f>((((1-'Calcification Rates'!$J$58)*$A97)*(('Calcification Rates'!$F$58+'Calcification Rates'!$G$58)*0.1))+('Calcification Rates'!$J$58*$A97*('Calcification Rates'!$F$58+'Calcification Rates'!$G$58)))*('Calcification Rates'!$H$58+'Calcification Rates'!$I$58)</f>
        <v>285.50045979297334</v>
      </c>
      <c r="DC97" s="2">
        <f>((((1-'Calcification Rates'!$J$59)*$A97)*'Calcification Rates'!$F$59*0.1)+('Calcification Rates'!$J$59*$A97*'Calcification Rates'!$F$59))*'Calcification Rates'!$H$59</f>
        <v>177.94873319999999</v>
      </c>
      <c r="DD97" s="2">
        <f>((((1-'Calcification Rates'!$J$59)*$A97)*(('Calcification Rates'!$F$59-'Calcification Rates'!$G$59)*0.1))+('Calcification Rates'!$J$59*$A97*('Calcification Rates'!$F$59-'Calcification Rates'!$G$59)))*('Calcification Rates'!$H$59-'Calcification Rates'!$I$59)</f>
        <v>138.04371149999997</v>
      </c>
      <c r="DE97" s="2">
        <f>((((1-'Calcification Rates'!$J$59)*$A97)*(('Calcification Rates'!$F$59+'Calcification Rates'!$G$59)*0.1))+('Calcification Rates'!$J$59*$A97*('Calcification Rates'!$F$59+'Calcification Rates'!$G$59)))*('Calcification Rates'!$H$59+'Calcification Rates'!$I$59)</f>
        <v>221.6376942</v>
      </c>
      <c r="DF97" s="2">
        <f>((((1-'Calcification Rates'!$J$60)*$A97)*'Calcification Rates'!$F$60*0.1)+('Calcification Rates'!$J$60*$A97*'Calcification Rates'!$F$60))*'Calcification Rates'!$H$60</f>
        <v>231.18500359756098</v>
      </c>
      <c r="DG97" s="2">
        <f>((((1-'Calcification Rates'!$J$60)*$A97)*(('Calcification Rates'!$F$60-'Calcification Rates'!$G$60)*0.1))+('Calcification Rates'!$J$60*$A97*('Calcification Rates'!$F$60-'Calcification Rates'!$G$60)))*('Calcification Rates'!$H$60-'Calcification Rates'!$I$60)</f>
        <v>176.62808114706203</v>
      </c>
      <c r="DH97" s="2">
        <f>((((1-'Calcification Rates'!$J$60)*$A97)*(('Calcification Rates'!$F$60+'Calcification Rates'!$G$60)*0.1))+('Calcification Rates'!$J$60*$A97*('Calcification Rates'!$F$60+'Calcification Rates'!$G$60)))*('Calcification Rates'!$H$60+'Calcification Rates'!$I$60)</f>
        <v>292.86046422025305</v>
      </c>
      <c r="DI97" s="2">
        <f>((((1-'Calcification Rates'!$J$61)*$A97)*'Calcification Rates'!$F$61*0.1)+('Calcification Rates'!$J$61*$A97*'Calcification Rates'!$F$61))*'Calcification Rates'!$H$61</f>
        <v>214.65821194990883</v>
      </c>
      <c r="DJ97" s="2">
        <f>((((1-'Calcification Rates'!$J$61)*$A97)*(('Calcification Rates'!$F$61-'Calcification Rates'!$G$61)*0.1))+('Calcification Rates'!$J$61*$A97*('Calcification Rates'!$F$61-'Calcification Rates'!$G$61)))*('Calcification Rates'!$H$61-'Calcification Rates'!$I$61)</f>
        <v>153.53179928525375</v>
      </c>
      <c r="DK97" s="2">
        <f>((((1-'Calcification Rates'!$J$61)*$A97)*(('Calcification Rates'!$F$61+'Calcification Rates'!$G$61)*0.1))+('Calcification Rates'!$J$61*$A97*('Calcification Rates'!$F$61+'Calcification Rates'!$G$61)))*('Calcification Rates'!$H$61+'Calcification Rates'!$I$61)</f>
        <v>285.50045979297334</v>
      </c>
      <c r="DL97" s="2">
        <f>(2*'Calcification Rates'!$F$62*'Calcification Rates'!$H$62)+0.1*'Calcification Rates'!$F$62*(CV97+(2*'Calcification Rates'!$F$62))*'Calcification Rates'!$H$62</f>
        <v>51.121902496766914</v>
      </c>
      <c r="DM97" s="2">
        <f>(2*('Calcification Rates'!$F$62-'Calcification Rates'!$G$62)*('Calcification Rates'!$H$62-'Calcification Rates'!$I$62))+(0.1*('Calcification Rates'!$F$62-'Calcification Rates'!$G$62)*(CV97+(2*'Calcification Rates'!$F$62-'Calcification Rates'!$G$62)))*('Calcification Rates'!$H$62-'Calcification Rates'!$I$62)</f>
        <v>29.880018781245187</v>
      </c>
      <c r="DN97" s="2">
        <f>(2*('Calcification Rates'!$F$62+'Calcification Rates'!$G$62)*('Calcification Rates'!$H$62+'Calcification Rates'!$I$62))+(0.1*('Calcification Rates'!$F$62+'Calcification Rates'!$G$62)*(CV97+(2*'Calcification Rates'!$F$62+'Calcification Rates'!$G$62)))*('Calcification Rates'!$H$62+'Calcification Rates'!$I$62)</f>
        <v>77.939319816127281</v>
      </c>
      <c r="DO97" s="2">
        <f>((((((((($A97*2)/PI())/2)+'Calcification Rates'!$F$63)^2)*PI())/2))-((((((($A97*2)/PI())/2)^2)*PI())/2)))*'Calcification Rates'!$H$63</f>
        <v>101.15455336310085</v>
      </c>
      <c r="DP97" s="2">
        <f>((((((((($A97*2)/PI())/2)+('Calcification Rates'!$F$63-'Calcification Rates'!$G$63))^2)*PI())/2))-((((((($A97*2)/PI())/2)^2)*PI())/2)))*('Calcification Rates'!$H$63-'Calcification Rates'!$I$63)</f>
        <v>74.518200790502831</v>
      </c>
      <c r="DQ97" s="2">
        <f>((((((((($A97*2)/PI())/2)+('Calcification Rates'!$F$63+'Calcification Rates'!$G$63))^2)*PI())/2))-((((((($A97*2)/PI())/2)^2)*PI())/2)))*('Calcification Rates'!$H$63+'Calcification Rates'!$I$63)</f>
        <v>130.77177780897375</v>
      </c>
      <c r="DR97" s="2">
        <f>(2*'Calcification Rates'!$F$64*'Calcification Rates'!$H$64)+0.1*'Calcification Rates'!$F$64*($A97+(2*'Calcification Rates'!$F$64))*'Calcification Rates'!$H$64</f>
        <v>20.602090515012364</v>
      </c>
      <c r="DS97" s="2">
        <f>(2*('Calcification Rates'!$F$64-'Calcification Rates'!$G$64)*('Calcification Rates'!$H$64-'Calcification Rates'!$I$64))+(0.1*('Calcification Rates'!$F$64-'Calcification Rates'!$G$64)*($A97+(2*'Calcification Rates'!$F$64-'Calcification Rates'!$G$64)))*('Calcification Rates'!$H$64-'Calcification Rates'!$I$64)</f>
        <v>12.021891617195209</v>
      </c>
      <c r="DT97" s="2">
        <f>(2*('Calcification Rates'!$F$64+'Calcification Rates'!$G$64)*('Calcification Rates'!$H$64+'Calcification Rates'!$I$64))+(0.1*('Calcification Rates'!$F$64+'Calcification Rates'!$G$64)*($A97+(2*'Calcification Rates'!$F$64+'Calcification Rates'!$G$64)))*('Calcification Rates'!$H$64+'Calcification Rates'!$I$64)</f>
        <v>31.460853495606209</v>
      </c>
      <c r="DU97" s="2">
        <f>((((((((($A97*2)/PI())/2)+'Calcification Rates'!$F$65)^2)*PI())/2))-((((((($A97*2)/PI())/2)^2)*PI())/2)))*'Calcification Rates'!$H$65</f>
        <v>101.15455336310085</v>
      </c>
      <c r="DV97" s="2">
        <f>((((((((($A97*2)/PI())/2)+('Calcification Rates'!$F$65-'Calcification Rates'!$G$65))^2)*PI())/2))-((((((($A97*2)/PI())/2)^2)*PI())/2)))*('Calcification Rates'!$H$65-'Calcification Rates'!$I$65)</f>
        <v>74.518200790502831</v>
      </c>
      <c r="DW97" s="2">
        <f>((((((((($A97*2)/PI())/2)+('Calcification Rates'!$F$65+'Calcification Rates'!$G$65))^2)*PI())/2))-((((((($A97*2)/PI())/2)^2)*PI())/2)))*('Calcification Rates'!$H$65+'Calcification Rates'!$I$65)</f>
        <v>130.77177780897375</v>
      </c>
      <c r="DX97" s="2">
        <f>(2*'Calcification Rates'!$F$66*'Calcification Rates'!$H$66)+0.1*'Calcification Rates'!$F$66*(DH97+(2*'Calcification Rates'!$F$66))*'Calcification Rates'!$H$66</f>
        <v>55.315609537362683</v>
      </c>
      <c r="DY97" s="2">
        <f>(2*('Calcification Rates'!$F$66-'Calcification Rates'!$G$66)*('Calcification Rates'!$H$66-'Calcification Rates'!$I$66))+(0.1*('Calcification Rates'!$F$66-'Calcification Rates'!$G$66)*(DH97+(2*'Calcification Rates'!$F$66-'Calcification Rates'!$G$66)))*('Calcification Rates'!$H$66-'Calcification Rates'!$I$66)</f>
        <v>32.333892142735841</v>
      </c>
      <c r="DZ97" s="2">
        <f>(2*('Calcification Rates'!$F$66+'Calcification Rates'!$G$66)*('Calcification Rates'!$H$66+'Calcification Rates'!$I$66))+(0.1*('Calcification Rates'!$F$66+'Calcification Rates'!$G$66)*(DH97+(2*'Calcification Rates'!$F$66+'Calcification Rates'!$G$66)))*('Calcification Rates'!$H$66+'Calcification Rates'!$I$66)</f>
        <v>84.325894922192433</v>
      </c>
      <c r="EA97" s="2">
        <f>((((((((($A97*2)/PI())/2)+'Calcification Rates'!$F$67)^2)*PI())/2))-((((((($A97*2)/PI())/2)^2)*PI())/2)))*'Calcification Rates'!$H$67</f>
        <v>101.15455336310085</v>
      </c>
      <c r="EB97" s="2">
        <f>((((((((($A97*2)/PI())/2)+('Calcification Rates'!$F$67-'Calcification Rates'!$G$67))^2)*PI())/2))-((((((($A97*2)/PI())/2)^2)*PI())/2)))*('Calcification Rates'!$H$67-'Calcification Rates'!$I$67)</f>
        <v>74.518200790502831</v>
      </c>
      <c r="EC97" s="2">
        <f>((((((((($A97*2)/PI())/2)+('Calcification Rates'!$F$67+'Calcification Rates'!$G$67))^2)*PI())/2))-((((((($A97*2)/PI())/2)^2)*PI())/2)))*('Calcification Rates'!$H$67+'Calcification Rates'!$I$67)</f>
        <v>130.77177780897375</v>
      </c>
      <c r="ED97" s="2">
        <f>((((((((($A97*2)/PI())/2)+'Calcification Rates'!$F$68)^2)*PI())/2))-((((((($A97*2)/PI())/2)^2)*PI())/2)))*'Calcification Rates'!$H$68</f>
        <v>101.15455336310085</v>
      </c>
      <c r="EE97" s="2">
        <f>((((((((($A97*2)/PI())/2)+('Calcification Rates'!$F$68-'Calcification Rates'!$G$68))^2)*PI())/2))-((((((($A97*2)/PI())/2)^2)*PI())/2)))*('Calcification Rates'!$H$68-'Calcification Rates'!$I$68)</f>
        <v>74.518200790502831</v>
      </c>
      <c r="EF97" s="2">
        <f>((((((((($A97*2)/PI())/2)+('Calcification Rates'!$F$68+'Calcification Rates'!$G$68))^2)*PI())/2))-((((((($A97*2)/PI())/2)^2)*PI())/2)))*('Calcification Rates'!$H$68+'Calcification Rates'!$I$68)</f>
        <v>130.77177780897375</v>
      </c>
      <c r="EG97" s="2">
        <f>((((1-'Calcification Rates'!$J$69)*$A97)*'Calcification Rates'!$F$69*0.1)+('Calcification Rates'!$J$69*$A97*'Calcification Rates'!$F$69))*'Calcification Rates'!$H$69</f>
        <v>29.158060250000005</v>
      </c>
      <c r="EH97" s="2">
        <f>((((1-'Calcification Rates'!$J$69)*EC97)*(('Calcification Rates'!$F$69-'Calcification Rates'!$G$69)*0.1))+('Calcification Rates'!$J$69*EC97*('Calcification Rates'!$F$69-'Calcification Rates'!$G$69)))*('Calcification Rates'!$H$69-'Calcification Rates'!$I$69)</f>
        <v>29.660048712891232</v>
      </c>
      <c r="EI97" s="2">
        <f>((((1-'Calcification Rates'!$J$69)*EC97)*(('Calcification Rates'!$F$69+'Calcification Rates'!$G$69)*0.1))+('Calcification Rates'!$J$69*EC97*('Calcification Rates'!$F$69+'Calcification Rates'!$G$69)))*('Calcification Rates'!$H$69+'Calcification Rates'!$I$69)</f>
        <v>51.729218343484931</v>
      </c>
      <c r="EJ97" s="2">
        <f>(2*'Calcification Rates'!$F$70*'Calcification Rates'!$H$70)+0.1*'Calcification Rates'!$F$70*(DT97+(2*'Calcification Rates'!$F$70))*'Calcification Rates'!$H$70</f>
        <v>9.4545003203947715</v>
      </c>
      <c r="EK97" s="2">
        <f>(2*('Calcification Rates'!$F$70-'Calcification Rates'!$G$70)*('Calcification Rates'!$H$70-'Calcification Rates'!$I$70))+(0.1*('Calcification Rates'!$F$70-'Calcification Rates'!$G$70)*(DT97+(2*'Calcification Rates'!$F$70-'Calcification Rates'!$G$70)))*('Calcification Rates'!$H$70-'Calcification Rates'!$I$70)</f>
        <v>5.4990767523064852</v>
      </c>
      <c r="EL97" s="2">
        <f>(2*('Calcification Rates'!$F$70+'Calcification Rates'!$G$70)*('Calcification Rates'!$H$70+'Calcification Rates'!$I$70))+(0.1*('Calcification Rates'!$F$70+'Calcification Rates'!$G$70)*(DT97+(2*'Calcification Rates'!$F$70+'Calcification Rates'!$G$70)))*('Calcification Rates'!$H$70+'Calcification Rates'!$I$70)</f>
        <v>14.48424512969456</v>
      </c>
      <c r="EM97" s="2">
        <f>((((1-'Calcification Rates'!$J$71)*$A97)*'Calcification Rates'!$F$71*0.1)+('Calcification Rates'!$J$71*$A97*'Calcification Rates'!$F$71))*'Calcification Rates'!$H$71</f>
        <v>214.65821194990883</v>
      </c>
      <c r="EN97" s="2">
        <f>((((1-'Calcification Rates'!$J$71)*$A97)*(('Calcification Rates'!$F$71-'Calcification Rates'!$G$71)*0.1))+('Calcification Rates'!$J$71*$A97*('Calcification Rates'!$F$71-'Calcification Rates'!$G$71)))*('Calcification Rates'!$H$71-'Calcification Rates'!$I$71)</f>
        <v>153.53179928525375</v>
      </c>
      <c r="EO97" s="2">
        <f>((((1-'Calcification Rates'!$J$71)*$A97)*(('Calcification Rates'!$F$71+'Calcification Rates'!$G$71)*0.1))+('Calcification Rates'!$J$71*$A97*('Calcification Rates'!$F$71+'Calcification Rates'!$G$71)))*('Calcification Rates'!$H$71+'Calcification Rates'!$I$71)</f>
        <v>285.50045979297334</v>
      </c>
      <c r="EP97" s="2">
        <f>(2*'Calcification Rates'!$F$72*'Calcification Rates'!$H$72)+0.1*'Calcification Rates'!$F$72*($A97+(2*'Calcification Rates'!$F$72))*'Calcification Rates'!$H$72</f>
        <v>20.602090515012364</v>
      </c>
      <c r="EQ97" s="2">
        <f>(2*('Calcification Rates'!$F$72-'Calcification Rates'!$G$72)*('Calcification Rates'!$H$72-'Calcification Rates'!$I$72))+(0.1*('Calcification Rates'!$F$72-'Calcification Rates'!$G$72)*($A97+(2*'Calcification Rates'!$F$72-'Calcification Rates'!$G$72)))*('Calcification Rates'!$H$72-'Calcification Rates'!$I$72)</f>
        <v>12.021891617195209</v>
      </c>
      <c r="ER97" s="2">
        <f>(2*('Calcification Rates'!$F$72+'Calcification Rates'!$G$72)*('Calcification Rates'!$H$72+'Calcification Rates'!$I$72))+(0.1*('Calcification Rates'!$F$72+'Calcification Rates'!$G$72)*($A97+(2*'Calcification Rates'!$F$72+'Calcification Rates'!$G$72)))*('Calcification Rates'!$H$72+'Calcification Rates'!$I$72)</f>
        <v>31.460853495606209</v>
      </c>
      <c r="ES97" s="2">
        <f>$A97*'Calcification Rates'!$F$73*'Calcification Rates'!$H$73</f>
        <v>128.25000000000003</v>
      </c>
      <c r="ET97" s="2">
        <f>$A97*('Calcification Rates'!$F$73-'Calcification Rates'!$G$73)*('Calcification Rates'!$H$73-'Calcification Rates'!$I$73)</f>
        <v>89.793050000000008</v>
      </c>
      <c r="EU97" s="2">
        <f>$A97*('Calcification Rates'!$F$73+'Calcification Rates'!$G$73)*('Calcification Rates'!$H$73+'Calcification Rates'!$I$73)</f>
        <v>173.51180000000005</v>
      </c>
      <c r="EV97" s="2">
        <f>(2*'Calcification Rates'!$F$74*'Calcification Rates'!$H$74)+0.1*'Calcification Rates'!$F$74*($A97+(2*'Calcification Rates'!$F$74))*'Calcification Rates'!$H$74</f>
        <v>20.602090515012364</v>
      </c>
      <c r="EW97" s="2">
        <f>(2*('Calcification Rates'!$F$74-'Calcification Rates'!$G$74)*('Calcification Rates'!$H$74-'Calcification Rates'!$I$74))+(0.1*('Calcification Rates'!$F$74-'Calcification Rates'!$G$74)*($A97+(2*'Calcification Rates'!$F$74-'Calcification Rates'!$G$74)))*('Calcification Rates'!$H$74-'Calcification Rates'!$I$74)</f>
        <v>12.021891617195209</v>
      </c>
      <c r="EX97" s="2">
        <f>(2*('Calcification Rates'!$F$74+'Calcification Rates'!$G$74)*('Calcification Rates'!$H$74+'Calcification Rates'!$I$74))+(0.1*('Calcification Rates'!$F$74+'Calcification Rates'!$G$74)*($A97+(2*'Calcification Rates'!$F$74+'Calcification Rates'!$G$74)))*('Calcification Rates'!$H$74+'Calcification Rates'!$I$74)</f>
        <v>31.460853495606209</v>
      </c>
      <c r="EY97" s="2">
        <f>$A97*'Calcification Rates'!$F$75*'Calcification Rates'!$H$75</f>
        <v>80.096387074829948</v>
      </c>
      <c r="EZ97" s="2">
        <f>$A97*('Calcification Rates'!$F$75-'Calcification Rates'!$G$75)*('Calcification Rates'!$H$75-'Calcification Rates'!$I$75)</f>
        <v>62.177605583087043</v>
      </c>
      <c r="FA97" s="2">
        <f>$A97*('Calcification Rates'!$F$75+'Calcification Rates'!$G$75)*('Calcification Rates'!$H$75+'Calcification Rates'!$I$75)</f>
        <v>100.09904742440288</v>
      </c>
      <c r="FB97" s="2">
        <f>((((1-'Calcification Rates'!$J$76)*$A97)*'Calcification Rates'!$F$76*0.1)+('Calcification Rates'!$J$76*$A97*'Calcification Rates'!$F$76))*'Calcification Rates'!$H$76</f>
        <v>54.839700000000008</v>
      </c>
      <c r="FC97" s="2">
        <f>((((1-'Calcification Rates'!$J$76)*$A97)*(('Calcification Rates'!$F$76-'Calcification Rates'!$G$76)*0.1))+('Calcification Rates'!$J$76*$A97*('Calcification Rates'!$F$76-'Calcification Rates'!$G$76)))*('Calcification Rates'!$H$76-'Calcification Rates'!$I$76)</f>
        <v>38.382915359999998</v>
      </c>
      <c r="FD97" s="2">
        <f>((((1-'Calcification Rates'!$J$76)*$A97)*(('Calcification Rates'!$F$76+'Calcification Rates'!$G$76)*0.1))+('Calcification Rates'!$J$76*$A97*('Calcification Rates'!$F$76+'Calcification Rates'!$G$76)))*('Calcification Rates'!$H$76+'Calcification Rates'!$I$76)</f>
        <v>74.211519359999997</v>
      </c>
      <c r="FE97" s="113">
        <f>$A97*'Calcification Rates'!$F$77*'Calcification Rates'!$H$77</f>
        <v>168.15</v>
      </c>
      <c r="FF97" s="113">
        <f>$A97*('Calcification Rates'!$F$77-'Calcification Rates'!$G$77)*('Calcification Rates'!$H$77-'Calcification Rates'!$I$77)</f>
        <v>117.50550000000003</v>
      </c>
      <c r="FG97" s="113">
        <f>$A97*('Calcification Rates'!$F$77+'Calcification Rates'!$G$77)*('Calcification Rates'!$H$77+'Calcification Rates'!$I$77)</f>
        <v>227.81000000000006</v>
      </c>
      <c r="FH97" s="113">
        <f>$A97*'Calcification Rates'!$F$81*'Calcification Rates'!$H$81</f>
        <v>16.91</v>
      </c>
      <c r="FI97" s="113">
        <f>$A97*('Calcification Rates'!$F$81-'Calcification Rates'!$G$81)*('Calcification Rates'!$H$81-'Calcification Rates'!$I$81)</f>
        <v>9.5949999999999989</v>
      </c>
      <c r="FJ97" s="113">
        <f>$A97*('Calcification Rates'!$F$81+'Calcification Rates'!$G$81)*('Calcification Rates'!$H$81+'Calcification Rates'!$I$81)</f>
        <v>24.225000000000001</v>
      </c>
      <c r="FK97" s="113">
        <f>$A97*'Calcification Rates'!$F$84*'Calcification Rates'!$H$84</f>
        <v>16.91</v>
      </c>
      <c r="FL97" s="113">
        <f>$A97*('Calcification Rates'!$F$84-'Calcification Rates'!$G$84)*('Calcification Rates'!$H$84-'Calcification Rates'!$I$84)</f>
        <v>9.5949999999999989</v>
      </c>
      <c r="FM97" s="113">
        <f>$A97*('Calcification Rates'!$F$84+'Calcification Rates'!$G$84)*('Calcification Rates'!$H$84+'Calcification Rates'!$I$84)</f>
        <v>24.225000000000001</v>
      </c>
    </row>
    <row r="98" spans="1:169" x14ac:dyDescent="0.3">
      <c r="A98" s="1">
        <v>96</v>
      </c>
      <c r="B98" s="2">
        <f>((((1-'Calcification Rates'!$J$11)*A98)*'Calcification Rates'!$F$11*0.1)+('Calcification Rates'!$J$11*A98*'Calcification Rates'!$F$11))*'Calcification Rates'!$H$11</f>
        <v>216.9177720756974</v>
      </c>
      <c r="C98" s="2">
        <f>((((1-'Calcification Rates'!$J$11)*A98)*(('Calcification Rates'!$F$11-'Calcification Rates'!$G$11)*0.1))+('Calcification Rates'!$J$11*A98*('Calcification Rates'!$F$11-'Calcification Rates'!$G$11)))*('Calcification Rates'!$H$11-'Calcification Rates'!$I$11)</f>
        <v>155.14792348825642</v>
      </c>
      <c r="D98" s="2">
        <f>((((1-'Calcification Rates'!$J$11)*A98)*(('Calcification Rates'!$F$11+'Calcification Rates'!$G$11)*0.1))+('Calcification Rates'!$J$11*A98*('Calcification Rates'!$F$11+'Calcification Rates'!$G$11)))*('Calcification Rates'!$H$11+'Calcification Rates'!$I$11)</f>
        <v>288.50572779079414</v>
      </c>
      <c r="E98" s="2">
        <f>((((1-'Calcification Rates'!$J$12)*A98)*'Calcification Rates'!$F$12*0.1)+('Calcification Rates'!$J$12*A98*'Calcification Rates'!$F$12))*'Calcification Rates'!$H$12</f>
        <v>37.661022166943567</v>
      </c>
      <c r="F98" s="2">
        <f>((((1-'Calcification Rates'!$J$12)*A98)*(('Calcification Rates'!$F$12-'Calcification Rates'!$G$12)*0.1))+('Calcification Rates'!$J$12*A98*('Calcification Rates'!$F$12-'Calcification Rates'!$G$12)))*('Calcification Rates'!$H$12-'Calcification Rates'!$I$12)</f>
        <v>28.394589391579345</v>
      </c>
      <c r="G98" s="2">
        <f>((((1-'Calcification Rates'!$J$12)*A98)*(('Calcification Rates'!$F$12+'Calcification Rates'!$G$12)*0.1))+('Calcification Rates'!$J$12*A98*('Calcification Rates'!$F$12+'Calcification Rates'!$G$12)))*('Calcification Rates'!$H$12+'Calcification Rates'!$I$12)</f>
        <v>48.108568882489529</v>
      </c>
      <c r="H98" s="2">
        <f>(2*'Calcification Rates'!$F$13*'Calcification Rates'!$H$13)+0.1*'Calcification Rates'!$F$13*(A98+(2*'Calcification Rates'!$F$13))*'Calcification Rates'!$H$13</f>
        <v>20.777534958444519</v>
      </c>
      <c r="I98" s="2">
        <f>(2*('Calcification Rates'!$F$13-'Calcification Rates'!$G$13)*('Calcification Rates'!$H$13-'Calcification Rates'!$I$13))+(0.1*('Calcification Rates'!$F$13-'Calcification Rates'!$G$13)*(A98+(2*'Calcification Rates'!$F$13-'Calcification Rates'!$G$13)))*('Calcification Rates'!$H$13-'Calcification Rates'!$I$13)</f>
        <v>12.124549824359475</v>
      </c>
      <c r="J98" s="2">
        <f>(2*('Calcification Rates'!$F$13+'Calcification Rates'!$G$13)*('Calcification Rates'!$H$13+'Calcification Rates'!$I$13))+(0.1*('Calcification Rates'!$F$13+'Calcification Rates'!$G$13)*(A98+(2*'Calcification Rates'!$F$13+'Calcification Rates'!$G$13)))*('Calcification Rates'!$H$13+'Calcification Rates'!$I$13)</f>
        <v>31.728036945493088</v>
      </c>
      <c r="K98" s="2">
        <f>(2*'Calcification Rates'!$F$14*'Calcification Rates'!$H$14)+0.1*'Calcification Rates'!$F$14*(A98+(2*'Calcification Rates'!$F$14))*'Calcification Rates'!$H$14</f>
        <v>38.671666343832364</v>
      </c>
      <c r="L98" s="2">
        <f>(2*('Calcification Rates'!$F$14-'Calcification Rates'!$G$14)*('Calcification Rates'!$H$14-'Calcification Rates'!$I$14))+(0.1*('Calcification Rates'!$F$14-'Calcification Rates'!$G$14)*(A98+(2*'Calcification Rates'!$F$14-'Calcification Rates'!$G$14)))*('Calcification Rates'!$H$14-'Calcification Rates'!$I$14)</f>
        <v>24.179359098195299</v>
      </c>
      <c r="M98" s="2">
        <f>(2*('Calcification Rates'!$F$14+'Calcification Rates'!$G$14)*('Calcification Rates'!$H$14+'Calcification Rates'!$I$14))+(0.1*('Calcification Rates'!$F$14+'Calcification Rates'!$G$14)*(A98+(2*'Calcification Rates'!$F$14+'Calcification Rates'!$G$14)))*('Calcification Rates'!$H$14+'Calcification Rates'!$I$14)</f>
        <v>56.60231331041399</v>
      </c>
      <c r="N98" s="2">
        <f>((((((((($A98*2)/PI())/2)+'Calcification Rates'!$F$15)^2)*PI())/2))-((((((($A98*2)/PI())/2)^2)*PI())/2)))*'Calcification Rates'!$H$15</f>
        <v>119.32275781185395</v>
      </c>
      <c r="O98" s="2">
        <f>((((((((($A98*2)/PI())/2)+('Calcification Rates'!$F$15-'Calcification Rates'!$G$15))^2)*PI())/2))-((((((($A98*2)/PI())/2)^2)*PI())/2)))*('Calcification Rates'!$H$15-'Calcification Rates'!$I$15)</f>
        <v>91.146592771551127</v>
      </c>
      <c r="P98" s="2">
        <f>((((((((($A98*2)/PI())/2)+('Calcification Rates'!$F$15+'Calcification Rates'!$G$15))^2)*PI())/2))-((((((($A98*2)/PI())/2)^2)*PI())/2)))*('Calcification Rates'!$H$15+'Calcification Rates'!$I$15)</f>
        <v>150.98319273629639</v>
      </c>
      <c r="Q98" s="2">
        <f>(2*'Calcification Rates'!$F$16*'Calcification Rates'!$H$16)+0.1*'Calcification Rates'!$F$16*(A98+(2*'Calcification Rates'!$F$16))*'Calcification Rates'!$H$16</f>
        <v>38.671666343832364</v>
      </c>
      <c r="R98" s="2">
        <f>(2*('Calcification Rates'!$F$16-'Calcification Rates'!$G$16)*('Calcification Rates'!$H$16-'Calcification Rates'!$I$16))+(0.1*('Calcification Rates'!$F$16-'Calcification Rates'!$G$16)*(A98+(2*'Calcification Rates'!$F$16-'Calcification Rates'!$G$16)))*('Calcification Rates'!$H$16-'Calcification Rates'!$I$16)</f>
        <v>24.179359098195299</v>
      </c>
      <c r="S98" s="2">
        <f>(2*('Calcification Rates'!$F$16+'Calcification Rates'!$G$16)*('Calcification Rates'!$H$16+'Calcification Rates'!$I$16))+(0.1*('Calcification Rates'!$F$16+'Calcification Rates'!$G$16)*(A98+(2*'Calcification Rates'!$F$16+'Calcification Rates'!$G$16)))*('Calcification Rates'!$H$16+'Calcification Rates'!$I$16)</f>
        <v>56.60231331041399</v>
      </c>
      <c r="T98" s="2">
        <f>$A98*'Calcification Rates'!$F$17*'Calcification Rates'!$H$17</f>
        <v>117.58967948091215</v>
      </c>
      <c r="U98" s="2">
        <f>$A98*('Calcification Rates'!$F$17-'Calcification Rates'!$G$17)*('Calcification Rates'!$H$17-'Calcification Rates'!$I$17)</f>
        <v>90.034113760894797</v>
      </c>
      <c r="V98" s="2">
        <f>$A98*('Calcification Rates'!$F$17+'Calcification Rates'!$G$17)*('Calcification Rates'!$H$17+'Calcification Rates'!$I$17)</f>
        <v>148.44179297795102</v>
      </c>
      <c r="W98" s="2">
        <f>$A98*'Calcification Rates'!$F$22*'Calcification Rates'!$H$22</f>
        <v>17.088000000000001</v>
      </c>
      <c r="X98" s="2">
        <f>$A98*('Calcification Rates'!$F$22-'Calcification Rates'!$G$22)*('Calcification Rates'!$H$22-'Calcification Rates'!$I$22)</f>
        <v>9.6959999999999997</v>
      </c>
      <c r="Y98" s="2">
        <f>$A98*('Calcification Rates'!$F$22+'Calcification Rates'!$G$22)*('Calcification Rates'!$H$22+'Calcification Rates'!$I$22)</f>
        <v>24.48</v>
      </c>
      <c r="Z98" s="2">
        <f>((((((((($A98*2)/PI())/2)+'Calcification Rates'!$F$25)^2)*PI())/2))-((((((($A98*2)/PI())/2)^2)*PI())/2)))*'Calcification Rates'!$H$25</f>
        <v>178.20576029994294</v>
      </c>
      <c r="AA98" s="2">
        <f>((((((((($A98*2)/PI())/2)+('Calcification Rates'!$F$25-'Calcification Rates'!$G$25))^2)*PI())/2))-((((((($A98*2)/PI())/2)^2)*PI())/2)))*('Calcification Rates'!$H$25-'Calcification Rates'!$I$25)</f>
        <v>78.057186676820137</v>
      </c>
      <c r="AB98" s="2">
        <f>((((((((($A98*2)/PI())/2)+('Calcification Rates'!$F$25+'Calcification Rates'!$G$25))^2)*PI())/2))-((((((($A98*2)/PI())/2)^2)*PI())/2)))*('Calcification Rates'!$H$25+'Calcification Rates'!$I$25)</f>
        <v>280.00027892637007</v>
      </c>
      <c r="AC98" s="2">
        <f>((((((((($A98*2)/PI())/2)+'Calcification Rates'!$F$26)^2)*PI())/2))-((((((($A98*2)/PI())/2)^2)*PI())/2)))*'Calcification Rates'!$H$26</f>
        <v>178.20576029994294</v>
      </c>
      <c r="AD98" s="2">
        <f>((((((((($A98*2)/PI())/2)+('Calcification Rates'!$F$26-'Calcification Rates'!$G$26))^2)*PI())/2))-((((((($A98*2)/PI())/2)^2)*PI())/2)))*('Calcification Rates'!$H$26-'Calcification Rates'!$I$26)</f>
        <v>78.057186676820137</v>
      </c>
      <c r="AE98" s="2">
        <f>((((((((($A98*2)/PI())/2)+('Calcification Rates'!$F$26+'Calcification Rates'!$G$26))^2)*PI())/2))-((((((($A98*2)/PI())/2)^2)*PI())/2)))*('Calcification Rates'!$H$26+'Calcification Rates'!$I$26)</f>
        <v>280.00027892637007</v>
      </c>
      <c r="AF98" s="2">
        <f>((((((((($A98*2)/PI())/2)+'Calcification Rates'!$F$27)^2)*PI())/2))-((((((($A98*2)/PI())/2)^2)*PI())/2)))*'Calcification Rates'!$H$27</f>
        <v>178.20576029994294</v>
      </c>
      <c r="AG98" s="2">
        <f>((((((((($A98*2)/PI())/2)+('Calcification Rates'!$F$27-'Calcification Rates'!$G$27))^2)*PI())/2))-((((((($A98*2)/PI())/2)^2)*PI())/2)))*('Calcification Rates'!$H$27-'Calcification Rates'!$I$27)</f>
        <v>78.057186676820137</v>
      </c>
      <c r="AH98" s="2">
        <f>((((((((($A98*2)/PI())/2)+('Calcification Rates'!$F$27+'Calcification Rates'!$G$27))^2)*PI())/2))-((((((($A98*2)/PI())/2)^2)*PI())/2)))*('Calcification Rates'!$H$27+'Calcification Rates'!$I$27)</f>
        <v>280.00027892637007</v>
      </c>
      <c r="AI98" s="2">
        <f>$A98*'Calcification Rates'!$F$29*'Calcification Rates'!$H$29</f>
        <v>154.91519999999997</v>
      </c>
      <c r="AJ98" s="2">
        <f>$A98*('Calcification Rates'!$F$29-'Calcification Rates'!$G$29)*('Calcification Rates'!$H$29-'Calcification Rates'!$I$29)</f>
        <v>143.33567999999997</v>
      </c>
      <c r="AK98" s="2">
        <f>$A98*('Calcification Rates'!$F$29+'Calcification Rates'!$G$29)*('Calcification Rates'!$H$29+'Calcification Rates'!$I$29)</f>
        <v>166.49471999999994</v>
      </c>
      <c r="AL98" s="2">
        <f>(2*'Calcification Rates'!$F$30*'Calcification Rates'!$H$30)+0.1*'Calcification Rates'!$F$30*($A98+(2*'Calcification Rates'!$F$30))*'Calcification Rates'!$H$30</f>
        <v>20.777534958444519</v>
      </c>
      <c r="AM98" s="2">
        <f>(2*('Calcification Rates'!$F$30-'Calcification Rates'!$G$30)*('Calcification Rates'!$H$30-'Calcification Rates'!$I$30))+(0.1*('Calcification Rates'!$F$30-'Calcification Rates'!$G$30)*($A98+(2*'Calcification Rates'!$F$30-'Calcification Rates'!$G$30)))*('Calcification Rates'!$H$30-'Calcification Rates'!$I$30)</f>
        <v>12.124549824359475</v>
      </c>
      <c r="AN98" s="2">
        <f>(2*('Calcification Rates'!$F$30+'Calcification Rates'!$G$30)*('Calcification Rates'!$H$30+'Calcification Rates'!$I$30))+(0.1*('Calcification Rates'!$F$30+'Calcification Rates'!$G$30)*($A98+(2*'Calcification Rates'!$F$30+'Calcification Rates'!$G$30)))*('Calcification Rates'!$H$30+'Calcification Rates'!$I$30)</f>
        <v>31.728036945493088</v>
      </c>
      <c r="AO98" s="2">
        <f>((((((((($A98*2)/PI())/2)+'Calcification Rates'!$F$31)^2)*PI())/2))-((((((($A98*2)/PI())/2)^2)*PI())/2)))*'Calcification Rates'!$H$31</f>
        <v>319.41996584592914</v>
      </c>
      <c r="AP98" s="2">
        <f>((((((((($A98*2)/PI())/2)+('Calcification Rates'!$F$31-'Calcification Rates'!$G$31))^2)*PI())/2))-((((((($A98*2)/PI())/2)^2)*PI())/2)))*('Calcification Rates'!$H$31-'Calcification Rates'!$I$31)</f>
        <v>198.94008331729006</v>
      </c>
      <c r="AQ98" s="2">
        <f>((((((((($A98*2)/PI())/2)+('Calcification Rates'!$F$31+'Calcification Rates'!$G$31))^2)*PI())/2))-((((((($A98*2)/PI())/2)^2)*PI())/2)))*('Calcification Rates'!$H$31+'Calcification Rates'!$I$31)</f>
        <v>469.32541707210561</v>
      </c>
      <c r="AR98" s="2">
        <f>(2*'Calcification Rates'!$F$32*'Calcification Rates'!$H$32)+0.1*'Calcification Rates'!$F$32*($A98+(2*'Calcification Rates'!$F$32))*'Calcification Rates'!$H$32</f>
        <v>20.777534958444519</v>
      </c>
      <c r="AS98" s="2">
        <f>(2*('Calcification Rates'!$F$32-'Calcification Rates'!$G$32)*('Calcification Rates'!$H$32-'Calcification Rates'!$I$32))+(0.1*('Calcification Rates'!$F$32-'Calcification Rates'!$G$32)*($A98+(2*'Calcification Rates'!$F$32-'Calcification Rates'!$G$32)))*('Calcification Rates'!$H$32-'Calcification Rates'!$I$32)</f>
        <v>12.124549824359475</v>
      </c>
      <c r="AT98" s="2">
        <f>(2*('Calcification Rates'!$F$32+'Calcification Rates'!$G$32)*('Calcification Rates'!$H$32+'Calcification Rates'!$I$32))+(0.1*('Calcification Rates'!$F$32+'Calcification Rates'!$G$32)*($A98+(2*'Calcification Rates'!$F$32+'Calcification Rates'!$G$32)))*('Calcification Rates'!$H$32+'Calcification Rates'!$I$32)</f>
        <v>31.728036945493088</v>
      </c>
      <c r="AU98" s="2">
        <f>((((((((($A98*2)/PI())/2)+'Calcification Rates'!$F$36)^2)*PI())/2))-((((((($A98*2)/PI())/2)^2)*PI())/2)))*'Calcification Rates'!$H$36</f>
        <v>125.98466649967257</v>
      </c>
      <c r="AV98" s="2">
        <f>((((((((($A98*2)/PI())/2)+('Calcification Rates'!$F$36-'Calcification Rates'!$G$36))^2)*PI())/2))-((((((($A98*2)/PI())/2)^2)*PI())/2)))*('Calcification Rates'!$H$36-'Calcification Rates'!$I$36)</f>
        <v>96.728754856041846</v>
      </c>
      <c r="AW98" s="2">
        <f>((((((((($A98*2)/PI())/2)+('Calcification Rates'!$F$36+'Calcification Rates'!$G$36))^2)*PI())/2))-((((((($A98*2)/PI())/2)^2)*PI())/2)))*('Calcification Rates'!$H$36+'Calcification Rates'!$I$36)</f>
        <v>158.51290220834278</v>
      </c>
      <c r="AX98" s="2">
        <f>$A98*'Calcification Rates'!$F$37*'Calcification Rates'!$H$37</f>
        <v>124.06988525252525</v>
      </c>
      <c r="AY98" s="2">
        <f>$A98*('Calcification Rates'!$F$37-'Calcification Rates'!$G$37)*('Calcification Rates'!$H$37-'Calcification Rates'!$I$37)</f>
        <v>95.505079434653155</v>
      </c>
      <c r="AZ98" s="2">
        <f>$A98*('Calcification Rates'!$F$37+'Calcification Rates'!$G$37)*('Calcification Rates'!$H$37+'Calcification Rates'!$I$37)</f>
        <v>155.70193745286301</v>
      </c>
      <c r="BA98" s="2">
        <f>$A98*'Calcification Rates'!$F$38*'Calcification Rates'!$H$38</f>
        <v>184.65363200000002</v>
      </c>
      <c r="BB98" s="2">
        <f>$A98*('Calcification Rates'!$F$38-'Calcification Rates'!$G$38)*('Calcification Rates'!$H$38-'Calcification Rates'!$I$38)</f>
        <v>140.8921250909091</v>
      </c>
      <c r="BC98" s="2">
        <f>$A98*('Calcification Rates'!$F$38+'Calcification Rates'!$G$38)*('Calcification Rates'!$H$38+'Calcification Rates'!$I$38)</f>
        <v>233.51472000000004</v>
      </c>
      <c r="BD98" s="2">
        <f>(2*'Calcification Rates'!$F$39*'Calcification Rates'!$H$39)+0.1*'Calcification Rates'!$F$39*(AN98+(2*'Calcification Rates'!$F$39))*'Calcification Rates'!$H$39</f>
        <v>9.5013761720544583</v>
      </c>
      <c r="BE98" s="2">
        <f>(2*('Calcification Rates'!$F$39-'Calcification Rates'!$G$39)*('Calcification Rates'!$H$39-'Calcification Rates'!$I$39))+(0.1*('Calcification Rates'!$F$39-'Calcification Rates'!$G$39)*(AN98+(2*'Calcification Rates'!$F$39-'Calcification Rates'!$G$39)))*('Calcification Rates'!$H$39-'Calcification Rates'!$I$39)</f>
        <v>5.526505326255835</v>
      </c>
      <c r="BF98" s="2">
        <f>(2*('Calcification Rates'!$F$39+'Calcification Rates'!$G$39)*('Calcification Rates'!$H$39+'Calcification Rates'!$I$39))+(0.1*('Calcification Rates'!$F$39+'Calcification Rates'!$G$39)*(AN98+(2*'Calcification Rates'!$F$39+'Calcification Rates'!$G$39)))*('Calcification Rates'!$H$39+'Calcification Rates'!$I$39)</f>
        <v>14.555632125588014</v>
      </c>
      <c r="BG98" s="2">
        <f>((((((((($A98*2)/PI())/2)+'Calcification Rates'!$F$40)^2)*PI())/2))-((((((($A98*2)/PI())/2)^2)*PI())/2)))*'Calcification Rates'!$H$40</f>
        <v>125.98466649967257</v>
      </c>
      <c r="BH98" s="2">
        <f>((((((((($A98*2)/PI())/2)+('Calcification Rates'!$F$40-'Calcification Rates'!$G$40))^2)*PI())/2))-((((((($A98*2)/PI())/2)^2)*PI())/2)))*('Calcification Rates'!$H$40-'Calcification Rates'!$I$40)</f>
        <v>96.728754856041846</v>
      </c>
      <c r="BI98" s="2">
        <f>((((((((($A98*2)/PI())/2)+('Calcification Rates'!$F$40+'Calcification Rates'!$G$40))^2)*PI())/2))-((((((($A98*2)/PI())/2)^2)*PI())/2)))*('Calcification Rates'!$H$40+'Calcification Rates'!$I$40)</f>
        <v>158.51290220834278</v>
      </c>
      <c r="BJ98" s="2">
        <f>((((((((($A98*2)/PI())/2)+'Calcification Rates'!$F$41)^2)*PI())/2))-((((((($A98*2)/PI())/2)^2)*PI())/2)))*'Calcification Rates'!$H$41</f>
        <v>145.03043279906245</v>
      </c>
      <c r="BK98" s="2">
        <f>((((((((($A98*2)/PI())/2)+('Calcification Rates'!$F$41-'Calcification Rates'!$G$41))^2)*PI())/2))-((((((($A98*2)/PI())/2)^2)*PI())/2)))*('Calcification Rates'!$H$41-'Calcification Rates'!$I$41)</f>
        <v>116.53227445993228</v>
      </c>
      <c r="BL98" s="2">
        <f>((((((((($A98*2)/PI())/2)+('Calcification Rates'!$F$41+'Calcification Rates'!$G$41))^2)*PI())/2))-((((((($A98*2)/PI())/2)^2)*PI())/2)))*('Calcification Rates'!$H$41+'Calcification Rates'!$I$41)</f>
        <v>176.32850623555515</v>
      </c>
      <c r="BM98" s="2">
        <f>((((1-'Calcification Rates'!$J$42)*$A98)*'Calcification Rates'!$F$42*0.1)+('Calcification Rates'!$J$42*$A98*'Calcification Rates'!$F$42))*'Calcification Rates'!$H$42</f>
        <v>37.661022166943567</v>
      </c>
      <c r="BN98" s="2">
        <f>((((1-'Calcification Rates'!$J$42)*BI98)*(('Calcification Rates'!$F$42-'Calcification Rates'!$G$42)*0.1))+('Calcification Rates'!$J$42*BI98*('Calcification Rates'!$F$42-'Calcification Rates'!$G$42)))*('Calcification Rates'!$H$42-'Calcification Rates'!$I$42)</f>
        <v>46.884466369515245</v>
      </c>
      <c r="BO98" s="2">
        <f>((((1-'Calcification Rates'!$J$42)*BI98)*(('Calcification Rates'!$F$42+'Calcification Rates'!$G$42)*0.1))+('Calcification Rates'!$J$42*BI98*('Calcification Rates'!$F$42+'Calcification Rates'!$G$42)))*('Calcification Rates'!$H$42+'Calcification Rates'!$I$42)</f>
        <v>79.435717444306093</v>
      </c>
      <c r="BP98" s="2">
        <f>(2*'Calcification Rates'!$F$43*'Calcification Rates'!$H$43)+0.1*'Calcification Rates'!$F$43*($A98+(2*'Calcification Rates'!$F$43))*'Calcification Rates'!$H$43</f>
        <v>20.777534958444519</v>
      </c>
      <c r="BQ98" s="2">
        <f>(2*('Calcification Rates'!$F$43-'Calcification Rates'!$G$43)*('Calcification Rates'!$H$43-'Calcification Rates'!$I$43))+(0.1*('Calcification Rates'!$F$43-'Calcification Rates'!$G$43)*($A98+(2*'Calcification Rates'!$F$43-'Calcification Rates'!$G$43)))*('Calcification Rates'!$H$43-'Calcification Rates'!$I$43)</f>
        <v>12.124549824359475</v>
      </c>
      <c r="BR98" s="2">
        <f>(2*('Calcification Rates'!$F$43+'Calcification Rates'!$G$43)*('Calcification Rates'!$H$43+'Calcification Rates'!$I$43))+(0.1*('Calcification Rates'!$F$43+'Calcification Rates'!$G$43)*($A98+(2*'Calcification Rates'!$F$43+'Calcification Rates'!$G$43)))*('Calcification Rates'!$H$43+'Calcification Rates'!$I$43)</f>
        <v>31.728036945493088</v>
      </c>
      <c r="BS98" s="2">
        <f>$A98*'Calcification Rates'!$F$44*'Calcification Rates'!$H$44</f>
        <v>153.24565333333334</v>
      </c>
      <c r="BT98" s="2">
        <f>$A98*('Calcification Rates'!$F$44-'Calcification Rates'!$G$44)*('Calcification Rates'!$H$44-'Calcification Rates'!$I$44)</f>
        <v>114.03730840301144</v>
      </c>
      <c r="BU98" s="2">
        <f>$A98*('Calcification Rates'!$F$44+'Calcification Rates'!$G$44)*('Calcification Rates'!$H$44+'Calcification Rates'!$I$44)</f>
        <v>196.85909516342147</v>
      </c>
      <c r="BV98" s="2">
        <f>(2*'Calcification Rates'!$F$45*'Calcification Rates'!$H$45)+0.1*'Calcification Rates'!$F$45*($A98+(2*'Calcification Rates'!$F$45))*'Calcification Rates'!$H$45</f>
        <v>20.777534958444519</v>
      </c>
      <c r="BW98" s="2">
        <f>(2*('Calcification Rates'!$F$45-'Calcification Rates'!$G$45)*('Calcification Rates'!$H$45-'Calcification Rates'!$I$45))+(0.1*('Calcification Rates'!$F$45-'Calcification Rates'!$G$45)*($A98+(2*'Calcification Rates'!$F$45-'Calcification Rates'!$G$45)))*('Calcification Rates'!$H$45-'Calcification Rates'!$I$45)</f>
        <v>12.124549824359475</v>
      </c>
      <c r="BX98" s="2">
        <f>(2*('Calcification Rates'!$F$45+'Calcification Rates'!$G$45)*('Calcification Rates'!$H$45+'Calcification Rates'!$I$45))+(0.1*('Calcification Rates'!$F$45+'Calcification Rates'!$G$45)*($A98+(2*'Calcification Rates'!$F$45+'Calcification Rates'!$G$45)))*('Calcification Rates'!$H$45+'Calcification Rates'!$I$45)</f>
        <v>31.728036945493088</v>
      </c>
      <c r="BY98" s="2">
        <f>$A98*'Calcification Rates'!$F$46*'Calcification Rates'!$H$46</f>
        <v>38.937599999999996</v>
      </c>
      <c r="BZ98" s="2">
        <f>$A98*('Calcification Rates'!$F$46-'Calcification Rates'!$G$46)*('Calcification Rates'!$H$46-'Calcification Rates'!$I$46)</f>
        <v>30.031199999999998</v>
      </c>
      <c r="CA98" s="2">
        <f>$A98*('Calcification Rates'!$F$46+'Calcification Rates'!$G$46)*('Calcification Rates'!$H$46+'Calcification Rates'!$I$46)</f>
        <v>48.751200000000004</v>
      </c>
      <c r="CB98" s="2">
        <f>(2*'Calcification Rates'!$F$47*'Calcification Rates'!$H$47)+0.1*'Calcification Rates'!$F$47*(BL98+(2*'Calcification Rates'!$F$47))*'Calcification Rates'!$H$47</f>
        <v>34.870725026677967</v>
      </c>
      <c r="CC98" s="2">
        <f>(2*('Calcification Rates'!$F$47-'Calcification Rates'!$G$47)*('Calcification Rates'!$H$47-'Calcification Rates'!$I$47))+(0.1*('Calcification Rates'!$F$47-'Calcification Rates'!$G$47)*(BL98+(2*'Calcification Rates'!$F$47-'Calcification Rates'!$G$47)))*('Calcification Rates'!$H$47-'Calcification Rates'!$I$47)</f>
        <v>20.370930258685156</v>
      </c>
      <c r="CD98" s="2">
        <f>(2*('Calcification Rates'!$F$47+'Calcification Rates'!$G$47)*('Calcification Rates'!$H$47+'Calcification Rates'!$I$47))+(0.1*('Calcification Rates'!$F$47+'Calcification Rates'!$G$47)*(BL98+(2*'Calcification Rates'!$F$47+'Calcification Rates'!$G$47)))*('Calcification Rates'!$H$47+'Calcification Rates'!$I$47)</f>
        <v>53.190484365768235</v>
      </c>
      <c r="CE98" s="2">
        <f>(2*'Calcification Rates'!$F$48*'Calcification Rates'!$H$48)+0.1*'Calcification Rates'!$F$48*($A98+(2*'Calcification Rates'!$F$48))*'Calcification Rates'!$H$48</f>
        <v>20.777534958444519</v>
      </c>
      <c r="CF98" s="2">
        <f>(2*('Calcification Rates'!$F$48-'Calcification Rates'!$G$48)*('Calcification Rates'!$H$48-'Calcification Rates'!$I$48))+(0.1*('Calcification Rates'!$F$48-'Calcification Rates'!$G$48)*($A98+(2*'Calcification Rates'!$F$48-'Calcification Rates'!$G$48)))*('Calcification Rates'!$H$48-'Calcification Rates'!$I$48)</f>
        <v>12.124549824359475</v>
      </c>
      <c r="CG98" s="2">
        <f>(2*('Calcification Rates'!$F$48+'Calcification Rates'!$G$48)*('Calcification Rates'!$H$48+'Calcification Rates'!$I$48))+(0.1*('Calcification Rates'!$F$48+'Calcification Rates'!$G$48)*($A98+(2*'Calcification Rates'!$F$48+'Calcification Rates'!$G$48)))*('Calcification Rates'!$H$48+'Calcification Rates'!$I$48)</f>
        <v>31.728036945493088</v>
      </c>
      <c r="CH98" s="2">
        <f>((((1-'Calcification Rates'!$J$52)*$A98)*'Calcification Rates'!$F$52*0.1)+('Calcification Rates'!$J$52*$A98*'Calcification Rates'!$F$52))*'Calcification Rates'!$H$52</f>
        <v>212.60819327999999</v>
      </c>
      <c r="CI98" s="2">
        <f>((((1-'Calcification Rates'!$J$52)*$A98)*(('Calcification Rates'!$F$52-'Calcification Rates'!$G$52)*0.1))+('Calcification Rates'!$J$52*$A98*('Calcification Rates'!$F$52-'Calcification Rates'!$G$52)))*('Calcification Rates'!$H$52-'Calcification Rates'!$I$52)</f>
        <v>139.17631371755078</v>
      </c>
      <c r="CJ98" s="2">
        <f>((((1-'Calcification Rates'!$J$52)*$A98)*(('Calcification Rates'!$F$52+'Calcification Rates'!$G$52)*0.1))+('Calcification Rates'!$J$52*$A98*('Calcification Rates'!$F$52+'Calcification Rates'!$G$52)))*('Calcification Rates'!$H$52+'Calcification Rates'!$I$52)</f>
        <v>300.79272494585604</v>
      </c>
      <c r="CK98" s="2">
        <f>((((1-'Calcification Rates'!$J$53)*$A98)*'Calcification Rates'!$F$53*0.1)+('Calcification Rates'!$J$53*$A98*'Calcification Rates'!$F$53))*'Calcification Rates'!$H$53</f>
        <v>254.42538348218193</v>
      </c>
      <c r="CL98" s="2">
        <f>((((1-'Calcification Rates'!$J$53)*$A98)*(('Calcification Rates'!$F$53-'Calcification Rates'!$G$53)*0.1))+('Calcification Rates'!$J$53*$A98*('Calcification Rates'!$F$53-'Calcification Rates'!$G$53)))*('Calcification Rates'!$H$53-'Calcification Rates'!$I$53)</f>
        <v>176.0841992503554</v>
      </c>
      <c r="CM98" s="2">
        <f>((((1-'Calcification Rates'!$J$53)*$A98)*(('Calcification Rates'!$F$53+'Calcification Rates'!$G$53)*0.1))+('Calcification Rates'!$J$53*$A98*('Calcification Rates'!$F$53+'Calcification Rates'!$G$53)))*('Calcification Rates'!$H$53+'Calcification Rates'!$I$53)</f>
        <v>347.10043638818524</v>
      </c>
      <c r="CN98" s="2">
        <f>((((1-'Calcification Rates'!$J$54)*$A98)*'Calcification Rates'!$F$54*0.1)+('Calcification Rates'!$J$54*$A98*'Calcification Rates'!$F$54))*'Calcification Rates'!$H$54</f>
        <v>216.9177720756974</v>
      </c>
      <c r="CO98" s="2">
        <f>((((1-'Calcification Rates'!$J$54)*$A98)*(('Calcification Rates'!$F$54-'Calcification Rates'!$G$54)*0.1))+('Calcification Rates'!$J$54*$A98*('Calcification Rates'!$F$54-'Calcification Rates'!$G$54)))*('Calcification Rates'!$H$54-'Calcification Rates'!$I$54)</f>
        <v>155.14792348825642</v>
      </c>
      <c r="CP98" s="2">
        <f>((((1-'Calcification Rates'!$J$54)*$A98)*(('Calcification Rates'!$F$54+'Calcification Rates'!$G$54)*0.1))+('Calcification Rates'!$J$54*$A98*('Calcification Rates'!$F$54+'Calcification Rates'!$G$54)))*('Calcification Rates'!$H$54+'Calcification Rates'!$I$54)</f>
        <v>288.50572779079414</v>
      </c>
      <c r="CQ98" s="2">
        <f>((((1-'Calcification Rates'!$J$55)*$A98)*'Calcification Rates'!$F$55*0.1)+('Calcification Rates'!$J$55*$A98*'Calcification Rates'!$F$55))*'Calcification Rates'!$H$55</f>
        <v>216.93436145000001</v>
      </c>
      <c r="CR98" s="2">
        <f>((((1-'Calcification Rates'!$J$55)*$A98)*(('Calcification Rates'!$F$55-'Calcification Rates'!$G$55)*0.1))+('Calcification Rates'!$J$55*$A98*('Calcification Rates'!$F$55-'Calcification Rates'!$G$55)))*('Calcification Rates'!$H$55-'Calcification Rates'!$I$55)</f>
        <v>158.51958237891071</v>
      </c>
      <c r="CS98" s="2">
        <f>((((1-'Calcification Rates'!$J$55)*$A98)*(('Calcification Rates'!$F$55+'Calcification Rates'!$G$55)*0.1))+('Calcification Rates'!$J$55*$A98*('Calcification Rates'!$F$55+'Calcification Rates'!$G$55)))*('Calcification Rates'!$H$55+'Calcification Rates'!$I$55)</f>
        <v>284.23249609547389</v>
      </c>
      <c r="CT98" s="2">
        <f>((((1-'Calcification Rates'!$J$56)*$A98)*'Calcification Rates'!$F$56*0.1)+('Calcification Rates'!$J$56*$A98*'Calcification Rates'!$F$56))*'Calcification Rates'!$H$56</f>
        <v>209.5359728</v>
      </c>
      <c r="CU98" s="2">
        <f>((((1-'Calcification Rates'!$J$56)*$A98)*(('Calcification Rates'!$F$56-'Calcification Rates'!$G$56)*0.1))+('Calcification Rates'!$J$56*$A98*('Calcification Rates'!$F$56-'Calcification Rates'!$G$56)))*('Calcification Rates'!$H$56-'Calcification Rates'!$I$56)</f>
        <v>155.26498933327102</v>
      </c>
      <c r="CV98" s="2">
        <f>((((1-'Calcification Rates'!$J$56)*$A98)*(('Calcification Rates'!$F$56+'Calcification Rates'!$G$56)*0.1))+('Calcification Rates'!$J$56*$A98*('Calcification Rates'!$F$56+'Calcification Rates'!$G$56)))*('Calcification Rates'!$H$56+'Calcification Rates'!$I$56)</f>
        <v>271.7882584205982</v>
      </c>
      <c r="CW98" s="2">
        <f>((((1-'Calcification Rates'!$J$57)*$A98)*'Calcification Rates'!$F$57*0.1)+('Calcification Rates'!$J$57*$A98*'Calcification Rates'!$F$57))*'Calcification Rates'!$H$57</f>
        <v>214.29815399999998</v>
      </c>
      <c r="CX98" s="2">
        <f>((((1-'Calcification Rates'!$J$57)*$A98)*(('Calcification Rates'!$F$57-'Calcification Rates'!$G$57)*0.1))+('Calcification Rates'!$J$57*$A98*('Calcification Rates'!$F$57-'Calcification Rates'!$G$57)))*('Calcification Rates'!$H$57-'Calcification Rates'!$I$57)</f>
        <v>140.33566343584107</v>
      </c>
      <c r="CY98" s="2">
        <f>((((1-'Calcification Rates'!$J$57)*$A98)*(('Calcification Rates'!$F$57+'Calcification Rates'!$G$57)*0.1))+('Calcification Rates'!$J$57*$A98*('Calcification Rates'!$F$57+'Calcification Rates'!$G$57)))*('Calcification Rates'!$H$57+'Calcification Rates'!$I$57)</f>
        <v>301.56281482060757</v>
      </c>
      <c r="CZ98" s="2">
        <f>((((1-'Calcification Rates'!$J$58)*$A98)*'Calcification Rates'!$F$58*0.1)+('Calcification Rates'!$J$58*$A98*'Calcification Rates'!$F$58))*'Calcification Rates'!$H$58</f>
        <v>216.9177720756974</v>
      </c>
      <c r="DA98" s="2">
        <f>((((1-'Calcification Rates'!$J$58)*$A98)*(('Calcification Rates'!$F$58-'Calcification Rates'!$G$58)*0.1))+('Calcification Rates'!$J$58*$A98*('Calcification Rates'!$F$58-'Calcification Rates'!$G$58)))*('Calcification Rates'!$H$58-'Calcification Rates'!$I$58)</f>
        <v>155.14792348825642</v>
      </c>
      <c r="DB98" s="2">
        <f>((((1-'Calcification Rates'!$J$58)*$A98)*(('Calcification Rates'!$F$58+'Calcification Rates'!$G$58)*0.1))+('Calcification Rates'!$J$58*$A98*('Calcification Rates'!$F$58+'Calcification Rates'!$G$58)))*('Calcification Rates'!$H$58+'Calcification Rates'!$I$58)</f>
        <v>288.50572779079414</v>
      </c>
      <c r="DC98" s="2">
        <f>((((1-'Calcification Rates'!$J$59)*$A98)*'Calcification Rates'!$F$59*0.1)+('Calcification Rates'!$J$59*$A98*'Calcification Rates'!$F$59))*'Calcification Rates'!$H$59</f>
        <v>179.82187776000001</v>
      </c>
      <c r="DD98" s="2">
        <f>((((1-'Calcification Rates'!$J$59)*$A98)*(('Calcification Rates'!$F$59-'Calcification Rates'!$G$59)*0.1))+('Calcification Rates'!$J$59*$A98*('Calcification Rates'!$F$59-'Calcification Rates'!$G$59)))*('Calcification Rates'!$H$59-'Calcification Rates'!$I$59)</f>
        <v>139.49680319999999</v>
      </c>
      <c r="DE98" s="2">
        <f>((((1-'Calcification Rates'!$J$59)*$A98)*(('Calcification Rates'!$F$59+'Calcification Rates'!$G$59)*0.1))+('Calcification Rates'!$J$59*$A98*('Calcification Rates'!$F$59+'Calcification Rates'!$G$59)))*('Calcification Rates'!$H$59+'Calcification Rates'!$I$59)</f>
        <v>223.97072256000001</v>
      </c>
      <c r="DF98" s="2">
        <f>((((1-'Calcification Rates'!$J$60)*$A98)*'Calcification Rates'!$F$60*0.1)+('Calcification Rates'!$J$60*$A98*'Calcification Rates'!$F$60))*'Calcification Rates'!$H$60</f>
        <v>233.6185299512195</v>
      </c>
      <c r="DG98" s="2">
        <f>((((1-'Calcification Rates'!$J$60)*$A98)*(('Calcification Rates'!$F$60-'Calcification Rates'!$G$60)*0.1))+('Calcification Rates'!$J$60*$A98*('Calcification Rates'!$F$60-'Calcification Rates'!$G$60)))*('Calcification Rates'!$H$60-'Calcification Rates'!$I$60)</f>
        <v>178.48732410650481</v>
      </c>
      <c r="DH98" s="2">
        <f>((((1-'Calcification Rates'!$J$60)*$A98)*(('Calcification Rates'!$F$60+'Calcification Rates'!$G$60)*0.1))+('Calcification Rates'!$J$60*$A98*('Calcification Rates'!$F$60+'Calcification Rates'!$G$60)))*('Calcification Rates'!$H$60+'Calcification Rates'!$I$60)</f>
        <v>295.94320594888734</v>
      </c>
      <c r="DI98" s="2">
        <f>((((1-'Calcification Rates'!$J$61)*$A98)*'Calcification Rates'!$F$61*0.1)+('Calcification Rates'!$J$61*$A98*'Calcification Rates'!$F$61))*'Calcification Rates'!$H$61</f>
        <v>216.9177720756974</v>
      </c>
      <c r="DJ98" s="2">
        <f>((((1-'Calcification Rates'!$J$61)*$A98)*(('Calcification Rates'!$F$61-'Calcification Rates'!$G$61)*0.1))+('Calcification Rates'!$J$61*$A98*('Calcification Rates'!$F$61-'Calcification Rates'!$G$61)))*('Calcification Rates'!$H$61-'Calcification Rates'!$I$61)</f>
        <v>155.14792348825642</v>
      </c>
      <c r="DK98" s="2">
        <f>((((1-'Calcification Rates'!$J$61)*$A98)*(('Calcification Rates'!$F$61+'Calcification Rates'!$G$61)*0.1))+('Calcification Rates'!$J$61*$A98*('Calcification Rates'!$F$61+'Calcification Rates'!$G$61)))*('Calcification Rates'!$H$61+'Calcification Rates'!$I$61)</f>
        <v>288.50572779079414</v>
      </c>
      <c r="DL98" s="2">
        <f>(2*'Calcification Rates'!$F$62*'Calcification Rates'!$H$62)+0.1*'Calcification Rates'!$F$62*(CV98+(2*'Calcification Rates'!$F$62))*'Calcification Rates'!$H$62</f>
        <v>51.618608118954391</v>
      </c>
      <c r="DM98" s="2">
        <f>(2*('Calcification Rates'!$F$62-'Calcification Rates'!$G$62)*('Calcification Rates'!$H$62-'Calcification Rates'!$I$62))+(0.1*('Calcification Rates'!$F$62-'Calcification Rates'!$G$62)*(CV98+(2*'Calcification Rates'!$F$62-'Calcification Rates'!$G$62)))*('Calcification Rates'!$H$62-'Calcification Rates'!$I$62)</f>
        <v>30.170657274346823</v>
      </c>
      <c r="DN98" s="2">
        <f>(2*('Calcification Rates'!$F$62+'Calcification Rates'!$G$62)*('Calcification Rates'!$H$62+'Calcification Rates'!$I$62))+(0.1*('Calcification Rates'!$F$62+'Calcification Rates'!$G$62)*(CV98+(2*'Calcification Rates'!$F$62+'Calcification Rates'!$G$62)))*('Calcification Rates'!$H$62+'Calcification Rates'!$I$62)</f>
        <v>78.695750279914392</v>
      </c>
      <c r="DO98" s="2">
        <f>((((((((($A98*2)/PI())/2)+'Calcification Rates'!$F$63)^2)*PI())/2))-((((((($A98*2)/PI())/2)^2)*PI())/2)))*'Calcification Rates'!$H$63</f>
        <v>102.20351764881498</v>
      </c>
      <c r="DP98" s="2">
        <f>((((((((($A98*2)/PI())/2)+('Calcification Rates'!$F$63-'Calcification Rates'!$G$63))^2)*PI())/2))-((((((($A98*2)/PI())/2)^2)*PI())/2)))*('Calcification Rates'!$H$63-'Calcification Rates'!$I$63)</f>
        <v>75.29334679050298</v>
      </c>
      <c r="DQ98" s="2">
        <f>((((((((($A98*2)/PI())/2)+('Calcification Rates'!$F$63+'Calcification Rates'!$G$63))^2)*PI())/2))-((((((($A98*2)/PI())/2)^2)*PI())/2)))*('Calcification Rates'!$H$63+'Calcification Rates'!$I$63)</f>
        <v>132.12368714230689</v>
      </c>
      <c r="DR98" s="2">
        <f>(2*'Calcification Rates'!$F$64*'Calcification Rates'!$H$64)+0.1*'Calcification Rates'!$F$64*($A98+(2*'Calcification Rates'!$F$64))*'Calcification Rates'!$H$64</f>
        <v>20.777534958444519</v>
      </c>
      <c r="DS98" s="2">
        <f>(2*('Calcification Rates'!$F$64-'Calcification Rates'!$G$64)*('Calcification Rates'!$H$64-'Calcification Rates'!$I$64))+(0.1*('Calcification Rates'!$F$64-'Calcification Rates'!$G$64)*($A98+(2*'Calcification Rates'!$F$64-'Calcification Rates'!$G$64)))*('Calcification Rates'!$H$64-'Calcification Rates'!$I$64)</f>
        <v>12.124549824359475</v>
      </c>
      <c r="DT98" s="2">
        <f>(2*('Calcification Rates'!$F$64+'Calcification Rates'!$G$64)*('Calcification Rates'!$H$64+'Calcification Rates'!$I$64))+(0.1*('Calcification Rates'!$F$64+'Calcification Rates'!$G$64)*($A98+(2*'Calcification Rates'!$F$64+'Calcification Rates'!$G$64)))*('Calcification Rates'!$H$64+'Calcification Rates'!$I$64)</f>
        <v>31.728036945493088</v>
      </c>
      <c r="DU98" s="2">
        <f>((((((((($A98*2)/PI())/2)+'Calcification Rates'!$F$65)^2)*PI())/2))-((((((($A98*2)/PI())/2)^2)*PI())/2)))*'Calcification Rates'!$H$65</f>
        <v>102.20351764881498</v>
      </c>
      <c r="DV98" s="2">
        <f>((((((((($A98*2)/PI())/2)+('Calcification Rates'!$F$65-'Calcification Rates'!$G$65))^2)*PI())/2))-((((((($A98*2)/PI())/2)^2)*PI())/2)))*('Calcification Rates'!$H$65-'Calcification Rates'!$I$65)</f>
        <v>75.29334679050298</v>
      </c>
      <c r="DW98" s="2">
        <f>((((((((($A98*2)/PI())/2)+('Calcification Rates'!$F$65+'Calcification Rates'!$G$65))^2)*PI())/2))-((((((($A98*2)/PI())/2)^2)*PI())/2)))*('Calcification Rates'!$H$65+'Calcification Rates'!$I$65)</f>
        <v>132.12368714230689</v>
      </c>
      <c r="DX98" s="2">
        <f>(2*'Calcification Rates'!$F$66*'Calcification Rates'!$H$66)+0.1*'Calcification Rates'!$F$66*(DH98+(2*'Calcification Rates'!$F$66))*'Calcification Rates'!$H$66</f>
        <v>55.856459444188005</v>
      </c>
      <c r="DY98" s="2">
        <f>(2*('Calcification Rates'!$F$66-'Calcification Rates'!$G$66)*('Calcification Rates'!$H$66-'Calcification Rates'!$I$66))+(0.1*('Calcification Rates'!$F$66-'Calcification Rates'!$G$66)*(DH98+(2*'Calcification Rates'!$F$66-'Calcification Rates'!$G$66)))*('Calcification Rates'!$H$66-'Calcification Rates'!$I$66)</f>
        <v>32.650360881747915</v>
      </c>
      <c r="DZ98" s="2">
        <f>(2*('Calcification Rates'!$F$66+'Calcification Rates'!$G$66)*('Calcification Rates'!$H$66+'Calcification Rates'!$I$66))+(0.1*('Calcification Rates'!$F$66+'Calcification Rates'!$G$66)*(DH98+(2*'Calcification Rates'!$F$66+'Calcification Rates'!$G$66)))*('Calcification Rates'!$H$66+'Calcification Rates'!$I$66)</f>
        <v>85.149552492359177</v>
      </c>
      <c r="EA98" s="2">
        <f>((((((((($A98*2)/PI())/2)+'Calcification Rates'!$F$67)^2)*PI())/2))-((((((($A98*2)/PI())/2)^2)*PI())/2)))*'Calcification Rates'!$H$67</f>
        <v>102.20351764881498</v>
      </c>
      <c r="EB98" s="2">
        <f>((((((((($A98*2)/PI())/2)+('Calcification Rates'!$F$67-'Calcification Rates'!$G$67))^2)*PI())/2))-((((((($A98*2)/PI())/2)^2)*PI())/2)))*('Calcification Rates'!$H$67-'Calcification Rates'!$I$67)</f>
        <v>75.29334679050298</v>
      </c>
      <c r="EC98" s="2">
        <f>((((((((($A98*2)/PI())/2)+('Calcification Rates'!$F$67+'Calcification Rates'!$G$67))^2)*PI())/2))-((((((($A98*2)/PI())/2)^2)*PI())/2)))*('Calcification Rates'!$H$67+'Calcification Rates'!$I$67)</f>
        <v>132.12368714230689</v>
      </c>
      <c r="ED98" s="2">
        <f>((((((((($A98*2)/PI())/2)+'Calcification Rates'!$F$68)^2)*PI())/2))-((((((($A98*2)/PI())/2)^2)*PI())/2)))*'Calcification Rates'!$H$68</f>
        <v>102.20351764881498</v>
      </c>
      <c r="EE98" s="2">
        <f>((((((((($A98*2)/PI())/2)+('Calcification Rates'!$F$68-'Calcification Rates'!$G$68))^2)*PI())/2))-((((((($A98*2)/PI())/2)^2)*PI())/2)))*('Calcification Rates'!$H$68-'Calcification Rates'!$I$68)</f>
        <v>75.29334679050298</v>
      </c>
      <c r="EF98" s="2">
        <f>((((((((($A98*2)/PI())/2)+('Calcification Rates'!$F$68+'Calcification Rates'!$G$68))^2)*PI())/2))-((((((($A98*2)/PI())/2)^2)*PI())/2)))*('Calcification Rates'!$H$68+'Calcification Rates'!$I$68)</f>
        <v>132.12368714230689</v>
      </c>
      <c r="EG98" s="2">
        <f>((((1-'Calcification Rates'!$J$69)*$A98)*'Calcification Rates'!$F$69*0.1)+('Calcification Rates'!$J$69*$A98*'Calcification Rates'!$F$69))*'Calcification Rates'!$H$69</f>
        <v>29.46498720000001</v>
      </c>
      <c r="EH98" s="2">
        <f>((((1-'Calcification Rates'!$J$69)*EC98)*(('Calcification Rates'!$F$69-'Calcification Rates'!$G$69)*0.1))+('Calcification Rates'!$J$69*EC98*('Calcification Rates'!$F$69-'Calcification Rates'!$G$69)))*('Calcification Rates'!$H$69-'Calcification Rates'!$I$69)</f>
        <v>29.966672185890477</v>
      </c>
      <c r="EI98" s="2">
        <f>((((1-'Calcification Rates'!$J$69)*EC98)*(('Calcification Rates'!$F$69+'Calcification Rates'!$G$69)*0.1))+('Calcification Rates'!$J$69*EC98*('Calcification Rates'!$F$69+'Calcification Rates'!$G$69)))*('Calcification Rates'!$H$69+'Calcification Rates'!$I$69)</f>
        <v>52.263991321693887</v>
      </c>
      <c r="EJ98" s="2">
        <f>(2*'Calcification Rates'!$F$70*'Calcification Rates'!$H$70)+0.1*'Calcification Rates'!$F$70*(DT98+(2*'Calcification Rates'!$F$70))*'Calcification Rates'!$H$70</f>
        <v>9.5013761720544583</v>
      </c>
      <c r="EK98" s="2">
        <f>(2*('Calcification Rates'!$F$70-'Calcification Rates'!$G$70)*('Calcification Rates'!$H$70-'Calcification Rates'!$I$70))+(0.1*('Calcification Rates'!$F$70-'Calcification Rates'!$G$70)*(DT98+(2*'Calcification Rates'!$F$70-'Calcification Rates'!$G$70)))*('Calcification Rates'!$H$70-'Calcification Rates'!$I$70)</f>
        <v>5.526505326255835</v>
      </c>
      <c r="EL98" s="2">
        <f>(2*('Calcification Rates'!$F$70+'Calcification Rates'!$G$70)*('Calcification Rates'!$H$70+'Calcification Rates'!$I$70))+(0.1*('Calcification Rates'!$F$70+'Calcification Rates'!$G$70)*(DT98+(2*'Calcification Rates'!$F$70+'Calcification Rates'!$G$70)))*('Calcification Rates'!$H$70+'Calcification Rates'!$I$70)</f>
        <v>14.555632125588014</v>
      </c>
      <c r="EM98" s="2">
        <f>((((1-'Calcification Rates'!$J$71)*$A98)*'Calcification Rates'!$F$71*0.1)+('Calcification Rates'!$J$71*$A98*'Calcification Rates'!$F$71))*'Calcification Rates'!$H$71</f>
        <v>216.9177720756974</v>
      </c>
      <c r="EN98" s="2">
        <f>((((1-'Calcification Rates'!$J$71)*$A98)*(('Calcification Rates'!$F$71-'Calcification Rates'!$G$71)*0.1))+('Calcification Rates'!$J$71*$A98*('Calcification Rates'!$F$71-'Calcification Rates'!$G$71)))*('Calcification Rates'!$H$71-'Calcification Rates'!$I$71)</f>
        <v>155.14792348825642</v>
      </c>
      <c r="EO98" s="2">
        <f>((((1-'Calcification Rates'!$J$71)*$A98)*(('Calcification Rates'!$F$71+'Calcification Rates'!$G$71)*0.1))+('Calcification Rates'!$J$71*$A98*('Calcification Rates'!$F$71+'Calcification Rates'!$G$71)))*('Calcification Rates'!$H$71+'Calcification Rates'!$I$71)</f>
        <v>288.50572779079414</v>
      </c>
      <c r="EP98" s="2">
        <f>(2*'Calcification Rates'!$F$72*'Calcification Rates'!$H$72)+0.1*'Calcification Rates'!$F$72*($A98+(2*'Calcification Rates'!$F$72))*'Calcification Rates'!$H$72</f>
        <v>20.777534958444519</v>
      </c>
      <c r="EQ98" s="2">
        <f>(2*('Calcification Rates'!$F$72-'Calcification Rates'!$G$72)*('Calcification Rates'!$H$72-'Calcification Rates'!$I$72))+(0.1*('Calcification Rates'!$F$72-'Calcification Rates'!$G$72)*($A98+(2*'Calcification Rates'!$F$72-'Calcification Rates'!$G$72)))*('Calcification Rates'!$H$72-'Calcification Rates'!$I$72)</f>
        <v>12.124549824359475</v>
      </c>
      <c r="ER98" s="2">
        <f>(2*('Calcification Rates'!$F$72+'Calcification Rates'!$G$72)*('Calcification Rates'!$H$72+'Calcification Rates'!$I$72))+(0.1*('Calcification Rates'!$F$72+'Calcification Rates'!$G$72)*($A98+(2*'Calcification Rates'!$F$72+'Calcification Rates'!$G$72)))*('Calcification Rates'!$H$72+'Calcification Rates'!$I$72)</f>
        <v>31.728036945493088</v>
      </c>
      <c r="ES98" s="2">
        <f>$A98*'Calcification Rates'!$F$73*'Calcification Rates'!$H$73</f>
        <v>129.60000000000002</v>
      </c>
      <c r="ET98" s="2">
        <f>$A98*('Calcification Rates'!$F$73-'Calcification Rates'!$G$73)*('Calcification Rates'!$H$73-'Calcification Rates'!$I$73)</f>
        <v>90.738240000000019</v>
      </c>
      <c r="EU98" s="2">
        <f>$A98*('Calcification Rates'!$F$73+'Calcification Rates'!$G$73)*('Calcification Rates'!$H$73+'Calcification Rates'!$I$73)</f>
        <v>175.33824000000004</v>
      </c>
      <c r="EV98" s="2">
        <f>(2*'Calcification Rates'!$F$74*'Calcification Rates'!$H$74)+0.1*'Calcification Rates'!$F$74*($A98+(2*'Calcification Rates'!$F$74))*'Calcification Rates'!$H$74</f>
        <v>20.777534958444519</v>
      </c>
      <c r="EW98" s="2">
        <f>(2*('Calcification Rates'!$F$74-'Calcification Rates'!$G$74)*('Calcification Rates'!$H$74-'Calcification Rates'!$I$74))+(0.1*('Calcification Rates'!$F$74-'Calcification Rates'!$G$74)*($A98+(2*'Calcification Rates'!$F$74-'Calcification Rates'!$G$74)))*('Calcification Rates'!$H$74-'Calcification Rates'!$I$74)</f>
        <v>12.124549824359475</v>
      </c>
      <c r="EX98" s="2">
        <f>(2*('Calcification Rates'!$F$74+'Calcification Rates'!$G$74)*('Calcification Rates'!$H$74+'Calcification Rates'!$I$74))+(0.1*('Calcification Rates'!$F$74+'Calcification Rates'!$G$74)*($A98+(2*'Calcification Rates'!$F$74+'Calcification Rates'!$G$74)))*('Calcification Rates'!$H$74+'Calcification Rates'!$I$74)</f>
        <v>31.728036945493088</v>
      </c>
      <c r="EY98" s="2">
        <f>$A98*'Calcification Rates'!$F$75*'Calcification Rates'!$H$75</f>
        <v>80.939506938775523</v>
      </c>
      <c r="EZ98" s="2">
        <f>$A98*('Calcification Rates'!$F$75-'Calcification Rates'!$G$75)*('Calcification Rates'!$H$75-'Calcification Rates'!$I$75)</f>
        <v>62.832106694487948</v>
      </c>
      <c r="FA98" s="2">
        <f>$A98*('Calcification Rates'!$F$75+'Calcification Rates'!$G$75)*('Calcification Rates'!$H$75+'Calcification Rates'!$I$75)</f>
        <v>101.15272160781764</v>
      </c>
      <c r="FB98" s="2">
        <f>((((1-'Calcification Rates'!$J$76)*$A98)*'Calcification Rates'!$F$76*0.1)+('Calcification Rates'!$J$76*$A98*'Calcification Rates'!$F$76))*'Calcification Rates'!$H$76</f>
        <v>55.41696000000001</v>
      </c>
      <c r="FC98" s="2">
        <f>((((1-'Calcification Rates'!$J$76)*$A98)*(('Calcification Rates'!$F$76-'Calcification Rates'!$G$76)*0.1))+('Calcification Rates'!$J$76*$A98*('Calcification Rates'!$F$76-'Calcification Rates'!$G$76)))*('Calcification Rates'!$H$76-'Calcification Rates'!$I$76)</f>
        <v>38.786946048000004</v>
      </c>
      <c r="FD98" s="2">
        <f>((((1-'Calcification Rates'!$J$76)*$A98)*(('Calcification Rates'!$F$76+'Calcification Rates'!$G$76)*0.1))+('Calcification Rates'!$J$76*$A98*('Calcification Rates'!$F$76+'Calcification Rates'!$G$76)))*('Calcification Rates'!$H$76+'Calcification Rates'!$I$76)</f>
        <v>74.992693248000009</v>
      </c>
      <c r="FE98" s="113">
        <f>$A98*'Calcification Rates'!$F$77*'Calcification Rates'!$H$77</f>
        <v>169.92000000000002</v>
      </c>
      <c r="FF98" s="113">
        <f>$A98*('Calcification Rates'!$F$77-'Calcification Rates'!$G$77)*('Calcification Rates'!$H$77-'Calcification Rates'!$I$77)</f>
        <v>118.74240000000002</v>
      </c>
      <c r="FG98" s="113">
        <f>$A98*('Calcification Rates'!$F$77+'Calcification Rates'!$G$77)*('Calcification Rates'!$H$77+'Calcification Rates'!$I$77)</f>
        <v>230.20800000000003</v>
      </c>
      <c r="FH98" s="113">
        <f>$A98*'Calcification Rates'!$F$81*'Calcification Rates'!$H$81</f>
        <v>17.088000000000001</v>
      </c>
      <c r="FI98" s="113">
        <f>$A98*('Calcification Rates'!$F$81-'Calcification Rates'!$G$81)*('Calcification Rates'!$H$81-'Calcification Rates'!$I$81)</f>
        <v>9.6959999999999997</v>
      </c>
      <c r="FJ98" s="113">
        <f>$A98*('Calcification Rates'!$F$81+'Calcification Rates'!$G$81)*('Calcification Rates'!$H$81+'Calcification Rates'!$I$81)</f>
        <v>24.48</v>
      </c>
      <c r="FK98" s="113">
        <f>$A98*'Calcification Rates'!$F$84*'Calcification Rates'!$H$84</f>
        <v>17.088000000000001</v>
      </c>
      <c r="FL98" s="113">
        <f>$A98*('Calcification Rates'!$F$84-'Calcification Rates'!$G$84)*('Calcification Rates'!$H$84-'Calcification Rates'!$I$84)</f>
        <v>9.6959999999999997</v>
      </c>
      <c r="FM98" s="113">
        <f>$A98*('Calcification Rates'!$F$84+'Calcification Rates'!$G$84)*('Calcification Rates'!$H$84+'Calcification Rates'!$I$84)</f>
        <v>24.48</v>
      </c>
    </row>
    <row r="99" spans="1:169" x14ac:dyDescent="0.3">
      <c r="A99" s="1">
        <v>97</v>
      </c>
      <c r="B99" s="2">
        <f>((((1-'Calcification Rates'!$J$11)*A99)*'Calcification Rates'!$F$11*0.1)+('Calcification Rates'!$J$11*A99*'Calcification Rates'!$F$11))*'Calcification Rates'!$H$11</f>
        <v>219.17733220148588</v>
      </c>
      <c r="C99" s="2">
        <f>((((1-'Calcification Rates'!$J$11)*A99)*(('Calcification Rates'!$F$11-'Calcification Rates'!$G$11)*0.1))+('Calcification Rates'!$J$11*A99*('Calcification Rates'!$F$11-'Calcification Rates'!$G$11)))*('Calcification Rates'!$H$11-'Calcification Rates'!$I$11)</f>
        <v>156.76404769125907</v>
      </c>
      <c r="D99" s="2">
        <f>((((1-'Calcification Rates'!$J$11)*A99)*(('Calcification Rates'!$F$11+'Calcification Rates'!$G$11)*0.1))+('Calcification Rates'!$J$11*A99*('Calcification Rates'!$F$11+'Calcification Rates'!$G$11)))*('Calcification Rates'!$H$11+'Calcification Rates'!$I$11)</f>
        <v>291.51099578861488</v>
      </c>
      <c r="E99" s="2">
        <f>((((1-'Calcification Rates'!$J$12)*A99)*'Calcification Rates'!$F$12*0.1)+('Calcification Rates'!$J$12*A99*'Calcification Rates'!$F$12))*'Calcification Rates'!$H$12</f>
        <v>38.053324481182564</v>
      </c>
      <c r="F99" s="2">
        <f>((((1-'Calcification Rates'!$J$12)*A99)*(('Calcification Rates'!$F$12-'Calcification Rates'!$G$12)*0.1))+('Calcification Rates'!$J$12*A99*('Calcification Rates'!$F$12-'Calcification Rates'!$G$12)))*('Calcification Rates'!$H$12-'Calcification Rates'!$I$12)</f>
        <v>28.690366364408291</v>
      </c>
      <c r="G99" s="2">
        <f>((((1-'Calcification Rates'!$J$12)*A99)*(('Calcification Rates'!$F$12+'Calcification Rates'!$G$12)*0.1))+('Calcification Rates'!$J$12*A99*('Calcification Rates'!$F$12+'Calcification Rates'!$G$12)))*('Calcification Rates'!$H$12+'Calcification Rates'!$I$12)</f>
        <v>48.6096998083488</v>
      </c>
      <c r="H99" s="2">
        <f>(2*'Calcification Rates'!$F$13*'Calcification Rates'!$H$13)+0.1*'Calcification Rates'!$F$13*(A99+(2*'Calcification Rates'!$F$13))*'Calcification Rates'!$H$13</f>
        <v>20.952979401876675</v>
      </c>
      <c r="I99" s="2">
        <f>(2*('Calcification Rates'!$F$13-'Calcification Rates'!$G$13)*('Calcification Rates'!$H$13-'Calcification Rates'!$I$13))+(0.1*('Calcification Rates'!$F$13-'Calcification Rates'!$G$13)*(A99+(2*'Calcification Rates'!$F$13-'Calcification Rates'!$G$13)))*('Calcification Rates'!$H$13-'Calcification Rates'!$I$13)</f>
        <v>12.227208031523741</v>
      </c>
      <c r="J99" s="2">
        <f>(2*('Calcification Rates'!$F$13+'Calcification Rates'!$G$13)*('Calcification Rates'!$H$13+'Calcification Rates'!$I$13))+(0.1*('Calcification Rates'!$F$13+'Calcification Rates'!$G$13)*(A99+(2*'Calcification Rates'!$F$13+'Calcification Rates'!$G$13)))*('Calcification Rates'!$H$13+'Calcification Rates'!$I$13)</f>
        <v>31.99522039537996</v>
      </c>
      <c r="K99" s="2">
        <f>(2*'Calcification Rates'!$F$14*'Calcification Rates'!$H$14)+0.1*'Calcification Rates'!$F$14*(A99+(2*'Calcification Rates'!$F$14))*'Calcification Rates'!$H$14</f>
        <v>38.992344892013548</v>
      </c>
      <c r="L99" s="2">
        <f>(2*('Calcification Rates'!$F$14-'Calcification Rates'!$G$14)*('Calcification Rates'!$H$14-'Calcification Rates'!$I$14))+(0.1*('Calcification Rates'!$F$14-'Calcification Rates'!$G$14)*(A99+(2*'Calcification Rates'!$F$14-'Calcification Rates'!$G$14)))*('Calcification Rates'!$H$14-'Calcification Rates'!$I$14)</f>
        <v>24.380726949793811</v>
      </c>
      <c r="M99" s="2">
        <f>(2*('Calcification Rates'!$F$14+'Calcification Rates'!$G$14)*('Calcification Rates'!$H$14+'Calcification Rates'!$I$14))+(0.1*('Calcification Rates'!$F$14+'Calcification Rates'!$G$14)*(A99+(2*'Calcification Rates'!$F$14+'Calcification Rates'!$G$14)))*('Calcification Rates'!$H$14+'Calcification Rates'!$I$14)</f>
        <v>57.069672598534169</v>
      </c>
      <c r="N99" s="2">
        <f>((((((((($A99*2)/PI())/2)+'Calcification Rates'!$F$15)^2)*PI())/2))-((((((($A99*2)/PI())/2)^2)*PI())/2)))*'Calcification Rates'!$H$15</f>
        <v>120.54765030644722</v>
      </c>
      <c r="O99" s="2">
        <f>((((((((($A99*2)/PI())/2)+('Calcification Rates'!$F$15-'Calcification Rates'!$G$15))^2)*PI())/2))-((((((($A99*2)/PI())/2)^2)*PI())/2)))*('Calcification Rates'!$H$15-'Calcification Rates'!$I$15)</f>
        <v>92.084448123227432</v>
      </c>
      <c r="P99" s="2">
        <f>((((((((($A99*2)/PI())/2)+('Calcification Rates'!$F$15+'Calcification Rates'!$G$15))^2)*PI())/2))-((((((($A99*2)/PI())/2)^2)*PI())/2)))*('Calcification Rates'!$H$15+'Calcification Rates'!$I$15)</f>
        <v>152.52946141314996</v>
      </c>
      <c r="Q99" s="2">
        <f>(2*'Calcification Rates'!$F$16*'Calcification Rates'!$H$16)+0.1*'Calcification Rates'!$F$16*(A99+(2*'Calcification Rates'!$F$16))*'Calcification Rates'!$H$16</f>
        <v>38.992344892013548</v>
      </c>
      <c r="R99" s="2">
        <f>(2*('Calcification Rates'!$F$16-'Calcification Rates'!$G$16)*('Calcification Rates'!$H$16-'Calcification Rates'!$I$16))+(0.1*('Calcification Rates'!$F$16-'Calcification Rates'!$G$16)*(A99+(2*'Calcification Rates'!$F$16-'Calcification Rates'!$G$16)))*('Calcification Rates'!$H$16-'Calcification Rates'!$I$16)</f>
        <v>24.380726949793811</v>
      </c>
      <c r="S99" s="2">
        <f>(2*('Calcification Rates'!$F$16+'Calcification Rates'!$G$16)*('Calcification Rates'!$H$16+'Calcification Rates'!$I$16))+(0.1*('Calcification Rates'!$F$16+'Calcification Rates'!$G$16)*(A99+(2*'Calcification Rates'!$F$16+'Calcification Rates'!$G$16)))*('Calcification Rates'!$H$16+'Calcification Rates'!$I$16)</f>
        <v>57.069672598534169</v>
      </c>
      <c r="T99" s="2">
        <f>$A99*'Calcification Rates'!$F$17*'Calcification Rates'!$H$17</f>
        <v>118.81457197550499</v>
      </c>
      <c r="U99" s="2">
        <f>$A99*('Calcification Rates'!$F$17-'Calcification Rates'!$G$17)*('Calcification Rates'!$H$17-'Calcification Rates'!$I$17)</f>
        <v>90.971969112570775</v>
      </c>
      <c r="V99" s="2">
        <f>$A99*('Calcification Rates'!$F$17+'Calcification Rates'!$G$17)*('Calcification Rates'!$H$17+'Calcification Rates'!$I$17)</f>
        <v>149.98806165480471</v>
      </c>
      <c r="W99" s="2">
        <f>$A99*'Calcification Rates'!$F$22*'Calcification Rates'!$H$22</f>
        <v>17.265999999999998</v>
      </c>
      <c r="X99" s="2">
        <f>$A99*('Calcification Rates'!$F$22-'Calcification Rates'!$G$22)*('Calcification Rates'!$H$22-'Calcification Rates'!$I$22)</f>
        <v>9.7969999999999988</v>
      </c>
      <c r="Y99" s="2">
        <f>$A99*('Calcification Rates'!$F$22+'Calcification Rates'!$G$22)*('Calcification Rates'!$H$22+'Calcification Rates'!$I$22)</f>
        <v>24.734999999999999</v>
      </c>
      <c r="Z99" s="2">
        <f>((((((((($A99*2)/PI())/2)+'Calcification Rates'!$F$25)^2)*PI())/2))-((((((($A99*2)/PI())/2)^2)*PI())/2)))*'Calcification Rates'!$H$25</f>
        <v>180.03457029994314</v>
      </c>
      <c r="AA99" s="2">
        <f>((((((((($A99*2)/PI())/2)+('Calcification Rates'!$F$25-'Calcification Rates'!$G$25))^2)*PI())/2))-((((((($A99*2)/PI())/2)^2)*PI())/2)))*('Calcification Rates'!$H$25-'Calcification Rates'!$I$25)</f>
        <v>78.864917871014185</v>
      </c>
      <c r="AB99" s="2">
        <f>((((((((($A99*2)/PI())/2)+('Calcification Rates'!$F$25+'Calcification Rates'!$G$25))^2)*PI())/2))-((((((($A99*2)/PI())/2)^2)*PI())/2)))*('Calcification Rates'!$H$25+'Calcification Rates'!$I$25)</f>
        <v>282.85016773217734</v>
      </c>
      <c r="AC99" s="2">
        <f>((((((((($A99*2)/PI())/2)+'Calcification Rates'!$F$26)^2)*PI())/2))-((((((($A99*2)/PI())/2)^2)*PI())/2)))*'Calcification Rates'!$H$26</f>
        <v>180.03457029994314</v>
      </c>
      <c r="AD99" s="2">
        <f>((((((((($A99*2)/PI())/2)+('Calcification Rates'!$F$26-'Calcification Rates'!$G$26))^2)*PI())/2))-((((((($A99*2)/PI())/2)^2)*PI())/2)))*('Calcification Rates'!$H$26-'Calcification Rates'!$I$26)</f>
        <v>78.864917871014185</v>
      </c>
      <c r="AE99" s="2">
        <f>((((((((($A99*2)/PI())/2)+('Calcification Rates'!$F$26+'Calcification Rates'!$G$26))^2)*PI())/2))-((((((($A99*2)/PI())/2)^2)*PI())/2)))*('Calcification Rates'!$H$26+'Calcification Rates'!$I$26)</f>
        <v>282.85016773217734</v>
      </c>
      <c r="AF99" s="2">
        <f>((((((((($A99*2)/PI())/2)+'Calcification Rates'!$F$27)^2)*PI())/2))-((((((($A99*2)/PI())/2)^2)*PI())/2)))*'Calcification Rates'!$H$27</f>
        <v>180.03457029994314</v>
      </c>
      <c r="AG99" s="2">
        <f>((((((((($A99*2)/PI())/2)+('Calcification Rates'!$F$27-'Calcification Rates'!$G$27))^2)*PI())/2))-((((((($A99*2)/PI())/2)^2)*PI())/2)))*('Calcification Rates'!$H$27-'Calcification Rates'!$I$27)</f>
        <v>78.864917871014185</v>
      </c>
      <c r="AH99" s="2">
        <f>((((((((($A99*2)/PI())/2)+('Calcification Rates'!$F$27+'Calcification Rates'!$G$27))^2)*PI())/2))-((((((($A99*2)/PI())/2)^2)*PI())/2)))*('Calcification Rates'!$H$27+'Calcification Rates'!$I$27)</f>
        <v>282.85016773217734</v>
      </c>
      <c r="AI99" s="2">
        <f>$A99*'Calcification Rates'!$F$29*'Calcification Rates'!$H$29</f>
        <v>156.52889999999996</v>
      </c>
      <c r="AJ99" s="2">
        <f>$A99*('Calcification Rates'!$F$29-'Calcification Rates'!$G$29)*('Calcification Rates'!$H$29-'Calcification Rates'!$I$29)</f>
        <v>144.82875999999996</v>
      </c>
      <c r="AK99" s="2">
        <f>$A99*('Calcification Rates'!$F$29+'Calcification Rates'!$G$29)*('Calcification Rates'!$H$29+'Calcification Rates'!$I$29)</f>
        <v>168.22903999999997</v>
      </c>
      <c r="AL99" s="2">
        <f>(2*'Calcification Rates'!$F$30*'Calcification Rates'!$H$30)+0.1*'Calcification Rates'!$F$30*($A99+(2*'Calcification Rates'!$F$30))*'Calcification Rates'!$H$30</f>
        <v>20.952979401876675</v>
      </c>
      <c r="AM99" s="2">
        <f>(2*('Calcification Rates'!$F$30-'Calcification Rates'!$G$30)*('Calcification Rates'!$H$30-'Calcification Rates'!$I$30))+(0.1*('Calcification Rates'!$F$30-'Calcification Rates'!$G$30)*($A99+(2*'Calcification Rates'!$F$30-'Calcification Rates'!$G$30)))*('Calcification Rates'!$H$30-'Calcification Rates'!$I$30)</f>
        <v>12.227208031523741</v>
      </c>
      <c r="AN99" s="2">
        <f>(2*('Calcification Rates'!$F$30+'Calcification Rates'!$G$30)*('Calcification Rates'!$H$30+'Calcification Rates'!$I$30))+(0.1*('Calcification Rates'!$F$30+'Calcification Rates'!$G$30)*($A99+(2*'Calcification Rates'!$F$30+'Calcification Rates'!$G$30)))*('Calcification Rates'!$H$30+'Calcification Rates'!$I$30)</f>
        <v>31.99522039537996</v>
      </c>
      <c r="AO99" s="2">
        <f>((((((((($A99*2)/PI())/2)+'Calcification Rates'!$F$31)^2)*PI())/2))-((((((($A99*2)/PI())/2)^2)*PI())/2)))*'Calcification Rates'!$H$31</f>
        <v>322.62675132774109</v>
      </c>
      <c r="AP99" s="2">
        <f>((((((((($A99*2)/PI())/2)+('Calcification Rates'!$F$31-'Calcification Rates'!$G$31))^2)*PI())/2))-((((((($A99*2)/PI())/2)^2)*PI())/2)))*('Calcification Rates'!$H$31-'Calcification Rates'!$I$31)</f>
        <v>200.95376183327548</v>
      </c>
      <c r="AQ99" s="2">
        <f>((((((((($A99*2)/PI())/2)+('Calcification Rates'!$F$31+'Calcification Rates'!$G$31))^2)*PI())/2))-((((((($A99*2)/PI())/2)^2)*PI())/2)))*('Calcification Rates'!$H$31+'Calcification Rates'!$I$31)</f>
        <v>473.99900995330773</v>
      </c>
      <c r="AR99" s="2">
        <f>(2*'Calcification Rates'!$F$32*'Calcification Rates'!$H$32)+0.1*'Calcification Rates'!$F$32*($A99+(2*'Calcification Rates'!$F$32))*'Calcification Rates'!$H$32</f>
        <v>20.952979401876675</v>
      </c>
      <c r="AS99" s="2">
        <f>(2*('Calcification Rates'!$F$32-'Calcification Rates'!$G$32)*('Calcification Rates'!$H$32-'Calcification Rates'!$I$32))+(0.1*('Calcification Rates'!$F$32-'Calcification Rates'!$G$32)*($A99+(2*'Calcification Rates'!$F$32-'Calcification Rates'!$G$32)))*('Calcification Rates'!$H$32-'Calcification Rates'!$I$32)</f>
        <v>12.227208031523741</v>
      </c>
      <c r="AT99" s="2">
        <f>(2*('Calcification Rates'!$F$32+'Calcification Rates'!$G$32)*('Calcification Rates'!$H$32+'Calcification Rates'!$I$32))+(0.1*('Calcification Rates'!$F$32+'Calcification Rates'!$G$32)*($A99+(2*'Calcification Rates'!$F$32+'Calcification Rates'!$G$32)))*('Calcification Rates'!$H$32+'Calcification Rates'!$I$32)</f>
        <v>31.99522039537996</v>
      </c>
      <c r="AU99" s="2">
        <f>((((((((($A99*2)/PI())/2)+'Calcification Rates'!$F$36)^2)*PI())/2))-((((((($A99*2)/PI())/2)^2)*PI())/2)))*'Calcification Rates'!$H$36</f>
        <v>127.2770611377198</v>
      </c>
      <c r="AV99" s="2">
        <f>((((((((($A99*2)/PI())/2)+('Calcification Rates'!$F$36-'Calcification Rates'!$G$36))^2)*PI())/2))-((((((($A99*2)/PI())/2)^2)*PI())/2)))*('Calcification Rates'!$H$36-'Calcification Rates'!$I$36)</f>
        <v>97.723599433486399</v>
      </c>
      <c r="AW99" s="2">
        <f>((((((((($A99*2)/PI())/2)+('Calcification Rates'!$F$36+'Calcification Rates'!$G$36))^2)*PI())/2))-((((((($A99*2)/PI())/2)^2)*PI())/2)))*('Calcification Rates'!$H$36+'Calcification Rates'!$I$36)</f>
        <v>160.13479739014369</v>
      </c>
      <c r="AX99" s="2">
        <f>$A99*'Calcification Rates'!$F$37*'Calcification Rates'!$H$37</f>
        <v>125.36227989057241</v>
      </c>
      <c r="AY99" s="2">
        <f>$A99*('Calcification Rates'!$F$37-'Calcification Rates'!$G$37)*('Calcification Rates'!$H$37-'Calcification Rates'!$I$37)</f>
        <v>96.499924012097452</v>
      </c>
      <c r="AZ99" s="2">
        <f>$A99*('Calcification Rates'!$F$37+'Calcification Rates'!$G$37)*('Calcification Rates'!$H$37+'Calcification Rates'!$I$37)</f>
        <v>157.32383263466363</v>
      </c>
      <c r="BA99" s="2">
        <f>$A99*'Calcification Rates'!$F$38*'Calcification Rates'!$H$38</f>
        <v>186.57710733333334</v>
      </c>
      <c r="BB99" s="2">
        <f>$A99*('Calcification Rates'!$F$38-'Calcification Rates'!$G$38)*('Calcification Rates'!$H$38-'Calcification Rates'!$I$38)</f>
        <v>142.3597513939394</v>
      </c>
      <c r="BC99" s="2">
        <f>$A99*('Calcification Rates'!$F$38+'Calcification Rates'!$G$38)*('Calcification Rates'!$H$38+'Calcification Rates'!$I$38)</f>
        <v>235.94716500000004</v>
      </c>
      <c r="BD99" s="2">
        <f>(2*'Calcification Rates'!$F$39*'Calcification Rates'!$H$39)+0.1*'Calcification Rates'!$F$39*(AN99+(2*'Calcification Rates'!$F$39))*'Calcification Rates'!$H$39</f>
        <v>9.5482520237141451</v>
      </c>
      <c r="BE99" s="2">
        <f>(2*('Calcification Rates'!$F$39-'Calcification Rates'!$G$39)*('Calcification Rates'!$H$39-'Calcification Rates'!$I$39))+(0.1*('Calcification Rates'!$F$39-'Calcification Rates'!$G$39)*(AN99+(2*'Calcification Rates'!$F$39-'Calcification Rates'!$G$39)))*('Calcification Rates'!$H$39-'Calcification Rates'!$I$39)</f>
        <v>5.5539339002051857</v>
      </c>
      <c r="BF99" s="2">
        <f>(2*('Calcification Rates'!$F$39+'Calcification Rates'!$G$39)*('Calcification Rates'!$H$39+'Calcification Rates'!$I$39))+(0.1*('Calcification Rates'!$F$39+'Calcification Rates'!$G$39)*(AN99+(2*'Calcification Rates'!$F$39+'Calcification Rates'!$G$39)))*('Calcification Rates'!$H$39+'Calcification Rates'!$I$39)</f>
        <v>14.627019121481466</v>
      </c>
      <c r="BG99" s="2">
        <f>((((((((($A99*2)/PI())/2)+'Calcification Rates'!$F$40)^2)*PI())/2))-((((((($A99*2)/PI())/2)^2)*PI())/2)))*'Calcification Rates'!$H$40</f>
        <v>127.2770611377198</v>
      </c>
      <c r="BH99" s="2">
        <f>((((((((($A99*2)/PI())/2)+('Calcification Rates'!$F$40-'Calcification Rates'!$G$40))^2)*PI())/2))-((((((($A99*2)/PI())/2)^2)*PI())/2)))*('Calcification Rates'!$H$40-'Calcification Rates'!$I$40)</f>
        <v>97.723599433486399</v>
      </c>
      <c r="BI99" s="2">
        <f>((((((((($A99*2)/PI())/2)+('Calcification Rates'!$F$40+'Calcification Rates'!$G$40))^2)*PI())/2))-((((((($A99*2)/PI())/2)^2)*PI())/2)))*('Calcification Rates'!$H$40+'Calcification Rates'!$I$40)</f>
        <v>160.13479739014369</v>
      </c>
      <c r="BJ99" s="2">
        <f>((((((((($A99*2)/PI())/2)+'Calcification Rates'!$F$41)^2)*PI())/2))-((((((($A99*2)/PI())/2)^2)*PI())/2)))*'Calcification Rates'!$H$41</f>
        <v>146.51728467785077</v>
      </c>
      <c r="BK99" s="2">
        <f>((((((((($A99*2)/PI())/2)+('Calcification Rates'!$F$41-'Calcification Rates'!$G$41))^2)*PI())/2))-((((((($A99*2)/PI())/2)^2)*PI())/2)))*('Calcification Rates'!$H$41-'Calcification Rates'!$I$41)</f>
        <v>117.72954597712054</v>
      </c>
      <c r="BL99" s="2">
        <f>((((((((($A99*2)/PI())/2)+('Calcification Rates'!$F$41+'Calcification Rates'!$G$41))^2)*PI())/2))-((((((($A99*2)/PI())/2)^2)*PI())/2)))*('Calcification Rates'!$H$41+'Calcification Rates'!$I$41)</f>
        <v>178.13233474844918</v>
      </c>
      <c r="BM99" s="2">
        <f>((((1-'Calcification Rates'!$J$42)*$A99)*'Calcification Rates'!$F$42*0.1)+('Calcification Rates'!$J$42*$A99*'Calcification Rates'!$F$42))*'Calcification Rates'!$H$42</f>
        <v>38.053324481182564</v>
      </c>
      <c r="BN99" s="2">
        <f>((((1-'Calcification Rates'!$J$42)*BI99)*(('Calcification Rates'!$F$42-'Calcification Rates'!$G$42)*0.1))+('Calcification Rates'!$J$42*BI99*('Calcification Rates'!$F$42-'Calcification Rates'!$G$42)))*('Calcification Rates'!$H$42-'Calcification Rates'!$I$42)</f>
        <v>47.364185616634174</v>
      </c>
      <c r="BO99" s="2">
        <f>((((1-'Calcification Rates'!$J$42)*BI99)*(('Calcification Rates'!$F$42+'Calcification Rates'!$G$42)*0.1))+('Calcification Rates'!$J$42*BI99*('Calcification Rates'!$F$42+'Calcification Rates'!$G$42)))*('Calcification Rates'!$H$42+'Calcification Rates'!$I$42)</f>
        <v>80.248499278408659</v>
      </c>
      <c r="BP99" s="2">
        <f>(2*'Calcification Rates'!$F$43*'Calcification Rates'!$H$43)+0.1*'Calcification Rates'!$F$43*($A99+(2*'Calcification Rates'!$F$43))*'Calcification Rates'!$H$43</f>
        <v>20.952979401876675</v>
      </c>
      <c r="BQ99" s="2">
        <f>(2*('Calcification Rates'!$F$43-'Calcification Rates'!$G$43)*('Calcification Rates'!$H$43-'Calcification Rates'!$I$43))+(0.1*('Calcification Rates'!$F$43-'Calcification Rates'!$G$43)*($A99+(2*'Calcification Rates'!$F$43-'Calcification Rates'!$G$43)))*('Calcification Rates'!$H$43-'Calcification Rates'!$I$43)</f>
        <v>12.227208031523741</v>
      </c>
      <c r="BR99" s="2">
        <f>(2*('Calcification Rates'!$F$43+'Calcification Rates'!$G$43)*('Calcification Rates'!$H$43+'Calcification Rates'!$I$43))+(0.1*('Calcification Rates'!$F$43+'Calcification Rates'!$G$43)*($A99+(2*'Calcification Rates'!$F$43+'Calcification Rates'!$G$43)))*('Calcification Rates'!$H$43+'Calcification Rates'!$I$43)</f>
        <v>31.99522039537996</v>
      </c>
      <c r="BS99" s="2">
        <f>$A99*'Calcification Rates'!$F$44*'Calcification Rates'!$H$44</f>
        <v>154.84196222222224</v>
      </c>
      <c r="BT99" s="2">
        <f>$A99*('Calcification Rates'!$F$44-'Calcification Rates'!$G$44)*('Calcification Rates'!$H$44-'Calcification Rates'!$I$44)</f>
        <v>115.22519703220948</v>
      </c>
      <c r="BU99" s="2">
        <f>$A99*('Calcification Rates'!$F$44+'Calcification Rates'!$G$44)*('Calcification Rates'!$H$44+'Calcification Rates'!$I$44)</f>
        <v>198.90971073804042</v>
      </c>
      <c r="BV99" s="2">
        <f>(2*'Calcification Rates'!$F$45*'Calcification Rates'!$H$45)+0.1*'Calcification Rates'!$F$45*($A99+(2*'Calcification Rates'!$F$45))*'Calcification Rates'!$H$45</f>
        <v>20.952979401876675</v>
      </c>
      <c r="BW99" s="2">
        <f>(2*('Calcification Rates'!$F$45-'Calcification Rates'!$G$45)*('Calcification Rates'!$H$45-'Calcification Rates'!$I$45))+(0.1*('Calcification Rates'!$F$45-'Calcification Rates'!$G$45)*($A99+(2*'Calcification Rates'!$F$45-'Calcification Rates'!$G$45)))*('Calcification Rates'!$H$45-'Calcification Rates'!$I$45)</f>
        <v>12.227208031523741</v>
      </c>
      <c r="BX99" s="2">
        <f>(2*('Calcification Rates'!$F$45+'Calcification Rates'!$G$45)*('Calcification Rates'!$H$45+'Calcification Rates'!$I$45))+(0.1*('Calcification Rates'!$F$45+'Calcification Rates'!$G$45)*($A99+(2*'Calcification Rates'!$F$45+'Calcification Rates'!$G$45)))*('Calcification Rates'!$H$45+'Calcification Rates'!$I$45)</f>
        <v>31.99522039537996</v>
      </c>
      <c r="BY99" s="2">
        <f>$A99*'Calcification Rates'!$F$46*'Calcification Rates'!$H$46</f>
        <v>39.343200000000003</v>
      </c>
      <c r="BZ99" s="2">
        <f>$A99*('Calcification Rates'!$F$46-'Calcification Rates'!$G$46)*('Calcification Rates'!$H$46-'Calcification Rates'!$I$46)</f>
        <v>30.344025000000002</v>
      </c>
      <c r="CA99" s="2">
        <f>$A99*('Calcification Rates'!$F$46+'Calcification Rates'!$G$46)*('Calcification Rates'!$H$46+'Calcification Rates'!$I$46)</f>
        <v>49.259025000000008</v>
      </c>
      <c r="CB99" s="2">
        <f>(2*'Calcification Rates'!$F$47*'Calcification Rates'!$H$47)+0.1*'Calcification Rates'!$F$47*(BL99+(2*'Calcification Rates'!$F$47))*'Calcification Rates'!$H$47</f>
        <v>35.187196716169716</v>
      </c>
      <c r="CC99" s="2">
        <f>(2*('Calcification Rates'!$F$47-'Calcification Rates'!$G$47)*('Calcification Rates'!$H$47-'Calcification Rates'!$I$47))+(0.1*('Calcification Rates'!$F$47-'Calcification Rates'!$G$47)*(BL99+(2*'Calcification Rates'!$F$47-'Calcification Rates'!$G$47)))*('Calcification Rates'!$H$47-'Calcification Rates'!$I$47)</f>
        <v>20.55610805985064</v>
      </c>
      <c r="CD99" s="2">
        <f>(2*('Calcification Rates'!$F$47+'Calcification Rates'!$G$47)*('Calcification Rates'!$H$47+'Calcification Rates'!$I$47))+(0.1*('Calcification Rates'!$F$47+'Calcification Rates'!$G$47)*(BL99+(2*'Calcification Rates'!$F$47+'Calcification Rates'!$G$47)))*('Calcification Rates'!$H$47+'Calcification Rates'!$I$47)</f>
        <v>53.672437490847585</v>
      </c>
      <c r="CE99" s="2">
        <f>(2*'Calcification Rates'!$F$48*'Calcification Rates'!$H$48)+0.1*'Calcification Rates'!$F$48*($A99+(2*'Calcification Rates'!$F$48))*'Calcification Rates'!$H$48</f>
        <v>20.952979401876675</v>
      </c>
      <c r="CF99" s="2">
        <f>(2*('Calcification Rates'!$F$48-'Calcification Rates'!$G$48)*('Calcification Rates'!$H$48-'Calcification Rates'!$I$48))+(0.1*('Calcification Rates'!$F$48-'Calcification Rates'!$G$48)*($A99+(2*'Calcification Rates'!$F$48-'Calcification Rates'!$G$48)))*('Calcification Rates'!$H$48-'Calcification Rates'!$I$48)</f>
        <v>12.227208031523741</v>
      </c>
      <c r="CG99" s="2">
        <f>(2*('Calcification Rates'!$F$48+'Calcification Rates'!$G$48)*('Calcification Rates'!$H$48+'Calcification Rates'!$I$48))+(0.1*('Calcification Rates'!$F$48+'Calcification Rates'!$G$48)*($A99+(2*'Calcification Rates'!$F$48+'Calcification Rates'!$G$48)))*('Calcification Rates'!$H$48+'Calcification Rates'!$I$48)</f>
        <v>31.99522039537996</v>
      </c>
      <c r="CH99" s="2">
        <f>((((1-'Calcification Rates'!$J$52)*$A99)*'Calcification Rates'!$F$52*0.1)+('Calcification Rates'!$J$52*$A99*'Calcification Rates'!$F$52))*'Calcification Rates'!$H$52</f>
        <v>214.82286195999998</v>
      </c>
      <c r="CI99" s="2">
        <f>((((1-'Calcification Rates'!$J$52)*$A99)*(('Calcification Rates'!$F$52-'Calcification Rates'!$G$52)*0.1))+('Calcification Rates'!$J$52*$A99*('Calcification Rates'!$F$52-'Calcification Rates'!$G$52)))*('Calcification Rates'!$H$52-'Calcification Rates'!$I$52)</f>
        <v>140.62606698544192</v>
      </c>
      <c r="CJ99" s="2">
        <f>((((1-'Calcification Rates'!$J$52)*$A99)*(('Calcification Rates'!$F$52+'Calcification Rates'!$G$52)*0.1))+('Calcification Rates'!$J$52*$A99*('Calcification Rates'!$F$52+'Calcification Rates'!$G$52)))*('Calcification Rates'!$H$52+'Calcification Rates'!$I$52)</f>
        <v>303.92598249737546</v>
      </c>
      <c r="CK99" s="2">
        <f>((((1-'Calcification Rates'!$J$53)*$A99)*'Calcification Rates'!$F$53*0.1)+('Calcification Rates'!$J$53*$A99*'Calcification Rates'!$F$53))*'Calcification Rates'!$H$53</f>
        <v>257.07564789345463</v>
      </c>
      <c r="CL99" s="2">
        <f>((((1-'Calcification Rates'!$J$53)*$A99)*(('Calcification Rates'!$F$53-'Calcification Rates'!$G$53)*0.1))+('Calcification Rates'!$J$53*$A99*('Calcification Rates'!$F$53-'Calcification Rates'!$G$53)))*('Calcification Rates'!$H$53-'Calcification Rates'!$I$53)</f>
        <v>177.91840965921324</v>
      </c>
      <c r="CM99" s="2">
        <f>((((1-'Calcification Rates'!$J$53)*$A99)*(('Calcification Rates'!$F$53+'Calcification Rates'!$G$53)*0.1))+('Calcification Rates'!$J$53*$A99*('Calcification Rates'!$F$53+'Calcification Rates'!$G$53)))*('Calcification Rates'!$H$53+'Calcification Rates'!$I$53)</f>
        <v>350.71606593389544</v>
      </c>
      <c r="CN99" s="2">
        <f>((((1-'Calcification Rates'!$J$54)*$A99)*'Calcification Rates'!$F$54*0.1)+('Calcification Rates'!$J$54*$A99*'Calcification Rates'!$F$54))*'Calcification Rates'!$H$54</f>
        <v>219.17733220148588</v>
      </c>
      <c r="CO99" s="2">
        <f>((((1-'Calcification Rates'!$J$54)*$A99)*(('Calcification Rates'!$F$54-'Calcification Rates'!$G$54)*0.1))+('Calcification Rates'!$J$54*$A99*('Calcification Rates'!$F$54-'Calcification Rates'!$G$54)))*('Calcification Rates'!$H$54-'Calcification Rates'!$I$54)</f>
        <v>156.76404769125907</v>
      </c>
      <c r="CP99" s="2">
        <f>((((1-'Calcification Rates'!$J$54)*$A99)*(('Calcification Rates'!$F$54+'Calcification Rates'!$G$54)*0.1))+('Calcification Rates'!$J$54*$A99*('Calcification Rates'!$F$54+'Calcification Rates'!$G$54)))*('Calcification Rates'!$H$54+'Calcification Rates'!$I$54)</f>
        <v>291.51099578861488</v>
      </c>
      <c r="CQ99" s="2">
        <f>((((1-'Calcification Rates'!$J$55)*$A99)*'Calcification Rates'!$F$55*0.1)+('Calcification Rates'!$J$55*$A99*'Calcification Rates'!$F$55))*'Calcification Rates'!$H$55</f>
        <v>219.19409438177084</v>
      </c>
      <c r="CR99" s="2">
        <f>((((1-'Calcification Rates'!$J$55)*$A99)*(('Calcification Rates'!$F$55-'Calcification Rates'!$G$55)*0.1))+('Calcification Rates'!$J$55*$A99*('Calcification Rates'!$F$55-'Calcification Rates'!$G$55)))*('Calcification Rates'!$H$55-'Calcification Rates'!$I$55)</f>
        <v>160.17082802869103</v>
      </c>
      <c r="CS99" s="2">
        <f>((((1-'Calcification Rates'!$J$55)*$A99)*(('Calcification Rates'!$F$55+'Calcification Rates'!$G$55)*0.1))+('Calcification Rates'!$J$55*$A99*('Calcification Rates'!$F$55+'Calcification Rates'!$G$55)))*('Calcification Rates'!$H$55+'Calcification Rates'!$I$55)</f>
        <v>287.1932512631351</v>
      </c>
      <c r="CT99" s="2">
        <f>((((1-'Calcification Rates'!$J$56)*$A99)*'Calcification Rates'!$F$56*0.1)+('Calcification Rates'!$J$56*$A99*'Calcification Rates'!$F$56))*'Calcification Rates'!$H$56</f>
        <v>211.71863918333335</v>
      </c>
      <c r="CU99" s="2">
        <f>((((1-'Calcification Rates'!$J$56)*$A99)*(('Calcification Rates'!$F$56-'Calcification Rates'!$G$56)*0.1))+('Calcification Rates'!$J$56*$A99*('Calcification Rates'!$F$56-'Calcification Rates'!$G$56)))*('Calcification Rates'!$H$56-'Calcification Rates'!$I$56)</f>
        <v>156.88233297215925</v>
      </c>
      <c r="CV99" s="2">
        <f>((((1-'Calcification Rates'!$J$56)*$A99)*(('Calcification Rates'!$F$56+'Calcification Rates'!$G$56)*0.1))+('Calcification Rates'!$J$56*$A99*('Calcification Rates'!$F$56+'Calcification Rates'!$G$56)))*('Calcification Rates'!$H$56+'Calcification Rates'!$I$56)</f>
        <v>274.61938611247945</v>
      </c>
      <c r="CW99" s="2">
        <f>((((1-'Calcification Rates'!$J$57)*$A99)*'Calcification Rates'!$F$57*0.1)+('Calcification Rates'!$J$57*$A99*'Calcification Rates'!$F$57))*'Calcification Rates'!$H$57</f>
        <v>216.53042643749998</v>
      </c>
      <c r="CX99" s="2">
        <f>((((1-'Calcification Rates'!$J$57)*$A99)*(('Calcification Rates'!$F$57-'Calcification Rates'!$G$57)*0.1))+('Calcification Rates'!$J$57*$A99*('Calcification Rates'!$F$57-'Calcification Rates'!$G$57)))*('Calcification Rates'!$H$57-'Calcification Rates'!$I$57)</f>
        <v>141.79749326329772</v>
      </c>
      <c r="CY99" s="2">
        <f>((((1-'Calcification Rates'!$J$57)*$A99)*(('Calcification Rates'!$F$57+'Calcification Rates'!$G$57)*0.1))+('Calcification Rates'!$J$57*$A99*('Calcification Rates'!$F$57+'Calcification Rates'!$G$57)))*('Calcification Rates'!$H$57+'Calcification Rates'!$I$57)</f>
        <v>304.7040941416555</v>
      </c>
      <c r="CZ99" s="2">
        <f>((((1-'Calcification Rates'!$J$58)*$A99)*'Calcification Rates'!$F$58*0.1)+('Calcification Rates'!$J$58*$A99*'Calcification Rates'!$F$58))*'Calcification Rates'!$H$58</f>
        <v>219.17733220148588</v>
      </c>
      <c r="DA99" s="2">
        <f>((((1-'Calcification Rates'!$J$58)*$A99)*(('Calcification Rates'!$F$58-'Calcification Rates'!$G$58)*0.1))+('Calcification Rates'!$J$58*$A99*('Calcification Rates'!$F$58-'Calcification Rates'!$G$58)))*('Calcification Rates'!$H$58-'Calcification Rates'!$I$58)</f>
        <v>156.76404769125907</v>
      </c>
      <c r="DB99" s="2">
        <f>((((1-'Calcification Rates'!$J$58)*$A99)*(('Calcification Rates'!$F$58+'Calcification Rates'!$G$58)*0.1))+('Calcification Rates'!$J$58*$A99*('Calcification Rates'!$F$58+'Calcification Rates'!$G$58)))*('Calcification Rates'!$H$58+'Calcification Rates'!$I$58)</f>
        <v>291.51099578861488</v>
      </c>
      <c r="DC99" s="2">
        <f>((((1-'Calcification Rates'!$J$59)*$A99)*'Calcification Rates'!$F$59*0.1)+('Calcification Rates'!$J$59*$A99*'Calcification Rates'!$F$59))*'Calcification Rates'!$H$59</f>
        <v>181.69502231999999</v>
      </c>
      <c r="DD99" s="2">
        <f>((((1-'Calcification Rates'!$J$59)*$A99)*(('Calcification Rates'!$F$59-'Calcification Rates'!$G$59)*0.1))+('Calcification Rates'!$J$59*$A99*('Calcification Rates'!$F$59-'Calcification Rates'!$G$59)))*('Calcification Rates'!$H$59-'Calcification Rates'!$I$59)</f>
        <v>140.94989489999998</v>
      </c>
      <c r="DE99" s="2">
        <f>((((1-'Calcification Rates'!$J$59)*$A99)*(('Calcification Rates'!$F$59+'Calcification Rates'!$G$59)*0.1))+('Calcification Rates'!$J$59*$A99*('Calcification Rates'!$F$59+'Calcification Rates'!$G$59)))*('Calcification Rates'!$H$59+'Calcification Rates'!$I$59)</f>
        <v>226.30375092</v>
      </c>
      <c r="DF99" s="2">
        <f>((((1-'Calcification Rates'!$J$60)*$A99)*'Calcification Rates'!$F$60*0.1)+('Calcification Rates'!$J$60*$A99*'Calcification Rates'!$F$60))*'Calcification Rates'!$H$60</f>
        <v>236.05205630487805</v>
      </c>
      <c r="DG99" s="2">
        <f>((((1-'Calcification Rates'!$J$60)*$A99)*(('Calcification Rates'!$F$60-'Calcification Rates'!$G$60)*0.1))+('Calcification Rates'!$J$60*$A99*('Calcification Rates'!$F$60-'Calcification Rates'!$G$60)))*('Calcification Rates'!$H$60-'Calcification Rates'!$I$60)</f>
        <v>180.34656706594757</v>
      </c>
      <c r="DH99" s="2">
        <f>((((1-'Calcification Rates'!$J$60)*$A99)*(('Calcification Rates'!$F$60+'Calcification Rates'!$G$60)*0.1))+('Calcification Rates'!$J$60*$A99*('Calcification Rates'!$F$60+'Calcification Rates'!$G$60)))*('Calcification Rates'!$H$60+'Calcification Rates'!$I$60)</f>
        <v>299.02594767752151</v>
      </c>
      <c r="DI99" s="2">
        <f>((((1-'Calcification Rates'!$J$61)*$A99)*'Calcification Rates'!$F$61*0.1)+('Calcification Rates'!$J$61*$A99*'Calcification Rates'!$F$61))*'Calcification Rates'!$H$61</f>
        <v>219.17733220148588</v>
      </c>
      <c r="DJ99" s="2">
        <f>((((1-'Calcification Rates'!$J$61)*$A99)*(('Calcification Rates'!$F$61-'Calcification Rates'!$G$61)*0.1))+('Calcification Rates'!$J$61*$A99*('Calcification Rates'!$F$61-'Calcification Rates'!$G$61)))*('Calcification Rates'!$H$61-'Calcification Rates'!$I$61)</f>
        <v>156.76404769125907</v>
      </c>
      <c r="DK99" s="2">
        <f>((((1-'Calcification Rates'!$J$61)*$A99)*(('Calcification Rates'!$F$61+'Calcification Rates'!$G$61)*0.1))+('Calcification Rates'!$J$61*$A99*('Calcification Rates'!$F$61+'Calcification Rates'!$G$61)))*('Calcification Rates'!$H$61+'Calcification Rates'!$I$61)</f>
        <v>291.51099578861488</v>
      </c>
      <c r="DL99" s="2">
        <f>(2*'Calcification Rates'!$F$62*'Calcification Rates'!$H$62)+0.1*'Calcification Rates'!$F$62*(CV99+(2*'Calcification Rates'!$F$62))*'Calcification Rates'!$H$62</f>
        <v>52.115313741141854</v>
      </c>
      <c r="DM99" s="2">
        <f>(2*('Calcification Rates'!$F$62-'Calcification Rates'!$G$62)*('Calcification Rates'!$H$62-'Calcification Rates'!$I$62))+(0.1*('Calcification Rates'!$F$62-'Calcification Rates'!$G$62)*(CV99+(2*'Calcification Rates'!$F$62-'Calcification Rates'!$G$62)))*('Calcification Rates'!$H$62-'Calcification Rates'!$I$62)</f>
        <v>30.461295767448462</v>
      </c>
      <c r="DN99" s="2">
        <f>(2*('Calcification Rates'!$F$62+'Calcification Rates'!$G$62)*('Calcification Rates'!$H$62+'Calcification Rates'!$I$62))+(0.1*('Calcification Rates'!$F$62+'Calcification Rates'!$G$62)*(CV99+(2*'Calcification Rates'!$F$62+'Calcification Rates'!$G$62)))*('Calcification Rates'!$H$62+'Calcification Rates'!$I$62)</f>
        <v>79.452180743701504</v>
      </c>
      <c r="DO99" s="2">
        <f>((((((((($A99*2)/PI())/2)+'Calcification Rates'!$F$63)^2)*PI())/2))-((((((($A99*2)/PI())/2)^2)*PI())/2)))*'Calcification Rates'!$H$63</f>
        <v>103.25248193452937</v>
      </c>
      <c r="DP99" s="2">
        <f>((((((((($A99*2)/PI())/2)+('Calcification Rates'!$F$63-'Calcification Rates'!$G$63))^2)*PI())/2))-((((((($A99*2)/PI())/2)^2)*PI())/2)))*('Calcification Rates'!$H$63-'Calcification Rates'!$I$63)</f>
        <v>76.068492790502873</v>
      </c>
      <c r="DQ99" s="2">
        <f>((((((((($A99*2)/PI())/2)+('Calcification Rates'!$F$63+'Calcification Rates'!$G$63))^2)*PI())/2))-((((((($A99*2)/PI())/2)^2)*PI())/2)))*('Calcification Rates'!$H$63+'Calcification Rates'!$I$63)</f>
        <v>133.47559647564029</v>
      </c>
      <c r="DR99" s="2">
        <f>(2*'Calcification Rates'!$F$64*'Calcification Rates'!$H$64)+0.1*'Calcification Rates'!$F$64*($A99+(2*'Calcification Rates'!$F$64))*'Calcification Rates'!$H$64</f>
        <v>20.952979401876675</v>
      </c>
      <c r="DS99" s="2">
        <f>(2*('Calcification Rates'!$F$64-'Calcification Rates'!$G$64)*('Calcification Rates'!$H$64-'Calcification Rates'!$I$64))+(0.1*('Calcification Rates'!$F$64-'Calcification Rates'!$G$64)*($A99+(2*'Calcification Rates'!$F$64-'Calcification Rates'!$G$64)))*('Calcification Rates'!$H$64-'Calcification Rates'!$I$64)</f>
        <v>12.227208031523741</v>
      </c>
      <c r="DT99" s="2">
        <f>(2*('Calcification Rates'!$F$64+'Calcification Rates'!$G$64)*('Calcification Rates'!$H$64+'Calcification Rates'!$I$64))+(0.1*('Calcification Rates'!$F$64+'Calcification Rates'!$G$64)*($A99+(2*'Calcification Rates'!$F$64+'Calcification Rates'!$G$64)))*('Calcification Rates'!$H$64+'Calcification Rates'!$I$64)</f>
        <v>31.99522039537996</v>
      </c>
      <c r="DU99" s="2">
        <f>((((((((($A99*2)/PI())/2)+'Calcification Rates'!$F$65)^2)*PI())/2))-((((((($A99*2)/PI())/2)^2)*PI())/2)))*'Calcification Rates'!$H$65</f>
        <v>103.25248193452937</v>
      </c>
      <c r="DV99" s="2">
        <f>((((((((($A99*2)/PI())/2)+('Calcification Rates'!$F$65-'Calcification Rates'!$G$65))^2)*PI())/2))-((((((($A99*2)/PI())/2)^2)*PI())/2)))*('Calcification Rates'!$H$65-'Calcification Rates'!$I$65)</f>
        <v>76.068492790502873</v>
      </c>
      <c r="DW99" s="2">
        <f>((((((((($A99*2)/PI())/2)+('Calcification Rates'!$F$65+'Calcification Rates'!$G$65))^2)*PI())/2))-((((((($A99*2)/PI())/2)^2)*PI())/2)))*('Calcification Rates'!$H$65+'Calcification Rates'!$I$65)</f>
        <v>133.47559647564029</v>
      </c>
      <c r="DX99" s="2">
        <f>(2*'Calcification Rates'!$F$66*'Calcification Rates'!$H$66)+0.1*'Calcification Rates'!$F$66*(DH99+(2*'Calcification Rates'!$F$66))*'Calcification Rates'!$H$66</f>
        <v>56.397309351013313</v>
      </c>
      <c r="DY99" s="2">
        <f>(2*('Calcification Rates'!$F$66-'Calcification Rates'!$G$66)*('Calcification Rates'!$H$66-'Calcification Rates'!$I$66))+(0.1*('Calcification Rates'!$F$66-'Calcification Rates'!$G$66)*(DH99+(2*'Calcification Rates'!$F$66-'Calcification Rates'!$G$66)))*('Calcification Rates'!$H$66-'Calcification Rates'!$I$66)</f>
        <v>32.966829620759967</v>
      </c>
      <c r="DZ99" s="2">
        <f>(2*('Calcification Rates'!$F$66+'Calcification Rates'!$G$66)*('Calcification Rates'!$H$66+'Calcification Rates'!$I$66))+(0.1*('Calcification Rates'!$F$66+'Calcification Rates'!$G$66)*(DH99+(2*'Calcification Rates'!$F$66+'Calcification Rates'!$G$66)))*('Calcification Rates'!$H$66+'Calcification Rates'!$I$66)</f>
        <v>85.973210062525894</v>
      </c>
      <c r="EA99" s="2">
        <f>((((((((($A99*2)/PI())/2)+'Calcification Rates'!$F$67)^2)*PI())/2))-((((((($A99*2)/PI())/2)^2)*PI())/2)))*'Calcification Rates'!$H$67</f>
        <v>103.25248193452937</v>
      </c>
      <c r="EB99" s="2">
        <f>((((((((($A99*2)/PI())/2)+('Calcification Rates'!$F$67-'Calcification Rates'!$G$67))^2)*PI())/2))-((((((($A99*2)/PI())/2)^2)*PI())/2)))*('Calcification Rates'!$H$67-'Calcification Rates'!$I$67)</f>
        <v>76.068492790502873</v>
      </c>
      <c r="EC99" s="2">
        <f>((((((((($A99*2)/PI())/2)+('Calcification Rates'!$F$67+'Calcification Rates'!$G$67))^2)*PI())/2))-((((((($A99*2)/PI())/2)^2)*PI())/2)))*('Calcification Rates'!$H$67+'Calcification Rates'!$I$67)</f>
        <v>133.47559647564029</v>
      </c>
      <c r="ED99" s="2">
        <f>((((((((($A99*2)/PI())/2)+'Calcification Rates'!$F$68)^2)*PI())/2))-((((((($A99*2)/PI())/2)^2)*PI())/2)))*'Calcification Rates'!$H$68</f>
        <v>103.25248193452937</v>
      </c>
      <c r="EE99" s="2">
        <f>((((((((($A99*2)/PI())/2)+('Calcification Rates'!$F$68-'Calcification Rates'!$G$68))^2)*PI())/2))-((((((($A99*2)/PI())/2)^2)*PI())/2)))*('Calcification Rates'!$H$68-'Calcification Rates'!$I$68)</f>
        <v>76.068492790502873</v>
      </c>
      <c r="EF99" s="2">
        <f>((((((((($A99*2)/PI())/2)+('Calcification Rates'!$F$68+'Calcification Rates'!$G$68))^2)*PI())/2))-((((((($A99*2)/PI())/2)^2)*PI())/2)))*('Calcification Rates'!$H$68+'Calcification Rates'!$I$68)</f>
        <v>133.47559647564029</v>
      </c>
      <c r="EG99" s="2">
        <f>((((1-'Calcification Rates'!$J$69)*$A99)*'Calcification Rates'!$F$69*0.1)+('Calcification Rates'!$J$69*$A99*'Calcification Rates'!$F$69))*'Calcification Rates'!$H$69</f>
        <v>29.771914150000004</v>
      </c>
      <c r="EH99" s="2">
        <f>((((1-'Calcification Rates'!$J$69)*EC99)*(('Calcification Rates'!$F$69-'Calcification Rates'!$G$69)*0.1))+('Calcification Rates'!$J$69*EC99*('Calcification Rates'!$F$69-'Calcification Rates'!$G$69)))*('Calcification Rates'!$H$69-'Calcification Rates'!$I$69)</f>
        <v>30.273295658889779</v>
      </c>
      <c r="EI99" s="2">
        <f>((((1-'Calcification Rates'!$J$69)*EC99)*(('Calcification Rates'!$F$69+'Calcification Rates'!$G$69)*0.1))+('Calcification Rates'!$J$69*EC99*('Calcification Rates'!$F$69+'Calcification Rates'!$G$69)))*('Calcification Rates'!$H$69+'Calcification Rates'!$I$69)</f>
        <v>52.798764299902949</v>
      </c>
      <c r="EJ99" s="2">
        <f>(2*'Calcification Rates'!$F$70*'Calcification Rates'!$H$70)+0.1*'Calcification Rates'!$F$70*(DT99+(2*'Calcification Rates'!$F$70))*'Calcification Rates'!$H$70</f>
        <v>9.5482520237141451</v>
      </c>
      <c r="EK99" s="2">
        <f>(2*('Calcification Rates'!$F$70-'Calcification Rates'!$G$70)*('Calcification Rates'!$H$70-'Calcification Rates'!$I$70))+(0.1*('Calcification Rates'!$F$70-'Calcification Rates'!$G$70)*(DT99+(2*'Calcification Rates'!$F$70-'Calcification Rates'!$G$70)))*('Calcification Rates'!$H$70-'Calcification Rates'!$I$70)</f>
        <v>5.5539339002051857</v>
      </c>
      <c r="EL99" s="2">
        <f>(2*('Calcification Rates'!$F$70+'Calcification Rates'!$G$70)*('Calcification Rates'!$H$70+'Calcification Rates'!$I$70))+(0.1*('Calcification Rates'!$F$70+'Calcification Rates'!$G$70)*(DT99+(2*'Calcification Rates'!$F$70+'Calcification Rates'!$G$70)))*('Calcification Rates'!$H$70+'Calcification Rates'!$I$70)</f>
        <v>14.627019121481466</v>
      </c>
      <c r="EM99" s="2">
        <f>((((1-'Calcification Rates'!$J$71)*$A99)*'Calcification Rates'!$F$71*0.1)+('Calcification Rates'!$J$71*$A99*'Calcification Rates'!$F$71))*'Calcification Rates'!$H$71</f>
        <v>219.17733220148588</v>
      </c>
      <c r="EN99" s="2">
        <f>((((1-'Calcification Rates'!$J$71)*$A99)*(('Calcification Rates'!$F$71-'Calcification Rates'!$G$71)*0.1))+('Calcification Rates'!$J$71*$A99*('Calcification Rates'!$F$71-'Calcification Rates'!$G$71)))*('Calcification Rates'!$H$71-'Calcification Rates'!$I$71)</f>
        <v>156.76404769125907</v>
      </c>
      <c r="EO99" s="2">
        <f>((((1-'Calcification Rates'!$J$71)*$A99)*(('Calcification Rates'!$F$71+'Calcification Rates'!$G$71)*0.1))+('Calcification Rates'!$J$71*$A99*('Calcification Rates'!$F$71+'Calcification Rates'!$G$71)))*('Calcification Rates'!$H$71+'Calcification Rates'!$I$71)</f>
        <v>291.51099578861488</v>
      </c>
      <c r="EP99" s="2">
        <f>(2*'Calcification Rates'!$F$72*'Calcification Rates'!$H$72)+0.1*'Calcification Rates'!$F$72*($A99+(2*'Calcification Rates'!$F$72))*'Calcification Rates'!$H$72</f>
        <v>20.952979401876675</v>
      </c>
      <c r="EQ99" s="2">
        <f>(2*('Calcification Rates'!$F$72-'Calcification Rates'!$G$72)*('Calcification Rates'!$H$72-'Calcification Rates'!$I$72))+(0.1*('Calcification Rates'!$F$72-'Calcification Rates'!$G$72)*($A99+(2*'Calcification Rates'!$F$72-'Calcification Rates'!$G$72)))*('Calcification Rates'!$H$72-'Calcification Rates'!$I$72)</f>
        <v>12.227208031523741</v>
      </c>
      <c r="ER99" s="2">
        <f>(2*('Calcification Rates'!$F$72+'Calcification Rates'!$G$72)*('Calcification Rates'!$H$72+'Calcification Rates'!$I$72))+(0.1*('Calcification Rates'!$F$72+'Calcification Rates'!$G$72)*($A99+(2*'Calcification Rates'!$F$72+'Calcification Rates'!$G$72)))*('Calcification Rates'!$H$72+'Calcification Rates'!$I$72)</f>
        <v>31.99522039537996</v>
      </c>
      <c r="ES99" s="2">
        <f>$A99*'Calcification Rates'!$F$73*'Calcification Rates'!$H$73</f>
        <v>130.95000000000002</v>
      </c>
      <c r="ET99" s="2">
        <f>$A99*('Calcification Rates'!$F$73-'Calcification Rates'!$G$73)*('Calcification Rates'!$H$73-'Calcification Rates'!$I$73)</f>
        <v>91.683430000000016</v>
      </c>
      <c r="EU99" s="2">
        <f>$A99*('Calcification Rates'!$F$73+'Calcification Rates'!$G$73)*('Calcification Rates'!$H$73+'Calcification Rates'!$I$73)</f>
        <v>177.16468000000003</v>
      </c>
      <c r="EV99" s="2">
        <f>(2*'Calcification Rates'!$F$74*'Calcification Rates'!$H$74)+0.1*'Calcification Rates'!$F$74*($A99+(2*'Calcification Rates'!$F$74))*'Calcification Rates'!$H$74</f>
        <v>20.952979401876675</v>
      </c>
      <c r="EW99" s="2">
        <f>(2*('Calcification Rates'!$F$74-'Calcification Rates'!$G$74)*('Calcification Rates'!$H$74-'Calcification Rates'!$I$74))+(0.1*('Calcification Rates'!$F$74-'Calcification Rates'!$G$74)*($A99+(2*'Calcification Rates'!$F$74-'Calcification Rates'!$G$74)))*('Calcification Rates'!$H$74-'Calcification Rates'!$I$74)</f>
        <v>12.227208031523741</v>
      </c>
      <c r="EX99" s="2">
        <f>(2*('Calcification Rates'!$F$74+'Calcification Rates'!$G$74)*('Calcification Rates'!$H$74+'Calcification Rates'!$I$74))+(0.1*('Calcification Rates'!$F$74+'Calcification Rates'!$G$74)*($A99+(2*'Calcification Rates'!$F$74+'Calcification Rates'!$G$74)))*('Calcification Rates'!$H$74+'Calcification Rates'!$I$74)</f>
        <v>31.99522039537996</v>
      </c>
      <c r="EY99" s="2">
        <f>$A99*'Calcification Rates'!$F$75*'Calcification Rates'!$H$75</f>
        <v>81.782626802721097</v>
      </c>
      <c r="EZ99" s="2">
        <f>$A99*('Calcification Rates'!$F$75-'Calcification Rates'!$G$75)*('Calcification Rates'!$H$75-'Calcification Rates'!$I$75)</f>
        <v>63.486607805888866</v>
      </c>
      <c r="FA99" s="2">
        <f>$A99*('Calcification Rates'!$F$75+'Calcification Rates'!$G$75)*('Calcification Rates'!$H$75+'Calcification Rates'!$I$75)</f>
        <v>102.20639579123242</v>
      </c>
      <c r="FB99" s="2">
        <f>((((1-'Calcification Rates'!$J$76)*$A99)*'Calcification Rates'!$F$76*0.1)+('Calcification Rates'!$J$76*$A99*'Calcification Rates'!$F$76))*'Calcification Rates'!$H$76</f>
        <v>55.994220000000006</v>
      </c>
      <c r="FC99" s="2">
        <f>((((1-'Calcification Rates'!$J$76)*$A99)*(('Calcification Rates'!$F$76-'Calcification Rates'!$G$76)*0.1))+('Calcification Rates'!$J$76*$A99*('Calcification Rates'!$F$76-'Calcification Rates'!$G$76)))*('Calcification Rates'!$H$76-'Calcification Rates'!$I$76)</f>
        <v>39.190976736000003</v>
      </c>
      <c r="FD99" s="2">
        <f>((((1-'Calcification Rates'!$J$76)*$A99)*(('Calcification Rates'!$F$76+'Calcification Rates'!$G$76)*0.1))+('Calcification Rates'!$J$76*$A99*('Calcification Rates'!$F$76+'Calcification Rates'!$G$76)))*('Calcification Rates'!$H$76+'Calcification Rates'!$I$76)</f>
        <v>75.773867136000007</v>
      </c>
      <c r="FE99" s="113">
        <f>$A99*'Calcification Rates'!$F$77*'Calcification Rates'!$H$77</f>
        <v>171.69000000000003</v>
      </c>
      <c r="FF99" s="113">
        <f>$A99*('Calcification Rates'!$F$77-'Calcification Rates'!$G$77)*('Calcification Rates'!$H$77-'Calcification Rates'!$I$77)</f>
        <v>119.97930000000002</v>
      </c>
      <c r="FG99" s="113">
        <f>$A99*('Calcification Rates'!$F$77+'Calcification Rates'!$G$77)*('Calcification Rates'!$H$77+'Calcification Rates'!$I$77)</f>
        <v>232.60600000000005</v>
      </c>
      <c r="FH99" s="113">
        <f>$A99*'Calcification Rates'!$F$81*'Calcification Rates'!$H$81</f>
        <v>17.265999999999998</v>
      </c>
      <c r="FI99" s="113">
        <f>$A99*('Calcification Rates'!$F$81-'Calcification Rates'!$G$81)*('Calcification Rates'!$H$81-'Calcification Rates'!$I$81)</f>
        <v>9.7969999999999988</v>
      </c>
      <c r="FJ99" s="113">
        <f>$A99*('Calcification Rates'!$F$81+'Calcification Rates'!$G$81)*('Calcification Rates'!$H$81+'Calcification Rates'!$I$81)</f>
        <v>24.734999999999999</v>
      </c>
      <c r="FK99" s="113">
        <f>$A99*'Calcification Rates'!$F$84*'Calcification Rates'!$H$84</f>
        <v>17.265999999999998</v>
      </c>
      <c r="FL99" s="113">
        <f>$A99*('Calcification Rates'!$F$84-'Calcification Rates'!$G$84)*('Calcification Rates'!$H$84-'Calcification Rates'!$I$84)</f>
        <v>9.7969999999999988</v>
      </c>
      <c r="FM99" s="113">
        <f>$A99*('Calcification Rates'!$F$84+'Calcification Rates'!$G$84)*('Calcification Rates'!$H$84+'Calcification Rates'!$I$84)</f>
        <v>24.734999999999999</v>
      </c>
    </row>
    <row r="100" spans="1:169" x14ac:dyDescent="0.3">
      <c r="A100" s="1">
        <v>98</v>
      </c>
      <c r="B100" s="2">
        <f>((((1-'Calcification Rates'!$J$11)*A100)*'Calcification Rates'!$F$11*0.1)+('Calcification Rates'!$J$11*A100*'Calcification Rates'!$F$11))*'Calcification Rates'!$H$11</f>
        <v>221.43689232727439</v>
      </c>
      <c r="C100" s="2">
        <f>((((1-'Calcification Rates'!$J$11)*A100)*(('Calcification Rates'!$F$11-'Calcification Rates'!$G$11)*0.1))+('Calcification Rates'!$J$11*A100*('Calcification Rates'!$F$11-'Calcification Rates'!$G$11)))*('Calcification Rates'!$H$11-'Calcification Rates'!$I$11)</f>
        <v>158.38017189426174</v>
      </c>
      <c r="D100" s="2">
        <f>((((1-'Calcification Rates'!$J$11)*A100)*(('Calcification Rates'!$F$11+'Calcification Rates'!$G$11)*0.1))+('Calcification Rates'!$J$11*A100*('Calcification Rates'!$F$11+'Calcification Rates'!$G$11)))*('Calcification Rates'!$H$11+'Calcification Rates'!$I$11)</f>
        <v>294.51626378643562</v>
      </c>
      <c r="E100" s="2">
        <f>((((1-'Calcification Rates'!$J$12)*A100)*'Calcification Rates'!$F$12*0.1)+('Calcification Rates'!$J$12*A100*'Calcification Rates'!$F$12))*'Calcification Rates'!$H$12</f>
        <v>38.445626795421553</v>
      </c>
      <c r="F100" s="2">
        <f>((((1-'Calcification Rates'!$J$12)*A100)*(('Calcification Rates'!$F$12-'Calcification Rates'!$G$12)*0.1))+('Calcification Rates'!$J$12*A100*('Calcification Rates'!$F$12-'Calcification Rates'!$G$12)))*('Calcification Rates'!$H$12-'Calcification Rates'!$I$12)</f>
        <v>28.986143337237245</v>
      </c>
      <c r="G100" s="2">
        <f>((((1-'Calcification Rates'!$J$12)*A100)*(('Calcification Rates'!$F$12+'Calcification Rates'!$G$12)*0.1))+('Calcification Rates'!$J$12*A100*('Calcification Rates'!$F$12+'Calcification Rates'!$G$12)))*('Calcification Rates'!$H$12+'Calcification Rates'!$I$12)</f>
        <v>49.110830734208072</v>
      </c>
      <c r="H100" s="2">
        <f>(2*'Calcification Rates'!$F$13*'Calcification Rates'!$H$13)+0.1*'Calcification Rates'!$F$13*(A100+(2*'Calcification Rates'!$F$13))*'Calcification Rates'!$H$13</f>
        <v>21.128423845308831</v>
      </c>
      <c r="I100" s="2">
        <f>(2*('Calcification Rates'!$F$13-'Calcification Rates'!$G$13)*('Calcification Rates'!$H$13-'Calcification Rates'!$I$13))+(0.1*('Calcification Rates'!$F$13-'Calcification Rates'!$G$13)*(A100+(2*'Calcification Rates'!$F$13-'Calcification Rates'!$G$13)))*('Calcification Rates'!$H$13-'Calcification Rates'!$I$13)</f>
        <v>12.329866238688007</v>
      </c>
      <c r="J100" s="2">
        <f>(2*('Calcification Rates'!$F$13+'Calcification Rates'!$G$13)*('Calcification Rates'!$H$13+'Calcification Rates'!$I$13))+(0.1*('Calcification Rates'!$F$13+'Calcification Rates'!$G$13)*(A100+(2*'Calcification Rates'!$F$13+'Calcification Rates'!$G$13)))*('Calcification Rates'!$H$13+'Calcification Rates'!$I$13)</f>
        <v>32.262403845266839</v>
      </c>
      <c r="K100" s="2">
        <f>(2*'Calcification Rates'!$F$14*'Calcification Rates'!$H$14)+0.1*'Calcification Rates'!$F$14*(A100+(2*'Calcification Rates'!$F$14))*'Calcification Rates'!$H$14</f>
        <v>39.313023440194726</v>
      </c>
      <c r="L100" s="2">
        <f>(2*('Calcification Rates'!$F$14-'Calcification Rates'!$G$14)*('Calcification Rates'!$H$14-'Calcification Rates'!$I$14))+(0.1*('Calcification Rates'!$F$14-'Calcification Rates'!$G$14)*(A100+(2*'Calcification Rates'!$F$14-'Calcification Rates'!$G$14)))*('Calcification Rates'!$H$14-'Calcification Rates'!$I$14)</f>
        <v>24.582094801392323</v>
      </c>
      <c r="M100" s="2">
        <f>(2*('Calcification Rates'!$F$14+'Calcification Rates'!$G$14)*('Calcification Rates'!$H$14+'Calcification Rates'!$I$14))+(0.1*('Calcification Rates'!$F$14+'Calcification Rates'!$G$14)*(A100+(2*'Calcification Rates'!$F$14+'Calcification Rates'!$G$14)))*('Calcification Rates'!$H$14+'Calcification Rates'!$I$14)</f>
        <v>57.537031886654347</v>
      </c>
      <c r="N100" s="2">
        <f>((((((((($A100*2)/PI())/2)+'Calcification Rates'!$F$15)^2)*PI())/2))-((((((($A100*2)/PI())/2)^2)*PI())/2)))*'Calcification Rates'!$H$15</f>
        <v>121.77254280103989</v>
      </c>
      <c r="O100" s="2">
        <f>((((((((($A100*2)/PI())/2)+('Calcification Rates'!$F$15-'Calcification Rates'!$G$15))^2)*PI())/2))-((((((($A100*2)/PI())/2)^2)*PI())/2)))*('Calcification Rates'!$H$15-'Calcification Rates'!$I$15)</f>
        <v>93.022303474903168</v>
      </c>
      <c r="P100" s="2">
        <f>((((((((($A100*2)/PI())/2)+('Calcification Rates'!$F$15+'Calcification Rates'!$G$15))^2)*PI())/2))-((((((($A100*2)/PI())/2)^2)*PI())/2)))*('Calcification Rates'!$H$15+'Calcification Rates'!$I$15)</f>
        <v>154.07573009000421</v>
      </c>
      <c r="Q100" s="2">
        <f>(2*'Calcification Rates'!$F$16*'Calcification Rates'!$H$16)+0.1*'Calcification Rates'!$F$16*(A100+(2*'Calcification Rates'!$F$16))*'Calcification Rates'!$H$16</f>
        <v>39.313023440194726</v>
      </c>
      <c r="R100" s="2">
        <f>(2*('Calcification Rates'!$F$16-'Calcification Rates'!$G$16)*('Calcification Rates'!$H$16-'Calcification Rates'!$I$16))+(0.1*('Calcification Rates'!$F$16-'Calcification Rates'!$G$16)*(A100+(2*'Calcification Rates'!$F$16-'Calcification Rates'!$G$16)))*('Calcification Rates'!$H$16-'Calcification Rates'!$I$16)</f>
        <v>24.582094801392323</v>
      </c>
      <c r="S100" s="2">
        <f>(2*('Calcification Rates'!$F$16+'Calcification Rates'!$G$16)*('Calcification Rates'!$H$16+'Calcification Rates'!$I$16))+(0.1*('Calcification Rates'!$F$16+'Calcification Rates'!$G$16)*(A100+(2*'Calcification Rates'!$F$16+'Calcification Rates'!$G$16)))*('Calcification Rates'!$H$16+'Calcification Rates'!$I$16)</f>
        <v>57.537031886654347</v>
      </c>
      <c r="T100" s="2">
        <f>$A100*'Calcification Rates'!$F$17*'Calcification Rates'!$H$17</f>
        <v>120.03946447009783</v>
      </c>
      <c r="U100" s="2">
        <f>$A100*('Calcification Rates'!$F$17-'Calcification Rates'!$G$17)*('Calcification Rates'!$H$17-'Calcification Rates'!$I$17)</f>
        <v>91.909824464246768</v>
      </c>
      <c r="V100" s="2">
        <f>$A100*('Calcification Rates'!$F$17+'Calcification Rates'!$G$17)*('Calcification Rates'!$H$17+'Calcification Rates'!$I$17)</f>
        <v>151.53433033165837</v>
      </c>
      <c r="W100" s="2">
        <f>$A100*'Calcification Rates'!$F$22*'Calcification Rates'!$H$22</f>
        <v>17.443999999999999</v>
      </c>
      <c r="X100" s="2">
        <f>$A100*('Calcification Rates'!$F$22-'Calcification Rates'!$G$22)*('Calcification Rates'!$H$22-'Calcification Rates'!$I$22)</f>
        <v>9.8979999999999997</v>
      </c>
      <c r="Y100" s="2">
        <f>$A100*('Calcification Rates'!$F$22+'Calcification Rates'!$G$22)*('Calcification Rates'!$H$22+'Calcification Rates'!$I$22)</f>
        <v>24.990000000000002</v>
      </c>
      <c r="Z100" s="2">
        <f>((((((((($A100*2)/PI())/2)+'Calcification Rates'!$F$25)^2)*PI())/2))-((((((($A100*2)/PI())/2)^2)*PI())/2)))*'Calcification Rates'!$H$25</f>
        <v>181.86338029994241</v>
      </c>
      <c r="AA100" s="2">
        <f>((((((((($A100*2)/PI())/2)+('Calcification Rates'!$F$25-'Calcification Rates'!$G$25))^2)*PI())/2))-((((((($A100*2)/PI())/2)^2)*PI())/2)))*('Calcification Rates'!$H$25-'Calcification Rates'!$I$25)</f>
        <v>79.672649065208219</v>
      </c>
      <c r="AB100" s="2">
        <f>((((((((($A100*2)/PI())/2)+('Calcification Rates'!$F$25+'Calcification Rates'!$G$25))^2)*PI())/2))-((((((($A100*2)/PI())/2)^2)*PI())/2)))*('Calcification Rates'!$H$25+'Calcification Rates'!$I$25)</f>
        <v>285.7000565379837</v>
      </c>
      <c r="AC100" s="2">
        <f>((((((((($A100*2)/PI())/2)+'Calcification Rates'!$F$26)^2)*PI())/2))-((((((($A100*2)/PI())/2)^2)*PI())/2)))*'Calcification Rates'!$H$26</f>
        <v>181.86338029994241</v>
      </c>
      <c r="AD100" s="2">
        <f>((((((((($A100*2)/PI())/2)+('Calcification Rates'!$F$26-'Calcification Rates'!$G$26))^2)*PI())/2))-((((((($A100*2)/PI())/2)^2)*PI())/2)))*('Calcification Rates'!$H$26-'Calcification Rates'!$I$26)</f>
        <v>79.672649065208219</v>
      </c>
      <c r="AE100" s="2">
        <f>((((((((($A100*2)/PI())/2)+('Calcification Rates'!$F$26+'Calcification Rates'!$G$26))^2)*PI())/2))-((((((($A100*2)/PI())/2)^2)*PI())/2)))*('Calcification Rates'!$H$26+'Calcification Rates'!$I$26)</f>
        <v>285.7000565379837</v>
      </c>
      <c r="AF100" s="2">
        <f>((((((((($A100*2)/PI())/2)+'Calcification Rates'!$F$27)^2)*PI())/2))-((((((($A100*2)/PI())/2)^2)*PI())/2)))*'Calcification Rates'!$H$27</f>
        <v>181.86338029994241</v>
      </c>
      <c r="AG100" s="2">
        <f>((((((((($A100*2)/PI())/2)+('Calcification Rates'!$F$27-'Calcification Rates'!$G$27))^2)*PI())/2))-((((((($A100*2)/PI())/2)^2)*PI())/2)))*('Calcification Rates'!$H$27-'Calcification Rates'!$I$27)</f>
        <v>79.672649065208219</v>
      </c>
      <c r="AH100" s="2">
        <f>((((((((($A100*2)/PI())/2)+('Calcification Rates'!$F$27+'Calcification Rates'!$G$27))^2)*PI())/2))-((((((($A100*2)/PI())/2)^2)*PI())/2)))*('Calcification Rates'!$H$27+'Calcification Rates'!$I$27)</f>
        <v>285.7000565379837</v>
      </c>
      <c r="AI100" s="2">
        <f>$A100*'Calcification Rates'!$F$29*'Calcification Rates'!$H$29</f>
        <v>158.14259999999996</v>
      </c>
      <c r="AJ100" s="2">
        <f>$A100*('Calcification Rates'!$F$29-'Calcification Rates'!$G$29)*('Calcification Rates'!$H$29-'Calcification Rates'!$I$29)</f>
        <v>146.32183999999998</v>
      </c>
      <c r="AK100" s="2">
        <f>$A100*('Calcification Rates'!$F$29+'Calcification Rates'!$G$29)*('Calcification Rates'!$H$29+'Calcification Rates'!$I$29)</f>
        <v>169.96335999999994</v>
      </c>
      <c r="AL100" s="2">
        <f>(2*'Calcification Rates'!$F$30*'Calcification Rates'!$H$30)+0.1*'Calcification Rates'!$F$30*($A100+(2*'Calcification Rates'!$F$30))*'Calcification Rates'!$H$30</f>
        <v>21.128423845308831</v>
      </c>
      <c r="AM100" s="2">
        <f>(2*('Calcification Rates'!$F$30-'Calcification Rates'!$G$30)*('Calcification Rates'!$H$30-'Calcification Rates'!$I$30))+(0.1*('Calcification Rates'!$F$30-'Calcification Rates'!$G$30)*($A100+(2*'Calcification Rates'!$F$30-'Calcification Rates'!$G$30)))*('Calcification Rates'!$H$30-'Calcification Rates'!$I$30)</f>
        <v>12.329866238688007</v>
      </c>
      <c r="AN100" s="2">
        <f>(2*('Calcification Rates'!$F$30+'Calcification Rates'!$G$30)*('Calcification Rates'!$H$30+'Calcification Rates'!$I$30))+(0.1*('Calcification Rates'!$F$30+'Calcification Rates'!$G$30)*($A100+(2*'Calcification Rates'!$F$30+'Calcification Rates'!$G$30)))*('Calcification Rates'!$H$30+'Calcification Rates'!$I$30)</f>
        <v>32.262403845266839</v>
      </c>
      <c r="AO100" s="2">
        <f>((((((((($A100*2)/PI())/2)+'Calcification Rates'!$F$31)^2)*PI())/2))-((((((($A100*2)/PI())/2)^2)*PI())/2)))*'Calcification Rates'!$H$31</f>
        <v>325.83353680955275</v>
      </c>
      <c r="AP100" s="2">
        <f>((((((((($A100*2)/PI())/2)+('Calcification Rates'!$F$31-'Calcification Rates'!$G$31))^2)*PI())/2))-((((((($A100*2)/PI())/2)^2)*PI())/2)))*('Calcification Rates'!$H$31-'Calcification Rates'!$I$31)</f>
        <v>202.96744034926067</v>
      </c>
      <c r="AQ100" s="2">
        <f>((((((((($A100*2)/PI())/2)+('Calcification Rates'!$F$31+'Calcification Rates'!$G$31))^2)*PI())/2))-((((((($A100*2)/PI())/2)^2)*PI())/2)))*('Calcification Rates'!$H$31+'Calcification Rates'!$I$31)</f>
        <v>478.67260283450946</v>
      </c>
      <c r="AR100" s="2">
        <f>(2*'Calcification Rates'!$F$32*'Calcification Rates'!$H$32)+0.1*'Calcification Rates'!$F$32*($A100+(2*'Calcification Rates'!$F$32))*'Calcification Rates'!$H$32</f>
        <v>21.128423845308831</v>
      </c>
      <c r="AS100" s="2">
        <f>(2*('Calcification Rates'!$F$32-'Calcification Rates'!$G$32)*('Calcification Rates'!$H$32-'Calcification Rates'!$I$32))+(0.1*('Calcification Rates'!$F$32-'Calcification Rates'!$G$32)*($A100+(2*'Calcification Rates'!$F$32-'Calcification Rates'!$G$32)))*('Calcification Rates'!$H$32-'Calcification Rates'!$I$32)</f>
        <v>12.329866238688007</v>
      </c>
      <c r="AT100" s="2">
        <f>(2*('Calcification Rates'!$F$32+'Calcification Rates'!$G$32)*('Calcification Rates'!$H$32+'Calcification Rates'!$I$32))+(0.1*('Calcification Rates'!$F$32+'Calcification Rates'!$G$32)*($A100+(2*'Calcification Rates'!$F$32+'Calcification Rates'!$G$32)))*('Calcification Rates'!$H$32+'Calcification Rates'!$I$32)</f>
        <v>32.262403845266839</v>
      </c>
      <c r="AU100" s="2">
        <f>((((((((($A100*2)/PI())/2)+'Calcification Rates'!$F$36)^2)*PI())/2))-((((((($A100*2)/PI())/2)^2)*PI())/2)))*'Calcification Rates'!$H$36</f>
        <v>128.56945577576735</v>
      </c>
      <c r="AV100" s="2">
        <f>((((((((($A100*2)/PI())/2)+('Calcification Rates'!$F$36-'Calcification Rates'!$G$36))^2)*PI())/2))-((((((($A100*2)/PI())/2)^2)*PI())/2)))*('Calcification Rates'!$H$36-'Calcification Rates'!$I$36)</f>
        <v>98.718444010930369</v>
      </c>
      <c r="AW100" s="2">
        <f>((((((((($A100*2)/PI())/2)+('Calcification Rates'!$F$36+'Calcification Rates'!$G$36))^2)*PI())/2))-((((((($A100*2)/PI())/2)^2)*PI())/2)))*('Calcification Rates'!$H$36+'Calcification Rates'!$I$36)</f>
        <v>161.7566925719446</v>
      </c>
      <c r="AX100" s="2">
        <f>$A100*'Calcification Rates'!$F$37*'Calcification Rates'!$H$37</f>
        <v>126.65467452861954</v>
      </c>
      <c r="AY100" s="2">
        <f>$A100*('Calcification Rates'!$F$37-'Calcification Rates'!$G$37)*('Calcification Rates'!$H$37-'Calcification Rates'!$I$37)</f>
        <v>97.494768589541764</v>
      </c>
      <c r="AZ100" s="2">
        <f>$A100*('Calcification Rates'!$F$37+'Calcification Rates'!$G$37)*('Calcification Rates'!$H$37+'Calcification Rates'!$I$37)</f>
        <v>158.94572781646428</v>
      </c>
      <c r="BA100" s="2">
        <f>$A100*'Calcification Rates'!$F$38*'Calcification Rates'!$H$38</f>
        <v>188.5005826666667</v>
      </c>
      <c r="BB100" s="2">
        <f>$A100*('Calcification Rates'!$F$38-'Calcification Rates'!$G$38)*('Calcification Rates'!$H$38-'Calcification Rates'!$I$38)</f>
        <v>143.82737769696971</v>
      </c>
      <c r="BC100" s="2">
        <f>$A100*('Calcification Rates'!$F$38+'Calcification Rates'!$G$38)*('Calcification Rates'!$H$38+'Calcification Rates'!$I$38)</f>
        <v>238.37961000000001</v>
      </c>
      <c r="BD100" s="2">
        <f>(2*'Calcification Rates'!$F$39*'Calcification Rates'!$H$39)+0.1*'Calcification Rates'!$F$39*(AN100+(2*'Calcification Rates'!$F$39))*'Calcification Rates'!$H$39</f>
        <v>9.5951278753738301</v>
      </c>
      <c r="BE100" s="2">
        <f>(2*('Calcification Rates'!$F$39-'Calcification Rates'!$G$39)*('Calcification Rates'!$H$39-'Calcification Rates'!$I$39))+(0.1*('Calcification Rates'!$F$39-'Calcification Rates'!$G$39)*(AN100+(2*'Calcification Rates'!$F$39-'Calcification Rates'!$G$39)))*('Calcification Rates'!$H$39-'Calcification Rates'!$I$39)</f>
        <v>5.5813624741545365</v>
      </c>
      <c r="BF100" s="2">
        <f>(2*('Calcification Rates'!$F$39+'Calcification Rates'!$G$39)*('Calcification Rates'!$H$39+'Calcification Rates'!$I$39))+(0.1*('Calcification Rates'!$F$39+'Calcification Rates'!$G$39)*(AN100+(2*'Calcification Rates'!$F$39+'Calcification Rates'!$G$39)))*('Calcification Rates'!$H$39+'Calcification Rates'!$I$39)</f>
        <v>14.698406117374921</v>
      </c>
      <c r="BG100" s="2">
        <f>((((((((($A100*2)/PI())/2)+'Calcification Rates'!$F$40)^2)*PI())/2))-((((((($A100*2)/PI())/2)^2)*PI())/2)))*'Calcification Rates'!$H$40</f>
        <v>128.56945577576735</v>
      </c>
      <c r="BH100" s="2">
        <f>((((((((($A100*2)/PI())/2)+('Calcification Rates'!$F$40-'Calcification Rates'!$G$40))^2)*PI())/2))-((((((($A100*2)/PI())/2)^2)*PI())/2)))*('Calcification Rates'!$H$40-'Calcification Rates'!$I$40)</f>
        <v>98.718444010930369</v>
      </c>
      <c r="BI100" s="2">
        <f>((((((((($A100*2)/PI())/2)+('Calcification Rates'!$F$40+'Calcification Rates'!$G$40))^2)*PI())/2))-((((((($A100*2)/PI())/2)^2)*PI())/2)))*('Calcification Rates'!$H$40+'Calcification Rates'!$I$40)</f>
        <v>161.7566925719446</v>
      </c>
      <c r="BJ100" s="2">
        <f>((((((((($A100*2)/PI())/2)+'Calcification Rates'!$F$41)^2)*PI())/2))-((((((($A100*2)/PI())/2)^2)*PI())/2)))*'Calcification Rates'!$H$41</f>
        <v>148.0041365566384</v>
      </c>
      <c r="BK100" s="2">
        <f>((((((((($A100*2)/PI())/2)+('Calcification Rates'!$F$41-'Calcification Rates'!$G$41))^2)*PI())/2))-((((((($A100*2)/PI())/2)^2)*PI())/2)))*('Calcification Rates'!$H$41-'Calcification Rates'!$I$41)</f>
        <v>118.92681749430847</v>
      </c>
      <c r="BL100" s="2">
        <f>((((((((($A100*2)/PI())/2)+('Calcification Rates'!$F$41+'Calcification Rates'!$G$41))^2)*PI())/2))-((((((($A100*2)/PI())/2)^2)*PI())/2)))*('Calcification Rates'!$H$41+'Calcification Rates'!$I$41)</f>
        <v>179.9361632613421</v>
      </c>
      <c r="BM100" s="2">
        <f>((((1-'Calcification Rates'!$J$42)*$A100)*'Calcification Rates'!$F$42*0.1)+('Calcification Rates'!$J$42*$A100*'Calcification Rates'!$F$42))*'Calcification Rates'!$H$42</f>
        <v>38.445626795421553</v>
      </c>
      <c r="BN100" s="2">
        <f>((((1-'Calcification Rates'!$J$42)*BI100)*(('Calcification Rates'!$F$42-'Calcification Rates'!$G$42)*0.1))+('Calcification Rates'!$J$42*BI100*('Calcification Rates'!$F$42-'Calcification Rates'!$G$42)))*('Calcification Rates'!$H$42-'Calcification Rates'!$I$42)</f>
        <v>47.84390486375311</v>
      </c>
      <c r="BO100" s="2">
        <f>((((1-'Calcification Rates'!$J$42)*BI100)*(('Calcification Rates'!$F$42+'Calcification Rates'!$G$42)*0.1))+('Calcification Rates'!$J$42*BI100*('Calcification Rates'!$F$42+'Calcification Rates'!$G$42)))*('Calcification Rates'!$H$42+'Calcification Rates'!$I$42)</f>
        <v>81.061281112511239</v>
      </c>
      <c r="BP100" s="2">
        <f>(2*'Calcification Rates'!$F$43*'Calcification Rates'!$H$43)+0.1*'Calcification Rates'!$F$43*($A100+(2*'Calcification Rates'!$F$43))*'Calcification Rates'!$H$43</f>
        <v>21.128423845308831</v>
      </c>
      <c r="BQ100" s="2">
        <f>(2*('Calcification Rates'!$F$43-'Calcification Rates'!$G$43)*('Calcification Rates'!$H$43-'Calcification Rates'!$I$43))+(0.1*('Calcification Rates'!$F$43-'Calcification Rates'!$G$43)*($A100+(2*'Calcification Rates'!$F$43-'Calcification Rates'!$G$43)))*('Calcification Rates'!$H$43-'Calcification Rates'!$I$43)</f>
        <v>12.329866238688007</v>
      </c>
      <c r="BR100" s="2">
        <f>(2*('Calcification Rates'!$F$43+'Calcification Rates'!$G$43)*('Calcification Rates'!$H$43+'Calcification Rates'!$I$43))+(0.1*('Calcification Rates'!$F$43+'Calcification Rates'!$G$43)*($A100+(2*'Calcification Rates'!$F$43+'Calcification Rates'!$G$43)))*('Calcification Rates'!$H$43+'Calcification Rates'!$I$43)</f>
        <v>32.262403845266839</v>
      </c>
      <c r="BS100" s="2">
        <f>$A100*'Calcification Rates'!$F$44*'Calcification Rates'!$H$44</f>
        <v>156.43827111111111</v>
      </c>
      <c r="BT100" s="2">
        <f>$A100*('Calcification Rates'!$F$44-'Calcification Rates'!$G$44)*('Calcification Rates'!$H$44-'Calcification Rates'!$I$44)</f>
        <v>116.41308566140752</v>
      </c>
      <c r="BU100" s="2">
        <f>$A100*('Calcification Rates'!$F$44+'Calcification Rates'!$G$44)*('Calcification Rates'!$H$44+'Calcification Rates'!$I$44)</f>
        <v>200.96032631265942</v>
      </c>
      <c r="BV100" s="2">
        <f>(2*'Calcification Rates'!$F$45*'Calcification Rates'!$H$45)+0.1*'Calcification Rates'!$F$45*($A100+(2*'Calcification Rates'!$F$45))*'Calcification Rates'!$H$45</f>
        <v>21.128423845308831</v>
      </c>
      <c r="BW100" s="2">
        <f>(2*('Calcification Rates'!$F$45-'Calcification Rates'!$G$45)*('Calcification Rates'!$H$45-'Calcification Rates'!$I$45))+(0.1*('Calcification Rates'!$F$45-'Calcification Rates'!$G$45)*($A100+(2*'Calcification Rates'!$F$45-'Calcification Rates'!$G$45)))*('Calcification Rates'!$H$45-'Calcification Rates'!$I$45)</f>
        <v>12.329866238688007</v>
      </c>
      <c r="BX100" s="2">
        <f>(2*('Calcification Rates'!$F$45+'Calcification Rates'!$G$45)*('Calcification Rates'!$H$45+'Calcification Rates'!$I$45))+(0.1*('Calcification Rates'!$F$45+'Calcification Rates'!$G$45)*($A100+(2*'Calcification Rates'!$F$45+'Calcification Rates'!$G$45)))*('Calcification Rates'!$H$45+'Calcification Rates'!$I$45)</f>
        <v>32.262403845266839</v>
      </c>
      <c r="BY100" s="2">
        <f>$A100*'Calcification Rates'!$F$46*'Calcification Rates'!$H$46</f>
        <v>39.748800000000003</v>
      </c>
      <c r="BZ100" s="2">
        <f>$A100*('Calcification Rates'!$F$46-'Calcification Rates'!$G$46)*('Calcification Rates'!$H$46-'Calcification Rates'!$I$46)</f>
        <v>30.656849999999999</v>
      </c>
      <c r="CA100" s="2">
        <f>$A100*('Calcification Rates'!$F$46+'Calcification Rates'!$G$46)*('Calcification Rates'!$H$46+'Calcification Rates'!$I$46)</f>
        <v>49.766850000000005</v>
      </c>
      <c r="CB100" s="2">
        <f>(2*'Calcification Rates'!$F$47*'Calcification Rates'!$H$47)+0.1*'Calcification Rates'!$F$47*(BL100+(2*'Calcification Rates'!$F$47))*'Calcification Rates'!$H$47</f>
        <v>35.503668405661266</v>
      </c>
      <c r="CC100" s="2">
        <f>(2*('Calcification Rates'!$F$47-'Calcification Rates'!$G$47)*('Calcification Rates'!$H$47-'Calcification Rates'!$I$47))+(0.1*('Calcification Rates'!$F$47-'Calcification Rates'!$G$47)*(BL100+(2*'Calcification Rates'!$F$47-'Calcification Rates'!$G$47)))*('Calcification Rates'!$H$47-'Calcification Rates'!$I$47)</f>
        <v>20.74128586101601</v>
      </c>
      <c r="CD100" s="2">
        <f>(2*('Calcification Rates'!$F$47+'Calcification Rates'!$G$47)*('Calcification Rates'!$H$47+'Calcification Rates'!$I$47))+(0.1*('Calcification Rates'!$F$47+'Calcification Rates'!$G$47)*(BL100+(2*'Calcification Rates'!$F$47+'Calcification Rates'!$G$47)))*('Calcification Rates'!$H$47+'Calcification Rates'!$I$47)</f>
        <v>54.154390615926623</v>
      </c>
      <c r="CE100" s="2">
        <f>(2*'Calcification Rates'!$F$48*'Calcification Rates'!$H$48)+0.1*'Calcification Rates'!$F$48*($A100+(2*'Calcification Rates'!$F$48))*'Calcification Rates'!$H$48</f>
        <v>21.128423845308831</v>
      </c>
      <c r="CF100" s="2">
        <f>(2*('Calcification Rates'!$F$48-'Calcification Rates'!$G$48)*('Calcification Rates'!$H$48-'Calcification Rates'!$I$48))+(0.1*('Calcification Rates'!$F$48-'Calcification Rates'!$G$48)*($A100+(2*'Calcification Rates'!$F$48-'Calcification Rates'!$G$48)))*('Calcification Rates'!$H$48-'Calcification Rates'!$I$48)</f>
        <v>12.329866238688007</v>
      </c>
      <c r="CG100" s="2">
        <f>(2*('Calcification Rates'!$F$48+'Calcification Rates'!$G$48)*('Calcification Rates'!$H$48+'Calcification Rates'!$I$48))+(0.1*('Calcification Rates'!$F$48+'Calcification Rates'!$G$48)*($A100+(2*'Calcification Rates'!$F$48+'Calcification Rates'!$G$48)))*('Calcification Rates'!$H$48+'Calcification Rates'!$I$48)</f>
        <v>32.262403845266839</v>
      </c>
      <c r="CH100" s="2">
        <f>((((1-'Calcification Rates'!$J$52)*$A100)*'Calcification Rates'!$F$52*0.1)+('Calcification Rates'!$J$52*$A100*'Calcification Rates'!$F$52))*'Calcification Rates'!$H$52</f>
        <v>217.03753063999997</v>
      </c>
      <c r="CI100" s="2">
        <f>((((1-'Calcification Rates'!$J$52)*$A100)*(('Calcification Rates'!$F$52-'Calcification Rates'!$G$52)*0.1))+('Calcification Rates'!$J$52*$A100*('Calcification Rates'!$F$52-'Calcification Rates'!$G$52)))*('Calcification Rates'!$H$52-'Calcification Rates'!$I$52)</f>
        <v>142.07582025333306</v>
      </c>
      <c r="CJ100" s="2">
        <f>((((1-'Calcification Rates'!$J$52)*$A100)*(('Calcification Rates'!$F$52+'Calcification Rates'!$G$52)*0.1))+('Calcification Rates'!$J$52*$A100*('Calcification Rates'!$F$52+'Calcification Rates'!$G$52)))*('Calcification Rates'!$H$52+'Calcification Rates'!$I$52)</f>
        <v>307.05924004889476</v>
      </c>
      <c r="CK100" s="2">
        <f>((((1-'Calcification Rates'!$J$53)*$A100)*'Calcification Rates'!$F$53*0.1)+('Calcification Rates'!$J$53*$A100*'Calcification Rates'!$F$53))*'Calcification Rates'!$H$53</f>
        <v>259.72591230472733</v>
      </c>
      <c r="CL100" s="2">
        <f>((((1-'Calcification Rates'!$J$53)*$A100)*(('Calcification Rates'!$F$53-'Calcification Rates'!$G$53)*0.1))+('Calcification Rates'!$J$53*$A100*('Calcification Rates'!$F$53-'Calcification Rates'!$G$53)))*('Calcification Rates'!$H$53-'Calcification Rates'!$I$53)</f>
        <v>179.75262006807111</v>
      </c>
      <c r="CM100" s="2">
        <f>((((1-'Calcification Rates'!$J$53)*$A100)*(('Calcification Rates'!$F$53+'Calcification Rates'!$G$53)*0.1))+('Calcification Rates'!$J$53*$A100*('Calcification Rates'!$F$53+'Calcification Rates'!$G$53)))*('Calcification Rates'!$H$53+'Calcification Rates'!$I$53)</f>
        <v>354.33169547960568</v>
      </c>
      <c r="CN100" s="2">
        <f>((((1-'Calcification Rates'!$J$54)*$A100)*'Calcification Rates'!$F$54*0.1)+('Calcification Rates'!$J$54*$A100*'Calcification Rates'!$F$54))*'Calcification Rates'!$H$54</f>
        <v>221.43689232727439</v>
      </c>
      <c r="CO100" s="2">
        <f>((((1-'Calcification Rates'!$J$54)*$A100)*(('Calcification Rates'!$F$54-'Calcification Rates'!$G$54)*0.1))+('Calcification Rates'!$J$54*$A100*('Calcification Rates'!$F$54-'Calcification Rates'!$G$54)))*('Calcification Rates'!$H$54-'Calcification Rates'!$I$54)</f>
        <v>158.38017189426174</v>
      </c>
      <c r="CP100" s="2">
        <f>((((1-'Calcification Rates'!$J$54)*$A100)*(('Calcification Rates'!$F$54+'Calcification Rates'!$G$54)*0.1))+('Calcification Rates'!$J$54*$A100*('Calcification Rates'!$F$54+'Calcification Rates'!$G$54)))*('Calcification Rates'!$H$54+'Calcification Rates'!$I$54)</f>
        <v>294.51626378643562</v>
      </c>
      <c r="CQ100" s="2">
        <f>((((1-'Calcification Rates'!$J$55)*$A100)*'Calcification Rates'!$F$55*0.1)+('Calcification Rates'!$J$55*$A100*'Calcification Rates'!$F$55))*'Calcification Rates'!$H$55</f>
        <v>221.45382731354167</v>
      </c>
      <c r="CR100" s="2">
        <f>((((1-'Calcification Rates'!$J$55)*$A100)*(('Calcification Rates'!$F$55-'Calcification Rates'!$G$55)*0.1))+('Calcification Rates'!$J$55*$A100*('Calcification Rates'!$F$55-'Calcification Rates'!$G$55)))*('Calcification Rates'!$H$55-'Calcification Rates'!$I$55)</f>
        <v>161.82207367847136</v>
      </c>
      <c r="CS100" s="2">
        <f>((((1-'Calcification Rates'!$J$55)*$A100)*(('Calcification Rates'!$F$55+'Calcification Rates'!$G$55)*0.1))+('Calcification Rates'!$J$55*$A100*('Calcification Rates'!$F$55+'Calcification Rates'!$G$55)))*('Calcification Rates'!$H$55+'Calcification Rates'!$I$55)</f>
        <v>290.15400643079624</v>
      </c>
      <c r="CT100" s="2">
        <f>((((1-'Calcification Rates'!$J$56)*$A100)*'Calcification Rates'!$F$56*0.1)+('Calcification Rates'!$J$56*$A100*'Calcification Rates'!$F$56))*'Calcification Rates'!$H$56</f>
        <v>213.90130556666668</v>
      </c>
      <c r="CU100" s="2">
        <f>((((1-'Calcification Rates'!$J$56)*$A100)*(('Calcification Rates'!$F$56-'Calcification Rates'!$G$56)*0.1))+('Calcification Rates'!$J$56*$A100*('Calcification Rates'!$F$56-'Calcification Rates'!$G$56)))*('Calcification Rates'!$H$56-'Calcification Rates'!$I$56)</f>
        <v>158.49967661104745</v>
      </c>
      <c r="CV100" s="2">
        <f>((((1-'Calcification Rates'!$J$56)*$A100)*(('Calcification Rates'!$F$56+'Calcification Rates'!$G$56)*0.1))+('Calcification Rates'!$J$56*$A100*('Calcification Rates'!$F$56+'Calcification Rates'!$G$56)))*('Calcification Rates'!$H$56+'Calcification Rates'!$I$56)</f>
        <v>277.45051380436058</v>
      </c>
      <c r="CW100" s="2">
        <f>((((1-'Calcification Rates'!$J$57)*$A100)*'Calcification Rates'!$F$57*0.1)+('Calcification Rates'!$J$57*$A100*'Calcification Rates'!$F$57))*'Calcification Rates'!$H$57</f>
        <v>218.76269887499996</v>
      </c>
      <c r="CX100" s="2">
        <f>((((1-'Calcification Rates'!$J$57)*$A100)*(('Calcification Rates'!$F$57-'Calcification Rates'!$G$57)*0.1))+('Calcification Rates'!$J$57*$A100*('Calcification Rates'!$F$57-'Calcification Rates'!$G$57)))*('Calcification Rates'!$H$57-'Calcification Rates'!$I$57)</f>
        <v>143.25932309075444</v>
      </c>
      <c r="CY100" s="2">
        <f>((((1-'Calcification Rates'!$J$57)*$A100)*(('Calcification Rates'!$F$57+'Calcification Rates'!$G$57)*0.1))+('Calcification Rates'!$J$57*$A100*('Calcification Rates'!$F$57+'Calcification Rates'!$G$57)))*('Calcification Rates'!$H$57+'Calcification Rates'!$I$57)</f>
        <v>307.84537346270349</v>
      </c>
      <c r="CZ100" s="2">
        <f>((((1-'Calcification Rates'!$J$58)*$A100)*'Calcification Rates'!$F$58*0.1)+('Calcification Rates'!$J$58*$A100*'Calcification Rates'!$F$58))*'Calcification Rates'!$H$58</f>
        <v>221.43689232727439</v>
      </c>
      <c r="DA100" s="2">
        <f>((((1-'Calcification Rates'!$J$58)*$A100)*(('Calcification Rates'!$F$58-'Calcification Rates'!$G$58)*0.1))+('Calcification Rates'!$J$58*$A100*('Calcification Rates'!$F$58-'Calcification Rates'!$G$58)))*('Calcification Rates'!$H$58-'Calcification Rates'!$I$58)</f>
        <v>158.38017189426174</v>
      </c>
      <c r="DB100" s="2">
        <f>((((1-'Calcification Rates'!$J$58)*$A100)*(('Calcification Rates'!$F$58+'Calcification Rates'!$G$58)*0.1))+('Calcification Rates'!$J$58*$A100*('Calcification Rates'!$F$58+'Calcification Rates'!$G$58)))*('Calcification Rates'!$H$58+'Calcification Rates'!$I$58)</f>
        <v>294.51626378643562</v>
      </c>
      <c r="DC100" s="2">
        <f>((((1-'Calcification Rates'!$J$59)*$A100)*'Calcification Rates'!$F$59*0.1)+('Calcification Rates'!$J$59*$A100*'Calcification Rates'!$F$59))*'Calcification Rates'!$H$59</f>
        <v>183.56816687999998</v>
      </c>
      <c r="DD100" s="2">
        <f>((((1-'Calcification Rates'!$J$59)*$A100)*(('Calcification Rates'!$F$59-'Calcification Rates'!$G$59)*0.1))+('Calcification Rates'!$J$59*$A100*('Calcification Rates'!$F$59-'Calcification Rates'!$G$59)))*('Calcification Rates'!$H$59-'Calcification Rates'!$I$59)</f>
        <v>142.40298659999999</v>
      </c>
      <c r="DE100" s="2">
        <f>((((1-'Calcification Rates'!$J$59)*$A100)*(('Calcification Rates'!$F$59+'Calcification Rates'!$G$59)*0.1))+('Calcification Rates'!$J$59*$A100*('Calcification Rates'!$F$59+'Calcification Rates'!$G$59)))*('Calcification Rates'!$H$59+'Calcification Rates'!$I$59)</f>
        <v>228.63677928000001</v>
      </c>
      <c r="DF100" s="2">
        <f>((((1-'Calcification Rates'!$J$60)*$A100)*'Calcification Rates'!$F$60*0.1)+('Calcification Rates'!$J$60*$A100*'Calcification Rates'!$F$60))*'Calcification Rates'!$H$60</f>
        <v>238.48558265853657</v>
      </c>
      <c r="DG100" s="2">
        <f>((((1-'Calcification Rates'!$J$60)*$A100)*(('Calcification Rates'!$F$60-'Calcification Rates'!$G$60)*0.1))+('Calcification Rates'!$J$60*$A100*('Calcification Rates'!$F$60-'Calcification Rates'!$G$60)))*('Calcification Rates'!$H$60-'Calcification Rates'!$I$60)</f>
        <v>182.20581002539032</v>
      </c>
      <c r="DH100" s="2">
        <f>((((1-'Calcification Rates'!$J$60)*$A100)*(('Calcification Rates'!$F$60+'Calcification Rates'!$G$60)*0.1))+('Calcification Rates'!$J$60*$A100*('Calcification Rates'!$F$60+'Calcification Rates'!$G$60)))*('Calcification Rates'!$H$60+'Calcification Rates'!$I$60)</f>
        <v>302.10868940615575</v>
      </c>
      <c r="DI100" s="2">
        <f>((((1-'Calcification Rates'!$J$61)*$A100)*'Calcification Rates'!$F$61*0.1)+('Calcification Rates'!$J$61*$A100*'Calcification Rates'!$F$61))*'Calcification Rates'!$H$61</f>
        <v>221.43689232727439</v>
      </c>
      <c r="DJ100" s="2">
        <f>((((1-'Calcification Rates'!$J$61)*$A100)*(('Calcification Rates'!$F$61-'Calcification Rates'!$G$61)*0.1))+('Calcification Rates'!$J$61*$A100*('Calcification Rates'!$F$61-'Calcification Rates'!$G$61)))*('Calcification Rates'!$H$61-'Calcification Rates'!$I$61)</f>
        <v>158.38017189426174</v>
      </c>
      <c r="DK100" s="2">
        <f>((((1-'Calcification Rates'!$J$61)*$A100)*(('Calcification Rates'!$F$61+'Calcification Rates'!$G$61)*0.1))+('Calcification Rates'!$J$61*$A100*('Calcification Rates'!$F$61+'Calcification Rates'!$G$61)))*('Calcification Rates'!$H$61+'Calcification Rates'!$I$61)</f>
        <v>294.51626378643562</v>
      </c>
      <c r="DL100" s="2">
        <f>(2*'Calcification Rates'!$F$62*'Calcification Rates'!$H$62)+0.1*'Calcification Rates'!$F$62*(CV100+(2*'Calcification Rates'!$F$62))*'Calcification Rates'!$H$62</f>
        <v>52.61201936332931</v>
      </c>
      <c r="DM100" s="2">
        <f>(2*('Calcification Rates'!$F$62-'Calcification Rates'!$G$62)*('Calcification Rates'!$H$62-'Calcification Rates'!$I$62))+(0.1*('Calcification Rates'!$F$62-'Calcification Rates'!$G$62)*(CV100+(2*'Calcification Rates'!$F$62-'Calcification Rates'!$G$62)))*('Calcification Rates'!$H$62-'Calcification Rates'!$I$62)</f>
        <v>30.751934260550083</v>
      </c>
      <c r="DN100" s="2">
        <f>(2*('Calcification Rates'!$F$62+'Calcification Rates'!$G$62)*('Calcification Rates'!$H$62+'Calcification Rates'!$I$62))+(0.1*('Calcification Rates'!$F$62+'Calcification Rates'!$G$62)*(CV100+(2*'Calcification Rates'!$F$62+'Calcification Rates'!$G$62)))*('Calcification Rates'!$H$62+'Calcification Rates'!$I$62)</f>
        <v>80.208611207488573</v>
      </c>
      <c r="DO100" s="2">
        <f>((((((((($A100*2)/PI())/2)+'Calcification Rates'!$F$63)^2)*PI())/2))-((((((($A100*2)/PI())/2)^2)*PI())/2)))*'Calcification Rates'!$H$63</f>
        <v>104.30144622024351</v>
      </c>
      <c r="DP100" s="2">
        <f>((((((((($A100*2)/PI())/2)+('Calcification Rates'!$F$63-'Calcification Rates'!$G$63))^2)*PI())/2))-((((((($A100*2)/PI())/2)^2)*PI())/2)))*('Calcification Rates'!$H$63-'Calcification Rates'!$I$63)</f>
        <v>76.843638790502766</v>
      </c>
      <c r="DQ100" s="2">
        <f>((((((((($A100*2)/PI())/2)+('Calcification Rates'!$F$63+'Calcification Rates'!$G$63))^2)*PI())/2))-((((((($A100*2)/PI())/2)^2)*PI())/2)))*('Calcification Rates'!$H$63+'Calcification Rates'!$I$63)</f>
        <v>134.82750580897371</v>
      </c>
      <c r="DR100" s="2">
        <f>(2*'Calcification Rates'!$F$64*'Calcification Rates'!$H$64)+0.1*'Calcification Rates'!$F$64*($A100+(2*'Calcification Rates'!$F$64))*'Calcification Rates'!$H$64</f>
        <v>21.128423845308831</v>
      </c>
      <c r="DS100" s="2">
        <f>(2*('Calcification Rates'!$F$64-'Calcification Rates'!$G$64)*('Calcification Rates'!$H$64-'Calcification Rates'!$I$64))+(0.1*('Calcification Rates'!$F$64-'Calcification Rates'!$G$64)*($A100+(2*'Calcification Rates'!$F$64-'Calcification Rates'!$G$64)))*('Calcification Rates'!$H$64-'Calcification Rates'!$I$64)</f>
        <v>12.329866238688007</v>
      </c>
      <c r="DT100" s="2">
        <f>(2*('Calcification Rates'!$F$64+'Calcification Rates'!$G$64)*('Calcification Rates'!$H$64+'Calcification Rates'!$I$64))+(0.1*('Calcification Rates'!$F$64+'Calcification Rates'!$G$64)*($A100+(2*'Calcification Rates'!$F$64+'Calcification Rates'!$G$64)))*('Calcification Rates'!$H$64+'Calcification Rates'!$I$64)</f>
        <v>32.262403845266839</v>
      </c>
      <c r="DU100" s="2">
        <f>((((((((($A100*2)/PI())/2)+'Calcification Rates'!$F$65)^2)*PI())/2))-((((((($A100*2)/PI())/2)^2)*PI())/2)))*'Calcification Rates'!$H$65</f>
        <v>104.30144622024351</v>
      </c>
      <c r="DV100" s="2">
        <f>((((((((($A100*2)/PI())/2)+('Calcification Rates'!$F$65-'Calcification Rates'!$G$65))^2)*PI())/2))-((((((($A100*2)/PI())/2)^2)*PI())/2)))*('Calcification Rates'!$H$65-'Calcification Rates'!$I$65)</f>
        <v>76.843638790502766</v>
      </c>
      <c r="DW100" s="2">
        <f>((((((((($A100*2)/PI())/2)+('Calcification Rates'!$F$65+'Calcification Rates'!$G$65))^2)*PI())/2))-((((((($A100*2)/PI())/2)^2)*PI())/2)))*('Calcification Rates'!$H$65+'Calcification Rates'!$I$65)</f>
        <v>134.82750580897371</v>
      </c>
      <c r="DX100" s="2">
        <f>(2*'Calcification Rates'!$F$66*'Calcification Rates'!$H$66)+0.1*'Calcification Rates'!$F$66*(DH100+(2*'Calcification Rates'!$F$66))*'Calcification Rates'!$H$66</f>
        <v>56.938159257838628</v>
      </c>
      <c r="DY100" s="2">
        <f>(2*('Calcification Rates'!$F$66-'Calcification Rates'!$G$66)*('Calcification Rates'!$H$66-'Calcification Rates'!$I$66))+(0.1*('Calcification Rates'!$F$66-'Calcification Rates'!$G$66)*(DH100+(2*'Calcification Rates'!$F$66-'Calcification Rates'!$G$66)))*('Calcification Rates'!$H$66-'Calcification Rates'!$I$66)</f>
        <v>33.283298359772033</v>
      </c>
      <c r="DZ100" s="2">
        <f>(2*('Calcification Rates'!$F$66+'Calcification Rates'!$G$66)*('Calcification Rates'!$H$66+'Calcification Rates'!$I$66))+(0.1*('Calcification Rates'!$F$66+'Calcification Rates'!$G$66)*(DH100+(2*'Calcification Rates'!$F$66+'Calcification Rates'!$G$66)))*('Calcification Rates'!$H$66+'Calcification Rates'!$I$66)</f>
        <v>86.796867632692624</v>
      </c>
      <c r="EA100" s="2">
        <f>((((((((($A100*2)/PI())/2)+'Calcification Rates'!$F$67)^2)*PI())/2))-((((((($A100*2)/PI())/2)^2)*PI())/2)))*'Calcification Rates'!$H$67</f>
        <v>104.30144622024351</v>
      </c>
      <c r="EB100" s="2">
        <f>((((((((($A100*2)/PI())/2)+('Calcification Rates'!$F$67-'Calcification Rates'!$G$67))^2)*PI())/2))-((((((($A100*2)/PI())/2)^2)*PI())/2)))*('Calcification Rates'!$H$67-'Calcification Rates'!$I$67)</f>
        <v>76.843638790502766</v>
      </c>
      <c r="EC100" s="2">
        <f>((((((((($A100*2)/PI())/2)+('Calcification Rates'!$F$67+'Calcification Rates'!$G$67))^2)*PI())/2))-((((((($A100*2)/PI())/2)^2)*PI())/2)))*('Calcification Rates'!$H$67+'Calcification Rates'!$I$67)</f>
        <v>134.82750580897371</v>
      </c>
      <c r="ED100" s="2">
        <f>((((((((($A100*2)/PI())/2)+'Calcification Rates'!$F$68)^2)*PI())/2))-((((((($A100*2)/PI())/2)^2)*PI())/2)))*'Calcification Rates'!$H$68</f>
        <v>104.30144622024351</v>
      </c>
      <c r="EE100" s="2">
        <f>((((((((($A100*2)/PI())/2)+('Calcification Rates'!$F$68-'Calcification Rates'!$G$68))^2)*PI())/2))-((((((($A100*2)/PI())/2)^2)*PI())/2)))*('Calcification Rates'!$H$68-'Calcification Rates'!$I$68)</f>
        <v>76.843638790502766</v>
      </c>
      <c r="EF100" s="2">
        <f>((((((((($A100*2)/PI())/2)+('Calcification Rates'!$F$68+'Calcification Rates'!$G$68))^2)*PI())/2))-((((((($A100*2)/PI())/2)^2)*PI())/2)))*('Calcification Rates'!$H$68+'Calcification Rates'!$I$68)</f>
        <v>134.82750580897371</v>
      </c>
      <c r="EG100" s="2">
        <f>((((1-'Calcification Rates'!$J$69)*$A100)*'Calcification Rates'!$F$69*0.1)+('Calcification Rates'!$J$69*$A100*'Calcification Rates'!$F$69))*'Calcification Rates'!$H$69</f>
        <v>30.078841100000012</v>
      </c>
      <c r="EH100" s="2">
        <f>((((1-'Calcification Rates'!$J$69)*EC100)*(('Calcification Rates'!$F$69-'Calcification Rates'!$G$69)*0.1))+('Calcification Rates'!$J$69*EC100*('Calcification Rates'!$F$69-'Calcification Rates'!$G$69)))*('Calcification Rates'!$H$69-'Calcification Rates'!$I$69)</f>
        <v>30.579919131889092</v>
      </c>
      <c r="EI100" s="2">
        <f>((((1-'Calcification Rates'!$J$69)*EC100)*(('Calcification Rates'!$F$69+'Calcification Rates'!$G$69)*0.1))+('Calcification Rates'!$J$69*EC100*('Calcification Rates'!$F$69+'Calcification Rates'!$G$69)))*('Calcification Rates'!$H$69+'Calcification Rates'!$I$69)</f>
        <v>53.333537278112018</v>
      </c>
      <c r="EJ100" s="2">
        <f>(2*'Calcification Rates'!$F$70*'Calcification Rates'!$H$70)+0.1*'Calcification Rates'!$F$70*(DT100+(2*'Calcification Rates'!$F$70))*'Calcification Rates'!$H$70</f>
        <v>9.5951278753738301</v>
      </c>
      <c r="EK100" s="2">
        <f>(2*('Calcification Rates'!$F$70-'Calcification Rates'!$G$70)*('Calcification Rates'!$H$70-'Calcification Rates'!$I$70))+(0.1*('Calcification Rates'!$F$70-'Calcification Rates'!$G$70)*(DT100+(2*'Calcification Rates'!$F$70-'Calcification Rates'!$G$70)))*('Calcification Rates'!$H$70-'Calcification Rates'!$I$70)</f>
        <v>5.5813624741545365</v>
      </c>
      <c r="EL100" s="2">
        <f>(2*('Calcification Rates'!$F$70+'Calcification Rates'!$G$70)*('Calcification Rates'!$H$70+'Calcification Rates'!$I$70))+(0.1*('Calcification Rates'!$F$70+'Calcification Rates'!$G$70)*(DT100+(2*'Calcification Rates'!$F$70+'Calcification Rates'!$G$70)))*('Calcification Rates'!$H$70+'Calcification Rates'!$I$70)</f>
        <v>14.698406117374921</v>
      </c>
      <c r="EM100" s="2">
        <f>((((1-'Calcification Rates'!$J$71)*$A100)*'Calcification Rates'!$F$71*0.1)+('Calcification Rates'!$J$71*$A100*'Calcification Rates'!$F$71))*'Calcification Rates'!$H$71</f>
        <v>221.43689232727439</v>
      </c>
      <c r="EN100" s="2">
        <f>((((1-'Calcification Rates'!$J$71)*$A100)*(('Calcification Rates'!$F$71-'Calcification Rates'!$G$71)*0.1))+('Calcification Rates'!$J$71*$A100*('Calcification Rates'!$F$71-'Calcification Rates'!$G$71)))*('Calcification Rates'!$H$71-'Calcification Rates'!$I$71)</f>
        <v>158.38017189426174</v>
      </c>
      <c r="EO100" s="2">
        <f>((((1-'Calcification Rates'!$J$71)*$A100)*(('Calcification Rates'!$F$71+'Calcification Rates'!$G$71)*0.1))+('Calcification Rates'!$J$71*$A100*('Calcification Rates'!$F$71+'Calcification Rates'!$G$71)))*('Calcification Rates'!$H$71+'Calcification Rates'!$I$71)</f>
        <v>294.51626378643562</v>
      </c>
      <c r="EP100" s="2">
        <f>(2*'Calcification Rates'!$F$72*'Calcification Rates'!$H$72)+0.1*'Calcification Rates'!$F$72*($A100+(2*'Calcification Rates'!$F$72))*'Calcification Rates'!$H$72</f>
        <v>21.128423845308831</v>
      </c>
      <c r="EQ100" s="2">
        <f>(2*('Calcification Rates'!$F$72-'Calcification Rates'!$G$72)*('Calcification Rates'!$H$72-'Calcification Rates'!$I$72))+(0.1*('Calcification Rates'!$F$72-'Calcification Rates'!$G$72)*($A100+(2*'Calcification Rates'!$F$72-'Calcification Rates'!$G$72)))*('Calcification Rates'!$H$72-'Calcification Rates'!$I$72)</f>
        <v>12.329866238688007</v>
      </c>
      <c r="ER100" s="2">
        <f>(2*('Calcification Rates'!$F$72+'Calcification Rates'!$G$72)*('Calcification Rates'!$H$72+'Calcification Rates'!$I$72))+(0.1*('Calcification Rates'!$F$72+'Calcification Rates'!$G$72)*($A100+(2*'Calcification Rates'!$F$72+'Calcification Rates'!$G$72)))*('Calcification Rates'!$H$72+'Calcification Rates'!$I$72)</f>
        <v>32.262403845266839</v>
      </c>
      <c r="ES100" s="2">
        <f>$A100*'Calcification Rates'!$F$73*'Calcification Rates'!$H$73</f>
        <v>132.30000000000001</v>
      </c>
      <c r="ET100" s="2">
        <f>$A100*('Calcification Rates'!$F$73-'Calcification Rates'!$G$73)*('Calcification Rates'!$H$73-'Calcification Rates'!$I$73)</f>
        <v>92.628620000000012</v>
      </c>
      <c r="EU100" s="2">
        <f>$A100*('Calcification Rates'!$F$73+'Calcification Rates'!$G$73)*('Calcification Rates'!$H$73+'Calcification Rates'!$I$73)</f>
        <v>178.99112000000002</v>
      </c>
      <c r="EV100" s="2">
        <f>(2*'Calcification Rates'!$F$74*'Calcification Rates'!$H$74)+0.1*'Calcification Rates'!$F$74*($A100+(2*'Calcification Rates'!$F$74))*'Calcification Rates'!$H$74</f>
        <v>21.128423845308831</v>
      </c>
      <c r="EW100" s="2">
        <f>(2*('Calcification Rates'!$F$74-'Calcification Rates'!$G$74)*('Calcification Rates'!$H$74-'Calcification Rates'!$I$74))+(0.1*('Calcification Rates'!$F$74-'Calcification Rates'!$G$74)*($A100+(2*'Calcification Rates'!$F$74-'Calcification Rates'!$G$74)))*('Calcification Rates'!$H$74-'Calcification Rates'!$I$74)</f>
        <v>12.329866238688007</v>
      </c>
      <c r="EX100" s="2">
        <f>(2*('Calcification Rates'!$F$74+'Calcification Rates'!$G$74)*('Calcification Rates'!$H$74+'Calcification Rates'!$I$74))+(0.1*('Calcification Rates'!$F$74+'Calcification Rates'!$G$74)*($A100+(2*'Calcification Rates'!$F$74+'Calcification Rates'!$G$74)))*('Calcification Rates'!$H$74+'Calcification Rates'!$I$74)</f>
        <v>32.262403845266839</v>
      </c>
      <c r="EY100" s="2">
        <f>$A100*'Calcification Rates'!$F$75*'Calcification Rates'!$H$75</f>
        <v>82.625746666666686</v>
      </c>
      <c r="EZ100" s="2">
        <f>$A100*('Calcification Rates'!$F$75-'Calcification Rates'!$G$75)*('Calcification Rates'!$H$75-'Calcification Rates'!$I$75)</f>
        <v>64.141108917289785</v>
      </c>
      <c r="FA100" s="2">
        <f>$A100*('Calcification Rates'!$F$75+'Calcification Rates'!$G$75)*('Calcification Rates'!$H$75+'Calcification Rates'!$I$75)</f>
        <v>103.26006997464718</v>
      </c>
      <c r="FB100" s="2">
        <f>((((1-'Calcification Rates'!$J$76)*$A100)*'Calcification Rates'!$F$76*0.1)+('Calcification Rates'!$J$76*$A100*'Calcification Rates'!$F$76))*'Calcification Rates'!$H$76</f>
        <v>56.571480000000001</v>
      </c>
      <c r="FC100" s="2">
        <f>((((1-'Calcification Rates'!$J$76)*$A100)*(('Calcification Rates'!$F$76-'Calcification Rates'!$G$76)*0.1))+('Calcification Rates'!$J$76*$A100*('Calcification Rates'!$F$76-'Calcification Rates'!$G$76)))*('Calcification Rates'!$H$76-'Calcification Rates'!$I$76)</f>
        <v>39.595007423999995</v>
      </c>
      <c r="FD100" s="2">
        <f>((((1-'Calcification Rates'!$J$76)*$A100)*(('Calcification Rates'!$F$76+'Calcification Rates'!$G$76)*0.1))+('Calcification Rates'!$J$76*$A100*('Calcification Rates'!$F$76+'Calcification Rates'!$G$76)))*('Calcification Rates'!$H$76+'Calcification Rates'!$I$76)</f>
        <v>76.555041024000005</v>
      </c>
      <c r="FE100" s="113">
        <f>$A100*'Calcification Rates'!$F$77*'Calcification Rates'!$H$77</f>
        <v>173.46000000000004</v>
      </c>
      <c r="FF100" s="113">
        <f>$A100*('Calcification Rates'!$F$77-'Calcification Rates'!$G$77)*('Calcification Rates'!$H$77-'Calcification Rates'!$I$77)</f>
        <v>121.21620000000001</v>
      </c>
      <c r="FG100" s="113">
        <f>$A100*('Calcification Rates'!$F$77+'Calcification Rates'!$G$77)*('Calcification Rates'!$H$77+'Calcification Rates'!$I$77)</f>
        <v>235.00400000000005</v>
      </c>
      <c r="FH100" s="113">
        <f>$A100*'Calcification Rates'!$F$81*'Calcification Rates'!$H$81</f>
        <v>17.443999999999999</v>
      </c>
      <c r="FI100" s="113">
        <f>$A100*('Calcification Rates'!$F$81-'Calcification Rates'!$G$81)*('Calcification Rates'!$H$81-'Calcification Rates'!$I$81)</f>
        <v>9.8979999999999997</v>
      </c>
      <c r="FJ100" s="113">
        <f>$A100*('Calcification Rates'!$F$81+'Calcification Rates'!$G$81)*('Calcification Rates'!$H$81+'Calcification Rates'!$I$81)</f>
        <v>24.990000000000002</v>
      </c>
      <c r="FK100" s="113">
        <f>$A100*'Calcification Rates'!$F$84*'Calcification Rates'!$H$84</f>
        <v>17.443999999999999</v>
      </c>
      <c r="FL100" s="113">
        <f>$A100*('Calcification Rates'!$F$84-'Calcification Rates'!$G$84)*('Calcification Rates'!$H$84-'Calcification Rates'!$I$84)</f>
        <v>9.8979999999999997</v>
      </c>
      <c r="FM100" s="113">
        <f>$A100*('Calcification Rates'!$F$84+'Calcification Rates'!$G$84)*('Calcification Rates'!$H$84+'Calcification Rates'!$I$84)</f>
        <v>24.990000000000002</v>
      </c>
    </row>
    <row r="101" spans="1:169" x14ac:dyDescent="0.3">
      <c r="A101" s="1">
        <v>99</v>
      </c>
      <c r="B101" s="2">
        <f>((((1-'Calcification Rates'!$J$11)*A101)*'Calcification Rates'!$F$11*0.1)+('Calcification Rates'!$J$11*A101*'Calcification Rates'!$F$11))*'Calcification Rates'!$H$11</f>
        <v>223.6964524530629</v>
      </c>
      <c r="C101" s="2">
        <f>((((1-'Calcification Rates'!$J$11)*A101)*(('Calcification Rates'!$F$11-'Calcification Rates'!$G$11)*0.1))+('Calcification Rates'!$J$11*A101*('Calcification Rates'!$F$11-'Calcification Rates'!$G$11)))*('Calcification Rates'!$H$11-'Calcification Rates'!$I$11)</f>
        <v>159.99629609726443</v>
      </c>
      <c r="D101" s="2">
        <f>((((1-'Calcification Rates'!$J$11)*A101)*(('Calcification Rates'!$F$11+'Calcification Rates'!$G$11)*0.1))+('Calcification Rates'!$J$11*A101*('Calcification Rates'!$F$11+'Calcification Rates'!$G$11)))*('Calcification Rates'!$H$11+'Calcification Rates'!$I$11)</f>
        <v>297.52153178425641</v>
      </c>
      <c r="E101" s="2">
        <f>((((1-'Calcification Rates'!$J$12)*A101)*'Calcification Rates'!$F$12*0.1)+('Calcification Rates'!$J$12*A101*'Calcification Rates'!$F$12))*'Calcification Rates'!$H$12</f>
        <v>38.837929109660557</v>
      </c>
      <c r="F101" s="2">
        <f>((((1-'Calcification Rates'!$J$12)*A101)*(('Calcification Rates'!$F$12-'Calcification Rates'!$G$12)*0.1))+('Calcification Rates'!$J$12*A101*('Calcification Rates'!$F$12-'Calcification Rates'!$G$12)))*('Calcification Rates'!$H$12-'Calcification Rates'!$I$12)</f>
        <v>29.281920310066198</v>
      </c>
      <c r="G101" s="2">
        <f>((((1-'Calcification Rates'!$J$12)*A101)*(('Calcification Rates'!$F$12+'Calcification Rates'!$G$12)*0.1))+('Calcification Rates'!$J$12*A101*('Calcification Rates'!$F$12+'Calcification Rates'!$G$12)))*('Calcification Rates'!$H$12+'Calcification Rates'!$I$12)</f>
        <v>49.61196166006733</v>
      </c>
      <c r="H101" s="2">
        <f>(2*'Calcification Rates'!$F$13*'Calcification Rates'!$H$13)+0.1*'Calcification Rates'!$F$13*(A101+(2*'Calcification Rates'!$F$13))*'Calcification Rates'!$H$13</f>
        <v>21.303868288740986</v>
      </c>
      <c r="I101" s="2">
        <f>(2*('Calcification Rates'!$F$13-'Calcification Rates'!$G$13)*('Calcification Rates'!$H$13-'Calcification Rates'!$I$13))+(0.1*('Calcification Rates'!$F$13-'Calcification Rates'!$G$13)*(A101+(2*'Calcification Rates'!$F$13-'Calcification Rates'!$G$13)))*('Calcification Rates'!$H$13-'Calcification Rates'!$I$13)</f>
        <v>12.432524445852273</v>
      </c>
      <c r="J101" s="2">
        <f>(2*('Calcification Rates'!$F$13+'Calcification Rates'!$G$13)*('Calcification Rates'!$H$13+'Calcification Rates'!$I$13))+(0.1*('Calcification Rates'!$F$13+'Calcification Rates'!$G$13)*(A101+(2*'Calcification Rates'!$F$13+'Calcification Rates'!$G$13)))*('Calcification Rates'!$H$13+'Calcification Rates'!$I$13)</f>
        <v>32.529587295153718</v>
      </c>
      <c r="K101" s="2">
        <f>(2*'Calcification Rates'!$F$14*'Calcification Rates'!$H$14)+0.1*'Calcification Rates'!$F$14*(A101+(2*'Calcification Rates'!$F$14))*'Calcification Rates'!$H$14</f>
        <v>39.633701988375904</v>
      </c>
      <c r="L101" s="2">
        <f>(2*('Calcification Rates'!$F$14-'Calcification Rates'!$G$14)*('Calcification Rates'!$H$14-'Calcification Rates'!$I$14))+(0.1*('Calcification Rates'!$F$14-'Calcification Rates'!$G$14)*(A101+(2*'Calcification Rates'!$F$14-'Calcification Rates'!$G$14)))*('Calcification Rates'!$H$14-'Calcification Rates'!$I$14)</f>
        <v>24.783462652990835</v>
      </c>
      <c r="M101" s="2">
        <f>(2*('Calcification Rates'!$F$14+'Calcification Rates'!$G$14)*('Calcification Rates'!$H$14+'Calcification Rates'!$I$14))+(0.1*('Calcification Rates'!$F$14+'Calcification Rates'!$G$14)*(A101+(2*'Calcification Rates'!$F$14+'Calcification Rates'!$G$14)))*('Calcification Rates'!$H$14+'Calcification Rates'!$I$14)</f>
        <v>58.004391174774518</v>
      </c>
      <c r="N101" s="2">
        <f>((((((((($A101*2)/PI())/2)+'Calcification Rates'!$F$15)^2)*PI())/2))-((((((($A101*2)/PI())/2)^2)*PI())/2)))*'Calcification Rates'!$H$15</f>
        <v>122.99743529563285</v>
      </c>
      <c r="O101" s="2">
        <f>((((((((($A101*2)/PI())/2)+('Calcification Rates'!$F$15-'Calcification Rates'!$G$15))^2)*PI())/2))-((((((($A101*2)/PI())/2)^2)*PI())/2)))*('Calcification Rates'!$H$15-'Calcification Rates'!$I$15)</f>
        <v>93.960158826579473</v>
      </c>
      <c r="P101" s="2">
        <f>((((((((($A101*2)/PI())/2)+('Calcification Rates'!$F$15+'Calcification Rates'!$G$15))^2)*PI())/2))-((((((($A101*2)/PI())/2)^2)*PI())/2)))*('Calcification Rates'!$H$15+'Calcification Rates'!$I$15)</f>
        <v>155.62199876685779</v>
      </c>
      <c r="Q101" s="2">
        <f>(2*'Calcification Rates'!$F$16*'Calcification Rates'!$H$16)+0.1*'Calcification Rates'!$F$16*(A101+(2*'Calcification Rates'!$F$16))*'Calcification Rates'!$H$16</f>
        <v>39.633701988375904</v>
      </c>
      <c r="R101" s="2">
        <f>(2*('Calcification Rates'!$F$16-'Calcification Rates'!$G$16)*('Calcification Rates'!$H$16-'Calcification Rates'!$I$16))+(0.1*('Calcification Rates'!$F$16-'Calcification Rates'!$G$16)*(A101+(2*'Calcification Rates'!$F$16-'Calcification Rates'!$G$16)))*('Calcification Rates'!$H$16-'Calcification Rates'!$I$16)</f>
        <v>24.783462652990835</v>
      </c>
      <c r="S101" s="2">
        <f>(2*('Calcification Rates'!$F$16+'Calcification Rates'!$G$16)*('Calcification Rates'!$H$16+'Calcification Rates'!$I$16))+(0.1*('Calcification Rates'!$F$16+'Calcification Rates'!$G$16)*(A101+(2*'Calcification Rates'!$F$16+'Calcification Rates'!$G$16)))*('Calcification Rates'!$H$16+'Calcification Rates'!$I$16)</f>
        <v>58.004391174774518</v>
      </c>
      <c r="T101" s="2">
        <f>$A101*'Calcification Rates'!$F$17*'Calcification Rates'!$H$17</f>
        <v>121.26435696469066</v>
      </c>
      <c r="U101" s="2">
        <f>$A101*('Calcification Rates'!$F$17-'Calcification Rates'!$G$17)*('Calcification Rates'!$H$17-'Calcification Rates'!$I$17)</f>
        <v>92.847679815922746</v>
      </c>
      <c r="V101" s="2">
        <f>$A101*('Calcification Rates'!$F$17+'Calcification Rates'!$G$17)*('Calcification Rates'!$H$17+'Calcification Rates'!$I$17)</f>
        <v>153.08059900851202</v>
      </c>
      <c r="W101" s="2">
        <f>$A101*'Calcification Rates'!$F$22*'Calcification Rates'!$H$22</f>
        <v>17.622</v>
      </c>
      <c r="X101" s="2">
        <f>$A101*('Calcification Rates'!$F$22-'Calcification Rates'!$G$22)*('Calcification Rates'!$H$22-'Calcification Rates'!$I$22)</f>
        <v>9.9989999999999988</v>
      </c>
      <c r="Y101" s="2">
        <f>$A101*('Calcification Rates'!$F$22+'Calcification Rates'!$G$22)*('Calcification Rates'!$H$22+'Calcification Rates'!$I$22)</f>
        <v>25.245000000000001</v>
      </c>
      <c r="Z101" s="2">
        <f>((((((((($A101*2)/PI())/2)+'Calcification Rates'!$F$25)^2)*PI())/2))-((((((($A101*2)/PI())/2)^2)*PI())/2)))*'Calcification Rates'!$H$25</f>
        <v>183.69219029994261</v>
      </c>
      <c r="AA101" s="2">
        <f>((((((((($A101*2)/PI())/2)+('Calcification Rates'!$F$25-'Calcification Rates'!$G$25))^2)*PI())/2))-((((((($A101*2)/PI())/2)^2)*PI())/2)))*('Calcification Rates'!$H$25-'Calcification Rates'!$I$25)</f>
        <v>80.480380259401812</v>
      </c>
      <c r="AB101" s="2">
        <f>((((((((($A101*2)/PI())/2)+('Calcification Rates'!$F$25+'Calcification Rates'!$G$25))^2)*PI())/2))-((((((($A101*2)/PI())/2)^2)*PI())/2)))*('Calcification Rates'!$H$25+'Calcification Rates'!$I$25)</f>
        <v>288.5499453437896</v>
      </c>
      <c r="AC101" s="2">
        <f>((((((((($A101*2)/PI())/2)+'Calcification Rates'!$F$26)^2)*PI())/2))-((((((($A101*2)/PI())/2)^2)*PI())/2)))*'Calcification Rates'!$H$26</f>
        <v>183.69219029994261</v>
      </c>
      <c r="AD101" s="2">
        <f>((((((((($A101*2)/PI())/2)+('Calcification Rates'!$F$26-'Calcification Rates'!$G$26))^2)*PI())/2))-((((((($A101*2)/PI())/2)^2)*PI())/2)))*('Calcification Rates'!$H$26-'Calcification Rates'!$I$26)</f>
        <v>80.480380259401812</v>
      </c>
      <c r="AE101" s="2">
        <f>((((((((($A101*2)/PI())/2)+('Calcification Rates'!$F$26+'Calcification Rates'!$G$26))^2)*PI())/2))-((((((($A101*2)/PI())/2)^2)*PI())/2)))*('Calcification Rates'!$H$26+'Calcification Rates'!$I$26)</f>
        <v>288.5499453437896</v>
      </c>
      <c r="AF101" s="2">
        <f>((((((((($A101*2)/PI())/2)+'Calcification Rates'!$F$27)^2)*PI())/2))-((((((($A101*2)/PI())/2)^2)*PI())/2)))*'Calcification Rates'!$H$27</f>
        <v>183.69219029994261</v>
      </c>
      <c r="AG101" s="2">
        <f>((((((((($A101*2)/PI())/2)+('Calcification Rates'!$F$27-'Calcification Rates'!$G$27))^2)*PI())/2))-((((((($A101*2)/PI())/2)^2)*PI())/2)))*('Calcification Rates'!$H$27-'Calcification Rates'!$I$27)</f>
        <v>80.480380259401812</v>
      </c>
      <c r="AH101" s="2">
        <f>((((((((($A101*2)/PI())/2)+('Calcification Rates'!$F$27+'Calcification Rates'!$G$27))^2)*PI())/2))-((((((($A101*2)/PI())/2)^2)*PI())/2)))*('Calcification Rates'!$H$27+'Calcification Rates'!$I$27)</f>
        <v>288.5499453437896</v>
      </c>
      <c r="AI101" s="2">
        <f>$A101*'Calcification Rates'!$F$29*'Calcification Rates'!$H$29</f>
        <v>159.75629999999998</v>
      </c>
      <c r="AJ101" s="2">
        <f>$A101*('Calcification Rates'!$F$29-'Calcification Rates'!$G$29)*('Calcification Rates'!$H$29-'Calcification Rates'!$I$29)</f>
        <v>147.81491999999997</v>
      </c>
      <c r="AK101" s="2">
        <f>$A101*('Calcification Rates'!$F$29+'Calcification Rates'!$G$29)*('Calcification Rates'!$H$29+'Calcification Rates'!$I$29)</f>
        <v>171.69767999999996</v>
      </c>
      <c r="AL101" s="2">
        <f>(2*'Calcification Rates'!$F$30*'Calcification Rates'!$H$30)+0.1*'Calcification Rates'!$F$30*($A101+(2*'Calcification Rates'!$F$30))*'Calcification Rates'!$H$30</f>
        <v>21.303868288740986</v>
      </c>
      <c r="AM101" s="2">
        <f>(2*('Calcification Rates'!$F$30-'Calcification Rates'!$G$30)*('Calcification Rates'!$H$30-'Calcification Rates'!$I$30))+(0.1*('Calcification Rates'!$F$30-'Calcification Rates'!$G$30)*($A101+(2*'Calcification Rates'!$F$30-'Calcification Rates'!$G$30)))*('Calcification Rates'!$H$30-'Calcification Rates'!$I$30)</f>
        <v>12.432524445852273</v>
      </c>
      <c r="AN101" s="2">
        <f>(2*('Calcification Rates'!$F$30+'Calcification Rates'!$G$30)*('Calcification Rates'!$H$30+'Calcification Rates'!$I$30))+(0.1*('Calcification Rates'!$F$30+'Calcification Rates'!$G$30)*($A101+(2*'Calcification Rates'!$F$30+'Calcification Rates'!$G$30)))*('Calcification Rates'!$H$30+'Calcification Rates'!$I$30)</f>
        <v>32.529587295153718</v>
      </c>
      <c r="AO101" s="2">
        <f>((((((((($A101*2)/PI())/2)+'Calcification Rates'!$F$31)^2)*PI())/2))-((((((($A101*2)/PI())/2)^2)*PI())/2)))*'Calcification Rates'!$H$31</f>
        <v>329.04032229136476</v>
      </c>
      <c r="AP101" s="2">
        <f>((((((((($A101*2)/PI())/2)+('Calcification Rates'!$F$31-'Calcification Rates'!$G$31))^2)*PI())/2))-((((((($A101*2)/PI())/2)^2)*PI())/2)))*('Calcification Rates'!$H$31-'Calcification Rates'!$I$31)</f>
        <v>204.98111886524583</v>
      </c>
      <c r="AQ101" s="2">
        <f>((((((((($A101*2)/PI())/2)+('Calcification Rates'!$F$31+'Calcification Rates'!$G$31))^2)*PI())/2))-((((((($A101*2)/PI())/2)^2)*PI())/2)))*('Calcification Rates'!$H$31+'Calcification Rates'!$I$31)</f>
        <v>483.34619571571119</v>
      </c>
      <c r="AR101" s="2">
        <f>(2*'Calcification Rates'!$F$32*'Calcification Rates'!$H$32)+0.1*'Calcification Rates'!$F$32*($A101+(2*'Calcification Rates'!$F$32))*'Calcification Rates'!$H$32</f>
        <v>21.303868288740986</v>
      </c>
      <c r="AS101" s="2">
        <f>(2*('Calcification Rates'!$F$32-'Calcification Rates'!$G$32)*('Calcification Rates'!$H$32-'Calcification Rates'!$I$32))+(0.1*('Calcification Rates'!$F$32-'Calcification Rates'!$G$32)*($A101+(2*'Calcification Rates'!$F$32-'Calcification Rates'!$G$32)))*('Calcification Rates'!$H$32-'Calcification Rates'!$I$32)</f>
        <v>12.432524445852273</v>
      </c>
      <c r="AT101" s="2">
        <f>(2*('Calcification Rates'!$F$32+'Calcification Rates'!$G$32)*('Calcification Rates'!$H$32+'Calcification Rates'!$I$32))+(0.1*('Calcification Rates'!$F$32+'Calcification Rates'!$G$32)*($A101+(2*'Calcification Rates'!$F$32+'Calcification Rates'!$G$32)))*('Calcification Rates'!$H$32+'Calcification Rates'!$I$32)</f>
        <v>32.529587295153718</v>
      </c>
      <c r="AU101" s="2">
        <f>((((((((($A101*2)/PI())/2)+'Calcification Rates'!$F$36)^2)*PI())/2))-((((((($A101*2)/PI())/2)^2)*PI())/2)))*'Calcification Rates'!$H$36</f>
        <v>129.86185041381489</v>
      </c>
      <c r="AV101" s="2">
        <f>((((((((($A101*2)/PI())/2)+('Calcification Rates'!$F$36-'Calcification Rates'!$G$36))^2)*PI())/2))-((((((($A101*2)/PI())/2)^2)*PI())/2)))*('Calcification Rates'!$H$36-'Calcification Rates'!$I$36)</f>
        <v>99.713288588374624</v>
      </c>
      <c r="AW101" s="2">
        <f>((((((((($A101*2)/PI())/2)+('Calcification Rates'!$F$36+'Calcification Rates'!$G$36))^2)*PI())/2))-((((((($A101*2)/PI())/2)^2)*PI())/2)))*('Calcification Rates'!$H$36+'Calcification Rates'!$I$36)</f>
        <v>163.37858775374548</v>
      </c>
      <c r="AX101" s="2">
        <f>$A101*'Calcification Rates'!$F$37*'Calcification Rates'!$H$37</f>
        <v>127.94706916666667</v>
      </c>
      <c r="AY101" s="2">
        <f>$A101*('Calcification Rates'!$F$37-'Calcification Rates'!$G$37)*('Calcification Rates'!$H$37-'Calcification Rates'!$I$37)</f>
        <v>98.489613166986061</v>
      </c>
      <c r="AZ101" s="2">
        <f>$A101*('Calcification Rates'!$F$37+'Calcification Rates'!$G$37)*('Calcification Rates'!$H$37+'Calcification Rates'!$I$37)</f>
        <v>160.56762299826494</v>
      </c>
      <c r="BA101" s="2">
        <f>$A101*'Calcification Rates'!$F$38*'Calcification Rates'!$H$38</f>
        <v>190.42405800000003</v>
      </c>
      <c r="BB101" s="2">
        <f>$A101*('Calcification Rates'!$F$38-'Calcification Rates'!$G$38)*('Calcification Rates'!$H$38-'Calcification Rates'!$I$38)</f>
        <v>145.29500400000001</v>
      </c>
      <c r="BC101" s="2">
        <f>$A101*('Calcification Rates'!$F$38+'Calcification Rates'!$G$38)*('Calcification Rates'!$H$38+'Calcification Rates'!$I$38)</f>
        <v>240.81205500000004</v>
      </c>
      <c r="BD101" s="2">
        <f>(2*'Calcification Rates'!$F$39*'Calcification Rates'!$H$39)+0.1*'Calcification Rates'!$F$39*(AN101+(2*'Calcification Rates'!$F$39))*'Calcification Rates'!$H$39</f>
        <v>9.6420037270335186</v>
      </c>
      <c r="BE101" s="2">
        <f>(2*('Calcification Rates'!$F$39-'Calcification Rates'!$G$39)*('Calcification Rates'!$H$39-'Calcification Rates'!$I$39))+(0.1*('Calcification Rates'!$F$39-'Calcification Rates'!$G$39)*(AN101+(2*'Calcification Rates'!$F$39-'Calcification Rates'!$G$39)))*('Calcification Rates'!$H$39-'Calcification Rates'!$I$39)</f>
        <v>5.6087910481038863</v>
      </c>
      <c r="BF101" s="2">
        <f>(2*('Calcification Rates'!$F$39+'Calcification Rates'!$G$39)*('Calcification Rates'!$H$39+'Calcification Rates'!$I$39))+(0.1*('Calcification Rates'!$F$39+'Calcification Rates'!$G$39)*(AN101+(2*'Calcification Rates'!$F$39+'Calcification Rates'!$G$39)))*('Calcification Rates'!$H$39+'Calcification Rates'!$I$39)</f>
        <v>14.769793113268374</v>
      </c>
      <c r="BG101" s="2">
        <f>((((((((($A101*2)/PI())/2)+'Calcification Rates'!$F$40)^2)*PI())/2))-((((((($A101*2)/PI())/2)^2)*PI())/2)))*'Calcification Rates'!$H$40</f>
        <v>129.86185041381489</v>
      </c>
      <c r="BH101" s="2">
        <f>((((((((($A101*2)/PI())/2)+('Calcification Rates'!$F$40-'Calcification Rates'!$G$40))^2)*PI())/2))-((((((($A101*2)/PI())/2)^2)*PI())/2)))*('Calcification Rates'!$H$40-'Calcification Rates'!$I$40)</f>
        <v>99.713288588374624</v>
      </c>
      <c r="BI101" s="2">
        <f>((((((((($A101*2)/PI())/2)+('Calcification Rates'!$F$40+'Calcification Rates'!$G$40))^2)*PI())/2))-((((((($A101*2)/PI())/2)^2)*PI())/2)))*('Calcification Rates'!$H$40+'Calcification Rates'!$I$40)</f>
        <v>163.37858775374548</v>
      </c>
      <c r="BJ101" s="2">
        <f>((((((((($A101*2)/PI())/2)+'Calcification Rates'!$F$41)^2)*PI())/2))-((((((($A101*2)/PI())/2)^2)*PI())/2)))*'Calcification Rates'!$H$41</f>
        <v>149.49098843542637</v>
      </c>
      <c r="BK101" s="2">
        <f>((((((((($A101*2)/PI())/2)+('Calcification Rates'!$F$41-'Calcification Rates'!$G$41))^2)*PI())/2))-((((((($A101*2)/PI())/2)^2)*PI())/2)))*('Calcification Rates'!$H$41-'Calcification Rates'!$I$41)</f>
        <v>120.12408901149672</v>
      </c>
      <c r="BL101" s="2">
        <f>((((((((($A101*2)/PI())/2)+('Calcification Rates'!$F$41+'Calcification Rates'!$G$41))^2)*PI())/2))-((((((($A101*2)/PI())/2)^2)*PI())/2)))*('Calcification Rates'!$H$41+'Calcification Rates'!$I$41)</f>
        <v>181.73999177423573</v>
      </c>
      <c r="BM101" s="2">
        <f>((((1-'Calcification Rates'!$J$42)*$A101)*'Calcification Rates'!$F$42*0.1)+('Calcification Rates'!$J$42*$A101*'Calcification Rates'!$F$42))*'Calcification Rates'!$H$42</f>
        <v>38.837929109660557</v>
      </c>
      <c r="BN101" s="2">
        <f>((((1-'Calcification Rates'!$J$42)*BI101)*(('Calcification Rates'!$F$42-'Calcification Rates'!$G$42)*0.1))+('Calcification Rates'!$J$42*BI101*('Calcification Rates'!$F$42-'Calcification Rates'!$G$42)))*('Calcification Rates'!$H$42-'Calcification Rates'!$I$42)</f>
        <v>48.323624110872032</v>
      </c>
      <c r="BO101" s="2">
        <f>((((1-'Calcification Rates'!$J$42)*BI101)*(('Calcification Rates'!$F$42+'Calcification Rates'!$G$42)*0.1))+('Calcification Rates'!$J$42*BI101*('Calcification Rates'!$F$42+'Calcification Rates'!$G$42)))*('Calcification Rates'!$H$42+'Calcification Rates'!$I$42)</f>
        <v>81.87406294661379</v>
      </c>
      <c r="BP101" s="2">
        <f>(2*'Calcification Rates'!$F$43*'Calcification Rates'!$H$43)+0.1*'Calcification Rates'!$F$43*($A101+(2*'Calcification Rates'!$F$43))*'Calcification Rates'!$H$43</f>
        <v>21.303868288740986</v>
      </c>
      <c r="BQ101" s="2">
        <f>(2*('Calcification Rates'!$F$43-'Calcification Rates'!$G$43)*('Calcification Rates'!$H$43-'Calcification Rates'!$I$43))+(0.1*('Calcification Rates'!$F$43-'Calcification Rates'!$G$43)*($A101+(2*'Calcification Rates'!$F$43-'Calcification Rates'!$G$43)))*('Calcification Rates'!$H$43-'Calcification Rates'!$I$43)</f>
        <v>12.432524445852273</v>
      </c>
      <c r="BR101" s="2">
        <f>(2*('Calcification Rates'!$F$43+'Calcification Rates'!$G$43)*('Calcification Rates'!$H$43+'Calcification Rates'!$I$43))+(0.1*('Calcification Rates'!$F$43+'Calcification Rates'!$G$43)*($A101+(2*'Calcification Rates'!$F$43+'Calcification Rates'!$G$43)))*('Calcification Rates'!$H$43+'Calcification Rates'!$I$43)</f>
        <v>32.529587295153718</v>
      </c>
      <c r="BS101" s="2">
        <f>$A101*'Calcification Rates'!$F$44*'Calcification Rates'!$H$44</f>
        <v>158.03458000000001</v>
      </c>
      <c r="BT101" s="2">
        <f>$A101*('Calcification Rates'!$F$44-'Calcification Rates'!$G$44)*('Calcification Rates'!$H$44-'Calcification Rates'!$I$44)</f>
        <v>117.60097429060555</v>
      </c>
      <c r="BU101" s="2">
        <f>$A101*('Calcification Rates'!$F$44+'Calcification Rates'!$G$44)*('Calcification Rates'!$H$44+'Calcification Rates'!$I$44)</f>
        <v>203.01094188727836</v>
      </c>
      <c r="BV101" s="2">
        <f>(2*'Calcification Rates'!$F$45*'Calcification Rates'!$H$45)+0.1*'Calcification Rates'!$F$45*($A101+(2*'Calcification Rates'!$F$45))*'Calcification Rates'!$H$45</f>
        <v>21.303868288740986</v>
      </c>
      <c r="BW101" s="2">
        <f>(2*('Calcification Rates'!$F$45-'Calcification Rates'!$G$45)*('Calcification Rates'!$H$45-'Calcification Rates'!$I$45))+(0.1*('Calcification Rates'!$F$45-'Calcification Rates'!$G$45)*($A101+(2*'Calcification Rates'!$F$45-'Calcification Rates'!$G$45)))*('Calcification Rates'!$H$45-'Calcification Rates'!$I$45)</f>
        <v>12.432524445852273</v>
      </c>
      <c r="BX101" s="2">
        <f>(2*('Calcification Rates'!$F$45+'Calcification Rates'!$G$45)*('Calcification Rates'!$H$45+'Calcification Rates'!$I$45))+(0.1*('Calcification Rates'!$F$45+'Calcification Rates'!$G$45)*($A101+(2*'Calcification Rates'!$F$45+'Calcification Rates'!$G$45)))*('Calcification Rates'!$H$45+'Calcification Rates'!$I$45)</f>
        <v>32.529587295153718</v>
      </c>
      <c r="BY101" s="2">
        <f>$A101*'Calcification Rates'!$F$46*'Calcification Rates'!$H$46</f>
        <v>40.154400000000003</v>
      </c>
      <c r="BZ101" s="2">
        <f>$A101*('Calcification Rates'!$F$46-'Calcification Rates'!$G$46)*('Calcification Rates'!$H$46-'Calcification Rates'!$I$46)</f>
        <v>30.969675000000002</v>
      </c>
      <c r="CA101" s="2">
        <f>$A101*('Calcification Rates'!$F$46+'Calcification Rates'!$G$46)*('Calcification Rates'!$H$46+'Calcification Rates'!$I$46)</f>
        <v>50.274675000000009</v>
      </c>
      <c r="CB101" s="2">
        <f>(2*'Calcification Rates'!$F$47*'Calcification Rates'!$H$47)+0.1*'Calcification Rates'!$F$47*(BL101+(2*'Calcification Rates'!$F$47))*'Calcification Rates'!$H$47</f>
        <v>35.820140095152944</v>
      </c>
      <c r="CC101" s="2">
        <f>(2*('Calcification Rates'!$F$47-'Calcification Rates'!$G$47)*('Calcification Rates'!$H$47-'Calcification Rates'!$I$47))+(0.1*('Calcification Rates'!$F$47-'Calcification Rates'!$G$47)*(BL101+(2*'Calcification Rates'!$F$47-'Calcification Rates'!$G$47)))*('Calcification Rates'!$H$47-'Calcification Rates'!$I$47)</f>
        <v>20.926463662181455</v>
      </c>
      <c r="CD101" s="2">
        <f>(2*('Calcification Rates'!$F$47+'Calcification Rates'!$G$47)*('Calcification Rates'!$H$47+'Calcification Rates'!$I$47))+(0.1*('Calcification Rates'!$F$47+'Calcification Rates'!$G$47)*(BL101+(2*'Calcification Rates'!$F$47+'Calcification Rates'!$G$47)))*('Calcification Rates'!$H$47+'Calcification Rates'!$I$47)</f>
        <v>54.636343741005859</v>
      </c>
      <c r="CE101" s="2">
        <f>(2*'Calcification Rates'!$F$48*'Calcification Rates'!$H$48)+0.1*'Calcification Rates'!$F$48*($A101+(2*'Calcification Rates'!$F$48))*'Calcification Rates'!$H$48</f>
        <v>21.303868288740986</v>
      </c>
      <c r="CF101" s="2">
        <f>(2*('Calcification Rates'!$F$48-'Calcification Rates'!$G$48)*('Calcification Rates'!$H$48-'Calcification Rates'!$I$48))+(0.1*('Calcification Rates'!$F$48-'Calcification Rates'!$G$48)*($A101+(2*'Calcification Rates'!$F$48-'Calcification Rates'!$G$48)))*('Calcification Rates'!$H$48-'Calcification Rates'!$I$48)</f>
        <v>12.432524445852273</v>
      </c>
      <c r="CG101" s="2">
        <f>(2*('Calcification Rates'!$F$48+'Calcification Rates'!$G$48)*('Calcification Rates'!$H$48+'Calcification Rates'!$I$48))+(0.1*('Calcification Rates'!$F$48+'Calcification Rates'!$G$48)*($A101+(2*'Calcification Rates'!$F$48+'Calcification Rates'!$G$48)))*('Calcification Rates'!$H$48+'Calcification Rates'!$I$48)</f>
        <v>32.529587295153718</v>
      </c>
      <c r="CH101" s="2">
        <f>((((1-'Calcification Rates'!$J$52)*$A101)*'Calcification Rates'!$F$52*0.1)+('Calcification Rates'!$J$52*$A101*'Calcification Rates'!$F$52))*'Calcification Rates'!$H$52</f>
        <v>219.25219931999999</v>
      </c>
      <c r="CI101" s="2">
        <f>((((1-'Calcification Rates'!$J$52)*$A101)*(('Calcification Rates'!$F$52-'Calcification Rates'!$G$52)*0.1))+('Calcification Rates'!$J$52*$A101*('Calcification Rates'!$F$52-'Calcification Rates'!$G$52)))*('Calcification Rates'!$H$52-'Calcification Rates'!$I$52)</f>
        <v>143.52557352122423</v>
      </c>
      <c r="CJ101" s="2">
        <f>((((1-'Calcification Rates'!$J$52)*$A101)*(('Calcification Rates'!$F$52+'Calcification Rates'!$G$52)*0.1))+('Calcification Rates'!$J$52*$A101*('Calcification Rates'!$F$52+'Calcification Rates'!$G$52)))*('Calcification Rates'!$H$52+'Calcification Rates'!$I$52)</f>
        <v>310.19249760041407</v>
      </c>
      <c r="CK101" s="2">
        <f>((((1-'Calcification Rates'!$J$53)*$A101)*'Calcification Rates'!$F$53*0.1)+('Calcification Rates'!$J$53*$A101*'Calcification Rates'!$F$53))*'Calcification Rates'!$H$53</f>
        <v>262.37617671600009</v>
      </c>
      <c r="CL101" s="2">
        <f>((((1-'Calcification Rates'!$J$53)*$A101)*(('Calcification Rates'!$F$53-'Calcification Rates'!$G$53)*0.1))+('Calcification Rates'!$J$53*$A101*('Calcification Rates'!$F$53-'Calcification Rates'!$G$53)))*('Calcification Rates'!$H$53-'Calcification Rates'!$I$53)</f>
        <v>181.58683047692898</v>
      </c>
      <c r="CM101" s="2">
        <f>((((1-'Calcification Rates'!$J$53)*$A101)*(('Calcification Rates'!$F$53+'Calcification Rates'!$G$53)*0.1))+('Calcification Rates'!$J$53*$A101*('Calcification Rates'!$F$53+'Calcification Rates'!$G$53)))*('Calcification Rates'!$H$53+'Calcification Rates'!$I$53)</f>
        <v>357.94732502531599</v>
      </c>
      <c r="CN101" s="2">
        <f>((((1-'Calcification Rates'!$J$54)*$A101)*'Calcification Rates'!$F$54*0.1)+('Calcification Rates'!$J$54*$A101*'Calcification Rates'!$F$54))*'Calcification Rates'!$H$54</f>
        <v>223.6964524530629</v>
      </c>
      <c r="CO101" s="2">
        <f>((((1-'Calcification Rates'!$J$54)*$A101)*(('Calcification Rates'!$F$54-'Calcification Rates'!$G$54)*0.1))+('Calcification Rates'!$J$54*$A101*('Calcification Rates'!$F$54-'Calcification Rates'!$G$54)))*('Calcification Rates'!$H$54-'Calcification Rates'!$I$54)</f>
        <v>159.99629609726443</v>
      </c>
      <c r="CP101" s="2">
        <f>((((1-'Calcification Rates'!$J$54)*$A101)*(('Calcification Rates'!$F$54+'Calcification Rates'!$G$54)*0.1))+('Calcification Rates'!$J$54*$A101*('Calcification Rates'!$F$54+'Calcification Rates'!$G$54)))*('Calcification Rates'!$H$54+'Calcification Rates'!$I$54)</f>
        <v>297.52153178425641</v>
      </c>
      <c r="CQ101" s="2">
        <f>((((1-'Calcification Rates'!$J$55)*$A101)*'Calcification Rates'!$F$55*0.1)+('Calcification Rates'!$J$55*$A101*'Calcification Rates'!$F$55))*'Calcification Rates'!$H$55</f>
        <v>223.71356024531252</v>
      </c>
      <c r="CR101" s="2">
        <f>((((1-'Calcification Rates'!$J$55)*$A101)*(('Calcification Rates'!$F$55-'Calcification Rates'!$G$55)*0.1))+('Calcification Rates'!$J$55*$A101*('Calcification Rates'!$F$55-'Calcification Rates'!$G$55)))*('Calcification Rates'!$H$55-'Calcification Rates'!$I$55)</f>
        <v>163.4733193282517</v>
      </c>
      <c r="CS101" s="2">
        <f>((((1-'Calcification Rates'!$J$55)*$A101)*(('Calcification Rates'!$F$55+'Calcification Rates'!$G$55)*0.1))+('Calcification Rates'!$J$55*$A101*('Calcification Rates'!$F$55+'Calcification Rates'!$G$55)))*('Calcification Rates'!$H$55+'Calcification Rates'!$I$55)</f>
        <v>293.11476159845751</v>
      </c>
      <c r="CT101" s="2">
        <f>((((1-'Calcification Rates'!$J$56)*$A101)*'Calcification Rates'!$F$56*0.1)+('Calcification Rates'!$J$56*$A101*'Calcification Rates'!$F$56))*'Calcification Rates'!$H$56</f>
        <v>216.08397195000001</v>
      </c>
      <c r="CU101" s="2">
        <f>((((1-'Calcification Rates'!$J$56)*$A101)*(('Calcification Rates'!$F$56-'Calcification Rates'!$G$56)*0.1))+('Calcification Rates'!$J$56*$A101*('Calcification Rates'!$F$56-'Calcification Rates'!$G$56)))*('Calcification Rates'!$H$56-'Calcification Rates'!$I$56)</f>
        <v>160.11702024993573</v>
      </c>
      <c r="CV101" s="2">
        <f>((((1-'Calcification Rates'!$J$56)*$A101)*(('Calcification Rates'!$F$56+'Calcification Rates'!$G$56)*0.1))+('Calcification Rates'!$J$56*$A101*('Calcification Rates'!$F$56+'Calcification Rates'!$G$56)))*('Calcification Rates'!$H$56+'Calcification Rates'!$I$56)</f>
        <v>280.28164149624189</v>
      </c>
      <c r="CW101" s="2">
        <f>((((1-'Calcification Rates'!$J$57)*$A101)*'Calcification Rates'!$F$57*0.1)+('Calcification Rates'!$J$57*$A101*'Calcification Rates'!$F$57))*'Calcification Rates'!$H$57</f>
        <v>220.99497131249998</v>
      </c>
      <c r="CX101" s="2">
        <f>((((1-'Calcification Rates'!$J$57)*$A101)*(('Calcification Rates'!$F$57-'Calcification Rates'!$G$57)*0.1))+('Calcification Rates'!$J$57*$A101*('Calcification Rates'!$F$57-'Calcification Rates'!$G$57)))*('Calcification Rates'!$H$57-'Calcification Rates'!$I$57)</f>
        <v>144.72115291821109</v>
      </c>
      <c r="CY101" s="2">
        <f>((((1-'Calcification Rates'!$J$57)*$A101)*(('Calcification Rates'!$F$57+'Calcification Rates'!$G$57)*0.1))+('Calcification Rates'!$J$57*$A101*('Calcification Rates'!$F$57+'Calcification Rates'!$G$57)))*('Calcification Rates'!$H$57+'Calcification Rates'!$I$57)</f>
        <v>310.98665278375154</v>
      </c>
      <c r="CZ101" s="2">
        <f>((((1-'Calcification Rates'!$J$58)*$A101)*'Calcification Rates'!$F$58*0.1)+('Calcification Rates'!$J$58*$A101*'Calcification Rates'!$F$58))*'Calcification Rates'!$H$58</f>
        <v>223.6964524530629</v>
      </c>
      <c r="DA101" s="2">
        <f>((((1-'Calcification Rates'!$J$58)*$A101)*(('Calcification Rates'!$F$58-'Calcification Rates'!$G$58)*0.1))+('Calcification Rates'!$J$58*$A101*('Calcification Rates'!$F$58-'Calcification Rates'!$G$58)))*('Calcification Rates'!$H$58-'Calcification Rates'!$I$58)</f>
        <v>159.99629609726443</v>
      </c>
      <c r="DB101" s="2">
        <f>((((1-'Calcification Rates'!$J$58)*$A101)*(('Calcification Rates'!$F$58+'Calcification Rates'!$G$58)*0.1))+('Calcification Rates'!$J$58*$A101*('Calcification Rates'!$F$58+'Calcification Rates'!$G$58)))*('Calcification Rates'!$H$58+'Calcification Rates'!$I$58)</f>
        <v>297.52153178425641</v>
      </c>
      <c r="DC101" s="2">
        <f>((((1-'Calcification Rates'!$J$59)*$A101)*'Calcification Rates'!$F$59*0.1)+('Calcification Rates'!$J$59*$A101*'Calcification Rates'!$F$59))*'Calcification Rates'!$H$59</f>
        <v>185.44131143999999</v>
      </c>
      <c r="DD101" s="2">
        <f>((((1-'Calcification Rates'!$J$59)*$A101)*(('Calcification Rates'!$F$59-'Calcification Rates'!$G$59)*0.1))+('Calcification Rates'!$J$59*$A101*('Calcification Rates'!$F$59-'Calcification Rates'!$G$59)))*('Calcification Rates'!$H$59-'Calcification Rates'!$I$59)</f>
        <v>143.85607830000001</v>
      </c>
      <c r="DE101" s="2">
        <f>((((1-'Calcification Rates'!$J$59)*$A101)*(('Calcification Rates'!$F$59+'Calcification Rates'!$G$59)*0.1))+('Calcification Rates'!$J$59*$A101*('Calcification Rates'!$F$59+'Calcification Rates'!$G$59)))*('Calcification Rates'!$H$59+'Calcification Rates'!$I$59)</f>
        <v>230.96980764</v>
      </c>
      <c r="DF101" s="2">
        <f>((((1-'Calcification Rates'!$J$60)*$A101)*'Calcification Rates'!$F$60*0.1)+('Calcification Rates'!$J$60*$A101*'Calcification Rates'!$F$60))*'Calcification Rates'!$H$60</f>
        <v>240.91910901219515</v>
      </c>
      <c r="DG101" s="2">
        <f>((((1-'Calcification Rates'!$J$60)*$A101)*(('Calcification Rates'!$F$60-'Calcification Rates'!$G$60)*0.1))+('Calcification Rates'!$J$60*$A101*('Calcification Rates'!$F$60-'Calcification Rates'!$G$60)))*('Calcification Rates'!$H$60-'Calcification Rates'!$I$60)</f>
        <v>184.0650529848331</v>
      </c>
      <c r="DH101" s="2">
        <f>((((1-'Calcification Rates'!$J$60)*$A101)*(('Calcification Rates'!$F$60+'Calcification Rates'!$G$60)*0.1))+('Calcification Rates'!$J$60*$A101*('Calcification Rates'!$F$60+'Calcification Rates'!$G$60)))*('Calcification Rates'!$H$60+'Calcification Rates'!$I$60)</f>
        <v>305.19143113479004</v>
      </c>
      <c r="DI101" s="2">
        <f>((((1-'Calcification Rates'!$J$61)*$A101)*'Calcification Rates'!$F$61*0.1)+('Calcification Rates'!$J$61*$A101*'Calcification Rates'!$F$61))*'Calcification Rates'!$H$61</f>
        <v>223.6964524530629</v>
      </c>
      <c r="DJ101" s="2">
        <f>((((1-'Calcification Rates'!$J$61)*$A101)*(('Calcification Rates'!$F$61-'Calcification Rates'!$G$61)*0.1))+('Calcification Rates'!$J$61*$A101*('Calcification Rates'!$F$61-'Calcification Rates'!$G$61)))*('Calcification Rates'!$H$61-'Calcification Rates'!$I$61)</f>
        <v>159.99629609726443</v>
      </c>
      <c r="DK101" s="2">
        <f>((((1-'Calcification Rates'!$J$61)*$A101)*(('Calcification Rates'!$F$61+'Calcification Rates'!$G$61)*0.1))+('Calcification Rates'!$J$61*$A101*('Calcification Rates'!$F$61+'Calcification Rates'!$G$61)))*('Calcification Rates'!$H$61+'Calcification Rates'!$I$61)</f>
        <v>297.52153178425641</v>
      </c>
      <c r="DL101" s="2">
        <f>(2*'Calcification Rates'!$F$62*'Calcification Rates'!$H$62)+0.1*'Calcification Rates'!$F$62*(CV101+(2*'Calcification Rates'!$F$62))*'Calcification Rates'!$H$62</f>
        <v>53.10872498551678</v>
      </c>
      <c r="DM101" s="2">
        <f>(2*('Calcification Rates'!$F$62-'Calcification Rates'!$G$62)*('Calcification Rates'!$H$62-'Calcification Rates'!$I$62))+(0.1*('Calcification Rates'!$F$62-'Calcification Rates'!$G$62)*(CV101+(2*'Calcification Rates'!$F$62-'Calcification Rates'!$G$62)))*('Calcification Rates'!$H$62-'Calcification Rates'!$I$62)</f>
        <v>31.042572753651726</v>
      </c>
      <c r="DN101" s="2">
        <f>(2*('Calcification Rates'!$F$62+'Calcification Rates'!$G$62)*('Calcification Rates'!$H$62+'Calcification Rates'!$I$62))+(0.1*('Calcification Rates'!$F$62+'Calcification Rates'!$G$62)*(CV101+(2*'Calcification Rates'!$F$62+'Calcification Rates'!$G$62)))*('Calcification Rates'!$H$62+'Calcification Rates'!$I$62)</f>
        <v>80.965041671275699</v>
      </c>
      <c r="DO101" s="2">
        <f>((((((((($A101*2)/PI())/2)+'Calcification Rates'!$F$63)^2)*PI())/2))-((((((($A101*2)/PI())/2)^2)*PI())/2)))*'Calcification Rates'!$H$63</f>
        <v>105.35041050595764</v>
      </c>
      <c r="DP101" s="2">
        <f>((((((((($A101*2)/PI())/2)+('Calcification Rates'!$F$63-'Calcification Rates'!$G$63))^2)*PI())/2))-((((((($A101*2)/PI())/2)^2)*PI())/2)))*('Calcification Rates'!$H$63-'Calcification Rates'!$I$63)</f>
        <v>77.618784790503142</v>
      </c>
      <c r="DQ101" s="2">
        <f>((((((((($A101*2)/PI())/2)+('Calcification Rates'!$F$63+'Calcification Rates'!$G$63))^2)*PI())/2))-((((((($A101*2)/PI())/2)^2)*PI())/2)))*('Calcification Rates'!$H$63+'Calcification Rates'!$I$63)</f>
        <v>136.17941514230711</v>
      </c>
      <c r="DR101" s="2">
        <f>(2*'Calcification Rates'!$F$64*'Calcification Rates'!$H$64)+0.1*'Calcification Rates'!$F$64*($A101+(2*'Calcification Rates'!$F$64))*'Calcification Rates'!$H$64</f>
        <v>21.303868288740986</v>
      </c>
      <c r="DS101" s="2">
        <f>(2*('Calcification Rates'!$F$64-'Calcification Rates'!$G$64)*('Calcification Rates'!$H$64-'Calcification Rates'!$I$64))+(0.1*('Calcification Rates'!$F$64-'Calcification Rates'!$G$64)*($A101+(2*'Calcification Rates'!$F$64-'Calcification Rates'!$G$64)))*('Calcification Rates'!$H$64-'Calcification Rates'!$I$64)</f>
        <v>12.432524445852273</v>
      </c>
      <c r="DT101" s="2">
        <f>(2*('Calcification Rates'!$F$64+'Calcification Rates'!$G$64)*('Calcification Rates'!$H$64+'Calcification Rates'!$I$64))+(0.1*('Calcification Rates'!$F$64+'Calcification Rates'!$G$64)*($A101+(2*'Calcification Rates'!$F$64+'Calcification Rates'!$G$64)))*('Calcification Rates'!$H$64+'Calcification Rates'!$I$64)</f>
        <v>32.529587295153718</v>
      </c>
      <c r="DU101" s="2">
        <f>((((((((($A101*2)/PI())/2)+'Calcification Rates'!$F$65)^2)*PI())/2))-((((((($A101*2)/PI())/2)^2)*PI())/2)))*'Calcification Rates'!$H$65</f>
        <v>105.35041050595764</v>
      </c>
      <c r="DV101" s="2">
        <f>((((((((($A101*2)/PI())/2)+('Calcification Rates'!$F$65-'Calcification Rates'!$G$65))^2)*PI())/2))-((((((($A101*2)/PI())/2)^2)*PI())/2)))*('Calcification Rates'!$H$65-'Calcification Rates'!$I$65)</f>
        <v>77.618784790503142</v>
      </c>
      <c r="DW101" s="2">
        <f>((((((((($A101*2)/PI())/2)+('Calcification Rates'!$F$65+'Calcification Rates'!$G$65))^2)*PI())/2))-((((((($A101*2)/PI())/2)^2)*PI())/2)))*('Calcification Rates'!$H$65+'Calcification Rates'!$I$65)</f>
        <v>136.17941514230711</v>
      </c>
      <c r="DX101" s="2">
        <f>(2*'Calcification Rates'!$F$66*'Calcification Rates'!$H$66)+0.1*'Calcification Rates'!$F$66*(DH101+(2*'Calcification Rates'!$F$66))*'Calcification Rates'!$H$66</f>
        <v>57.47900916466395</v>
      </c>
      <c r="DY101" s="2">
        <f>(2*('Calcification Rates'!$F$66-'Calcification Rates'!$G$66)*('Calcification Rates'!$H$66-'Calcification Rates'!$I$66))+(0.1*('Calcification Rates'!$F$66-'Calcification Rates'!$G$66)*(DH101+(2*'Calcification Rates'!$F$66-'Calcification Rates'!$G$66)))*('Calcification Rates'!$H$66-'Calcification Rates'!$I$66)</f>
        <v>33.599767098784099</v>
      </c>
      <c r="DZ101" s="2">
        <f>(2*('Calcification Rates'!$F$66+'Calcification Rates'!$G$66)*('Calcification Rates'!$H$66+'Calcification Rates'!$I$66))+(0.1*('Calcification Rates'!$F$66+'Calcification Rates'!$G$66)*(DH101+(2*'Calcification Rates'!$F$66+'Calcification Rates'!$G$66)))*('Calcification Rates'!$H$66+'Calcification Rates'!$I$66)</f>
        <v>87.620525202859369</v>
      </c>
      <c r="EA101" s="2">
        <f>((((((((($A101*2)/PI())/2)+'Calcification Rates'!$F$67)^2)*PI())/2))-((((((($A101*2)/PI())/2)^2)*PI())/2)))*'Calcification Rates'!$H$67</f>
        <v>105.35041050595764</v>
      </c>
      <c r="EB101" s="2">
        <f>((((((((($A101*2)/PI())/2)+('Calcification Rates'!$F$67-'Calcification Rates'!$G$67))^2)*PI())/2))-((((((($A101*2)/PI())/2)^2)*PI())/2)))*('Calcification Rates'!$H$67-'Calcification Rates'!$I$67)</f>
        <v>77.618784790503142</v>
      </c>
      <c r="EC101" s="2">
        <f>((((((((($A101*2)/PI())/2)+('Calcification Rates'!$F$67+'Calcification Rates'!$G$67))^2)*PI())/2))-((((((($A101*2)/PI())/2)^2)*PI())/2)))*('Calcification Rates'!$H$67+'Calcification Rates'!$I$67)</f>
        <v>136.17941514230711</v>
      </c>
      <c r="ED101" s="2">
        <f>((((((((($A101*2)/PI())/2)+'Calcification Rates'!$F$68)^2)*PI())/2))-((((((($A101*2)/PI())/2)^2)*PI())/2)))*'Calcification Rates'!$H$68</f>
        <v>105.35041050595764</v>
      </c>
      <c r="EE101" s="2">
        <f>((((((((($A101*2)/PI())/2)+('Calcification Rates'!$F$68-'Calcification Rates'!$G$68))^2)*PI())/2))-((((((($A101*2)/PI())/2)^2)*PI())/2)))*('Calcification Rates'!$H$68-'Calcification Rates'!$I$68)</f>
        <v>77.618784790503142</v>
      </c>
      <c r="EF101" s="2">
        <f>((((((((($A101*2)/PI())/2)+('Calcification Rates'!$F$68+'Calcification Rates'!$G$68))^2)*PI())/2))-((((((($A101*2)/PI())/2)^2)*PI())/2)))*('Calcification Rates'!$H$68+'Calcification Rates'!$I$68)</f>
        <v>136.17941514230711</v>
      </c>
      <c r="EG101" s="2">
        <f>((((1-'Calcification Rates'!$J$69)*$A101)*'Calcification Rates'!$F$69*0.1)+('Calcification Rates'!$J$69*$A101*'Calcification Rates'!$F$69))*'Calcification Rates'!$H$69</f>
        <v>30.38576805000001</v>
      </c>
      <c r="EH101" s="2">
        <f>((((1-'Calcification Rates'!$J$69)*EC101)*(('Calcification Rates'!$F$69-'Calcification Rates'!$G$69)*0.1))+('Calcification Rates'!$J$69*EC101*('Calcification Rates'!$F$69-'Calcification Rates'!$G$69)))*('Calcification Rates'!$H$69-'Calcification Rates'!$I$69)</f>
        <v>30.886542604888398</v>
      </c>
      <c r="EI101" s="2">
        <f>((((1-'Calcification Rates'!$J$69)*EC101)*(('Calcification Rates'!$F$69+'Calcification Rates'!$G$69)*0.1))+('Calcification Rates'!$J$69*EC101*('Calcification Rates'!$F$69+'Calcification Rates'!$G$69)))*('Calcification Rates'!$H$69+'Calcification Rates'!$I$69)</f>
        <v>53.868310256321081</v>
      </c>
      <c r="EJ101" s="2">
        <f>(2*'Calcification Rates'!$F$70*'Calcification Rates'!$H$70)+0.1*'Calcification Rates'!$F$70*(DT101+(2*'Calcification Rates'!$F$70))*'Calcification Rates'!$H$70</f>
        <v>9.6420037270335186</v>
      </c>
      <c r="EK101" s="2">
        <f>(2*('Calcification Rates'!$F$70-'Calcification Rates'!$G$70)*('Calcification Rates'!$H$70-'Calcification Rates'!$I$70))+(0.1*('Calcification Rates'!$F$70-'Calcification Rates'!$G$70)*(DT101+(2*'Calcification Rates'!$F$70-'Calcification Rates'!$G$70)))*('Calcification Rates'!$H$70-'Calcification Rates'!$I$70)</f>
        <v>5.6087910481038863</v>
      </c>
      <c r="EL101" s="2">
        <f>(2*('Calcification Rates'!$F$70+'Calcification Rates'!$G$70)*('Calcification Rates'!$H$70+'Calcification Rates'!$I$70))+(0.1*('Calcification Rates'!$F$70+'Calcification Rates'!$G$70)*(DT101+(2*'Calcification Rates'!$F$70+'Calcification Rates'!$G$70)))*('Calcification Rates'!$H$70+'Calcification Rates'!$I$70)</f>
        <v>14.769793113268374</v>
      </c>
      <c r="EM101" s="2">
        <f>((((1-'Calcification Rates'!$J$71)*$A101)*'Calcification Rates'!$F$71*0.1)+('Calcification Rates'!$J$71*$A101*'Calcification Rates'!$F$71))*'Calcification Rates'!$H$71</f>
        <v>223.6964524530629</v>
      </c>
      <c r="EN101" s="2">
        <f>((((1-'Calcification Rates'!$J$71)*$A101)*(('Calcification Rates'!$F$71-'Calcification Rates'!$G$71)*0.1))+('Calcification Rates'!$J$71*$A101*('Calcification Rates'!$F$71-'Calcification Rates'!$G$71)))*('Calcification Rates'!$H$71-'Calcification Rates'!$I$71)</f>
        <v>159.99629609726443</v>
      </c>
      <c r="EO101" s="2">
        <f>((((1-'Calcification Rates'!$J$71)*$A101)*(('Calcification Rates'!$F$71+'Calcification Rates'!$G$71)*0.1))+('Calcification Rates'!$J$71*$A101*('Calcification Rates'!$F$71+'Calcification Rates'!$G$71)))*('Calcification Rates'!$H$71+'Calcification Rates'!$I$71)</f>
        <v>297.52153178425641</v>
      </c>
      <c r="EP101" s="2">
        <f>(2*'Calcification Rates'!$F$72*'Calcification Rates'!$H$72)+0.1*'Calcification Rates'!$F$72*($A101+(2*'Calcification Rates'!$F$72))*'Calcification Rates'!$H$72</f>
        <v>21.303868288740986</v>
      </c>
      <c r="EQ101" s="2">
        <f>(2*('Calcification Rates'!$F$72-'Calcification Rates'!$G$72)*('Calcification Rates'!$H$72-'Calcification Rates'!$I$72))+(0.1*('Calcification Rates'!$F$72-'Calcification Rates'!$G$72)*($A101+(2*'Calcification Rates'!$F$72-'Calcification Rates'!$G$72)))*('Calcification Rates'!$H$72-'Calcification Rates'!$I$72)</f>
        <v>12.432524445852273</v>
      </c>
      <c r="ER101" s="2">
        <f>(2*('Calcification Rates'!$F$72+'Calcification Rates'!$G$72)*('Calcification Rates'!$H$72+'Calcification Rates'!$I$72))+(0.1*('Calcification Rates'!$F$72+'Calcification Rates'!$G$72)*($A101+(2*'Calcification Rates'!$F$72+'Calcification Rates'!$G$72)))*('Calcification Rates'!$H$72+'Calcification Rates'!$I$72)</f>
        <v>32.529587295153718</v>
      </c>
      <c r="ES101" s="2">
        <f>$A101*'Calcification Rates'!$F$73*'Calcification Rates'!$H$73</f>
        <v>133.65</v>
      </c>
      <c r="ET101" s="2">
        <f>$A101*('Calcification Rates'!$F$73-'Calcification Rates'!$G$73)*('Calcification Rates'!$H$73-'Calcification Rates'!$I$73)</f>
        <v>93.573810000000023</v>
      </c>
      <c r="EU101" s="2">
        <f>$A101*('Calcification Rates'!$F$73+'Calcification Rates'!$G$73)*('Calcification Rates'!$H$73+'Calcification Rates'!$I$73)</f>
        <v>180.81756000000004</v>
      </c>
      <c r="EV101" s="2">
        <f>(2*'Calcification Rates'!$F$74*'Calcification Rates'!$H$74)+0.1*'Calcification Rates'!$F$74*($A101+(2*'Calcification Rates'!$F$74))*'Calcification Rates'!$H$74</f>
        <v>21.303868288740986</v>
      </c>
      <c r="EW101" s="2">
        <f>(2*('Calcification Rates'!$F$74-'Calcification Rates'!$G$74)*('Calcification Rates'!$H$74-'Calcification Rates'!$I$74))+(0.1*('Calcification Rates'!$F$74-'Calcification Rates'!$G$74)*($A101+(2*'Calcification Rates'!$F$74-'Calcification Rates'!$G$74)))*('Calcification Rates'!$H$74-'Calcification Rates'!$I$74)</f>
        <v>12.432524445852273</v>
      </c>
      <c r="EX101" s="2">
        <f>(2*('Calcification Rates'!$F$74+'Calcification Rates'!$G$74)*('Calcification Rates'!$H$74+'Calcification Rates'!$I$74))+(0.1*('Calcification Rates'!$F$74+'Calcification Rates'!$G$74)*($A101+(2*'Calcification Rates'!$F$74+'Calcification Rates'!$G$74)))*('Calcification Rates'!$H$74+'Calcification Rates'!$I$74)</f>
        <v>32.529587295153718</v>
      </c>
      <c r="EY101" s="2">
        <f>$A101*'Calcification Rates'!$F$75*'Calcification Rates'!$H$75</f>
        <v>83.46886653061226</v>
      </c>
      <c r="EZ101" s="2">
        <f>$A101*('Calcification Rates'!$F$75-'Calcification Rates'!$G$75)*('Calcification Rates'!$H$75-'Calcification Rates'!$I$75)</f>
        <v>64.795610028690703</v>
      </c>
      <c r="FA101" s="2">
        <f>$A101*('Calcification Rates'!$F$75+'Calcification Rates'!$G$75)*('Calcification Rates'!$H$75+'Calcification Rates'!$I$75)</f>
        <v>104.31374415806197</v>
      </c>
      <c r="FB101" s="2">
        <f>((((1-'Calcification Rates'!$J$76)*$A101)*'Calcification Rates'!$F$76*0.1)+('Calcification Rates'!$J$76*$A101*'Calcification Rates'!$F$76))*'Calcification Rates'!$H$76</f>
        <v>57.148739999999997</v>
      </c>
      <c r="FC101" s="2">
        <f>((((1-'Calcification Rates'!$J$76)*$A101)*(('Calcification Rates'!$F$76-'Calcification Rates'!$G$76)*0.1))+('Calcification Rates'!$J$76*$A101*('Calcification Rates'!$F$76-'Calcification Rates'!$G$76)))*('Calcification Rates'!$H$76-'Calcification Rates'!$I$76)</f>
        <v>39.999038112000008</v>
      </c>
      <c r="FD101" s="2">
        <f>((((1-'Calcification Rates'!$J$76)*$A101)*(('Calcification Rates'!$F$76+'Calcification Rates'!$G$76)*0.1))+('Calcification Rates'!$J$76*$A101*('Calcification Rates'!$F$76+'Calcification Rates'!$G$76)))*('Calcification Rates'!$H$76+'Calcification Rates'!$I$76)</f>
        <v>77.336214912000003</v>
      </c>
      <c r="FE101" s="113">
        <f>$A101*'Calcification Rates'!$F$77*'Calcification Rates'!$H$77</f>
        <v>175.23000000000002</v>
      </c>
      <c r="FF101" s="113">
        <f>$A101*('Calcification Rates'!$F$77-'Calcification Rates'!$G$77)*('Calcification Rates'!$H$77-'Calcification Rates'!$I$77)</f>
        <v>122.45310000000002</v>
      </c>
      <c r="FG101" s="113">
        <f>$A101*('Calcification Rates'!$F$77+'Calcification Rates'!$G$77)*('Calcification Rates'!$H$77+'Calcification Rates'!$I$77)</f>
        <v>237.40200000000004</v>
      </c>
      <c r="FH101" s="113">
        <f>$A101*'Calcification Rates'!$F$81*'Calcification Rates'!$H$81</f>
        <v>17.622</v>
      </c>
      <c r="FI101" s="113">
        <f>$A101*('Calcification Rates'!$F$81-'Calcification Rates'!$G$81)*('Calcification Rates'!$H$81-'Calcification Rates'!$I$81)</f>
        <v>9.9989999999999988</v>
      </c>
      <c r="FJ101" s="113">
        <f>$A101*('Calcification Rates'!$F$81+'Calcification Rates'!$G$81)*('Calcification Rates'!$H$81+'Calcification Rates'!$I$81)</f>
        <v>25.245000000000001</v>
      </c>
      <c r="FK101" s="113">
        <f>$A101*'Calcification Rates'!$F$84*'Calcification Rates'!$H$84</f>
        <v>17.622</v>
      </c>
      <c r="FL101" s="113">
        <f>$A101*('Calcification Rates'!$F$84-'Calcification Rates'!$G$84)*('Calcification Rates'!$H$84-'Calcification Rates'!$I$84)</f>
        <v>9.9989999999999988</v>
      </c>
      <c r="FM101" s="113">
        <f>$A101*('Calcification Rates'!$F$84+'Calcification Rates'!$G$84)*('Calcification Rates'!$H$84+'Calcification Rates'!$I$84)</f>
        <v>25.245000000000001</v>
      </c>
    </row>
    <row r="102" spans="1:169" x14ac:dyDescent="0.3">
      <c r="A102" s="1">
        <v>100</v>
      </c>
      <c r="B102" s="2">
        <f>((((1-'Calcification Rates'!$J$11)*A102)*'Calcification Rates'!$F$11*0.1)+('Calcification Rates'!$J$11*A102*'Calcification Rates'!$F$11))*'Calcification Rates'!$H$11</f>
        <v>225.95601257885141</v>
      </c>
      <c r="C102" s="2">
        <f>((((1-'Calcification Rates'!$J$11)*A102)*(('Calcification Rates'!$F$11-'Calcification Rates'!$G$11)*0.1))+('Calcification Rates'!$J$11*A102*('Calcification Rates'!$F$11-'Calcification Rates'!$G$11)))*('Calcification Rates'!$H$11-'Calcification Rates'!$I$11)</f>
        <v>161.6124203002671</v>
      </c>
      <c r="D102" s="2">
        <f>((((1-'Calcification Rates'!$J$11)*A102)*(('Calcification Rates'!$F$11+'Calcification Rates'!$G$11)*0.1))+('Calcification Rates'!$J$11*A102*('Calcification Rates'!$F$11+'Calcification Rates'!$G$11)))*('Calcification Rates'!$H$11+'Calcification Rates'!$I$11)</f>
        <v>300.52679978207721</v>
      </c>
      <c r="E102" s="2">
        <f>((((1-'Calcification Rates'!$J$12)*A102)*'Calcification Rates'!$F$12*0.1)+('Calcification Rates'!$J$12*A102*'Calcification Rates'!$F$12))*'Calcification Rates'!$H$12</f>
        <v>39.230231423899546</v>
      </c>
      <c r="F102" s="2">
        <f>((((1-'Calcification Rates'!$J$12)*A102)*(('Calcification Rates'!$F$12-'Calcification Rates'!$G$12)*0.1))+('Calcification Rates'!$J$12*A102*('Calcification Rates'!$F$12-'Calcification Rates'!$G$12)))*('Calcification Rates'!$H$12-'Calcification Rates'!$I$12)</f>
        <v>29.577697282895144</v>
      </c>
      <c r="G102" s="2">
        <f>((((1-'Calcification Rates'!$J$12)*A102)*(('Calcification Rates'!$F$12+'Calcification Rates'!$G$12)*0.1))+('Calcification Rates'!$J$12*A102*('Calcification Rates'!$F$12+'Calcification Rates'!$G$12)))*('Calcification Rates'!$H$12+'Calcification Rates'!$I$12)</f>
        <v>50.113092585926594</v>
      </c>
      <c r="H102" s="2">
        <f>(2*'Calcification Rates'!$F$13*'Calcification Rates'!$H$13)+0.1*'Calcification Rates'!$F$13*(A102+(2*'Calcification Rates'!$F$13))*'Calcification Rates'!$H$13</f>
        <v>21.479312732173142</v>
      </c>
      <c r="I102" s="2">
        <f>(2*('Calcification Rates'!$F$13-'Calcification Rates'!$G$13)*('Calcification Rates'!$H$13-'Calcification Rates'!$I$13))+(0.1*('Calcification Rates'!$F$13-'Calcification Rates'!$G$13)*(A102+(2*'Calcification Rates'!$F$13-'Calcification Rates'!$G$13)))*('Calcification Rates'!$H$13-'Calcification Rates'!$I$13)</f>
        <v>12.535182653016539</v>
      </c>
      <c r="J102" s="2">
        <f>(2*('Calcification Rates'!$F$13+'Calcification Rates'!$G$13)*('Calcification Rates'!$H$13+'Calcification Rates'!$I$13))+(0.1*('Calcification Rates'!$F$13+'Calcification Rates'!$G$13)*(A102+(2*'Calcification Rates'!$F$13+'Calcification Rates'!$G$13)))*('Calcification Rates'!$H$13+'Calcification Rates'!$I$13)</f>
        <v>32.79677074504059</v>
      </c>
      <c r="K102" s="2">
        <f>(2*'Calcification Rates'!$F$14*'Calcification Rates'!$H$14)+0.1*'Calcification Rates'!$F$14*(A102+(2*'Calcification Rates'!$F$14))*'Calcification Rates'!$H$14</f>
        <v>39.954380536557082</v>
      </c>
      <c r="L102" s="2">
        <f>(2*('Calcification Rates'!$F$14-'Calcification Rates'!$G$14)*('Calcification Rates'!$H$14-'Calcification Rates'!$I$14))+(0.1*('Calcification Rates'!$F$14-'Calcification Rates'!$G$14)*(A102+(2*'Calcification Rates'!$F$14-'Calcification Rates'!$G$14)))*('Calcification Rates'!$H$14-'Calcification Rates'!$I$14)</f>
        <v>24.98483050458934</v>
      </c>
      <c r="M102" s="2">
        <f>(2*('Calcification Rates'!$F$14+'Calcification Rates'!$G$14)*('Calcification Rates'!$H$14+'Calcification Rates'!$I$14))+(0.1*('Calcification Rates'!$F$14+'Calcification Rates'!$G$14)*(A102+(2*'Calcification Rates'!$F$14+'Calcification Rates'!$G$14)))*('Calcification Rates'!$H$14+'Calcification Rates'!$I$14)</f>
        <v>58.471750462894697</v>
      </c>
      <c r="N102" s="2">
        <f>((((((((($A102*2)/PI())/2)+'Calcification Rates'!$F$15)^2)*PI())/2))-((((((($A102*2)/PI())/2)^2)*PI())/2)))*'Calcification Rates'!$H$15</f>
        <v>124.22232779022552</v>
      </c>
      <c r="O102" s="2">
        <f>((((((((($A102*2)/PI())/2)+('Calcification Rates'!$F$15-'Calcification Rates'!$G$15))^2)*PI())/2))-((((((($A102*2)/PI())/2)^2)*PI())/2)))*('Calcification Rates'!$H$15-'Calcification Rates'!$I$15)</f>
        <v>94.89801417825521</v>
      </c>
      <c r="P102" s="2">
        <f>((((((((($A102*2)/PI())/2)+('Calcification Rates'!$F$15+'Calcification Rates'!$G$15))^2)*PI())/2))-((((((($A102*2)/PI())/2)^2)*PI())/2)))*('Calcification Rates'!$H$15+'Calcification Rates'!$I$15)</f>
        <v>157.16826744371136</v>
      </c>
      <c r="Q102" s="2">
        <f>(2*'Calcification Rates'!$F$16*'Calcification Rates'!$H$16)+0.1*'Calcification Rates'!$F$16*(A102+(2*'Calcification Rates'!$F$16))*'Calcification Rates'!$H$16</f>
        <v>39.954380536557082</v>
      </c>
      <c r="R102" s="2">
        <f>(2*('Calcification Rates'!$F$16-'Calcification Rates'!$G$16)*('Calcification Rates'!$H$16-'Calcification Rates'!$I$16))+(0.1*('Calcification Rates'!$F$16-'Calcification Rates'!$G$16)*(A102+(2*'Calcification Rates'!$F$16-'Calcification Rates'!$G$16)))*('Calcification Rates'!$H$16-'Calcification Rates'!$I$16)</f>
        <v>24.98483050458934</v>
      </c>
      <c r="S102" s="2">
        <f>(2*('Calcification Rates'!$F$16+'Calcification Rates'!$G$16)*('Calcification Rates'!$H$16+'Calcification Rates'!$I$16))+(0.1*('Calcification Rates'!$F$16+'Calcification Rates'!$G$16)*(A102+(2*'Calcification Rates'!$F$16+'Calcification Rates'!$G$16)))*('Calcification Rates'!$H$16+'Calcification Rates'!$I$16)</f>
        <v>58.471750462894697</v>
      </c>
      <c r="T102" s="2">
        <f>$A102*'Calcification Rates'!$F$17*'Calcification Rates'!$H$17</f>
        <v>122.4892494592835</v>
      </c>
      <c r="U102" s="2">
        <f>$A102*('Calcification Rates'!$F$17-'Calcification Rates'!$G$17)*('Calcification Rates'!$H$17-'Calcification Rates'!$I$17)</f>
        <v>93.785535167598738</v>
      </c>
      <c r="V102" s="2">
        <f>$A102*('Calcification Rates'!$F$17+'Calcification Rates'!$G$17)*('Calcification Rates'!$H$17+'Calcification Rates'!$I$17)</f>
        <v>154.62686768536568</v>
      </c>
      <c r="W102" s="2">
        <f>$A102*'Calcification Rates'!$F$22*'Calcification Rates'!$H$22</f>
        <v>17.8</v>
      </c>
      <c r="X102" s="2">
        <f>$A102*('Calcification Rates'!$F$22-'Calcification Rates'!$G$22)*('Calcification Rates'!$H$22-'Calcification Rates'!$I$22)</f>
        <v>10.1</v>
      </c>
      <c r="Y102" s="2">
        <f>$A102*('Calcification Rates'!$F$22+'Calcification Rates'!$G$22)*('Calcification Rates'!$H$22+'Calcification Rates'!$I$22)</f>
        <v>25.5</v>
      </c>
      <c r="Z102" s="2">
        <f>((((((((($A102*2)/PI())/2)+'Calcification Rates'!$F$25)^2)*PI())/2))-((((((($A102*2)/PI())/2)^2)*PI())/2)))*'Calcification Rates'!$H$25</f>
        <v>185.5210002999419</v>
      </c>
      <c r="AA102" s="2">
        <f>((((((((($A102*2)/PI())/2)+('Calcification Rates'!$F$25-'Calcification Rates'!$G$25))^2)*PI())/2))-((((((($A102*2)/PI())/2)^2)*PI())/2)))*('Calcification Rates'!$H$25-'Calcification Rates'!$I$25)</f>
        <v>81.288111453594496</v>
      </c>
      <c r="AB102" s="2">
        <f>((((((((($A102*2)/PI())/2)+('Calcification Rates'!$F$25+'Calcification Rates'!$G$25))^2)*PI())/2))-((((((($A102*2)/PI())/2)^2)*PI())/2)))*('Calcification Rates'!$H$25+'Calcification Rates'!$I$25)</f>
        <v>291.39983414959551</v>
      </c>
      <c r="AC102" s="2">
        <f>((((((((($A102*2)/PI())/2)+'Calcification Rates'!$F$26)^2)*PI())/2))-((((((($A102*2)/PI())/2)^2)*PI())/2)))*'Calcification Rates'!$H$26</f>
        <v>185.5210002999419</v>
      </c>
      <c r="AD102" s="2">
        <f>((((((((($A102*2)/PI())/2)+('Calcification Rates'!$F$26-'Calcification Rates'!$G$26))^2)*PI())/2))-((((((($A102*2)/PI())/2)^2)*PI())/2)))*('Calcification Rates'!$H$26-'Calcification Rates'!$I$26)</f>
        <v>81.288111453594496</v>
      </c>
      <c r="AE102" s="2">
        <f>((((((((($A102*2)/PI())/2)+('Calcification Rates'!$F$26+'Calcification Rates'!$G$26))^2)*PI())/2))-((((((($A102*2)/PI())/2)^2)*PI())/2)))*('Calcification Rates'!$H$26+'Calcification Rates'!$I$26)</f>
        <v>291.39983414959551</v>
      </c>
      <c r="AF102" s="2">
        <f>((((((((($A102*2)/PI())/2)+'Calcification Rates'!$F$27)^2)*PI())/2))-((((((($A102*2)/PI())/2)^2)*PI())/2)))*'Calcification Rates'!$H$27</f>
        <v>185.5210002999419</v>
      </c>
      <c r="AG102" s="2">
        <f>((((((((($A102*2)/PI())/2)+('Calcification Rates'!$F$27-'Calcification Rates'!$G$27))^2)*PI())/2))-((((((($A102*2)/PI())/2)^2)*PI())/2)))*('Calcification Rates'!$H$27-'Calcification Rates'!$I$27)</f>
        <v>81.288111453594496</v>
      </c>
      <c r="AH102" s="2">
        <f>((((((((($A102*2)/PI())/2)+('Calcification Rates'!$F$27+'Calcification Rates'!$G$27))^2)*PI())/2))-((((((($A102*2)/PI())/2)^2)*PI())/2)))*('Calcification Rates'!$H$27+'Calcification Rates'!$I$27)</f>
        <v>291.39983414959551</v>
      </c>
      <c r="AI102" s="2">
        <f>$A102*'Calcification Rates'!$F$29*'Calcification Rates'!$H$29</f>
        <v>161.36999999999998</v>
      </c>
      <c r="AJ102" s="2">
        <f>$A102*('Calcification Rates'!$F$29-'Calcification Rates'!$G$29)*('Calcification Rates'!$H$29-'Calcification Rates'!$I$29)</f>
        <v>149.30799999999999</v>
      </c>
      <c r="AK102" s="2">
        <f>$A102*('Calcification Rates'!$F$29+'Calcification Rates'!$G$29)*('Calcification Rates'!$H$29+'Calcification Rates'!$I$29)</f>
        <v>173.43199999999996</v>
      </c>
      <c r="AL102" s="2">
        <f>(2*'Calcification Rates'!$F$30*'Calcification Rates'!$H$30)+0.1*'Calcification Rates'!$F$30*($A102+(2*'Calcification Rates'!$F$30))*'Calcification Rates'!$H$30</f>
        <v>21.479312732173142</v>
      </c>
      <c r="AM102" s="2">
        <f>(2*('Calcification Rates'!$F$30-'Calcification Rates'!$G$30)*('Calcification Rates'!$H$30-'Calcification Rates'!$I$30))+(0.1*('Calcification Rates'!$F$30-'Calcification Rates'!$G$30)*($A102+(2*'Calcification Rates'!$F$30-'Calcification Rates'!$G$30)))*('Calcification Rates'!$H$30-'Calcification Rates'!$I$30)</f>
        <v>12.535182653016539</v>
      </c>
      <c r="AN102" s="2">
        <f>(2*('Calcification Rates'!$F$30+'Calcification Rates'!$G$30)*('Calcification Rates'!$H$30+'Calcification Rates'!$I$30))+(0.1*('Calcification Rates'!$F$30+'Calcification Rates'!$G$30)*($A102+(2*'Calcification Rates'!$F$30+'Calcification Rates'!$G$30)))*('Calcification Rates'!$H$30+'Calcification Rates'!$I$30)</f>
        <v>32.79677074504059</v>
      </c>
      <c r="AO102" s="2">
        <f>((((((((($A102*2)/PI())/2)+'Calcification Rates'!$F$31)^2)*PI())/2))-((((((($A102*2)/PI())/2)^2)*PI())/2)))*'Calcification Rates'!$H$31</f>
        <v>332.24710777317642</v>
      </c>
      <c r="AP102" s="2">
        <f>((((((((($A102*2)/PI())/2)+('Calcification Rates'!$F$31-'Calcification Rates'!$G$31))^2)*PI())/2))-((((((($A102*2)/PI())/2)^2)*PI())/2)))*('Calcification Rates'!$H$31-'Calcification Rates'!$I$31)</f>
        <v>206.99479738123077</v>
      </c>
      <c r="AQ102" s="2">
        <f>((((((((($A102*2)/PI())/2)+('Calcification Rates'!$F$31+'Calcification Rates'!$G$31))^2)*PI())/2))-((((((($A102*2)/PI())/2)^2)*PI())/2)))*('Calcification Rates'!$H$31+'Calcification Rates'!$I$31)</f>
        <v>488.01978859691252</v>
      </c>
      <c r="AR102" s="2">
        <f>(2*'Calcification Rates'!$F$32*'Calcification Rates'!$H$32)+0.1*'Calcification Rates'!$F$32*($A102+(2*'Calcification Rates'!$F$32))*'Calcification Rates'!$H$32</f>
        <v>21.479312732173142</v>
      </c>
      <c r="AS102" s="2">
        <f>(2*('Calcification Rates'!$F$32-'Calcification Rates'!$G$32)*('Calcification Rates'!$H$32-'Calcification Rates'!$I$32))+(0.1*('Calcification Rates'!$F$32-'Calcification Rates'!$G$32)*($A102+(2*'Calcification Rates'!$F$32-'Calcification Rates'!$G$32)))*('Calcification Rates'!$H$32-'Calcification Rates'!$I$32)</f>
        <v>12.535182653016539</v>
      </c>
      <c r="AT102" s="2">
        <f>(2*('Calcification Rates'!$F$32+'Calcification Rates'!$G$32)*('Calcification Rates'!$H$32+'Calcification Rates'!$I$32))+(0.1*('Calcification Rates'!$F$32+'Calcification Rates'!$G$32)*($A102+(2*'Calcification Rates'!$F$32+'Calcification Rates'!$G$32)))*('Calcification Rates'!$H$32+'Calcification Rates'!$I$32)</f>
        <v>32.79677074504059</v>
      </c>
      <c r="AU102" s="2">
        <f>((((((((($A102*2)/PI())/2)+'Calcification Rates'!$F$36)^2)*PI())/2))-((((((($A102*2)/PI())/2)^2)*PI())/2)))*'Calcification Rates'!$H$36</f>
        <v>131.15424505186181</v>
      </c>
      <c r="AV102" s="2">
        <f>((((((((($A102*2)/PI())/2)+('Calcification Rates'!$F$36-'Calcification Rates'!$G$36))^2)*PI())/2))-((((((($A102*2)/PI())/2)^2)*PI())/2)))*('Calcification Rates'!$H$36-'Calcification Rates'!$I$36)</f>
        <v>100.70813316581918</v>
      </c>
      <c r="AW102" s="2">
        <f>((((((((($A102*2)/PI())/2)+('Calcification Rates'!$F$36+'Calcification Rates'!$G$36))^2)*PI())/2))-((((((($A102*2)/PI())/2)^2)*PI())/2)))*('Calcification Rates'!$H$36+'Calcification Rates'!$I$36)</f>
        <v>165.00048293554605</v>
      </c>
      <c r="AX102" s="2">
        <f>$A102*'Calcification Rates'!$F$37*'Calcification Rates'!$H$37</f>
        <v>129.23946380471381</v>
      </c>
      <c r="AY102" s="2">
        <f>$A102*('Calcification Rates'!$F$37-'Calcification Rates'!$G$37)*('Calcification Rates'!$H$37-'Calcification Rates'!$I$37)</f>
        <v>99.484457744430372</v>
      </c>
      <c r="AZ102" s="2">
        <f>$A102*('Calcification Rates'!$F$37+'Calcification Rates'!$G$37)*('Calcification Rates'!$H$37+'Calcification Rates'!$I$37)</f>
        <v>162.18951818006562</v>
      </c>
      <c r="BA102" s="2">
        <f>$A102*'Calcification Rates'!$F$38*'Calcification Rates'!$H$38</f>
        <v>192.34753333333336</v>
      </c>
      <c r="BB102" s="2">
        <f>$A102*('Calcification Rates'!$F$38-'Calcification Rates'!$G$38)*('Calcification Rates'!$H$38-'Calcification Rates'!$I$38)</f>
        <v>146.76263030303031</v>
      </c>
      <c r="BC102" s="2">
        <f>$A102*('Calcification Rates'!$F$38+'Calcification Rates'!$G$38)*('Calcification Rates'!$H$38+'Calcification Rates'!$I$38)</f>
        <v>243.24450000000004</v>
      </c>
      <c r="BD102" s="2">
        <f>(2*'Calcification Rates'!$F$39*'Calcification Rates'!$H$39)+0.1*'Calcification Rates'!$F$39*(AN102+(2*'Calcification Rates'!$F$39))*'Calcification Rates'!$H$39</f>
        <v>9.6888795786932036</v>
      </c>
      <c r="BE102" s="2">
        <f>(2*('Calcification Rates'!$F$39-'Calcification Rates'!$G$39)*('Calcification Rates'!$H$39-'Calcification Rates'!$I$39))+(0.1*('Calcification Rates'!$F$39-'Calcification Rates'!$G$39)*(AN102+(2*'Calcification Rates'!$F$39-'Calcification Rates'!$G$39)))*('Calcification Rates'!$H$39-'Calcification Rates'!$I$39)</f>
        <v>5.6362196220532361</v>
      </c>
      <c r="BF102" s="2">
        <f>(2*('Calcification Rates'!$F$39+'Calcification Rates'!$G$39)*('Calcification Rates'!$H$39+'Calcification Rates'!$I$39))+(0.1*('Calcification Rates'!$F$39+'Calcification Rates'!$G$39)*(AN102+(2*'Calcification Rates'!$F$39+'Calcification Rates'!$G$39)))*('Calcification Rates'!$H$39+'Calcification Rates'!$I$39)</f>
        <v>14.841180109161826</v>
      </c>
      <c r="BG102" s="2">
        <f>((((((((($A102*2)/PI())/2)+'Calcification Rates'!$F$40)^2)*PI())/2))-((((((($A102*2)/PI())/2)^2)*PI())/2)))*'Calcification Rates'!$H$40</f>
        <v>131.15424505186181</v>
      </c>
      <c r="BH102" s="2">
        <f>((((((((($A102*2)/PI())/2)+('Calcification Rates'!$F$40-'Calcification Rates'!$G$40))^2)*PI())/2))-((((((($A102*2)/PI())/2)^2)*PI())/2)))*('Calcification Rates'!$H$40-'Calcification Rates'!$I$40)</f>
        <v>100.70813316581918</v>
      </c>
      <c r="BI102" s="2">
        <f>((((((((($A102*2)/PI())/2)+('Calcification Rates'!$F$40+'Calcification Rates'!$G$40))^2)*PI())/2))-((((((($A102*2)/PI())/2)^2)*PI())/2)))*('Calcification Rates'!$H$40+'Calcification Rates'!$I$40)</f>
        <v>165.00048293554605</v>
      </c>
      <c r="BJ102" s="2">
        <f>((((((((($A102*2)/PI())/2)+'Calcification Rates'!$F$41)^2)*PI())/2))-((((((($A102*2)/PI())/2)^2)*PI())/2)))*'Calcification Rates'!$H$41</f>
        <v>150.97784031421435</v>
      </c>
      <c r="BK102" s="2">
        <f>((((((((($A102*2)/PI())/2)+('Calcification Rates'!$F$41-'Calcification Rates'!$G$41))^2)*PI())/2))-((((((($A102*2)/PI())/2)^2)*PI())/2)))*('Calcification Rates'!$H$41-'Calcification Rates'!$I$41)</f>
        <v>121.32136052868434</v>
      </c>
      <c r="BL102" s="2">
        <f>((((((((($A102*2)/PI())/2)+('Calcification Rates'!$F$41+'Calcification Rates'!$G$41))^2)*PI())/2))-((((((($A102*2)/PI())/2)^2)*PI())/2)))*('Calcification Rates'!$H$41+'Calcification Rates'!$I$41)</f>
        <v>183.54382028712976</v>
      </c>
      <c r="BM102" s="2">
        <f>((((1-'Calcification Rates'!$J$42)*$A102)*'Calcification Rates'!$F$42*0.1)+('Calcification Rates'!$J$42*$A102*'Calcification Rates'!$F$42))*'Calcification Rates'!$H$42</f>
        <v>39.230231423899546</v>
      </c>
      <c r="BN102" s="2">
        <f>((((1-'Calcification Rates'!$J$42)*BI102)*(('Calcification Rates'!$F$42-'Calcification Rates'!$G$42)*0.1))+('Calcification Rates'!$J$42*BI102*('Calcification Rates'!$F$42-'Calcification Rates'!$G$42)))*('Calcification Rates'!$H$42-'Calcification Rates'!$I$42)</f>
        <v>48.803343357990876</v>
      </c>
      <c r="BO102" s="2">
        <f>((((1-'Calcification Rates'!$J$42)*BI102)*(('Calcification Rates'!$F$42+'Calcification Rates'!$G$42)*0.1))+('Calcification Rates'!$J$42*BI102*('Calcification Rates'!$F$42+'Calcification Rates'!$G$42)))*('Calcification Rates'!$H$42+'Calcification Rates'!$I$42)</f>
        <v>82.6868447807162</v>
      </c>
      <c r="BP102" s="2">
        <f>(2*'Calcification Rates'!$F$43*'Calcification Rates'!$H$43)+0.1*'Calcification Rates'!$F$43*($A102+(2*'Calcification Rates'!$F$43))*'Calcification Rates'!$H$43</f>
        <v>21.479312732173142</v>
      </c>
      <c r="BQ102" s="2">
        <f>(2*('Calcification Rates'!$F$43-'Calcification Rates'!$G$43)*('Calcification Rates'!$H$43-'Calcification Rates'!$I$43))+(0.1*('Calcification Rates'!$F$43-'Calcification Rates'!$G$43)*($A102+(2*'Calcification Rates'!$F$43-'Calcification Rates'!$G$43)))*('Calcification Rates'!$H$43-'Calcification Rates'!$I$43)</f>
        <v>12.535182653016539</v>
      </c>
      <c r="BR102" s="2">
        <f>(2*('Calcification Rates'!$F$43+'Calcification Rates'!$G$43)*('Calcification Rates'!$H$43+'Calcification Rates'!$I$43))+(0.1*('Calcification Rates'!$F$43+'Calcification Rates'!$G$43)*($A102+(2*'Calcification Rates'!$F$43+'Calcification Rates'!$G$43)))*('Calcification Rates'!$H$43+'Calcification Rates'!$I$43)</f>
        <v>32.79677074504059</v>
      </c>
      <c r="BS102" s="2">
        <f>$A102*'Calcification Rates'!$F$44*'Calcification Rates'!$H$44</f>
        <v>159.63088888888888</v>
      </c>
      <c r="BT102" s="2">
        <f>$A102*('Calcification Rates'!$F$44-'Calcification Rates'!$G$44)*('Calcification Rates'!$H$44-'Calcification Rates'!$I$44)</f>
        <v>118.78886291980358</v>
      </c>
      <c r="BU102" s="2">
        <f>$A102*('Calcification Rates'!$F$44+'Calcification Rates'!$G$44)*('Calcification Rates'!$H$44+'Calcification Rates'!$I$44)</f>
        <v>205.06155746189734</v>
      </c>
      <c r="BV102" s="2">
        <f>(2*'Calcification Rates'!$F$45*'Calcification Rates'!$H$45)+0.1*'Calcification Rates'!$F$45*($A102+(2*'Calcification Rates'!$F$45))*'Calcification Rates'!$H$45</f>
        <v>21.479312732173142</v>
      </c>
      <c r="BW102" s="2">
        <f>(2*('Calcification Rates'!$F$45-'Calcification Rates'!$G$45)*('Calcification Rates'!$H$45-'Calcification Rates'!$I$45))+(0.1*('Calcification Rates'!$F$45-'Calcification Rates'!$G$45)*($A102+(2*'Calcification Rates'!$F$45-'Calcification Rates'!$G$45)))*('Calcification Rates'!$H$45-'Calcification Rates'!$I$45)</f>
        <v>12.535182653016539</v>
      </c>
      <c r="BX102" s="2">
        <f>(2*('Calcification Rates'!$F$45+'Calcification Rates'!$G$45)*('Calcification Rates'!$H$45+'Calcification Rates'!$I$45))+(0.1*('Calcification Rates'!$F$45+'Calcification Rates'!$G$45)*($A102+(2*'Calcification Rates'!$F$45+'Calcification Rates'!$G$45)))*('Calcification Rates'!$H$45+'Calcification Rates'!$I$45)</f>
        <v>32.79677074504059</v>
      </c>
      <c r="BY102" s="2">
        <f>$A102*'Calcification Rates'!$F$46*'Calcification Rates'!$H$46</f>
        <v>40.56</v>
      </c>
      <c r="BZ102" s="2">
        <f>$A102*('Calcification Rates'!$F$46-'Calcification Rates'!$G$46)*('Calcification Rates'!$H$46-'Calcification Rates'!$I$46)</f>
        <v>31.282499999999999</v>
      </c>
      <c r="CA102" s="2">
        <f>$A102*('Calcification Rates'!$F$46+'Calcification Rates'!$G$46)*('Calcification Rates'!$H$46+'Calcification Rates'!$I$46)</f>
        <v>50.782500000000006</v>
      </c>
      <c r="CB102" s="2">
        <f>(2*'Calcification Rates'!$F$47*'Calcification Rates'!$H$47)+0.1*'Calcification Rates'!$F$47*(BL102+(2*'Calcification Rates'!$F$47))*'Calcification Rates'!$H$47</f>
        <v>36.136611784644693</v>
      </c>
      <c r="CC102" s="2">
        <f>(2*('Calcification Rates'!$F$47-'Calcification Rates'!$G$47)*('Calcification Rates'!$H$47-'Calcification Rates'!$I$47))+(0.1*('Calcification Rates'!$F$47-'Calcification Rates'!$G$47)*(BL102+(2*'Calcification Rates'!$F$47-'Calcification Rates'!$G$47)))*('Calcification Rates'!$H$47-'Calcification Rates'!$I$47)</f>
        <v>21.111641463346945</v>
      </c>
      <c r="CD102" s="2">
        <f>(2*('Calcification Rates'!$F$47+'Calcification Rates'!$G$47)*('Calcification Rates'!$H$47+'Calcification Rates'!$I$47))+(0.1*('Calcification Rates'!$F$47+'Calcification Rates'!$G$47)*(BL102+(2*'Calcification Rates'!$F$47+'Calcification Rates'!$G$47)))*('Calcification Rates'!$H$47+'Calcification Rates'!$I$47)</f>
        <v>55.118296866085203</v>
      </c>
      <c r="CE102" s="2">
        <f>(2*'Calcification Rates'!$F$48*'Calcification Rates'!$H$48)+0.1*'Calcification Rates'!$F$48*($A102+(2*'Calcification Rates'!$F$48))*'Calcification Rates'!$H$48</f>
        <v>21.479312732173142</v>
      </c>
      <c r="CF102" s="2">
        <f>(2*('Calcification Rates'!$F$48-'Calcification Rates'!$G$48)*('Calcification Rates'!$H$48-'Calcification Rates'!$I$48))+(0.1*('Calcification Rates'!$F$48-'Calcification Rates'!$G$48)*($A102+(2*'Calcification Rates'!$F$48-'Calcification Rates'!$G$48)))*('Calcification Rates'!$H$48-'Calcification Rates'!$I$48)</f>
        <v>12.535182653016539</v>
      </c>
      <c r="CG102" s="2">
        <f>(2*('Calcification Rates'!$F$48+'Calcification Rates'!$G$48)*('Calcification Rates'!$H$48+'Calcification Rates'!$I$48))+(0.1*('Calcification Rates'!$F$48+'Calcification Rates'!$G$48)*($A102+(2*'Calcification Rates'!$F$48+'Calcification Rates'!$G$48)))*('Calcification Rates'!$H$48+'Calcification Rates'!$I$48)</f>
        <v>32.79677074504059</v>
      </c>
      <c r="CH102" s="2">
        <f>((((1-'Calcification Rates'!$J$52)*$A102)*'Calcification Rates'!$F$52*0.1)+('Calcification Rates'!$J$52*$A102*'Calcification Rates'!$F$52))*'Calcification Rates'!$H$52</f>
        <v>221.46686799999998</v>
      </c>
      <c r="CI102" s="2">
        <f>((((1-'Calcification Rates'!$J$52)*$A102)*(('Calcification Rates'!$F$52-'Calcification Rates'!$G$52)*0.1))+('Calcification Rates'!$J$52*$A102*('Calcification Rates'!$F$52-'Calcification Rates'!$G$52)))*('Calcification Rates'!$H$52-'Calcification Rates'!$I$52)</f>
        <v>144.97532678911537</v>
      </c>
      <c r="CJ102" s="2">
        <f>((((1-'Calcification Rates'!$J$52)*$A102)*(('Calcification Rates'!$F$52+'Calcification Rates'!$G$52)*0.1))+('Calcification Rates'!$J$52*$A102*('Calcification Rates'!$F$52+'Calcification Rates'!$G$52)))*('Calcification Rates'!$H$52+'Calcification Rates'!$I$52)</f>
        <v>313.32575515193344</v>
      </c>
      <c r="CK102" s="2">
        <f>((((1-'Calcification Rates'!$J$53)*$A102)*'Calcification Rates'!$F$53*0.1)+('Calcification Rates'!$J$53*$A102*'Calcification Rates'!$F$53))*'Calcification Rates'!$H$53</f>
        <v>265.02644112727279</v>
      </c>
      <c r="CL102" s="2">
        <f>((((1-'Calcification Rates'!$J$53)*$A102)*(('Calcification Rates'!$F$53-'Calcification Rates'!$G$53)*0.1))+('Calcification Rates'!$J$53*$A102*('Calcification Rates'!$F$53-'Calcification Rates'!$G$53)))*('Calcification Rates'!$H$53-'Calcification Rates'!$I$53)</f>
        <v>183.42104088578685</v>
      </c>
      <c r="CM102" s="2">
        <f>((((1-'Calcification Rates'!$J$53)*$A102)*(('Calcification Rates'!$F$53+'Calcification Rates'!$G$53)*0.1))+('Calcification Rates'!$J$53*$A102*('Calcification Rates'!$F$53+'Calcification Rates'!$G$53)))*('Calcification Rates'!$H$53+'Calcification Rates'!$I$53)</f>
        <v>361.56295457102624</v>
      </c>
      <c r="CN102" s="2">
        <f>((((1-'Calcification Rates'!$J$54)*$A102)*'Calcification Rates'!$F$54*0.1)+('Calcification Rates'!$J$54*$A102*'Calcification Rates'!$F$54))*'Calcification Rates'!$H$54</f>
        <v>225.95601257885141</v>
      </c>
      <c r="CO102" s="2">
        <f>((((1-'Calcification Rates'!$J$54)*$A102)*(('Calcification Rates'!$F$54-'Calcification Rates'!$G$54)*0.1))+('Calcification Rates'!$J$54*$A102*('Calcification Rates'!$F$54-'Calcification Rates'!$G$54)))*('Calcification Rates'!$H$54-'Calcification Rates'!$I$54)</f>
        <v>161.6124203002671</v>
      </c>
      <c r="CP102" s="2">
        <f>((((1-'Calcification Rates'!$J$54)*$A102)*(('Calcification Rates'!$F$54+'Calcification Rates'!$G$54)*0.1))+('Calcification Rates'!$J$54*$A102*('Calcification Rates'!$F$54+'Calcification Rates'!$G$54)))*('Calcification Rates'!$H$54+'Calcification Rates'!$I$54)</f>
        <v>300.52679978207721</v>
      </c>
      <c r="CQ102" s="2">
        <f>((((1-'Calcification Rates'!$J$55)*$A102)*'Calcification Rates'!$F$55*0.1)+('Calcification Rates'!$J$55*$A102*'Calcification Rates'!$F$55))*'Calcification Rates'!$H$55</f>
        <v>225.97329317708335</v>
      </c>
      <c r="CR102" s="2">
        <f>((((1-'Calcification Rates'!$J$55)*$A102)*(('Calcification Rates'!$F$55-'Calcification Rates'!$G$55)*0.1))+('Calcification Rates'!$J$55*$A102*('Calcification Rates'!$F$55-'Calcification Rates'!$G$55)))*('Calcification Rates'!$H$55-'Calcification Rates'!$I$55)</f>
        <v>165.124564978032</v>
      </c>
      <c r="CS102" s="2">
        <f>((((1-'Calcification Rates'!$J$55)*$A102)*(('Calcification Rates'!$F$55+'Calcification Rates'!$G$55)*0.1))+('Calcification Rates'!$J$55*$A102*('Calcification Rates'!$F$55+'Calcification Rates'!$G$55)))*('Calcification Rates'!$H$55+'Calcification Rates'!$I$55)</f>
        <v>296.0755167661186</v>
      </c>
      <c r="CT102" s="2">
        <f>((((1-'Calcification Rates'!$J$56)*$A102)*'Calcification Rates'!$F$56*0.1)+('Calcification Rates'!$J$56*$A102*'Calcification Rates'!$F$56))*'Calcification Rates'!$H$56</f>
        <v>218.2666383333333</v>
      </c>
      <c r="CU102" s="2">
        <f>((((1-'Calcification Rates'!$J$56)*$A102)*(('Calcification Rates'!$F$56-'Calcification Rates'!$G$56)*0.1))+('Calcification Rates'!$J$56*$A102*('Calcification Rates'!$F$56-'Calcification Rates'!$G$56)))*('Calcification Rates'!$H$56-'Calcification Rates'!$I$56)</f>
        <v>161.73436388882394</v>
      </c>
      <c r="CV102" s="2">
        <f>((((1-'Calcification Rates'!$J$56)*$A102)*(('Calcification Rates'!$F$56+'Calcification Rates'!$G$56)*0.1))+('Calcification Rates'!$J$56*$A102*('Calcification Rates'!$F$56+'Calcification Rates'!$G$56)))*('Calcification Rates'!$H$56+'Calcification Rates'!$I$56)</f>
        <v>283.11276918812314</v>
      </c>
      <c r="CW102" s="2">
        <f>((((1-'Calcification Rates'!$J$57)*$A102)*'Calcification Rates'!$F$57*0.1)+('Calcification Rates'!$J$57*$A102*'Calcification Rates'!$F$57))*'Calcification Rates'!$H$57</f>
        <v>223.22724374999999</v>
      </c>
      <c r="CX102" s="2">
        <f>((((1-'Calcification Rates'!$J$57)*$A102)*(('Calcification Rates'!$F$57-'Calcification Rates'!$G$57)*0.1))+('Calcification Rates'!$J$57*$A102*('Calcification Rates'!$F$57-'Calcification Rates'!$G$57)))*('Calcification Rates'!$H$57-'Calcification Rates'!$I$57)</f>
        <v>146.18298274566777</v>
      </c>
      <c r="CY102" s="2">
        <f>((((1-'Calcification Rates'!$J$57)*$A102)*(('Calcification Rates'!$F$57+'Calcification Rates'!$G$57)*0.1))+('Calcification Rates'!$J$57*$A102*('Calcification Rates'!$F$57+'Calcification Rates'!$G$57)))*('Calcification Rates'!$H$57+'Calcification Rates'!$I$57)</f>
        <v>314.12793210479953</v>
      </c>
      <c r="CZ102" s="2">
        <f>((((1-'Calcification Rates'!$J$58)*$A102)*'Calcification Rates'!$F$58*0.1)+('Calcification Rates'!$J$58*$A102*'Calcification Rates'!$F$58))*'Calcification Rates'!$H$58</f>
        <v>225.95601257885141</v>
      </c>
      <c r="DA102" s="2">
        <f>((((1-'Calcification Rates'!$J$58)*$A102)*(('Calcification Rates'!$F$58-'Calcification Rates'!$G$58)*0.1))+('Calcification Rates'!$J$58*$A102*('Calcification Rates'!$F$58-'Calcification Rates'!$G$58)))*('Calcification Rates'!$H$58-'Calcification Rates'!$I$58)</f>
        <v>161.6124203002671</v>
      </c>
      <c r="DB102" s="2">
        <f>((((1-'Calcification Rates'!$J$58)*$A102)*(('Calcification Rates'!$F$58+'Calcification Rates'!$G$58)*0.1))+('Calcification Rates'!$J$58*$A102*('Calcification Rates'!$F$58+'Calcification Rates'!$G$58)))*('Calcification Rates'!$H$58+'Calcification Rates'!$I$58)</f>
        <v>300.52679978207721</v>
      </c>
      <c r="DC102" s="2">
        <f>((((1-'Calcification Rates'!$J$59)*$A102)*'Calcification Rates'!$F$59*0.1)+('Calcification Rates'!$J$59*$A102*'Calcification Rates'!$F$59))*'Calcification Rates'!$H$59</f>
        <v>187.31445599999998</v>
      </c>
      <c r="DD102" s="2">
        <f>((((1-'Calcification Rates'!$J$59)*$A102)*(('Calcification Rates'!$F$59-'Calcification Rates'!$G$59)*0.1))+('Calcification Rates'!$J$59*$A102*('Calcification Rates'!$F$59-'Calcification Rates'!$G$59)))*('Calcification Rates'!$H$59-'Calcification Rates'!$I$59)</f>
        <v>145.30916999999999</v>
      </c>
      <c r="DE102" s="2">
        <f>((((1-'Calcification Rates'!$J$59)*$A102)*(('Calcification Rates'!$F$59+'Calcification Rates'!$G$59)*0.1))+('Calcification Rates'!$J$59*$A102*('Calcification Rates'!$F$59+'Calcification Rates'!$G$59)))*('Calcification Rates'!$H$59+'Calcification Rates'!$I$59)</f>
        <v>233.30283600000001</v>
      </c>
      <c r="DF102" s="2">
        <f>((((1-'Calcification Rates'!$J$60)*$A102)*'Calcification Rates'!$F$60*0.1)+('Calcification Rates'!$J$60*$A102*'Calcification Rates'!$F$60))*'Calcification Rates'!$H$60</f>
        <v>243.35263536585364</v>
      </c>
      <c r="DG102" s="2">
        <f>((((1-'Calcification Rates'!$J$60)*$A102)*(('Calcification Rates'!$F$60-'Calcification Rates'!$G$60)*0.1))+('Calcification Rates'!$J$60*$A102*('Calcification Rates'!$F$60-'Calcification Rates'!$G$60)))*('Calcification Rates'!$H$60-'Calcification Rates'!$I$60)</f>
        <v>185.92429594427583</v>
      </c>
      <c r="DH102" s="2">
        <f>((((1-'Calcification Rates'!$J$60)*$A102)*(('Calcification Rates'!$F$60+'Calcification Rates'!$G$60)*0.1))+('Calcification Rates'!$J$60*$A102*('Calcification Rates'!$F$60+'Calcification Rates'!$G$60)))*('Calcification Rates'!$H$60+'Calcification Rates'!$I$60)</f>
        <v>308.27417286342421</v>
      </c>
      <c r="DI102" s="2">
        <f>((((1-'Calcification Rates'!$J$61)*$A102)*'Calcification Rates'!$F$61*0.1)+('Calcification Rates'!$J$61*$A102*'Calcification Rates'!$F$61))*'Calcification Rates'!$H$61</f>
        <v>225.95601257885141</v>
      </c>
      <c r="DJ102" s="2">
        <f>((((1-'Calcification Rates'!$J$61)*$A102)*(('Calcification Rates'!$F$61-'Calcification Rates'!$G$61)*0.1))+('Calcification Rates'!$J$61*$A102*('Calcification Rates'!$F$61-'Calcification Rates'!$G$61)))*('Calcification Rates'!$H$61-'Calcification Rates'!$I$61)</f>
        <v>161.6124203002671</v>
      </c>
      <c r="DK102" s="2">
        <f>((((1-'Calcification Rates'!$J$61)*$A102)*(('Calcification Rates'!$F$61+'Calcification Rates'!$G$61)*0.1))+('Calcification Rates'!$J$61*$A102*('Calcification Rates'!$F$61+'Calcification Rates'!$G$61)))*('Calcification Rates'!$H$61+'Calcification Rates'!$I$61)</f>
        <v>300.52679978207721</v>
      </c>
      <c r="DL102" s="2">
        <f>(2*'Calcification Rates'!$F$62*'Calcification Rates'!$H$62)+0.1*'Calcification Rates'!$F$62*(CV102+(2*'Calcification Rates'!$F$62))*'Calcification Rates'!$H$62</f>
        <v>53.605430607704257</v>
      </c>
      <c r="DM102" s="2">
        <f>(2*('Calcification Rates'!$F$62-'Calcification Rates'!$G$62)*('Calcification Rates'!$H$62-'Calcification Rates'!$I$62))+(0.1*('Calcification Rates'!$F$62-'Calcification Rates'!$G$62)*(CV102+(2*'Calcification Rates'!$F$62-'Calcification Rates'!$G$62)))*('Calcification Rates'!$H$62-'Calcification Rates'!$I$62)</f>
        <v>31.333211246753361</v>
      </c>
      <c r="DN102" s="2">
        <f>(2*('Calcification Rates'!$F$62+'Calcification Rates'!$G$62)*('Calcification Rates'!$H$62+'Calcification Rates'!$I$62))+(0.1*('Calcification Rates'!$F$62+'Calcification Rates'!$G$62)*(CV102+(2*'Calcification Rates'!$F$62+'Calcification Rates'!$G$62)))*('Calcification Rates'!$H$62+'Calcification Rates'!$I$62)</f>
        <v>81.721472135062797</v>
      </c>
      <c r="DO102" s="2">
        <f>((((((((($A102*2)/PI())/2)+'Calcification Rates'!$F$63)^2)*PI())/2))-((((((($A102*2)/PI())/2)^2)*PI())/2)))*'Calcification Rates'!$H$63</f>
        <v>106.39937479167205</v>
      </c>
      <c r="DP102" s="2">
        <f>((((((((($A102*2)/PI())/2)+('Calcification Rates'!$F$63-'Calcification Rates'!$G$63))^2)*PI())/2))-((((((($A102*2)/PI())/2)^2)*PI())/2)))*('Calcification Rates'!$H$63-'Calcification Rates'!$I$63)</f>
        <v>78.393930790502793</v>
      </c>
      <c r="DQ102" s="2">
        <f>((((((((($A102*2)/PI())/2)+('Calcification Rates'!$F$63+'Calcification Rates'!$G$63))^2)*PI())/2))-((((((($A102*2)/PI())/2)^2)*PI())/2)))*('Calcification Rates'!$H$63+'Calcification Rates'!$I$63)</f>
        <v>137.53132447564053</v>
      </c>
      <c r="DR102" s="2">
        <f>(2*'Calcification Rates'!$F$64*'Calcification Rates'!$H$64)+0.1*'Calcification Rates'!$F$64*($A102+(2*'Calcification Rates'!$F$64))*'Calcification Rates'!$H$64</f>
        <v>21.479312732173142</v>
      </c>
      <c r="DS102" s="2">
        <f>(2*('Calcification Rates'!$F$64-'Calcification Rates'!$G$64)*('Calcification Rates'!$H$64-'Calcification Rates'!$I$64))+(0.1*('Calcification Rates'!$F$64-'Calcification Rates'!$G$64)*($A102+(2*'Calcification Rates'!$F$64-'Calcification Rates'!$G$64)))*('Calcification Rates'!$H$64-'Calcification Rates'!$I$64)</f>
        <v>12.535182653016539</v>
      </c>
      <c r="DT102" s="2">
        <f>(2*('Calcification Rates'!$F$64+'Calcification Rates'!$G$64)*('Calcification Rates'!$H$64+'Calcification Rates'!$I$64))+(0.1*('Calcification Rates'!$F$64+'Calcification Rates'!$G$64)*($A102+(2*'Calcification Rates'!$F$64+'Calcification Rates'!$G$64)))*('Calcification Rates'!$H$64+'Calcification Rates'!$I$64)</f>
        <v>32.79677074504059</v>
      </c>
      <c r="DU102" s="2">
        <f>((((((((($A102*2)/PI())/2)+'Calcification Rates'!$F$65)^2)*PI())/2))-((((((($A102*2)/PI())/2)^2)*PI())/2)))*'Calcification Rates'!$H$65</f>
        <v>106.39937479167205</v>
      </c>
      <c r="DV102" s="2">
        <f>((((((((($A102*2)/PI())/2)+('Calcification Rates'!$F$65-'Calcification Rates'!$G$65))^2)*PI())/2))-((((((($A102*2)/PI())/2)^2)*PI())/2)))*('Calcification Rates'!$H$65-'Calcification Rates'!$I$65)</f>
        <v>78.393930790502793</v>
      </c>
      <c r="DW102" s="2">
        <f>((((((((($A102*2)/PI())/2)+('Calcification Rates'!$F$65+'Calcification Rates'!$G$65))^2)*PI())/2))-((((((($A102*2)/PI())/2)^2)*PI())/2)))*('Calcification Rates'!$H$65+'Calcification Rates'!$I$65)</f>
        <v>137.53132447564053</v>
      </c>
      <c r="DX102" s="2">
        <f>(2*'Calcification Rates'!$F$66*'Calcification Rates'!$H$66)+0.1*'Calcification Rates'!$F$66*(DH102+(2*'Calcification Rates'!$F$66))*'Calcification Rates'!$H$66</f>
        <v>58.019859071489257</v>
      </c>
      <c r="DY102" s="2">
        <f>(2*('Calcification Rates'!$F$66-'Calcification Rates'!$G$66)*('Calcification Rates'!$H$66-'Calcification Rates'!$I$66))+(0.1*('Calcification Rates'!$F$66-'Calcification Rates'!$G$66)*(DH102+(2*'Calcification Rates'!$F$66-'Calcification Rates'!$G$66)))*('Calcification Rates'!$H$66-'Calcification Rates'!$I$66)</f>
        <v>33.916235837796151</v>
      </c>
      <c r="DZ102" s="2">
        <f>(2*('Calcification Rates'!$F$66+'Calcification Rates'!$G$66)*('Calcification Rates'!$H$66+'Calcification Rates'!$I$66))+(0.1*('Calcification Rates'!$F$66+'Calcification Rates'!$G$66)*(DH102+(2*'Calcification Rates'!$F$66+'Calcification Rates'!$G$66)))*('Calcification Rates'!$H$66+'Calcification Rates'!$I$66)</f>
        <v>88.444182773026085</v>
      </c>
      <c r="EA102" s="2">
        <f>((((((((($A102*2)/PI())/2)+'Calcification Rates'!$F$67)^2)*PI())/2))-((((((($A102*2)/PI())/2)^2)*PI())/2)))*'Calcification Rates'!$H$67</f>
        <v>106.39937479167205</v>
      </c>
      <c r="EB102" s="2">
        <f>((((((((($A102*2)/PI())/2)+('Calcification Rates'!$F$67-'Calcification Rates'!$G$67))^2)*PI())/2))-((((((($A102*2)/PI())/2)^2)*PI())/2)))*('Calcification Rates'!$H$67-'Calcification Rates'!$I$67)</f>
        <v>78.393930790502793</v>
      </c>
      <c r="EC102" s="2">
        <f>((((((((($A102*2)/PI())/2)+('Calcification Rates'!$F$67+'Calcification Rates'!$G$67))^2)*PI())/2))-((((((($A102*2)/PI())/2)^2)*PI())/2)))*('Calcification Rates'!$H$67+'Calcification Rates'!$I$67)</f>
        <v>137.53132447564053</v>
      </c>
      <c r="ED102" s="2">
        <f>((((((((($A102*2)/PI())/2)+'Calcification Rates'!$F$68)^2)*PI())/2))-((((((($A102*2)/PI())/2)^2)*PI())/2)))*'Calcification Rates'!$H$68</f>
        <v>106.39937479167205</v>
      </c>
      <c r="EE102" s="2">
        <f>((((((((($A102*2)/PI())/2)+('Calcification Rates'!$F$68-'Calcification Rates'!$G$68))^2)*PI())/2))-((((((($A102*2)/PI())/2)^2)*PI())/2)))*('Calcification Rates'!$H$68-'Calcification Rates'!$I$68)</f>
        <v>78.393930790502793</v>
      </c>
      <c r="EF102" s="2">
        <f>((((((((($A102*2)/PI())/2)+('Calcification Rates'!$F$68+'Calcification Rates'!$G$68))^2)*PI())/2))-((((((($A102*2)/PI())/2)^2)*PI())/2)))*('Calcification Rates'!$H$68+'Calcification Rates'!$I$68)</f>
        <v>137.53132447564053</v>
      </c>
      <c r="EG102" s="2">
        <f>((((1-'Calcification Rates'!$J$69)*$A102)*'Calcification Rates'!$F$69*0.1)+('Calcification Rates'!$J$69*$A102*'Calcification Rates'!$F$69))*'Calcification Rates'!$H$69</f>
        <v>30.692695000000008</v>
      </c>
      <c r="EH102" s="2">
        <f>((((1-'Calcification Rates'!$J$69)*EC102)*(('Calcification Rates'!$F$69-'Calcification Rates'!$G$69)*0.1))+('Calcification Rates'!$J$69*EC102*('Calcification Rates'!$F$69-'Calcification Rates'!$G$69)))*('Calcification Rates'!$H$69-'Calcification Rates'!$I$69)</f>
        <v>31.193166077887707</v>
      </c>
      <c r="EI102" s="2">
        <f>((((1-'Calcification Rates'!$J$69)*EC102)*(('Calcification Rates'!$F$69+'Calcification Rates'!$G$69)*0.1))+('Calcification Rates'!$J$69*EC102*('Calcification Rates'!$F$69+'Calcification Rates'!$G$69)))*('Calcification Rates'!$H$69+'Calcification Rates'!$I$69)</f>
        <v>54.40308323453015</v>
      </c>
      <c r="EJ102" s="2">
        <f>(2*'Calcification Rates'!$F$70*'Calcification Rates'!$H$70)+0.1*'Calcification Rates'!$F$70*(DT102+(2*'Calcification Rates'!$F$70))*'Calcification Rates'!$H$70</f>
        <v>9.6888795786932036</v>
      </c>
      <c r="EK102" s="2">
        <f>(2*('Calcification Rates'!$F$70-'Calcification Rates'!$G$70)*('Calcification Rates'!$H$70-'Calcification Rates'!$I$70))+(0.1*('Calcification Rates'!$F$70-'Calcification Rates'!$G$70)*(DT102+(2*'Calcification Rates'!$F$70-'Calcification Rates'!$G$70)))*('Calcification Rates'!$H$70-'Calcification Rates'!$I$70)</f>
        <v>5.6362196220532361</v>
      </c>
      <c r="EL102" s="2">
        <f>(2*('Calcification Rates'!$F$70+'Calcification Rates'!$G$70)*('Calcification Rates'!$H$70+'Calcification Rates'!$I$70))+(0.1*('Calcification Rates'!$F$70+'Calcification Rates'!$G$70)*(DT102+(2*'Calcification Rates'!$F$70+'Calcification Rates'!$G$70)))*('Calcification Rates'!$H$70+'Calcification Rates'!$I$70)</f>
        <v>14.841180109161826</v>
      </c>
      <c r="EM102" s="2">
        <f>((((1-'Calcification Rates'!$J$71)*$A102)*'Calcification Rates'!$F$71*0.1)+('Calcification Rates'!$J$71*$A102*'Calcification Rates'!$F$71))*'Calcification Rates'!$H$71</f>
        <v>225.95601257885141</v>
      </c>
      <c r="EN102" s="2">
        <f>((((1-'Calcification Rates'!$J$71)*$A102)*(('Calcification Rates'!$F$71-'Calcification Rates'!$G$71)*0.1))+('Calcification Rates'!$J$71*$A102*('Calcification Rates'!$F$71-'Calcification Rates'!$G$71)))*('Calcification Rates'!$H$71-'Calcification Rates'!$I$71)</f>
        <v>161.6124203002671</v>
      </c>
      <c r="EO102" s="2">
        <f>((((1-'Calcification Rates'!$J$71)*$A102)*(('Calcification Rates'!$F$71+'Calcification Rates'!$G$71)*0.1))+('Calcification Rates'!$J$71*$A102*('Calcification Rates'!$F$71+'Calcification Rates'!$G$71)))*('Calcification Rates'!$H$71+'Calcification Rates'!$I$71)</f>
        <v>300.52679978207721</v>
      </c>
      <c r="EP102" s="2">
        <f>(2*'Calcification Rates'!$F$72*'Calcification Rates'!$H$72)+0.1*'Calcification Rates'!$F$72*($A102+(2*'Calcification Rates'!$F$72))*'Calcification Rates'!$H$72</f>
        <v>21.479312732173142</v>
      </c>
      <c r="EQ102" s="2">
        <f>(2*('Calcification Rates'!$F$72-'Calcification Rates'!$G$72)*('Calcification Rates'!$H$72-'Calcification Rates'!$I$72))+(0.1*('Calcification Rates'!$F$72-'Calcification Rates'!$G$72)*($A102+(2*'Calcification Rates'!$F$72-'Calcification Rates'!$G$72)))*('Calcification Rates'!$H$72-'Calcification Rates'!$I$72)</f>
        <v>12.535182653016539</v>
      </c>
      <c r="ER102" s="2">
        <f>(2*('Calcification Rates'!$F$72+'Calcification Rates'!$G$72)*('Calcification Rates'!$H$72+'Calcification Rates'!$I$72))+(0.1*('Calcification Rates'!$F$72+'Calcification Rates'!$G$72)*($A102+(2*'Calcification Rates'!$F$72+'Calcification Rates'!$G$72)))*('Calcification Rates'!$H$72+'Calcification Rates'!$I$72)</f>
        <v>32.79677074504059</v>
      </c>
      <c r="ES102" s="2">
        <f>$A102*'Calcification Rates'!$F$73*'Calcification Rates'!$H$73</f>
        <v>135.00000000000003</v>
      </c>
      <c r="ET102" s="2">
        <f>$A102*('Calcification Rates'!$F$73-'Calcification Rates'!$G$73)*('Calcification Rates'!$H$73-'Calcification Rates'!$I$73)</f>
        <v>94.519000000000005</v>
      </c>
      <c r="EU102" s="2">
        <f>$A102*('Calcification Rates'!$F$73+'Calcification Rates'!$G$73)*('Calcification Rates'!$H$73+'Calcification Rates'!$I$73)</f>
        <v>182.64400000000003</v>
      </c>
      <c r="EV102" s="2">
        <f>(2*'Calcification Rates'!$F$74*'Calcification Rates'!$H$74)+0.1*'Calcification Rates'!$F$74*($A102+(2*'Calcification Rates'!$F$74))*'Calcification Rates'!$H$74</f>
        <v>21.479312732173142</v>
      </c>
      <c r="EW102" s="2">
        <f>(2*('Calcification Rates'!$F$74-'Calcification Rates'!$G$74)*('Calcification Rates'!$H$74-'Calcification Rates'!$I$74))+(0.1*('Calcification Rates'!$F$74-'Calcification Rates'!$G$74)*($A102+(2*'Calcification Rates'!$F$74-'Calcification Rates'!$G$74)))*('Calcification Rates'!$H$74-'Calcification Rates'!$I$74)</f>
        <v>12.535182653016539</v>
      </c>
      <c r="EX102" s="2">
        <f>(2*('Calcification Rates'!$F$74+'Calcification Rates'!$G$74)*('Calcification Rates'!$H$74+'Calcification Rates'!$I$74))+(0.1*('Calcification Rates'!$F$74+'Calcification Rates'!$G$74)*($A102+(2*'Calcification Rates'!$F$74+'Calcification Rates'!$G$74)))*('Calcification Rates'!$H$74+'Calcification Rates'!$I$74)</f>
        <v>32.79677074504059</v>
      </c>
      <c r="EY102" s="2">
        <f>$A102*'Calcification Rates'!$F$75*'Calcification Rates'!$H$75</f>
        <v>84.311986394557835</v>
      </c>
      <c r="EZ102" s="2">
        <f>$A102*('Calcification Rates'!$F$75-'Calcification Rates'!$G$75)*('Calcification Rates'!$H$75-'Calcification Rates'!$I$75)</f>
        <v>65.450111140091622</v>
      </c>
      <c r="FA102" s="2">
        <f>$A102*('Calcification Rates'!$F$75+'Calcification Rates'!$G$75)*('Calcification Rates'!$H$75+'Calcification Rates'!$I$75)</f>
        <v>105.36741834147672</v>
      </c>
      <c r="FB102" s="2">
        <f>((((1-'Calcification Rates'!$J$76)*$A102)*'Calcification Rates'!$F$76*0.1)+('Calcification Rates'!$J$76*$A102*'Calcification Rates'!$F$76))*'Calcification Rates'!$H$76</f>
        <v>57.725999999999992</v>
      </c>
      <c r="FC102" s="2">
        <f>((((1-'Calcification Rates'!$J$76)*$A102)*(('Calcification Rates'!$F$76-'Calcification Rates'!$G$76)*0.1))+('Calcification Rates'!$J$76*$A102*('Calcification Rates'!$F$76-'Calcification Rates'!$G$76)))*('Calcification Rates'!$H$76-'Calcification Rates'!$I$76)</f>
        <v>40.4030688</v>
      </c>
      <c r="FD102" s="2">
        <f>((((1-'Calcification Rates'!$J$76)*$A102)*(('Calcification Rates'!$F$76+'Calcification Rates'!$G$76)*0.1))+('Calcification Rates'!$J$76*$A102*('Calcification Rates'!$F$76+'Calcification Rates'!$G$76)))*('Calcification Rates'!$H$76+'Calcification Rates'!$I$76)</f>
        <v>78.117388800000001</v>
      </c>
      <c r="FE102" s="113">
        <f>$A102*'Calcification Rates'!$F$77*'Calcification Rates'!$H$77</f>
        <v>177.00000000000003</v>
      </c>
      <c r="FF102" s="113">
        <f>$A102*('Calcification Rates'!$F$77-'Calcification Rates'!$G$77)*('Calcification Rates'!$H$77-'Calcification Rates'!$I$77)</f>
        <v>123.69000000000001</v>
      </c>
      <c r="FG102" s="113">
        <f>$A102*('Calcification Rates'!$F$77+'Calcification Rates'!$G$77)*('Calcification Rates'!$H$77+'Calcification Rates'!$I$77)</f>
        <v>239.80000000000004</v>
      </c>
      <c r="FH102" s="113">
        <f>$A102*'Calcification Rates'!$F$81*'Calcification Rates'!$H$81</f>
        <v>17.8</v>
      </c>
      <c r="FI102" s="113">
        <f>$A102*('Calcification Rates'!$F$81-'Calcification Rates'!$G$81)*('Calcification Rates'!$H$81-'Calcification Rates'!$I$81)</f>
        <v>10.1</v>
      </c>
      <c r="FJ102" s="113">
        <f>$A102*('Calcification Rates'!$F$81+'Calcification Rates'!$G$81)*('Calcification Rates'!$H$81+'Calcification Rates'!$I$81)</f>
        <v>25.5</v>
      </c>
      <c r="FK102" s="113">
        <f>$A102*'Calcification Rates'!$F$84*'Calcification Rates'!$H$84</f>
        <v>17.8</v>
      </c>
      <c r="FL102" s="113">
        <f>$A102*('Calcification Rates'!$F$84-'Calcification Rates'!$G$84)*('Calcification Rates'!$H$84-'Calcification Rates'!$I$84)</f>
        <v>10.1</v>
      </c>
      <c r="FM102" s="113">
        <f>$A102*('Calcification Rates'!$F$84+'Calcification Rates'!$G$84)*('Calcification Rates'!$H$84+'Calcification Rates'!$I$84)</f>
        <v>25.5</v>
      </c>
    </row>
    <row r="103" spans="1:169" x14ac:dyDescent="0.3">
      <c r="A103" s="1">
        <v>101</v>
      </c>
      <c r="B103" s="2">
        <f>((((1-'Calcification Rates'!$J$11)*A103)*'Calcification Rates'!$F$11*0.1)+('Calcification Rates'!$J$11*A103*'Calcification Rates'!$F$11))*'Calcification Rates'!$H$11</f>
        <v>228.21557270463992</v>
      </c>
      <c r="C103" s="2">
        <f>((((1-'Calcification Rates'!$J$11)*A103)*(('Calcification Rates'!$F$11-'Calcification Rates'!$G$11)*0.1))+('Calcification Rates'!$J$11*A103*('Calcification Rates'!$F$11-'Calcification Rates'!$G$11)))*('Calcification Rates'!$H$11-'Calcification Rates'!$I$11)</f>
        <v>163.22854450326975</v>
      </c>
      <c r="D103" s="2">
        <f>((((1-'Calcification Rates'!$J$11)*A103)*(('Calcification Rates'!$F$11+'Calcification Rates'!$G$11)*0.1))+('Calcification Rates'!$J$11*A103*('Calcification Rates'!$F$11+'Calcification Rates'!$G$11)))*('Calcification Rates'!$H$11+'Calcification Rates'!$I$11)</f>
        <v>303.53206777989794</v>
      </c>
      <c r="E103" s="2">
        <f>((((1-'Calcification Rates'!$J$12)*A103)*'Calcification Rates'!$F$12*0.1)+('Calcification Rates'!$J$12*A103*'Calcification Rates'!$F$12))*'Calcification Rates'!$H$12</f>
        <v>39.622533738138543</v>
      </c>
      <c r="F103" s="2">
        <f>((((1-'Calcification Rates'!$J$12)*A103)*(('Calcification Rates'!$F$12-'Calcification Rates'!$G$12)*0.1))+('Calcification Rates'!$J$12*A103*('Calcification Rates'!$F$12-'Calcification Rates'!$G$12)))*('Calcification Rates'!$H$12-'Calcification Rates'!$I$12)</f>
        <v>29.873474255724098</v>
      </c>
      <c r="G103" s="2">
        <f>((((1-'Calcification Rates'!$J$12)*A103)*(('Calcification Rates'!$F$12+'Calcification Rates'!$G$12)*0.1))+('Calcification Rates'!$J$12*A103*('Calcification Rates'!$F$12+'Calcification Rates'!$G$12)))*('Calcification Rates'!$H$12+'Calcification Rates'!$I$12)</f>
        <v>50.614223511785866</v>
      </c>
      <c r="H103" s="2">
        <f>(2*'Calcification Rates'!$F$13*'Calcification Rates'!$H$13)+0.1*'Calcification Rates'!$F$13*(A103+(2*'Calcification Rates'!$F$13))*'Calcification Rates'!$H$13</f>
        <v>21.654757175605305</v>
      </c>
      <c r="I103" s="2">
        <f>(2*('Calcification Rates'!$F$13-'Calcification Rates'!$G$13)*('Calcification Rates'!$H$13-'Calcification Rates'!$I$13))+(0.1*('Calcification Rates'!$F$13-'Calcification Rates'!$G$13)*(A103+(2*'Calcification Rates'!$F$13-'Calcification Rates'!$G$13)))*('Calcification Rates'!$H$13-'Calcification Rates'!$I$13)</f>
        <v>12.637840860180805</v>
      </c>
      <c r="J103" s="2">
        <f>(2*('Calcification Rates'!$F$13+'Calcification Rates'!$G$13)*('Calcification Rates'!$H$13+'Calcification Rates'!$I$13))+(0.1*('Calcification Rates'!$F$13+'Calcification Rates'!$G$13)*(A103+(2*'Calcification Rates'!$F$13+'Calcification Rates'!$G$13)))*('Calcification Rates'!$H$13+'Calcification Rates'!$I$13)</f>
        <v>33.063954194927469</v>
      </c>
      <c r="K103" s="2">
        <f>(2*'Calcification Rates'!$F$14*'Calcification Rates'!$H$14)+0.1*'Calcification Rates'!$F$14*(A103+(2*'Calcification Rates'!$F$14))*'Calcification Rates'!$H$14</f>
        <v>40.27505908473826</v>
      </c>
      <c r="L103" s="2">
        <f>(2*('Calcification Rates'!$F$14-'Calcification Rates'!$G$14)*('Calcification Rates'!$H$14-'Calcification Rates'!$I$14))+(0.1*('Calcification Rates'!$F$14-'Calcification Rates'!$G$14)*(A103+(2*'Calcification Rates'!$F$14-'Calcification Rates'!$G$14)))*('Calcification Rates'!$H$14-'Calcification Rates'!$I$14)</f>
        <v>25.186198356187852</v>
      </c>
      <c r="M103" s="2">
        <f>(2*('Calcification Rates'!$F$14+'Calcification Rates'!$G$14)*('Calcification Rates'!$H$14+'Calcification Rates'!$I$14))+(0.1*('Calcification Rates'!$F$14+'Calcification Rates'!$G$14)*(A103+(2*'Calcification Rates'!$F$14+'Calcification Rates'!$G$14)))*('Calcification Rates'!$H$14+'Calcification Rates'!$I$14)</f>
        <v>58.939109751014875</v>
      </c>
      <c r="N103" s="2">
        <f>((((((((($A103*2)/PI())/2)+'Calcification Rates'!$F$15)^2)*PI())/2))-((((((($A103*2)/PI())/2)^2)*PI())/2)))*'Calcification Rates'!$H$15</f>
        <v>125.44722028481819</v>
      </c>
      <c r="O103" s="2">
        <f>((((((((($A103*2)/PI())/2)+('Calcification Rates'!$F$15-'Calcification Rates'!$G$15))^2)*PI())/2))-((((((($A103*2)/PI())/2)^2)*PI())/2)))*('Calcification Rates'!$H$15-'Calcification Rates'!$I$15)</f>
        <v>95.835869529931244</v>
      </c>
      <c r="P103" s="2">
        <f>((((((((($A103*2)/PI())/2)+('Calcification Rates'!$F$15+'Calcification Rates'!$G$15))^2)*PI())/2))-((((((($A103*2)/PI())/2)^2)*PI())/2)))*('Calcification Rates'!$H$15+'Calcification Rates'!$I$15)</f>
        <v>158.71453612056493</v>
      </c>
      <c r="Q103" s="2">
        <f>(2*'Calcification Rates'!$F$16*'Calcification Rates'!$H$16)+0.1*'Calcification Rates'!$F$16*(A103+(2*'Calcification Rates'!$F$16))*'Calcification Rates'!$H$16</f>
        <v>40.27505908473826</v>
      </c>
      <c r="R103" s="2">
        <f>(2*('Calcification Rates'!$F$16-'Calcification Rates'!$G$16)*('Calcification Rates'!$H$16-'Calcification Rates'!$I$16))+(0.1*('Calcification Rates'!$F$16-'Calcification Rates'!$G$16)*(A103+(2*'Calcification Rates'!$F$16-'Calcification Rates'!$G$16)))*('Calcification Rates'!$H$16-'Calcification Rates'!$I$16)</f>
        <v>25.186198356187852</v>
      </c>
      <c r="S103" s="2">
        <f>(2*('Calcification Rates'!$F$16+'Calcification Rates'!$G$16)*('Calcification Rates'!$H$16+'Calcification Rates'!$I$16))+(0.1*('Calcification Rates'!$F$16+'Calcification Rates'!$G$16)*(A103+(2*'Calcification Rates'!$F$16+'Calcification Rates'!$G$16)))*('Calcification Rates'!$H$16+'Calcification Rates'!$I$16)</f>
        <v>58.939109751014875</v>
      </c>
      <c r="T103" s="2">
        <f>$A103*'Calcification Rates'!$F$17*'Calcification Rates'!$H$17</f>
        <v>123.71414195387634</v>
      </c>
      <c r="U103" s="2">
        <f>$A103*('Calcification Rates'!$F$17-'Calcification Rates'!$G$17)*('Calcification Rates'!$H$17-'Calcification Rates'!$I$17)</f>
        <v>94.72339051927473</v>
      </c>
      <c r="V103" s="2">
        <f>$A103*('Calcification Rates'!$F$17+'Calcification Rates'!$G$17)*('Calcification Rates'!$H$17+'Calcification Rates'!$I$17)</f>
        <v>156.17313636221931</v>
      </c>
      <c r="W103" s="2">
        <f>$A103*'Calcification Rates'!$F$22*'Calcification Rates'!$H$22</f>
        <v>17.977999999999998</v>
      </c>
      <c r="X103" s="2">
        <f>$A103*('Calcification Rates'!$F$22-'Calcification Rates'!$G$22)*('Calcification Rates'!$H$22-'Calcification Rates'!$I$22)</f>
        <v>10.200999999999999</v>
      </c>
      <c r="Y103" s="2">
        <f>$A103*('Calcification Rates'!$F$22+'Calcification Rates'!$G$22)*('Calcification Rates'!$H$22+'Calcification Rates'!$I$22)</f>
        <v>25.754999999999999</v>
      </c>
      <c r="Z103" s="2">
        <f>((((((((($A103*2)/PI())/2)+'Calcification Rates'!$F$25)^2)*PI())/2))-((((((($A103*2)/PI())/2)^2)*PI())/2)))*'Calcification Rates'!$H$25</f>
        <v>187.34981029994253</v>
      </c>
      <c r="AA103" s="2">
        <f>((((((((($A103*2)/PI())/2)+('Calcification Rates'!$F$25-'Calcification Rates'!$G$25))^2)*PI())/2))-((((((($A103*2)/PI())/2)^2)*PI())/2)))*('Calcification Rates'!$H$25-'Calcification Rates'!$I$25)</f>
        <v>82.09584264778853</v>
      </c>
      <c r="AB103" s="2">
        <f>((((((((($A103*2)/PI())/2)+('Calcification Rates'!$F$25+'Calcification Rates'!$G$25))^2)*PI())/2))-((((((($A103*2)/PI())/2)^2)*PI())/2)))*('Calcification Rates'!$H$25+'Calcification Rates'!$I$25)</f>
        <v>294.24972295540226</v>
      </c>
      <c r="AC103" s="2">
        <f>((((((((($A103*2)/PI())/2)+'Calcification Rates'!$F$26)^2)*PI())/2))-((((((($A103*2)/PI())/2)^2)*PI())/2)))*'Calcification Rates'!$H$26</f>
        <v>187.34981029994253</v>
      </c>
      <c r="AD103" s="2">
        <f>((((((((($A103*2)/PI())/2)+('Calcification Rates'!$F$26-'Calcification Rates'!$G$26))^2)*PI())/2))-((((((($A103*2)/PI())/2)^2)*PI())/2)))*('Calcification Rates'!$H$26-'Calcification Rates'!$I$26)</f>
        <v>82.09584264778853</v>
      </c>
      <c r="AE103" s="2">
        <f>((((((((($A103*2)/PI())/2)+('Calcification Rates'!$F$26+'Calcification Rates'!$G$26))^2)*PI())/2))-((((((($A103*2)/PI())/2)^2)*PI())/2)))*('Calcification Rates'!$H$26+'Calcification Rates'!$I$26)</f>
        <v>294.24972295540226</v>
      </c>
      <c r="AF103" s="2">
        <f>((((((((($A103*2)/PI())/2)+'Calcification Rates'!$F$27)^2)*PI())/2))-((((((($A103*2)/PI())/2)^2)*PI())/2)))*'Calcification Rates'!$H$27</f>
        <v>187.34981029994253</v>
      </c>
      <c r="AG103" s="2">
        <f>((((((((($A103*2)/PI())/2)+('Calcification Rates'!$F$27-'Calcification Rates'!$G$27))^2)*PI())/2))-((((((($A103*2)/PI())/2)^2)*PI())/2)))*('Calcification Rates'!$H$27-'Calcification Rates'!$I$27)</f>
        <v>82.09584264778853</v>
      </c>
      <c r="AH103" s="2">
        <f>((((((((($A103*2)/PI())/2)+('Calcification Rates'!$F$27+'Calcification Rates'!$G$27))^2)*PI())/2))-((((((($A103*2)/PI())/2)^2)*PI())/2)))*('Calcification Rates'!$H$27+'Calcification Rates'!$I$27)</f>
        <v>294.24972295540226</v>
      </c>
      <c r="AI103" s="2">
        <f>$A103*'Calcification Rates'!$F$29*'Calcification Rates'!$H$29</f>
        <v>162.98369999999997</v>
      </c>
      <c r="AJ103" s="2">
        <f>$A103*('Calcification Rates'!$F$29-'Calcification Rates'!$G$29)*('Calcification Rates'!$H$29-'Calcification Rates'!$I$29)</f>
        <v>150.80107999999998</v>
      </c>
      <c r="AK103" s="2">
        <f>$A103*('Calcification Rates'!$F$29+'Calcification Rates'!$G$29)*('Calcification Rates'!$H$29+'Calcification Rates'!$I$29)</f>
        <v>175.16631999999996</v>
      </c>
      <c r="AL103" s="2">
        <f>(2*'Calcification Rates'!$F$30*'Calcification Rates'!$H$30)+0.1*'Calcification Rates'!$F$30*($A103+(2*'Calcification Rates'!$F$30))*'Calcification Rates'!$H$30</f>
        <v>21.654757175605305</v>
      </c>
      <c r="AM103" s="2">
        <f>(2*('Calcification Rates'!$F$30-'Calcification Rates'!$G$30)*('Calcification Rates'!$H$30-'Calcification Rates'!$I$30))+(0.1*('Calcification Rates'!$F$30-'Calcification Rates'!$G$30)*($A103+(2*'Calcification Rates'!$F$30-'Calcification Rates'!$G$30)))*('Calcification Rates'!$H$30-'Calcification Rates'!$I$30)</f>
        <v>12.637840860180805</v>
      </c>
      <c r="AN103" s="2">
        <f>(2*('Calcification Rates'!$F$30+'Calcification Rates'!$G$30)*('Calcification Rates'!$H$30+'Calcification Rates'!$I$30))+(0.1*('Calcification Rates'!$F$30+'Calcification Rates'!$G$30)*($A103+(2*'Calcification Rates'!$F$30+'Calcification Rates'!$G$30)))*('Calcification Rates'!$H$30+'Calcification Rates'!$I$30)</f>
        <v>33.063954194927469</v>
      </c>
      <c r="AO103" s="2">
        <f>((((((((($A103*2)/PI())/2)+'Calcification Rates'!$F$31)^2)*PI())/2))-((((((($A103*2)/PI())/2)^2)*PI())/2)))*'Calcification Rates'!$H$31</f>
        <v>335.45389325498837</v>
      </c>
      <c r="AP103" s="2">
        <f>((((((((($A103*2)/PI())/2)+('Calcification Rates'!$F$31-'Calcification Rates'!$G$31))^2)*PI())/2))-((((((($A103*2)/PI())/2)^2)*PI())/2)))*('Calcification Rates'!$H$31-'Calcification Rates'!$I$31)</f>
        <v>209.00847589721593</v>
      </c>
      <c r="AQ103" s="2">
        <f>((((((((($A103*2)/PI())/2)+('Calcification Rates'!$F$31+'Calcification Rates'!$G$31))^2)*PI())/2))-((((((($A103*2)/PI())/2)^2)*PI())/2)))*('Calcification Rates'!$H$31+'Calcification Rates'!$I$31)</f>
        <v>492.69338147811465</v>
      </c>
      <c r="AR103" s="2">
        <f>(2*'Calcification Rates'!$F$32*'Calcification Rates'!$H$32)+0.1*'Calcification Rates'!$F$32*($A103+(2*'Calcification Rates'!$F$32))*'Calcification Rates'!$H$32</f>
        <v>21.654757175605305</v>
      </c>
      <c r="AS103" s="2">
        <f>(2*('Calcification Rates'!$F$32-'Calcification Rates'!$G$32)*('Calcification Rates'!$H$32-'Calcification Rates'!$I$32))+(0.1*('Calcification Rates'!$F$32-'Calcification Rates'!$G$32)*($A103+(2*'Calcification Rates'!$F$32-'Calcification Rates'!$G$32)))*('Calcification Rates'!$H$32-'Calcification Rates'!$I$32)</f>
        <v>12.637840860180805</v>
      </c>
      <c r="AT103" s="2">
        <f>(2*('Calcification Rates'!$F$32+'Calcification Rates'!$G$32)*('Calcification Rates'!$H$32+'Calcification Rates'!$I$32))+(0.1*('Calcification Rates'!$F$32+'Calcification Rates'!$G$32)*($A103+(2*'Calcification Rates'!$F$32+'Calcification Rates'!$G$32)))*('Calcification Rates'!$H$32+'Calcification Rates'!$I$32)</f>
        <v>33.063954194927469</v>
      </c>
      <c r="AU103" s="2">
        <f>((((((((($A103*2)/PI())/2)+'Calcification Rates'!$F$36)^2)*PI())/2))-((((((($A103*2)/PI())/2)^2)*PI())/2)))*'Calcification Rates'!$H$36</f>
        <v>132.44663968990903</v>
      </c>
      <c r="AV103" s="2">
        <f>((((((((($A103*2)/PI())/2)+('Calcification Rates'!$F$36-'Calcification Rates'!$G$36))^2)*PI())/2))-((((((($A103*2)/PI())/2)^2)*PI())/2)))*('Calcification Rates'!$H$36-'Calcification Rates'!$I$36)</f>
        <v>101.70297774326343</v>
      </c>
      <c r="AW103" s="2">
        <f>((((((((($A103*2)/PI())/2)+('Calcification Rates'!$F$36+'Calcification Rates'!$G$36))^2)*PI())/2))-((((((($A103*2)/PI())/2)^2)*PI())/2)))*('Calcification Rates'!$H$36+'Calcification Rates'!$I$36)</f>
        <v>166.62237811734695</v>
      </c>
      <c r="AX103" s="2">
        <f>$A103*'Calcification Rates'!$F$37*'Calcification Rates'!$H$37</f>
        <v>130.53185844276095</v>
      </c>
      <c r="AY103" s="2">
        <f>$A103*('Calcification Rates'!$F$37-'Calcification Rates'!$G$37)*('Calcification Rates'!$H$37-'Calcification Rates'!$I$37)</f>
        <v>100.47930232187467</v>
      </c>
      <c r="AZ103" s="2">
        <f>$A103*('Calcification Rates'!$F$37+'Calcification Rates'!$G$37)*('Calcification Rates'!$H$37+'Calcification Rates'!$I$37)</f>
        <v>163.81141336186627</v>
      </c>
      <c r="BA103" s="2">
        <f>$A103*'Calcification Rates'!$F$38*'Calcification Rates'!$H$38</f>
        <v>194.27100866666672</v>
      </c>
      <c r="BB103" s="2">
        <f>$A103*('Calcification Rates'!$F$38-'Calcification Rates'!$G$38)*('Calcification Rates'!$H$38-'Calcification Rates'!$I$38)</f>
        <v>148.23025660606064</v>
      </c>
      <c r="BC103" s="2">
        <f>$A103*('Calcification Rates'!$F$38+'Calcification Rates'!$G$38)*('Calcification Rates'!$H$38+'Calcification Rates'!$I$38)</f>
        <v>245.67694500000002</v>
      </c>
      <c r="BD103" s="2">
        <f>(2*'Calcification Rates'!$F$39*'Calcification Rates'!$H$39)+0.1*'Calcification Rates'!$F$39*(AN103+(2*'Calcification Rates'!$F$39))*'Calcification Rates'!$H$39</f>
        <v>9.7357554303528904</v>
      </c>
      <c r="BE103" s="2">
        <f>(2*('Calcification Rates'!$F$39-'Calcification Rates'!$G$39)*('Calcification Rates'!$H$39-'Calcification Rates'!$I$39))+(0.1*('Calcification Rates'!$F$39-'Calcification Rates'!$G$39)*(AN103+(2*'Calcification Rates'!$F$39-'Calcification Rates'!$G$39)))*('Calcification Rates'!$H$39-'Calcification Rates'!$I$39)</f>
        <v>5.6636481960025868</v>
      </c>
      <c r="BF103" s="2">
        <f>(2*('Calcification Rates'!$F$39+'Calcification Rates'!$G$39)*('Calcification Rates'!$H$39+'Calcification Rates'!$I$39))+(0.1*('Calcification Rates'!$F$39+'Calcification Rates'!$G$39)*(AN103+(2*'Calcification Rates'!$F$39+'Calcification Rates'!$G$39)))*('Calcification Rates'!$H$39+'Calcification Rates'!$I$39)</f>
        <v>14.912567105055279</v>
      </c>
      <c r="BG103" s="2">
        <f>((((((((($A103*2)/PI())/2)+'Calcification Rates'!$F$40)^2)*PI())/2))-((((((($A103*2)/PI())/2)^2)*PI())/2)))*'Calcification Rates'!$H$40</f>
        <v>132.44663968990903</v>
      </c>
      <c r="BH103" s="2">
        <f>((((((((($A103*2)/PI())/2)+('Calcification Rates'!$F$40-'Calcification Rates'!$G$40))^2)*PI())/2))-((((((($A103*2)/PI())/2)^2)*PI())/2)))*('Calcification Rates'!$H$40-'Calcification Rates'!$I$40)</f>
        <v>101.70297774326343</v>
      </c>
      <c r="BI103" s="2">
        <f>((((((((($A103*2)/PI())/2)+('Calcification Rates'!$F$40+'Calcification Rates'!$G$40))^2)*PI())/2))-((((((($A103*2)/PI())/2)^2)*PI())/2)))*('Calcification Rates'!$H$40+'Calcification Rates'!$I$40)</f>
        <v>166.62237811734695</v>
      </c>
      <c r="BJ103" s="2">
        <f>((((((((($A103*2)/PI())/2)+'Calcification Rates'!$F$41)^2)*PI())/2))-((((((($A103*2)/PI())/2)^2)*PI())/2)))*'Calcification Rates'!$H$41</f>
        <v>152.46469219300232</v>
      </c>
      <c r="BK103" s="2">
        <f>((((((((($A103*2)/PI())/2)+('Calcification Rates'!$F$41-'Calcification Rates'!$G$41))^2)*PI())/2))-((((((($A103*2)/PI())/2)^2)*PI())/2)))*('Calcification Rates'!$H$41-'Calcification Rates'!$I$41)</f>
        <v>122.51863204587227</v>
      </c>
      <c r="BL103" s="2">
        <f>((((((((($A103*2)/PI())/2)+('Calcification Rates'!$F$41+'Calcification Rates'!$G$41))^2)*PI())/2))-((((((($A103*2)/PI())/2)^2)*PI())/2)))*('Calcification Rates'!$H$41+'Calcification Rates'!$I$41)</f>
        <v>185.34764880002305</v>
      </c>
      <c r="BM103" s="2">
        <f>((((1-'Calcification Rates'!$J$42)*$A103)*'Calcification Rates'!$F$42*0.1)+('Calcification Rates'!$J$42*$A103*'Calcification Rates'!$F$42))*'Calcification Rates'!$H$42</f>
        <v>39.622533738138543</v>
      </c>
      <c r="BN103" s="2">
        <f>((((1-'Calcification Rates'!$J$42)*BI103)*(('Calcification Rates'!$F$42-'Calcification Rates'!$G$42)*0.1))+('Calcification Rates'!$J$42*BI103*('Calcification Rates'!$F$42-'Calcification Rates'!$G$42)))*('Calcification Rates'!$H$42-'Calcification Rates'!$I$42)</f>
        <v>49.283062605109812</v>
      </c>
      <c r="BO103" s="2">
        <f>((((1-'Calcification Rates'!$J$42)*BI103)*(('Calcification Rates'!$F$42+'Calcification Rates'!$G$42)*0.1))+('Calcification Rates'!$J$42*BI103*('Calcification Rates'!$F$42+'Calcification Rates'!$G$42)))*('Calcification Rates'!$H$42+'Calcification Rates'!$I$42)</f>
        <v>83.499626614818766</v>
      </c>
      <c r="BP103" s="2">
        <f>(2*'Calcification Rates'!$F$43*'Calcification Rates'!$H$43)+0.1*'Calcification Rates'!$F$43*($A103+(2*'Calcification Rates'!$F$43))*'Calcification Rates'!$H$43</f>
        <v>21.654757175605305</v>
      </c>
      <c r="BQ103" s="2">
        <f>(2*('Calcification Rates'!$F$43-'Calcification Rates'!$G$43)*('Calcification Rates'!$H$43-'Calcification Rates'!$I$43))+(0.1*('Calcification Rates'!$F$43-'Calcification Rates'!$G$43)*($A103+(2*'Calcification Rates'!$F$43-'Calcification Rates'!$G$43)))*('Calcification Rates'!$H$43-'Calcification Rates'!$I$43)</f>
        <v>12.637840860180805</v>
      </c>
      <c r="BR103" s="2">
        <f>(2*('Calcification Rates'!$F$43+'Calcification Rates'!$G$43)*('Calcification Rates'!$H$43+'Calcification Rates'!$I$43))+(0.1*('Calcification Rates'!$F$43+'Calcification Rates'!$G$43)*($A103+(2*'Calcification Rates'!$F$43+'Calcification Rates'!$G$43)))*('Calcification Rates'!$H$43+'Calcification Rates'!$I$43)</f>
        <v>33.063954194927469</v>
      </c>
      <c r="BS103" s="2">
        <f>$A103*'Calcification Rates'!$F$44*'Calcification Rates'!$H$44</f>
        <v>161.22719777777777</v>
      </c>
      <c r="BT103" s="2">
        <f>$A103*('Calcification Rates'!$F$44-'Calcification Rates'!$G$44)*('Calcification Rates'!$H$44-'Calcification Rates'!$I$44)</f>
        <v>119.97675154900162</v>
      </c>
      <c r="BU103" s="2">
        <f>$A103*('Calcification Rates'!$F$44+'Calcification Rates'!$G$44)*('Calcification Rates'!$H$44+'Calcification Rates'!$I$44)</f>
        <v>207.11217303651634</v>
      </c>
      <c r="BV103" s="2">
        <f>(2*'Calcification Rates'!$F$45*'Calcification Rates'!$H$45)+0.1*'Calcification Rates'!$F$45*($A103+(2*'Calcification Rates'!$F$45))*'Calcification Rates'!$H$45</f>
        <v>21.654757175605305</v>
      </c>
      <c r="BW103" s="2">
        <f>(2*('Calcification Rates'!$F$45-'Calcification Rates'!$G$45)*('Calcification Rates'!$H$45-'Calcification Rates'!$I$45))+(0.1*('Calcification Rates'!$F$45-'Calcification Rates'!$G$45)*($A103+(2*'Calcification Rates'!$F$45-'Calcification Rates'!$G$45)))*('Calcification Rates'!$H$45-'Calcification Rates'!$I$45)</f>
        <v>12.637840860180805</v>
      </c>
      <c r="BX103" s="2">
        <f>(2*('Calcification Rates'!$F$45+'Calcification Rates'!$G$45)*('Calcification Rates'!$H$45+'Calcification Rates'!$I$45))+(0.1*('Calcification Rates'!$F$45+'Calcification Rates'!$G$45)*($A103+(2*'Calcification Rates'!$F$45+'Calcification Rates'!$G$45)))*('Calcification Rates'!$H$45+'Calcification Rates'!$I$45)</f>
        <v>33.063954194927469</v>
      </c>
      <c r="BY103" s="2">
        <f>$A103*'Calcification Rates'!$F$46*'Calcification Rates'!$H$46</f>
        <v>40.965600000000002</v>
      </c>
      <c r="BZ103" s="2">
        <f>$A103*('Calcification Rates'!$F$46-'Calcification Rates'!$G$46)*('Calcification Rates'!$H$46-'Calcification Rates'!$I$46)</f>
        <v>31.595324999999995</v>
      </c>
      <c r="CA103" s="2">
        <f>$A103*('Calcification Rates'!$F$46+'Calcification Rates'!$G$46)*('Calcification Rates'!$H$46+'Calcification Rates'!$I$46)</f>
        <v>51.29032500000001</v>
      </c>
      <c r="CB103" s="2">
        <f>(2*'Calcification Rates'!$F$47*'Calcification Rates'!$H$47)+0.1*'Calcification Rates'!$F$47*(BL103+(2*'Calcification Rates'!$F$47))*'Calcification Rates'!$H$47</f>
        <v>36.453083474136307</v>
      </c>
      <c r="CC103" s="2">
        <f>(2*('Calcification Rates'!$F$47-'Calcification Rates'!$G$47)*('Calcification Rates'!$H$47-'Calcification Rates'!$I$47))+(0.1*('Calcification Rates'!$F$47-'Calcification Rates'!$G$47)*(BL103+(2*'Calcification Rates'!$F$47-'Calcification Rates'!$G$47)))*('Calcification Rates'!$H$47-'Calcification Rates'!$I$47)</f>
        <v>21.296819264512351</v>
      </c>
      <c r="CD103" s="2">
        <f>(2*('Calcification Rates'!$F$47+'Calcification Rates'!$G$47)*('Calcification Rates'!$H$47+'Calcification Rates'!$I$47))+(0.1*('Calcification Rates'!$F$47+'Calcification Rates'!$G$47)*(BL103+(2*'Calcification Rates'!$F$47+'Calcification Rates'!$G$47)))*('Calcification Rates'!$H$47+'Calcification Rates'!$I$47)</f>
        <v>55.600249991164347</v>
      </c>
      <c r="CE103" s="2">
        <f>(2*'Calcification Rates'!$F$48*'Calcification Rates'!$H$48)+0.1*'Calcification Rates'!$F$48*($A103+(2*'Calcification Rates'!$F$48))*'Calcification Rates'!$H$48</f>
        <v>21.654757175605305</v>
      </c>
      <c r="CF103" s="2">
        <f>(2*('Calcification Rates'!$F$48-'Calcification Rates'!$G$48)*('Calcification Rates'!$H$48-'Calcification Rates'!$I$48))+(0.1*('Calcification Rates'!$F$48-'Calcification Rates'!$G$48)*($A103+(2*'Calcification Rates'!$F$48-'Calcification Rates'!$G$48)))*('Calcification Rates'!$H$48-'Calcification Rates'!$I$48)</f>
        <v>12.637840860180805</v>
      </c>
      <c r="CG103" s="2">
        <f>(2*('Calcification Rates'!$F$48+'Calcification Rates'!$G$48)*('Calcification Rates'!$H$48+'Calcification Rates'!$I$48))+(0.1*('Calcification Rates'!$F$48+'Calcification Rates'!$G$48)*($A103+(2*'Calcification Rates'!$F$48+'Calcification Rates'!$G$48)))*('Calcification Rates'!$H$48+'Calcification Rates'!$I$48)</f>
        <v>33.063954194927469</v>
      </c>
      <c r="CH103" s="2">
        <f>((((1-'Calcification Rates'!$J$52)*$A103)*'Calcification Rates'!$F$52*0.1)+('Calcification Rates'!$J$52*$A103*'Calcification Rates'!$F$52))*'Calcification Rates'!$H$52</f>
        <v>223.68153667999997</v>
      </c>
      <c r="CI103" s="2">
        <f>((((1-'Calcification Rates'!$J$52)*$A103)*(('Calcification Rates'!$F$52-'Calcification Rates'!$G$52)*0.1))+('Calcification Rates'!$J$52*$A103*('Calcification Rates'!$F$52-'Calcification Rates'!$G$52)))*('Calcification Rates'!$H$52-'Calcification Rates'!$I$52)</f>
        <v>146.42508005700651</v>
      </c>
      <c r="CJ103" s="2">
        <f>((((1-'Calcification Rates'!$J$52)*$A103)*(('Calcification Rates'!$F$52+'Calcification Rates'!$G$52)*0.1))+('Calcification Rates'!$J$52*$A103*('Calcification Rates'!$F$52+'Calcification Rates'!$G$52)))*('Calcification Rates'!$H$52+'Calcification Rates'!$I$52)</f>
        <v>316.45901270345274</v>
      </c>
      <c r="CK103" s="2">
        <f>((((1-'Calcification Rates'!$J$53)*$A103)*'Calcification Rates'!$F$53*0.1)+('Calcification Rates'!$J$53*$A103*'Calcification Rates'!$F$53))*'Calcification Rates'!$H$53</f>
        <v>267.67670553854555</v>
      </c>
      <c r="CL103" s="2">
        <f>((((1-'Calcification Rates'!$J$53)*$A103)*(('Calcification Rates'!$F$53-'Calcification Rates'!$G$53)*0.1))+('Calcification Rates'!$J$53*$A103*('Calcification Rates'!$F$53-'Calcification Rates'!$G$53)))*('Calcification Rates'!$H$53-'Calcification Rates'!$I$53)</f>
        <v>185.25525129464472</v>
      </c>
      <c r="CM103" s="2">
        <f>((((1-'Calcification Rates'!$J$53)*$A103)*(('Calcification Rates'!$F$53+'Calcification Rates'!$G$53)*0.1))+('Calcification Rates'!$J$53*$A103*('Calcification Rates'!$F$53+'Calcification Rates'!$G$53)))*('Calcification Rates'!$H$53+'Calcification Rates'!$I$53)</f>
        <v>365.17858411673643</v>
      </c>
      <c r="CN103" s="2">
        <f>((((1-'Calcification Rates'!$J$54)*$A103)*'Calcification Rates'!$F$54*0.1)+('Calcification Rates'!$J$54*$A103*'Calcification Rates'!$F$54))*'Calcification Rates'!$H$54</f>
        <v>228.21557270463992</v>
      </c>
      <c r="CO103" s="2">
        <f>((((1-'Calcification Rates'!$J$54)*$A103)*(('Calcification Rates'!$F$54-'Calcification Rates'!$G$54)*0.1))+('Calcification Rates'!$J$54*$A103*('Calcification Rates'!$F$54-'Calcification Rates'!$G$54)))*('Calcification Rates'!$H$54-'Calcification Rates'!$I$54)</f>
        <v>163.22854450326975</v>
      </c>
      <c r="CP103" s="2">
        <f>((((1-'Calcification Rates'!$J$54)*$A103)*(('Calcification Rates'!$F$54+'Calcification Rates'!$G$54)*0.1))+('Calcification Rates'!$J$54*$A103*('Calcification Rates'!$F$54+'Calcification Rates'!$G$54)))*('Calcification Rates'!$H$54+'Calcification Rates'!$I$54)</f>
        <v>303.53206777989794</v>
      </c>
      <c r="CQ103" s="2">
        <f>((((1-'Calcification Rates'!$J$55)*$A103)*'Calcification Rates'!$F$55*0.1)+('Calcification Rates'!$J$55*$A103*'Calcification Rates'!$F$55))*'Calcification Rates'!$H$55</f>
        <v>228.23302610885418</v>
      </c>
      <c r="CR103" s="2">
        <f>((((1-'Calcification Rates'!$J$55)*$A103)*(('Calcification Rates'!$F$55-'Calcification Rates'!$G$55)*0.1))+('Calcification Rates'!$J$55*$A103*('Calcification Rates'!$F$55-'Calcification Rates'!$G$55)))*('Calcification Rates'!$H$55-'Calcification Rates'!$I$55)</f>
        <v>166.77581062781229</v>
      </c>
      <c r="CS103" s="2">
        <f>((((1-'Calcification Rates'!$J$55)*$A103)*(('Calcification Rates'!$F$55+'Calcification Rates'!$G$55)*0.1))+('Calcification Rates'!$J$55*$A103*('Calcification Rates'!$F$55+'Calcification Rates'!$G$55)))*('Calcification Rates'!$H$55+'Calcification Rates'!$I$55)</f>
        <v>299.0362719337798</v>
      </c>
      <c r="CT103" s="2">
        <f>((((1-'Calcification Rates'!$J$56)*$A103)*'Calcification Rates'!$F$56*0.1)+('Calcification Rates'!$J$56*$A103*'Calcification Rates'!$F$56))*'Calcification Rates'!$H$56</f>
        <v>220.44930471666666</v>
      </c>
      <c r="CU103" s="2">
        <f>((((1-'Calcification Rates'!$J$56)*$A103)*(('Calcification Rates'!$F$56-'Calcification Rates'!$G$56)*0.1))+('Calcification Rates'!$J$56*$A103*('Calcification Rates'!$F$56-'Calcification Rates'!$G$56)))*('Calcification Rates'!$H$56-'Calcification Rates'!$I$56)</f>
        <v>163.35170752771216</v>
      </c>
      <c r="CV103" s="2">
        <f>((((1-'Calcification Rates'!$J$56)*$A103)*(('Calcification Rates'!$F$56+'Calcification Rates'!$G$56)*0.1))+('Calcification Rates'!$J$56*$A103*('Calcification Rates'!$F$56+'Calcification Rates'!$G$56)))*('Calcification Rates'!$H$56+'Calcification Rates'!$I$56)</f>
        <v>285.94389688000427</v>
      </c>
      <c r="CW103" s="2">
        <f>((((1-'Calcification Rates'!$J$57)*$A103)*'Calcification Rates'!$F$57*0.1)+('Calcification Rates'!$J$57*$A103*'Calcification Rates'!$F$57))*'Calcification Rates'!$H$57</f>
        <v>225.45951618749996</v>
      </c>
      <c r="CX103" s="2">
        <f>((((1-'Calcification Rates'!$J$57)*$A103)*(('Calcification Rates'!$F$57-'Calcification Rates'!$G$57)*0.1))+('Calcification Rates'!$J$57*$A103*('Calcification Rates'!$F$57-'Calcification Rates'!$G$57)))*('Calcification Rates'!$H$57-'Calcification Rates'!$I$57)</f>
        <v>147.64481257312445</v>
      </c>
      <c r="CY103" s="2">
        <f>((((1-'Calcification Rates'!$J$57)*$A103)*(('Calcification Rates'!$F$57+'Calcification Rates'!$G$57)*0.1))+('Calcification Rates'!$J$57*$A103*('Calcification Rates'!$F$57+'Calcification Rates'!$G$57)))*('Calcification Rates'!$H$57+'Calcification Rates'!$I$57)</f>
        <v>317.26921142584746</v>
      </c>
      <c r="CZ103" s="2">
        <f>((((1-'Calcification Rates'!$J$58)*$A103)*'Calcification Rates'!$F$58*0.1)+('Calcification Rates'!$J$58*$A103*'Calcification Rates'!$F$58))*'Calcification Rates'!$H$58</f>
        <v>228.21557270463992</v>
      </c>
      <c r="DA103" s="2">
        <f>((((1-'Calcification Rates'!$J$58)*$A103)*(('Calcification Rates'!$F$58-'Calcification Rates'!$G$58)*0.1))+('Calcification Rates'!$J$58*$A103*('Calcification Rates'!$F$58-'Calcification Rates'!$G$58)))*('Calcification Rates'!$H$58-'Calcification Rates'!$I$58)</f>
        <v>163.22854450326975</v>
      </c>
      <c r="DB103" s="2">
        <f>((((1-'Calcification Rates'!$J$58)*$A103)*(('Calcification Rates'!$F$58+'Calcification Rates'!$G$58)*0.1))+('Calcification Rates'!$J$58*$A103*('Calcification Rates'!$F$58+'Calcification Rates'!$G$58)))*('Calcification Rates'!$H$58+'Calcification Rates'!$I$58)</f>
        <v>303.53206777989794</v>
      </c>
      <c r="DC103" s="2">
        <f>((((1-'Calcification Rates'!$J$59)*$A103)*'Calcification Rates'!$F$59*0.1)+('Calcification Rates'!$J$59*$A103*'Calcification Rates'!$F$59))*'Calcification Rates'!$H$59</f>
        <v>189.18760055999996</v>
      </c>
      <c r="DD103" s="2">
        <f>((((1-'Calcification Rates'!$J$59)*$A103)*(('Calcification Rates'!$F$59-'Calcification Rates'!$G$59)*0.1))+('Calcification Rates'!$J$59*$A103*('Calcification Rates'!$F$59-'Calcification Rates'!$G$59)))*('Calcification Rates'!$H$59-'Calcification Rates'!$I$59)</f>
        <v>146.76226169999998</v>
      </c>
      <c r="DE103" s="2">
        <f>((((1-'Calcification Rates'!$J$59)*$A103)*(('Calcification Rates'!$F$59+'Calcification Rates'!$G$59)*0.1))+('Calcification Rates'!$J$59*$A103*('Calcification Rates'!$F$59+'Calcification Rates'!$G$59)))*('Calcification Rates'!$H$59+'Calcification Rates'!$I$59)</f>
        <v>235.63586436</v>
      </c>
      <c r="DF103" s="2">
        <f>((((1-'Calcification Rates'!$J$60)*$A103)*'Calcification Rates'!$F$60*0.1)+('Calcification Rates'!$J$60*$A103*'Calcification Rates'!$F$60))*'Calcification Rates'!$H$60</f>
        <v>245.78616171951217</v>
      </c>
      <c r="DG103" s="2">
        <f>((((1-'Calcification Rates'!$J$60)*$A103)*(('Calcification Rates'!$F$60-'Calcification Rates'!$G$60)*0.1))+('Calcification Rates'!$J$60*$A103*('Calcification Rates'!$F$60-'Calcification Rates'!$G$60)))*('Calcification Rates'!$H$60-'Calcification Rates'!$I$60)</f>
        <v>187.78353890371858</v>
      </c>
      <c r="DH103" s="2">
        <f>((((1-'Calcification Rates'!$J$60)*$A103)*(('Calcification Rates'!$F$60+'Calcification Rates'!$G$60)*0.1))+('Calcification Rates'!$J$60*$A103*('Calcification Rates'!$F$60+'Calcification Rates'!$G$60)))*('Calcification Rates'!$H$60+'Calcification Rates'!$I$60)</f>
        <v>311.3569145920585</v>
      </c>
      <c r="DI103" s="2">
        <f>((((1-'Calcification Rates'!$J$61)*$A103)*'Calcification Rates'!$F$61*0.1)+('Calcification Rates'!$J$61*$A103*'Calcification Rates'!$F$61))*'Calcification Rates'!$H$61</f>
        <v>228.21557270463992</v>
      </c>
      <c r="DJ103" s="2">
        <f>((((1-'Calcification Rates'!$J$61)*$A103)*(('Calcification Rates'!$F$61-'Calcification Rates'!$G$61)*0.1))+('Calcification Rates'!$J$61*$A103*('Calcification Rates'!$F$61-'Calcification Rates'!$G$61)))*('Calcification Rates'!$H$61-'Calcification Rates'!$I$61)</f>
        <v>163.22854450326975</v>
      </c>
      <c r="DK103" s="2">
        <f>((((1-'Calcification Rates'!$J$61)*$A103)*(('Calcification Rates'!$F$61+'Calcification Rates'!$G$61)*0.1))+('Calcification Rates'!$J$61*$A103*('Calcification Rates'!$F$61+'Calcification Rates'!$G$61)))*('Calcification Rates'!$H$61+'Calcification Rates'!$I$61)</f>
        <v>303.53206777989794</v>
      </c>
      <c r="DL103" s="2">
        <f>(2*'Calcification Rates'!$F$62*'Calcification Rates'!$H$62)+0.1*'Calcification Rates'!$F$62*(CV103+(2*'Calcification Rates'!$F$62))*'Calcification Rates'!$H$62</f>
        <v>54.102136229891705</v>
      </c>
      <c r="DM103" s="2">
        <f>(2*('Calcification Rates'!$F$62-'Calcification Rates'!$G$62)*('Calcification Rates'!$H$62-'Calcification Rates'!$I$62))+(0.1*('Calcification Rates'!$F$62-'Calcification Rates'!$G$62)*(CV103+(2*'Calcification Rates'!$F$62-'Calcification Rates'!$G$62)))*('Calcification Rates'!$H$62-'Calcification Rates'!$I$62)</f>
        <v>31.62384973985499</v>
      </c>
      <c r="DN103" s="2">
        <f>(2*('Calcification Rates'!$F$62+'Calcification Rates'!$G$62)*('Calcification Rates'!$H$62+'Calcification Rates'!$I$62))+(0.1*('Calcification Rates'!$F$62+'Calcification Rates'!$G$62)*(CV103+(2*'Calcification Rates'!$F$62+'Calcification Rates'!$G$62)))*('Calcification Rates'!$H$62+'Calcification Rates'!$I$62)</f>
        <v>82.477902598849866</v>
      </c>
      <c r="DO103" s="2">
        <f>((((((((($A103*2)/PI())/2)+'Calcification Rates'!$F$63)^2)*PI())/2))-((((((($A103*2)/PI())/2)^2)*PI())/2)))*'Calcification Rates'!$H$63</f>
        <v>107.44833907738618</v>
      </c>
      <c r="DP103" s="2">
        <f>((((((((($A103*2)/PI())/2)+('Calcification Rates'!$F$63-'Calcification Rates'!$G$63))^2)*PI())/2))-((((((($A103*2)/PI())/2)^2)*PI())/2)))*('Calcification Rates'!$H$63-'Calcification Rates'!$I$63)</f>
        <v>79.169076790503183</v>
      </c>
      <c r="DQ103" s="2">
        <f>((((((((($A103*2)/PI())/2)+('Calcification Rates'!$F$63+'Calcification Rates'!$G$63))^2)*PI())/2))-((((((($A103*2)/PI())/2)^2)*PI())/2)))*('Calcification Rates'!$H$63+'Calcification Rates'!$I$63)</f>
        <v>138.88323380897396</v>
      </c>
      <c r="DR103" s="2">
        <f>(2*'Calcification Rates'!$F$64*'Calcification Rates'!$H$64)+0.1*'Calcification Rates'!$F$64*($A103+(2*'Calcification Rates'!$F$64))*'Calcification Rates'!$H$64</f>
        <v>21.654757175605305</v>
      </c>
      <c r="DS103" s="2">
        <f>(2*('Calcification Rates'!$F$64-'Calcification Rates'!$G$64)*('Calcification Rates'!$H$64-'Calcification Rates'!$I$64))+(0.1*('Calcification Rates'!$F$64-'Calcification Rates'!$G$64)*($A103+(2*'Calcification Rates'!$F$64-'Calcification Rates'!$G$64)))*('Calcification Rates'!$H$64-'Calcification Rates'!$I$64)</f>
        <v>12.637840860180805</v>
      </c>
      <c r="DT103" s="2">
        <f>(2*('Calcification Rates'!$F$64+'Calcification Rates'!$G$64)*('Calcification Rates'!$H$64+'Calcification Rates'!$I$64))+(0.1*('Calcification Rates'!$F$64+'Calcification Rates'!$G$64)*($A103+(2*'Calcification Rates'!$F$64+'Calcification Rates'!$G$64)))*('Calcification Rates'!$H$64+'Calcification Rates'!$I$64)</f>
        <v>33.063954194927469</v>
      </c>
      <c r="DU103" s="2">
        <f>((((((((($A103*2)/PI())/2)+'Calcification Rates'!$F$65)^2)*PI())/2))-((((((($A103*2)/PI())/2)^2)*PI())/2)))*'Calcification Rates'!$H$65</f>
        <v>107.44833907738618</v>
      </c>
      <c r="DV103" s="2">
        <f>((((((((($A103*2)/PI())/2)+('Calcification Rates'!$F$65-'Calcification Rates'!$G$65))^2)*PI())/2))-((((((($A103*2)/PI())/2)^2)*PI())/2)))*('Calcification Rates'!$H$65-'Calcification Rates'!$I$65)</f>
        <v>79.169076790503183</v>
      </c>
      <c r="DW103" s="2">
        <f>((((((((($A103*2)/PI())/2)+('Calcification Rates'!$F$65+'Calcification Rates'!$G$65))^2)*PI())/2))-((((((($A103*2)/PI())/2)^2)*PI())/2)))*('Calcification Rates'!$H$65+'Calcification Rates'!$I$65)</f>
        <v>138.88323380897396</v>
      </c>
      <c r="DX103" s="2">
        <f>(2*'Calcification Rates'!$F$66*'Calcification Rates'!$H$66)+0.1*'Calcification Rates'!$F$66*(DH103+(2*'Calcification Rates'!$F$66))*'Calcification Rates'!$H$66</f>
        <v>58.560708978314587</v>
      </c>
      <c r="DY103" s="2">
        <f>(2*('Calcification Rates'!$F$66-'Calcification Rates'!$G$66)*('Calcification Rates'!$H$66-'Calcification Rates'!$I$66))+(0.1*('Calcification Rates'!$F$66-'Calcification Rates'!$G$66)*(DH103+(2*'Calcification Rates'!$F$66-'Calcification Rates'!$G$66)))*('Calcification Rates'!$H$66-'Calcification Rates'!$I$66)</f>
        <v>34.232704576808224</v>
      </c>
      <c r="DZ103" s="2">
        <f>(2*('Calcification Rates'!$F$66+'Calcification Rates'!$G$66)*('Calcification Rates'!$H$66+'Calcification Rates'!$I$66))+(0.1*('Calcification Rates'!$F$66+'Calcification Rates'!$G$66)*(DH103+(2*'Calcification Rates'!$F$66+'Calcification Rates'!$G$66)))*('Calcification Rates'!$H$66+'Calcification Rates'!$I$66)</f>
        <v>89.26784034319283</v>
      </c>
      <c r="EA103" s="2">
        <f>((((((((($A103*2)/PI())/2)+'Calcification Rates'!$F$67)^2)*PI())/2))-((((((($A103*2)/PI())/2)^2)*PI())/2)))*'Calcification Rates'!$H$67</f>
        <v>107.44833907738618</v>
      </c>
      <c r="EB103" s="2">
        <f>((((((((($A103*2)/PI())/2)+('Calcification Rates'!$F$67-'Calcification Rates'!$G$67))^2)*PI())/2))-((((((($A103*2)/PI())/2)^2)*PI())/2)))*('Calcification Rates'!$H$67-'Calcification Rates'!$I$67)</f>
        <v>79.169076790503183</v>
      </c>
      <c r="EC103" s="2">
        <f>((((((((($A103*2)/PI())/2)+('Calcification Rates'!$F$67+'Calcification Rates'!$G$67))^2)*PI())/2))-((((((($A103*2)/PI())/2)^2)*PI())/2)))*('Calcification Rates'!$H$67+'Calcification Rates'!$I$67)</f>
        <v>138.88323380897396</v>
      </c>
      <c r="ED103" s="2">
        <f>((((((((($A103*2)/PI())/2)+'Calcification Rates'!$F$68)^2)*PI())/2))-((((((($A103*2)/PI())/2)^2)*PI())/2)))*'Calcification Rates'!$H$68</f>
        <v>107.44833907738618</v>
      </c>
      <c r="EE103" s="2">
        <f>((((((((($A103*2)/PI())/2)+('Calcification Rates'!$F$68-'Calcification Rates'!$G$68))^2)*PI())/2))-((((((($A103*2)/PI())/2)^2)*PI())/2)))*('Calcification Rates'!$H$68-'Calcification Rates'!$I$68)</f>
        <v>79.169076790503183</v>
      </c>
      <c r="EF103" s="2">
        <f>((((((((($A103*2)/PI())/2)+('Calcification Rates'!$F$68+'Calcification Rates'!$G$68))^2)*PI())/2))-((((((($A103*2)/PI())/2)^2)*PI())/2)))*('Calcification Rates'!$H$68+'Calcification Rates'!$I$68)</f>
        <v>138.88323380897396</v>
      </c>
      <c r="EG103" s="2">
        <f>((((1-'Calcification Rates'!$J$69)*$A103)*'Calcification Rates'!$F$69*0.1)+('Calcification Rates'!$J$69*$A103*'Calcification Rates'!$F$69))*'Calcification Rates'!$H$69</f>
        <v>30.999621950000012</v>
      </c>
      <c r="EH103" s="2">
        <f>((((1-'Calcification Rates'!$J$69)*EC103)*(('Calcification Rates'!$F$69-'Calcification Rates'!$G$69)*0.1))+('Calcification Rates'!$J$69*EC103*('Calcification Rates'!$F$69-'Calcification Rates'!$G$69)))*('Calcification Rates'!$H$69-'Calcification Rates'!$I$69)</f>
        <v>31.499789550887016</v>
      </c>
      <c r="EI103" s="2">
        <f>((((1-'Calcification Rates'!$J$69)*EC103)*(('Calcification Rates'!$F$69+'Calcification Rates'!$G$69)*0.1))+('Calcification Rates'!$J$69*EC103*('Calcification Rates'!$F$69+'Calcification Rates'!$G$69)))*('Calcification Rates'!$H$69+'Calcification Rates'!$I$69)</f>
        <v>54.93785621273922</v>
      </c>
      <c r="EJ103" s="2">
        <f>(2*'Calcification Rates'!$F$70*'Calcification Rates'!$H$70)+0.1*'Calcification Rates'!$F$70*(DT103+(2*'Calcification Rates'!$F$70))*'Calcification Rates'!$H$70</f>
        <v>9.7357554303528904</v>
      </c>
      <c r="EK103" s="2">
        <f>(2*('Calcification Rates'!$F$70-'Calcification Rates'!$G$70)*('Calcification Rates'!$H$70-'Calcification Rates'!$I$70))+(0.1*('Calcification Rates'!$F$70-'Calcification Rates'!$G$70)*(DT103+(2*'Calcification Rates'!$F$70-'Calcification Rates'!$G$70)))*('Calcification Rates'!$H$70-'Calcification Rates'!$I$70)</f>
        <v>5.6636481960025868</v>
      </c>
      <c r="EL103" s="2">
        <f>(2*('Calcification Rates'!$F$70+'Calcification Rates'!$G$70)*('Calcification Rates'!$H$70+'Calcification Rates'!$I$70))+(0.1*('Calcification Rates'!$F$70+'Calcification Rates'!$G$70)*(DT103+(2*'Calcification Rates'!$F$70+'Calcification Rates'!$G$70)))*('Calcification Rates'!$H$70+'Calcification Rates'!$I$70)</f>
        <v>14.912567105055279</v>
      </c>
      <c r="EM103" s="2">
        <f>((((1-'Calcification Rates'!$J$71)*$A103)*'Calcification Rates'!$F$71*0.1)+('Calcification Rates'!$J$71*$A103*'Calcification Rates'!$F$71))*'Calcification Rates'!$H$71</f>
        <v>228.21557270463992</v>
      </c>
      <c r="EN103" s="2">
        <f>((((1-'Calcification Rates'!$J$71)*$A103)*(('Calcification Rates'!$F$71-'Calcification Rates'!$G$71)*0.1))+('Calcification Rates'!$J$71*$A103*('Calcification Rates'!$F$71-'Calcification Rates'!$G$71)))*('Calcification Rates'!$H$71-'Calcification Rates'!$I$71)</f>
        <v>163.22854450326975</v>
      </c>
      <c r="EO103" s="2">
        <f>((((1-'Calcification Rates'!$J$71)*$A103)*(('Calcification Rates'!$F$71+'Calcification Rates'!$G$71)*0.1))+('Calcification Rates'!$J$71*$A103*('Calcification Rates'!$F$71+'Calcification Rates'!$G$71)))*('Calcification Rates'!$H$71+'Calcification Rates'!$I$71)</f>
        <v>303.53206777989794</v>
      </c>
      <c r="EP103" s="2">
        <f>(2*'Calcification Rates'!$F$72*'Calcification Rates'!$H$72)+0.1*'Calcification Rates'!$F$72*($A103+(2*'Calcification Rates'!$F$72))*'Calcification Rates'!$H$72</f>
        <v>21.654757175605305</v>
      </c>
      <c r="EQ103" s="2">
        <f>(2*('Calcification Rates'!$F$72-'Calcification Rates'!$G$72)*('Calcification Rates'!$H$72-'Calcification Rates'!$I$72))+(0.1*('Calcification Rates'!$F$72-'Calcification Rates'!$G$72)*($A103+(2*'Calcification Rates'!$F$72-'Calcification Rates'!$G$72)))*('Calcification Rates'!$H$72-'Calcification Rates'!$I$72)</f>
        <v>12.637840860180805</v>
      </c>
      <c r="ER103" s="2">
        <f>(2*('Calcification Rates'!$F$72+'Calcification Rates'!$G$72)*('Calcification Rates'!$H$72+'Calcification Rates'!$I$72))+(0.1*('Calcification Rates'!$F$72+'Calcification Rates'!$G$72)*($A103+(2*'Calcification Rates'!$F$72+'Calcification Rates'!$G$72)))*('Calcification Rates'!$H$72+'Calcification Rates'!$I$72)</f>
        <v>33.063954194927469</v>
      </c>
      <c r="ES103" s="2">
        <f>$A103*'Calcification Rates'!$F$73*'Calcification Rates'!$H$73</f>
        <v>136.35000000000002</v>
      </c>
      <c r="ET103" s="2">
        <f>$A103*('Calcification Rates'!$F$73-'Calcification Rates'!$G$73)*('Calcification Rates'!$H$73-'Calcification Rates'!$I$73)</f>
        <v>95.464190000000002</v>
      </c>
      <c r="EU103" s="2">
        <f>$A103*('Calcification Rates'!$F$73+'Calcification Rates'!$G$73)*('Calcification Rates'!$H$73+'Calcification Rates'!$I$73)</f>
        <v>184.47044000000005</v>
      </c>
      <c r="EV103" s="2">
        <f>(2*'Calcification Rates'!$F$74*'Calcification Rates'!$H$74)+0.1*'Calcification Rates'!$F$74*($A103+(2*'Calcification Rates'!$F$74))*'Calcification Rates'!$H$74</f>
        <v>21.654757175605305</v>
      </c>
      <c r="EW103" s="2">
        <f>(2*('Calcification Rates'!$F$74-'Calcification Rates'!$G$74)*('Calcification Rates'!$H$74-'Calcification Rates'!$I$74))+(0.1*('Calcification Rates'!$F$74-'Calcification Rates'!$G$74)*($A103+(2*'Calcification Rates'!$F$74-'Calcification Rates'!$G$74)))*('Calcification Rates'!$H$74-'Calcification Rates'!$I$74)</f>
        <v>12.637840860180805</v>
      </c>
      <c r="EX103" s="2">
        <f>(2*('Calcification Rates'!$F$74+'Calcification Rates'!$G$74)*('Calcification Rates'!$H$74+'Calcification Rates'!$I$74))+(0.1*('Calcification Rates'!$F$74+'Calcification Rates'!$G$74)*($A103+(2*'Calcification Rates'!$F$74+'Calcification Rates'!$G$74)))*('Calcification Rates'!$H$74+'Calcification Rates'!$I$74)</f>
        <v>33.063954194927469</v>
      </c>
      <c r="EY103" s="2">
        <f>$A103*'Calcification Rates'!$F$75*'Calcification Rates'!$H$75</f>
        <v>85.155106258503409</v>
      </c>
      <c r="EZ103" s="2">
        <f>$A103*('Calcification Rates'!$F$75-'Calcification Rates'!$G$75)*('Calcification Rates'!$H$75-'Calcification Rates'!$I$75)</f>
        <v>66.10461225149254</v>
      </c>
      <c r="FA103" s="2">
        <f>$A103*('Calcification Rates'!$F$75+'Calcification Rates'!$G$75)*('Calcification Rates'!$H$75+'Calcification Rates'!$I$75)</f>
        <v>106.42109252489148</v>
      </c>
      <c r="FB103" s="2">
        <f>((((1-'Calcification Rates'!$J$76)*$A103)*'Calcification Rates'!$F$76*0.1)+('Calcification Rates'!$J$76*$A103*'Calcification Rates'!$F$76))*'Calcification Rates'!$H$76</f>
        <v>58.303259999999987</v>
      </c>
      <c r="FC103" s="2">
        <f>((((1-'Calcification Rates'!$J$76)*$A103)*(('Calcification Rates'!$F$76-'Calcification Rates'!$G$76)*0.1))+('Calcification Rates'!$J$76*$A103*('Calcification Rates'!$F$76-'Calcification Rates'!$G$76)))*('Calcification Rates'!$H$76-'Calcification Rates'!$I$76)</f>
        <v>40.807099487999999</v>
      </c>
      <c r="FD103" s="2">
        <f>((((1-'Calcification Rates'!$J$76)*$A103)*(('Calcification Rates'!$F$76+'Calcification Rates'!$G$76)*0.1))+('Calcification Rates'!$J$76*$A103*('Calcification Rates'!$F$76+'Calcification Rates'!$G$76)))*('Calcification Rates'!$H$76+'Calcification Rates'!$I$76)</f>
        <v>78.898562687999998</v>
      </c>
      <c r="FE103" s="113">
        <f>$A103*'Calcification Rates'!$F$77*'Calcification Rates'!$H$77</f>
        <v>178.77000000000004</v>
      </c>
      <c r="FF103" s="113">
        <f>$A103*('Calcification Rates'!$F$77-'Calcification Rates'!$G$77)*('Calcification Rates'!$H$77-'Calcification Rates'!$I$77)</f>
        <v>124.92690000000002</v>
      </c>
      <c r="FG103" s="113">
        <f>$A103*('Calcification Rates'!$F$77+'Calcification Rates'!$G$77)*('Calcification Rates'!$H$77+'Calcification Rates'!$I$77)</f>
        <v>242.19800000000006</v>
      </c>
      <c r="FH103" s="113">
        <f>$A103*'Calcification Rates'!$F$81*'Calcification Rates'!$H$81</f>
        <v>17.977999999999998</v>
      </c>
      <c r="FI103" s="113">
        <f>$A103*('Calcification Rates'!$F$81-'Calcification Rates'!$G$81)*('Calcification Rates'!$H$81-'Calcification Rates'!$I$81)</f>
        <v>10.200999999999999</v>
      </c>
      <c r="FJ103" s="113">
        <f>$A103*('Calcification Rates'!$F$81+'Calcification Rates'!$G$81)*('Calcification Rates'!$H$81+'Calcification Rates'!$I$81)</f>
        <v>25.754999999999999</v>
      </c>
      <c r="FK103" s="113">
        <f>$A103*'Calcification Rates'!$F$84*'Calcification Rates'!$H$84</f>
        <v>17.977999999999998</v>
      </c>
      <c r="FL103" s="113">
        <f>$A103*('Calcification Rates'!$F$84-'Calcification Rates'!$G$84)*('Calcification Rates'!$H$84-'Calcification Rates'!$I$84)</f>
        <v>10.200999999999999</v>
      </c>
      <c r="FM103" s="113">
        <f>$A103*('Calcification Rates'!$F$84+'Calcification Rates'!$G$84)*('Calcification Rates'!$H$84+'Calcification Rates'!$I$84)</f>
        <v>25.754999999999999</v>
      </c>
    </row>
    <row r="104" spans="1:169" x14ac:dyDescent="0.3">
      <c r="A104" s="1">
        <v>102</v>
      </c>
      <c r="B104" s="2">
        <f>((((1-'Calcification Rates'!$J$11)*A104)*'Calcification Rates'!$F$11*0.1)+('Calcification Rates'!$J$11*A104*'Calcification Rates'!$F$11))*'Calcification Rates'!$H$11</f>
        <v>230.47513283042846</v>
      </c>
      <c r="C104" s="2">
        <f>((((1-'Calcification Rates'!$J$11)*A104)*(('Calcification Rates'!$F$11-'Calcification Rates'!$G$11)*0.1))+('Calcification Rates'!$J$11*A104*('Calcification Rates'!$F$11-'Calcification Rates'!$G$11)))*('Calcification Rates'!$H$11-'Calcification Rates'!$I$11)</f>
        <v>164.84466870627242</v>
      </c>
      <c r="D104" s="2">
        <f>((((1-'Calcification Rates'!$J$11)*A104)*(('Calcification Rates'!$F$11+'Calcification Rates'!$G$11)*0.1))+('Calcification Rates'!$J$11*A104*('Calcification Rates'!$F$11+'Calcification Rates'!$G$11)))*('Calcification Rates'!$H$11+'Calcification Rates'!$I$11)</f>
        <v>306.53733577771874</v>
      </c>
      <c r="E104" s="2">
        <f>((((1-'Calcification Rates'!$J$12)*A104)*'Calcification Rates'!$F$12*0.1)+('Calcification Rates'!$J$12*A104*'Calcification Rates'!$F$12))*'Calcification Rates'!$H$12</f>
        <v>40.014836052377539</v>
      </c>
      <c r="F104" s="2">
        <f>((((1-'Calcification Rates'!$J$12)*A104)*(('Calcification Rates'!$F$12-'Calcification Rates'!$G$12)*0.1))+('Calcification Rates'!$J$12*A104*('Calcification Rates'!$F$12-'Calcification Rates'!$G$12)))*('Calcification Rates'!$H$12-'Calcification Rates'!$I$12)</f>
        <v>30.169251228553051</v>
      </c>
      <c r="G104" s="2">
        <f>((((1-'Calcification Rates'!$J$12)*A104)*(('Calcification Rates'!$F$12+'Calcification Rates'!$G$12)*0.1))+('Calcification Rates'!$J$12*A104*('Calcification Rates'!$F$12+'Calcification Rates'!$G$12)))*('Calcification Rates'!$H$12+'Calcification Rates'!$I$12)</f>
        <v>51.115354437645124</v>
      </c>
      <c r="H104" s="2">
        <f>(2*'Calcification Rates'!$F$13*'Calcification Rates'!$H$13)+0.1*'Calcification Rates'!$F$13*(A104+(2*'Calcification Rates'!$F$13))*'Calcification Rates'!$H$13</f>
        <v>21.830201619037453</v>
      </c>
      <c r="I104" s="2">
        <f>(2*('Calcification Rates'!$F$13-'Calcification Rates'!$G$13)*('Calcification Rates'!$H$13-'Calcification Rates'!$I$13))+(0.1*('Calcification Rates'!$F$13-'Calcification Rates'!$G$13)*(A104+(2*'Calcification Rates'!$F$13-'Calcification Rates'!$G$13)))*('Calcification Rates'!$H$13-'Calcification Rates'!$I$13)</f>
        <v>12.740499067345073</v>
      </c>
      <c r="J104" s="2">
        <f>(2*('Calcification Rates'!$F$13+'Calcification Rates'!$G$13)*('Calcification Rates'!$H$13+'Calcification Rates'!$I$13))+(0.1*('Calcification Rates'!$F$13+'Calcification Rates'!$G$13)*(A104+(2*'Calcification Rates'!$F$13+'Calcification Rates'!$G$13)))*('Calcification Rates'!$H$13+'Calcification Rates'!$I$13)</f>
        <v>33.331137644814348</v>
      </c>
      <c r="K104" s="2">
        <f>(2*'Calcification Rates'!$F$14*'Calcification Rates'!$H$14)+0.1*'Calcification Rates'!$F$14*(A104+(2*'Calcification Rates'!$F$14))*'Calcification Rates'!$H$14</f>
        <v>40.595737632919437</v>
      </c>
      <c r="L104" s="2">
        <f>(2*('Calcification Rates'!$F$14-'Calcification Rates'!$G$14)*('Calcification Rates'!$H$14-'Calcification Rates'!$I$14))+(0.1*('Calcification Rates'!$F$14-'Calcification Rates'!$G$14)*(A104+(2*'Calcification Rates'!$F$14-'Calcification Rates'!$G$14)))*('Calcification Rates'!$H$14-'Calcification Rates'!$I$14)</f>
        <v>25.387566207786357</v>
      </c>
      <c r="M104" s="2">
        <f>(2*('Calcification Rates'!$F$14+'Calcification Rates'!$G$14)*('Calcification Rates'!$H$14+'Calcification Rates'!$I$14))+(0.1*('Calcification Rates'!$F$14+'Calcification Rates'!$G$14)*(A104+(2*'Calcification Rates'!$F$14+'Calcification Rates'!$G$14)))*('Calcification Rates'!$H$14+'Calcification Rates'!$I$14)</f>
        <v>59.406469039135054</v>
      </c>
      <c r="N104" s="2">
        <f>((((((((($A104*2)/PI())/2)+'Calcification Rates'!$F$15)^2)*PI())/2))-((((((($A104*2)/PI())/2)^2)*PI())/2)))*'Calcification Rates'!$H$15</f>
        <v>126.67211277941085</v>
      </c>
      <c r="O104" s="2">
        <f>((((((((($A104*2)/PI())/2)+('Calcification Rates'!$F$15-'Calcification Rates'!$G$15))^2)*PI())/2))-((((((($A104*2)/PI())/2)^2)*PI())/2)))*('Calcification Rates'!$H$15-'Calcification Rates'!$I$15)</f>
        <v>96.773724881606981</v>
      </c>
      <c r="P104" s="2">
        <f>((((((((($A104*2)/PI())/2)+('Calcification Rates'!$F$15+'Calcification Rates'!$G$15))^2)*PI())/2))-((((((($A104*2)/PI())/2)^2)*PI())/2)))*('Calcification Rates'!$H$15+'Calcification Rates'!$I$15)</f>
        <v>160.26080479741853</v>
      </c>
      <c r="Q104" s="2">
        <f>(2*'Calcification Rates'!$F$16*'Calcification Rates'!$H$16)+0.1*'Calcification Rates'!$F$16*(A104+(2*'Calcification Rates'!$F$16))*'Calcification Rates'!$H$16</f>
        <v>40.595737632919437</v>
      </c>
      <c r="R104" s="2">
        <f>(2*('Calcification Rates'!$F$16-'Calcification Rates'!$G$16)*('Calcification Rates'!$H$16-'Calcification Rates'!$I$16))+(0.1*('Calcification Rates'!$F$16-'Calcification Rates'!$G$16)*(A104+(2*'Calcification Rates'!$F$16-'Calcification Rates'!$G$16)))*('Calcification Rates'!$H$16-'Calcification Rates'!$I$16)</f>
        <v>25.387566207786357</v>
      </c>
      <c r="S104" s="2">
        <f>(2*('Calcification Rates'!$F$16+'Calcification Rates'!$G$16)*('Calcification Rates'!$H$16+'Calcification Rates'!$I$16))+(0.1*('Calcification Rates'!$F$16+'Calcification Rates'!$G$16)*(A104+(2*'Calcification Rates'!$F$16+'Calcification Rates'!$G$16)))*('Calcification Rates'!$H$16+'Calcification Rates'!$I$16)</f>
        <v>59.406469039135054</v>
      </c>
      <c r="T104" s="2">
        <f>$A104*'Calcification Rates'!$F$17*'Calcification Rates'!$H$17</f>
        <v>124.93903444846916</v>
      </c>
      <c r="U104" s="2">
        <f>$A104*('Calcification Rates'!$F$17-'Calcification Rates'!$G$17)*('Calcification Rates'!$H$17-'Calcification Rates'!$I$17)</f>
        <v>95.661245870950708</v>
      </c>
      <c r="V104" s="2">
        <f>$A104*('Calcification Rates'!$F$17+'Calcification Rates'!$G$17)*('Calcification Rates'!$H$17+'Calcification Rates'!$I$17)</f>
        <v>157.71940503907297</v>
      </c>
      <c r="W104" s="2">
        <f>$A104*'Calcification Rates'!$F$22*'Calcification Rates'!$H$22</f>
        <v>18.155999999999999</v>
      </c>
      <c r="X104" s="2">
        <f>$A104*('Calcification Rates'!$F$22-'Calcification Rates'!$G$22)*('Calcification Rates'!$H$22-'Calcification Rates'!$I$22)</f>
        <v>10.302</v>
      </c>
      <c r="Y104" s="2">
        <f>$A104*('Calcification Rates'!$F$22+'Calcification Rates'!$G$22)*('Calcification Rates'!$H$22+'Calcification Rates'!$I$22)</f>
        <v>26.01</v>
      </c>
      <c r="Z104" s="2">
        <f>((((((((($A104*2)/PI())/2)+'Calcification Rates'!$F$25)^2)*PI())/2))-((((((($A104*2)/PI())/2)^2)*PI())/2)))*'Calcification Rates'!$H$25</f>
        <v>189.17862029994183</v>
      </c>
      <c r="AA104" s="2">
        <f>((((((((($A104*2)/PI())/2)+('Calcification Rates'!$F$25-'Calcification Rates'!$G$25))^2)*PI())/2))-((((((($A104*2)/PI())/2)^2)*PI())/2)))*('Calcification Rates'!$H$25-'Calcification Rates'!$I$25)</f>
        <v>82.903573841981668</v>
      </c>
      <c r="AB104" s="2">
        <f>((((((((($A104*2)/PI())/2)+('Calcification Rates'!$F$25+'Calcification Rates'!$G$25))^2)*PI())/2))-((((((($A104*2)/PI())/2)^2)*PI())/2)))*('Calcification Rates'!$H$25+'Calcification Rates'!$I$25)</f>
        <v>297.09961176120817</v>
      </c>
      <c r="AC104" s="2">
        <f>((((((((($A104*2)/PI())/2)+'Calcification Rates'!$F$26)^2)*PI())/2))-((((((($A104*2)/PI())/2)^2)*PI())/2)))*'Calcification Rates'!$H$26</f>
        <v>189.17862029994183</v>
      </c>
      <c r="AD104" s="2">
        <f>((((((((($A104*2)/PI())/2)+('Calcification Rates'!$F$26-'Calcification Rates'!$G$26))^2)*PI())/2))-((((((($A104*2)/PI())/2)^2)*PI())/2)))*('Calcification Rates'!$H$26-'Calcification Rates'!$I$26)</f>
        <v>82.903573841981668</v>
      </c>
      <c r="AE104" s="2">
        <f>((((((((($A104*2)/PI())/2)+('Calcification Rates'!$F$26+'Calcification Rates'!$G$26))^2)*PI())/2))-((((((($A104*2)/PI())/2)^2)*PI())/2)))*('Calcification Rates'!$H$26+'Calcification Rates'!$I$26)</f>
        <v>297.09961176120817</v>
      </c>
      <c r="AF104" s="2">
        <f>((((((((($A104*2)/PI())/2)+'Calcification Rates'!$F$27)^2)*PI())/2))-((((((($A104*2)/PI())/2)^2)*PI())/2)))*'Calcification Rates'!$H$27</f>
        <v>189.17862029994183</v>
      </c>
      <c r="AG104" s="2">
        <f>((((((((($A104*2)/PI())/2)+('Calcification Rates'!$F$27-'Calcification Rates'!$G$27))^2)*PI())/2))-((((((($A104*2)/PI())/2)^2)*PI())/2)))*('Calcification Rates'!$H$27-'Calcification Rates'!$I$27)</f>
        <v>82.903573841981668</v>
      </c>
      <c r="AH104" s="2">
        <f>((((((((($A104*2)/PI())/2)+('Calcification Rates'!$F$27+'Calcification Rates'!$G$27))^2)*PI())/2))-((((((($A104*2)/PI())/2)^2)*PI())/2)))*('Calcification Rates'!$H$27+'Calcification Rates'!$I$27)</f>
        <v>297.09961176120817</v>
      </c>
      <c r="AI104" s="2">
        <f>$A104*'Calcification Rates'!$F$29*'Calcification Rates'!$H$29</f>
        <v>164.59739999999996</v>
      </c>
      <c r="AJ104" s="2">
        <f>$A104*('Calcification Rates'!$F$29-'Calcification Rates'!$G$29)*('Calcification Rates'!$H$29-'Calcification Rates'!$I$29)</f>
        <v>152.29415999999998</v>
      </c>
      <c r="AK104" s="2">
        <f>$A104*('Calcification Rates'!$F$29+'Calcification Rates'!$G$29)*('Calcification Rates'!$H$29+'Calcification Rates'!$I$29)</f>
        <v>176.90063999999995</v>
      </c>
      <c r="AL104" s="2">
        <f>(2*'Calcification Rates'!$F$30*'Calcification Rates'!$H$30)+0.1*'Calcification Rates'!$F$30*($A104+(2*'Calcification Rates'!$F$30))*'Calcification Rates'!$H$30</f>
        <v>21.830201619037453</v>
      </c>
      <c r="AM104" s="2">
        <f>(2*('Calcification Rates'!$F$30-'Calcification Rates'!$G$30)*('Calcification Rates'!$H$30-'Calcification Rates'!$I$30))+(0.1*('Calcification Rates'!$F$30-'Calcification Rates'!$G$30)*($A104+(2*'Calcification Rates'!$F$30-'Calcification Rates'!$G$30)))*('Calcification Rates'!$H$30-'Calcification Rates'!$I$30)</f>
        <v>12.740499067345073</v>
      </c>
      <c r="AN104" s="2">
        <f>(2*('Calcification Rates'!$F$30+'Calcification Rates'!$G$30)*('Calcification Rates'!$H$30+'Calcification Rates'!$I$30))+(0.1*('Calcification Rates'!$F$30+'Calcification Rates'!$G$30)*($A104+(2*'Calcification Rates'!$F$30+'Calcification Rates'!$G$30)))*('Calcification Rates'!$H$30+'Calcification Rates'!$I$30)</f>
        <v>33.331137644814348</v>
      </c>
      <c r="AO104" s="2">
        <f>((((((((($A104*2)/PI())/2)+'Calcification Rates'!$F$31)^2)*PI())/2))-((((((($A104*2)/PI())/2)^2)*PI())/2)))*'Calcification Rates'!$H$31</f>
        <v>338.6606787367997</v>
      </c>
      <c r="AP104" s="2">
        <f>((((((((($A104*2)/PI())/2)+('Calcification Rates'!$F$31-'Calcification Rates'!$G$31))^2)*PI())/2))-((((((($A104*2)/PI())/2)^2)*PI())/2)))*('Calcification Rates'!$H$31-'Calcification Rates'!$I$31)</f>
        <v>211.02215441320087</v>
      </c>
      <c r="AQ104" s="2">
        <f>((((((((($A104*2)/PI())/2)+('Calcification Rates'!$F$31+'Calcification Rates'!$G$31))^2)*PI())/2))-((((((($A104*2)/PI())/2)^2)*PI())/2)))*('Calcification Rates'!$H$31+'Calcification Rates'!$I$31)</f>
        <v>497.36697435931637</v>
      </c>
      <c r="AR104" s="2">
        <f>(2*'Calcification Rates'!$F$32*'Calcification Rates'!$H$32)+0.1*'Calcification Rates'!$F$32*($A104+(2*'Calcification Rates'!$F$32))*'Calcification Rates'!$H$32</f>
        <v>21.830201619037453</v>
      </c>
      <c r="AS104" s="2">
        <f>(2*('Calcification Rates'!$F$32-'Calcification Rates'!$G$32)*('Calcification Rates'!$H$32-'Calcification Rates'!$I$32))+(0.1*('Calcification Rates'!$F$32-'Calcification Rates'!$G$32)*($A104+(2*'Calcification Rates'!$F$32-'Calcification Rates'!$G$32)))*('Calcification Rates'!$H$32-'Calcification Rates'!$I$32)</f>
        <v>12.740499067345073</v>
      </c>
      <c r="AT104" s="2">
        <f>(2*('Calcification Rates'!$F$32+'Calcification Rates'!$G$32)*('Calcification Rates'!$H$32+'Calcification Rates'!$I$32))+(0.1*('Calcification Rates'!$F$32+'Calcification Rates'!$G$32)*($A104+(2*'Calcification Rates'!$F$32+'Calcification Rates'!$G$32)))*('Calcification Rates'!$H$32+'Calcification Rates'!$I$32)</f>
        <v>33.331137644814348</v>
      </c>
      <c r="AU104" s="2">
        <f>((((((((($A104*2)/PI())/2)+'Calcification Rates'!$F$36)^2)*PI())/2))-((((((($A104*2)/PI())/2)^2)*PI())/2)))*'Calcification Rates'!$H$36</f>
        <v>133.73903432795595</v>
      </c>
      <c r="AV104" s="2">
        <f>((((((((($A104*2)/PI())/2)+('Calcification Rates'!$F$36-'Calcification Rates'!$G$36))^2)*PI())/2))-((((((($A104*2)/PI())/2)^2)*PI())/2)))*('Calcification Rates'!$H$36-'Calcification Rates'!$I$36)</f>
        <v>102.6978223207074</v>
      </c>
      <c r="AW104" s="2">
        <f>((((((((($A104*2)/PI())/2)+('Calcification Rates'!$F$36+'Calcification Rates'!$G$36))^2)*PI())/2))-((((((($A104*2)/PI())/2)^2)*PI())/2)))*('Calcification Rates'!$H$36+'Calcification Rates'!$I$36)</f>
        <v>168.24427329914687</v>
      </c>
      <c r="AX104" s="2">
        <f>$A104*'Calcification Rates'!$F$37*'Calcification Rates'!$H$37</f>
        <v>131.82425308080809</v>
      </c>
      <c r="AY104" s="2">
        <f>$A104*('Calcification Rates'!$F$37-'Calcification Rates'!$G$37)*('Calcification Rates'!$H$37-'Calcification Rates'!$I$37)</f>
        <v>101.47414689931898</v>
      </c>
      <c r="AZ104" s="2">
        <f>$A104*('Calcification Rates'!$F$37+'Calcification Rates'!$G$37)*('Calcification Rates'!$H$37+'Calcification Rates'!$I$37)</f>
        <v>165.43330854366693</v>
      </c>
      <c r="BA104" s="2">
        <f>$A104*'Calcification Rates'!$F$38*'Calcification Rates'!$H$38</f>
        <v>196.19448400000005</v>
      </c>
      <c r="BB104" s="2">
        <f>$A104*('Calcification Rates'!$F$38-'Calcification Rates'!$G$38)*('Calcification Rates'!$H$38-'Calcification Rates'!$I$38)</f>
        <v>149.69788290909094</v>
      </c>
      <c r="BC104" s="2">
        <f>$A104*('Calcification Rates'!$F$38+'Calcification Rates'!$G$38)*('Calcification Rates'!$H$38+'Calcification Rates'!$I$38)</f>
        <v>248.10939000000008</v>
      </c>
      <c r="BD104" s="2">
        <f>(2*'Calcification Rates'!$F$39*'Calcification Rates'!$H$39)+0.1*'Calcification Rates'!$F$39*(AN104+(2*'Calcification Rates'!$F$39))*'Calcification Rates'!$H$39</f>
        <v>9.7826312820125771</v>
      </c>
      <c r="BE104" s="2">
        <f>(2*('Calcification Rates'!$F$39-'Calcification Rates'!$G$39)*('Calcification Rates'!$H$39-'Calcification Rates'!$I$39))+(0.1*('Calcification Rates'!$F$39-'Calcification Rates'!$G$39)*(AN104+(2*'Calcification Rates'!$F$39-'Calcification Rates'!$G$39)))*('Calcification Rates'!$H$39-'Calcification Rates'!$I$39)</f>
        <v>5.6910767699519376</v>
      </c>
      <c r="BF104" s="2">
        <f>(2*('Calcification Rates'!$F$39+'Calcification Rates'!$G$39)*('Calcification Rates'!$H$39+'Calcification Rates'!$I$39))+(0.1*('Calcification Rates'!$F$39+'Calcification Rates'!$G$39)*(AN104+(2*'Calcification Rates'!$F$39+'Calcification Rates'!$G$39)))*('Calcification Rates'!$H$39+'Calcification Rates'!$I$39)</f>
        <v>14.983954100948733</v>
      </c>
      <c r="BG104" s="2">
        <f>((((((((($A104*2)/PI())/2)+'Calcification Rates'!$F$40)^2)*PI())/2))-((((((($A104*2)/PI())/2)^2)*PI())/2)))*'Calcification Rates'!$H$40</f>
        <v>133.73903432795595</v>
      </c>
      <c r="BH104" s="2">
        <f>((((((((($A104*2)/PI())/2)+('Calcification Rates'!$F$40-'Calcification Rates'!$G$40))^2)*PI())/2))-((((((($A104*2)/PI())/2)^2)*PI())/2)))*('Calcification Rates'!$H$40-'Calcification Rates'!$I$40)</f>
        <v>102.6978223207074</v>
      </c>
      <c r="BI104" s="2">
        <f>((((((((($A104*2)/PI())/2)+('Calcification Rates'!$F$40+'Calcification Rates'!$G$40))^2)*PI())/2))-((((((($A104*2)/PI())/2)^2)*PI())/2)))*('Calcification Rates'!$H$40+'Calcification Rates'!$I$40)</f>
        <v>168.24427329914687</v>
      </c>
      <c r="BJ104" s="2">
        <f>((((((((($A104*2)/PI())/2)+'Calcification Rates'!$F$41)^2)*PI())/2))-((((((($A104*2)/PI())/2)^2)*PI())/2)))*'Calcification Rates'!$H$41</f>
        <v>153.95154407178993</v>
      </c>
      <c r="BK104" s="2">
        <f>((((((((($A104*2)/PI())/2)+('Calcification Rates'!$F$41-'Calcification Rates'!$G$41))^2)*PI())/2))-((((((($A104*2)/PI())/2)^2)*PI())/2)))*('Calcification Rates'!$H$41-'Calcification Rates'!$I$41)</f>
        <v>123.71590356306021</v>
      </c>
      <c r="BL104" s="2">
        <f>((((((((($A104*2)/PI())/2)+('Calcification Rates'!$F$41+'Calcification Rates'!$G$41))^2)*PI())/2))-((((((($A104*2)/PI())/2)^2)*PI())/2)))*('Calcification Rates'!$H$41+'Calcification Rates'!$I$41)</f>
        <v>187.15147731291631</v>
      </c>
      <c r="BM104" s="2">
        <f>((((1-'Calcification Rates'!$J$42)*$A104)*'Calcification Rates'!$F$42*0.1)+('Calcification Rates'!$J$42*$A104*'Calcification Rates'!$F$42))*'Calcification Rates'!$H$42</f>
        <v>40.014836052377539</v>
      </c>
      <c r="BN104" s="2">
        <f>((((1-'Calcification Rates'!$J$42)*BI104)*(('Calcification Rates'!$F$42-'Calcification Rates'!$G$42)*0.1))+('Calcification Rates'!$J$42*BI104*('Calcification Rates'!$F$42-'Calcification Rates'!$G$42)))*('Calcification Rates'!$H$42-'Calcification Rates'!$I$42)</f>
        <v>49.762781852228443</v>
      </c>
      <c r="BO104" s="2">
        <f>((((1-'Calcification Rates'!$J$42)*BI104)*(('Calcification Rates'!$F$42+'Calcification Rates'!$G$42)*0.1))+('Calcification Rates'!$J$42*BI104*('Calcification Rates'!$F$42+'Calcification Rates'!$G$42)))*('Calcification Rates'!$H$42+'Calcification Rates'!$I$42)</f>
        <v>84.312408448920834</v>
      </c>
      <c r="BP104" s="2">
        <f>(2*'Calcification Rates'!$F$43*'Calcification Rates'!$H$43)+0.1*'Calcification Rates'!$F$43*($A104+(2*'Calcification Rates'!$F$43))*'Calcification Rates'!$H$43</f>
        <v>21.830201619037453</v>
      </c>
      <c r="BQ104" s="2">
        <f>(2*('Calcification Rates'!$F$43-'Calcification Rates'!$G$43)*('Calcification Rates'!$H$43-'Calcification Rates'!$I$43))+(0.1*('Calcification Rates'!$F$43-'Calcification Rates'!$G$43)*($A104+(2*'Calcification Rates'!$F$43-'Calcification Rates'!$G$43)))*('Calcification Rates'!$H$43-'Calcification Rates'!$I$43)</f>
        <v>12.740499067345073</v>
      </c>
      <c r="BR104" s="2">
        <f>(2*('Calcification Rates'!$F$43+'Calcification Rates'!$G$43)*('Calcification Rates'!$H$43+'Calcification Rates'!$I$43))+(0.1*('Calcification Rates'!$F$43+'Calcification Rates'!$G$43)*($A104+(2*'Calcification Rates'!$F$43+'Calcification Rates'!$G$43)))*('Calcification Rates'!$H$43+'Calcification Rates'!$I$43)</f>
        <v>33.331137644814348</v>
      </c>
      <c r="BS104" s="2">
        <f>$A104*'Calcification Rates'!$F$44*'Calcification Rates'!$H$44</f>
        <v>162.82350666666667</v>
      </c>
      <c r="BT104" s="2">
        <f>$A104*('Calcification Rates'!$F$44-'Calcification Rates'!$G$44)*('Calcification Rates'!$H$44-'Calcification Rates'!$I$44)</f>
        <v>121.16464017819965</v>
      </c>
      <c r="BU104" s="2">
        <f>$A104*('Calcification Rates'!$F$44+'Calcification Rates'!$G$44)*('Calcification Rates'!$H$44+'Calcification Rates'!$I$44)</f>
        <v>209.16278861113528</v>
      </c>
      <c r="BV104" s="2">
        <f>(2*'Calcification Rates'!$F$45*'Calcification Rates'!$H$45)+0.1*'Calcification Rates'!$F$45*($A104+(2*'Calcification Rates'!$F$45))*'Calcification Rates'!$H$45</f>
        <v>21.830201619037453</v>
      </c>
      <c r="BW104" s="2">
        <f>(2*('Calcification Rates'!$F$45-'Calcification Rates'!$G$45)*('Calcification Rates'!$H$45-'Calcification Rates'!$I$45))+(0.1*('Calcification Rates'!$F$45-'Calcification Rates'!$G$45)*($A104+(2*'Calcification Rates'!$F$45-'Calcification Rates'!$G$45)))*('Calcification Rates'!$H$45-'Calcification Rates'!$I$45)</f>
        <v>12.740499067345073</v>
      </c>
      <c r="BX104" s="2">
        <f>(2*('Calcification Rates'!$F$45+'Calcification Rates'!$G$45)*('Calcification Rates'!$H$45+'Calcification Rates'!$I$45))+(0.1*('Calcification Rates'!$F$45+'Calcification Rates'!$G$45)*($A104+(2*'Calcification Rates'!$F$45+'Calcification Rates'!$G$45)))*('Calcification Rates'!$H$45+'Calcification Rates'!$I$45)</f>
        <v>33.331137644814348</v>
      </c>
      <c r="BY104" s="2">
        <f>$A104*'Calcification Rates'!$F$46*'Calcification Rates'!$H$46</f>
        <v>41.371200000000002</v>
      </c>
      <c r="BZ104" s="2">
        <f>$A104*('Calcification Rates'!$F$46-'Calcification Rates'!$G$46)*('Calcification Rates'!$H$46-'Calcification Rates'!$I$46)</f>
        <v>31.908150000000003</v>
      </c>
      <c r="CA104" s="2">
        <f>$A104*('Calcification Rates'!$F$46+'Calcification Rates'!$G$46)*('Calcification Rates'!$H$46+'Calcification Rates'!$I$46)</f>
        <v>51.798150000000007</v>
      </c>
      <c r="CB104" s="2">
        <f>(2*'Calcification Rates'!$F$47*'Calcification Rates'!$H$47)+0.1*'Calcification Rates'!$F$47*(BL104+(2*'Calcification Rates'!$F$47))*'Calcification Rates'!$H$47</f>
        <v>36.769555163627921</v>
      </c>
      <c r="CC104" s="2">
        <f>(2*('Calcification Rates'!$F$47-'Calcification Rates'!$G$47)*('Calcification Rates'!$H$47-'Calcification Rates'!$I$47))+(0.1*('Calcification Rates'!$F$47-'Calcification Rates'!$G$47)*(BL104+(2*'Calcification Rates'!$F$47-'Calcification Rates'!$G$47)))*('Calcification Rates'!$H$47-'Calcification Rates'!$I$47)</f>
        <v>21.481997065677756</v>
      </c>
      <c r="CD104" s="2">
        <f>(2*('Calcification Rates'!$F$47+'Calcification Rates'!$G$47)*('Calcification Rates'!$H$47+'Calcification Rates'!$I$47))+(0.1*('Calcification Rates'!$F$47+'Calcification Rates'!$G$47)*(BL104+(2*'Calcification Rates'!$F$47+'Calcification Rates'!$G$47)))*('Calcification Rates'!$H$47+'Calcification Rates'!$I$47)</f>
        <v>56.082203116243484</v>
      </c>
      <c r="CE104" s="2">
        <f>(2*'Calcification Rates'!$F$48*'Calcification Rates'!$H$48)+0.1*'Calcification Rates'!$F$48*($A104+(2*'Calcification Rates'!$F$48))*'Calcification Rates'!$H$48</f>
        <v>21.830201619037453</v>
      </c>
      <c r="CF104" s="2">
        <f>(2*('Calcification Rates'!$F$48-'Calcification Rates'!$G$48)*('Calcification Rates'!$H$48-'Calcification Rates'!$I$48))+(0.1*('Calcification Rates'!$F$48-'Calcification Rates'!$G$48)*($A104+(2*'Calcification Rates'!$F$48-'Calcification Rates'!$G$48)))*('Calcification Rates'!$H$48-'Calcification Rates'!$I$48)</f>
        <v>12.740499067345073</v>
      </c>
      <c r="CG104" s="2">
        <f>(2*('Calcification Rates'!$F$48+'Calcification Rates'!$G$48)*('Calcification Rates'!$H$48+'Calcification Rates'!$I$48))+(0.1*('Calcification Rates'!$F$48+'Calcification Rates'!$G$48)*($A104+(2*'Calcification Rates'!$F$48+'Calcification Rates'!$G$48)))*('Calcification Rates'!$H$48+'Calcification Rates'!$I$48)</f>
        <v>33.331137644814348</v>
      </c>
      <c r="CH104" s="2">
        <f>((((1-'Calcification Rates'!$J$52)*$A104)*'Calcification Rates'!$F$52*0.1)+('Calcification Rates'!$J$52*$A104*'Calcification Rates'!$F$52))*'Calcification Rates'!$H$52</f>
        <v>225.89620535999998</v>
      </c>
      <c r="CI104" s="2">
        <f>((((1-'Calcification Rates'!$J$52)*$A104)*(('Calcification Rates'!$F$52-'Calcification Rates'!$G$52)*0.1))+('Calcification Rates'!$J$52*$A104*('Calcification Rates'!$F$52-'Calcification Rates'!$G$52)))*('Calcification Rates'!$H$52-'Calcification Rates'!$I$52)</f>
        <v>147.87483332489768</v>
      </c>
      <c r="CJ104" s="2">
        <f>((((1-'Calcification Rates'!$J$52)*$A104)*(('Calcification Rates'!$F$52+'Calcification Rates'!$G$52)*0.1))+('Calcification Rates'!$J$52*$A104*('Calcification Rates'!$F$52+'Calcification Rates'!$G$52)))*('Calcification Rates'!$H$52+'Calcification Rates'!$I$52)</f>
        <v>319.59227025497205</v>
      </c>
      <c r="CK104" s="2">
        <f>((((1-'Calcification Rates'!$J$53)*$A104)*'Calcification Rates'!$F$53*0.1)+('Calcification Rates'!$J$53*$A104*'Calcification Rates'!$F$53))*'Calcification Rates'!$H$53</f>
        <v>270.32696994981831</v>
      </c>
      <c r="CL104" s="2">
        <f>((((1-'Calcification Rates'!$J$53)*$A104)*(('Calcification Rates'!$F$53-'Calcification Rates'!$G$53)*0.1))+('Calcification Rates'!$J$53*$A104*('Calcification Rates'!$F$53-'Calcification Rates'!$G$53)))*('Calcification Rates'!$H$53-'Calcification Rates'!$I$53)</f>
        <v>187.08946170350259</v>
      </c>
      <c r="CM104" s="2">
        <f>((((1-'Calcification Rates'!$J$53)*$A104)*(('Calcification Rates'!$F$53+'Calcification Rates'!$G$53)*0.1))+('Calcification Rates'!$J$53*$A104*('Calcification Rates'!$F$53+'Calcification Rates'!$G$53)))*('Calcification Rates'!$H$53+'Calcification Rates'!$I$53)</f>
        <v>368.79421366244674</v>
      </c>
      <c r="CN104" s="2">
        <f>((((1-'Calcification Rates'!$J$54)*$A104)*'Calcification Rates'!$F$54*0.1)+('Calcification Rates'!$J$54*$A104*'Calcification Rates'!$F$54))*'Calcification Rates'!$H$54</f>
        <v>230.47513283042846</v>
      </c>
      <c r="CO104" s="2">
        <f>((((1-'Calcification Rates'!$J$54)*$A104)*(('Calcification Rates'!$F$54-'Calcification Rates'!$G$54)*0.1))+('Calcification Rates'!$J$54*$A104*('Calcification Rates'!$F$54-'Calcification Rates'!$G$54)))*('Calcification Rates'!$H$54-'Calcification Rates'!$I$54)</f>
        <v>164.84466870627242</v>
      </c>
      <c r="CP104" s="2">
        <f>((((1-'Calcification Rates'!$J$54)*$A104)*(('Calcification Rates'!$F$54+'Calcification Rates'!$G$54)*0.1))+('Calcification Rates'!$J$54*$A104*('Calcification Rates'!$F$54+'Calcification Rates'!$G$54)))*('Calcification Rates'!$H$54+'Calcification Rates'!$I$54)</f>
        <v>306.53733577771874</v>
      </c>
      <c r="CQ104" s="2">
        <f>((((1-'Calcification Rates'!$J$55)*$A104)*'Calcification Rates'!$F$55*0.1)+('Calcification Rates'!$J$55*$A104*'Calcification Rates'!$F$55))*'Calcification Rates'!$H$55</f>
        <v>230.49275904062497</v>
      </c>
      <c r="CR104" s="2">
        <f>((((1-'Calcification Rates'!$J$55)*$A104)*(('Calcification Rates'!$F$55-'Calcification Rates'!$G$55)*0.1))+('Calcification Rates'!$J$55*$A104*('Calcification Rates'!$F$55-'Calcification Rates'!$G$55)))*('Calcification Rates'!$H$55-'Calcification Rates'!$I$55)</f>
        <v>168.42705627759261</v>
      </c>
      <c r="CS104" s="2">
        <f>((((1-'Calcification Rates'!$J$55)*$A104)*(('Calcification Rates'!$F$55+'Calcification Rates'!$G$55)*0.1))+('Calcification Rates'!$J$55*$A104*('Calcification Rates'!$F$55+'Calcification Rates'!$G$55)))*('Calcification Rates'!$H$55+'Calcification Rates'!$I$55)</f>
        <v>301.99702710144101</v>
      </c>
      <c r="CT104" s="2">
        <f>((((1-'Calcification Rates'!$J$56)*$A104)*'Calcification Rates'!$F$56*0.1)+('Calcification Rates'!$J$56*$A104*'Calcification Rates'!$F$56))*'Calcification Rates'!$H$56</f>
        <v>222.63197109999999</v>
      </c>
      <c r="CU104" s="2">
        <f>((((1-'Calcification Rates'!$J$56)*$A104)*(('Calcification Rates'!$F$56-'Calcification Rates'!$G$56)*0.1))+('Calcification Rates'!$J$56*$A104*('Calcification Rates'!$F$56-'Calcification Rates'!$G$56)))*('Calcification Rates'!$H$56-'Calcification Rates'!$I$56)</f>
        <v>164.96905116660045</v>
      </c>
      <c r="CV104" s="2">
        <f>((((1-'Calcification Rates'!$J$56)*$A104)*(('Calcification Rates'!$F$56+'Calcification Rates'!$G$56)*0.1))+('Calcification Rates'!$J$56*$A104*('Calcification Rates'!$F$56+'Calcification Rates'!$G$56)))*('Calcification Rates'!$H$56+'Calcification Rates'!$I$56)</f>
        <v>288.77502457188558</v>
      </c>
      <c r="CW104" s="2">
        <f>((((1-'Calcification Rates'!$J$57)*$A104)*'Calcification Rates'!$F$57*0.1)+('Calcification Rates'!$J$57*$A104*'Calcification Rates'!$F$57))*'Calcification Rates'!$H$57</f>
        <v>227.69178862499999</v>
      </c>
      <c r="CX104" s="2">
        <f>((((1-'Calcification Rates'!$J$57)*$A104)*(('Calcification Rates'!$F$57-'Calcification Rates'!$G$57)*0.1))+('Calcification Rates'!$J$57*$A104*('Calcification Rates'!$F$57-'Calcification Rates'!$G$57)))*('Calcification Rates'!$H$57-'Calcification Rates'!$I$57)</f>
        <v>149.10664240058111</v>
      </c>
      <c r="CY104" s="2">
        <f>((((1-'Calcification Rates'!$J$57)*$A104)*(('Calcification Rates'!$F$57+'Calcification Rates'!$G$57)*0.1))+('Calcification Rates'!$J$57*$A104*('Calcification Rates'!$F$57+'Calcification Rates'!$G$57)))*('Calcification Rates'!$H$57+'Calcification Rates'!$I$57)</f>
        <v>320.4104907468955</v>
      </c>
      <c r="CZ104" s="2">
        <f>((((1-'Calcification Rates'!$J$58)*$A104)*'Calcification Rates'!$F$58*0.1)+('Calcification Rates'!$J$58*$A104*'Calcification Rates'!$F$58))*'Calcification Rates'!$H$58</f>
        <v>230.47513283042846</v>
      </c>
      <c r="DA104" s="2">
        <f>((((1-'Calcification Rates'!$J$58)*$A104)*(('Calcification Rates'!$F$58-'Calcification Rates'!$G$58)*0.1))+('Calcification Rates'!$J$58*$A104*('Calcification Rates'!$F$58-'Calcification Rates'!$G$58)))*('Calcification Rates'!$H$58-'Calcification Rates'!$I$58)</f>
        <v>164.84466870627242</v>
      </c>
      <c r="DB104" s="2">
        <f>((((1-'Calcification Rates'!$J$58)*$A104)*(('Calcification Rates'!$F$58+'Calcification Rates'!$G$58)*0.1))+('Calcification Rates'!$J$58*$A104*('Calcification Rates'!$F$58+'Calcification Rates'!$G$58)))*('Calcification Rates'!$H$58+'Calcification Rates'!$I$58)</f>
        <v>306.53733577771874</v>
      </c>
      <c r="DC104" s="2">
        <f>((((1-'Calcification Rates'!$J$59)*$A104)*'Calcification Rates'!$F$59*0.1)+('Calcification Rates'!$J$59*$A104*'Calcification Rates'!$F$59))*'Calcification Rates'!$H$59</f>
        <v>191.06074512000001</v>
      </c>
      <c r="DD104" s="2">
        <f>((((1-'Calcification Rates'!$J$59)*$A104)*(('Calcification Rates'!$F$59-'Calcification Rates'!$G$59)*0.1))+('Calcification Rates'!$J$59*$A104*('Calcification Rates'!$F$59-'Calcification Rates'!$G$59)))*('Calcification Rates'!$H$59-'Calcification Rates'!$I$59)</f>
        <v>148.21535339999997</v>
      </c>
      <c r="DE104" s="2">
        <f>((((1-'Calcification Rates'!$J$59)*$A104)*(('Calcification Rates'!$F$59+'Calcification Rates'!$G$59)*0.1))+('Calcification Rates'!$J$59*$A104*('Calcification Rates'!$F$59+'Calcification Rates'!$G$59)))*('Calcification Rates'!$H$59+'Calcification Rates'!$I$59)</f>
        <v>237.96889272000001</v>
      </c>
      <c r="DF104" s="2">
        <f>((((1-'Calcification Rates'!$J$60)*$A104)*'Calcification Rates'!$F$60*0.1)+('Calcification Rates'!$J$60*$A104*'Calcification Rates'!$F$60))*'Calcification Rates'!$H$60</f>
        <v>248.21968807317074</v>
      </c>
      <c r="DG104" s="2">
        <f>((((1-'Calcification Rates'!$J$60)*$A104)*(('Calcification Rates'!$F$60-'Calcification Rates'!$G$60)*0.1))+('Calcification Rates'!$J$60*$A104*('Calcification Rates'!$F$60-'Calcification Rates'!$G$60)))*('Calcification Rates'!$H$60-'Calcification Rates'!$I$60)</f>
        <v>189.64278186316136</v>
      </c>
      <c r="DH104" s="2">
        <f>((((1-'Calcification Rates'!$J$60)*$A104)*(('Calcification Rates'!$F$60+'Calcification Rates'!$G$60)*0.1))+('Calcification Rates'!$J$60*$A104*('Calcification Rates'!$F$60+'Calcification Rates'!$G$60)))*('Calcification Rates'!$H$60+'Calcification Rates'!$I$60)</f>
        <v>314.43965632069273</v>
      </c>
      <c r="DI104" s="2">
        <f>((((1-'Calcification Rates'!$J$61)*$A104)*'Calcification Rates'!$F$61*0.1)+('Calcification Rates'!$J$61*$A104*'Calcification Rates'!$F$61))*'Calcification Rates'!$H$61</f>
        <v>230.47513283042846</v>
      </c>
      <c r="DJ104" s="2">
        <f>((((1-'Calcification Rates'!$J$61)*$A104)*(('Calcification Rates'!$F$61-'Calcification Rates'!$G$61)*0.1))+('Calcification Rates'!$J$61*$A104*('Calcification Rates'!$F$61-'Calcification Rates'!$G$61)))*('Calcification Rates'!$H$61-'Calcification Rates'!$I$61)</f>
        <v>164.84466870627242</v>
      </c>
      <c r="DK104" s="2">
        <f>((((1-'Calcification Rates'!$J$61)*$A104)*(('Calcification Rates'!$F$61+'Calcification Rates'!$G$61)*0.1))+('Calcification Rates'!$J$61*$A104*('Calcification Rates'!$F$61+'Calcification Rates'!$G$61)))*('Calcification Rates'!$H$61+'Calcification Rates'!$I$61)</f>
        <v>306.53733577771874</v>
      </c>
      <c r="DL104" s="2">
        <f>(2*'Calcification Rates'!$F$62*'Calcification Rates'!$H$62)+0.1*'Calcification Rates'!$F$62*(CV104+(2*'Calcification Rates'!$F$62))*'Calcification Rates'!$H$62</f>
        <v>54.598841852079183</v>
      </c>
      <c r="DM104" s="2">
        <f>(2*('Calcification Rates'!$F$62-'Calcification Rates'!$G$62)*('Calcification Rates'!$H$62-'Calcification Rates'!$I$62))+(0.1*('Calcification Rates'!$F$62-'Calcification Rates'!$G$62)*(CV104+(2*'Calcification Rates'!$F$62-'Calcification Rates'!$G$62)))*('Calcification Rates'!$H$62-'Calcification Rates'!$I$62)</f>
        <v>31.914488232956629</v>
      </c>
      <c r="DN104" s="2">
        <f>(2*('Calcification Rates'!$F$62+'Calcification Rates'!$G$62)*('Calcification Rates'!$H$62+'Calcification Rates'!$I$62))+(0.1*('Calcification Rates'!$F$62+'Calcification Rates'!$G$62)*(CV104+(2*'Calcification Rates'!$F$62+'Calcification Rates'!$G$62)))*('Calcification Rates'!$H$62+'Calcification Rates'!$I$62)</f>
        <v>83.234333062636992</v>
      </c>
      <c r="DO104" s="2">
        <f>((((((((($A104*2)/PI())/2)+'Calcification Rates'!$F$63)^2)*PI())/2))-((((((($A104*2)/PI())/2)^2)*PI())/2)))*'Calcification Rates'!$H$63</f>
        <v>108.49730336310004</v>
      </c>
      <c r="DP104" s="2">
        <f>((((((((($A104*2)/PI())/2)+('Calcification Rates'!$F$63-'Calcification Rates'!$G$63))^2)*PI())/2))-((((((($A104*2)/PI())/2)^2)*PI())/2)))*('Calcification Rates'!$H$63-'Calcification Rates'!$I$63)</f>
        <v>79.94422279050282</v>
      </c>
      <c r="DQ104" s="2">
        <f>((((((((($A104*2)/PI())/2)+('Calcification Rates'!$F$63+'Calcification Rates'!$G$63))^2)*PI())/2))-((((((($A104*2)/PI())/2)^2)*PI())/2)))*('Calcification Rates'!$H$63+'Calcification Rates'!$I$63)</f>
        <v>140.23514314230678</v>
      </c>
      <c r="DR104" s="2">
        <f>(2*'Calcification Rates'!$F$64*'Calcification Rates'!$H$64)+0.1*'Calcification Rates'!$F$64*($A104+(2*'Calcification Rates'!$F$64))*'Calcification Rates'!$H$64</f>
        <v>21.830201619037453</v>
      </c>
      <c r="DS104" s="2">
        <f>(2*('Calcification Rates'!$F$64-'Calcification Rates'!$G$64)*('Calcification Rates'!$H$64-'Calcification Rates'!$I$64))+(0.1*('Calcification Rates'!$F$64-'Calcification Rates'!$G$64)*($A104+(2*'Calcification Rates'!$F$64-'Calcification Rates'!$G$64)))*('Calcification Rates'!$H$64-'Calcification Rates'!$I$64)</f>
        <v>12.740499067345073</v>
      </c>
      <c r="DT104" s="2">
        <f>(2*('Calcification Rates'!$F$64+'Calcification Rates'!$G$64)*('Calcification Rates'!$H$64+'Calcification Rates'!$I$64))+(0.1*('Calcification Rates'!$F$64+'Calcification Rates'!$G$64)*($A104+(2*'Calcification Rates'!$F$64+'Calcification Rates'!$G$64)))*('Calcification Rates'!$H$64+'Calcification Rates'!$I$64)</f>
        <v>33.331137644814348</v>
      </c>
      <c r="DU104" s="2">
        <f>((((((((($A104*2)/PI())/2)+'Calcification Rates'!$F$65)^2)*PI())/2))-((((((($A104*2)/PI())/2)^2)*PI())/2)))*'Calcification Rates'!$H$65</f>
        <v>108.49730336310004</v>
      </c>
      <c r="DV104" s="2">
        <f>((((((((($A104*2)/PI())/2)+('Calcification Rates'!$F$65-'Calcification Rates'!$G$65))^2)*PI())/2))-((((((($A104*2)/PI())/2)^2)*PI())/2)))*('Calcification Rates'!$H$65-'Calcification Rates'!$I$65)</f>
        <v>79.94422279050282</v>
      </c>
      <c r="DW104" s="2">
        <f>((((((((($A104*2)/PI())/2)+('Calcification Rates'!$F$65+'Calcification Rates'!$G$65))^2)*PI())/2))-((((((($A104*2)/PI())/2)^2)*PI())/2)))*('Calcification Rates'!$H$65+'Calcification Rates'!$I$65)</f>
        <v>140.23514314230678</v>
      </c>
      <c r="DX104" s="2">
        <f>(2*'Calcification Rates'!$F$66*'Calcification Rates'!$H$66)+0.1*'Calcification Rates'!$F$66*(DH104+(2*'Calcification Rates'!$F$66))*'Calcification Rates'!$H$66</f>
        <v>59.101558885139895</v>
      </c>
      <c r="DY104" s="2">
        <f>(2*('Calcification Rates'!$F$66-'Calcification Rates'!$G$66)*('Calcification Rates'!$H$66-'Calcification Rates'!$I$66))+(0.1*('Calcification Rates'!$F$66-'Calcification Rates'!$G$66)*(DH104+(2*'Calcification Rates'!$F$66-'Calcification Rates'!$G$66)))*('Calcification Rates'!$H$66-'Calcification Rates'!$I$66)</f>
        <v>34.549173315820283</v>
      </c>
      <c r="DZ104" s="2">
        <f>(2*('Calcification Rates'!$F$66+'Calcification Rates'!$G$66)*('Calcification Rates'!$H$66+'Calcification Rates'!$I$66))+(0.1*('Calcification Rates'!$F$66+'Calcification Rates'!$G$66)*(DH104+(2*'Calcification Rates'!$F$66+'Calcification Rates'!$G$66)))*('Calcification Rates'!$H$66+'Calcification Rates'!$I$66)</f>
        <v>90.091497913359561</v>
      </c>
      <c r="EA104" s="2">
        <f>((((((((($A104*2)/PI())/2)+'Calcification Rates'!$F$67)^2)*PI())/2))-((((((($A104*2)/PI())/2)^2)*PI())/2)))*'Calcification Rates'!$H$67</f>
        <v>108.49730336310004</v>
      </c>
      <c r="EB104" s="2">
        <f>((((((((($A104*2)/PI())/2)+('Calcification Rates'!$F$67-'Calcification Rates'!$G$67))^2)*PI())/2))-((((((($A104*2)/PI())/2)^2)*PI())/2)))*('Calcification Rates'!$H$67-'Calcification Rates'!$I$67)</f>
        <v>79.94422279050282</v>
      </c>
      <c r="EC104" s="2">
        <f>((((((((($A104*2)/PI())/2)+('Calcification Rates'!$F$67+'Calcification Rates'!$G$67))^2)*PI())/2))-((((((($A104*2)/PI())/2)^2)*PI())/2)))*('Calcification Rates'!$H$67+'Calcification Rates'!$I$67)</f>
        <v>140.23514314230678</v>
      </c>
      <c r="ED104" s="2">
        <f>((((((((($A104*2)/PI())/2)+'Calcification Rates'!$F$68)^2)*PI())/2))-((((((($A104*2)/PI())/2)^2)*PI())/2)))*'Calcification Rates'!$H$68</f>
        <v>108.49730336310004</v>
      </c>
      <c r="EE104" s="2">
        <f>((((((((($A104*2)/PI())/2)+('Calcification Rates'!$F$68-'Calcification Rates'!$G$68))^2)*PI())/2))-((((((($A104*2)/PI())/2)^2)*PI())/2)))*('Calcification Rates'!$H$68-'Calcification Rates'!$I$68)</f>
        <v>79.94422279050282</v>
      </c>
      <c r="EF104" s="2">
        <f>((((((((($A104*2)/PI())/2)+('Calcification Rates'!$F$68+'Calcification Rates'!$G$68))^2)*PI())/2))-((((((($A104*2)/PI())/2)^2)*PI())/2)))*('Calcification Rates'!$H$68+'Calcification Rates'!$I$68)</f>
        <v>140.23514314230678</v>
      </c>
      <c r="EG104" s="2">
        <f>((((1-'Calcification Rates'!$J$69)*$A104)*'Calcification Rates'!$F$69*0.1)+('Calcification Rates'!$J$69*$A104*'Calcification Rates'!$F$69))*'Calcification Rates'!$H$69</f>
        <v>31.306548900000006</v>
      </c>
      <c r="EH104" s="2">
        <f>((((1-'Calcification Rates'!$J$69)*EC104)*(('Calcification Rates'!$F$69-'Calcification Rates'!$G$69)*0.1))+('Calcification Rates'!$J$69*EC104*('Calcification Rates'!$F$69-'Calcification Rates'!$G$69)))*('Calcification Rates'!$H$69-'Calcification Rates'!$I$69)</f>
        <v>31.806413023886194</v>
      </c>
      <c r="EI104" s="2">
        <f>((((1-'Calcification Rates'!$J$69)*EC104)*(('Calcification Rates'!$F$69+'Calcification Rates'!$G$69)*0.1))+('Calcification Rates'!$J$69*EC104*('Calcification Rates'!$F$69+'Calcification Rates'!$G$69)))*('Calcification Rates'!$H$69+'Calcification Rates'!$I$69)</f>
        <v>55.472629190948062</v>
      </c>
      <c r="EJ104" s="2">
        <f>(2*'Calcification Rates'!$F$70*'Calcification Rates'!$H$70)+0.1*'Calcification Rates'!$F$70*(DT104+(2*'Calcification Rates'!$F$70))*'Calcification Rates'!$H$70</f>
        <v>9.7826312820125771</v>
      </c>
      <c r="EK104" s="2">
        <f>(2*('Calcification Rates'!$F$70-'Calcification Rates'!$G$70)*('Calcification Rates'!$H$70-'Calcification Rates'!$I$70))+(0.1*('Calcification Rates'!$F$70-'Calcification Rates'!$G$70)*(DT104+(2*'Calcification Rates'!$F$70-'Calcification Rates'!$G$70)))*('Calcification Rates'!$H$70-'Calcification Rates'!$I$70)</f>
        <v>5.6910767699519376</v>
      </c>
      <c r="EL104" s="2">
        <f>(2*('Calcification Rates'!$F$70+'Calcification Rates'!$G$70)*('Calcification Rates'!$H$70+'Calcification Rates'!$I$70))+(0.1*('Calcification Rates'!$F$70+'Calcification Rates'!$G$70)*(DT104+(2*'Calcification Rates'!$F$70+'Calcification Rates'!$G$70)))*('Calcification Rates'!$H$70+'Calcification Rates'!$I$70)</f>
        <v>14.983954100948733</v>
      </c>
      <c r="EM104" s="2">
        <f>((((1-'Calcification Rates'!$J$71)*$A104)*'Calcification Rates'!$F$71*0.1)+('Calcification Rates'!$J$71*$A104*'Calcification Rates'!$F$71))*'Calcification Rates'!$H$71</f>
        <v>230.47513283042846</v>
      </c>
      <c r="EN104" s="2">
        <f>((((1-'Calcification Rates'!$J$71)*$A104)*(('Calcification Rates'!$F$71-'Calcification Rates'!$G$71)*0.1))+('Calcification Rates'!$J$71*$A104*('Calcification Rates'!$F$71-'Calcification Rates'!$G$71)))*('Calcification Rates'!$H$71-'Calcification Rates'!$I$71)</f>
        <v>164.84466870627242</v>
      </c>
      <c r="EO104" s="2">
        <f>((((1-'Calcification Rates'!$J$71)*$A104)*(('Calcification Rates'!$F$71+'Calcification Rates'!$G$71)*0.1))+('Calcification Rates'!$J$71*$A104*('Calcification Rates'!$F$71+'Calcification Rates'!$G$71)))*('Calcification Rates'!$H$71+'Calcification Rates'!$I$71)</f>
        <v>306.53733577771874</v>
      </c>
      <c r="EP104" s="2">
        <f>(2*'Calcification Rates'!$F$72*'Calcification Rates'!$H$72)+0.1*'Calcification Rates'!$F$72*($A104+(2*'Calcification Rates'!$F$72))*'Calcification Rates'!$H$72</f>
        <v>21.830201619037453</v>
      </c>
      <c r="EQ104" s="2">
        <f>(2*('Calcification Rates'!$F$72-'Calcification Rates'!$G$72)*('Calcification Rates'!$H$72-'Calcification Rates'!$I$72))+(0.1*('Calcification Rates'!$F$72-'Calcification Rates'!$G$72)*($A104+(2*'Calcification Rates'!$F$72-'Calcification Rates'!$G$72)))*('Calcification Rates'!$H$72-'Calcification Rates'!$I$72)</f>
        <v>12.740499067345073</v>
      </c>
      <c r="ER104" s="2">
        <f>(2*('Calcification Rates'!$F$72+'Calcification Rates'!$G$72)*('Calcification Rates'!$H$72+'Calcification Rates'!$I$72))+(0.1*('Calcification Rates'!$F$72+'Calcification Rates'!$G$72)*($A104+(2*'Calcification Rates'!$F$72+'Calcification Rates'!$G$72)))*('Calcification Rates'!$H$72+'Calcification Rates'!$I$72)</f>
        <v>33.331137644814348</v>
      </c>
      <c r="ES104" s="2">
        <f>$A104*'Calcification Rates'!$F$73*'Calcification Rates'!$H$73</f>
        <v>137.70000000000002</v>
      </c>
      <c r="ET104" s="2">
        <f>$A104*('Calcification Rates'!$F$73-'Calcification Rates'!$G$73)*('Calcification Rates'!$H$73-'Calcification Rates'!$I$73)</f>
        <v>96.409380000000013</v>
      </c>
      <c r="EU104" s="2">
        <f>$A104*('Calcification Rates'!$F$73+'Calcification Rates'!$G$73)*('Calcification Rates'!$H$73+'Calcification Rates'!$I$73)</f>
        <v>186.29688000000002</v>
      </c>
      <c r="EV104" s="2">
        <f>(2*'Calcification Rates'!$F$74*'Calcification Rates'!$H$74)+0.1*'Calcification Rates'!$F$74*($A104+(2*'Calcification Rates'!$F$74))*'Calcification Rates'!$H$74</f>
        <v>21.830201619037453</v>
      </c>
      <c r="EW104" s="2">
        <f>(2*('Calcification Rates'!$F$74-'Calcification Rates'!$G$74)*('Calcification Rates'!$H$74-'Calcification Rates'!$I$74))+(0.1*('Calcification Rates'!$F$74-'Calcification Rates'!$G$74)*($A104+(2*'Calcification Rates'!$F$74-'Calcification Rates'!$G$74)))*('Calcification Rates'!$H$74-'Calcification Rates'!$I$74)</f>
        <v>12.740499067345073</v>
      </c>
      <c r="EX104" s="2">
        <f>(2*('Calcification Rates'!$F$74+'Calcification Rates'!$G$74)*('Calcification Rates'!$H$74+'Calcification Rates'!$I$74))+(0.1*('Calcification Rates'!$F$74+'Calcification Rates'!$G$74)*($A104+(2*'Calcification Rates'!$F$74+'Calcification Rates'!$G$74)))*('Calcification Rates'!$H$74+'Calcification Rates'!$I$74)</f>
        <v>33.331137644814348</v>
      </c>
      <c r="EY104" s="2">
        <f>$A104*'Calcification Rates'!$F$75*'Calcification Rates'!$H$75</f>
        <v>85.998226122448997</v>
      </c>
      <c r="EZ104" s="2">
        <f>$A104*('Calcification Rates'!$F$75-'Calcification Rates'!$G$75)*('Calcification Rates'!$H$75-'Calcification Rates'!$I$75)</f>
        <v>66.759113362893459</v>
      </c>
      <c r="FA104" s="2">
        <f>$A104*('Calcification Rates'!$F$75+'Calcification Rates'!$G$75)*('Calcification Rates'!$H$75+'Calcification Rates'!$I$75)</f>
        <v>107.47476670830626</v>
      </c>
      <c r="FB104" s="2">
        <f>((((1-'Calcification Rates'!$J$76)*$A104)*'Calcification Rates'!$F$76*0.1)+('Calcification Rates'!$J$76*$A104*'Calcification Rates'!$F$76))*'Calcification Rates'!$H$76</f>
        <v>58.880520000000004</v>
      </c>
      <c r="FC104" s="2">
        <f>((((1-'Calcification Rates'!$J$76)*$A104)*(('Calcification Rates'!$F$76-'Calcification Rates'!$G$76)*0.1))+('Calcification Rates'!$J$76*$A104*('Calcification Rates'!$F$76-'Calcification Rates'!$G$76)))*('Calcification Rates'!$H$76-'Calcification Rates'!$I$76)</f>
        <v>41.211130175999998</v>
      </c>
      <c r="FD104" s="2">
        <f>((((1-'Calcification Rates'!$J$76)*$A104)*(('Calcification Rates'!$F$76+'Calcification Rates'!$G$76)*0.1))+('Calcification Rates'!$J$76*$A104*('Calcification Rates'!$F$76+'Calcification Rates'!$G$76)))*('Calcification Rates'!$H$76+'Calcification Rates'!$I$76)</f>
        <v>79.67973657600001</v>
      </c>
      <c r="FE104" s="113">
        <f>$A104*'Calcification Rates'!$F$77*'Calcification Rates'!$H$77</f>
        <v>180.54000000000002</v>
      </c>
      <c r="FF104" s="113">
        <f>$A104*('Calcification Rates'!$F$77-'Calcification Rates'!$G$77)*('Calcification Rates'!$H$77-'Calcification Rates'!$I$77)</f>
        <v>126.16380000000002</v>
      </c>
      <c r="FG104" s="113">
        <f>$A104*('Calcification Rates'!$F$77+'Calcification Rates'!$G$77)*('Calcification Rates'!$H$77+'Calcification Rates'!$I$77)</f>
        <v>244.59600000000003</v>
      </c>
      <c r="FH104" s="113">
        <f>$A104*'Calcification Rates'!$F$81*'Calcification Rates'!$H$81</f>
        <v>18.155999999999999</v>
      </c>
      <c r="FI104" s="113">
        <f>$A104*('Calcification Rates'!$F$81-'Calcification Rates'!$G$81)*('Calcification Rates'!$H$81-'Calcification Rates'!$I$81)</f>
        <v>10.302</v>
      </c>
      <c r="FJ104" s="113">
        <f>$A104*('Calcification Rates'!$F$81+'Calcification Rates'!$G$81)*('Calcification Rates'!$H$81+'Calcification Rates'!$I$81)</f>
        <v>26.01</v>
      </c>
      <c r="FK104" s="113">
        <f>$A104*'Calcification Rates'!$F$84*'Calcification Rates'!$H$84</f>
        <v>18.155999999999999</v>
      </c>
      <c r="FL104" s="113">
        <f>$A104*('Calcification Rates'!$F$84-'Calcification Rates'!$G$84)*('Calcification Rates'!$H$84-'Calcification Rates'!$I$84)</f>
        <v>10.302</v>
      </c>
      <c r="FM104" s="113">
        <f>$A104*('Calcification Rates'!$F$84+'Calcification Rates'!$G$84)*('Calcification Rates'!$H$84+'Calcification Rates'!$I$84)</f>
        <v>26.01</v>
      </c>
    </row>
    <row r="105" spans="1:169" x14ac:dyDescent="0.3">
      <c r="A105" s="1">
        <v>103</v>
      </c>
      <c r="B105" s="2">
        <f>((((1-'Calcification Rates'!$J$11)*A105)*'Calcification Rates'!$F$11*0.1)+('Calcification Rates'!$J$11*A105*'Calcification Rates'!$F$11))*'Calcification Rates'!$H$11</f>
        <v>232.73469295621695</v>
      </c>
      <c r="C105" s="2">
        <f>((((1-'Calcification Rates'!$J$11)*A105)*(('Calcification Rates'!$F$11-'Calcification Rates'!$G$11)*0.1))+('Calcification Rates'!$J$11*A105*('Calcification Rates'!$F$11-'Calcification Rates'!$G$11)))*('Calcification Rates'!$H$11-'Calcification Rates'!$I$11)</f>
        <v>166.46079290927511</v>
      </c>
      <c r="D105" s="2">
        <f>((((1-'Calcification Rates'!$J$11)*A105)*(('Calcification Rates'!$F$11+'Calcification Rates'!$G$11)*0.1))+('Calcification Rates'!$J$11*A105*('Calcification Rates'!$F$11+'Calcification Rates'!$G$11)))*('Calcification Rates'!$H$11+'Calcification Rates'!$I$11)</f>
        <v>309.54260377553948</v>
      </c>
      <c r="E105" s="2">
        <f>((((1-'Calcification Rates'!$J$12)*A105)*'Calcification Rates'!$F$12*0.1)+('Calcification Rates'!$J$12*A105*'Calcification Rates'!$F$12))*'Calcification Rates'!$H$12</f>
        <v>40.407138366616536</v>
      </c>
      <c r="F105" s="2">
        <f>((((1-'Calcification Rates'!$J$12)*A105)*(('Calcification Rates'!$F$12-'Calcification Rates'!$G$12)*0.1))+('Calcification Rates'!$J$12*A105*('Calcification Rates'!$F$12-'Calcification Rates'!$G$12)))*('Calcification Rates'!$H$12-'Calcification Rates'!$I$12)</f>
        <v>30.465028201382001</v>
      </c>
      <c r="G105" s="2">
        <f>((((1-'Calcification Rates'!$J$12)*A105)*(('Calcification Rates'!$F$12+'Calcification Rates'!$G$12)*0.1))+('Calcification Rates'!$J$12*A105*('Calcification Rates'!$F$12+'Calcification Rates'!$G$12)))*('Calcification Rates'!$H$12+'Calcification Rates'!$I$12)</f>
        <v>51.616485363504388</v>
      </c>
      <c r="H105" s="2">
        <f>(2*'Calcification Rates'!$F$13*'Calcification Rates'!$H$13)+0.1*'Calcification Rates'!$F$13*(A105+(2*'Calcification Rates'!$F$13))*'Calcification Rates'!$H$13</f>
        <v>22.005646062469616</v>
      </c>
      <c r="I105" s="2">
        <f>(2*('Calcification Rates'!$F$13-'Calcification Rates'!$G$13)*('Calcification Rates'!$H$13-'Calcification Rates'!$I$13))+(0.1*('Calcification Rates'!$F$13-'Calcification Rates'!$G$13)*(A105+(2*'Calcification Rates'!$F$13-'Calcification Rates'!$G$13)))*('Calcification Rates'!$H$13-'Calcification Rates'!$I$13)</f>
        <v>12.843157274509339</v>
      </c>
      <c r="J105" s="2">
        <f>(2*('Calcification Rates'!$F$13+'Calcification Rates'!$G$13)*('Calcification Rates'!$H$13+'Calcification Rates'!$I$13))+(0.1*('Calcification Rates'!$F$13+'Calcification Rates'!$G$13)*(A105+(2*'Calcification Rates'!$F$13+'Calcification Rates'!$G$13)))*('Calcification Rates'!$H$13+'Calcification Rates'!$I$13)</f>
        <v>33.598321094701227</v>
      </c>
      <c r="K105" s="2">
        <f>(2*'Calcification Rates'!$F$14*'Calcification Rates'!$H$14)+0.1*'Calcification Rates'!$F$14*(A105+(2*'Calcification Rates'!$F$14))*'Calcification Rates'!$H$14</f>
        <v>40.916416181100615</v>
      </c>
      <c r="L105" s="2">
        <f>(2*('Calcification Rates'!$F$14-'Calcification Rates'!$G$14)*('Calcification Rates'!$H$14-'Calcification Rates'!$I$14))+(0.1*('Calcification Rates'!$F$14-'Calcification Rates'!$G$14)*(A105+(2*'Calcification Rates'!$F$14-'Calcification Rates'!$G$14)))*('Calcification Rates'!$H$14-'Calcification Rates'!$I$14)</f>
        <v>25.588934059384869</v>
      </c>
      <c r="M105" s="2">
        <f>(2*('Calcification Rates'!$F$14+'Calcification Rates'!$G$14)*('Calcification Rates'!$H$14+'Calcification Rates'!$I$14))+(0.1*('Calcification Rates'!$F$14+'Calcification Rates'!$G$14)*(A105+(2*'Calcification Rates'!$F$14+'Calcification Rates'!$G$14)))*('Calcification Rates'!$H$14+'Calcification Rates'!$I$14)</f>
        <v>59.873828327255232</v>
      </c>
      <c r="N105" s="2">
        <f>((((((((($A105*2)/PI())/2)+'Calcification Rates'!$F$15)^2)*PI())/2))-((((((($A105*2)/PI())/2)^2)*PI())/2)))*'Calcification Rates'!$H$15</f>
        <v>127.89700527400382</v>
      </c>
      <c r="O105" s="2">
        <f>((((((((($A105*2)/PI())/2)+('Calcification Rates'!$F$15-'Calcification Rates'!$G$15))^2)*PI())/2))-((((((($A105*2)/PI())/2)^2)*PI())/2)))*('Calcification Rates'!$H$15-'Calcification Rates'!$I$15)</f>
        <v>97.711580233283001</v>
      </c>
      <c r="P105" s="2">
        <f>((((((((($A105*2)/PI())/2)+('Calcification Rates'!$F$15+'Calcification Rates'!$G$15))^2)*PI())/2))-((((((($A105*2)/PI())/2)^2)*PI())/2)))*('Calcification Rates'!$H$15+'Calcification Rates'!$I$15)</f>
        <v>161.8070734742721</v>
      </c>
      <c r="Q105" s="2">
        <f>(2*'Calcification Rates'!$F$16*'Calcification Rates'!$H$16)+0.1*'Calcification Rates'!$F$16*(A105+(2*'Calcification Rates'!$F$16))*'Calcification Rates'!$H$16</f>
        <v>40.916416181100615</v>
      </c>
      <c r="R105" s="2">
        <f>(2*('Calcification Rates'!$F$16-'Calcification Rates'!$G$16)*('Calcification Rates'!$H$16-'Calcification Rates'!$I$16))+(0.1*('Calcification Rates'!$F$16-'Calcification Rates'!$G$16)*(A105+(2*'Calcification Rates'!$F$16-'Calcification Rates'!$G$16)))*('Calcification Rates'!$H$16-'Calcification Rates'!$I$16)</f>
        <v>25.588934059384869</v>
      </c>
      <c r="S105" s="2">
        <f>(2*('Calcification Rates'!$F$16+'Calcification Rates'!$G$16)*('Calcification Rates'!$H$16+'Calcification Rates'!$I$16))+(0.1*('Calcification Rates'!$F$16+'Calcification Rates'!$G$16)*(A105+(2*'Calcification Rates'!$F$16+'Calcification Rates'!$G$16)))*('Calcification Rates'!$H$16+'Calcification Rates'!$I$16)</f>
        <v>59.873828327255232</v>
      </c>
      <c r="T105" s="2">
        <f>$A105*'Calcification Rates'!$F$17*'Calcification Rates'!$H$17</f>
        <v>126.16392694306199</v>
      </c>
      <c r="U105" s="2">
        <f>$A105*('Calcification Rates'!$F$17-'Calcification Rates'!$G$17)*('Calcification Rates'!$H$17-'Calcification Rates'!$I$17)</f>
        <v>96.5991012226267</v>
      </c>
      <c r="V105" s="2">
        <f>$A105*('Calcification Rates'!$F$17+'Calcification Rates'!$G$17)*('Calcification Rates'!$H$17+'Calcification Rates'!$I$17)</f>
        <v>159.26567371592665</v>
      </c>
      <c r="W105" s="2">
        <f>$A105*'Calcification Rates'!$F$22*'Calcification Rates'!$H$22</f>
        <v>18.334</v>
      </c>
      <c r="X105" s="2">
        <f>$A105*('Calcification Rates'!$F$22-'Calcification Rates'!$G$22)*('Calcification Rates'!$H$22-'Calcification Rates'!$I$22)</f>
        <v>10.402999999999999</v>
      </c>
      <c r="Y105" s="2">
        <f>$A105*('Calcification Rates'!$F$22+'Calcification Rates'!$G$22)*('Calcification Rates'!$H$22+'Calcification Rates'!$I$22)</f>
        <v>26.265000000000001</v>
      </c>
      <c r="Z105" s="2">
        <f>((((((((($A105*2)/PI())/2)+'Calcification Rates'!$F$25)^2)*PI())/2))-((((((($A105*2)/PI())/2)^2)*PI())/2)))*'Calcification Rates'!$H$25</f>
        <v>191.00743029994203</v>
      </c>
      <c r="AA105" s="2">
        <f>((((((((($A105*2)/PI())/2)+('Calcification Rates'!$F$25-'Calcification Rates'!$G$25))^2)*PI())/2))-((((((($A105*2)/PI())/2)^2)*PI())/2)))*('Calcification Rates'!$H$25-'Calcification Rates'!$I$25)</f>
        <v>83.711305036176157</v>
      </c>
      <c r="AB105" s="2">
        <f>((((((((($A105*2)/PI())/2)+('Calcification Rates'!$F$25+'Calcification Rates'!$G$25))^2)*PI())/2))-((((((($A105*2)/PI())/2)^2)*PI())/2)))*('Calcification Rates'!$H$25+'Calcification Rates'!$I$25)</f>
        <v>299.94950056701452</v>
      </c>
      <c r="AC105" s="2">
        <f>((((((((($A105*2)/PI())/2)+'Calcification Rates'!$F$26)^2)*PI())/2))-((((((($A105*2)/PI())/2)^2)*PI())/2)))*'Calcification Rates'!$H$26</f>
        <v>191.00743029994203</v>
      </c>
      <c r="AD105" s="2">
        <f>((((((((($A105*2)/PI())/2)+('Calcification Rates'!$F$26-'Calcification Rates'!$G$26))^2)*PI())/2))-((((((($A105*2)/PI())/2)^2)*PI())/2)))*('Calcification Rates'!$H$26-'Calcification Rates'!$I$26)</f>
        <v>83.711305036176157</v>
      </c>
      <c r="AE105" s="2">
        <f>((((((((($A105*2)/PI())/2)+('Calcification Rates'!$F$26+'Calcification Rates'!$G$26))^2)*PI())/2))-((((((($A105*2)/PI())/2)^2)*PI())/2)))*('Calcification Rates'!$H$26+'Calcification Rates'!$I$26)</f>
        <v>299.94950056701452</v>
      </c>
      <c r="AF105" s="2">
        <f>((((((((($A105*2)/PI())/2)+'Calcification Rates'!$F$27)^2)*PI())/2))-((((((($A105*2)/PI())/2)^2)*PI())/2)))*'Calcification Rates'!$H$27</f>
        <v>191.00743029994203</v>
      </c>
      <c r="AG105" s="2">
        <f>((((((((($A105*2)/PI())/2)+('Calcification Rates'!$F$27-'Calcification Rates'!$G$27))^2)*PI())/2))-((((((($A105*2)/PI())/2)^2)*PI())/2)))*('Calcification Rates'!$H$27-'Calcification Rates'!$I$27)</f>
        <v>83.711305036176157</v>
      </c>
      <c r="AH105" s="2">
        <f>((((((((($A105*2)/PI())/2)+('Calcification Rates'!$F$27+'Calcification Rates'!$G$27))^2)*PI())/2))-((((((($A105*2)/PI())/2)^2)*PI())/2)))*('Calcification Rates'!$H$27+'Calcification Rates'!$I$27)</f>
        <v>299.94950056701452</v>
      </c>
      <c r="AI105" s="2">
        <f>$A105*'Calcification Rates'!$F$29*'Calcification Rates'!$H$29</f>
        <v>166.21109999999996</v>
      </c>
      <c r="AJ105" s="2">
        <f>$A105*('Calcification Rates'!$F$29-'Calcification Rates'!$G$29)*('Calcification Rates'!$H$29-'Calcification Rates'!$I$29)</f>
        <v>153.78724</v>
      </c>
      <c r="AK105" s="2">
        <f>$A105*('Calcification Rates'!$F$29+'Calcification Rates'!$G$29)*('Calcification Rates'!$H$29+'Calcification Rates'!$I$29)</f>
        <v>178.63495999999995</v>
      </c>
      <c r="AL105" s="2">
        <f>(2*'Calcification Rates'!$F$30*'Calcification Rates'!$H$30)+0.1*'Calcification Rates'!$F$30*($A105+(2*'Calcification Rates'!$F$30))*'Calcification Rates'!$H$30</f>
        <v>22.005646062469616</v>
      </c>
      <c r="AM105" s="2">
        <f>(2*('Calcification Rates'!$F$30-'Calcification Rates'!$G$30)*('Calcification Rates'!$H$30-'Calcification Rates'!$I$30))+(0.1*('Calcification Rates'!$F$30-'Calcification Rates'!$G$30)*($A105+(2*'Calcification Rates'!$F$30-'Calcification Rates'!$G$30)))*('Calcification Rates'!$H$30-'Calcification Rates'!$I$30)</f>
        <v>12.843157274509339</v>
      </c>
      <c r="AN105" s="2">
        <f>(2*('Calcification Rates'!$F$30+'Calcification Rates'!$G$30)*('Calcification Rates'!$H$30+'Calcification Rates'!$I$30))+(0.1*('Calcification Rates'!$F$30+'Calcification Rates'!$G$30)*($A105+(2*'Calcification Rates'!$F$30+'Calcification Rates'!$G$30)))*('Calcification Rates'!$H$30+'Calcification Rates'!$I$30)</f>
        <v>33.598321094701227</v>
      </c>
      <c r="AO105" s="2">
        <f>((((((((($A105*2)/PI())/2)+'Calcification Rates'!$F$31)^2)*PI())/2))-((((((($A105*2)/PI())/2)^2)*PI())/2)))*'Calcification Rates'!$H$31</f>
        <v>341.86746421861136</v>
      </c>
      <c r="AP105" s="2">
        <f>((((((((($A105*2)/PI())/2)+('Calcification Rates'!$F$31-'Calcification Rates'!$G$31))^2)*PI())/2))-((((((($A105*2)/PI())/2)^2)*PI())/2)))*('Calcification Rates'!$H$31-'Calcification Rates'!$I$31)</f>
        <v>213.03583292918603</v>
      </c>
      <c r="AQ105" s="2">
        <f>((((((((($A105*2)/PI())/2)+('Calcification Rates'!$F$31+'Calcification Rates'!$G$31))^2)*PI())/2))-((((((($A105*2)/PI())/2)^2)*PI())/2)))*('Calcification Rates'!$H$31+'Calcification Rates'!$I$31)</f>
        <v>502.0405672405181</v>
      </c>
      <c r="AR105" s="2">
        <f>(2*'Calcification Rates'!$F$32*'Calcification Rates'!$H$32)+0.1*'Calcification Rates'!$F$32*($A105+(2*'Calcification Rates'!$F$32))*'Calcification Rates'!$H$32</f>
        <v>22.005646062469616</v>
      </c>
      <c r="AS105" s="2">
        <f>(2*('Calcification Rates'!$F$32-'Calcification Rates'!$G$32)*('Calcification Rates'!$H$32-'Calcification Rates'!$I$32))+(0.1*('Calcification Rates'!$F$32-'Calcification Rates'!$G$32)*($A105+(2*'Calcification Rates'!$F$32-'Calcification Rates'!$G$32)))*('Calcification Rates'!$H$32-'Calcification Rates'!$I$32)</f>
        <v>12.843157274509339</v>
      </c>
      <c r="AT105" s="2">
        <f>(2*('Calcification Rates'!$F$32+'Calcification Rates'!$G$32)*('Calcification Rates'!$H$32+'Calcification Rates'!$I$32))+(0.1*('Calcification Rates'!$F$32+'Calcification Rates'!$G$32)*($A105+(2*'Calcification Rates'!$F$32+'Calcification Rates'!$G$32)))*('Calcification Rates'!$H$32+'Calcification Rates'!$I$32)</f>
        <v>33.598321094701227</v>
      </c>
      <c r="AU105" s="2">
        <f>((((((((($A105*2)/PI())/2)+'Calcification Rates'!$F$36)^2)*PI())/2))-((((((($A105*2)/PI())/2)^2)*PI())/2)))*'Calcification Rates'!$H$36</f>
        <v>135.03142896600318</v>
      </c>
      <c r="AV105" s="2">
        <f>((((((((($A105*2)/PI())/2)+('Calcification Rates'!$F$36-'Calcification Rates'!$G$36))^2)*PI())/2))-((((((($A105*2)/PI())/2)^2)*PI())/2)))*('Calcification Rates'!$H$36-'Calcification Rates'!$I$36)</f>
        <v>103.69266689815166</v>
      </c>
      <c r="AW105" s="2">
        <f>((((((((($A105*2)/PI())/2)+('Calcification Rates'!$F$36+'Calcification Rates'!$G$36))^2)*PI())/2))-((((((($A105*2)/PI())/2)^2)*PI())/2)))*('Calcification Rates'!$H$36+'Calcification Rates'!$I$36)</f>
        <v>169.86616848094809</v>
      </c>
      <c r="AX105" s="2">
        <f>$A105*'Calcification Rates'!$F$37*'Calcification Rates'!$H$37</f>
        <v>133.11664771885523</v>
      </c>
      <c r="AY105" s="2">
        <f>$A105*('Calcification Rates'!$F$37-'Calcification Rates'!$G$37)*('Calcification Rates'!$H$37-'Calcification Rates'!$I$37)</f>
        <v>102.46899147676328</v>
      </c>
      <c r="AZ105" s="2">
        <f>$A105*('Calcification Rates'!$F$37+'Calcification Rates'!$G$37)*('Calcification Rates'!$H$37+'Calcification Rates'!$I$37)</f>
        <v>167.05520372546758</v>
      </c>
      <c r="BA105" s="2">
        <f>$A105*'Calcification Rates'!$F$38*'Calcification Rates'!$H$38</f>
        <v>198.11795933333335</v>
      </c>
      <c r="BB105" s="2">
        <f>$A105*('Calcification Rates'!$F$38-'Calcification Rates'!$G$38)*('Calcification Rates'!$H$38-'Calcification Rates'!$I$38)</f>
        <v>151.16550921212124</v>
      </c>
      <c r="BC105" s="2">
        <f>$A105*('Calcification Rates'!$F$38+'Calcification Rates'!$G$38)*('Calcification Rates'!$H$38+'Calcification Rates'!$I$38)</f>
        <v>250.54183500000005</v>
      </c>
      <c r="BD105" s="2">
        <f>(2*'Calcification Rates'!$F$39*'Calcification Rates'!$H$39)+0.1*'Calcification Rates'!$F$39*(AN105+(2*'Calcification Rates'!$F$39))*'Calcification Rates'!$H$39</f>
        <v>9.8295071336722639</v>
      </c>
      <c r="BE105" s="2">
        <f>(2*('Calcification Rates'!$F$39-'Calcification Rates'!$G$39)*('Calcification Rates'!$H$39-'Calcification Rates'!$I$39))+(0.1*('Calcification Rates'!$F$39-'Calcification Rates'!$G$39)*(AN105+(2*'Calcification Rates'!$F$39-'Calcification Rates'!$G$39)))*('Calcification Rates'!$H$39-'Calcification Rates'!$I$39)</f>
        <v>5.7185053439012883</v>
      </c>
      <c r="BF105" s="2">
        <f>(2*('Calcification Rates'!$F$39+'Calcification Rates'!$G$39)*('Calcification Rates'!$H$39+'Calcification Rates'!$I$39))+(0.1*('Calcification Rates'!$F$39+'Calcification Rates'!$G$39)*(AN105+(2*'Calcification Rates'!$F$39+'Calcification Rates'!$G$39)))*('Calcification Rates'!$H$39+'Calcification Rates'!$I$39)</f>
        <v>15.055341096842188</v>
      </c>
      <c r="BG105" s="2">
        <f>((((((((($A105*2)/PI())/2)+'Calcification Rates'!$F$40)^2)*PI())/2))-((((((($A105*2)/PI())/2)^2)*PI())/2)))*'Calcification Rates'!$H$40</f>
        <v>135.03142896600318</v>
      </c>
      <c r="BH105" s="2">
        <f>((((((((($A105*2)/PI())/2)+('Calcification Rates'!$F$40-'Calcification Rates'!$G$40))^2)*PI())/2))-((((((($A105*2)/PI())/2)^2)*PI())/2)))*('Calcification Rates'!$H$40-'Calcification Rates'!$I$40)</f>
        <v>103.69266689815166</v>
      </c>
      <c r="BI105" s="2">
        <f>((((((((($A105*2)/PI())/2)+('Calcification Rates'!$F$40+'Calcification Rates'!$G$40))^2)*PI())/2))-((((((($A105*2)/PI())/2)^2)*PI())/2)))*('Calcification Rates'!$H$40+'Calcification Rates'!$I$40)</f>
        <v>169.86616848094809</v>
      </c>
      <c r="BJ105" s="2">
        <f>((((((((($A105*2)/PI())/2)+'Calcification Rates'!$F$41)^2)*PI())/2))-((((((($A105*2)/PI())/2)^2)*PI())/2)))*'Calcification Rates'!$H$41</f>
        <v>155.43839595057756</v>
      </c>
      <c r="BK105" s="2">
        <f>((((((((($A105*2)/PI())/2)+('Calcification Rates'!$F$41-'Calcification Rates'!$G$41))^2)*PI())/2))-((((((($A105*2)/PI())/2)^2)*PI())/2)))*('Calcification Rates'!$H$41-'Calcification Rates'!$I$41)</f>
        <v>124.91317508024781</v>
      </c>
      <c r="BL105" s="2">
        <f>((((((((($A105*2)/PI())/2)+('Calcification Rates'!$F$41+'Calcification Rates'!$G$41))^2)*PI())/2))-((((((($A105*2)/PI())/2)^2)*PI())/2)))*('Calcification Rates'!$H$41+'Calcification Rates'!$I$41)</f>
        <v>188.95530582580997</v>
      </c>
      <c r="BM105" s="2">
        <f>((((1-'Calcification Rates'!$J$42)*$A105)*'Calcification Rates'!$F$42*0.1)+('Calcification Rates'!$J$42*$A105*'Calcification Rates'!$F$42))*'Calcification Rates'!$H$42</f>
        <v>40.407138366616536</v>
      </c>
      <c r="BN105" s="2">
        <f>((((1-'Calcification Rates'!$J$42)*BI105)*(('Calcification Rates'!$F$42-'Calcification Rates'!$G$42)*0.1))+('Calcification Rates'!$J$42*BI105*('Calcification Rates'!$F$42-'Calcification Rates'!$G$42)))*('Calcification Rates'!$H$42-'Calcification Rates'!$I$42)</f>
        <v>50.242501099347479</v>
      </c>
      <c r="BO105" s="2">
        <f>((((1-'Calcification Rates'!$J$42)*BI105)*(('Calcification Rates'!$F$42+'Calcification Rates'!$G$42)*0.1))+('Calcification Rates'!$J$42*BI105*('Calcification Rates'!$F$42+'Calcification Rates'!$G$42)))*('Calcification Rates'!$H$42+'Calcification Rates'!$I$42)</f>
        <v>85.125190283023571</v>
      </c>
      <c r="BP105" s="2">
        <f>(2*'Calcification Rates'!$F$43*'Calcification Rates'!$H$43)+0.1*'Calcification Rates'!$F$43*($A105+(2*'Calcification Rates'!$F$43))*'Calcification Rates'!$H$43</f>
        <v>22.005646062469616</v>
      </c>
      <c r="BQ105" s="2">
        <f>(2*('Calcification Rates'!$F$43-'Calcification Rates'!$G$43)*('Calcification Rates'!$H$43-'Calcification Rates'!$I$43))+(0.1*('Calcification Rates'!$F$43-'Calcification Rates'!$G$43)*($A105+(2*'Calcification Rates'!$F$43-'Calcification Rates'!$G$43)))*('Calcification Rates'!$H$43-'Calcification Rates'!$I$43)</f>
        <v>12.843157274509339</v>
      </c>
      <c r="BR105" s="2">
        <f>(2*('Calcification Rates'!$F$43+'Calcification Rates'!$G$43)*('Calcification Rates'!$H$43+'Calcification Rates'!$I$43))+(0.1*('Calcification Rates'!$F$43+'Calcification Rates'!$G$43)*($A105+(2*'Calcification Rates'!$F$43+'Calcification Rates'!$G$43)))*('Calcification Rates'!$H$43+'Calcification Rates'!$I$43)</f>
        <v>33.598321094701227</v>
      </c>
      <c r="BS105" s="2">
        <f>$A105*'Calcification Rates'!$F$44*'Calcification Rates'!$H$44</f>
        <v>164.41981555555557</v>
      </c>
      <c r="BT105" s="2">
        <f>$A105*('Calcification Rates'!$F$44-'Calcification Rates'!$G$44)*('Calcification Rates'!$H$44-'Calcification Rates'!$I$44)</f>
        <v>122.35252880739769</v>
      </c>
      <c r="BU105" s="2">
        <f>$A105*('Calcification Rates'!$F$44+'Calcification Rates'!$G$44)*('Calcification Rates'!$H$44+'Calcification Rates'!$I$44)</f>
        <v>211.21340418575426</v>
      </c>
      <c r="BV105" s="2">
        <f>(2*'Calcification Rates'!$F$45*'Calcification Rates'!$H$45)+0.1*'Calcification Rates'!$F$45*($A105+(2*'Calcification Rates'!$F$45))*'Calcification Rates'!$H$45</f>
        <v>22.005646062469616</v>
      </c>
      <c r="BW105" s="2">
        <f>(2*('Calcification Rates'!$F$45-'Calcification Rates'!$G$45)*('Calcification Rates'!$H$45-'Calcification Rates'!$I$45))+(0.1*('Calcification Rates'!$F$45-'Calcification Rates'!$G$45)*($A105+(2*'Calcification Rates'!$F$45-'Calcification Rates'!$G$45)))*('Calcification Rates'!$H$45-'Calcification Rates'!$I$45)</f>
        <v>12.843157274509339</v>
      </c>
      <c r="BX105" s="2">
        <f>(2*('Calcification Rates'!$F$45+'Calcification Rates'!$G$45)*('Calcification Rates'!$H$45+'Calcification Rates'!$I$45))+(0.1*('Calcification Rates'!$F$45+'Calcification Rates'!$G$45)*($A105+(2*'Calcification Rates'!$F$45+'Calcification Rates'!$G$45)))*('Calcification Rates'!$H$45+'Calcification Rates'!$I$45)</f>
        <v>33.598321094701227</v>
      </c>
      <c r="BY105" s="2">
        <f>$A105*'Calcification Rates'!$F$46*'Calcification Rates'!$H$46</f>
        <v>41.776800000000001</v>
      </c>
      <c r="BZ105" s="2">
        <f>$A105*('Calcification Rates'!$F$46-'Calcification Rates'!$G$46)*('Calcification Rates'!$H$46-'Calcification Rates'!$I$46)</f>
        <v>32.220975000000003</v>
      </c>
      <c r="CA105" s="2">
        <f>$A105*('Calcification Rates'!$F$46+'Calcification Rates'!$G$46)*('Calcification Rates'!$H$46+'Calcification Rates'!$I$46)</f>
        <v>52.305975000000004</v>
      </c>
      <c r="CB105" s="2">
        <f>(2*'Calcification Rates'!$F$47*'Calcification Rates'!$H$47)+0.1*'Calcification Rates'!$F$47*(BL105+(2*'Calcification Rates'!$F$47))*'Calcification Rates'!$H$47</f>
        <v>37.086026853119598</v>
      </c>
      <c r="CC105" s="2">
        <f>(2*('Calcification Rates'!$F$47-'Calcification Rates'!$G$47)*('Calcification Rates'!$H$47-'Calcification Rates'!$I$47))+(0.1*('Calcification Rates'!$F$47-'Calcification Rates'!$G$47)*(BL105+(2*'Calcification Rates'!$F$47-'Calcification Rates'!$G$47)))*('Calcification Rates'!$H$47-'Calcification Rates'!$I$47)</f>
        <v>21.667174866843204</v>
      </c>
      <c r="CD105" s="2">
        <f>(2*('Calcification Rates'!$F$47+'Calcification Rates'!$G$47)*('Calcification Rates'!$H$47+'Calcification Rates'!$I$47))+(0.1*('Calcification Rates'!$F$47+'Calcification Rates'!$G$47)*(BL105+(2*'Calcification Rates'!$F$47+'Calcification Rates'!$G$47)))*('Calcification Rates'!$H$47+'Calcification Rates'!$I$47)</f>
        <v>56.564156241322728</v>
      </c>
      <c r="CE105" s="2">
        <f>(2*'Calcification Rates'!$F$48*'Calcification Rates'!$H$48)+0.1*'Calcification Rates'!$F$48*($A105+(2*'Calcification Rates'!$F$48))*'Calcification Rates'!$H$48</f>
        <v>22.005646062469616</v>
      </c>
      <c r="CF105" s="2">
        <f>(2*('Calcification Rates'!$F$48-'Calcification Rates'!$G$48)*('Calcification Rates'!$H$48-'Calcification Rates'!$I$48))+(0.1*('Calcification Rates'!$F$48-'Calcification Rates'!$G$48)*($A105+(2*'Calcification Rates'!$F$48-'Calcification Rates'!$G$48)))*('Calcification Rates'!$H$48-'Calcification Rates'!$I$48)</f>
        <v>12.843157274509339</v>
      </c>
      <c r="CG105" s="2">
        <f>(2*('Calcification Rates'!$F$48+'Calcification Rates'!$G$48)*('Calcification Rates'!$H$48+'Calcification Rates'!$I$48))+(0.1*('Calcification Rates'!$F$48+'Calcification Rates'!$G$48)*($A105+(2*'Calcification Rates'!$F$48+'Calcification Rates'!$G$48)))*('Calcification Rates'!$H$48+'Calcification Rates'!$I$48)</f>
        <v>33.598321094701227</v>
      </c>
      <c r="CH105" s="2">
        <f>((((1-'Calcification Rates'!$J$52)*$A105)*'Calcification Rates'!$F$52*0.1)+('Calcification Rates'!$J$52*$A105*'Calcification Rates'!$F$52))*'Calcification Rates'!$H$52</f>
        <v>228.11087403999997</v>
      </c>
      <c r="CI105" s="2">
        <f>((((1-'Calcification Rates'!$J$52)*$A105)*(('Calcification Rates'!$F$52-'Calcification Rates'!$G$52)*0.1))+('Calcification Rates'!$J$52*$A105*('Calcification Rates'!$F$52-'Calcification Rates'!$G$52)))*('Calcification Rates'!$H$52-'Calcification Rates'!$I$52)</f>
        <v>149.32458659278882</v>
      </c>
      <c r="CJ105" s="2">
        <f>((((1-'Calcification Rates'!$J$52)*$A105)*(('Calcification Rates'!$F$52+'Calcification Rates'!$G$52)*0.1))+('Calcification Rates'!$J$52*$A105*('Calcification Rates'!$F$52+'Calcification Rates'!$G$52)))*('Calcification Rates'!$H$52+'Calcification Rates'!$I$52)</f>
        <v>322.72552780649136</v>
      </c>
      <c r="CK105" s="2">
        <f>((((1-'Calcification Rates'!$J$53)*$A105)*'Calcification Rates'!$F$53*0.1)+('Calcification Rates'!$J$53*$A105*'Calcification Rates'!$F$53))*'Calcification Rates'!$H$53</f>
        <v>272.97723436109101</v>
      </c>
      <c r="CL105" s="2">
        <f>((((1-'Calcification Rates'!$J$53)*$A105)*(('Calcification Rates'!$F$53-'Calcification Rates'!$G$53)*0.1))+('Calcification Rates'!$J$53*$A105*('Calcification Rates'!$F$53-'Calcification Rates'!$G$53)))*('Calcification Rates'!$H$53-'Calcification Rates'!$I$53)</f>
        <v>188.92367211236041</v>
      </c>
      <c r="CM105" s="2">
        <f>((((1-'Calcification Rates'!$J$53)*$A105)*(('Calcification Rates'!$F$53+'Calcification Rates'!$G$53)*0.1))+('Calcification Rates'!$J$53*$A105*('Calcification Rates'!$F$53+'Calcification Rates'!$G$53)))*('Calcification Rates'!$H$53+'Calcification Rates'!$I$53)</f>
        <v>372.40984320815699</v>
      </c>
      <c r="CN105" s="2">
        <f>((((1-'Calcification Rates'!$J$54)*$A105)*'Calcification Rates'!$F$54*0.1)+('Calcification Rates'!$J$54*$A105*'Calcification Rates'!$F$54))*'Calcification Rates'!$H$54</f>
        <v>232.73469295621695</v>
      </c>
      <c r="CO105" s="2">
        <f>((((1-'Calcification Rates'!$J$54)*$A105)*(('Calcification Rates'!$F$54-'Calcification Rates'!$G$54)*0.1))+('Calcification Rates'!$J$54*$A105*('Calcification Rates'!$F$54-'Calcification Rates'!$G$54)))*('Calcification Rates'!$H$54-'Calcification Rates'!$I$54)</f>
        <v>166.46079290927511</v>
      </c>
      <c r="CP105" s="2">
        <f>((((1-'Calcification Rates'!$J$54)*$A105)*(('Calcification Rates'!$F$54+'Calcification Rates'!$G$54)*0.1))+('Calcification Rates'!$J$54*$A105*('Calcification Rates'!$F$54+'Calcification Rates'!$G$54)))*('Calcification Rates'!$H$54+'Calcification Rates'!$I$54)</f>
        <v>309.54260377553948</v>
      </c>
      <c r="CQ105" s="2">
        <f>((((1-'Calcification Rates'!$J$55)*$A105)*'Calcification Rates'!$F$55*0.1)+('Calcification Rates'!$J$55*$A105*'Calcification Rates'!$F$55))*'Calcification Rates'!$H$55</f>
        <v>232.75249197239586</v>
      </c>
      <c r="CR105" s="2">
        <f>((((1-'Calcification Rates'!$J$55)*$A105)*(('Calcification Rates'!$F$55-'Calcification Rates'!$G$55)*0.1))+('Calcification Rates'!$J$55*$A105*('Calcification Rates'!$F$55-'Calcification Rates'!$G$55)))*('Calcification Rates'!$H$55-'Calcification Rates'!$I$55)</f>
        <v>170.07830192737293</v>
      </c>
      <c r="CS105" s="2">
        <f>((((1-'Calcification Rates'!$J$55)*$A105)*(('Calcification Rates'!$F$55+'Calcification Rates'!$G$55)*0.1))+('Calcification Rates'!$J$55*$A105*('Calcification Rates'!$F$55+'Calcification Rates'!$G$55)))*('Calcification Rates'!$H$55+'Calcification Rates'!$I$55)</f>
        <v>304.95778226910221</v>
      </c>
      <c r="CT105" s="2">
        <f>((((1-'Calcification Rates'!$J$56)*$A105)*'Calcification Rates'!$F$56*0.1)+('Calcification Rates'!$J$56*$A105*'Calcification Rates'!$F$56))*'Calcification Rates'!$H$56</f>
        <v>224.81463748333334</v>
      </c>
      <c r="CU105" s="2">
        <f>((((1-'Calcification Rates'!$J$56)*$A105)*(('Calcification Rates'!$F$56-'Calcification Rates'!$G$56)*0.1))+('Calcification Rates'!$J$56*$A105*('Calcification Rates'!$F$56-'Calcification Rates'!$G$56)))*('Calcification Rates'!$H$56-'Calcification Rates'!$I$56)</f>
        <v>166.58639480548865</v>
      </c>
      <c r="CV105" s="2">
        <f>((((1-'Calcification Rates'!$J$56)*$A105)*(('Calcification Rates'!$F$56+'Calcification Rates'!$G$56)*0.1))+('Calcification Rates'!$J$56*$A105*('Calcification Rates'!$F$56+'Calcification Rates'!$G$56)))*('Calcification Rates'!$H$56+'Calcification Rates'!$I$56)</f>
        <v>291.60615226376683</v>
      </c>
      <c r="CW105" s="2">
        <f>((((1-'Calcification Rates'!$J$57)*$A105)*'Calcification Rates'!$F$57*0.1)+('Calcification Rates'!$J$57*$A105*'Calcification Rates'!$F$57))*'Calcification Rates'!$H$57</f>
        <v>229.92406106249996</v>
      </c>
      <c r="CX105" s="2">
        <f>((((1-'Calcification Rates'!$J$57)*$A105)*(('Calcification Rates'!$F$57-'Calcification Rates'!$G$57)*0.1))+('Calcification Rates'!$J$57*$A105*('Calcification Rates'!$F$57-'Calcification Rates'!$G$57)))*('Calcification Rates'!$H$57-'Calcification Rates'!$I$57)</f>
        <v>150.56847222803782</v>
      </c>
      <c r="CY105" s="2">
        <f>((((1-'Calcification Rates'!$J$57)*$A105)*(('Calcification Rates'!$F$57+'Calcification Rates'!$G$57)*0.1))+('Calcification Rates'!$J$57*$A105*('Calcification Rates'!$F$57+'Calcification Rates'!$G$57)))*('Calcification Rates'!$H$57+'Calcification Rates'!$I$57)</f>
        <v>323.55177006794349</v>
      </c>
      <c r="CZ105" s="2">
        <f>((((1-'Calcification Rates'!$J$58)*$A105)*'Calcification Rates'!$F$58*0.1)+('Calcification Rates'!$J$58*$A105*'Calcification Rates'!$F$58))*'Calcification Rates'!$H$58</f>
        <v>232.73469295621695</v>
      </c>
      <c r="DA105" s="2">
        <f>((((1-'Calcification Rates'!$J$58)*$A105)*(('Calcification Rates'!$F$58-'Calcification Rates'!$G$58)*0.1))+('Calcification Rates'!$J$58*$A105*('Calcification Rates'!$F$58-'Calcification Rates'!$G$58)))*('Calcification Rates'!$H$58-'Calcification Rates'!$I$58)</f>
        <v>166.46079290927511</v>
      </c>
      <c r="DB105" s="2">
        <f>((((1-'Calcification Rates'!$J$58)*$A105)*(('Calcification Rates'!$F$58+'Calcification Rates'!$G$58)*0.1))+('Calcification Rates'!$J$58*$A105*('Calcification Rates'!$F$58+'Calcification Rates'!$G$58)))*('Calcification Rates'!$H$58+'Calcification Rates'!$I$58)</f>
        <v>309.54260377553948</v>
      </c>
      <c r="DC105" s="2">
        <f>((((1-'Calcification Rates'!$J$59)*$A105)*'Calcification Rates'!$F$59*0.1)+('Calcification Rates'!$J$59*$A105*'Calcification Rates'!$F$59))*'Calcification Rates'!$H$59</f>
        <v>192.93388967999999</v>
      </c>
      <c r="DD105" s="2">
        <f>((((1-'Calcification Rates'!$J$59)*$A105)*(('Calcification Rates'!$F$59-'Calcification Rates'!$G$59)*0.1))+('Calcification Rates'!$J$59*$A105*('Calcification Rates'!$F$59-'Calcification Rates'!$G$59)))*('Calcification Rates'!$H$59-'Calcification Rates'!$I$59)</f>
        <v>149.66844509999996</v>
      </c>
      <c r="DE105" s="2">
        <f>((((1-'Calcification Rates'!$J$59)*$A105)*(('Calcification Rates'!$F$59+'Calcification Rates'!$G$59)*0.1))+('Calcification Rates'!$J$59*$A105*('Calcification Rates'!$F$59+'Calcification Rates'!$G$59)))*('Calcification Rates'!$H$59+'Calcification Rates'!$I$59)</f>
        <v>240.30192108</v>
      </c>
      <c r="DF105" s="2">
        <f>((((1-'Calcification Rates'!$J$60)*$A105)*'Calcification Rates'!$F$60*0.1)+('Calcification Rates'!$J$60*$A105*'Calcification Rates'!$F$60))*'Calcification Rates'!$H$60</f>
        <v>250.65321442682927</v>
      </c>
      <c r="DG105" s="2">
        <f>((((1-'Calcification Rates'!$J$60)*$A105)*(('Calcification Rates'!$F$60-'Calcification Rates'!$G$60)*0.1))+('Calcification Rates'!$J$60*$A105*('Calcification Rates'!$F$60-'Calcification Rates'!$G$60)))*('Calcification Rates'!$H$60-'Calcification Rates'!$I$60)</f>
        <v>191.50202482260411</v>
      </c>
      <c r="DH105" s="2">
        <f>((((1-'Calcification Rates'!$J$60)*$A105)*(('Calcification Rates'!$F$60+'Calcification Rates'!$G$60)*0.1))+('Calcification Rates'!$J$60*$A105*('Calcification Rates'!$F$60+'Calcification Rates'!$G$60)))*('Calcification Rates'!$H$60+'Calcification Rates'!$I$60)</f>
        <v>317.52239804932702</v>
      </c>
      <c r="DI105" s="2">
        <f>((((1-'Calcification Rates'!$J$61)*$A105)*'Calcification Rates'!$F$61*0.1)+('Calcification Rates'!$J$61*$A105*'Calcification Rates'!$F$61))*'Calcification Rates'!$H$61</f>
        <v>232.73469295621695</v>
      </c>
      <c r="DJ105" s="2">
        <f>((((1-'Calcification Rates'!$J$61)*$A105)*(('Calcification Rates'!$F$61-'Calcification Rates'!$G$61)*0.1))+('Calcification Rates'!$J$61*$A105*('Calcification Rates'!$F$61-'Calcification Rates'!$G$61)))*('Calcification Rates'!$H$61-'Calcification Rates'!$I$61)</f>
        <v>166.46079290927511</v>
      </c>
      <c r="DK105" s="2">
        <f>((((1-'Calcification Rates'!$J$61)*$A105)*(('Calcification Rates'!$F$61+'Calcification Rates'!$G$61)*0.1))+('Calcification Rates'!$J$61*$A105*('Calcification Rates'!$F$61+'Calcification Rates'!$G$61)))*('Calcification Rates'!$H$61+'Calcification Rates'!$I$61)</f>
        <v>309.54260377553948</v>
      </c>
      <c r="DL105" s="2">
        <f>(2*'Calcification Rates'!$F$62*'Calcification Rates'!$H$62)+0.1*'Calcification Rates'!$F$62*(CV105+(2*'Calcification Rates'!$F$62))*'Calcification Rates'!$H$62</f>
        <v>55.09554747426666</v>
      </c>
      <c r="DM105" s="2">
        <f>(2*('Calcification Rates'!$F$62-'Calcification Rates'!$G$62)*('Calcification Rates'!$H$62-'Calcification Rates'!$I$62))+(0.1*('Calcification Rates'!$F$62-'Calcification Rates'!$G$62)*(CV105+(2*'Calcification Rates'!$F$62-'Calcification Rates'!$G$62)))*('Calcification Rates'!$H$62-'Calcification Rates'!$I$62)</f>
        <v>32.205126726058268</v>
      </c>
      <c r="DN105" s="2">
        <f>(2*('Calcification Rates'!$F$62+'Calcification Rates'!$G$62)*('Calcification Rates'!$H$62+'Calcification Rates'!$I$62))+(0.1*('Calcification Rates'!$F$62+'Calcification Rates'!$G$62)*(CV105+(2*'Calcification Rates'!$F$62+'Calcification Rates'!$G$62)))*('Calcification Rates'!$H$62+'Calcification Rates'!$I$62)</f>
        <v>83.990763526424104</v>
      </c>
      <c r="DO105" s="2">
        <f>((((((((($A105*2)/PI())/2)+'Calcification Rates'!$F$63)^2)*PI())/2))-((((((($A105*2)/PI())/2)^2)*PI())/2)))*'Calcification Rates'!$H$63</f>
        <v>109.54626764881471</v>
      </c>
      <c r="DP105" s="2">
        <f>((((((((($A105*2)/PI())/2)+('Calcification Rates'!$F$63-'Calcification Rates'!$G$63))^2)*PI())/2))-((((((($A105*2)/PI())/2)^2)*PI())/2)))*('Calcification Rates'!$H$63-'Calcification Rates'!$I$63)</f>
        <v>80.719368790502969</v>
      </c>
      <c r="DQ105" s="2">
        <f>((((((((($A105*2)/PI())/2)+('Calcification Rates'!$F$63+'Calcification Rates'!$G$63))^2)*PI())/2))-((((((($A105*2)/PI())/2)^2)*PI())/2)))*('Calcification Rates'!$H$63+'Calcification Rates'!$I$63)</f>
        <v>141.58705247564021</v>
      </c>
      <c r="DR105" s="2">
        <f>(2*'Calcification Rates'!$F$64*'Calcification Rates'!$H$64)+0.1*'Calcification Rates'!$F$64*($A105+(2*'Calcification Rates'!$F$64))*'Calcification Rates'!$H$64</f>
        <v>22.005646062469616</v>
      </c>
      <c r="DS105" s="2">
        <f>(2*('Calcification Rates'!$F$64-'Calcification Rates'!$G$64)*('Calcification Rates'!$H$64-'Calcification Rates'!$I$64))+(0.1*('Calcification Rates'!$F$64-'Calcification Rates'!$G$64)*($A105+(2*'Calcification Rates'!$F$64-'Calcification Rates'!$G$64)))*('Calcification Rates'!$H$64-'Calcification Rates'!$I$64)</f>
        <v>12.843157274509339</v>
      </c>
      <c r="DT105" s="2">
        <f>(2*('Calcification Rates'!$F$64+'Calcification Rates'!$G$64)*('Calcification Rates'!$H$64+'Calcification Rates'!$I$64))+(0.1*('Calcification Rates'!$F$64+'Calcification Rates'!$G$64)*($A105+(2*'Calcification Rates'!$F$64+'Calcification Rates'!$G$64)))*('Calcification Rates'!$H$64+'Calcification Rates'!$I$64)</f>
        <v>33.598321094701227</v>
      </c>
      <c r="DU105" s="2">
        <f>((((((((($A105*2)/PI())/2)+'Calcification Rates'!$F$65)^2)*PI())/2))-((((((($A105*2)/PI())/2)^2)*PI())/2)))*'Calcification Rates'!$H$65</f>
        <v>109.54626764881471</v>
      </c>
      <c r="DV105" s="2">
        <f>((((((((($A105*2)/PI())/2)+('Calcification Rates'!$F$65-'Calcification Rates'!$G$65))^2)*PI())/2))-((((((($A105*2)/PI())/2)^2)*PI())/2)))*('Calcification Rates'!$H$65-'Calcification Rates'!$I$65)</f>
        <v>80.719368790502969</v>
      </c>
      <c r="DW105" s="2">
        <f>((((((((($A105*2)/PI())/2)+('Calcification Rates'!$F$65+'Calcification Rates'!$G$65))^2)*PI())/2))-((((((($A105*2)/PI())/2)^2)*PI())/2)))*('Calcification Rates'!$H$65+'Calcification Rates'!$I$65)</f>
        <v>141.58705247564021</v>
      </c>
      <c r="DX105" s="2">
        <f>(2*'Calcification Rates'!$F$66*'Calcification Rates'!$H$66)+0.1*'Calcification Rates'!$F$66*(DH105+(2*'Calcification Rates'!$F$66))*'Calcification Rates'!$H$66</f>
        <v>59.642408791965224</v>
      </c>
      <c r="DY105" s="2">
        <f>(2*('Calcification Rates'!$F$66-'Calcification Rates'!$G$66)*('Calcification Rates'!$H$66-'Calcification Rates'!$I$66))+(0.1*('Calcification Rates'!$F$66-'Calcification Rates'!$G$66)*(DH105+(2*'Calcification Rates'!$F$66-'Calcification Rates'!$G$66)))*('Calcification Rates'!$H$66-'Calcification Rates'!$I$66)</f>
        <v>34.86564205483235</v>
      </c>
      <c r="DZ105" s="2">
        <f>(2*('Calcification Rates'!$F$66+'Calcification Rates'!$G$66)*('Calcification Rates'!$H$66+'Calcification Rates'!$I$66))+(0.1*('Calcification Rates'!$F$66+'Calcification Rates'!$G$66)*(DH105+(2*'Calcification Rates'!$F$66+'Calcification Rates'!$G$66)))*('Calcification Rates'!$H$66+'Calcification Rates'!$I$66)</f>
        <v>90.915155483526306</v>
      </c>
      <c r="EA105" s="2">
        <f>((((((((($A105*2)/PI())/2)+'Calcification Rates'!$F$67)^2)*PI())/2))-((((((($A105*2)/PI())/2)^2)*PI())/2)))*'Calcification Rates'!$H$67</f>
        <v>109.54626764881471</v>
      </c>
      <c r="EB105" s="2">
        <f>((((((((($A105*2)/PI())/2)+('Calcification Rates'!$F$67-'Calcification Rates'!$G$67))^2)*PI())/2))-((((((($A105*2)/PI())/2)^2)*PI())/2)))*('Calcification Rates'!$H$67-'Calcification Rates'!$I$67)</f>
        <v>80.719368790502969</v>
      </c>
      <c r="EC105" s="2">
        <f>((((((((($A105*2)/PI())/2)+('Calcification Rates'!$F$67+'Calcification Rates'!$G$67))^2)*PI())/2))-((((((($A105*2)/PI())/2)^2)*PI())/2)))*('Calcification Rates'!$H$67+'Calcification Rates'!$I$67)</f>
        <v>141.58705247564021</v>
      </c>
      <c r="ED105" s="2">
        <f>((((((((($A105*2)/PI())/2)+'Calcification Rates'!$F$68)^2)*PI())/2))-((((((($A105*2)/PI())/2)^2)*PI())/2)))*'Calcification Rates'!$H$68</f>
        <v>109.54626764881471</v>
      </c>
      <c r="EE105" s="2">
        <f>((((((((($A105*2)/PI())/2)+('Calcification Rates'!$F$68-'Calcification Rates'!$G$68))^2)*PI())/2))-((((((($A105*2)/PI())/2)^2)*PI())/2)))*('Calcification Rates'!$H$68-'Calcification Rates'!$I$68)</f>
        <v>80.719368790502969</v>
      </c>
      <c r="EF105" s="2">
        <f>((((((((($A105*2)/PI())/2)+('Calcification Rates'!$F$68+'Calcification Rates'!$G$68))^2)*PI())/2))-((((((($A105*2)/PI())/2)^2)*PI())/2)))*('Calcification Rates'!$H$68+'Calcification Rates'!$I$68)</f>
        <v>141.58705247564021</v>
      </c>
      <c r="EG105" s="2">
        <f>((((1-'Calcification Rates'!$J$69)*$A105)*'Calcification Rates'!$F$69*0.1)+('Calcification Rates'!$J$69*$A105*'Calcification Rates'!$F$69))*'Calcification Rates'!$H$69</f>
        <v>31.613475850000004</v>
      </c>
      <c r="EH105" s="2">
        <f>((((1-'Calcification Rates'!$J$69)*EC105)*(('Calcification Rates'!$F$69-'Calcification Rates'!$G$69)*0.1))+('Calcification Rates'!$J$69*EC105*('Calcification Rates'!$F$69-'Calcification Rates'!$G$69)))*('Calcification Rates'!$H$69-'Calcification Rates'!$I$69)</f>
        <v>32.113036496885499</v>
      </c>
      <c r="EI105" s="2">
        <f>((((1-'Calcification Rates'!$J$69)*EC105)*(('Calcification Rates'!$F$69+'Calcification Rates'!$G$69)*0.1))+('Calcification Rates'!$J$69*EC105*('Calcification Rates'!$F$69+'Calcification Rates'!$G$69)))*('Calcification Rates'!$H$69+'Calcification Rates'!$I$69)</f>
        <v>56.007402169157132</v>
      </c>
      <c r="EJ105" s="2">
        <f>(2*'Calcification Rates'!$F$70*'Calcification Rates'!$H$70)+0.1*'Calcification Rates'!$F$70*(DT105+(2*'Calcification Rates'!$F$70))*'Calcification Rates'!$H$70</f>
        <v>9.8295071336722639</v>
      </c>
      <c r="EK105" s="2">
        <f>(2*('Calcification Rates'!$F$70-'Calcification Rates'!$G$70)*('Calcification Rates'!$H$70-'Calcification Rates'!$I$70))+(0.1*('Calcification Rates'!$F$70-'Calcification Rates'!$G$70)*(DT105+(2*'Calcification Rates'!$F$70-'Calcification Rates'!$G$70)))*('Calcification Rates'!$H$70-'Calcification Rates'!$I$70)</f>
        <v>5.7185053439012883</v>
      </c>
      <c r="EL105" s="2">
        <f>(2*('Calcification Rates'!$F$70+'Calcification Rates'!$G$70)*('Calcification Rates'!$H$70+'Calcification Rates'!$I$70))+(0.1*('Calcification Rates'!$F$70+'Calcification Rates'!$G$70)*(DT105+(2*'Calcification Rates'!$F$70+'Calcification Rates'!$G$70)))*('Calcification Rates'!$H$70+'Calcification Rates'!$I$70)</f>
        <v>15.055341096842188</v>
      </c>
      <c r="EM105" s="2">
        <f>((((1-'Calcification Rates'!$J$71)*$A105)*'Calcification Rates'!$F$71*0.1)+('Calcification Rates'!$J$71*$A105*'Calcification Rates'!$F$71))*'Calcification Rates'!$H$71</f>
        <v>232.73469295621695</v>
      </c>
      <c r="EN105" s="2">
        <f>((((1-'Calcification Rates'!$J$71)*$A105)*(('Calcification Rates'!$F$71-'Calcification Rates'!$G$71)*0.1))+('Calcification Rates'!$J$71*$A105*('Calcification Rates'!$F$71-'Calcification Rates'!$G$71)))*('Calcification Rates'!$H$71-'Calcification Rates'!$I$71)</f>
        <v>166.46079290927511</v>
      </c>
      <c r="EO105" s="2">
        <f>((((1-'Calcification Rates'!$J$71)*$A105)*(('Calcification Rates'!$F$71+'Calcification Rates'!$G$71)*0.1))+('Calcification Rates'!$J$71*$A105*('Calcification Rates'!$F$71+'Calcification Rates'!$G$71)))*('Calcification Rates'!$H$71+'Calcification Rates'!$I$71)</f>
        <v>309.54260377553948</v>
      </c>
      <c r="EP105" s="2">
        <f>(2*'Calcification Rates'!$F$72*'Calcification Rates'!$H$72)+0.1*'Calcification Rates'!$F$72*($A105+(2*'Calcification Rates'!$F$72))*'Calcification Rates'!$H$72</f>
        <v>22.005646062469616</v>
      </c>
      <c r="EQ105" s="2">
        <f>(2*('Calcification Rates'!$F$72-'Calcification Rates'!$G$72)*('Calcification Rates'!$H$72-'Calcification Rates'!$I$72))+(0.1*('Calcification Rates'!$F$72-'Calcification Rates'!$G$72)*($A105+(2*'Calcification Rates'!$F$72-'Calcification Rates'!$G$72)))*('Calcification Rates'!$H$72-'Calcification Rates'!$I$72)</f>
        <v>12.843157274509339</v>
      </c>
      <c r="ER105" s="2">
        <f>(2*('Calcification Rates'!$F$72+'Calcification Rates'!$G$72)*('Calcification Rates'!$H$72+'Calcification Rates'!$I$72))+(0.1*('Calcification Rates'!$F$72+'Calcification Rates'!$G$72)*($A105+(2*'Calcification Rates'!$F$72+'Calcification Rates'!$G$72)))*('Calcification Rates'!$H$72+'Calcification Rates'!$I$72)</f>
        <v>33.598321094701227</v>
      </c>
      <c r="ES105" s="2">
        <f>$A105*'Calcification Rates'!$F$73*'Calcification Rates'!$H$73</f>
        <v>139.05000000000001</v>
      </c>
      <c r="ET105" s="2">
        <f>$A105*('Calcification Rates'!$F$73-'Calcification Rates'!$G$73)*('Calcification Rates'!$H$73-'Calcification Rates'!$I$73)</f>
        <v>97.35457000000001</v>
      </c>
      <c r="EU105" s="2">
        <f>$A105*('Calcification Rates'!$F$73+'Calcification Rates'!$G$73)*('Calcification Rates'!$H$73+'Calcification Rates'!$I$73)</f>
        <v>188.12332000000004</v>
      </c>
      <c r="EV105" s="2">
        <f>(2*'Calcification Rates'!$F$74*'Calcification Rates'!$H$74)+0.1*'Calcification Rates'!$F$74*($A105+(2*'Calcification Rates'!$F$74))*'Calcification Rates'!$H$74</f>
        <v>22.005646062469616</v>
      </c>
      <c r="EW105" s="2">
        <f>(2*('Calcification Rates'!$F$74-'Calcification Rates'!$G$74)*('Calcification Rates'!$H$74-'Calcification Rates'!$I$74))+(0.1*('Calcification Rates'!$F$74-'Calcification Rates'!$G$74)*($A105+(2*'Calcification Rates'!$F$74-'Calcification Rates'!$G$74)))*('Calcification Rates'!$H$74-'Calcification Rates'!$I$74)</f>
        <v>12.843157274509339</v>
      </c>
      <c r="EX105" s="2">
        <f>(2*('Calcification Rates'!$F$74+'Calcification Rates'!$G$74)*('Calcification Rates'!$H$74+'Calcification Rates'!$I$74))+(0.1*('Calcification Rates'!$F$74+'Calcification Rates'!$G$74)*($A105+(2*'Calcification Rates'!$F$74+'Calcification Rates'!$G$74)))*('Calcification Rates'!$H$74+'Calcification Rates'!$I$74)</f>
        <v>33.598321094701227</v>
      </c>
      <c r="EY105" s="2">
        <f>$A105*'Calcification Rates'!$F$75*'Calcification Rates'!$H$75</f>
        <v>86.841345986394572</v>
      </c>
      <c r="EZ105" s="2">
        <f>$A105*('Calcification Rates'!$F$75-'Calcification Rates'!$G$75)*('Calcification Rates'!$H$75-'Calcification Rates'!$I$75)</f>
        <v>67.413614474294377</v>
      </c>
      <c r="FA105" s="2">
        <f>$A105*('Calcification Rates'!$F$75+'Calcification Rates'!$G$75)*('Calcification Rates'!$H$75+'Calcification Rates'!$I$75)</f>
        <v>108.52844089172102</v>
      </c>
      <c r="FB105" s="2">
        <f>((((1-'Calcification Rates'!$J$76)*$A105)*'Calcification Rates'!$F$76*0.1)+('Calcification Rates'!$J$76*$A105*'Calcification Rates'!$F$76))*'Calcification Rates'!$H$76</f>
        <v>59.45778</v>
      </c>
      <c r="FC105" s="2">
        <f>((((1-'Calcification Rates'!$J$76)*$A105)*(('Calcification Rates'!$F$76-'Calcification Rates'!$G$76)*0.1))+('Calcification Rates'!$J$76*$A105*('Calcification Rates'!$F$76-'Calcification Rates'!$G$76)))*('Calcification Rates'!$H$76-'Calcification Rates'!$I$76)</f>
        <v>41.615160863999996</v>
      </c>
      <c r="FD105" s="2">
        <f>((((1-'Calcification Rates'!$J$76)*$A105)*(('Calcification Rates'!$F$76+'Calcification Rates'!$G$76)*0.1))+('Calcification Rates'!$J$76*$A105*('Calcification Rates'!$F$76+'Calcification Rates'!$G$76)))*('Calcification Rates'!$H$76+'Calcification Rates'!$I$76)</f>
        <v>80.460910464000008</v>
      </c>
      <c r="FE105" s="113">
        <f>$A105*'Calcification Rates'!$F$77*'Calcification Rates'!$H$77</f>
        <v>182.31000000000003</v>
      </c>
      <c r="FF105" s="113">
        <f>$A105*('Calcification Rates'!$F$77-'Calcification Rates'!$G$77)*('Calcification Rates'!$H$77-'Calcification Rates'!$I$77)</f>
        <v>127.40070000000003</v>
      </c>
      <c r="FG105" s="113">
        <f>$A105*('Calcification Rates'!$F$77+'Calcification Rates'!$G$77)*('Calcification Rates'!$H$77+'Calcification Rates'!$I$77)</f>
        <v>246.99400000000006</v>
      </c>
      <c r="FH105" s="113">
        <f>$A105*'Calcification Rates'!$F$81*'Calcification Rates'!$H$81</f>
        <v>18.334</v>
      </c>
      <c r="FI105" s="113">
        <f>$A105*('Calcification Rates'!$F$81-'Calcification Rates'!$G$81)*('Calcification Rates'!$H$81-'Calcification Rates'!$I$81)</f>
        <v>10.402999999999999</v>
      </c>
      <c r="FJ105" s="113">
        <f>$A105*('Calcification Rates'!$F$81+'Calcification Rates'!$G$81)*('Calcification Rates'!$H$81+'Calcification Rates'!$I$81)</f>
        <v>26.265000000000001</v>
      </c>
      <c r="FK105" s="113">
        <f>$A105*'Calcification Rates'!$F$84*'Calcification Rates'!$H$84</f>
        <v>18.334</v>
      </c>
      <c r="FL105" s="113">
        <f>$A105*('Calcification Rates'!$F$84-'Calcification Rates'!$G$84)*('Calcification Rates'!$H$84-'Calcification Rates'!$I$84)</f>
        <v>10.402999999999999</v>
      </c>
      <c r="FM105" s="113">
        <f>$A105*('Calcification Rates'!$F$84+'Calcification Rates'!$G$84)*('Calcification Rates'!$H$84+'Calcification Rates'!$I$84)</f>
        <v>26.265000000000001</v>
      </c>
    </row>
    <row r="106" spans="1:169" x14ac:dyDescent="0.3">
      <c r="A106" s="1">
        <v>104</v>
      </c>
      <c r="B106" s="2">
        <f>((((1-'Calcification Rates'!$J$11)*A106)*'Calcification Rates'!$F$11*0.1)+('Calcification Rates'!$J$11*A106*'Calcification Rates'!$F$11))*'Calcification Rates'!$H$11</f>
        <v>234.99425308200549</v>
      </c>
      <c r="C106" s="2">
        <f>((((1-'Calcification Rates'!$J$11)*A106)*(('Calcification Rates'!$F$11-'Calcification Rates'!$G$11)*0.1))+('Calcification Rates'!$J$11*A106*('Calcification Rates'!$F$11-'Calcification Rates'!$G$11)))*('Calcification Rates'!$H$11-'Calcification Rates'!$I$11)</f>
        <v>168.07691711227778</v>
      </c>
      <c r="D106" s="2">
        <f>((((1-'Calcification Rates'!$J$11)*A106)*(('Calcification Rates'!$F$11+'Calcification Rates'!$G$11)*0.1))+('Calcification Rates'!$J$11*A106*('Calcification Rates'!$F$11+'Calcification Rates'!$G$11)))*('Calcification Rates'!$H$11+'Calcification Rates'!$I$11)</f>
        <v>312.54787177336027</v>
      </c>
      <c r="E106" s="2">
        <f>((((1-'Calcification Rates'!$J$12)*A106)*'Calcification Rates'!$F$12*0.1)+('Calcification Rates'!$J$12*A106*'Calcification Rates'!$F$12))*'Calcification Rates'!$H$12</f>
        <v>40.799440680855525</v>
      </c>
      <c r="F106" s="2">
        <f>((((1-'Calcification Rates'!$J$12)*A106)*(('Calcification Rates'!$F$12-'Calcification Rates'!$G$12)*0.1))+('Calcification Rates'!$J$12*A106*('Calcification Rates'!$F$12-'Calcification Rates'!$G$12)))*('Calcification Rates'!$H$12-'Calcification Rates'!$I$12)</f>
        <v>30.760805174210951</v>
      </c>
      <c r="G106" s="2">
        <f>((((1-'Calcification Rates'!$J$12)*A106)*(('Calcification Rates'!$F$12+'Calcification Rates'!$G$12)*0.1))+('Calcification Rates'!$J$12*A106*('Calcification Rates'!$F$12+'Calcification Rates'!$G$12)))*('Calcification Rates'!$H$12+'Calcification Rates'!$I$12)</f>
        <v>52.11761628936366</v>
      </c>
      <c r="H106" s="2">
        <f>(2*'Calcification Rates'!$F$13*'Calcification Rates'!$H$13)+0.1*'Calcification Rates'!$F$13*(A106+(2*'Calcification Rates'!$F$13))*'Calcification Rates'!$H$13</f>
        <v>22.181090505901771</v>
      </c>
      <c r="I106" s="2">
        <f>(2*('Calcification Rates'!$F$13-'Calcification Rates'!$G$13)*('Calcification Rates'!$H$13-'Calcification Rates'!$I$13))+(0.1*('Calcification Rates'!$F$13-'Calcification Rates'!$G$13)*(A106+(2*'Calcification Rates'!$F$13-'Calcification Rates'!$G$13)))*('Calcification Rates'!$H$13-'Calcification Rates'!$I$13)</f>
        <v>12.945815481673606</v>
      </c>
      <c r="J106" s="2">
        <f>(2*('Calcification Rates'!$F$13+'Calcification Rates'!$G$13)*('Calcification Rates'!$H$13+'Calcification Rates'!$I$13))+(0.1*('Calcification Rates'!$F$13+'Calcification Rates'!$G$13)*(A106+(2*'Calcification Rates'!$F$13+'Calcification Rates'!$G$13)))*('Calcification Rates'!$H$13+'Calcification Rates'!$I$13)</f>
        <v>33.865504544588106</v>
      </c>
      <c r="K106" s="2">
        <f>(2*'Calcification Rates'!$F$14*'Calcification Rates'!$H$14)+0.1*'Calcification Rates'!$F$14*(A106+(2*'Calcification Rates'!$F$14))*'Calcification Rates'!$H$14</f>
        <v>41.237094729281793</v>
      </c>
      <c r="L106" s="2">
        <f>(2*('Calcification Rates'!$F$14-'Calcification Rates'!$G$14)*('Calcification Rates'!$H$14-'Calcification Rates'!$I$14))+(0.1*('Calcification Rates'!$F$14-'Calcification Rates'!$G$14)*(A106+(2*'Calcification Rates'!$F$14-'Calcification Rates'!$G$14)))*('Calcification Rates'!$H$14-'Calcification Rates'!$I$14)</f>
        <v>25.790301910983381</v>
      </c>
      <c r="M106" s="2">
        <f>(2*('Calcification Rates'!$F$14+'Calcification Rates'!$G$14)*('Calcification Rates'!$H$14+'Calcification Rates'!$I$14))+(0.1*('Calcification Rates'!$F$14+'Calcification Rates'!$G$14)*(A106+(2*'Calcification Rates'!$F$14+'Calcification Rates'!$G$14)))*('Calcification Rates'!$H$14+'Calcification Rates'!$I$14)</f>
        <v>60.341187615375404</v>
      </c>
      <c r="N106" s="2">
        <f>((((((((($A106*2)/PI())/2)+'Calcification Rates'!$F$15)^2)*PI())/2))-((((((($A106*2)/PI())/2)^2)*PI())/2)))*'Calcification Rates'!$H$15</f>
        <v>129.12189776859648</v>
      </c>
      <c r="O106" s="2">
        <f>((((((((($A106*2)/PI())/2)+('Calcification Rates'!$F$15-'Calcification Rates'!$G$15))^2)*PI())/2))-((((((($A106*2)/PI())/2)^2)*PI())/2)))*('Calcification Rates'!$H$15-'Calcification Rates'!$I$15)</f>
        <v>98.649435584959022</v>
      </c>
      <c r="P106" s="2">
        <f>((((((((($A106*2)/PI())/2)+('Calcification Rates'!$F$15+'Calcification Rates'!$G$15))^2)*PI())/2))-((((((($A106*2)/PI())/2)^2)*PI())/2)))*('Calcification Rates'!$H$15+'Calcification Rates'!$I$15)</f>
        <v>163.35334215112601</v>
      </c>
      <c r="Q106" s="2">
        <f>(2*'Calcification Rates'!$F$16*'Calcification Rates'!$H$16)+0.1*'Calcification Rates'!$F$16*(A106+(2*'Calcification Rates'!$F$16))*'Calcification Rates'!$H$16</f>
        <v>41.237094729281793</v>
      </c>
      <c r="R106" s="2">
        <f>(2*('Calcification Rates'!$F$16-'Calcification Rates'!$G$16)*('Calcification Rates'!$H$16-'Calcification Rates'!$I$16))+(0.1*('Calcification Rates'!$F$16-'Calcification Rates'!$G$16)*(A106+(2*'Calcification Rates'!$F$16-'Calcification Rates'!$G$16)))*('Calcification Rates'!$H$16-'Calcification Rates'!$I$16)</f>
        <v>25.790301910983381</v>
      </c>
      <c r="S106" s="2">
        <f>(2*('Calcification Rates'!$F$16+'Calcification Rates'!$G$16)*('Calcification Rates'!$H$16+'Calcification Rates'!$I$16))+(0.1*('Calcification Rates'!$F$16+'Calcification Rates'!$G$16)*(A106+(2*'Calcification Rates'!$F$16+'Calcification Rates'!$G$16)))*('Calcification Rates'!$H$16+'Calcification Rates'!$I$16)</f>
        <v>60.341187615375404</v>
      </c>
      <c r="T106" s="2">
        <f>$A106*'Calcification Rates'!$F$17*'Calcification Rates'!$H$17</f>
        <v>127.38881943765483</v>
      </c>
      <c r="U106" s="2">
        <f>$A106*('Calcification Rates'!$F$17-'Calcification Rates'!$G$17)*('Calcification Rates'!$H$17-'Calcification Rates'!$I$17)</f>
        <v>97.536956574302693</v>
      </c>
      <c r="V106" s="2">
        <f>$A106*('Calcification Rates'!$F$17+'Calcification Rates'!$G$17)*('Calcification Rates'!$H$17+'Calcification Rates'!$I$17)</f>
        <v>160.81194239278031</v>
      </c>
      <c r="W106" s="2">
        <f>$A106*'Calcification Rates'!$F$22*'Calcification Rates'!$H$22</f>
        <v>18.512</v>
      </c>
      <c r="X106" s="2">
        <f>$A106*('Calcification Rates'!$F$22-'Calcification Rates'!$G$22)*('Calcification Rates'!$H$22-'Calcification Rates'!$I$22)</f>
        <v>10.504</v>
      </c>
      <c r="Y106" s="2">
        <f>$A106*('Calcification Rates'!$F$22+'Calcification Rates'!$G$22)*('Calcification Rates'!$H$22+'Calcification Rates'!$I$22)</f>
        <v>26.52</v>
      </c>
      <c r="Z106" s="2">
        <f>((((((((($A106*2)/PI())/2)+'Calcification Rates'!$F$25)^2)*PI())/2))-((((((($A106*2)/PI())/2)^2)*PI())/2)))*'Calcification Rates'!$H$25</f>
        <v>192.8362402999422</v>
      </c>
      <c r="AA106" s="2">
        <f>((((((((($A106*2)/PI())/2)+('Calcification Rates'!$F$25-'Calcification Rates'!$G$25))^2)*PI())/2))-((((((($A106*2)/PI())/2)^2)*PI())/2)))*('Calcification Rates'!$H$25-'Calcification Rates'!$I$25)</f>
        <v>84.519036230369736</v>
      </c>
      <c r="AB106" s="2">
        <f>((((((((($A106*2)/PI())/2)+('Calcification Rates'!$F$25+'Calcification Rates'!$G$25))^2)*PI())/2))-((((((($A106*2)/PI())/2)^2)*PI())/2)))*('Calcification Rates'!$H$25+'Calcification Rates'!$I$25)</f>
        <v>302.79938937282043</v>
      </c>
      <c r="AC106" s="2">
        <f>((((((((($A106*2)/PI())/2)+'Calcification Rates'!$F$26)^2)*PI())/2))-((((((($A106*2)/PI())/2)^2)*PI())/2)))*'Calcification Rates'!$H$26</f>
        <v>192.8362402999422</v>
      </c>
      <c r="AD106" s="2">
        <f>((((((((($A106*2)/PI())/2)+('Calcification Rates'!$F$26-'Calcification Rates'!$G$26))^2)*PI())/2))-((((((($A106*2)/PI())/2)^2)*PI())/2)))*('Calcification Rates'!$H$26-'Calcification Rates'!$I$26)</f>
        <v>84.519036230369736</v>
      </c>
      <c r="AE106" s="2">
        <f>((((((((($A106*2)/PI())/2)+('Calcification Rates'!$F$26+'Calcification Rates'!$G$26))^2)*PI())/2))-((((((($A106*2)/PI())/2)^2)*PI())/2)))*('Calcification Rates'!$H$26+'Calcification Rates'!$I$26)</f>
        <v>302.79938937282043</v>
      </c>
      <c r="AF106" s="2">
        <f>((((((((($A106*2)/PI())/2)+'Calcification Rates'!$F$27)^2)*PI())/2))-((((((($A106*2)/PI())/2)^2)*PI())/2)))*'Calcification Rates'!$H$27</f>
        <v>192.8362402999422</v>
      </c>
      <c r="AG106" s="2">
        <f>((((((((($A106*2)/PI())/2)+('Calcification Rates'!$F$27-'Calcification Rates'!$G$27))^2)*PI())/2))-((((((($A106*2)/PI())/2)^2)*PI())/2)))*('Calcification Rates'!$H$27-'Calcification Rates'!$I$27)</f>
        <v>84.519036230369736</v>
      </c>
      <c r="AH106" s="2">
        <f>((((((((($A106*2)/PI())/2)+('Calcification Rates'!$F$27+'Calcification Rates'!$G$27))^2)*PI())/2))-((((((($A106*2)/PI())/2)^2)*PI())/2)))*('Calcification Rates'!$H$27+'Calcification Rates'!$I$27)</f>
        <v>302.79938937282043</v>
      </c>
      <c r="AI106" s="2">
        <f>$A106*'Calcification Rates'!$F$29*'Calcification Rates'!$H$29</f>
        <v>167.82479999999998</v>
      </c>
      <c r="AJ106" s="2">
        <f>$A106*('Calcification Rates'!$F$29-'Calcification Rates'!$G$29)*('Calcification Rates'!$H$29-'Calcification Rates'!$I$29)</f>
        <v>155.28031999999999</v>
      </c>
      <c r="AK106" s="2">
        <f>$A106*('Calcification Rates'!$F$29+'Calcification Rates'!$G$29)*('Calcification Rates'!$H$29+'Calcification Rates'!$I$29)</f>
        <v>180.36927999999995</v>
      </c>
      <c r="AL106" s="2">
        <f>(2*'Calcification Rates'!$F$30*'Calcification Rates'!$H$30)+0.1*'Calcification Rates'!$F$30*($A106+(2*'Calcification Rates'!$F$30))*'Calcification Rates'!$H$30</f>
        <v>22.181090505901771</v>
      </c>
      <c r="AM106" s="2">
        <f>(2*('Calcification Rates'!$F$30-'Calcification Rates'!$G$30)*('Calcification Rates'!$H$30-'Calcification Rates'!$I$30))+(0.1*('Calcification Rates'!$F$30-'Calcification Rates'!$G$30)*($A106+(2*'Calcification Rates'!$F$30-'Calcification Rates'!$G$30)))*('Calcification Rates'!$H$30-'Calcification Rates'!$I$30)</f>
        <v>12.945815481673606</v>
      </c>
      <c r="AN106" s="2">
        <f>(2*('Calcification Rates'!$F$30+'Calcification Rates'!$G$30)*('Calcification Rates'!$H$30+'Calcification Rates'!$I$30))+(0.1*('Calcification Rates'!$F$30+'Calcification Rates'!$G$30)*($A106+(2*'Calcification Rates'!$F$30+'Calcification Rates'!$G$30)))*('Calcification Rates'!$H$30+'Calcification Rates'!$I$30)</f>
        <v>33.865504544588106</v>
      </c>
      <c r="AO106" s="2">
        <f>((((((((($A106*2)/PI())/2)+'Calcification Rates'!$F$31)^2)*PI())/2))-((((((($A106*2)/PI())/2)^2)*PI())/2)))*'Calcification Rates'!$H$31</f>
        <v>345.07424970042337</v>
      </c>
      <c r="AP106" s="2">
        <f>((((((((($A106*2)/PI())/2)+('Calcification Rates'!$F$31-'Calcification Rates'!$G$31))^2)*PI())/2))-((((((($A106*2)/PI())/2)^2)*PI())/2)))*('Calcification Rates'!$H$31-'Calcification Rates'!$I$31)</f>
        <v>215.04951144517119</v>
      </c>
      <c r="AQ106" s="2">
        <f>((((((((($A106*2)/PI())/2)+('Calcification Rates'!$F$31+'Calcification Rates'!$G$31))^2)*PI())/2))-((((((($A106*2)/PI())/2)^2)*PI())/2)))*('Calcification Rates'!$H$31+'Calcification Rates'!$I$31)</f>
        <v>506.71416012171983</v>
      </c>
      <c r="AR106" s="2">
        <f>(2*'Calcification Rates'!$F$32*'Calcification Rates'!$H$32)+0.1*'Calcification Rates'!$F$32*($A106+(2*'Calcification Rates'!$F$32))*'Calcification Rates'!$H$32</f>
        <v>22.181090505901771</v>
      </c>
      <c r="AS106" s="2">
        <f>(2*('Calcification Rates'!$F$32-'Calcification Rates'!$G$32)*('Calcification Rates'!$H$32-'Calcification Rates'!$I$32))+(0.1*('Calcification Rates'!$F$32-'Calcification Rates'!$G$32)*($A106+(2*'Calcification Rates'!$F$32-'Calcification Rates'!$G$32)))*('Calcification Rates'!$H$32-'Calcification Rates'!$I$32)</f>
        <v>12.945815481673606</v>
      </c>
      <c r="AT106" s="2">
        <f>(2*('Calcification Rates'!$F$32+'Calcification Rates'!$G$32)*('Calcification Rates'!$H$32+'Calcification Rates'!$I$32))+(0.1*('Calcification Rates'!$F$32+'Calcification Rates'!$G$32)*($A106+(2*'Calcification Rates'!$F$32+'Calcification Rates'!$G$32)))*('Calcification Rates'!$H$32+'Calcification Rates'!$I$32)</f>
        <v>33.865504544588106</v>
      </c>
      <c r="AU106" s="2">
        <f>((((((((($A106*2)/PI())/2)+'Calcification Rates'!$F$36)^2)*PI())/2))-((((((($A106*2)/PI())/2)^2)*PI())/2)))*'Calcification Rates'!$H$36</f>
        <v>136.32382360405009</v>
      </c>
      <c r="AV106" s="2">
        <f>((((((((($A106*2)/PI())/2)+('Calcification Rates'!$F$36-'Calcification Rates'!$G$36))^2)*PI())/2))-((((((($A106*2)/PI())/2)^2)*PI())/2)))*('Calcification Rates'!$H$36-'Calcification Rates'!$I$36)</f>
        <v>104.68751147559621</v>
      </c>
      <c r="AW106" s="2">
        <f>((((((((($A106*2)/PI())/2)+('Calcification Rates'!$F$36+'Calcification Rates'!$G$36))^2)*PI())/2))-((((((($A106*2)/PI())/2)^2)*PI())/2)))*('Calcification Rates'!$H$36+'Calcification Rates'!$I$36)</f>
        <v>171.48806366274866</v>
      </c>
      <c r="AX106" s="2">
        <f>$A106*'Calcification Rates'!$F$37*'Calcification Rates'!$H$37</f>
        <v>134.40904235690235</v>
      </c>
      <c r="AY106" s="2">
        <f>$A106*('Calcification Rates'!$F$37-'Calcification Rates'!$G$37)*('Calcification Rates'!$H$37-'Calcification Rates'!$I$37)</f>
        <v>103.46383605420759</v>
      </c>
      <c r="AZ106" s="2">
        <f>$A106*('Calcification Rates'!$F$37+'Calcification Rates'!$G$37)*('Calcification Rates'!$H$37+'Calcification Rates'!$I$37)</f>
        <v>168.67709890726823</v>
      </c>
      <c r="BA106" s="2">
        <f>$A106*'Calcification Rates'!$F$38*'Calcification Rates'!$H$38</f>
        <v>200.04143466666667</v>
      </c>
      <c r="BB106" s="2">
        <f>$A106*('Calcification Rates'!$F$38-'Calcification Rates'!$G$38)*('Calcification Rates'!$H$38-'Calcification Rates'!$I$38)</f>
        <v>152.63313551515154</v>
      </c>
      <c r="BC106" s="2">
        <f>$A106*('Calcification Rates'!$F$38+'Calcification Rates'!$G$38)*('Calcification Rates'!$H$38+'Calcification Rates'!$I$38)</f>
        <v>252.97428000000005</v>
      </c>
      <c r="BD106" s="2">
        <f>(2*'Calcification Rates'!$F$39*'Calcification Rates'!$H$39)+0.1*'Calcification Rates'!$F$39*(AN106+(2*'Calcification Rates'!$F$39))*'Calcification Rates'!$H$39</f>
        <v>9.8763829853319507</v>
      </c>
      <c r="BE106" s="2">
        <f>(2*('Calcification Rates'!$F$39-'Calcification Rates'!$G$39)*('Calcification Rates'!$H$39-'Calcification Rates'!$I$39))+(0.1*('Calcification Rates'!$F$39-'Calcification Rates'!$G$39)*(AN106+(2*'Calcification Rates'!$F$39-'Calcification Rates'!$G$39)))*('Calcification Rates'!$H$39-'Calcification Rates'!$I$39)</f>
        <v>5.745933917850639</v>
      </c>
      <c r="BF106" s="2">
        <f>(2*('Calcification Rates'!$F$39+'Calcification Rates'!$G$39)*('Calcification Rates'!$H$39+'Calcification Rates'!$I$39))+(0.1*('Calcification Rates'!$F$39+'Calcification Rates'!$G$39)*(AN106+(2*'Calcification Rates'!$F$39+'Calcification Rates'!$G$39)))*('Calcification Rates'!$H$39+'Calcification Rates'!$I$39)</f>
        <v>15.126728092735641</v>
      </c>
      <c r="BG106" s="2">
        <f>((((((((($A106*2)/PI())/2)+'Calcification Rates'!$F$40)^2)*PI())/2))-((((((($A106*2)/PI())/2)^2)*PI())/2)))*'Calcification Rates'!$H$40</f>
        <v>136.32382360405009</v>
      </c>
      <c r="BH106" s="2">
        <f>((((((((($A106*2)/PI())/2)+('Calcification Rates'!$F$40-'Calcification Rates'!$G$40))^2)*PI())/2))-((((((($A106*2)/PI())/2)^2)*PI())/2)))*('Calcification Rates'!$H$40-'Calcification Rates'!$I$40)</f>
        <v>104.68751147559621</v>
      </c>
      <c r="BI106" s="2">
        <f>((((((((($A106*2)/PI())/2)+('Calcification Rates'!$F$40+'Calcification Rates'!$G$40))^2)*PI())/2))-((((((($A106*2)/PI())/2)^2)*PI())/2)))*('Calcification Rates'!$H$40+'Calcification Rates'!$I$40)</f>
        <v>171.48806366274866</v>
      </c>
      <c r="BJ106" s="2">
        <f>((((((((($A106*2)/PI())/2)+'Calcification Rates'!$F$41)^2)*PI())/2))-((((((($A106*2)/PI())/2)^2)*PI())/2)))*'Calcification Rates'!$H$41</f>
        <v>156.92524782936519</v>
      </c>
      <c r="BK106" s="2">
        <f>((((((((($A106*2)/PI())/2)+('Calcification Rates'!$F$41-'Calcification Rates'!$G$41))^2)*PI())/2))-((((((($A106*2)/PI())/2)^2)*PI())/2)))*('Calcification Rates'!$H$41-'Calcification Rates'!$I$41)</f>
        <v>126.11044659743575</v>
      </c>
      <c r="BL106" s="2">
        <f>((((((((($A106*2)/PI())/2)+('Calcification Rates'!$F$41+'Calcification Rates'!$G$41))^2)*PI())/2))-((((((($A106*2)/PI())/2)^2)*PI())/2)))*('Calcification Rates'!$H$41+'Calcification Rates'!$I$41)</f>
        <v>190.75913433870326</v>
      </c>
      <c r="BM106" s="2">
        <f>((((1-'Calcification Rates'!$J$42)*$A106)*'Calcification Rates'!$F$42*0.1)+('Calcification Rates'!$J$42*$A106*'Calcification Rates'!$F$42))*'Calcification Rates'!$H$42</f>
        <v>40.799440680855525</v>
      </c>
      <c r="BN106" s="2">
        <f>((((1-'Calcification Rates'!$J$42)*BI106)*(('Calcification Rates'!$F$42-'Calcification Rates'!$G$42)*0.1))+('Calcification Rates'!$J$42*BI106*('Calcification Rates'!$F$42-'Calcification Rates'!$G$42)))*('Calcification Rates'!$H$42-'Calcification Rates'!$I$42)</f>
        <v>50.722220346466315</v>
      </c>
      <c r="BO106" s="2">
        <f>((((1-'Calcification Rates'!$J$42)*BI106)*(('Calcification Rates'!$F$42+'Calcification Rates'!$G$42)*0.1))+('Calcification Rates'!$J$42*BI106*('Calcification Rates'!$F$42+'Calcification Rates'!$G$42)))*('Calcification Rates'!$H$42+'Calcification Rates'!$I$42)</f>
        <v>85.93797211712598</v>
      </c>
      <c r="BP106" s="2">
        <f>(2*'Calcification Rates'!$F$43*'Calcification Rates'!$H$43)+0.1*'Calcification Rates'!$F$43*($A106+(2*'Calcification Rates'!$F$43))*'Calcification Rates'!$H$43</f>
        <v>22.181090505901771</v>
      </c>
      <c r="BQ106" s="2">
        <f>(2*('Calcification Rates'!$F$43-'Calcification Rates'!$G$43)*('Calcification Rates'!$H$43-'Calcification Rates'!$I$43))+(0.1*('Calcification Rates'!$F$43-'Calcification Rates'!$G$43)*($A106+(2*'Calcification Rates'!$F$43-'Calcification Rates'!$G$43)))*('Calcification Rates'!$H$43-'Calcification Rates'!$I$43)</f>
        <v>12.945815481673606</v>
      </c>
      <c r="BR106" s="2">
        <f>(2*('Calcification Rates'!$F$43+'Calcification Rates'!$G$43)*('Calcification Rates'!$H$43+'Calcification Rates'!$I$43))+(0.1*('Calcification Rates'!$F$43+'Calcification Rates'!$G$43)*($A106+(2*'Calcification Rates'!$F$43+'Calcification Rates'!$G$43)))*('Calcification Rates'!$H$43+'Calcification Rates'!$I$43)</f>
        <v>33.865504544588106</v>
      </c>
      <c r="BS106" s="2">
        <f>$A106*'Calcification Rates'!$F$44*'Calcification Rates'!$H$44</f>
        <v>166.01612444444444</v>
      </c>
      <c r="BT106" s="2">
        <f>$A106*('Calcification Rates'!$F$44-'Calcification Rates'!$G$44)*('Calcification Rates'!$H$44-'Calcification Rates'!$I$44)</f>
        <v>123.54041743659573</v>
      </c>
      <c r="BU106" s="2">
        <f>$A106*('Calcification Rates'!$F$44+'Calcification Rates'!$G$44)*('Calcification Rates'!$H$44+'Calcification Rates'!$I$44)</f>
        <v>213.26401976037326</v>
      </c>
      <c r="BV106" s="2">
        <f>(2*'Calcification Rates'!$F$45*'Calcification Rates'!$H$45)+0.1*'Calcification Rates'!$F$45*($A106+(2*'Calcification Rates'!$F$45))*'Calcification Rates'!$H$45</f>
        <v>22.181090505901771</v>
      </c>
      <c r="BW106" s="2">
        <f>(2*('Calcification Rates'!$F$45-'Calcification Rates'!$G$45)*('Calcification Rates'!$H$45-'Calcification Rates'!$I$45))+(0.1*('Calcification Rates'!$F$45-'Calcification Rates'!$G$45)*($A106+(2*'Calcification Rates'!$F$45-'Calcification Rates'!$G$45)))*('Calcification Rates'!$H$45-'Calcification Rates'!$I$45)</f>
        <v>12.945815481673606</v>
      </c>
      <c r="BX106" s="2">
        <f>(2*('Calcification Rates'!$F$45+'Calcification Rates'!$G$45)*('Calcification Rates'!$H$45+'Calcification Rates'!$I$45))+(0.1*('Calcification Rates'!$F$45+'Calcification Rates'!$G$45)*($A106+(2*'Calcification Rates'!$F$45+'Calcification Rates'!$G$45)))*('Calcification Rates'!$H$45+'Calcification Rates'!$I$45)</f>
        <v>33.865504544588106</v>
      </c>
      <c r="BY106" s="2">
        <f>$A106*'Calcification Rates'!$F$46*'Calcification Rates'!$H$46</f>
        <v>42.182400000000001</v>
      </c>
      <c r="BZ106" s="2">
        <f>$A106*('Calcification Rates'!$F$46-'Calcification Rates'!$G$46)*('Calcification Rates'!$H$46-'Calcification Rates'!$I$46)</f>
        <v>32.533799999999999</v>
      </c>
      <c r="CA106" s="2">
        <f>$A106*('Calcification Rates'!$F$46+'Calcification Rates'!$G$46)*('Calcification Rates'!$H$46+'Calcification Rates'!$I$46)</f>
        <v>52.813800000000001</v>
      </c>
      <c r="CB106" s="2">
        <f>(2*'Calcification Rates'!$F$47*'Calcification Rates'!$H$47)+0.1*'Calcification Rates'!$F$47*(BL106+(2*'Calcification Rates'!$F$47))*'Calcification Rates'!$H$47</f>
        <v>37.40249854261122</v>
      </c>
      <c r="CC106" s="2">
        <f>(2*('Calcification Rates'!$F$47-'Calcification Rates'!$G$47)*('Calcification Rates'!$H$47-'Calcification Rates'!$I$47))+(0.1*('Calcification Rates'!$F$47-'Calcification Rates'!$G$47)*(BL106+(2*'Calcification Rates'!$F$47-'Calcification Rates'!$G$47)))*('Calcification Rates'!$H$47-'Calcification Rates'!$I$47)</f>
        <v>21.852352668008617</v>
      </c>
      <c r="CD106" s="2">
        <f>(2*('Calcification Rates'!$F$47+'Calcification Rates'!$G$47)*('Calcification Rates'!$H$47+'Calcification Rates'!$I$47))+(0.1*('Calcification Rates'!$F$47+'Calcification Rates'!$G$47)*(BL106+(2*'Calcification Rates'!$F$47+'Calcification Rates'!$G$47)))*('Calcification Rates'!$H$47+'Calcification Rates'!$I$47)</f>
        <v>57.046109366401872</v>
      </c>
      <c r="CE106" s="2">
        <f>(2*'Calcification Rates'!$F$48*'Calcification Rates'!$H$48)+0.1*'Calcification Rates'!$F$48*($A106+(2*'Calcification Rates'!$F$48))*'Calcification Rates'!$H$48</f>
        <v>22.181090505901771</v>
      </c>
      <c r="CF106" s="2">
        <f>(2*('Calcification Rates'!$F$48-'Calcification Rates'!$G$48)*('Calcification Rates'!$H$48-'Calcification Rates'!$I$48))+(0.1*('Calcification Rates'!$F$48-'Calcification Rates'!$G$48)*($A106+(2*'Calcification Rates'!$F$48-'Calcification Rates'!$G$48)))*('Calcification Rates'!$H$48-'Calcification Rates'!$I$48)</f>
        <v>12.945815481673606</v>
      </c>
      <c r="CG106" s="2">
        <f>(2*('Calcification Rates'!$F$48+'Calcification Rates'!$G$48)*('Calcification Rates'!$H$48+'Calcification Rates'!$I$48))+(0.1*('Calcification Rates'!$F$48+'Calcification Rates'!$G$48)*($A106+(2*'Calcification Rates'!$F$48+'Calcification Rates'!$G$48)))*('Calcification Rates'!$H$48+'Calcification Rates'!$I$48)</f>
        <v>33.865504544588106</v>
      </c>
      <c r="CH106" s="2">
        <f>((((1-'Calcification Rates'!$J$52)*$A106)*'Calcification Rates'!$F$52*0.1)+('Calcification Rates'!$J$52*$A106*'Calcification Rates'!$F$52))*'Calcification Rates'!$H$52</f>
        <v>230.32554271999999</v>
      </c>
      <c r="CI106" s="2">
        <f>((((1-'Calcification Rates'!$J$52)*$A106)*(('Calcification Rates'!$F$52-'Calcification Rates'!$G$52)*0.1))+('Calcification Rates'!$J$52*$A106*('Calcification Rates'!$F$52-'Calcification Rates'!$G$52)))*('Calcification Rates'!$H$52-'Calcification Rates'!$I$52)</f>
        <v>150.77433986068002</v>
      </c>
      <c r="CJ106" s="2">
        <f>((((1-'Calcification Rates'!$J$52)*$A106)*(('Calcification Rates'!$F$52+'Calcification Rates'!$G$52)*0.1))+('Calcification Rates'!$J$52*$A106*('Calcification Rates'!$F$52+'Calcification Rates'!$G$52)))*('Calcification Rates'!$H$52+'Calcification Rates'!$I$52)</f>
        <v>325.85878535801083</v>
      </c>
      <c r="CK106" s="2">
        <f>((((1-'Calcification Rates'!$J$53)*$A106)*'Calcification Rates'!$F$53*0.1)+('Calcification Rates'!$J$53*$A106*'Calcification Rates'!$F$53))*'Calcification Rates'!$H$53</f>
        <v>275.62749877236371</v>
      </c>
      <c r="CL106" s="2">
        <f>((((1-'Calcification Rates'!$J$53)*$A106)*(('Calcification Rates'!$F$53-'Calcification Rates'!$G$53)*0.1))+('Calcification Rates'!$J$53*$A106*('Calcification Rates'!$F$53-'Calcification Rates'!$G$53)))*('Calcification Rates'!$H$53-'Calcification Rates'!$I$53)</f>
        <v>190.75788252121833</v>
      </c>
      <c r="CM106" s="2">
        <f>((((1-'Calcification Rates'!$J$53)*$A106)*(('Calcification Rates'!$F$53+'Calcification Rates'!$G$53)*0.1))+('Calcification Rates'!$J$53*$A106*('Calcification Rates'!$F$53+'Calcification Rates'!$G$53)))*('Calcification Rates'!$H$53+'Calcification Rates'!$I$53)</f>
        <v>376.02547275386735</v>
      </c>
      <c r="CN106" s="2">
        <f>((((1-'Calcification Rates'!$J$54)*$A106)*'Calcification Rates'!$F$54*0.1)+('Calcification Rates'!$J$54*$A106*'Calcification Rates'!$F$54))*'Calcification Rates'!$H$54</f>
        <v>234.99425308200549</v>
      </c>
      <c r="CO106" s="2">
        <f>((((1-'Calcification Rates'!$J$54)*$A106)*(('Calcification Rates'!$F$54-'Calcification Rates'!$G$54)*0.1))+('Calcification Rates'!$J$54*$A106*('Calcification Rates'!$F$54-'Calcification Rates'!$G$54)))*('Calcification Rates'!$H$54-'Calcification Rates'!$I$54)</f>
        <v>168.07691711227778</v>
      </c>
      <c r="CP106" s="2">
        <f>((((1-'Calcification Rates'!$J$54)*$A106)*(('Calcification Rates'!$F$54+'Calcification Rates'!$G$54)*0.1))+('Calcification Rates'!$J$54*$A106*('Calcification Rates'!$F$54+'Calcification Rates'!$G$54)))*('Calcification Rates'!$H$54+'Calcification Rates'!$I$54)</f>
        <v>312.54787177336027</v>
      </c>
      <c r="CQ106" s="2">
        <f>((((1-'Calcification Rates'!$J$55)*$A106)*'Calcification Rates'!$F$55*0.1)+('Calcification Rates'!$J$55*$A106*'Calcification Rates'!$F$55))*'Calcification Rates'!$H$55</f>
        <v>235.01222490416669</v>
      </c>
      <c r="CR106" s="2">
        <f>((((1-'Calcification Rates'!$J$55)*$A106)*(('Calcification Rates'!$F$55-'Calcification Rates'!$G$55)*0.1))+('Calcification Rates'!$J$55*$A106*('Calcification Rates'!$F$55-'Calcification Rates'!$G$55)))*('Calcification Rates'!$H$55-'Calcification Rates'!$I$55)</f>
        <v>171.72954757715326</v>
      </c>
      <c r="CS106" s="2">
        <f>((((1-'Calcification Rates'!$J$55)*$A106)*(('Calcification Rates'!$F$55+'Calcification Rates'!$G$55)*0.1))+('Calcification Rates'!$J$55*$A106*('Calcification Rates'!$F$55+'Calcification Rates'!$G$55)))*('Calcification Rates'!$H$55+'Calcification Rates'!$I$55)</f>
        <v>307.91853743676342</v>
      </c>
      <c r="CT106" s="2">
        <f>((((1-'Calcification Rates'!$J$56)*$A106)*'Calcification Rates'!$F$56*0.1)+('Calcification Rates'!$J$56*$A106*'Calcification Rates'!$F$56))*'Calcification Rates'!$H$56</f>
        <v>226.9973038666667</v>
      </c>
      <c r="CU106" s="2">
        <f>((((1-'Calcification Rates'!$J$56)*$A106)*(('Calcification Rates'!$F$56-'Calcification Rates'!$G$56)*0.1))+('Calcification Rates'!$J$56*$A106*('Calcification Rates'!$F$56-'Calcification Rates'!$G$56)))*('Calcification Rates'!$H$56-'Calcification Rates'!$I$56)</f>
        <v>168.20373844437691</v>
      </c>
      <c r="CV106" s="2">
        <f>((((1-'Calcification Rates'!$J$56)*$A106)*(('Calcification Rates'!$F$56+'Calcification Rates'!$G$56)*0.1))+('Calcification Rates'!$J$56*$A106*('Calcification Rates'!$F$56+'Calcification Rates'!$G$56)))*('Calcification Rates'!$H$56+'Calcification Rates'!$I$56)</f>
        <v>294.43727995564802</v>
      </c>
      <c r="CW106" s="2">
        <f>((((1-'Calcification Rates'!$J$57)*$A106)*'Calcification Rates'!$F$57*0.1)+('Calcification Rates'!$J$57*$A106*'Calcification Rates'!$F$57))*'Calcification Rates'!$H$57</f>
        <v>232.15633349999999</v>
      </c>
      <c r="CX106" s="2">
        <f>((((1-'Calcification Rates'!$J$57)*$A106)*(('Calcification Rates'!$F$57-'Calcification Rates'!$G$57)*0.1))+('Calcification Rates'!$J$57*$A106*('Calcification Rates'!$F$57-'Calcification Rates'!$G$57)))*('Calcification Rates'!$H$57-'Calcification Rates'!$I$57)</f>
        <v>152.0303020554945</v>
      </c>
      <c r="CY106" s="2">
        <f>((((1-'Calcification Rates'!$J$57)*$A106)*(('Calcification Rates'!$F$57+'Calcification Rates'!$G$57)*0.1))+('Calcification Rates'!$J$57*$A106*('Calcification Rates'!$F$57+'Calcification Rates'!$G$57)))*('Calcification Rates'!$H$57+'Calcification Rates'!$I$57)</f>
        <v>326.69304938899148</v>
      </c>
      <c r="CZ106" s="2">
        <f>((((1-'Calcification Rates'!$J$58)*$A106)*'Calcification Rates'!$F$58*0.1)+('Calcification Rates'!$J$58*$A106*'Calcification Rates'!$F$58))*'Calcification Rates'!$H$58</f>
        <v>234.99425308200549</v>
      </c>
      <c r="DA106" s="2">
        <f>((((1-'Calcification Rates'!$J$58)*$A106)*(('Calcification Rates'!$F$58-'Calcification Rates'!$G$58)*0.1))+('Calcification Rates'!$J$58*$A106*('Calcification Rates'!$F$58-'Calcification Rates'!$G$58)))*('Calcification Rates'!$H$58-'Calcification Rates'!$I$58)</f>
        <v>168.07691711227778</v>
      </c>
      <c r="DB106" s="2">
        <f>((((1-'Calcification Rates'!$J$58)*$A106)*(('Calcification Rates'!$F$58+'Calcification Rates'!$G$58)*0.1))+('Calcification Rates'!$J$58*$A106*('Calcification Rates'!$F$58+'Calcification Rates'!$G$58)))*('Calcification Rates'!$H$58+'Calcification Rates'!$I$58)</f>
        <v>312.54787177336027</v>
      </c>
      <c r="DC106" s="2">
        <f>((((1-'Calcification Rates'!$J$59)*$A106)*'Calcification Rates'!$F$59*0.1)+('Calcification Rates'!$J$59*$A106*'Calcification Rates'!$F$59))*'Calcification Rates'!$H$59</f>
        <v>194.80703424000001</v>
      </c>
      <c r="DD106" s="2">
        <f>((((1-'Calcification Rates'!$J$59)*$A106)*(('Calcification Rates'!$F$59-'Calcification Rates'!$G$59)*0.1))+('Calcification Rates'!$J$59*$A106*('Calcification Rates'!$F$59-'Calcification Rates'!$G$59)))*('Calcification Rates'!$H$59-'Calcification Rates'!$I$59)</f>
        <v>151.12153679999997</v>
      </c>
      <c r="DE106" s="2">
        <f>((((1-'Calcification Rates'!$J$59)*$A106)*(('Calcification Rates'!$F$59+'Calcification Rates'!$G$59)*0.1))+('Calcification Rates'!$J$59*$A106*('Calcification Rates'!$F$59+'Calcification Rates'!$G$59)))*('Calcification Rates'!$H$59+'Calcification Rates'!$I$59)</f>
        <v>242.63494944000004</v>
      </c>
      <c r="DF106" s="2">
        <f>((((1-'Calcification Rates'!$J$60)*$A106)*'Calcification Rates'!$F$60*0.1)+('Calcification Rates'!$J$60*$A106*'Calcification Rates'!$F$60))*'Calcification Rates'!$H$60</f>
        <v>253.08674078048784</v>
      </c>
      <c r="DG106" s="2">
        <f>((((1-'Calcification Rates'!$J$60)*$A106)*(('Calcification Rates'!$F$60-'Calcification Rates'!$G$60)*0.1))+('Calcification Rates'!$J$60*$A106*('Calcification Rates'!$F$60-'Calcification Rates'!$G$60)))*('Calcification Rates'!$H$60-'Calcification Rates'!$I$60)</f>
        <v>193.36126778204689</v>
      </c>
      <c r="DH106" s="2">
        <f>((((1-'Calcification Rates'!$J$60)*$A106)*(('Calcification Rates'!$F$60+'Calcification Rates'!$G$60)*0.1))+('Calcification Rates'!$J$60*$A106*('Calcification Rates'!$F$60+'Calcification Rates'!$G$60)))*('Calcification Rates'!$H$60+'Calcification Rates'!$I$60)</f>
        <v>320.60513977796126</v>
      </c>
      <c r="DI106" s="2">
        <f>((((1-'Calcification Rates'!$J$61)*$A106)*'Calcification Rates'!$F$61*0.1)+('Calcification Rates'!$J$61*$A106*'Calcification Rates'!$F$61))*'Calcification Rates'!$H$61</f>
        <v>234.99425308200549</v>
      </c>
      <c r="DJ106" s="2">
        <f>((((1-'Calcification Rates'!$J$61)*$A106)*(('Calcification Rates'!$F$61-'Calcification Rates'!$G$61)*0.1))+('Calcification Rates'!$J$61*$A106*('Calcification Rates'!$F$61-'Calcification Rates'!$G$61)))*('Calcification Rates'!$H$61-'Calcification Rates'!$I$61)</f>
        <v>168.07691711227778</v>
      </c>
      <c r="DK106" s="2">
        <f>((((1-'Calcification Rates'!$J$61)*$A106)*(('Calcification Rates'!$F$61+'Calcification Rates'!$G$61)*0.1))+('Calcification Rates'!$J$61*$A106*('Calcification Rates'!$F$61+'Calcification Rates'!$G$61)))*('Calcification Rates'!$H$61+'Calcification Rates'!$I$61)</f>
        <v>312.54787177336027</v>
      </c>
      <c r="DL106" s="2">
        <f>(2*'Calcification Rates'!$F$62*'Calcification Rates'!$H$62)+0.1*'Calcification Rates'!$F$62*(CV106+(2*'Calcification Rates'!$F$62))*'Calcification Rates'!$H$62</f>
        <v>55.592253096454122</v>
      </c>
      <c r="DM106" s="2">
        <f>(2*('Calcification Rates'!$F$62-'Calcification Rates'!$G$62)*('Calcification Rates'!$H$62-'Calcification Rates'!$I$62))+(0.1*('Calcification Rates'!$F$62-'Calcification Rates'!$G$62)*(CV106+(2*'Calcification Rates'!$F$62-'Calcification Rates'!$G$62)))*('Calcification Rates'!$H$62-'Calcification Rates'!$I$62)</f>
        <v>32.4957652191599</v>
      </c>
      <c r="DN106" s="2">
        <f>(2*('Calcification Rates'!$F$62+'Calcification Rates'!$G$62)*('Calcification Rates'!$H$62+'Calcification Rates'!$I$62))+(0.1*('Calcification Rates'!$F$62+'Calcification Rates'!$G$62)*(CV106+(2*'Calcification Rates'!$F$62+'Calcification Rates'!$G$62)))*('Calcification Rates'!$H$62+'Calcification Rates'!$I$62)</f>
        <v>84.747193990211187</v>
      </c>
      <c r="DO106" s="2">
        <f>((((((((($A106*2)/PI())/2)+'Calcification Rates'!$F$63)^2)*PI())/2))-((((((($A106*2)/PI())/2)^2)*PI())/2)))*'Calcification Rates'!$H$63</f>
        <v>110.59523193452884</v>
      </c>
      <c r="DP106" s="2">
        <f>((((((((($A106*2)/PI())/2)+('Calcification Rates'!$F$63-'Calcification Rates'!$G$63))^2)*PI())/2))-((((((($A106*2)/PI())/2)^2)*PI())/2)))*('Calcification Rates'!$H$63-'Calcification Rates'!$I$63)</f>
        <v>81.49451479050262</v>
      </c>
      <c r="DQ106" s="2">
        <f>((((((((($A106*2)/PI())/2)+('Calcification Rates'!$F$63+'Calcification Rates'!$G$63))^2)*PI())/2))-((((((($A106*2)/PI())/2)^2)*PI())/2)))*('Calcification Rates'!$H$63+'Calcification Rates'!$I$63)</f>
        <v>142.93896180897363</v>
      </c>
      <c r="DR106" s="2">
        <f>(2*'Calcification Rates'!$F$64*'Calcification Rates'!$H$64)+0.1*'Calcification Rates'!$F$64*($A106+(2*'Calcification Rates'!$F$64))*'Calcification Rates'!$H$64</f>
        <v>22.181090505901771</v>
      </c>
      <c r="DS106" s="2">
        <f>(2*('Calcification Rates'!$F$64-'Calcification Rates'!$G$64)*('Calcification Rates'!$H$64-'Calcification Rates'!$I$64))+(0.1*('Calcification Rates'!$F$64-'Calcification Rates'!$G$64)*($A106+(2*'Calcification Rates'!$F$64-'Calcification Rates'!$G$64)))*('Calcification Rates'!$H$64-'Calcification Rates'!$I$64)</f>
        <v>12.945815481673606</v>
      </c>
      <c r="DT106" s="2">
        <f>(2*('Calcification Rates'!$F$64+'Calcification Rates'!$G$64)*('Calcification Rates'!$H$64+'Calcification Rates'!$I$64))+(0.1*('Calcification Rates'!$F$64+'Calcification Rates'!$G$64)*($A106+(2*'Calcification Rates'!$F$64+'Calcification Rates'!$G$64)))*('Calcification Rates'!$H$64+'Calcification Rates'!$I$64)</f>
        <v>33.865504544588106</v>
      </c>
      <c r="DU106" s="2">
        <f>((((((((($A106*2)/PI())/2)+'Calcification Rates'!$F$65)^2)*PI())/2))-((((((($A106*2)/PI())/2)^2)*PI())/2)))*'Calcification Rates'!$H$65</f>
        <v>110.59523193452884</v>
      </c>
      <c r="DV106" s="2">
        <f>((((((((($A106*2)/PI())/2)+('Calcification Rates'!$F$65-'Calcification Rates'!$G$65))^2)*PI())/2))-((((((($A106*2)/PI())/2)^2)*PI())/2)))*('Calcification Rates'!$H$65-'Calcification Rates'!$I$65)</f>
        <v>81.49451479050262</v>
      </c>
      <c r="DW106" s="2">
        <f>((((((((($A106*2)/PI())/2)+('Calcification Rates'!$F$65+'Calcification Rates'!$G$65))^2)*PI())/2))-((((((($A106*2)/PI())/2)^2)*PI())/2)))*('Calcification Rates'!$H$65+'Calcification Rates'!$I$65)</f>
        <v>142.93896180897363</v>
      </c>
      <c r="DX106" s="2">
        <f>(2*'Calcification Rates'!$F$66*'Calcification Rates'!$H$66)+0.1*'Calcification Rates'!$F$66*(DH106+(2*'Calcification Rates'!$F$66))*'Calcification Rates'!$H$66</f>
        <v>60.183258698790546</v>
      </c>
      <c r="DY106" s="2">
        <f>(2*('Calcification Rates'!$F$66-'Calcification Rates'!$G$66)*('Calcification Rates'!$H$66-'Calcification Rates'!$I$66))+(0.1*('Calcification Rates'!$F$66-'Calcification Rates'!$G$66)*(DH106+(2*'Calcification Rates'!$F$66-'Calcification Rates'!$G$66)))*('Calcification Rates'!$H$66-'Calcification Rates'!$I$66)</f>
        <v>35.182110793844416</v>
      </c>
      <c r="DZ106" s="2">
        <f>(2*('Calcification Rates'!$F$66+'Calcification Rates'!$G$66)*('Calcification Rates'!$H$66+'Calcification Rates'!$I$66))+(0.1*('Calcification Rates'!$F$66+'Calcification Rates'!$G$66)*(DH106+(2*'Calcification Rates'!$F$66+'Calcification Rates'!$G$66)))*('Calcification Rates'!$H$66+'Calcification Rates'!$I$66)</f>
        <v>91.738813053693036</v>
      </c>
      <c r="EA106" s="2">
        <f>((((((((($A106*2)/PI())/2)+'Calcification Rates'!$F$67)^2)*PI())/2))-((((((($A106*2)/PI())/2)^2)*PI())/2)))*'Calcification Rates'!$H$67</f>
        <v>110.59523193452884</v>
      </c>
      <c r="EB106" s="2">
        <f>((((((((($A106*2)/PI())/2)+('Calcification Rates'!$F$67-'Calcification Rates'!$G$67))^2)*PI())/2))-((((((($A106*2)/PI())/2)^2)*PI())/2)))*('Calcification Rates'!$H$67-'Calcification Rates'!$I$67)</f>
        <v>81.49451479050262</v>
      </c>
      <c r="EC106" s="2">
        <f>((((((((($A106*2)/PI())/2)+('Calcification Rates'!$F$67+'Calcification Rates'!$G$67))^2)*PI())/2))-((((((($A106*2)/PI())/2)^2)*PI())/2)))*('Calcification Rates'!$H$67+'Calcification Rates'!$I$67)</f>
        <v>142.93896180897363</v>
      </c>
      <c r="ED106" s="2">
        <f>((((((((($A106*2)/PI())/2)+'Calcification Rates'!$F$68)^2)*PI())/2))-((((((($A106*2)/PI())/2)^2)*PI())/2)))*'Calcification Rates'!$H$68</f>
        <v>110.59523193452884</v>
      </c>
      <c r="EE106" s="2">
        <f>((((((((($A106*2)/PI())/2)+('Calcification Rates'!$F$68-'Calcification Rates'!$G$68))^2)*PI())/2))-((((((($A106*2)/PI())/2)^2)*PI())/2)))*('Calcification Rates'!$H$68-'Calcification Rates'!$I$68)</f>
        <v>81.49451479050262</v>
      </c>
      <c r="EF106" s="2">
        <f>((((((((($A106*2)/PI())/2)+('Calcification Rates'!$F$68+'Calcification Rates'!$G$68))^2)*PI())/2))-((((((($A106*2)/PI())/2)^2)*PI())/2)))*('Calcification Rates'!$H$68+'Calcification Rates'!$I$68)</f>
        <v>142.93896180897363</v>
      </c>
      <c r="EG106" s="2">
        <f>((((1-'Calcification Rates'!$J$69)*$A106)*'Calcification Rates'!$F$69*0.1)+('Calcification Rates'!$J$69*$A106*'Calcification Rates'!$F$69))*'Calcification Rates'!$H$69</f>
        <v>31.920402800000009</v>
      </c>
      <c r="EH106" s="2">
        <f>((((1-'Calcification Rates'!$J$69)*EC106)*(('Calcification Rates'!$F$69-'Calcification Rates'!$G$69)*0.1))+('Calcification Rates'!$J$69*EC106*('Calcification Rates'!$F$69-'Calcification Rates'!$G$69)))*('Calcification Rates'!$H$69-'Calcification Rates'!$I$69)</f>
        <v>32.419659969884812</v>
      </c>
      <c r="EI106" s="2">
        <f>((((1-'Calcification Rates'!$J$69)*EC106)*(('Calcification Rates'!$F$69+'Calcification Rates'!$G$69)*0.1))+('Calcification Rates'!$J$69*EC106*('Calcification Rates'!$F$69+'Calcification Rates'!$G$69)))*('Calcification Rates'!$H$69+'Calcification Rates'!$I$69)</f>
        <v>56.542175147366201</v>
      </c>
      <c r="EJ106" s="2">
        <f>(2*'Calcification Rates'!$F$70*'Calcification Rates'!$H$70)+0.1*'Calcification Rates'!$F$70*(DT106+(2*'Calcification Rates'!$F$70))*'Calcification Rates'!$H$70</f>
        <v>9.8763829853319507</v>
      </c>
      <c r="EK106" s="2">
        <f>(2*('Calcification Rates'!$F$70-'Calcification Rates'!$G$70)*('Calcification Rates'!$H$70-'Calcification Rates'!$I$70))+(0.1*('Calcification Rates'!$F$70-'Calcification Rates'!$G$70)*(DT106+(2*'Calcification Rates'!$F$70-'Calcification Rates'!$G$70)))*('Calcification Rates'!$H$70-'Calcification Rates'!$I$70)</f>
        <v>5.745933917850639</v>
      </c>
      <c r="EL106" s="2">
        <f>(2*('Calcification Rates'!$F$70+'Calcification Rates'!$G$70)*('Calcification Rates'!$H$70+'Calcification Rates'!$I$70))+(0.1*('Calcification Rates'!$F$70+'Calcification Rates'!$G$70)*(DT106+(2*'Calcification Rates'!$F$70+'Calcification Rates'!$G$70)))*('Calcification Rates'!$H$70+'Calcification Rates'!$I$70)</f>
        <v>15.126728092735641</v>
      </c>
      <c r="EM106" s="2">
        <f>((((1-'Calcification Rates'!$J$71)*$A106)*'Calcification Rates'!$F$71*0.1)+('Calcification Rates'!$J$71*$A106*'Calcification Rates'!$F$71))*'Calcification Rates'!$H$71</f>
        <v>234.99425308200549</v>
      </c>
      <c r="EN106" s="2">
        <f>((((1-'Calcification Rates'!$J$71)*$A106)*(('Calcification Rates'!$F$71-'Calcification Rates'!$G$71)*0.1))+('Calcification Rates'!$J$71*$A106*('Calcification Rates'!$F$71-'Calcification Rates'!$G$71)))*('Calcification Rates'!$H$71-'Calcification Rates'!$I$71)</f>
        <v>168.07691711227778</v>
      </c>
      <c r="EO106" s="2">
        <f>((((1-'Calcification Rates'!$J$71)*$A106)*(('Calcification Rates'!$F$71+'Calcification Rates'!$G$71)*0.1))+('Calcification Rates'!$J$71*$A106*('Calcification Rates'!$F$71+'Calcification Rates'!$G$71)))*('Calcification Rates'!$H$71+'Calcification Rates'!$I$71)</f>
        <v>312.54787177336027</v>
      </c>
      <c r="EP106" s="2">
        <f>(2*'Calcification Rates'!$F$72*'Calcification Rates'!$H$72)+0.1*'Calcification Rates'!$F$72*($A106+(2*'Calcification Rates'!$F$72))*'Calcification Rates'!$H$72</f>
        <v>22.181090505901771</v>
      </c>
      <c r="EQ106" s="2">
        <f>(2*('Calcification Rates'!$F$72-'Calcification Rates'!$G$72)*('Calcification Rates'!$H$72-'Calcification Rates'!$I$72))+(0.1*('Calcification Rates'!$F$72-'Calcification Rates'!$G$72)*($A106+(2*'Calcification Rates'!$F$72-'Calcification Rates'!$G$72)))*('Calcification Rates'!$H$72-'Calcification Rates'!$I$72)</f>
        <v>12.945815481673606</v>
      </c>
      <c r="ER106" s="2">
        <f>(2*('Calcification Rates'!$F$72+'Calcification Rates'!$G$72)*('Calcification Rates'!$H$72+'Calcification Rates'!$I$72))+(0.1*('Calcification Rates'!$F$72+'Calcification Rates'!$G$72)*($A106+(2*'Calcification Rates'!$F$72+'Calcification Rates'!$G$72)))*('Calcification Rates'!$H$72+'Calcification Rates'!$I$72)</f>
        <v>33.865504544588106</v>
      </c>
      <c r="ES106" s="2">
        <f>$A106*'Calcification Rates'!$F$73*'Calcification Rates'!$H$73</f>
        <v>140.4</v>
      </c>
      <c r="ET106" s="2">
        <f>$A106*('Calcification Rates'!$F$73-'Calcification Rates'!$G$73)*('Calcification Rates'!$H$73-'Calcification Rates'!$I$73)</f>
        <v>98.29976000000002</v>
      </c>
      <c r="EU106" s="2">
        <f>$A106*('Calcification Rates'!$F$73+'Calcification Rates'!$G$73)*('Calcification Rates'!$H$73+'Calcification Rates'!$I$73)</f>
        <v>189.94976000000003</v>
      </c>
      <c r="EV106" s="2">
        <f>(2*'Calcification Rates'!$F$74*'Calcification Rates'!$H$74)+0.1*'Calcification Rates'!$F$74*($A106+(2*'Calcification Rates'!$F$74))*'Calcification Rates'!$H$74</f>
        <v>22.181090505901771</v>
      </c>
      <c r="EW106" s="2">
        <f>(2*('Calcification Rates'!$F$74-'Calcification Rates'!$G$74)*('Calcification Rates'!$H$74-'Calcification Rates'!$I$74))+(0.1*('Calcification Rates'!$F$74-'Calcification Rates'!$G$74)*($A106+(2*'Calcification Rates'!$F$74-'Calcification Rates'!$G$74)))*('Calcification Rates'!$H$74-'Calcification Rates'!$I$74)</f>
        <v>12.945815481673606</v>
      </c>
      <c r="EX106" s="2">
        <f>(2*('Calcification Rates'!$F$74+'Calcification Rates'!$G$74)*('Calcification Rates'!$H$74+'Calcification Rates'!$I$74))+(0.1*('Calcification Rates'!$F$74+'Calcification Rates'!$G$74)*($A106+(2*'Calcification Rates'!$F$74+'Calcification Rates'!$G$74)))*('Calcification Rates'!$H$74+'Calcification Rates'!$I$74)</f>
        <v>33.865504544588106</v>
      </c>
      <c r="EY106" s="2">
        <f>$A106*'Calcification Rates'!$F$75*'Calcification Rates'!$H$75</f>
        <v>87.68446585034016</v>
      </c>
      <c r="EZ106" s="2">
        <f>$A106*('Calcification Rates'!$F$75-'Calcification Rates'!$G$75)*('Calcification Rates'!$H$75-'Calcification Rates'!$I$75)</f>
        <v>68.068115585695281</v>
      </c>
      <c r="FA106" s="2">
        <f>$A106*('Calcification Rates'!$F$75+'Calcification Rates'!$G$75)*('Calcification Rates'!$H$75+'Calcification Rates'!$I$75)</f>
        <v>109.58211507513579</v>
      </c>
      <c r="FB106" s="2">
        <f>((((1-'Calcification Rates'!$J$76)*$A106)*'Calcification Rates'!$F$76*0.1)+('Calcification Rates'!$J$76*$A106*'Calcification Rates'!$F$76))*'Calcification Rates'!$H$76</f>
        <v>60.035039999999995</v>
      </c>
      <c r="FC106" s="2">
        <f>((((1-'Calcification Rates'!$J$76)*$A106)*(('Calcification Rates'!$F$76-'Calcification Rates'!$G$76)*0.1))+('Calcification Rates'!$J$76*$A106*('Calcification Rates'!$F$76-'Calcification Rates'!$G$76)))*('Calcification Rates'!$H$76-'Calcification Rates'!$I$76)</f>
        <v>42.019191552000009</v>
      </c>
      <c r="FD106" s="2">
        <f>((((1-'Calcification Rates'!$J$76)*$A106)*(('Calcification Rates'!$F$76+'Calcification Rates'!$G$76)*0.1))+('Calcification Rates'!$J$76*$A106*('Calcification Rates'!$F$76+'Calcification Rates'!$G$76)))*('Calcification Rates'!$H$76+'Calcification Rates'!$I$76)</f>
        <v>81.242084352000006</v>
      </c>
      <c r="FE106" s="113">
        <f>$A106*'Calcification Rates'!$F$77*'Calcification Rates'!$H$77</f>
        <v>184.08</v>
      </c>
      <c r="FF106" s="113">
        <f>$A106*('Calcification Rates'!$F$77-'Calcification Rates'!$G$77)*('Calcification Rates'!$H$77-'Calcification Rates'!$I$77)</f>
        <v>128.63760000000002</v>
      </c>
      <c r="FG106" s="113">
        <f>$A106*('Calcification Rates'!$F$77+'Calcification Rates'!$G$77)*('Calcification Rates'!$H$77+'Calcification Rates'!$I$77)</f>
        <v>249.39200000000002</v>
      </c>
      <c r="FH106" s="113">
        <f>$A106*'Calcification Rates'!$F$81*'Calcification Rates'!$H$81</f>
        <v>18.512</v>
      </c>
      <c r="FI106" s="113">
        <f>$A106*('Calcification Rates'!$F$81-'Calcification Rates'!$G$81)*('Calcification Rates'!$H$81-'Calcification Rates'!$I$81)</f>
        <v>10.504</v>
      </c>
      <c r="FJ106" s="113">
        <f>$A106*('Calcification Rates'!$F$81+'Calcification Rates'!$G$81)*('Calcification Rates'!$H$81+'Calcification Rates'!$I$81)</f>
        <v>26.52</v>
      </c>
      <c r="FK106" s="113">
        <f>$A106*'Calcification Rates'!$F$84*'Calcification Rates'!$H$84</f>
        <v>18.512</v>
      </c>
      <c r="FL106" s="113">
        <f>$A106*('Calcification Rates'!$F$84-'Calcification Rates'!$G$84)*('Calcification Rates'!$H$84-'Calcification Rates'!$I$84)</f>
        <v>10.504</v>
      </c>
      <c r="FM106" s="113">
        <f>$A106*('Calcification Rates'!$F$84+'Calcification Rates'!$G$84)*('Calcification Rates'!$H$84+'Calcification Rates'!$I$84)</f>
        <v>26.52</v>
      </c>
    </row>
    <row r="107" spans="1:169" x14ac:dyDescent="0.3">
      <c r="A107" s="1">
        <v>105</v>
      </c>
      <c r="B107" s="2">
        <f>((((1-'Calcification Rates'!$J$11)*A107)*'Calcification Rates'!$F$11*0.1)+('Calcification Rates'!$J$11*A107*'Calcification Rates'!$F$11))*'Calcification Rates'!$H$11</f>
        <v>237.253813207794</v>
      </c>
      <c r="C107" s="2">
        <f>((((1-'Calcification Rates'!$J$11)*A107)*(('Calcification Rates'!$F$11-'Calcification Rates'!$G$11)*0.1))+('Calcification Rates'!$J$11*A107*('Calcification Rates'!$F$11-'Calcification Rates'!$G$11)))*('Calcification Rates'!$H$11-'Calcification Rates'!$I$11)</f>
        <v>169.69304131528045</v>
      </c>
      <c r="D107" s="2">
        <f>((((1-'Calcification Rates'!$J$11)*A107)*(('Calcification Rates'!$F$11+'Calcification Rates'!$G$11)*0.1))+('Calcification Rates'!$J$11*A107*('Calcification Rates'!$F$11+'Calcification Rates'!$G$11)))*('Calcification Rates'!$H$11+'Calcification Rates'!$I$11)</f>
        <v>315.55313977118107</v>
      </c>
      <c r="E107" s="2">
        <f>((((1-'Calcification Rates'!$J$12)*A107)*'Calcification Rates'!$F$12*0.1)+('Calcification Rates'!$J$12*A107*'Calcification Rates'!$F$12))*'Calcification Rates'!$H$12</f>
        <v>41.191742995094529</v>
      </c>
      <c r="F107" s="2">
        <f>((((1-'Calcification Rates'!$J$12)*A107)*(('Calcification Rates'!$F$12-'Calcification Rates'!$G$12)*0.1))+('Calcification Rates'!$J$12*A107*('Calcification Rates'!$F$12-'Calcification Rates'!$G$12)))*('Calcification Rates'!$H$12-'Calcification Rates'!$I$12)</f>
        <v>31.056582147039904</v>
      </c>
      <c r="G107" s="2">
        <f>((((1-'Calcification Rates'!$J$12)*A107)*(('Calcification Rates'!$F$12+'Calcification Rates'!$G$12)*0.1))+('Calcification Rates'!$J$12*A107*('Calcification Rates'!$F$12+'Calcification Rates'!$G$12)))*('Calcification Rates'!$H$12+'Calcification Rates'!$I$12)</f>
        <v>52.618747215222918</v>
      </c>
      <c r="H107" s="2">
        <f>(2*'Calcification Rates'!$F$13*'Calcification Rates'!$H$13)+0.1*'Calcification Rates'!$F$13*(A107+(2*'Calcification Rates'!$F$13))*'Calcification Rates'!$H$13</f>
        <v>22.356534949333927</v>
      </c>
      <c r="I107" s="2">
        <f>(2*('Calcification Rates'!$F$13-'Calcification Rates'!$G$13)*('Calcification Rates'!$H$13-'Calcification Rates'!$I$13))+(0.1*('Calcification Rates'!$F$13-'Calcification Rates'!$G$13)*(A107+(2*'Calcification Rates'!$F$13-'Calcification Rates'!$G$13)))*('Calcification Rates'!$H$13-'Calcification Rates'!$I$13)</f>
        <v>13.048473688837872</v>
      </c>
      <c r="J107" s="2">
        <f>(2*('Calcification Rates'!$F$13+'Calcification Rates'!$G$13)*('Calcification Rates'!$H$13+'Calcification Rates'!$I$13))+(0.1*('Calcification Rates'!$F$13+'Calcification Rates'!$G$13)*(A107+(2*'Calcification Rates'!$F$13+'Calcification Rates'!$G$13)))*('Calcification Rates'!$H$13+'Calcification Rates'!$I$13)</f>
        <v>34.132687994474978</v>
      </c>
      <c r="K107" s="2">
        <f>(2*'Calcification Rates'!$F$14*'Calcification Rates'!$H$14)+0.1*'Calcification Rates'!$F$14*(A107+(2*'Calcification Rates'!$F$14))*'Calcification Rates'!$H$14</f>
        <v>41.557773277462978</v>
      </c>
      <c r="L107" s="2">
        <f>(2*('Calcification Rates'!$F$14-'Calcification Rates'!$G$14)*('Calcification Rates'!$H$14-'Calcification Rates'!$I$14))+(0.1*('Calcification Rates'!$F$14-'Calcification Rates'!$G$14)*(A107+(2*'Calcification Rates'!$F$14-'Calcification Rates'!$G$14)))*('Calcification Rates'!$H$14-'Calcification Rates'!$I$14)</f>
        <v>25.991669762581893</v>
      </c>
      <c r="M107" s="2">
        <f>(2*('Calcification Rates'!$F$14+'Calcification Rates'!$G$14)*('Calcification Rates'!$H$14+'Calcification Rates'!$I$14))+(0.1*('Calcification Rates'!$F$14+'Calcification Rates'!$G$14)*(A107+(2*'Calcification Rates'!$F$14+'Calcification Rates'!$G$14)))*('Calcification Rates'!$H$14+'Calcification Rates'!$I$14)</f>
        <v>60.808546903495582</v>
      </c>
      <c r="N107" s="2">
        <f>((((((((($A107*2)/PI())/2)+'Calcification Rates'!$F$15)^2)*PI())/2))-((((((($A107*2)/PI())/2)^2)*PI())/2)))*'Calcification Rates'!$H$15</f>
        <v>130.34679026318977</v>
      </c>
      <c r="O107" s="2">
        <f>((((((((($A107*2)/PI())/2)+('Calcification Rates'!$F$15-'Calcification Rates'!$G$15))^2)*PI())/2))-((((((($A107*2)/PI())/2)^2)*PI())/2)))*('Calcification Rates'!$H$15-'Calcification Rates'!$I$15)</f>
        <v>99.587290936635327</v>
      </c>
      <c r="P107" s="2">
        <f>((((((((($A107*2)/PI())/2)+('Calcification Rates'!$F$15+'Calcification Rates'!$G$15))^2)*PI())/2))-((((((($A107*2)/PI())/2)^2)*PI())/2)))*('Calcification Rates'!$H$15+'Calcification Rates'!$I$15)</f>
        <v>164.89961082797959</v>
      </c>
      <c r="Q107" s="2">
        <f>(2*'Calcification Rates'!$F$16*'Calcification Rates'!$H$16)+0.1*'Calcification Rates'!$F$16*(A107+(2*'Calcification Rates'!$F$16))*'Calcification Rates'!$H$16</f>
        <v>41.557773277462978</v>
      </c>
      <c r="R107" s="2">
        <f>(2*('Calcification Rates'!$F$16-'Calcification Rates'!$G$16)*('Calcification Rates'!$H$16-'Calcification Rates'!$I$16))+(0.1*('Calcification Rates'!$F$16-'Calcification Rates'!$G$16)*(A107+(2*'Calcification Rates'!$F$16-'Calcification Rates'!$G$16)))*('Calcification Rates'!$H$16-'Calcification Rates'!$I$16)</f>
        <v>25.991669762581893</v>
      </c>
      <c r="S107" s="2">
        <f>(2*('Calcification Rates'!$F$16+'Calcification Rates'!$G$16)*('Calcification Rates'!$H$16+'Calcification Rates'!$I$16))+(0.1*('Calcification Rates'!$F$16+'Calcification Rates'!$G$16)*(A107+(2*'Calcification Rates'!$F$16+'Calcification Rates'!$G$16)))*('Calcification Rates'!$H$16+'Calcification Rates'!$I$16)</f>
        <v>60.808546903495582</v>
      </c>
      <c r="T107" s="2">
        <f>$A107*'Calcification Rates'!$F$17*'Calcification Rates'!$H$17</f>
        <v>128.61371193224767</v>
      </c>
      <c r="U107" s="2">
        <f>$A107*('Calcification Rates'!$F$17-'Calcification Rates'!$G$17)*('Calcification Rates'!$H$17-'Calcification Rates'!$I$17)</f>
        <v>98.474811925978671</v>
      </c>
      <c r="V107" s="2">
        <f>$A107*('Calcification Rates'!$F$17+'Calcification Rates'!$G$17)*('Calcification Rates'!$H$17+'Calcification Rates'!$I$17)</f>
        <v>162.35821106963397</v>
      </c>
      <c r="W107" s="2">
        <f>$A107*'Calcification Rates'!$F$22*'Calcification Rates'!$H$22</f>
        <v>18.689999999999998</v>
      </c>
      <c r="X107" s="2">
        <f>$A107*('Calcification Rates'!$F$22-'Calcification Rates'!$G$22)*('Calcification Rates'!$H$22-'Calcification Rates'!$I$22)</f>
        <v>10.604999999999999</v>
      </c>
      <c r="Y107" s="2">
        <f>$A107*('Calcification Rates'!$F$22+'Calcification Rates'!$G$22)*('Calcification Rates'!$H$22+'Calcification Rates'!$I$22)</f>
        <v>26.775000000000002</v>
      </c>
      <c r="Z107" s="2">
        <f>((((((((($A107*2)/PI())/2)+'Calcification Rates'!$F$25)^2)*PI())/2))-((((((($A107*2)/PI())/2)^2)*PI())/2)))*'Calcification Rates'!$H$25</f>
        <v>194.66505029994195</v>
      </c>
      <c r="AA107" s="2">
        <f>((((((((($A107*2)/PI())/2)+('Calcification Rates'!$F$25-'Calcification Rates'!$G$25))^2)*PI())/2))-((((((($A107*2)/PI())/2)^2)*PI())/2)))*('Calcification Rates'!$H$25-'Calcification Rates'!$I$25)</f>
        <v>85.326767424563783</v>
      </c>
      <c r="AB107" s="2">
        <f>((((((((($A107*2)/PI())/2)+('Calcification Rates'!$F$25+'Calcification Rates'!$G$25))^2)*PI())/2))-((((((($A107*2)/PI())/2)^2)*PI())/2)))*('Calcification Rates'!$H$25+'Calcification Rates'!$I$25)</f>
        <v>305.64927817862718</v>
      </c>
      <c r="AC107" s="2">
        <f>((((((((($A107*2)/PI())/2)+'Calcification Rates'!$F$26)^2)*PI())/2))-((((((($A107*2)/PI())/2)^2)*PI())/2)))*'Calcification Rates'!$H$26</f>
        <v>194.66505029994195</v>
      </c>
      <c r="AD107" s="2">
        <f>((((((((($A107*2)/PI())/2)+('Calcification Rates'!$F$26-'Calcification Rates'!$G$26))^2)*PI())/2))-((((((($A107*2)/PI())/2)^2)*PI())/2)))*('Calcification Rates'!$H$26-'Calcification Rates'!$I$26)</f>
        <v>85.326767424563783</v>
      </c>
      <c r="AE107" s="2">
        <f>((((((((($A107*2)/PI())/2)+('Calcification Rates'!$F$26+'Calcification Rates'!$G$26))^2)*PI())/2))-((((((($A107*2)/PI())/2)^2)*PI())/2)))*('Calcification Rates'!$H$26+'Calcification Rates'!$I$26)</f>
        <v>305.64927817862718</v>
      </c>
      <c r="AF107" s="2">
        <f>((((((((($A107*2)/PI())/2)+'Calcification Rates'!$F$27)^2)*PI())/2))-((((((($A107*2)/PI())/2)^2)*PI())/2)))*'Calcification Rates'!$H$27</f>
        <v>194.66505029994195</v>
      </c>
      <c r="AG107" s="2">
        <f>((((((((($A107*2)/PI())/2)+('Calcification Rates'!$F$27-'Calcification Rates'!$G$27))^2)*PI())/2))-((((((($A107*2)/PI())/2)^2)*PI())/2)))*('Calcification Rates'!$H$27-'Calcification Rates'!$I$27)</f>
        <v>85.326767424563783</v>
      </c>
      <c r="AH107" s="2">
        <f>((((((((($A107*2)/PI())/2)+('Calcification Rates'!$F$27+'Calcification Rates'!$G$27))^2)*PI())/2))-((((((($A107*2)/PI())/2)^2)*PI())/2)))*('Calcification Rates'!$H$27+'Calcification Rates'!$I$27)</f>
        <v>305.64927817862718</v>
      </c>
      <c r="AI107" s="2">
        <f>$A107*'Calcification Rates'!$F$29*'Calcification Rates'!$H$29</f>
        <v>169.43849999999998</v>
      </c>
      <c r="AJ107" s="2">
        <f>$A107*('Calcification Rates'!$F$29-'Calcification Rates'!$G$29)*('Calcification Rates'!$H$29-'Calcification Rates'!$I$29)</f>
        <v>156.77339999999998</v>
      </c>
      <c r="AK107" s="2">
        <f>$A107*('Calcification Rates'!$F$29+'Calcification Rates'!$G$29)*('Calcification Rates'!$H$29+'Calcification Rates'!$I$29)</f>
        <v>182.10359999999997</v>
      </c>
      <c r="AL107" s="2">
        <f>(2*'Calcification Rates'!$F$30*'Calcification Rates'!$H$30)+0.1*'Calcification Rates'!$F$30*($A107+(2*'Calcification Rates'!$F$30))*'Calcification Rates'!$H$30</f>
        <v>22.356534949333927</v>
      </c>
      <c r="AM107" s="2">
        <f>(2*('Calcification Rates'!$F$30-'Calcification Rates'!$G$30)*('Calcification Rates'!$H$30-'Calcification Rates'!$I$30))+(0.1*('Calcification Rates'!$F$30-'Calcification Rates'!$G$30)*($A107+(2*'Calcification Rates'!$F$30-'Calcification Rates'!$G$30)))*('Calcification Rates'!$H$30-'Calcification Rates'!$I$30)</f>
        <v>13.048473688837872</v>
      </c>
      <c r="AN107" s="2">
        <f>(2*('Calcification Rates'!$F$30+'Calcification Rates'!$G$30)*('Calcification Rates'!$H$30+'Calcification Rates'!$I$30))+(0.1*('Calcification Rates'!$F$30+'Calcification Rates'!$G$30)*($A107+(2*'Calcification Rates'!$F$30+'Calcification Rates'!$G$30)))*('Calcification Rates'!$H$30+'Calcification Rates'!$I$30)</f>
        <v>34.132687994474978</v>
      </c>
      <c r="AO107" s="2">
        <f>((((((((($A107*2)/PI())/2)+'Calcification Rates'!$F$31)^2)*PI())/2))-((((((($A107*2)/PI())/2)^2)*PI())/2)))*'Calcification Rates'!$H$31</f>
        <v>348.28103518223531</v>
      </c>
      <c r="AP107" s="2">
        <f>((((((((($A107*2)/PI())/2)+('Calcification Rates'!$F$31-'Calcification Rates'!$G$31))^2)*PI())/2))-((((((($A107*2)/PI())/2)^2)*PI())/2)))*('Calcification Rates'!$H$31-'Calcification Rates'!$I$31)</f>
        <v>217.06318996115613</v>
      </c>
      <c r="AQ107" s="2">
        <f>((((((((($A107*2)/PI())/2)+('Calcification Rates'!$F$31+'Calcification Rates'!$G$31))^2)*PI())/2))-((((((($A107*2)/PI())/2)^2)*PI())/2)))*('Calcification Rates'!$H$31+'Calcification Rates'!$I$31)</f>
        <v>511.38775300292156</v>
      </c>
      <c r="AR107" s="2">
        <f>(2*'Calcification Rates'!$F$32*'Calcification Rates'!$H$32)+0.1*'Calcification Rates'!$F$32*($A107+(2*'Calcification Rates'!$F$32))*'Calcification Rates'!$H$32</f>
        <v>22.356534949333927</v>
      </c>
      <c r="AS107" s="2">
        <f>(2*('Calcification Rates'!$F$32-'Calcification Rates'!$G$32)*('Calcification Rates'!$H$32-'Calcification Rates'!$I$32))+(0.1*('Calcification Rates'!$F$32-'Calcification Rates'!$G$32)*($A107+(2*'Calcification Rates'!$F$32-'Calcification Rates'!$G$32)))*('Calcification Rates'!$H$32-'Calcification Rates'!$I$32)</f>
        <v>13.048473688837872</v>
      </c>
      <c r="AT107" s="2">
        <f>(2*('Calcification Rates'!$F$32+'Calcification Rates'!$G$32)*('Calcification Rates'!$H$32+'Calcification Rates'!$I$32))+(0.1*('Calcification Rates'!$F$32+'Calcification Rates'!$G$32)*($A107+(2*'Calcification Rates'!$F$32+'Calcification Rates'!$G$32)))*('Calcification Rates'!$H$32+'Calcification Rates'!$I$32)</f>
        <v>34.132687994474978</v>
      </c>
      <c r="AU107" s="2">
        <f>((((((((($A107*2)/PI())/2)+'Calcification Rates'!$F$36)^2)*PI())/2))-((((((($A107*2)/PI())/2)^2)*PI())/2)))*'Calcification Rates'!$H$36</f>
        <v>137.61621824209763</v>
      </c>
      <c r="AV107" s="2">
        <f>((((((((($A107*2)/PI())/2)+('Calcification Rates'!$F$36-'Calcification Rates'!$G$36))^2)*PI())/2))-((((((($A107*2)/PI())/2)^2)*PI())/2)))*('Calcification Rates'!$H$36-'Calcification Rates'!$I$36)</f>
        <v>105.68235605304046</v>
      </c>
      <c r="AW107" s="2">
        <f>((((((((($A107*2)/PI())/2)+('Calcification Rates'!$F$36+'Calcification Rates'!$G$36))^2)*PI())/2))-((((((($A107*2)/PI())/2)^2)*PI())/2)))*('Calcification Rates'!$H$36+'Calcification Rates'!$I$36)</f>
        <v>173.10995884454957</v>
      </c>
      <c r="AX107" s="2">
        <f>$A107*'Calcification Rates'!$F$37*'Calcification Rates'!$H$37</f>
        <v>135.70143699494952</v>
      </c>
      <c r="AY107" s="2">
        <f>$A107*('Calcification Rates'!$F$37-'Calcification Rates'!$G$37)*('Calcification Rates'!$H$37-'Calcification Rates'!$I$37)</f>
        <v>104.45868063165189</v>
      </c>
      <c r="AZ107" s="2">
        <f>$A107*('Calcification Rates'!$F$37+'Calcification Rates'!$G$37)*('Calcification Rates'!$H$37+'Calcification Rates'!$I$37)</f>
        <v>170.29899408906888</v>
      </c>
      <c r="BA107" s="2">
        <f>$A107*'Calcification Rates'!$F$38*'Calcification Rates'!$H$38</f>
        <v>201.96491</v>
      </c>
      <c r="BB107" s="2">
        <f>$A107*('Calcification Rates'!$F$38-'Calcification Rates'!$G$38)*('Calcification Rates'!$H$38-'Calcification Rates'!$I$38)</f>
        <v>154.10076181818184</v>
      </c>
      <c r="BC107" s="2">
        <f>$A107*('Calcification Rates'!$F$38+'Calcification Rates'!$G$38)*('Calcification Rates'!$H$38+'Calcification Rates'!$I$38)</f>
        <v>255.40672500000002</v>
      </c>
      <c r="BD107" s="2">
        <f>(2*'Calcification Rates'!$F$39*'Calcification Rates'!$H$39)+0.1*'Calcification Rates'!$F$39*(AN107+(2*'Calcification Rates'!$F$39))*'Calcification Rates'!$H$39</f>
        <v>9.9232588369916357</v>
      </c>
      <c r="BE107" s="2">
        <f>(2*('Calcification Rates'!$F$39-'Calcification Rates'!$G$39)*('Calcification Rates'!$H$39-'Calcification Rates'!$I$39))+(0.1*('Calcification Rates'!$F$39-'Calcification Rates'!$G$39)*(AN107+(2*'Calcification Rates'!$F$39-'Calcification Rates'!$G$39)))*('Calcification Rates'!$H$39-'Calcification Rates'!$I$39)</f>
        <v>5.773362491799988</v>
      </c>
      <c r="BF107" s="2">
        <f>(2*('Calcification Rates'!$F$39+'Calcification Rates'!$G$39)*('Calcification Rates'!$H$39+'Calcification Rates'!$I$39))+(0.1*('Calcification Rates'!$F$39+'Calcification Rates'!$G$39)*(AN107+(2*'Calcification Rates'!$F$39+'Calcification Rates'!$G$39)))*('Calcification Rates'!$H$39+'Calcification Rates'!$I$39)</f>
        <v>15.198115088629093</v>
      </c>
      <c r="BG107" s="2">
        <f>((((((((($A107*2)/PI())/2)+'Calcification Rates'!$F$40)^2)*PI())/2))-((((((($A107*2)/PI())/2)^2)*PI())/2)))*'Calcification Rates'!$H$40</f>
        <v>137.61621824209763</v>
      </c>
      <c r="BH107" s="2">
        <f>((((((((($A107*2)/PI())/2)+('Calcification Rates'!$F$40-'Calcification Rates'!$G$40))^2)*PI())/2))-((((((($A107*2)/PI())/2)^2)*PI())/2)))*('Calcification Rates'!$H$40-'Calcification Rates'!$I$40)</f>
        <v>105.68235605304046</v>
      </c>
      <c r="BI107" s="2">
        <f>((((((((($A107*2)/PI())/2)+('Calcification Rates'!$F$40+'Calcification Rates'!$G$40))^2)*PI())/2))-((((((($A107*2)/PI())/2)^2)*PI())/2)))*('Calcification Rates'!$H$40+'Calcification Rates'!$I$40)</f>
        <v>173.10995884454957</v>
      </c>
      <c r="BJ107" s="2">
        <f>((((((((($A107*2)/PI())/2)+'Calcification Rates'!$F$41)^2)*PI())/2))-((((((($A107*2)/PI())/2)^2)*PI())/2)))*'Calcification Rates'!$H$41</f>
        <v>158.41209970815351</v>
      </c>
      <c r="BK107" s="2">
        <f>((((((((($A107*2)/PI())/2)+('Calcification Rates'!$F$41-'Calcification Rates'!$G$41))^2)*PI())/2))-((((((($A107*2)/PI())/2)^2)*PI())/2)))*('Calcification Rates'!$H$41-'Calcification Rates'!$I$41)</f>
        <v>127.30771811462368</v>
      </c>
      <c r="BL107" s="2">
        <f>((((((((($A107*2)/PI())/2)+('Calcification Rates'!$F$41+'Calcification Rates'!$G$41))^2)*PI())/2))-((((((($A107*2)/PI())/2)^2)*PI())/2)))*('Calcification Rates'!$H$41+'Calcification Rates'!$I$41)</f>
        <v>192.56296285159726</v>
      </c>
      <c r="BM107" s="2">
        <f>((((1-'Calcification Rates'!$J$42)*$A107)*'Calcification Rates'!$F$42*0.1)+('Calcification Rates'!$J$42*$A107*'Calcification Rates'!$F$42))*'Calcification Rates'!$H$42</f>
        <v>41.191742995094529</v>
      </c>
      <c r="BN107" s="2">
        <f>((((1-'Calcification Rates'!$J$42)*BI107)*(('Calcification Rates'!$F$42-'Calcification Rates'!$G$42)*0.1))+('Calcification Rates'!$J$42*BI107*('Calcification Rates'!$F$42-'Calcification Rates'!$G$42)))*('Calcification Rates'!$H$42-'Calcification Rates'!$I$42)</f>
        <v>51.201939593585237</v>
      </c>
      <c r="BO107" s="2">
        <f>((((1-'Calcification Rates'!$J$42)*BI107)*(('Calcification Rates'!$F$42+'Calcification Rates'!$G$42)*0.1))+('Calcification Rates'!$J$42*BI107*('Calcification Rates'!$F$42+'Calcification Rates'!$G$42)))*('Calcification Rates'!$H$42+'Calcification Rates'!$I$42)</f>
        <v>86.750753951228546</v>
      </c>
      <c r="BP107" s="2">
        <f>(2*'Calcification Rates'!$F$43*'Calcification Rates'!$H$43)+0.1*'Calcification Rates'!$F$43*($A107+(2*'Calcification Rates'!$F$43))*'Calcification Rates'!$H$43</f>
        <v>22.356534949333927</v>
      </c>
      <c r="BQ107" s="2">
        <f>(2*('Calcification Rates'!$F$43-'Calcification Rates'!$G$43)*('Calcification Rates'!$H$43-'Calcification Rates'!$I$43))+(0.1*('Calcification Rates'!$F$43-'Calcification Rates'!$G$43)*($A107+(2*'Calcification Rates'!$F$43-'Calcification Rates'!$G$43)))*('Calcification Rates'!$H$43-'Calcification Rates'!$I$43)</f>
        <v>13.048473688837872</v>
      </c>
      <c r="BR107" s="2">
        <f>(2*('Calcification Rates'!$F$43+'Calcification Rates'!$G$43)*('Calcification Rates'!$H$43+'Calcification Rates'!$I$43))+(0.1*('Calcification Rates'!$F$43+'Calcification Rates'!$G$43)*($A107+(2*'Calcification Rates'!$F$43+'Calcification Rates'!$G$43)))*('Calcification Rates'!$H$43+'Calcification Rates'!$I$43)</f>
        <v>34.132687994474978</v>
      </c>
      <c r="BS107" s="2">
        <f>$A107*'Calcification Rates'!$F$44*'Calcification Rates'!$H$44</f>
        <v>167.61243333333334</v>
      </c>
      <c r="BT107" s="2">
        <f>$A107*('Calcification Rates'!$F$44-'Calcification Rates'!$G$44)*('Calcification Rates'!$H$44-'Calcification Rates'!$I$44)</f>
        <v>124.72830606579377</v>
      </c>
      <c r="BU107" s="2">
        <f>$A107*('Calcification Rates'!$F$44+'Calcification Rates'!$G$44)*('Calcification Rates'!$H$44+'Calcification Rates'!$I$44)</f>
        <v>215.3146353349922</v>
      </c>
      <c r="BV107" s="2">
        <f>(2*'Calcification Rates'!$F$45*'Calcification Rates'!$H$45)+0.1*'Calcification Rates'!$F$45*($A107+(2*'Calcification Rates'!$F$45))*'Calcification Rates'!$H$45</f>
        <v>22.356534949333927</v>
      </c>
      <c r="BW107" s="2">
        <f>(2*('Calcification Rates'!$F$45-'Calcification Rates'!$G$45)*('Calcification Rates'!$H$45-'Calcification Rates'!$I$45))+(0.1*('Calcification Rates'!$F$45-'Calcification Rates'!$G$45)*($A107+(2*'Calcification Rates'!$F$45-'Calcification Rates'!$G$45)))*('Calcification Rates'!$H$45-'Calcification Rates'!$I$45)</f>
        <v>13.048473688837872</v>
      </c>
      <c r="BX107" s="2">
        <f>(2*('Calcification Rates'!$F$45+'Calcification Rates'!$G$45)*('Calcification Rates'!$H$45+'Calcification Rates'!$I$45))+(0.1*('Calcification Rates'!$F$45+'Calcification Rates'!$G$45)*($A107+(2*'Calcification Rates'!$F$45+'Calcification Rates'!$G$45)))*('Calcification Rates'!$H$45+'Calcification Rates'!$I$45)</f>
        <v>34.132687994474978</v>
      </c>
      <c r="BY107" s="2">
        <f>$A107*'Calcification Rates'!$F$46*'Calcification Rates'!$H$46</f>
        <v>42.588000000000001</v>
      </c>
      <c r="BZ107" s="2">
        <f>$A107*('Calcification Rates'!$F$46-'Calcification Rates'!$G$46)*('Calcification Rates'!$H$46-'Calcification Rates'!$I$46)</f>
        <v>32.846625000000003</v>
      </c>
      <c r="CA107" s="2">
        <f>$A107*('Calcification Rates'!$F$46+'Calcification Rates'!$G$46)*('Calcification Rates'!$H$46+'Calcification Rates'!$I$46)</f>
        <v>53.321625000000004</v>
      </c>
      <c r="CB107" s="2">
        <f>(2*'Calcification Rates'!$F$47*'Calcification Rates'!$H$47)+0.1*'Calcification Rates'!$F$47*(BL107+(2*'Calcification Rates'!$F$47))*'Calcification Rates'!$H$47</f>
        <v>37.718970232102961</v>
      </c>
      <c r="CC107" s="2">
        <f>(2*('Calcification Rates'!$F$47-'Calcification Rates'!$G$47)*('Calcification Rates'!$H$47-'Calcification Rates'!$I$47))+(0.1*('Calcification Rates'!$F$47-'Calcification Rates'!$G$47)*(BL107+(2*'Calcification Rates'!$F$47-'Calcification Rates'!$G$47)))*('Calcification Rates'!$H$47-'Calcification Rates'!$I$47)</f>
        <v>22.037530469174101</v>
      </c>
      <c r="CD107" s="2">
        <f>(2*('Calcification Rates'!$F$47+'Calcification Rates'!$G$47)*('Calcification Rates'!$H$47+'Calcification Rates'!$I$47))+(0.1*('Calcification Rates'!$F$47+'Calcification Rates'!$G$47)*(BL107+(2*'Calcification Rates'!$F$47+'Calcification Rates'!$G$47)))*('Calcification Rates'!$H$47+'Calcification Rates'!$I$47)</f>
        <v>57.528062491481201</v>
      </c>
      <c r="CE107" s="2">
        <f>(2*'Calcification Rates'!$F$48*'Calcification Rates'!$H$48)+0.1*'Calcification Rates'!$F$48*($A107+(2*'Calcification Rates'!$F$48))*'Calcification Rates'!$H$48</f>
        <v>22.356534949333927</v>
      </c>
      <c r="CF107" s="2">
        <f>(2*('Calcification Rates'!$F$48-'Calcification Rates'!$G$48)*('Calcification Rates'!$H$48-'Calcification Rates'!$I$48))+(0.1*('Calcification Rates'!$F$48-'Calcification Rates'!$G$48)*($A107+(2*'Calcification Rates'!$F$48-'Calcification Rates'!$G$48)))*('Calcification Rates'!$H$48-'Calcification Rates'!$I$48)</f>
        <v>13.048473688837872</v>
      </c>
      <c r="CG107" s="2">
        <f>(2*('Calcification Rates'!$F$48+'Calcification Rates'!$G$48)*('Calcification Rates'!$H$48+'Calcification Rates'!$I$48))+(0.1*('Calcification Rates'!$F$48+'Calcification Rates'!$G$48)*($A107+(2*'Calcification Rates'!$F$48+'Calcification Rates'!$G$48)))*('Calcification Rates'!$H$48+'Calcification Rates'!$I$48)</f>
        <v>34.132687994474978</v>
      </c>
      <c r="CH107" s="2">
        <f>((((1-'Calcification Rates'!$J$52)*$A107)*'Calcification Rates'!$F$52*0.1)+('Calcification Rates'!$J$52*$A107*'Calcification Rates'!$F$52))*'Calcification Rates'!$H$52</f>
        <v>232.54021139999998</v>
      </c>
      <c r="CI107" s="2">
        <f>((((1-'Calcification Rates'!$J$52)*$A107)*(('Calcification Rates'!$F$52-'Calcification Rates'!$G$52)*0.1))+('Calcification Rates'!$J$52*$A107*('Calcification Rates'!$F$52-'Calcification Rates'!$G$52)))*('Calcification Rates'!$H$52-'Calcification Rates'!$I$52)</f>
        <v>152.22409312857113</v>
      </c>
      <c r="CJ107" s="2">
        <f>((((1-'Calcification Rates'!$J$52)*$A107)*(('Calcification Rates'!$F$52+'Calcification Rates'!$G$52)*0.1))+('Calcification Rates'!$J$52*$A107*('Calcification Rates'!$F$52+'Calcification Rates'!$G$52)))*('Calcification Rates'!$H$52+'Calcification Rates'!$I$52)</f>
        <v>328.99204290953008</v>
      </c>
      <c r="CK107" s="2">
        <f>((((1-'Calcification Rates'!$J$53)*$A107)*'Calcification Rates'!$F$53*0.1)+('Calcification Rates'!$J$53*$A107*'Calcification Rates'!$F$53))*'Calcification Rates'!$H$53</f>
        <v>278.27776318363641</v>
      </c>
      <c r="CL107" s="2">
        <f>((((1-'Calcification Rates'!$J$53)*$A107)*(('Calcification Rates'!$F$53-'Calcification Rates'!$G$53)*0.1))+('Calcification Rates'!$J$53*$A107*('Calcification Rates'!$F$53-'Calcification Rates'!$G$53)))*('Calcification Rates'!$H$53-'Calcification Rates'!$I$53)</f>
        <v>192.59209293007621</v>
      </c>
      <c r="CM107" s="2">
        <f>((((1-'Calcification Rates'!$J$53)*$A107)*(('Calcification Rates'!$F$53+'Calcification Rates'!$G$53)*0.1))+('Calcification Rates'!$J$53*$A107*('Calcification Rates'!$F$53+'Calcification Rates'!$G$53)))*('Calcification Rates'!$H$53+'Calcification Rates'!$I$53)</f>
        <v>379.64110229957754</v>
      </c>
      <c r="CN107" s="2">
        <f>((((1-'Calcification Rates'!$J$54)*$A107)*'Calcification Rates'!$F$54*0.1)+('Calcification Rates'!$J$54*$A107*'Calcification Rates'!$F$54))*'Calcification Rates'!$H$54</f>
        <v>237.253813207794</v>
      </c>
      <c r="CO107" s="2">
        <f>((((1-'Calcification Rates'!$J$54)*$A107)*(('Calcification Rates'!$F$54-'Calcification Rates'!$G$54)*0.1))+('Calcification Rates'!$J$54*$A107*('Calcification Rates'!$F$54-'Calcification Rates'!$G$54)))*('Calcification Rates'!$H$54-'Calcification Rates'!$I$54)</f>
        <v>169.69304131528045</v>
      </c>
      <c r="CP107" s="2">
        <f>((((1-'Calcification Rates'!$J$54)*$A107)*(('Calcification Rates'!$F$54+'Calcification Rates'!$G$54)*0.1))+('Calcification Rates'!$J$54*$A107*('Calcification Rates'!$F$54+'Calcification Rates'!$G$54)))*('Calcification Rates'!$H$54+'Calcification Rates'!$I$54)</f>
        <v>315.55313977118107</v>
      </c>
      <c r="CQ107" s="2">
        <f>((((1-'Calcification Rates'!$J$55)*$A107)*'Calcification Rates'!$F$55*0.1)+('Calcification Rates'!$J$55*$A107*'Calcification Rates'!$F$55))*'Calcification Rates'!$H$55</f>
        <v>237.27195783593749</v>
      </c>
      <c r="CR107" s="2">
        <f>((((1-'Calcification Rates'!$J$55)*$A107)*(('Calcification Rates'!$F$55-'Calcification Rates'!$G$55)*0.1))+('Calcification Rates'!$J$55*$A107*('Calcification Rates'!$F$55-'Calcification Rates'!$G$55)))*('Calcification Rates'!$H$55-'Calcification Rates'!$I$55)</f>
        <v>173.38079322693358</v>
      </c>
      <c r="CS107" s="2">
        <f>((((1-'Calcification Rates'!$J$55)*$A107)*(('Calcification Rates'!$F$55+'Calcification Rates'!$G$55)*0.1))+('Calcification Rates'!$J$55*$A107*('Calcification Rates'!$F$55+'Calcification Rates'!$G$55)))*('Calcification Rates'!$H$55+'Calcification Rates'!$I$55)</f>
        <v>310.87929260442456</v>
      </c>
      <c r="CT107" s="2">
        <f>((((1-'Calcification Rates'!$J$56)*$A107)*'Calcification Rates'!$F$56*0.1)+('Calcification Rates'!$J$56*$A107*'Calcification Rates'!$F$56))*'Calcification Rates'!$H$56</f>
        <v>229.17997025</v>
      </c>
      <c r="CU107" s="2">
        <f>((((1-'Calcification Rates'!$J$56)*$A107)*(('Calcification Rates'!$F$56-'Calcification Rates'!$G$56)*0.1))+('Calcification Rates'!$J$56*$A107*('Calcification Rates'!$F$56-'Calcification Rates'!$G$56)))*('Calcification Rates'!$H$56-'Calcification Rates'!$I$56)</f>
        <v>169.82108208326517</v>
      </c>
      <c r="CV107" s="2">
        <f>((((1-'Calcification Rates'!$J$56)*$A107)*(('Calcification Rates'!$F$56+'Calcification Rates'!$G$56)*0.1))+('Calcification Rates'!$J$56*$A107*('Calcification Rates'!$F$56+'Calcification Rates'!$G$56)))*('Calcification Rates'!$H$56+'Calcification Rates'!$I$56)</f>
        <v>297.26840764752927</v>
      </c>
      <c r="CW107" s="2">
        <f>((((1-'Calcification Rates'!$J$57)*$A107)*'Calcification Rates'!$F$57*0.1)+('Calcification Rates'!$J$57*$A107*'Calcification Rates'!$F$57))*'Calcification Rates'!$H$57</f>
        <v>234.38860593749999</v>
      </c>
      <c r="CX107" s="2">
        <f>((((1-'Calcification Rates'!$J$57)*$A107)*(('Calcification Rates'!$F$57-'Calcification Rates'!$G$57)*0.1))+('Calcification Rates'!$J$57*$A107*('Calcification Rates'!$F$57-'Calcification Rates'!$G$57)))*('Calcification Rates'!$H$57-'Calcification Rates'!$I$57)</f>
        <v>153.49213188295116</v>
      </c>
      <c r="CY107" s="2">
        <f>((((1-'Calcification Rates'!$J$57)*$A107)*(('Calcification Rates'!$F$57+'Calcification Rates'!$G$57)*0.1))+('Calcification Rates'!$J$57*$A107*('Calcification Rates'!$F$57+'Calcification Rates'!$G$57)))*('Calcification Rates'!$H$57+'Calcification Rates'!$I$57)</f>
        <v>329.83432871003942</v>
      </c>
      <c r="CZ107" s="2">
        <f>((((1-'Calcification Rates'!$J$58)*$A107)*'Calcification Rates'!$F$58*0.1)+('Calcification Rates'!$J$58*$A107*'Calcification Rates'!$F$58))*'Calcification Rates'!$H$58</f>
        <v>237.253813207794</v>
      </c>
      <c r="DA107" s="2">
        <f>((((1-'Calcification Rates'!$J$58)*$A107)*(('Calcification Rates'!$F$58-'Calcification Rates'!$G$58)*0.1))+('Calcification Rates'!$J$58*$A107*('Calcification Rates'!$F$58-'Calcification Rates'!$G$58)))*('Calcification Rates'!$H$58-'Calcification Rates'!$I$58)</f>
        <v>169.69304131528045</v>
      </c>
      <c r="DB107" s="2">
        <f>((((1-'Calcification Rates'!$J$58)*$A107)*(('Calcification Rates'!$F$58+'Calcification Rates'!$G$58)*0.1))+('Calcification Rates'!$J$58*$A107*('Calcification Rates'!$F$58+'Calcification Rates'!$G$58)))*('Calcification Rates'!$H$58+'Calcification Rates'!$I$58)</f>
        <v>315.55313977118107</v>
      </c>
      <c r="DC107" s="2">
        <f>((((1-'Calcification Rates'!$J$59)*$A107)*'Calcification Rates'!$F$59*0.1)+('Calcification Rates'!$J$59*$A107*'Calcification Rates'!$F$59))*'Calcification Rates'!$H$59</f>
        <v>196.68017879999999</v>
      </c>
      <c r="DD107" s="2">
        <f>((((1-'Calcification Rates'!$J$59)*$A107)*(('Calcification Rates'!$F$59-'Calcification Rates'!$G$59)*0.1))+('Calcification Rates'!$J$59*$A107*('Calcification Rates'!$F$59-'Calcification Rates'!$G$59)))*('Calcification Rates'!$H$59-'Calcification Rates'!$I$59)</f>
        <v>152.57462849999999</v>
      </c>
      <c r="DE107" s="2">
        <f>((((1-'Calcification Rates'!$J$59)*$A107)*(('Calcification Rates'!$F$59+'Calcification Rates'!$G$59)*0.1))+('Calcification Rates'!$J$59*$A107*('Calcification Rates'!$F$59+'Calcification Rates'!$G$59)))*('Calcification Rates'!$H$59+'Calcification Rates'!$I$59)</f>
        <v>244.9679778</v>
      </c>
      <c r="DF107" s="2">
        <f>((((1-'Calcification Rates'!$J$60)*$A107)*'Calcification Rates'!$F$60*0.1)+('Calcification Rates'!$J$60*$A107*'Calcification Rates'!$F$60))*'Calcification Rates'!$H$60</f>
        <v>255.52026713414634</v>
      </c>
      <c r="DG107" s="2">
        <f>((((1-'Calcification Rates'!$J$60)*$A107)*(('Calcification Rates'!$F$60-'Calcification Rates'!$G$60)*0.1))+('Calcification Rates'!$J$60*$A107*('Calcification Rates'!$F$60-'Calcification Rates'!$G$60)))*('Calcification Rates'!$H$60-'Calcification Rates'!$I$60)</f>
        <v>195.22051074148965</v>
      </c>
      <c r="DH107" s="2">
        <f>((((1-'Calcification Rates'!$J$60)*$A107)*(('Calcification Rates'!$F$60+'Calcification Rates'!$G$60)*0.1))+('Calcification Rates'!$J$60*$A107*('Calcification Rates'!$F$60+'Calcification Rates'!$G$60)))*('Calcification Rates'!$H$60+'Calcification Rates'!$I$60)</f>
        <v>323.68788150659543</v>
      </c>
      <c r="DI107" s="2">
        <f>((((1-'Calcification Rates'!$J$61)*$A107)*'Calcification Rates'!$F$61*0.1)+('Calcification Rates'!$J$61*$A107*'Calcification Rates'!$F$61))*'Calcification Rates'!$H$61</f>
        <v>237.253813207794</v>
      </c>
      <c r="DJ107" s="2">
        <f>((((1-'Calcification Rates'!$J$61)*$A107)*(('Calcification Rates'!$F$61-'Calcification Rates'!$G$61)*0.1))+('Calcification Rates'!$J$61*$A107*('Calcification Rates'!$F$61-'Calcification Rates'!$G$61)))*('Calcification Rates'!$H$61-'Calcification Rates'!$I$61)</f>
        <v>169.69304131528045</v>
      </c>
      <c r="DK107" s="2">
        <f>((((1-'Calcification Rates'!$J$61)*$A107)*(('Calcification Rates'!$F$61+'Calcification Rates'!$G$61)*0.1))+('Calcification Rates'!$J$61*$A107*('Calcification Rates'!$F$61+'Calcification Rates'!$G$61)))*('Calcification Rates'!$H$61+'Calcification Rates'!$I$61)</f>
        <v>315.55313977118107</v>
      </c>
      <c r="DL107" s="2">
        <f>(2*'Calcification Rates'!$F$62*'Calcification Rates'!$H$62)+0.1*'Calcification Rates'!$F$62*(CV107+(2*'Calcification Rates'!$F$62))*'Calcification Rates'!$H$62</f>
        <v>56.088958718641585</v>
      </c>
      <c r="DM107" s="2">
        <f>(2*('Calcification Rates'!$F$62-'Calcification Rates'!$G$62)*('Calcification Rates'!$H$62-'Calcification Rates'!$I$62))+(0.1*('Calcification Rates'!$F$62-'Calcification Rates'!$G$62)*(CV107+(2*'Calcification Rates'!$F$62-'Calcification Rates'!$G$62)))*('Calcification Rates'!$H$62-'Calcification Rates'!$I$62)</f>
        <v>32.786403712261539</v>
      </c>
      <c r="DN107" s="2">
        <f>(2*('Calcification Rates'!$F$62+'Calcification Rates'!$G$62)*('Calcification Rates'!$H$62+'Calcification Rates'!$I$62))+(0.1*('Calcification Rates'!$F$62+'Calcification Rates'!$G$62)*(CV107+(2*'Calcification Rates'!$F$62+'Calcification Rates'!$G$62)))*('Calcification Rates'!$H$62+'Calcification Rates'!$I$62)</f>
        <v>85.503624453998285</v>
      </c>
      <c r="DO107" s="2">
        <f>((((((((($A107*2)/PI())/2)+'Calcification Rates'!$F$63)^2)*PI())/2))-((((((($A107*2)/PI())/2)^2)*PI())/2)))*'Calcification Rates'!$H$63</f>
        <v>111.6441962202435</v>
      </c>
      <c r="DP107" s="2">
        <f>((((((((($A107*2)/PI())/2)+('Calcification Rates'!$F$63-'Calcification Rates'!$G$63))^2)*PI())/2))-((((((($A107*2)/PI())/2)^2)*PI())/2)))*('Calcification Rates'!$H$63-'Calcification Rates'!$I$63)</f>
        <v>82.269660790502996</v>
      </c>
      <c r="DQ107" s="2">
        <f>((((((((($A107*2)/PI())/2)+('Calcification Rates'!$F$63+'Calcification Rates'!$G$63))^2)*PI())/2))-((((((($A107*2)/PI())/2)^2)*PI())/2)))*('Calcification Rates'!$H$63+'Calcification Rates'!$I$63)</f>
        <v>144.29087114230731</v>
      </c>
      <c r="DR107" s="2">
        <f>(2*'Calcification Rates'!$F$64*'Calcification Rates'!$H$64)+0.1*'Calcification Rates'!$F$64*($A107+(2*'Calcification Rates'!$F$64))*'Calcification Rates'!$H$64</f>
        <v>22.356534949333927</v>
      </c>
      <c r="DS107" s="2">
        <f>(2*('Calcification Rates'!$F$64-'Calcification Rates'!$G$64)*('Calcification Rates'!$H$64-'Calcification Rates'!$I$64))+(0.1*('Calcification Rates'!$F$64-'Calcification Rates'!$G$64)*($A107+(2*'Calcification Rates'!$F$64-'Calcification Rates'!$G$64)))*('Calcification Rates'!$H$64-'Calcification Rates'!$I$64)</f>
        <v>13.048473688837872</v>
      </c>
      <c r="DT107" s="2">
        <f>(2*('Calcification Rates'!$F$64+'Calcification Rates'!$G$64)*('Calcification Rates'!$H$64+'Calcification Rates'!$I$64))+(0.1*('Calcification Rates'!$F$64+'Calcification Rates'!$G$64)*($A107+(2*'Calcification Rates'!$F$64+'Calcification Rates'!$G$64)))*('Calcification Rates'!$H$64+'Calcification Rates'!$I$64)</f>
        <v>34.132687994474978</v>
      </c>
      <c r="DU107" s="2">
        <f>((((((((($A107*2)/PI())/2)+'Calcification Rates'!$F$65)^2)*PI())/2))-((((((($A107*2)/PI())/2)^2)*PI())/2)))*'Calcification Rates'!$H$65</f>
        <v>111.6441962202435</v>
      </c>
      <c r="DV107" s="2">
        <f>((((((((($A107*2)/PI())/2)+('Calcification Rates'!$F$65-'Calcification Rates'!$G$65))^2)*PI())/2))-((((((($A107*2)/PI())/2)^2)*PI())/2)))*('Calcification Rates'!$H$65-'Calcification Rates'!$I$65)</f>
        <v>82.269660790502996</v>
      </c>
      <c r="DW107" s="2">
        <f>((((((((($A107*2)/PI())/2)+('Calcification Rates'!$F$65+'Calcification Rates'!$G$65))^2)*PI())/2))-((((((($A107*2)/PI())/2)^2)*PI())/2)))*('Calcification Rates'!$H$65+'Calcification Rates'!$I$65)</f>
        <v>144.29087114230731</v>
      </c>
      <c r="DX107" s="2">
        <f>(2*'Calcification Rates'!$F$66*'Calcification Rates'!$H$66)+0.1*'Calcification Rates'!$F$66*(DH107+(2*'Calcification Rates'!$F$66))*'Calcification Rates'!$H$66</f>
        <v>60.724108605615839</v>
      </c>
      <c r="DY107" s="2">
        <f>(2*('Calcification Rates'!$F$66-'Calcification Rates'!$G$66)*('Calcification Rates'!$H$66-'Calcification Rates'!$I$66))+(0.1*('Calcification Rates'!$F$66-'Calcification Rates'!$G$66)*(DH107+(2*'Calcification Rates'!$F$66-'Calcification Rates'!$G$66)))*('Calcification Rates'!$H$66-'Calcification Rates'!$I$66)</f>
        <v>35.498579532856468</v>
      </c>
      <c r="DZ107" s="2">
        <f>(2*('Calcification Rates'!$F$66+'Calcification Rates'!$G$66)*('Calcification Rates'!$H$66+'Calcification Rates'!$I$66))+(0.1*('Calcification Rates'!$F$66+'Calcification Rates'!$G$66)*(DH107+(2*'Calcification Rates'!$F$66+'Calcification Rates'!$G$66)))*('Calcification Rates'!$H$66+'Calcification Rates'!$I$66)</f>
        <v>92.562470623859753</v>
      </c>
      <c r="EA107" s="2">
        <f>((((((((($A107*2)/PI())/2)+'Calcification Rates'!$F$67)^2)*PI())/2))-((((((($A107*2)/PI())/2)^2)*PI())/2)))*'Calcification Rates'!$H$67</f>
        <v>111.6441962202435</v>
      </c>
      <c r="EB107" s="2">
        <f>((((((((($A107*2)/PI())/2)+('Calcification Rates'!$F$67-'Calcification Rates'!$G$67))^2)*PI())/2))-((((((($A107*2)/PI())/2)^2)*PI())/2)))*('Calcification Rates'!$H$67-'Calcification Rates'!$I$67)</f>
        <v>82.269660790502996</v>
      </c>
      <c r="EC107" s="2">
        <f>((((((((($A107*2)/PI())/2)+('Calcification Rates'!$F$67+'Calcification Rates'!$G$67))^2)*PI())/2))-((((((($A107*2)/PI())/2)^2)*PI())/2)))*('Calcification Rates'!$H$67+'Calcification Rates'!$I$67)</f>
        <v>144.29087114230731</v>
      </c>
      <c r="ED107" s="2">
        <f>((((((((($A107*2)/PI())/2)+'Calcification Rates'!$F$68)^2)*PI())/2))-((((((($A107*2)/PI())/2)^2)*PI())/2)))*'Calcification Rates'!$H$68</f>
        <v>111.6441962202435</v>
      </c>
      <c r="EE107" s="2">
        <f>((((((((($A107*2)/PI())/2)+('Calcification Rates'!$F$68-'Calcification Rates'!$G$68))^2)*PI())/2))-((((((($A107*2)/PI())/2)^2)*PI())/2)))*('Calcification Rates'!$H$68-'Calcification Rates'!$I$68)</f>
        <v>82.269660790502996</v>
      </c>
      <c r="EF107" s="2">
        <f>((((((((($A107*2)/PI())/2)+('Calcification Rates'!$F$68+'Calcification Rates'!$G$68))^2)*PI())/2))-((((((($A107*2)/PI())/2)^2)*PI())/2)))*('Calcification Rates'!$H$68+'Calcification Rates'!$I$68)</f>
        <v>144.29087114230731</v>
      </c>
      <c r="EG107" s="2">
        <f>((((1-'Calcification Rates'!$J$69)*$A107)*'Calcification Rates'!$F$69*0.1)+('Calcification Rates'!$J$69*$A107*'Calcification Rates'!$F$69))*'Calcification Rates'!$H$69</f>
        <v>32.22732975000001</v>
      </c>
      <c r="EH107" s="2">
        <f>((((1-'Calcification Rates'!$J$69)*EC107)*(('Calcification Rates'!$F$69-'Calcification Rates'!$G$69)*0.1))+('Calcification Rates'!$J$69*EC107*('Calcification Rates'!$F$69-'Calcification Rates'!$G$69)))*('Calcification Rates'!$H$69-'Calcification Rates'!$I$69)</f>
        <v>32.726283442884181</v>
      </c>
      <c r="EI107" s="2">
        <f>((((1-'Calcification Rates'!$J$69)*EC107)*(('Calcification Rates'!$F$69+'Calcification Rates'!$G$69)*0.1))+('Calcification Rates'!$J$69*EC107*('Calcification Rates'!$F$69+'Calcification Rates'!$G$69)))*('Calcification Rates'!$H$69+'Calcification Rates'!$I$69)</f>
        <v>57.076948125575377</v>
      </c>
      <c r="EJ107" s="2">
        <f>(2*'Calcification Rates'!$F$70*'Calcification Rates'!$H$70)+0.1*'Calcification Rates'!$F$70*(DT107+(2*'Calcification Rates'!$F$70))*'Calcification Rates'!$H$70</f>
        <v>9.9232588369916357</v>
      </c>
      <c r="EK107" s="2">
        <f>(2*('Calcification Rates'!$F$70-'Calcification Rates'!$G$70)*('Calcification Rates'!$H$70-'Calcification Rates'!$I$70))+(0.1*('Calcification Rates'!$F$70-'Calcification Rates'!$G$70)*(DT107+(2*'Calcification Rates'!$F$70-'Calcification Rates'!$G$70)))*('Calcification Rates'!$H$70-'Calcification Rates'!$I$70)</f>
        <v>5.773362491799988</v>
      </c>
      <c r="EL107" s="2">
        <f>(2*('Calcification Rates'!$F$70+'Calcification Rates'!$G$70)*('Calcification Rates'!$H$70+'Calcification Rates'!$I$70))+(0.1*('Calcification Rates'!$F$70+'Calcification Rates'!$G$70)*(DT107+(2*'Calcification Rates'!$F$70+'Calcification Rates'!$G$70)))*('Calcification Rates'!$H$70+'Calcification Rates'!$I$70)</f>
        <v>15.198115088629093</v>
      </c>
      <c r="EM107" s="2">
        <f>((((1-'Calcification Rates'!$J$71)*$A107)*'Calcification Rates'!$F$71*0.1)+('Calcification Rates'!$J$71*$A107*'Calcification Rates'!$F$71))*'Calcification Rates'!$H$71</f>
        <v>237.253813207794</v>
      </c>
      <c r="EN107" s="2">
        <f>((((1-'Calcification Rates'!$J$71)*$A107)*(('Calcification Rates'!$F$71-'Calcification Rates'!$G$71)*0.1))+('Calcification Rates'!$J$71*$A107*('Calcification Rates'!$F$71-'Calcification Rates'!$G$71)))*('Calcification Rates'!$H$71-'Calcification Rates'!$I$71)</f>
        <v>169.69304131528045</v>
      </c>
      <c r="EO107" s="2">
        <f>((((1-'Calcification Rates'!$J$71)*$A107)*(('Calcification Rates'!$F$71+'Calcification Rates'!$G$71)*0.1))+('Calcification Rates'!$J$71*$A107*('Calcification Rates'!$F$71+'Calcification Rates'!$G$71)))*('Calcification Rates'!$H$71+'Calcification Rates'!$I$71)</f>
        <v>315.55313977118107</v>
      </c>
      <c r="EP107" s="2">
        <f>(2*'Calcification Rates'!$F$72*'Calcification Rates'!$H$72)+0.1*'Calcification Rates'!$F$72*($A107+(2*'Calcification Rates'!$F$72))*'Calcification Rates'!$H$72</f>
        <v>22.356534949333927</v>
      </c>
      <c r="EQ107" s="2">
        <f>(2*('Calcification Rates'!$F$72-'Calcification Rates'!$G$72)*('Calcification Rates'!$H$72-'Calcification Rates'!$I$72))+(0.1*('Calcification Rates'!$F$72-'Calcification Rates'!$G$72)*($A107+(2*'Calcification Rates'!$F$72-'Calcification Rates'!$G$72)))*('Calcification Rates'!$H$72-'Calcification Rates'!$I$72)</f>
        <v>13.048473688837872</v>
      </c>
      <c r="ER107" s="2">
        <f>(2*('Calcification Rates'!$F$72+'Calcification Rates'!$G$72)*('Calcification Rates'!$H$72+'Calcification Rates'!$I$72))+(0.1*('Calcification Rates'!$F$72+'Calcification Rates'!$G$72)*($A107+(2*'Calcification Rates'!$F$72+'Calcification Rates'!$G$72)))*('Calcification Rates'!$H$72+'Calcification Rates'!$I$72)</f>
        <v>34.132687994474978</v>
      </c>
      <c r="ES107" s="2">
        <f>$A107*'Calcification Rates'!$F$73*'Calcification Rates'!$H$73</f>
        <v>141.75000000000003</v>
      </c>
      <c r="ET107" s="2">
        <f>$A107*('Calcification Rates'!$F$73-'Calcification Rates'!$G$73)*('Calcification Rates'!$H$73-'Calcification Rates'!$I$73)</f>
        <v>99.244950000000017</v>
      </c>
      <c r="EU107" s="2">
        <f>$A107*('Calcification Rates'!$F$73+'Calcification Rates'!$G$73)*('Calcification Rates'!$H$73+'Calcification Rates'!$I$73)</f>
        <v>191.77620000000005</v>
      </c>
      <c r="EV107" s="2">
        <f>(2*'Calcification Rates'!$F$74*'Calcification Rates'!$H$74)+0.1*'Calcification Rates'!$F$74*($A107+(2*'Calcification Rates'!$F$74))*'Calcification Rates'!$H$74</f>
        <v>22.356534949333927</v>
      </c>
      <c r="EW107" s="2">
        <f>(2*('Calcification Rates'!$F$74-'Calcification Rates'!$G$74)*('Calcification Rates'!$H$74-'Calcification Rates'!$I$74))+(0.1*('Calcification Rates'!$F$74-'Calcification Rates'!$G$74)*($A107+(2*'Calcification Rates'!$F$74-'Calcification Rates'!$G$74)))*('Calcification Rates'!$H$74-'Calcification Rates'!$I$74)</f>
        <v>13.048473688837872</v>
      </c>
      <c r="EX107" s="2">
        <f>(2*('Calcification Rates'!$F$74+'Calcification Rates'!$G$74)*('Calcification Rates'!$H$74+'Calcification Rates'!$I$74))+(0.1*('Calcification Rates'!$F$74+'Calcification Rates'!$G$74)*($A107+(2*'Calcification Rates'!$F$74+'Calcification Rates'!$G$74)))*('Calcification Rates'!$H$74+'Calcification Rates'!$I$74)</f>
        <v>34.132687994474978</v>
      </c>
      <c r="EY107" s="2">
        <f>$A107*'Calcification Rates'!$F$75*'Calcification Rates'!$H$75</f>
        <v>88.527585714285721</v>
      </c>
      <c r="EZ107" s="2">
        <f>$A107*('Calcification Rates'!$F$75-'Calcification Rates'!$G$75)*('Calcification Rates'!$H$75-'Calcification Rates'!$I$75)</f>
        <v>68.7226166970962</v>
      </c>
      <c r="FA107" s="2">
        <f>$A107*('Calcification Rates'!$F$75+'Calcification Rates'!$G$75)*('Calcification Rates'!$H$75+'Calcification Rates'!$I$75)</f>
        <v>110.63578925855056</v>
      </c>
      <c r="FB107" s="2">
        <f>((((1-'Calcification Rates'!$J$76)*$A107)*'Calcification Rates'!$F$76*0.1)+('Calcification Rates'!$J$76*$A107*'Calcification Rates'!$F$76))*'Calcification Rates'!$H$76</f>
        <v>60.612300000000012</v>
      </c>
      <c r="FC107" s="2">
        <f>((((1-'Calcification Rates'!$J$76)*$A107)*(('Calcification Rates'!$F$76-'Calcification Rates'!$G$76)*0.1))+('Calcification Rates'!$J$76*$A107*('Calcification Rates'!$F$76-'Calcification Rates'!$G$76)))*('Calcification Rates'!$H$76-'Calcification Rates'!$I$76)</f>
        <v>42.423222239999994</v>
      </c>
      <c r="FD107" s="2">
        <f>((((1-'Calcification Rates'!$J$76)*$A107)*(('Calcification Rates'!$F$76+'Calcification Rates'!$G$76)*0.1))+('Calcification Rates'!$J$76*$A107*('Calcification Rates'!$F$76+'Calcification Rates'!$G$76)))*('Calcification Rates'!$H$76+'Calcification Rates'!$I$76)</f>
        <v>82.023258240000004</v>
      </c>
      <c r="FE107" s="113">
        <f>$A107*'Calcification Rates'!$F$77*'Calcification Rates'!$H$77</f>
        <v>185.85000000000002</v>
      </c>
      <c r="FF107" s="113">
        <f>$A107*('Calcification Rates'!$F$77-'Calcification Rates'!$G$77)*('Calcification Rates'!$H$77-'Calcification Rates'!$I$77)</f>
        <v>129.87450000000001</v>
      </c>
      <c r="FG107" s="113">
        <f>$A107*('Calcification Rates'!$F$77+'Calcification Rates'!$G$77)*('Calcification Rates'!$H$77+'Calcification Rates'!$I$77)</f>
        <v>251.79000000000005</v>
      </c>
      <c r="FH107" s="113">
        <f>$A107*'Calcification Rates'!$F$81*'Calcification Rates'!$H$81</f>
        <v>18.689999999999998</v>
      </c>
      <c r="FI107" s="113">
        <f>$A107*('Calcification Rates'!$F$81-'Calcification Rates'!$G$81)*('Calcification Rates'!$H$81-'Calcification Rates'!$I$81)</f>
        <v>10.604999999999999</v>
      </c>
      <c r="FJ107" s="113">
        <f>$A107*('Calcification Rates'!$F$81+'Calcification Rates'!$G$81)*('Calcification Rates'!$H$81+'Calcification Rates'!$I$81)</f>
        <v>26.775000000000002</v>
      </c>
      <c r="FK107" s="113">
        <f>$A107*'Calcification Rates'!$F$84*'Calcification Rates'!$H$84</f>
        <v>18.689999999999998</v>
      </c>
      <c r="FL107" s="113">
        <f>$A107*('Calcification Rates'!$F$84-'Calcification Rates'!$G$84)*('Calcification Rates'!$H$84-'Calcification Rates'!$I$84)</f>
        <v>10.604999999999999</v>
      </c>
      <c r="FM107" s="113">
        <f>$A107*('Calcification Rates'!$F$84+'Calcification Rates'!$G$84)*('Calcification Rates'!$H$84+'Calcification Rates'!$I$84)</f>
        <v>26.775000000000002</v>
      </c>
    </row>
    <row r="108" spans="1:169" x14ac:dyDescent="0.3">
      <c r="A108" s="1">
        <v>106</v>
      </c>
      <c r="B108" s="2">
        <f>((((1-'Calcification Rates'!$J$11)*A108)*'Calcification Rates'!$F$11*0.1)+('Calcification Rates'!$J$11*A108*'Calcification Rates'!$F$11))*'Calcification Rates'!$H$11</f>
        <v>239.51337333358251</v>
      </c>
      <c r="C108" s="2">
        <f>((((1-'Calcification Rates'!$J$11)*A108)*(('Calcification Rates'!$F$11-'Calcification Rates'!$G$11)*0.1))+('Calcification Rates'!$J$11*A108*('Calcification Rates'!$F$11-'Calcification Rates'!$G$11)))*('Calcification Rates'!$H$11-'Calcification Rates'!$I$11)</f>
        <v>171.30916551828309</v>
      </c>
      <c r="D108" s="2">
        <f>((((1-'Calcification Rates'!$J$11)*A108)*(('Calcification Rates'!$F$11+'Calcification Rates'!$G$11)*0.1))+('Calcification Rates'!$J$11*A108*('Calcification Rates'!$F$11+'Calcification Rates'!$G$11)))*('Calcification Rates'!$H$11+'Calcification Rates'!$I$11)</f>
        <v>318.5584077690018</v>
      </c>
      <c r="E108" s="2">
        <f>((((1-'Calcification Rates'!$J$12)*A108)*'Calcification Rates'!$F$12*0.1)+('Calcification Rates'!$J$12*A108*'Calcification Rates'!$F$12))*'Calcification Rates'!$H$12</f>
        <v>41.584045309333519</v>
      </c>
      <c r="F108" s="2">
        <f>((((1-'Calcification Rates'!$J$12)*A108)*(('Calcification Rates'!$F$12-'Calcification Rates'!$G$12)*0.1))+('Calcification Rates'!$J$12*A108*('Calcification Rates'!$F$12-'Calcification Rates'!$G$12)))*('Calcification Rates'!$H$12-'Calcification Rates'!$I$12)</f>
        <v>31.352359119868854</v>
      </c>
      <c r="G108" s="2">
        <f>((((1-'Calcification Rates'!$J$12)*A108)*(('Calcification Rates'!$F$12+'Calcification Rates'!$G$12)*0.1))+('Calcification Rates'!$J$12*A108*('Calcification Rates'!$F$12+'Calcification Rates'!$G$12)))*('Calcification Rates'!$H$12+'Calcification Rates'!$I$12)</f>
        <v>53.119878141082189</v>
      </c>
      <c r="H108" s="2">
        <f>(2*'Calcification Rates'!$F$13*'Calcification Rates'!$H$13)+0.1*'Calcification Rates'!$F$13*(A108+(2*'Calcification Rates'!$F$13))*'Calcification Rates'!$H$13</f>
        <v>22.531979392766083</v>
      </c>
      <c r="I108" s="2">
        <f>(2*('Calcification Rates'!$F$13-'Calcification Rates'!$G$13)*('Calcification Rates'!$H$13-'Calcification Rates'!$I$13))+(0.1*('Calcification Rates'!$F$13-'Calcification Rates'!$G$13)*(A108+(2*'Calcification Rates'!$F$13-'Calcification Rates'!$G$13)))*('Calcification Rates'!$H$13-'Calcification Rates'!$I$13)</f>
        <v>13.151131896002138</v>
      </c>
      <c r="J108" s="2">
        <f>(2*('Calcification Rates'!$F$13+'Calcification Rates'!$G$13)*('Calcification Rates'!$H$13+'Calcification Rates'!$I$13))+(0.1*('Calcification Rates'!$F$13+'Calcification Rates'!$G$13)*(A108+(2*'Calcification Rates'!$F$13+'Calcification Rates'!$G$13)))*('Calcification Rates'!$H$13+'Calcification Rates'!$I$13)</f>
        <v>34.399871444361857</v>
      </c>
      <c r="K108" s="2">
        <f>(2*'Calcification Rates'!$F$14*'Calcification Rates'!$H$14)+0.1*'Calcification Rates'!$F$14*(A108+(2*'Calcification Rates'!$F$14))*'Calcification Rates'!$H$14</f>
        <v>41.878451825644156</v>
      </c>
      <c r="L108" s="2">
        <f>(2*('Calcification Rates'!$F$14-'Calcification Rates'!$G$14)*('Calcification Rates'!$H$14-'Calcification Rates'!$I$14))+(0.1*('Calcification Rates'!$F$14-'Calcification Rates'!$G$14)*(A108+(2*'Calcification Rates'!$F$14-'Calcification Rates'!$G$14)))*('Calcification Rates'!$H$14-'Calcification Rates'!$I$14)</f>
        <v>26.193037614180398</v>
      </c>
      <c r="M108" s="2">
        <f>(2*('Calcification Rates'!$F$14+'Calcification Rates'!$G$14)*('Calcification Rates'!$H$14+'Calcification Rates'!$I$14))+(0.1*('Calcification Rates'!$F$14+'Calcification Rates'!$G$14)*(A108+(2*'Calcification Rates'!$F$14+'Calcification Rates'!$G$14)))*('Calcification Rates'!$H$14+'Calcification Rates'!$I$14)</f>
        <v>61.275906191615761</v>
      </c>
      <c r="N108" s="2">
        <f>((((((((($A108*2)/PI())/2)+'Calcification Rates'!$F$15)^2)*PI())/2))-((((((($A108*2)/PI())/2)^2)*PI())/2)))*'Calcification Rates'!$H$15</f>
        <v>131.57168275778244</v>
      </c>
      <c r="O108" s="2">
        <f>((((((((($A108*2)/PI())/2)+('Calcification Rates'!$F$15-'Calcification Rates'!$G$15))^2)*PI())/2))-((((((($A108*2)/PI())/2)^2)*PI())/2)))*('Calcification Rates'!$H$15-'Calcification Rates'!$I$15)</f>
        <v>100.52514628831135</v>
      </c>
      <c r="P108" s="2">
        <f>((((((((($A108*2)/PI())/2)+('Calcification Rates'!$F$15+'Calcification Rates'!$G$15))^2)*PI())/2))-((((((($A108*2)/PI())/2)^2)*PI())/2)))*('Calcification Rates'!$H$15+'Calcification Rates'!$I$15)</f>
        <v>166.44587950483316</v>
      </c>
      <c r="Q108" s="2">
        <f>(2*'Calcification Rates'!$F$16*'Calcification Rates'!$H$16)+0.1*'Calcification Rates'!$F$16*(A108+(2*'Calcification Rates'!$F$16))*'Calcification Rates'!$H$16</f>
        <v>41.878451825644156</v>
      </c>
      <c r="R108" s="2">
        <f>(2*('Calcification Rates'!$F$16-'Calcification Rates'!$G$16)*('Calcification Rates'!$H$16-'Calcification Rates'!$I$16))+(0.1*('Calcification Rates'!$F$16-'Calcification Rates'!$G$16)*(A108+(2*'Calcification Rates'!$F$16-'Calcification Rates'!$G$16)))*('Calcification Rates'!$H$16-'Calcification Rates'!$I$16)</f>
        <v>26.193037614180398</v>
      </c>
      <c r="S108" s="2">
        <f>(2*('Calcification Rates'!$F$16+'Calcification Rates'!$G$16)*('Calcification Rates'!$H$16+'Calcification Rates'!$I$16))+(0.1*('Calcification Rates'!$F$16+'Calcification Rates'!$G$16)*(A108+(2*'Calcification Rates'!$F$16+'Calcification Rates'!$G$16)))*('Calcification Rates'!$H$16+'Calcification Rates'!$I$16)</f>
        <v>61.275906191615761</v>
      </c>
      <c r="T108" s="2">
        <f>$A108*'Calcification Rates'!$F$17*'Calcification Rates'!$H$17</f>
        <v>129.8386044268405</v>
      </c>
      <c r="U108" s="2">
        <f>$A108*('Calcification Rates'!$F$17-'Calcification Rates'!$G$17)*('Calcification Rates'!$H$17-'Calcification Rates'!$I$17)</f>
        <v>99.412667277654663</v>
      </c>
      <c r="V108" s="2">
        <f>$A108*('Calcification Rates'!$F$17+'Calcification Rates'!$G$17)*('Calcification Rates'!$H$17+'Calcification Rates'!$I$17)</f>
        <v>163.9044797464876</v>
      </c>
      <c r="W108" s="2">
        <f>$A108*'Calcification Rates'!$F$22*'Calcification Rates'!$H$22</f>
        <v>18.867999999999999</v>
      </c>
      <c r="X108" s="2">
        <f>$A108*('Calcification Rates'!$F$22-'Calcification Rates'!$G$22)*('Calcification Rates'!$H$22-'Calcification Rates'!$I$22)</f>
        <v>10.706</v>
      </c>
      <c r="Y108" s="2">
        <f>$A108*('Calcification Rates'!$F$22+'Calcification Rates'!$G$22)*('Calcification Rates'!$H$22+'Calcification Rates'!$I$22)</f>
        <v>27.03</v>
      </c>
      <c r="Z108" s="2">
        <f>((((((((($A108*2)/PI())/2)+'Calcification Rates'!$F$25)^2)*PI())/2))-((((((($A108*2)/PI())/2)^2)*PI())/2)))*'Calcification Rates'!$H$25</f>
        <v>196.49386029994213</v>
      </c>
      <c r="AA108" s="2">
        <f>((((((((($A108*2)/PI())/2)+('Calcification Rates'!$F$25-'Calcification Rates'!$G$25))^2)*PI())/2))-((((((($A108*2)/PI())/2)^2)*PI())/2)))*('Calcification Rates'!$H$25-'Calcification Rates'!$I$25)</f>
        <v>86.134498618757817</v>
      </c>
      <c r="AB108" s="2">
        <f>((((((((($A108*2)/PI())/2)+('Calcification Rates'!$F$25+'Calcification Rates'!$G$25))^2)*PI())/2))-((((((($A108*2)/PI())/2)^2)*PI())/2)))*('Calcification Rates'!$H$25+'Calcification Rates'!$I$25)</f>
        <v>308.49916698443309</v>
      </c>
      <c r="AC108" s="2">
        <f>((((((((($A108*2)/PI())/2)+'Calcification Rates'!$F$26)^2)*PI())/2))-((((((($A108*2)/PI())/2)^2)*PI())/2)))*'Calcification Rates'!$H$26</f>
        <v>196.49386029994213</v>
      </c>
      <c r="AD108" s="2">
        <f>((((((((($A108*2)/PI())/2)+('Calcification Rates'!$F$26-'Calcification Rates'!$G$26))^2)*PI())/2))-((((((($A108*2)/PI())/2)^2)*PI())/2)))*('Calcification Rates'!$H$26-'Calcification Rates'!$I$26)</f>
        <v>86.134498618757817</v>
      </c>
      <c r="AE108" s="2">
        <f>((((((((($A108*2)/PI())/2)+('Calcification Rates'!$F$26+'Calcification Rates'!$G$26))^2)*PI())/2))-((((((($A108*2)/PI())/2)^2)*PI())/2)))*('Calcification Rates'!$H$26+'Calcification Rates'!$I$26)</f>
        <v>308.49916698443309</v>
      </c>
      <c r="AF108" s="2">
        <f>((((((((($A108*2)/PI())/2)+'Calcification Rates'!$F$27)^2)*PI())/2))-((((((($A108*2)/PI())/2)^2)*PI())/2)))*'Calcification Rates'!$H$27</f>
        <v>196.49386029994213</v>
      </c>
      <c r="AG108" s="2">
        <f>((((((((($A108*2)/PI())/2)+('Calcification Rates'!$F$27-'Calcification Rates'!$G$27))^2)*PI())/2))-((((((($A108*2)/PI())/2)^2)*PI())/2)))*('Calcification Rates'!$H$27-'Calcification Rates'!$I$27)</f>
        <v>86.134498618757817</v>
      </c>
      <c r="AH108" s="2">
        <f>((((((((($A108*2)/PI())/2)+('Calcification Rates'!$F$27+'Calcification Rates'!$G$27))^2)*PI())/2))-((((((($A108*2)/PI())/2)^2)*PI())/2)))*('Calcification Rates'!$H$27+'Calcification Rates'!$I$27)</f>
        <v>308.49916698443309</v>
      </c>
      <c r="AI108" s="2">
        <f>$A108*'Calcification Rates'!$F$29*'Calcification Rates'!$H$29</f>
        <v>171.05219999999997</v>
      </c>
      <c r="AJ108" s="2">
        <f>$A108*('Calcification Rates'!$F$29-'Calcification Rates'!$G$29)*('Calcification Rates'!$H$29-'Calcification Rates'!$I$29)</f>
        <v>158.26647999999997</v>
      </c>
      <c r="AK108" s="2">
        <f>$A108*('Calcification Rates'!$F$29+'Calcification Rates'!$G$29)*('Calcification Rates'!$H$29+'Calcification Rates'!$I$29)</f>
        <v>183.83791999999994</v>
      </c>
      <c r="AL108" s="2">
        <f>(2*'Calcification Rates'!$F$30*'Calcification Rates'!$H$30)+0.1*'Calcification Rates'!$F$30*($A108+(2*'Calcification Rates'!$F$30))*'Calcification Rates'!$H$30</f>
        <v>22.531979392766083</v>
      </c>
      <c r="AM108" s="2">
        <f>(2*('Calcification Rates'!$F$30-'Calcification Rates'!$G$30)*('Calcification Rates'!$H$30-'Calcification Rates'!$I$30))+(0.1*('Calcification Rates'!$F$30-'Calcification Rates'!$G$30)*($A108+(2*'Calcification Rates'!$F$30-'Calcification Rates'!$G$30)))*('Calcification Rates'!$H$30-'Calcification Rates'!$I$30)</f>
        <v>13.151131896002138</v>
      </c>
      <c r="AN108" s="2">
        <f>(2*('Calcification Rates'!$F$30+'Calcification Rates'!$G$30)*('Calcification Rates'!$H$30+'Calcification Rates'!$I$30))+(0.1*('Calcification Rates'!$F$30+'Calcification Rates'!$G$30)*($A108+(2*'Calcification Rates'!$F$30+'Calcification Rates'!$G$30)))*('Calcification Rates'!$H$30+'Calcification Rates'!$I$30)</f>
        <v>34.399871444361857</v>
      </c>
      <c r="AO108" s="2">
        <f>((((((((($A108*2)/PI())/2)+'Calcification Rates'!$F$31)^2)*PI())/2))-((((((($A108*2)/PI())/2)^2)*PI())/2)))*'Calcification Rates'!$H$31</f>
        <v>351.48782066404732</v>
      </c>
      <c r="AP108" s="2">
        <f>((((((((($A108*2)/PI())/2)+('Calcification Rates'!$F$31-'Calcification Rates'!$G$31))^2)*PI())/2))-((((((($A108*2)/PI())/2)^2)*PI())/2)))*('Calcification Rates'!$H$31-'Calcification Rates'!$I$31)</f>
        <v>219.07686847714155</v>
      </c>
      <c r="AQ108" s="2">
        <f>((((((((($A108*2)/PI())/2)+('Calcification Rates'!$F$31+'Calcification Rates'!$G$31))^2)*PI())/2))-((((((($A108*2)/PI())/2)^2)*PI())/2)))*('Calcification Rates'!$H$31+'Calcification Rates'!$I$31)</f>
        <v>516.06134588412328</v>
      </c>
      <c r="AR108" s="2">
        <f>(2*'Calcification Rates'!$F$32*'Calcification Rates'!$H$32)+0.1*'Calcification Rates'!$F$32*($A108+(2*'Calcification Rates'!$F$32))*'Calcification Rates'!$H$32</f>
        <v>22.531979392766083</v>
      </c>
      <c r="AS108" s="2">
        <f>(2*('Calcification Rates'!$F$32-'Calcification Rates'!$G$32)*('Calcification Rates'!$H$32-'Calcification Rates'!$I$32))+(0.1*('Calcification Rates'!$F$32-'Calcification Rates'!$G$32)*($A108+(2*'Calcification Rates'!$F$32-'Calcification Rates'!$G$32)))*('Calcification Rates'!$H$32-'Calcification Rates'!$I$32)</f>
        <v>13.151131896002138</v>
      </c>
      <c r="AT108" s="2">
        <f>(2*('Calcification Rates'!$F$32+'Calcification Rates'!$G$32)*('Calcification Rates'!$H$32+'Calcification Rates'!$I$32))+(0.1*('Calcification Rates'!$F$32+'Calcification Rates'!$G$32)*($A108+(2*'Calcification Rates'!$F$32+'Calcification Rates'!$G$32)))*('Calcification Rates'!$H$32+'Calcification Rates'!$I$32)</f>
        <v>34.399871444361857</v>
      </c>
      <c r="AU108" s="2">
        <f>((((((((($A108*2)/PI())/2)+'Calcification Rates'!$F$36)^2)*PI())/2))-((((((($A108*2)/PI())/2)^2)*PI())/2)))*'Calcification Rates'!$H$36</f>
        <v>138.90861288014455</v>
      </c>
      <c r="AV108" s="2">
        <f>((((((((($A108*2)/PI())/2)+('Calcification Rates'!$F$36-'Calcification Rates'!$G$36))^2)*PI())/2))-((((((($A108*2)/PI())/2)^2)*PI())/2)))*('Calcification Rates'!$H$36-'Calcification Rates'!$I$36)</f>
        <v>106.67720063048472</v>
      </c>
      <c r="AW108" s="2">
        <f>((((((((($A108*2)/PI())/2)+('Calcification Rates'!$F$36+'Calcification Rates'!$G$36))^2)*PI())/2))-((((((($A108*2)/PI())/2)^2)*PI())/2)))*('Calcification Rates'!$H$36+'Calcification Rates'!$I$36)</f>
        <v>174.73185402634979</v>
      </c>
      <c r="AX108" s="2">
        <f>$A108*'Calcification Rates'!$F$37*'Calcification Rates'!$H$37</f>
        <v>136.99383163299663</v>
      </c>
      <c r="AY108" s="2">
        <f>$A108*('Calcification Rates'!$F$37-'Calcification Rates'!$G$37)*('Calcification Rates'!$H$37-'Calcification Rates'!$I$37)</f>
        <v>105.4535252090962</v>
      </c>
      <c r="AZ108" s="2">
        <f>$A108*('Calcification Rates'!$F$37+'Calcification Rates'!$G$37)*('Calcification Rates'!$H$37+'Calcification Rates'!$I$37)</f>
        <v>171.92088927086954</v>
      </c>
      <c r="BA108" s="2">
        <f>$A108*'Calcification Rates'!$F$38*'Calcification Rates'!$H$38</f>
        <v>203.88838533333339</v>
      </c>
      <c r="BB108" s="2">
        <f>$A108*('Calcification Rates'!$F$38-'Calcification Rates'!$G$38)*('Calcification Rates'!$H$38-'Calcification Rates'!$I$38)</f>
        <v>155.56838812121214</v>
      </c>
      <c r="BC108" s="2">
        <f>$A108*('Calcification Rates'!$F$38+'Calcification Rates'!$G$38)*('Calcification Rates'!$H$38+'Calcification Rates'!$I$38)</f>
        <v>257.83917000000002</v>
      </c>
      <c r="BD108" s="2">
        <f>(2*'Calcification Rates'!$F$39*'Calcification Rates'!$H$39)+0.1*'Calcification Rates'!$F$39*(AN108+(2*'Calcification Rates'!$F$39))*'Calcification Rates'!$H$39</f>
        <v>9.9701346886513225</v>
      </c>
      <c r="BE108" s="2">
        <f>(2*('Calcification Rates'!$F$39-'Calcification Rates'!$G$39)*('Calcification Rates'!$H$39-'Calcification Rates'!$I$39))+(0.1*('Calcification Rates'!$F$39-'Calcification Rates'!$G$39)*(AN108+(2*'Calcification Rates'!$F$39-'Calcification Rates'!$G$39)))*('Calcification Rates'!$H$39-'Calcification Rates'!$I$39)</f>
        <v>5.8007910657493387</v>
      </c>
      <c r="BF108" s="2">
        <f>(2*('Calcification Rates'!$F$39+'Calcification Rates'!$G$39)*('Calcification Rates'!$H$39+'Calcification Rates'!$I$39))+(0.1*('Calcification Rates'!$F$39+'Calcification Rates'!$G$39)*(AN108+(2*'Calcification Rates'!$F$39+'Calcification Rates'!$G$39)))*('Calcification Rates'!$H$39+'Calcification Rates'!$I$39)</f>
        <v>15.269502084522546</v>
      </c>
      <c r="BG108" s="2">
        <f>((((((((($A108*2)/PI())/2)+'Calcification Rates'!$F$40)^2)*PI())/2))-((((((($A108*2)/PI())/2)^2)*PI())/2)))*'Calcification Rates'!$H$40</f>
        <v>138.90861288014455</v>
      </c>
      <c r="BH108" s="2">
        <f>((((((((($A108*2)/PI())/2)+('Calcification Rates'!$F$40-'Calcification Rates'!$G$40))^2)*PI())/2))-((((((($A108*2)/PI())/2)^2)*PI())/2)))*('Calcification Rates'!$H$40-'Calcification Rates'!$I$40)</f>
        <v>106.67720063048472</v>
      </c>
      <c r="BI108" s="2">
        <f>((((((((($A108*2)/PI())/2)+('Calcification Rates'!$F$40+'Calcification Rates'!$G$40))^2)*PI())/2))-((((((($A108*2)/PI())/2)^2)*PI())/2)))*('Calcification Rates'!$H$40+'Calcification Rates'!$I$40)</f>
        <v>174.73185402634979</v>
      </c>
      <c r="BJ108" s="2">
        <f>((((((((($A108*2)/PI())/2)+'Calcification Rates'!$F$41)^2)*PI())/2))-((((((($A108*2)/PI())/2)^2)*PI())/2)))*'Calcification Rates'!$H$41</f>
        <v>159.89895158694148</v>
      </c>
      <c r="BK108" s="2">
        <f>((((((((($A108*2)/PI())/2)+('Calcification Rates'!$F$41-'Calcification Rates'!$G$41))^2)*PI())/2))-((((((($A108*2)/PI())/2)^2)*PI())/2)))*('Calcification Rates'!$H$41-'Calcification Rates'!$I$41)</f>
        <v>128.50498963181161</v>
      </c>
      <c r="BL108" s="2">
        <f>((((((((($A108*2)/PI())/2)+('Calcification Rates'!$F$41+'Calcification Rates'!$G$41))^2)*PI())/2))-((((((($A108*2)/PI())/2)^2)*PI())/2)))*('Calcification Rates'!$H$41+'Calcification Rates'!$I$41)</f>
        <v>194.36679136449055</v>
      </c>
      <c r="BM108" s="2">
        <f>((((1-'Calcification Rates'!$J$42)*$A108)*'Calcification Rates'!$F$42*0.1)+('Calcification Rates'!$J$42*$A108*'Calcification Rates'!$F$42))*'Calcification Rates'!$H$42</f>
        <v>41.584045309333519</v>
      </c>
      <c r="BN108" s="2">
        <f>((((1-'Calcification Rates'!$J$42)*BI108)*(('Calcification Rates'!$F$42-'Calcification Rates'!$G$42)*0.1))+('Calcification Rates'!$J$42*BI108*('Calcification Rates'!$F$42-'Calcification Rates'!$G$42)))*('Calcification Rates'!$H$42-'Calcification Rates'!$I$42)</f>
        <v>51.681658840703975</v>
      </c>
      <c r="BO108" s="2">
        <f>((((1-'Calcification Rates'!$J$42)*BI108)*(('Calcification Rates'!$F$42+'Calcification Rates'!$G$42)*0.1))+('Calcification Rates'!$J$42*BI108*('Calcification Rates'!$F$42+'Calcification Rates'!$G$42)))*('Calcification Rates'!$H$42+'Calcification Rates'!$I$42)</f>
        <v>87.563535785330771</v>
      </c>
      <c r="BP108" s="2">
        <f>(2*'Calcification Rates'!$F$43*'Calcification Rates'!$H$43)+0.1*'Calcification Rates'!$F$43*($A108+(2*'Calcification Rates'!$F$43))*'Calcification Rates'!$H$43</f>
        <v>22.531979392766083</v>
      </c>
      <c r="BQ108" s="2">
        <f>(2*('Calcification Rates'!$F$43-'Calcification Rates'!$G$43)*('Calcification Rates'!$H$43-'Calcification Rates'!$I$43))+(0.1*('Calcification Rates'!$F$43-'Calcification Rates'!$G$43)*($A108+(2*'Calcification Rates'!$F$43-'Calcification Rates'!$G$43)))*('Calcification Rates'!$H$43-'Calcification Rates'!$I$43)</f>
        <v>13.151131896002138</v>
      </c>
      <c r="BR108" s="2">
        <f>(2*('Calcification Rates'!$F$43+'Calcification Rates'!$G$43)*('Calcification Rates'!$H$43+'Calcification Rates'!$I$43))+(0.1*('Calcification Rates'!$F$43+'Calcification Rates'!$G$43)*($A108+(2*'Calcification Rates'!$F$43+'Calcification Rates'!$G$43)))*('Calcification Rates'!$H$43+'Calcification Rates'!$I$43)</f>
        <v>34.399871444361857</v>
      </c>
      <c r="BS108" s="2">
        <f>$A108*'Calcification Rates'!$F$44*'Calcification Rates'!$H$44</f>
        <v>169.20874222222224</v>
      </c>
      <c r="BT108" s="2">
        <f>$A108*('Calcification Rates'!$F$44-'Calcification Rates'!$G$44)*('Calcification Rates'!$H$44-'Calcification Rates'!$I$44)</f>
        <v>125.91619469499179</v>
      </c>
      <c r="BU108" s="2">
        <f>$A108*('Calcification Rates'!$F$44+'Calcification Rates'!$G$44)*('Calcification Rates'!$H$44+'Calcification Rates'!$I$44)</f>
        <v>217.36525090961118</v>
      </c>
      <c r="BV108" s="2">
        <f>(2*'Calcification Rates'!$F$45*'Calcification Rates'!$H$45)+0.1*'Calcification Rates'!$F$45*($A108+(2*'Calcification Rates'!$F$45))*'Calcification Rates'!$H$45</f>
        <v>22.531979392766083</v>
      </c>
      <c r="BW108" s="2">
        <f>(2*('Calcification Rates'!$F$45-'Calcification Rates'!$G$45)*('Calcification Rates'!$H$45-'Calcification Rates'!$I$45))+(0.1*('Calcification Rates'!$F$45-'Calcification Rates'!$G$45)*($A108+(2*'Calcification Rates'!$F$45-'Calcification Rates'!$G$45)))*('Calcification Rates'!$H$45-'Calcification Rates'!$I$45)</f>
        <v>13.151131896002138</v>
      </c>
      <c r="BX108" s="2">
        <f>(2*('Calcification Rates'!$F$45+'Calcification Rates'!$G$45)*('Calcification Rates'!$H$45+'Calcification Rates'!$I$45))+(0.1*('Calcification Rates'!$F$45+'Calcification Rates'!$G$45)*($A108+(2*'Calcification Rates'!$F$45+'Calcification Rates'!$G$45)))*('Calcification Rates'!$H$45+'Calcification Rates'!$I$45)</f>
        <v>34.399871444361857</v>
      </c>
      <c r="BY108" s="2">
        <f>$A108*'Calcification Rates'!$F$46*'Calcification Rates'!$H$46</f>
        <v>42.993600000000008</v>
      </c>
      <c r="BZ108" s="2">
        <f>$A108*('Calcification Rates'!$F$46-'Calcification Rates'!$G$46)*('Calcification Rates'!$H$46-'Calcification Rates'!$I$46)</f>
        <v>33.15945</v>
      </c>
      <c r="CA108" s="2">
        <f>$A108*('Calcification Rates'!$F$46+'Calcification Rates'!$G$46)*('Calcification Rates'!$H$46+'Calcification Rates'!$I$46)</f>
        <v>53.829450000000008</v>
      </c>
      <c r="CB108" s="2">
        <f>(2*'Calcification Rates'!$F$47*'Calcification Rates'!$H$47)+0.1*'Calcification Rates'!$F$47*(BL108+(2*'Calcification Rates'!$F$47))*'Calcification Rates'!$H$47</f>
        <v>38.035441921594575</v>
      </c>
      <c r="CC108" s="2">
        <f>(2*('Calcification Rates'!$F$47-'Calcification Rates'!$G$47)*('Calcification Rates'!$H$47-'Calcification Rates'!$I$47))+(0.1*('Calcification Rates'!$F$47-'Calcification Rates'!$G$47)*(BL108+(2*'Calcification Rates'!$F$47-'Calcification Rates'!$G$47)))*('Calcification Rates'!$H$47-'Calcification Rates'!$I$47)</f>
        <v>22.222708270339506</v>
      </c>
      <c r="CD108" s="2">
        <f>(2*('Calcification Rates'!$F$47+'Calcification Rates'!$G$47)*('Calcification Rates'!$H$47+'Calcification Rates'!$I$47))+(0.1*('Calcification Rates'!$F$47+'Calcification Rates'!$G$47)*(BL108+(2*'Calcification Rates'!$F$47+'Calcification Rates'!$G$47)))*('Calcification Rates'!$H$47+'Calcification Rates'!$I$47)</f>
        <v>58.010015616560352</v>
      </c>
      <c r="CE108" s="2">
        <f>(2*'Calcification Rates'!$F$48*'Calcification Rates'!$H$48)+0.1*'Calcification Rates'!$F$48*($A108+(2*'Calcification Rates'!$F$48))*'Calcification Rates'!$H$48</f>
        <v>22.531979392766083</v>
      </c>
      <c r="CF108" s="2">
        <f>(2*('Calcification Rates'!$F$48-'Calcification Rates'!$G$48)*('Calcification Rates'!$H$48-'Calcification Rates'!$I$48))+(0.1*('Calcification Rates'!$F$48-'Calcification Rates'!$G$48)*($A108+(2*'Calcification Rates'!$F$48-'Calcification Rates'!$G$48)))*('Calcification Rates'!$H$48-'Calcification Rates'!$I$48)</f>
        <v>13.151131896002138</v>
      </c>
      <c r="CG108" s="2">
        <f>(2*('Calcification Rates'!$F$48+'Calcification Rates'!$G$48)*('Calcification Rates'!$H$48+'Calcification Rates'!$I$48))+(0.1*('Calcification Rates'!$F$48+'Calcification Rates'!$G$48)*($A108+(2*'Calcification Rates'!$F$48+'Calcification Rates'!$G$48)))*('Calcification Rates'!$H$48+'Calcification Rates'!$I$48)</f>
        <v>34.399871444361857</v>
      </c>
      <c r="CH108" s="2">
        <f>((((1-'Calcification Rates'!$J$52)*$A108)*'Calcification Rates'!$F$52*0.1)+('Calcification Rates'!$J$52*$A108*'Calcification Rates'!$F$52))*'Calcification Rates'!$H$52</f>
        <v>234.75488007999996</v>
      </c>
      <c r="CI108" s="2">
        <f>((((1-'Calcification Rates'!$J$52)*$A108)*(('Calcification Rates'!$F$52-'Calcification Rates'!$G$52)*0.1))+('Calcification Rates'!$J$52*$A108*('Calcification Rates'!$F$52-'Calcification Rates'!$G$52)))*('Calcification Rates'!$H$52-'Calcification Rates'!$I$52)</f>
        <v>153.6738463964623</v>
      </c>
      <c r="CJ108" s="2">
        <f>((((1-'Calcification Rates'!$J$52)*$A108)*(('Calcification Rates'!$F$52+'Calcification Rates'!$G$52)*0.1))+('Calcification Rates'!$J$52*$A108*('Calcification Rates'!$F$52+'Calcification Rates'!$G$52)))*('Calcification Rates'!$H$52+'Calcification Rates'!$I$52)</f>
        <v>332.12530046104939</v>
      </c>
      <c r="CK108" s="2">
        <f>((((1-'Calcification Rates'!$J$53)*$A108)*'Calcification Rates'!$F$53*0.1)+('Calcification Rates'!$J$53*$A108*'Calcification Rates'!$F$53))*'Calcification Rates'!$H$53</f>
        <v>280.92802759490917</v>
      </c>
      <c r="CL108" s="2">
        <f>((((1-'Calcification Rates'!$J$53)*$A108)*(('Calcification Rates'!$F$53-'Calcification Rates'!$G$53)*0.1))+('Calcification Rates'!$J$53*$A108*('Calcification Rates'!$F$53-'Calcification Rates'!$G$53)))*('Calcification Rates'!$H$53-'Calcification Rates'!$I$53)</f>
        <v>194.42630333893405</v>
      </c>
      <c r="CM108" s="2">
        <f>((((1-'Calcification Rates'!$J$53)*$A108)*(('Calcification Rates'!$F$53+'Calcification Rates'!$G$53)*0.1))+('Calcification Rates'!$J$53*$A108*('Calcification Rates'!$F$53+'Calcification Rates'!$G$53)))*('Calcification Rates'!$H$53+'Calcification Rates'!$I$53)</f>
        <v>383.25673184528779</v>
      </c>
      <c r="CN108" s="2">
        <f>((((1-'Calcification Rates'!$J$54)*$A108)*'Calcification Rates'!$F$54*0.1)+('Calcification Rates'!$J$54*$A108*'Calcification Rates'!$F$54))*'Calcification Rates'!$H$54</f>
        <v>239.51337333358251</v>
      </c>
      <c r="CO108" s="2">
        <f>((((1-'Calcification Rates'!$J$54)*$A108)*(('Calcification Rates'!$F$54-'Calcification Rates'!$G$54)*0.1))+('Calcification Rates'!$J$54*$A108*('Calcification Rates'!$F$54-'Calcification Rates'!$G$54)))*('Calcification Rates'!$H$54-'Calcification Rates'!$I$54)</f>
        <v>171.30916551828309</v>
      </c>
      <c r="CP108" s="2">
        <f>((((1-'Calcification Rates'!$J$54)*$A108)*(('Calcification Rates'!$F$54+'Calcification Rates'!$G$54)*0.1))+('Calcification Rates'!$J$54*$A108*('Calcification Rates'!$F$54+'Calcification Rates'!$G$54)))*('Calcification Rates'!$H$54+'Calcification Rates'!$I$54)</f>
        <v>318.5584077690018</v>
      </c>
      <c r="CQ108" s="2">
        <f>((((1-'Calcification Rates'!$J$55)*$A108)*'Calcification Rates'!$F$55*0.1)+('Calcification Rates'!$J$55*$A108*'Calcification Rates'!$F$55))*'Calcification Rates'!$H$55</f>
        <v>239.53169076770831</v>
      </c>
      <c r="CR108" s="2">
        <f>((((1-'Calcification Rates'!$J$55)*$A108)*(('Calcification Rates'!$F$55-'Calcification Rates'!$G$55)*0.1))+('Calcification Rates'!$J$55*$A108*('Calcification Rates'!$F$55-'Calcification Rates'!$G$55)))*('Calcification Rates'!$H$55-'Calcification Rates'!$I$55)</f>
        <v>175.03203887671393</v>
      </c>
      <c r="CS108" s="2">
        <f>((((1-'Calcification Rates'!$J$55)*$A108)*(('Calcification Rates'!$F$55+'Calcification Rates'!$G$55)*0.1))+('Calcification Rates'!$J$55*$A108*('Calcification Rates'!$F$55+'Calcification Rates'!$G$55)))*('Calcification Rates'!$H$55+'Calcification Rates'!$I$55)</f>
        <v>313.84004777208577</v>
      </c>
      <c r="CT108" s="2">
        <f>((((1-'Calcification Rates'!$J$56)*$A108)*'Calcification Rates'!$F$56*0.1)+('Calcification Rates'!$J$56*$A108*'Calcification Rates'!$F$56))*'Calcification Rates'!$H$56</f>
        <v>231.36263663333332</v>
      </c>
      <c r="CU108" s="2">
        <f>((((1-'Calcification Rates'!$J$56)*$A108)*(('Calcification Rates'!$F$56-'Calcification Rates'!$G$56)*0.1))+('Calcification Rates'!$J$56*$A108*('Calcification Rates'!$F$56-'Calcification Rates'!$G$56)))*('Calcification Rates'!$H$56-'Calcification Rates'!$I$56)</f>
        <v>171.43842572215337</v>
      </c>
      <c r="CV108" s="2">
        <f>((((1-'Calcification Rates'!$J$56)*$A108)*(('Calcification Rates'!$F$56+'Calcification Rates'!$G$56)*0.1))+('Calcification Rates'!$J$56*$A108*('Calcification Rates'!$F$56+'Calcification Rates'!$G$56)))*('Calcification Rates'!$H$56+'Calcification Rates'!$I$56)</f>
        <v>300.09953533941047</v>
      </c>
      <c r="CW108" s="2">
        <f>((((1-'Calcification Rates'!$J$57)*$A108)*'Calcification Rates'!$F$57*0.1)+('Calcification Rates'!$J$57*$A108*'Calcification Rates'!$F$57))*'Calcification Rates'!$H$57</f>
        <v>236.62087837499996</v>
      </c>
      <c r="CX108" s="2">
        <f>((((1-'Calcification Rates'!$J$57)*$A108)*(('Calcification Rates'!$F$57-'Calcification Rates'!$G$57)*0.1))+('Calcification Rates'!$J$57*$A108*('Calcification Rates'!$F$57-'Calcification Rates'!$G$57)))*('Calcification Rates'!$H$57-'Calcification Rates'!$I$57)</f>
        <v>154.95396171040784</v>
      </c>
      <c r="CY108" s="2">
        <f>((((1-'Calcification Rates'!$J$57)*$A108)*(('Calcification Rates'!$F$57+'Calcification Rates'!$G$57)*0.1))+('Calcification Rates'!$J$57*$A108*('Calcification Rates'!$F$57+'Calcification Rates'!$G$57)))*('Calcification Rates'!$H$57+'Calcification Rates'!$I$57)</f>
        <v>332.97560803108746</v>
      </c>
      <c r="CZ108" s="2">
        <f>((((1-'Calcification Rates'!$J$58)*$A108)*'Calcification Rates'!$F$58*0.1)+('Calcification Rates'!$J$58*$A108*'Calcification Rates'!$F$58))*'Calcification Rates'!$H$58</f>
        <v>239.51337333358251</v>
      </c>
      <c r="DA108" s="2">
        <f>((((1-'Calcification Rates'!$J$58)*$A108)*(('Calcification Rates'!$F$58-'Calcification Rates'!$G$58)*0.1))+('Calcification Rates'!$J$58*$A108*('Calcification Rates'!$F$58-'Calcification Rates'!$G$58)))*('Calcification Rates'!$H$58-'Calcification Rates'!$I$58)</f>
        <v>171.30916551828309</v>
      </c>
      <c r="DB108" s="2">
        <f>((((1-'Calcification Rates'!$J$58)*$A108)*(('Calcification Rates'!$F$58+'Calcification Rates'!$G$58)*0.1))+('Calcification Rates'!$J$58*$A108*('Calcification Rates'!$F$58+'Calcification Rates'!$G$58)))*('Calcification Rates'!$H$58+'Calcification Rates'!$I$58)</f>
        <v>318.5584077690018</v>
      </c>
      <c r="DC108" s="2">
        <f>((((1-'Calcification Rates'!$J$59)*$A108)*'Calcification Rates'!$F$59*0.1)+('Calcification Rates'!$J$59*$A108*'Calcification Rates'!$F$59))*'Calcification Rates'!$H$59</f>
        <v>198.55332336000001</v>
      </c>
      <c r="DD108" s="2">
        <f>((((1-'Calcification Rates'!$J$59)*$A108)*(('Calcification Rates'!$F$59-'Calcification Rates'!$G$59)*0.1))+('Calcification Rates'!$J$59*$A108*('Calcification Rates'!$F$59-'Calcification Rates'!$G$59)))*('Calcification Rates'!$H$59-'Calcification Rates'!$I$59)</f>
        <v>154.02772019999998</v>
      </c>
      <c r="DE108" s="2">
        <f>((((1-'Calcification Rates'!$J$59)*$A108)*(('Calcification Rates'!$F$59+'Calcification Rates'!$G$59)*0.1))+('Calcification Rates'!$J$59*$A108*('Calcification Rates'!$F$59+'Calcification Rates'!$G$59)))*('Calcification Rates'!$H$59+'Calcification Rates'!$I$59)</f>
        <v>247.30100615999996</v>
      </c>
      <c r="DF108" s="2">
        <f>((((1-'Calcification Rates'!$J$60)*$A108)*'Calcification Rates'!$F$60*0.1)+('Calcification Rates'!$J$60*$A108*'Calcification Rates'!$F$60))*'Calcification Rates'!$H$60</f>
        <v>257.95379348780489</v>
      </c>
      <c r="DG108" s="2">
        <f>((((1-'Calcification Rates'!$J$60)*$A108)*(('Calcification Rates'!$F$60-'Calcification Rates'!$G$60)*0.1))+('Calcification Rates'!$J$60*$A108*('Calcification Rates'!$F$60-'Calcification Rates'!$G$60)))*('Calcification Rates'!$H$60-'Calcification Rates'!$I$60)</f>
        <v>197.07975370093237</v>
      </c>
      <c r="DH108" s="2">
        <f>((((1-'Calcification Rates'!$J$60)*$A108)*(('Calcification Rates'!$F$60+'Calcification Rates'!$G$60)*0.1))+('Calcification Rates'!$J$60*$A108*('Calcification Rates'!$F$60+'Calcification Rates'!$G$60)))*('Calcification Rates'!$H$60+'Calcification Rates'!$I$60)</f>
        <v>326.77062323522972</v>
      </c>
      <c r="DI108" s="2">
        <f>((((1-'Calcification Rates'!$J$61)*$A108)*'Calcification Rates'!$F$61*0.1)+('Calcification Rates'!$J$61*$A108*'Calcification Rates'!$F$61))*'Calcification Rates'!$H$61</f>
        <v>239.51337333358251</v>
      </c>
      <c r="DJ108" s="2">
        <f>((((1-'Calcification Rates'!$J$61)*$A108)*(('Calcification Rates'!$F$61-'Calcification Rates'!$G$61)*0.1))+('Calcification Rates'!$J$61*$A108*('Calcification Rates'!$F$61-'Calcification Rates'!$G$61)))*('Calcification Rates'!$H$61-'Calcification Rates'!$I$61)</f>
        <v>171.30916551828309</v>
      </c>
      <c r="DK108" s="2">
        <f>((((1-'Calcification Rates'!$J$61)*$A108)*(('Calcification Rates'!$F$61+'Calcification Rates'!$G$61)*0.1))+('Calcification Rates'!$J$61*$A108*('Calcification Rates'!$F$61+'Calcification Rates'!$G$61)))*('Calcification Rates'!$H$61+'Calcification Rates'!$I$61)</f>
        <v>318.5584077690018</v>
      </c>
      <c r="DL108" s="2">
        <f>(2*'Calcification Rates'!$F$62*'Calcification Rates'!$H$62)+0.1*'Calcification Rates'!$F$62*(CV108+(2*'Calcification Rates'!$F$62))*'Calcification Rates'!$H$62</f>
        <v>56.585664340829048</v>
      </c>
      <c r="DM108" s="2">
        <f>(2*('Calcification Rates'!$F$62-'Calcification Rates'!$G$62)*('Calcification Rates'!$H$62-'Calcification Rates'!$I$62))+(0.1*('Calcification Rates'!$F$62-'Calcification Rates'!$G$62)*(CV108+(2*'Calcification Rates'!$F$62-'Calcification Rates'!$G$62)))*('Calcification Rates'!$H$62-'Calcification Rates'!$I$62)</f>
        <v>33.077042205363163</v>
      </c>
      <c r="DN108" s="2">
        <f>(2*('Calcification Rates'!$F$62+'Calcification Rates'!$G$62)*('Calcification Rates'!$H$62+'Calcification Rates'!$I$62))+(0.1*('Calcification Rates'!$F$62+'Calcification Rates'!$G$62)*(CV108+(2*'Calcification Rates'!$F$62+'Calcification Rates'!$G$62)))*('Calcification Rates'!$H$62+'Calcification Rates'!$I$62)</f>
        <v>86.260054917785368</v>
      </c>
      <c r="DO108" s="2">
        <f>((((((((($A108*2)/PI())/2)+'Calcification Rates'!$F$63)^2)*PI())/2))-((((((($A108*2)/PI())/2)^2)*PI())/2)))*'Calcification Rates'!$H$63</f>
        <v>112.69316050595764</v>
      </c>
      <c r="DP108" s="2">
        <f>((((((((($A108*2)/PI())/2)+('Calcification Rates'!$F$63-'Calcification Rates'!$G$63))^2)*PI())/2))-((((((($A108*2)/PI())/2)^2)*PI())/2)))*('Calcification Rates'!$H$63-'Calcification Rates'!$I$63)</f>
        <v>83.044806790503131</v>
      </c>
      <c r="DQ108" s="2">
        <f>((((((((($A108*2)/PI())/2)+('Calcification Rates'!$F$63+'Calcification Rates'!$G$63))^2)*PI())/2))-((((((($A108*2)/PI())/2)^2)*PI())/2)))*('Calcification Rates'!$H$63+'Calcification Rates'!$I$63)</f>
        <v>145.64278047564073</v>
      </c>
      <c r="DR108" s="2">
        <f>(2*'Calcification Rates'!$F$64*'Calcification Rates'!$H$64)+0.1*'Calcification Rates'!$F$64*($A108+(2*'Calcification Rates'!$F$64))*'Calcification Rates'!$H$64</f>
        <v>22.531979392766083</v>
      </c>
      <c r="DS108" s="2">
        <f>(2*('Calcification Rates'!$F$64-'Calcification Rates'!$G$64)*('Calcification Rates'!$H$64-'Calcification Rates'!$I$64))+(0.1*('Calcification Rates'!$F$64-'Calcification Rates'!$G$64)*($A108+(2*'Calcification Rates'!$F$64-'Calcification Rates'!$G$64)))*('Calcification Rates'!$H$64-'Calcification Rates'!$I$64)</f>
        <v>13.151131896002138</v>
      </c>
      <c r="DT108" s="2">
        <f>(2*('Calcification Rates'!$F$64+'Calcification Rates'!$G$64)*('Calcification Rates'!$H$64+'Calcification Rates'!$I$64))+(0.1*('Calcification Rates'!$F$64+'Calcification Rates'!$G$64)*($A108+(2*'Calcification Rates'!$F$64+'Calcification Rates'!$G$64)))*('Calcification Rates'!$H$64+'Calcification Rates'!$I$64)</f>
        <v>34.399871444361857</v>
      </c>
      <c r="DU108" s="2">
        <f>((((((((($A108*2)/PI())/2)+'Calcification Rates'!$F$65)^2)*PI())/2))-((((((($A108*2)/PI())/2)^2)*PI())/2)))*'Calcification Rates'!$H$65</f>
        <v>112.69316050595764</v>
      </c>
      <c r="DV108" s="2">
        <f>((((((((($A108*2)/PI())/2)+('Calcification Rates'!$F$65-'Calcification Rates'!$G$65))^2)*PI())/2))-((((((($A108*2)/PI())/2)^2)*PI())/2)))*('Calcification Rates'!$H$65-'Calcification Rates'!$I$65)</f>
        <v>83.044806790503131</v>
      </c>
      <c r="DW108" s="2">
        <f>((((((((($A108*2)/PI())/2)+('Calcification Rates'!$F$65+'Calcification Rates'!$G$65))^2)*PI())/2))-((((((($A108*2)/PI())/2)^2)*PI())/2)))*('Calcification Rates'!$H$65+'Calcification Rates'!$I$65)</f>
        <v>145.64278047564073</v>
      </c>
      <c r="DX108" s="2">
        <f>(2*'Calcification Rates'!$F$66*'Calcification Rates'!$H$66)+0.1*'Calcification Rates'!$F$66*(DH108+(2*'Calcification Rates'!$F$66))*'Calcification Rates'!$H$66</f>
        <v>61.264958512441169</v>
      </c>
      <c r="DY108" s="2">
        <f>(2*('Calcification Rates'!$F$66-'Calcification Rates'!$G$66)*('Calcification Rates'!$H$66-'Calcification Rates'!$I$66))+(0.1*('Calcification Rates'!$F$66-'Calcification Rates'!$G$66)*(DH108+(2*'Calcification Rates'!$F$66-'Calcification Rates'!$G$66)))*('Calcification Rates'!$H$66-'Calcification Rates'!$I$66)</f>
        <v>35.815048271868534</v>
      </c>
      <c r="DZ108" s="2">
        <f>(2*('Calcification Rates'!$F$66+'Calcification Rates'!$G$66)*('Calcification Rates'!$H$66+'Calcification Rates'!$I$66))+(0.1*('Calcification Rates'!$F$66+'Calcification Rates'!$G$66)*(DH108+(2*'Calcification Rates'!$F$66+'Calcification Rates'!$G$66)))*('Calcification Rates'!$H$66+'Calcification Rates'!$I$66)</f>
        <v>93.386128194026497</v>
      </c>
      <c r="EA108" s="2">
        <f>((((((((($A108*2)/PI())/2)+'Calcification Rates'!$F$67)^2)*PI())/2))-((((((($A108*2)/PI())/2)^2)*PI())/2)))*'Calcification Rates'!$H$67</f>
        <v>112.69316050595764</v>
      </c>
      <c r="EB108" s="2">
        <f>((((((((($A108*2)/PI())/2)+('Calcification Rates'!$F$67-'Calcification Rates'!$G$67))^2)*PI())/2))-((((((($A108*2)/PI())/2)^2)*PI())/2)))*('Calcification Rates'!$H$67-'Calcification Rates'!$I$67)</f>
        <v>83.044806790503131</v>
      </c>
      <c r="EC108" s="2">
        <f>((((((((($A108*2)/PI())/2)+('Calcification Rates'!$F$67+'Calcification Rates'!$G$67))^2)*PI())/2))-((((((($A108*2)/PI())/2)^2)*PI())/2)))*('Calcification Rates'!$H$67+'Calcification Rates'!$I$67)</f>
        <v>145.64278047564073</v>
      </c>
      <c r="ED108" s="2">
        <f>((((((((($A108*2)/PI())/2)+'Calcification Rates'!$F$68)^2)*PI())/2))-((((((($A108*2)/PI())/2)^2)*PI())/2)))*'Calcification Rates'!$H$68</f>
        <v>112.69316050595764</v>
      </c>
      <c r="EE108" s="2">
        <f>((((((((($A108*2)/PI())/2)+('Calcification Rates'!$F$68-'Calcification Rates'!$G$68))^2)*PI())/2))-((((((($A108*2)/PI())/2)^2)*PI())/2)))*('Calcification Rates'!$H$68-'Calcification Rates'!$I$68)</f>
        <v>83.044806790503131</v>
      </c>
      <c r="EF108" s="2">
        <f>((((((((($A108*2)/PI())/2)+('Calcification Rates'!$F$68+'Calcification Rates'!$G$68))^2)*PI())/2))-((((((($A108*2)/PI())/2)^2)*PI())/2)))*('Calcification Rates'!$H$68+'Calcification Rates'!$I$68)</f>
        <v>145.64278047564073</v>
      </c>
      <c r="EG108" s="2">
        <f>((((1-'Calcification Rates'!$J$69)*$A108)*'Calcification Rates'!$F$69*0.1)+('Calcification Rates'!$J$69*$A108*'Calcification Rates'!$F$69))*'Calcification Rates'!$H$69</f>
        <v>32.534256700000007</v>
      </c>
      <c r="EH108" s="2">
        <f>((((1-'Calcification Rates'!$J$69)*EC108)*(('Calcification Rates'!$F$69-'Calcification Rates'!$G$69)*0.1))+('Calcification Rates'!$J$69*EC108*('Calcification Rates'!$F$69-'Calcification Rates'!$G$69)))*('Calcification Rates'!$H$69-'Calcification Rates'!$I$69)</f>
        <v>33.032906915883494</v>
      </c>
      <c r="EI108" s="2">
        <f>((((1-'Calcification Rates'!$J$69)*EC108)*(('Calcification Rates'!$F$69+'Calcification Rates'!$G$69)*0.1))+('Calcification Rates'!$J$69*EC108*('Calcification Rates'!$F$69+'Calcification Rates'!$G$69)))*('Calcification Rates'!$H$69+'Calcification Rates'!$I$69)</f>
        <v>57.611721103784447</v>
      </c>
      <c r="EJ108" s="2">
        <f>(2*'Calcification Rates'!$F$70*'Calcification Rates'!$H$70)+0.1*'Calcification Rates'!$F$70*(DT108+(2*'Calcification Rates'!$F$70))*'Calcification Rates'!$H$70</f>
        <v>9.9701346886513225</v>
      </c>
      <c r="EK108" s="2">
        <f>(2*('Calcification Rates'!$F$70-'Calcification Rates'!$G$70)*('Calcification Rates'!$H$70-'Calcification Rates'!$I$70))+(0.1*('Calcification Rates'!$F$70-'Calcification Rates'!$G$70)*(DT108+(2*'Calcification Rates'!$F$70-'Calcification Rates'!$G$70)))*('Calcification Rates'!$H$70-'Calcification Rates'!$I$70)</f>
        <v>5.8007910657493387</v>
      </c>
      <c r="EL108" s="2">
        <f>(2*('Calcification Rates'!$F$70+'Calcification Rates'!$G$70)*('Calcification Rates'!$H$70+'Calcification Rates'!$I$70))+(0.1*('Calcification Rates'!$F$70+'Calcification Rates'!$G$70)*(DT108+(2*'Calcification Rates'!$F$70+'Calcification Rates'!$G$70)))*('Calcification Rates'!$H$70+'Calcification Rates'!$I$70)</f>
        <v>15.269502084522546</v>
      </c>
      <c r="EM108" s="2">
        <f>((((1-'Calcification Rates'!$J$71)*$A108)*'Calcification Rates'!$F$71*0.1)+('Calcification Rates'!$J$71*$A108*'Calcification Rates'!$F$71))*'Calcification Rates'!$H$71</f>
        <v>239.51337333358251</v>
      </c>
      <c r="EN108" s="2">
        <f>((((1-'Calcification Rates'!$J$71)*$A108)*(('Calcification Rates'!$F$71-'Calcification Rates'!$G$71)*0.1))+('Calcification Rates'!$J$71*$A108*('Calcification Rates'!$F$71-'Calcification Rates'!$G$71)))*('Calcification Rates'!$H$71-'Calcification Rates'!$I$71)</f>
        <v>171.30916551828309</v>
      </c>
      <c r="EO108" s="2">
        <f>((((1-'Calcification Rates'!$J$71)*$A108)*(('Calcification Rates'!$F$71+'Calcification Rates'!$G$71)*0.1))+('Calcification Rates'!$J$71*$A108*('Calcification Rates'!$F$71+'Calcification Rates'!$G$71)))*('Calcification Rates'!$H$71+'Calcification Rates'!$I$71)</f>
        <v>318.5584077690018</v>
      </c>
      <c r="EP108" s="2">
        <f>(2*'Calcification Rates'!$F$72*'Calcification Rates'!$H$72)+0.1*'Calcification Rates'!$F$72*($A108+(2*'Calcification Rates'!$F$72))*'Calcification Rates'!$H$72</f>
        <v>22.531979392766083</v>
      </c>
      <c r="EQ108" s="2">
        <f>(2*('Calcification Rates'!$F$72-'Calcification Rates'!$G$72)*('Calcification Rates'!$H$72-'Calcification Rates'!$I$72))+(0.1*('Calcification Rates'!$F$72-'Calcification Rates'!$G$72)*($A108+(2*'Calcification Rates'!$F$72-'Calcification Rates'!$G$72)))*('Calcification Rates'!$H$72-'Calcification Rates'!$I$72)</f>
        <v>13.151131896002138</v>
      </c>
      <c r="ER108" s="2">
        <f>(2*('Calcification Rates'!$F$72+'Calcification Rates'!$G$72)*('Calcification Rates'!$H$72+'Calcification Rates'!$I$72))+(0.1*('Calcification Rates'!$F$72+'Calcification Rates'!$G$72)*($A108+(2*'Calcification Rates'!$F$72+'Calcification Rates'!$G$72)))*('Calcification Rates'!$H$72+'Calcification Rates'!$I$72)</f>
        <v>34.399871444361857</v>
      </c>
      <c r="ES108" s="2">
        <f>$A108*'Calcification Rates'!$F$73*'Calcification Rates'!$H$73</f>
        <v>143.10000000000002</v>
      </c>
      <c r="ET108" s="2">
        <f>$A108*('Calcification Rates'!$F$73-'Calcification Rates'!$G$73)*('Calcification Rates'!$H$73-'Calcification Rates'!$I$73)</f>
        <v>100.19014</v>
      </c>
      <c r="EU108" s="2">
        <f>$A108*('Calcification Rates'!$F$73+'Calcification Rates'!$G$73)*('Calcification Rates'!$H$73+'Calcification Rates'!$I$73)</f>
        <v>193.60264000000004</v>
      </c>
      <c r="EV108" s="2">
        <f>(2*'Calcification Rates'!$F$74*'Calcification Rates'!$H$74)+0.1*'Calcification Rates'!$F$74*($A108+(2*'Calcification Rates'!$F$74))*'Calcification Rates'!$H$74</f>
        <v>22.531979392766083</v>
      </c>
      <c r="EW108" s="2">
        <f>(2*('Calcification Rates'!$F$74-'Calcification Rates'!$G$74)*('Calcification Rates'!$H$74-'Calcification Rates'!$I$74))+(0.1*('Calcification Rates'!$F$74-'Calcification Rates'!$G$74)*($A108+(2*'Calcification Rates'!$F$74-'Calcification Rates'!$G$74)))*('Calcification Rates'!$H$74-'Calcification Rates'!$I$74)</f>
        <v>13.151131896002138</v>
      </c>
      <c r="EX108" s="2">
        <f>(2*('Calcification Rates'!$F$74+'Calcification Rates'!$G$74)*('Calcification Rates'!$H$74+'Calcification Rates'!$I$74))+(0.1*('Calcification Rates'!$F$74+'Calcification Rates'!$G$74)*($A108+(2*'Calcification Rates'!$F$74+'Calcification Rates'!$G$74)))*('Calcification Rates'!$H$74+'Calcification Rates'!$I$74)</f>
        <v>34.399871444361857</v>
      </c>
      <c r="EY108" s="2">
        <f>$A108*'Calcification Rates'!$F$75*'Calcification Rates'!$H$75</f>
        <v>89.370705578231309</v>
      </c>
      <c r="EZ108" s="2">
        <f>$A108*('Calcification Rates'!$F$75-'Calcification Rates'!$G$75)*('Calcification Rates'!$H$75-'Calcification Rates'!$I$75)</f>
        <v>69.377117808497118</v>
      </c>
      <c r="FA108" s="2">
        <f>$A108*('Calcification Rates'!$F$75+'Calcification Rates'!$G$75)*('Calcification Rates'!$H$75+'Calcification Rates'!$I$75)</f>
        <v>111.68946344196533</v>
      </c>
      <c r="FB108" s="2">
        <f>((((1-'Calcification Rates'!$J$76)*$A108)*'Calcification Rates'!$F$76*0.1)+('Calcification Rates'!$J$76*$A108*'Calcification Rates'!$F$76))*'Calcification Rates'!$H$76</f>
        <v>61.18956</v>
      </c>
      <c r="FC108" s="2">
        <f>((((1-'Calcification Rates'!$J$76)*$A108)*(('Calcification Rates'!$F$76-'Calcification Rates'!$G$76)*0.1))+('Calcification Rates'!$J$76*$A108*('Calcification Rates'!$F$76-'Calcification Rates'!$G$76)))*('Calcification Rates'!$H$76-'Calcification Rates'!$I$76)</f>
        <v>42.827252928</v>
      </c>
      <c r="FD108" s="2">
        <f>((((1-'Calcification Rates'!$J$76)*$A108)*(('Calcification Rates'!$F$76+'Calcification Rates'!$G$76)*0.1))+('Calcification Rates'!$J$76*$A108*('Calcification Rates'!$F$76+'Calcification Rates'!$G$76)))*('Calcification Rates'!$H$76+'Calcification Rates'!$I$76)</f>
        <v>82.804432127999988</v>
      </c>
      <c r="FE108" s="113">
        <f>$A108*'Calcification Rates'!$F$77*'Calcification Rates'!$H$77</f>
        <v>187.62</v>
      </c>
      <c r="FF108" s="113">
        <f>$A108*('Calcification Rates'!$F$77-'Calcification Rates'!$G$77)*('Calcification Rates'!$H$77-'Calcification Rates'!$I$77)</f>
        <v>131.1114</v>
      </c>
      <c r="FG108" s="113">
        <f>$A108*('Calcification Rates'!$F$77+'Calcification Rates'!$G$77)*('Calcification Rates'!$H$77+'Calcification Rates'!$I$77)</f>
        <v>254.18800000000007</v>
      </c>
      <c r="FH108" s="113">
        <f>$A108*'Calcification Rates'!$F$81*'Calcification Rates'!$H$81</f>
        <v>18.867999999999999</v>
      </c>
      <c r="FI108" s="113">
        <f>$A108*('Calcification Rates'!$F$81-'Calcification Rates'!$G$81)*('Calcification Rates'!$H$81-'Calcification Rates'!$I$81)</f>
        <v>10.706</v>
      </c>
      <c r="FJ108" s="113">
        <f>$A108*('Calcification Rates'!$F$81+'Calcification Rates'!$G$81)*('Calcification Rates'!$H$81+'Calcification Rates'!$I$81)</f>
        <v>27.03</v>
      </c>
      <c r="FK108" s="113">
        <f>$A108*'Calcification Rates'!$F$84*'Calcification Rates'!$H$84</f>
        <v>18.867999999999999</v>
      </c>
      <c r="FL108" s="113">
        <f>$A108*('Calcification Rates'!$F$84-'Calcification Rates'!$G$84)*('Calcification Rates'!$H$84-'Calcification Rates'!$I$84)</f>
        <v>10.706</v>
      </c>
      <c r="FM108" s="113">
        <f>$A108*('Calcification Rates'!$F$84+'Calcification Rates'!$G$84)*('Calcification Rates'!$H$84+'Calcification Rates'!$I$84)</f>
        <v>27.03</v>
      </c>
    </row>
    <row r="109" spans="1:169" x14ac:dyDescent="0.3">
      <c r="A109" s="1">
        <v>107</v>
      </c>
      <c r="B109" s="2">
        <f>((((1-'Calcification Rates'!$J$11)*A109)*'Calcification Rates'!$F$11*0.1)+('Calcification Rates'!$J$11*A109*'Calcification Rates'!$F$11))*'Calcification Rates'!$H$11</f>
        <v>241.77293345937102</v>
      </c>
      <c r="C109" s="2">
        <f>((((1-'Calcification Rates'!$J$11)*A109)*(('Calcification Rates'!$F$11-'Calcification Rates'!$G$11)*0.1))+('Calcification Rates'!$J$11*A109*('Calcification Rates'!$F$11-'Calcification Rates'!$G$11)))*('Calcification Rates'!$H$11-'Calcification Rates'!$I$11)</f>
        <v>172.92528972128579</v>
      </c>
      <c r="D109" s="2">
        <f>((((1-'Calcification Rates'!$J$11)*A109)*(('Calcification Rates'!$F$11+'Calcification Rates'!$G$11)*0.1))+('Calcification Rates'!$J$11*A109*('Calcification Rates'!$F$11+'Calcification Rates'!$G$11)))*('Calcification Rates'!$H$11+'Calcification Rates'!$I$11)</f>
        <v>321.5636757668226</v>
      </c>
      <c r="E109" s="2">
        <f>((((1-'Calcification Rates'!$J$12)*A109)*'Calcification Rates'!$F$12*0.1)+('Calcification Rates'!$J$12*A109*'Calcification Rates'!$F$12))*'Calcification Rates'!$H$12</f>
        <v>41.976347623572515</v>
      </c>
      <c r="F109" s="2">
        <f>((((1-'Calcification Rates'!$J$12)*A109)*(('Calcification Rates'!$F$12-'Calcification Rates'!$G$12)*0.1))+('Calcification Rates'!$J$12*A109*('Calcification Rates'!$F$12-'Calcification Rates'!$G$12)))*('Calcification Rates'!$H$12-'Calcification Rates'!$I$12)</f>
        <v>31.648136092697804</v>
      </c>
      <c r="G109" s="2">
        <f>((((1-'Calcification Rates'!$J$12)*A109)*(('Calcification Rates'!$F$12+'Calcification Rates'!$G$12)*0.1))+('Calcification Rates'!$J$12*A109*('Calcification Rates'!$F$12+'Calcification Rates'!$G$12)))*('Calcification Rates'!$H$12+'Calcification Rates'!$I$12)</f>
        <v>53.621009066941454</v>
      </c>
      <c r="H109" s="2">
        <f>(2*'Calcification Rates'!$F$13*'Calcification Rates'!$H$13)+0.1*'Calcification Rates'!$F$13*(A109+(2*'Calcification Rates'!$F$13))*'Calcification Rates'!$H$13</f>
        <v>22.707423836198238</v>
      </c>
      <c r="I109" s="2">
        <f>(2*('Calcification Rates'!$F$13-'Calcification Rates'!$G$13)*('Calcification Rates'!$H$13-'Calcification Rates'!$I$13))+(0.1*('Calcification Rates'!$F$13-'Calcification Rates'!$G$13)*(A109+(2*'Calcification Rates'!$F$13-'Calcification Rates'!$G$13)))*('Calcification Rates'!$H$13-'Calcification Rates'!$I$13)</f>
        <v>13.253790103166404</v>
      </c>
      <c r="J109" s="2">
        <f>(2*('Calcification Rates'!$F$13+'Calcification Rates'!$G$13)*('Calcification Rates'!$H$13+'Calcification Rates'!$I$13))+(0.1*('Calcification Rates'!$F$13+'Calcification Rates'!$G$13)*(A109+(2*'Calcification Rates'!$F$13+'Calcification Rates'!$G$13)))*('Calcification Rates'!$H$13+'Calcification Rates'!$I$13)</f>
        <v>34.667054894248729</v>
      </c>
      <c r="K109" s="2">
        <f>(2*'Calcification Rates'!$F$14*'Calcification Rates'!$H$14)+0.1*'Calcification Rates'!$F$14*(A109+(2*'Calcification Rates'!$F$14))*'Calcification Rates'!$H$14</f>
        <v>42.199130373825334</v>
      </c>
      <c r="L109" s="2">
        <f>(2*('Calcification Rates'!$F$14-'Calcification Rates'!$G$14)*('Calcification Rates'!$H$14-'Calcification Rates'!$I$14))+(0.1*('Calcification Rates'!$F$14-'Calcification Rates'!$G$14)*(A109+(2*'Calcification Rates'!$F$14-'Calcification Rates'!$G$14)))*('Calcification Rates'!$H$14-'Calcification Rates'!$I$14)</f>
        <v>26.39440546577891</v>
      </c>
      <c r="M109" s="2">
        <f>(2*('Calcification Rates'!$F$14+'Calcification Rates'!$G$14)*('Calcification Rates'!$H$14+'Calcification Rates'!$I$14))+(0.1*('Calcification Rates'!$F$14+'Calcification Rates'!$G$14)*(A109+(2*'Calcification Rates'!$F$14+'Calcification Rates'!$G$14)))*('Calcification Rates'!$H$14+'Calcification Rates'!$I$14)</f>
        <v>61.743265479735939</v>
      </c>
      <c r="N109" s="2">
        <f>((((((((($A109*2)/PI())/2)+'Calcification Rates'!$F$15)^2)*PI())/2))-((((((($A109*2)/PI())/2)^2)*PI())/2)))*'Calcification Rates'!$H$15</f>
        <v>132.79657525237508</v>
      </c>
      <c r="O109" s="2">
        <f>((((((((($A109*2)/PI())/2)+('Calcification Rates'!$F$15-'Calcification Rates'!$G$15))^2)*PI())/2))-((((((($A109*2)/PI())/2)^2)*PI())/2)))*('Calcification Rates'!$H$15-'Calcification Rates'!$I$15)</f>
        <v>101.46300163998708</v>
      </c>
      <c r="P109" s="2">
        <f>((((((((($A109*2)/PI())/2)+('Calcification Rates'!$F$15+'Calcification Rates'!$G$15))^2)*PI())/2))-((((((($A109*2)/PI())/2)^2)*PI())/2)))*('Calcification Rates'!$H$15+'Calcification Rates'!$I$15)</f>
        <v>167.99214818168707</v>
      </c>
      <c r="Q109" s="2">
        <f>(2*'Calcification Rates'!$F$16*'Calcification Rates'!$H$16)+0.1*'Calcification Rates'!$F$16*(A109+(2*'Calcification Rates'!$F$16))*'Calcification Rates'!$H$16</f>
        <v>42.199130373825334</v>
      </c>
      <c r="R109" s="2">
        <f>(2*('Calcification Rates'!$F$16-'Calcification Rates'!$G$16)*('Calcification Rates'!$H$16-'Calcification Rates'!$I$16))+(0.1*('Calcification Rates'!$F$16-'Calcification Rates'!$G$16)*(A109+(2*'Calcification Rates'!$F$16-'Calcification Rates'!$G$16)))*('Calcification Rates'!$H$16-'Calcification Rates'!$I$16)</f>
        <v>26.39440546577891</v>
      </c>
      <c r="S109" s="2">
        <f>(2*('Calcification Rates'!$F$16+'Calcification Rates'!$G$16)*('Calcification Rates'!$H$16+'Calcification Rates'!$I$16))+(0.1*('Calcification Rates'!$F$16+'Calcification Rates'!$G$16)*(A109+(2*'Calcification Rates'!$F$16+'Calcification Rates'!$G$16)))*('Calcification Rates'!$H$16+'Calcification Rates'!$I$16)</f>
        <v>61.743265479735939</v>
      </c>
      <c r="T109" s="2">
        <f>$A109*'Calcification Rates'!$F$17*'Calcification Rates'!$H$17</f>
        <v>131.06349692143334</v>
      </c>
      <c r="U109" s="2">
        <f>$A109*('Calcification Rates'!$F$17-'Calcification Rates'!$G$17)*('Calcification Rates'!$H$17-'Calcification Rates'!$I$17)</f>
        <v>100.35052262933065</v>
      </c>
      <c r="V109" s="2">
        <f>$A109*('Calcification Rates'!$F$17+'Calcification Rates'!$G$17)*('Calcification Rates'!$H$17+'Calcification Rates'!$I$17)</f>
        <v>165.45074842334125</v>
      </c>
      <c r="W109" s="2">
        <f>$A109*'Calcification Rates'!$F$22*'Calcification Rates'!$H$22</f>
        <v>19.045999999999999</v>
      </c>
      <c r="X109" s="2">
        <f>$A109*('Calcification Rates'!$F$22-'Calcification Rates'!$G$22)*('Calcification Rates'!$H$22-'Calcification Rates'!$I$22)</f>
        <v>10.806999999999999</v>
      </c>
      <c r="Y109" s="2">
        <f>$A109*('Calcification Rates'!$F$22+'Calcification Rates'!$G$22)*('Calcification Rates'!$H$22+'Calcification Rates'!$I$22)</f>
        <v>27.285</v>
      </c>
      <c r="Z109" s="2">
        <f>((((((((($A109*2)/PI())/2)+'Calcification Rates'!$F$25)^2)*PI())/2))-((((((($A109*2)/PI())/2)^2)*PI())/2)))*'Calcification Rates'!$H$25</f>
        <v>198.32267029994188</v>
      </c>
      <c r="AA109" s="2">
        <f>((((((((($A109*2)/PI())/2)+('Calcification Rates'!$F$25-'Calcification Rates'!$G$25))^2)*PI())/2))-((((((($A109*2)/PI())/2)^2)*PI())/2)))*('Calcification Rates'!$H$25-'Calcification Rates'!$I$25)</f>
        <v>86.942229812950956</v>
      </c>
      <c r="AB109" s="2">
        <f>((((((((($A109*2)/PI())/2)+('Calcification Rates'!$F$25+'Calcification Rates'!$G$25))^2)*PI())/2))-((((((($A109*2)/PI())/2)^2)*PI())/2)))*('Calcification Rates'!$H$25+'Calcification Rates'!$I$25)</f>
        <v>311.34905579023899</v>
      </c>
      <c r="AC109" s="2">
        <f>((((((((($A109*2)/PI())/2)+'Calcification Rates'!$F$26)^2)*PI())/2))-((((((($A109*2)/PI())/2)^2)*PI())/2)))*'Calcification Rates'!$H$26</f>
        <v>198.32267029994188</v>
      </c>
      <c r="AD109" s="2">
        <f>((((((((($A109*2)/PI())/2)+('Calcification Rates'!$F$26-'Calcification Rates'!$G$26))^2)*PI())/2))-((((((($A109*2)/PI())/2)^2)*PI())/2)))*('Calcification Rates'!$H$26-'Calcification Rates'!$I$26)</f>
        <v>86.942229812950956</v>
      </c>
      <c r="AE109" s="2">
        <f>((((((((($A109*2)/PI())/2)+('Calcification Rates'!$F$26+'Calcification Rates'!$G$26))^2)*PI())/2))-((((((($A109*2)/PI())/2)^2)*PI())/2)))*('Calcification Rates'!$H$26+'Calcification Rates'!$I$26)</f>
        <v>311.34905579023899</v>
      </c>
      <c r="AF109" s="2">
        <f>((((((((($A109*2)/PI())/2)+'Calcification Rates'!$F$27)^2)*PI())/2))-((((((($A109*2)/PI())/2)^2)*PI())/2)))*'Calcification Rates'!$H$27</f>
        <v>198.32267029994188</v>
      </c>
      <c r="AG109" s="2">
        <f>((((((((($A109*2)/PI())/2)+('Calcification Rates'!$F$27-'Calcification Rates'!$G$27))^2)*PI())/2))-((((((($A109*2)/PI())/2)^2)*PI())/2)))*('Calcification Rates'!$H$27-'Calcification Rates'!$I$27)</f>
        <v>86.942229812950956</v>
      </c>
      <c r="AH109" s="2">
        <f>((((((((($A109*2)/PI())/2)+('Calcification Rates'!$F$27+'Calcification Rates'!$G$27))^2)*PI())/2))-((((((($A109*2)/PI())/2)^2)*PI())/2)))*('Calcification Rates'!$H$27+'Calcification Rates'!$I$27)</f>
        <v>311.34905579023899</v>
      </c>
      <c r="AI109" s="2">
        <f>$A109*'Calcification Rates'!$F$29*'Calcification Rates'!$H$29</f>
        <v>172.66589999999997</v>
      </c>
      <c r="AJ109" s="2">
        <f>$A109*('Calcification Rates'!$F$29-'Calcification Rates'!$G$29)*('Calcification Rates'!$H$29-'Calcification Rates'!$I$29)</f>
        <v>159.75955999999996</v>
      </c>
      <c r="AK109" s="2">
        <f>$A109*('Calcification Rates'!$F$29+'Calcification Rates'!$G$29)*('Calcification Rates'!$H$29+'Calcification Rates'!$I$29)</f>
        <v>185.57223999999997</v>
      </c>
      <c r="AL109" s="2">
        <f>(2*'Calcification Rates'!$F$30*'Calcification Rates'!$H$30)+0.1*'Calcification Rates'!$F$30*($A109+(2*'Calcification Rates'!$F$30))*'Calcification Rates'!$H$30</f>
        <v>22.707423836198238</v>
      </c>
      <c r="AM109" s="2">
        <f>(2*('Calcification Rates'!$F$30-'Calcification Rates'!$G$30)*('Calcification Rates'!$H$30-'Calcification Rates'!$I$30))+(0.1*('Calcification Rates'!$F$30-'Calcification Rates'!$G$30)*($A109+(2*'Calcification Rates'!$F$30-'Calcification Rates'!$G$30)))*('Calcification Rates'!$H$30-'Calcification Rates'!$I$30)</f>
        <v>13.253790103166404</v>
      </c>
      <c r="AN109" s="2">
        <f>(2*('Calcification Rates'!$F$30+'Calcification Rates'!$G$30)*('Calcification Rates'!$H$30+'Calcification Rates'!$I$30))+(0.1*('Calcification Rates'!$F$30+'Calcification Rates'!$G$30)*($A109+(2*'Calcification Rates'!$F$30+'Calcification Rates'!$G$30)))*('Calcification Rates'!$H$30+'Calcification Rates'!$I$30)</f>
        <v>34.667054894248729</v>
      </c>
      <c r="AO109" s="2">
        <f>((((((((($A109*2)/PI())/2)+'Calcification Rates'!$F$31)^2)*PI())/2))-((((((($A109*2)/PI())/2)^2)*PI())/2)))*'Calcification Rates'!$H$31</f>
        <v>354.69460614585898</v>
      </c>
      <c r="AP109" s="2">
        <f>((((((((($A109*2)/PI())/2)+('Calcification Rates'!$F$31-'Calcification Rates'!$G$31))^2)*PI())/2))-((((((($A109*2)/PI())/2)^2)*PI())/2)))*('Calcification Rates'!$H$31-'Calcification Rates'!$I$31)</f>
        <v>221.09054699312622</v>
      </c>
      <c r="AQ109" s="2">
        <f>((((((((($A109*2)/PI())/2)+('Calcification Rates'!$F$31+'Calcification Rates'!$G$31))^2)*PI())/2))-((((((($A109*2)/PI())/2)^2)*PI())/2)))*('Calcification Rates'!$H$31+'Calcification Rates'!$I$31)</f>
        <v>520.73493876532541</v>
      </c>
      <c r="AR109" s="2">
        <f>(2*'Calcification Rates'!$F$32*'Calcification Rates'!$H$32)+0.1*'Calcification Rates'!$F$32*($A109+(2*'Calcification Rates'!$F$32))*'Calcification Rates'!$H$32</f>
        <v>22.707423836198238</v>
      </c>
      <c r="AS109" s="2">
        <f>(2*('Calcification Rates'!$F$32-'Calcification Rates'!$G$32)*('Calcification Rates'!$H$32-'Calcification Rates'!$I$32))+(0.1*('Calcification Rates'!$F$32-'Calcification Rates'!$G$32)*($A109+(2*'Calcification Rates'!$F$32-'Calcification Rates'!$G$32)))*('Calcification Rates'!$H$32-'Calcification Rates'!$I$32)</f>
        <v>13.253790103166404</v>
      </c>
      <c r="AT109" s="2">
        <f>(2*('Calcification Rates'!$F$32+'Calcification Rates'!$G$32)*('Calcification Rates'!$H$32+'Calcification Rates'!$I$32))+(0.1*('Calcification Rates'!$F$32+'Calcification Rates'!$G$32)*($A109+(2*'Calcification Rates'!$F$32+'Calcification Rates'!$G$32)))*('Calcification Rates'!$H$32+'Calcification Rates'!$I$32)</f>
        <v>34.667054894248729</v>
      </c>
      <c r="AU109" s="2">
        <f>((((((((($A109*2)/PI())/2)+'Calcification Rates'!$F$36)^2)*PI())/2))-((((((($A109*2)/PI())/2)^2)*PI())/2)))*'Calcification Rates'!$H$36</f>
        <v>140.20100751819146</v>
      </c>
      <c r="AV109" s="2">
        <f>((((((((($A109*2)/PI())/2)+('Calcification Rates'!$F$36-'Calcification Rates'!$G$36))^2)*PI())/2))-((((((($A109*2)/PI())/2)^2)*PI())/2)))*('Calcification Rates'!$H$36-'Calcification Rates'!$I$36)</f>
        <v>107.67204520792927</v>
      </c>
      <c r="AW109" s="2">
        <f>((((((((($A109*2)/PI())/2)+('Calcification Rates'!$F$36+'Calcification Rates'!$G$36))^2)*PI())/2))-((((((($A109*2)/PI())/2)^2)*PI())/2)))*('Calcification Rates'!$H$36+'Calcification Rates'!$I$36)</f>
        <v>176.3537492081507</v>
      </c>
      <c r="AX109" s="2">
        <f>$A109*'Calcification Rates'!$F$37*'Calcification Rates'!$H$37</f>
        <v>138.28622627104377</v>
      </c>
      <c r="AY109" s="2">
        <f>$A109*('Calcification Rates'!$F$37-'Calcification Rates'!$G$37)*('Calcification Rates'!$H$37-'Calcification Rates'!$I$37)</f>
        <v>106.44836978654048</v>
      </c>
      <c r="AZ109" s="2">
        <f>$A109*('Calcification Rates'!$F$37+'Calcification Rates'!$G$37)*('Calcification Rates'!$H$37+'Calcification Rates'!$I$37)</f>
        <v>173.54278445267019</v>
      </c>
      <c r="BA109" s="2">
        <f>$A109*'Calcification Rates'!$F$38*'Calcification Rates'!$H$38</f>
        <v>205.81186066666672</v>
      </c>
      <c r="BB109" s="2">
        <f>$A109*('Calcification Rates'!$F$38-'Calcification Rates'!$G$38)*('Calcification Rates'!$H$38-'Calcification Rates'!$I$38)</f>
        <v>157.03601442424244</v>
      </c>
      <c r="BC109" s="2">
        <f>$A109*('Calcification Rates'!$F$38+'Calcification Rates'!$G$38)*('Calcification Rates'!$H$38+'Calcification Rates'!$I$38)</f>
        <v>260.27161500000005</v>
      </c>
      <c r="BD109" s="2">
        <f>(2*'Calcification Rates'!$F$39*'Calcification Rates'!$H$39)+0.1*'Calcification Rates'!$F$39*(AN109+(2*'Calcification Rates'!$F$39))*'Calcification Rates'!$H$39</f>
        <v>10.017010540311009</v>
      </c>
      <c r="BE109" s="2">
        <f>(2*('Calcification Rates'!$F$39-'Calcification Rates'!$G$39)*('Calcification Rates'!$H$39-'Calcification Rates'!$I$39))+(0.1*('Calcification Rates'!$F$39-'Calcification Rates'!$G$39)*(AN109+(2*'Calcification Rates'!$F$39-'Calcification Rates'!$G$39)))*('Calcification Rates'!$H$39-'Calcification Rates'!$I$39)</f>
        <v>5.8282196396986894</v>
      </c>
      <c r="BF109" s="2">
        <f>(2*('Calcification Rates'!$F$39+'Calcification Rates'!$G$39)*('Calcification Rates'!$H$39+'Calcification Rates'!$I$39))+(0.1*('Calcification Rates'!$F$39+'Calcification Rates'!$G$39)*(AN109+(2*'Calcification Rates'!$F$39+'Calcification Rates'!$G$39)))*('Calcification Rates'!$H$39+'Calcification Rates'!$I$39)</f>
        <v>15.340889080416</v>
      </c>
      <c r="BG109" s="2">
        <f>((((((((($A109*2)/PI())/2)+'Calcification Rates'!$F$40)^2)*PI())/2))-((((((($A109*2)/PI())/2)^2)*PI())/2)))*'Calcification Rates'!$H$40</f>
        <v>140.20100751819146</v>
      </c>
      <c r="BH109" s="2">
        <f>((((((((($A109*2)/PI())/2)+('Calcification Rates'!$F$40-'Calcification Rates'!$G$40))^2)*PI())/2))-((((((($A109*2)/PI())/2)^2)*PI())/2)))*('Calcification Rates'!$H$40-'Calcification Rates'!$I$40)</f>
        <v>107.67204520792927</v>
      </c>
      <c r="BI109" s="2">
        <f>((((((((($A109*2)/PI())/2)+('Calcification Rates'!$F$40+'Calcification Rates'!$G$40))^2)*PI())/2))-((((((($A109*2)/PI())/2)^2)*PI())/2)))*('Calcification Rates'!$H$40+'Calcification Rates'!$I$40)</f>
        <v>176.3537492081507</v>
      </c>
      <c r="BJ109" s="2">
        <f>((((((((($A109*2)/PI())/2)+'Calcification Rates'!$F$41)^2)*PI())/2))-((((((($A109*2)/PI())/2)^2)*PI())/2)))*'Calcification Rates'!$H$41</f>
        <v>161.38580346572911</v>
      </c>
      <c r="BK109" s="2">
        <f>((((((((($A109*2)/PI())/2)+('Calcification Rates'!$F$41-'Calcification Rates'!$G$41))^2)*PI())/2))-((((((($A109*2)/PI())/2)^2)*PI())/2)))*('Calcification Rates'!$H$41-'Calcification Rates'!$I$41)</f>
        <v>129.70226114899955</v>
      </c>
      <c r="BL109" s="2">
        <f>((((((((($A109*2)/PI())/2)+('Calcification Rates'!$F$41+'Calcification Rates'!$G$41))^2)*PI())/2))-((((((($A109*2)/PI())/2)^2)*PI())/2)))*('Calcification Rates'!$H$41+'Calcification Rates'!$I$41)</f>
        <v>196.17061987738384</v>
      </c>
      <c r="BM109" s="2">
        <f>((((1-'Calcification Rates'!$J$42)*$A109)*'Calcification Rates'!$F$42*0.1)+('Calcification Rates'!$J$42*$A109*'Calcification Rates'!$F$42))*'Calcification Rates'!$H$42</f>
        <v>41.976347623572515</v>
      </c>
      <c r="BN109" s="2">
        <f>((((1-'Calcification Rates'!$J$42)*BI109)*(('Calcification Rates'!$F$42-'Calcification Rates'!$G$42)*0.1))+('Calcification Rates'!$J$42*BI109*('Calcification Rates'!$F$42-'Calcification Rates'!$G$42)))*('Calcification Rates'!$H$42-'Calcification Rates'!$I$42)</f>
        <v>52.161378087822911</v>
      </c>
      <c r="BO109" s="2">
        <f>((((1-'Calcification Rates'!$J$42)*BI109)*(('Calcification Rates'!$F$42+'Calcification Rates'!$G$42)*0.1))+('Calcification Rates'!$J$42*BI109*('Calcification Rates'!$F$42+'Calcification Rates'!$G$42)))*('Calcification Rates'!$H$42+'Calcification Rates'!$I$42)</f>
        <v>88.376317619433337</v>
      </c>
      <c r="BP109" s="2">
        <f>(2*'Calcification Rates'!$F$43*'Calcification Rates'!$H$43)+0.1*'Calcification Rates'!$F$43*($A109+(2*'Calcification Rates'!$F$43))*'Calcification Rates'!$H$43</f>
        <v>22.707423836198238</v>
      </c>
      <c r="BQ109" s="2">
        <f>(2*('Calcification Rates'!$F$43-'Calcification Rates'!$G$43)*('Calcification Rates'!$H$43-'Calcification Rates'!$I$43))+(0.1*('Calcification Rates'!$F$43-'Calcification Rates'!$G$43)*($A109+(2*'Calcification Rates'!$F$43-'Calcification Rates'!$G$43)))*('Calcification Rates'!$H$43-'Calcification Rates'!$I$43)</f>
        <v>13.253790103166404</v>
      </c>
      <c r="BR109" s="2">
        <f>(2*('Calcification Rates'!$F$43+'Calcification Rates'!$G$43)*('Calcification Rates'!$H$43+'Calcification Rates'!$I$43))+(0.1*('Calcification Rates'!$F$43+'Calcification Rates'!$G$43)*($A109+(2*'Calcification Rates'!$F$43+'Calcification Rates'!$G$43)))*('Calcification Rates'!$H$43+'Calcification Rates'!$I$43)</f>
        <v>34.667054894248729</v>
      </c>
      <c r="BS109" s="2">
        <f>$A109*'Calcification Rates'!$F$44*'Calcification Rates'!$H$44</f>
        <v>170.80505111111111</v>
      </c>
      <c r="BT109" s="2">
        <f>$A109*('Calcification Rates'!$F$44-'Calcification Rates'!$G$44)*('Calcification Rates'!$H$44-'Calcification Rates'!$I$44)</f>
        <v>127.10408332418983</v>
      </c>
      <c r="BU109" s="2">
        <f>$A109*('Calcification Rates'!$F$44+'Calcification Rates'!$G$44)*('Calcification Rates'!$H$44+'Calcification Rates'!$I$44)</f>
        <v>219.41586648423018</v>
      </c>
      <c r="BV109" s="2">
        <f>(2*'Calcification Rates'!$F$45*'Calcification Rates'!$H$45)+0.1*'Calcification Rates'!$F$45*($A109+(2*'Calcification Rates'!$F$45))*'Calcification Rates'!$H$45</f>
        <v>22.707423836198238</v>
      </c>
      <c r="BW109" s="2">
        <f>(2*('Calcification Rates'!$F$45-'Calcification Rates'!$G$45)*('Calcification Rates'!$H$45-'Calcification Rates'!$I$45))+(0.1*('Calcification Rates'!$F$45-'Calcification Rates'!$G$45)*($A109+(2*'Calcification Rates'!$F$45-'Calcification Rates'!$G$45)))*('Calcification Rates'!$H$45-'Calcification Rates'!$I$45)</f>
        <v>13.253790103166404</v>
      </c>
      <c r="BX109" s="2">
        <f>(2*('Calcification Rates'!$F$45+'Calcification Rates'!$G$45)*('Calcification Rates'!$H$45+'Calcification Rates'!$I$45))+(0.1*('Calcification Rates'!$F$45+'Calcification Rates'!$G$45)*($A109+(2*'Calcification Rates'!$F$45+'Calcification Rates'!$G$45)))*('Calcification Rates'!$H$45+'Calcification Rates'!$I$45)</f>
        <v>34.667054894248729</v>
      </c>
      <c r="BY109" s="2">
        <f>$A109*'Calcification Rates'!$F$46*'Calcification Rates'!$H$46</f>
        <v>43.399200000000008</v>
      </c>
      <c r="BZ109" s="2">
        <f>$A109*('Calcification Rates'!$F$46-'Calcification Rates'!$G$46)*('Calcification Rates'!$H$46-'Calcification Rates'!$I$46)</f>
        <v>33.472274999999996</v>
      </c>
      <c r="CA109" s="2">
        <f>$A109*('Calcification Rates'!$F$46+'Calcification Rates'!$G$46)*('Calcification Rates'!$H$46+'Calcification Rates'!$I$46)</f>
        <v>54.337275000000005</v>
      </c>
      <c r="CB109" s="2">
        <f>(2*'Calcification Rates'!$F$47*'Calcification Rates'!$H$47)+0.1*'Calcification Rates'!$F$47*(BL109+(2*'Calcification Rates'!$F$47))*'Calcification Rates'!$H$47</f>
        <v>38.351913611086189</v>
      </c>
      <c r="CC109" s="2">
        <f>(2*('Calcification Rates'!$F$47-'Calcification Rates'!$G$47)*('Calcification Rates'!$H$47-'Calcification Rates'!$I$47))+(0.1*('Calcification Rates'!$F$47-'Calcification Rates'!$G$47)*(BL109+(2*'Calcification Rates'!$F$47-'Calcification Rates'!$G$47)))*('Calcification Rates'!$H$47-'Calcification Rates'!$I$47)</f>
        <v>22.407886071504919</v>
      </c>
      <c r="CD109" s="2">
        <f>(2*('Calcification Rates'!$F$47+'Calcification Rates'!$G$47)*('Calcification Rates'!$H$47+'Calcification Rates'!$I$47))+(0.1*('Calcification Rates'!$F$47+'Calcification Rates'!$G$47)*(BL109+(2*'Calcification Rates'!$F$47+'Calcification Rates'!$G$47)))*('Calcification Rates'!$H$47+'Calcification Rates'!$I$47)</f>
        <v>58.491968741639496</v>
      </c>
      <c r="CE109" s="2">
        <f>(2*'Calcification Rates'!$F$48*'Calcification Rates'!$H$48)+0.1*'Calcification Rates'!$F$48*($A109+(2*'Calcification Rates'!$F$48))*'Calcification Rates'!$H$48</f>
        <v>22.707423836198238</v>
      </c>
      <c r="CF109" s="2">
        <f>(2*('Calcification Rates'!$F$48-'Calcification Rates'!$G$48)*('Calcification Rates'!$H$48-'Calcification Rates'!$I$48))+(0.1*('Calcification Rates'!$F$48-'Calcification Rates'!$G$48)*($A109+(2*'Calcification Rates'!$F$48-'Calcification Rates'!$G$48)))*('Calcification Rates'!$H$48-'Calcification Rates'!$I$48)</f>
        <v>13.253790103166404</v>
      </c>
      <c r="CG109" s="2">
        <f>(2*('Calcification Rates'!$F$48+'Calcification Rates'!$G$48)*('Calcification Rates'!$H$48+'Calcification Rates'!$I$48))+(0.1*('Calcification Rates'!$F$48+'Calcification Rates'!$G$48)*($A109+(2*'Calcification Rates'!$F$48+'Calcification Rates'!$G$48)))*('Calcification Rates'!$H$48+'Calcification Rates'!$I$48)</f>
        <v>34.667054894248729</v>
      </c>
      <c r="CH109" s="2">
        <f>((((1-'Calcification Rates'!$J$52)*$A109)*'Calcification Rates'!$F$52*0.1)+('Calcification Rates'!$J$52*$A109*'Calcification Rates'!$F$52))*'Calcification Rates'!$H$52</f>
        <v>236.96954875999998</v>
      </c>
      <c r="CI109" s="2">
        <f>((((1-'Calcification Rates'!$J$52)*$A109)*(('Calcification Rates'!$F$52-'Calcification Rates'!$G$52)*0.1))+('Calcification Rates'!$J$52*$A109*('Calcification Rates'!$F$52-'Calcification Rates'!$G$52)))*('Calcification Rates'!$H$52-'Calcification Rates'!$I$52)</f>
        <v>155.12359966435346</v>
      </c>
      <c r="CJ109" s="2">
        <f>((((1-'Calcification Rates'!$J$52)*$A109)*(('Calcification Rates'!$F$52+'Calcification Rates'!$G$52)*0.1))+('Calcification Rates'!$J$52*$A109*('Calcification Rates'!$F$52+'Calcification Rates'!$G$52)))*('Calcification Rates'!$H$52+'Calcification Rates'!$I$52)</f>
        <v>335.25855801256876</v>
      </c>
      <c r="CK109" s="2">
        <f>((((1-'Calcification Rates'!$J$53)*$A109)*'Calcification Rates'!$F$53*0.1)+('Calcification Rates'!$J$53*$A109*'Calcification Rates'!$F$53))*'Calcification Rates'!$H$53</f>
        <v>283.57829200618187</v>
      </c>
      <c r="CL109" s="2">
        <f>((((1-'Calcification Rates'!$J$53)*$A109)*(('Calcification Rates'!$F$53-'Calcification Rates'!$G$53)*0.1))+('Calcification Rates'!$J$53*$A109*('Calcification Rates'!$F$53-'Calcification Rates'!$G$53)))*('Calcification Rates'!$H$53-'Calcification Rates'!$I$53)</f>
        <v>196.26051374779195</v>
      </c>
      <c r="CM109" s="2">
        <f>((((1-'Calcification Rates'!$J$53)*$A109)*(('Calcification Rates'!$F$53+'Calcification Rates'!$G$53)*0.1))+('Calcification Rates'!$J$53*$A109*('Calcification Rates'!$F$53+'Calcification Rates'!$G$53)))*('Calcification Rates'!$H$53+'Calcification Rates'!$I$53)</f>
        <v>386.87236139099809</v>
      </c>
      <c r="CN109" s="2">
        <f>((((1-'Calcification Rates'!$J$54)*$A109)*'Calcification Rates'!$F$54*0.1)+('Calcification Rates'!$J$54*$A109*'Calcification Rates'!$F$54))*'Calcification Rates'!$H$54</f>
        <v>241.77293345937102</v>
      </c>
      <c r="CO109" s="2">
        <f>((((1-'Calcification Rates'!$J$54)*$A109)*(('Calcification Rates'!$F$54-'Calcification Rates'!$G$54)*0.1))+('Calcification Rates'!$J$54*$A109*('Calcification Rates'!$F$54-'Calcification Rates'!$G$54)))*('Calcification Rates'!$H$54-'Calcification Rates'!$I$54)</f>
        <v>172.92528972128579</v>
      </c>
      <c r="CP109" s="2">
        <f>((((1-'Calcification Rates'!$J$54)*$A109)*(('Calcification Rates'!$F$54+'Calcification Rates'!$G$54)*0.1))+('Calcification Rates'!$J$54*$A109*('Calcification Rates'!$F$54+'Calcification Rates'!$G$54)))*('Calcification Rates'!$H$54+'Calcification Rates'!$I$54)</f>
        <v>321.5636757668226</v>
      </c>
      <c r="CQ109" s="2">
        <f>((((1-'Calcification Rates'!$J$55)*$A109)*'Calcification Rates'!$F$55*0.1)+('Calcification Rates'!$J$55*$A109*'Calcification Rates'!$F$55))*'Calcification Rates'!$H$55</f>
        <v>241.79142369947917</v>
      </c>
      <c r="CR109" s="2">
        <f>((((1-'Calcification Rates'!$J$55)*$A109)*(('Calcification Rates'!$F$55-'Calcification Rates'!$G$55)*0.1))+('Calcification Rates'!$J$55*$A109*('Calcification Rates'!$F$55-'Calcification Rates'!$G$55)))*('Calcification Rates'!$H$55-'Calcification Rates'!$I$55)</f>
        <v>176.68328452649425</v>
      </c>
      <c r="CS109" s="2">
        <f>((((1-'Calcification Rates'!$J$55)*$A109)*(('Calcification Rates'!$F$55+'Calcification Rates'!$G$55)*0.1))+('Calcification Rates'!$J$55*$A109*('Calcification Rates'!$F$55+'Calcification Rates'!$G$55)))*('Calcification Rates'!$H$55+'Calcification Rates'!$I$55)</f>
        <v>316.80080293974697</v>
      </c>
      <c r="CT109" s="2">
        <f>((((1-'Calcification Rates'!$J$56)*$A109)*'Calcification Rates'!$F$56*0.1)+('Calcification Rates'!$J$56*$A109*'Calcification Rates'!$F$56))*'Calcification Rates'!$H$56</f>
        <v>233.54530301666668</v>
      </c>
      <c r="CU109" s="2">
        <f>((((1-'Calcification Rates'!$J$56)*$A109)*(('Calcification Rates'!$F$56-'Calcification Rates'!$G$56)*0.1))+('Calcification Rates'!$J$56*$A109*('Calcification Rates'!$F$56-'Calcification Rates'!$G$56)))*('Calcification Rates'!$H$56-'Calcification Rates'!$I$56)</f>
        <v>173.05576936104165</v>
      </c>
      <c r="CV109" s="2">
        <f>((((1-'Calcification Rates'!$J$56)*$A109)*(('Calcification Rates'!$F$56+'Calcification Rates'!$G$56)*0.1))+('Calcification Rates'!$J$56*$A109*('Calcification Rates'!$F$56+'Calcification Rates'!$G$56)))*('Calcification Rates'!$H$56+'Calcification Rates'!$I$56)</f>
        <v>302.93066303129172</v>
      </c>
      <c r="CW109" s="2">
        <f>((((1-'Calcification Rates'!$J$57)*$A109)*'Calcification Rates'!$F$57*0.1)+('Calcification Rates'!$J$57*$A109*'Calcification Rates'!$F$57))*'Calcification Rates'!$H$57</f>
        <v>238.85315081249999</v>
      </c>
      <c r="CX109" s="2">
        <f>((((1-'Calcification Rates'!$J$57)*$A109)*(('Calcification Rates'!$F$57-'Calcification Rates'!$G$57)*0.1))+('Calcification Rates'!$J$57*$A109*('Calcification Rates'!$F$57-'Calcification Rates'!$G$57)))*('Calcification Rates'!$H$57-'Calcification Rates'!$I$57)</f>
        <v>156.41579153786452</v>
      </c>
      <c r="CY109" s="2">
        <f>((((1-'Calcification Rates'!$J$57)*$A109)*(('Calcification Rates'!$F$57+'Calcification Rates'!$G$57)*0.1))+('Calcification Rates'!$J$57*$A109*('Calcification Rates'!$F$57+'Calcification Rates'!$G$57)))*('Calcification Rates'!$H$57+'Calcification Rates'!$I$57)</f>
        <v>336.11688735213551</v>
      </c>
      <c r="CZ109" s="2">
        <f>((((1-'Calcification Rates'!$J$58)*$A109)*'Calcification Rates'!$F$58*0.1)+('Calcification Rates'!$J$58*$A109*'Calcification Rates'!$F$58))*'Calcification Rates'!$H$58</f>
        <v>241.77293345937102</v>
      </c>
      <c r="DA109" s="2">
        <f>((((1-'Calcification Rates'!$J$58)*$A109)*(('Calcification Rates'!$F$58-'Calcification Rates'!$G$58)*0.1))+('Calcification Rates'!$J$58*$A109*('Calcification Rates'!$F$58-'Calcification Rates'!$G$58)))*('Calcification Rates'!$H$58-'Calcification Rates'!$I$58)</f>
        <v>172.92528972128579</v>
      </c>
      <c r="DB109" s="2">
        <f>((((1-'Calcification Rates'!$J$58)*$A109)*(('Calcification Rates'!$F$58+'Calcification Rates'!$G$58)*0.1))+('Calcification Rates'!$J$58*$A109*('Calcification Rates'!$F$58+'Calcification Rates'!$G$58)))*('Calcification Rates'!$H$58+'Calcification Rates'!$I$58)</f>
        <v>321.5636757668226</v>
      </c>
      <c r="DC109" s="2">
        <f>((((1-'Calcification Rates'!$J$59)*$A109)*'Calcification Rates'!$F$59*0.1)+('Calcification Rates'!$J$59*$A109*'Calcification Rates'!$F$59))*'Calcification Rates'!$H$59</f>
        <v>200.42646791999999</v>
      </c>
      <c r="DD109" s="2">
        <f>((((1-'Calcification Rates'!$J$59)*$A109)*(('Calcification Rates'!$F$59-'Calcification Rates'!$G$59)*0.1))+('Calcification Rates'!$J$59*$A109*('Calcification Rates'!$F$59-'Calcification Rates'!$G$59)))*('Calcification Rates'!$H$59-'Calcification Rates'!$I$59)</f>
        <v>155.48081189999999</v>
      </c>
      <c r="DE109" s="2">
        <f>((((1-'Calcification Rates'!$J$59)*$A109)*(('Calcification Rates'!$F$59+'Calcification Rates'!$G$59)*0.1))+('Calcification Rates'!$J$59*$A109*('Calcification Rates'!$F$59+'Calcification Rates'!$G$59)))*('Calcification Rates'!$H$59+'Calcification Rates'!$I$59)</f>
        <v>249.63403452</v>
      </c>
      <c r="DF109" s="2">
        <f>((((1-'Calcification Rates'!$J$60)*$A109)*'Calcification Rates'!$F$60*0.1)+('Calcification Rates'!$J$60*$A109*'Calcification Rates'!$F$60))*'Calcification Rates'!$H$60</f>
        <v>260.38731984146347</v>
      </c>
      <c r="DG109" s="2">
        <f>((((1-'Calcification Rates'!$J$60)*$A109)*(('Calcification Rates'!$F$60-'Calcification Rates'!$G$60)*0.1))+('Calcification Rates'!$J$60*$A109*('Calcification Rates'!$F$60-'Calcification Rates'!$G$60)))*('Calcification Rates'!$H$60-'Calcification Rates'!$I$60)</f>
        <v>198.93899666037515</v>
      </c>
      <c r="DH109" s="2">
        <f>((((1-'Calcification Rates'!$J$60)*$A109)*(('Calcification Rates'!$F$60+'Calcification Rates'!$G$60)*0.1))+('Calcification Rates'!$J$60*$A109*('Calcification Rates'!$F$60+'Calcification Rates'!$G$60)))*('Calcification Rates'!$H$60+'Calcification Rates'!$I$60)</f>
        <v>329.85336496386395</v>
      </c>
      <c r="DI109" s="2">
        <f>((((1-'Calcification Rates'!$J$61)*$A109)*'Calcification Rates'!$F$61*0.1)+('Calcification Rates'!$J$61*$A109*'Calcification Rates'!$F$61))*'Calcification Rates'!$H$61</f>
        <v>241.77293345937102</v>
      </c>
      <c r="DJ109" s="2">
        <f>((((1-'Calcification Rates'!$J$61)*$A109)*(('Calcification Rates'!$F$61-'Calcification Rates'!$G$61)*0.1))+('Calcification Rates'!$J$61*$A109*('Calcification Rates'!$F$61-'Calcification Rates'!$G$61)))*('Calcification Rates'!$H$61-'Calcification Rates'!$I$61)</f>
        <v>172.92528972128579</v>
      </c>
      <c r="DK109" s="2">
        <f>((((1-'Calcification Rates'!$J$61)*$A109)*(('Calcification Rates'!$F$61+'Calcification Rates'!$G$61)*0.1))+('Calcification Rates'!$J$61*$A109*('Calcification Rates'!$F$61+'Calcification Rates'!$G$61)))*('Calcification Rates'!$H$61+'Calcification Rates'!$I$61)</f>
        <v>321.5636757668226</v>
      </c>
      <c r="DL109" s="2">
        <f>(2*'Calcification Rates'!$F$62*'Calcification Rates'!$H$62)+0.1*'Calcification Rates'!$F$62*(CV109+(2*'Calcification Rates'!$F$62))*'Calcification Rates'!$H$62</f>
        <v>57.082369963016525</v>
      </c>
      <c r="DM109" s="2">
        <f>(2*('Calcification Rates'!$F$62-'Calcification Rates'!$G$62)*('Calcification Rates'!$H$62-'Calcification Rates'!$I$62))+(0.1*('Calcification Rates'!$F$62-'Calcification Rates'!$G$62)*(CV109+(2*'Calcification Rates'!$F$62-'Calcification Rates'!$G$62)))*('Calcification Rates'!$H$62-'Calcification Rates'!$I$62)</f>
        <v>33.367680698464802</v>
      </c>
      <c r="DN109" s="2">
        <f>(2*('Calcification Rates'!$F$62+'Calcification Rates'!$G$62)*('Calcification Rates'!$H$62+'Calcification Rates'!$I$62))+(0.1*('Calcification Rates'!$F$62+'Calcification Rates'!$G$62)*(CV109+(2*'Calcification Rates'!$F$62+'Calcification Rates'!$G$62)))*('Calcification Rates'!$H$62+'Calcification Rates'!$I$62)</f>
        <v>87.01648538157248</v>
      </c>
      <c r="DO109" s="2">
        <f>((((((((($A109*2)/PI())/2)+'Calcification Rates'!$F$63)^2)*PI())/2))-((((((($A109*2)/PI())/2)^2)*PI())/2)))*'Calcification Rates'!$H$63</f>
        <v>113.74212479167177</v>
      </c>
      <c r="DP109" s="2">
        <f>((((((((($A109*2)/PI())/2)+('Calcification Rates'!$F$63-'Calcification Rates'!$G$63))^2)*PI())/2))-((((((($A109*2)/PI())/2)^2)*PI())/2)))*('Calcification Rates'!$H$63-'Calcification Rates'!$I$63)</f>
        <v>83.819952790502782</v>
      </c>
      <c r="DQ109" s="2">
        <f>((((((((($A109*2)/PI())/2)+('Calcification Rates'!$F$63+'Calcification Rates'!$G$63))^2)*PI())/2))-((((((($A109*2)/PI())/2)^2)*PI())/2)))*('Calcification Rates'!$H$63+'Calcification Rates'!$I$63)</f>
        <v>146.99468980897385</v>
      </c>
      <c r="DR109" s="2">
        <f>(2*'Calcification Rates'!$F$64*'Calcification Rates'!$H$64)+0.1*'Calcification Rates'!$F$64*($A109+(2*'Calcification Rates'!$F$64))*'Calcification Rates'!$H$64</f>
        <v>22.707423836198238</v>
      </c>
      <c r="DS109" s="2">
        <f>(2*('Calcification Rates'!$F$64-'Calcification Rates'!$G$64)*('Calcification Rates'!$H$64-'Calcification Rates'!$I$64))+(0.1*('Calcification Rates'!$F$64-'Calcification Rates'!$G$64)*($A109+(2*'Calcification Rates'!$F$64-'Calcification Rates'!$G$64)))*('Calcification Rates'!$H$64-'Calcification Rates'!$I$64)</f>
        <v>13.253790103166404</v>
      </c>
      <c r="DT109" s="2">
        <f>(2*('Calcification Rates'!$F$64+'Calcification Rates'!$G$64)*('Calcification Rates'!$H$64+'Calcification Rates'!$I$64))+(0.1*('Calcification Rates'!$F$64+'Calcification Rates'!$G$64)*($A109+(2*'Calcification Rates'!$F$64+'Calcification Rates'!$G$64)))*('Calcification Rates'!$H$64+'Calcification Rates'!$I$64)</f>
        <v>34.667054894248729</v>
      </c>
      <c r="DU109" s="2">
        <f>((((((((($A109*2)/PI())/2)+'Calcification Rates'!$F$65)^2)*PI())/2))-((((((($A109*2)/PI())/2)^2)*PI())/2)))*'Calcification Rates'!$H$65</f>
        <v>113.74212479167177</v>
      </c>
      <c r="DV109" s="2">
        <f>((((((((($A109*2)/PI())/2)+('Calcification Rates'!$F$65-'Calcification Rates'!$G$65))^2)*PI())/2))-((((((($A109*2)/PI())/2)^2)*PI())/2)))*('Calcification Rates'!$H$65-'Calcification Rates'!$I$65)</f>
        <v>83.819952790502782</v>
      </c>
      <c r="DW109" s="2">
        <f>((((((((($A109*2)/PI())/2)+('Calcification Rates'!$F$65+'Calcification Rates'!$G$65))^2)*PI())/2))-((((((($A109*2)/PI())/2)^2)*PI())/2)))*('Calcification Rates'!$H$65+'Calcification Rates'!$I$65)</f>
        <v>146.99468980897385</v>
      </c>
      <c r="DX109" s="2">
        <f>(2*'Calcification Rates'!$F$66*'Calcification Rates'!$H$66)+0.1*'Calcification Rates'!$F$66*(DH109+(2*'Calcification Rates'!$F$66))*'Calcification Rates'!$H$66</f>
        <v>61.805808419266491</v>
      </c>
      <c r="DY109" s="2">
        <f>(2*('Calcification Rates'!$F$66-'Calcification Rates'!$G$66)*('Calcification Rates'!$H$66-'Calcification Rates'!$I$66))+(0.1*('Calcification Rates'!$F$66-'Calcification Rates'!$G$66)*(DH109+(2*'Calcification Rates'!$F$66-'Calcification Rates'!$G$66)))*('Calcification Rates'!$H$66-'Calcification Rates'!$I$66)</f>
        <v>36.131517010880593</v>
      </c>
      <c r="DZ109" s="2">
        <f>(2*('Calcification Rates'!$F$66+'Calcification Rates'!$G$66)*('Calcification Rates'!$H$66+'Calcification Rates'!$I$66))+(0.1*('Calcification Rates'!$F$66+'Calcification Rates'!$G$66)*(DH109+(2*'Calcification Rates'!$F$66+'Calcification Rates'!$G$66)))*('Calcification Rates'!$H$66+'Calcification Rates'!$I$66)</f>
        <v>94.209785764193214</v>
      </c>
      <c r="EA109" s="2">
        <f>((((((((($A109*2)/PI())/2)+'Calcification Rates'!$F$67)^2)*PI())/2))-((((((($A109*2)/PI())/2)^2)*PI())/2)))*'Calcification Rates'!$H$67</f>
        <v>113.74212479167177</v>
      </c>
      <c r="EB109" s="2">
        <f>((((((((($A109*2)/PI())/2)+('Calcification Rates'!$F$67-'Calcification Rates'!$G$67))^2)*PI())/2))-((((((($A109*2)/PI())/2)^2)*PI())/2)))*('Calcification Rates'!$H$67-'Calcification Rates'!$I$67)</f>
        <v>83.819952790502782</v>
      </c>
      <c r="EC109" s="2">
        <f>((((((((($A109*2)/PI())/2)+('Calcification Rates'!$F$67+'Calcification Rates'!$G$67))^2)*PI())/2))-((((((($A109*2)/PI())/2)^2)*PI())/2)))*('Calcification Rates'!$H$67+'Calcification Rates'!$I$67)</f>
        <v>146.99468980897385</v>
      </c>
      <c r="ED109" s="2">
        <f>((((((((($A109*2)/PI())/2)+'Calcification Rates'!$F$68)^2)*PI())/2))-((((((($A109*2)/PI())/2)^2)*PI())/2)))*'Calcification Rates'!$H$68</f>
        <v>113.74212479167177</v>
      </c>
      <c r="EE109" s="2">
        <f>((((((((($A109*2)/PI())/2)+('Calcification Rates'!$F$68-'Calcification Rates'!$G$68))^2)*PI())/2))-((((((($A109*2)/PI())/2)^2)*PI())/2)))*('Calcification Rates'!$H$68-'Calcification Rates'!$I$68)</f>
        <v>83.819952790502782</v>
      </c>
      <c r="EF109" s="2">
        <f>((((((((($A109*2)/PI())/2)+('Calcification Rates'!$F$68+'Calcification Rates'!$G$68))^2)*PI())/2))-((((((($A109*2)/PI())/2)^2)*PI())/2)))*('Calcification Rates'!$H$68+'Calcification Rates'!$I$68)</f>
        <v>146.99468980897385</v>
      </c>
      <c r="EG109" s="2">
        <f>((((1-'Calcification Rates'!$J$69)*$A109)*'Calcification Rates'!$F$69*0.1)+('Calcification Rates'!$J$69*$A109*'Calcification Rates'!$F$69))*'Calcification Rates'!$H$69</f>
        <v>32.841183650000005</v>
      </c>
      <c r="EH109" s="2">
        <f>((((1-'Calcification Rates'!$J$69)*EC109)*(('Calcification Rates'!$F$69-'Calcification Rates'!$G$69)*0.1))+('Calcification Rates'!$J$69*EC109*('Calcification Rates'!$F$69-'Calcification Rates'!$G$69)))*('Calcification Rates'!$H$69-'Calcification Rates'!$I$69)</f>
        <v>33.339530388882729</v>
      </c>
      <c r="EI109" s="2">
        <f>((((1-'Calcification Rates'!$J$69)*EC109)*(('Calcification Rates'!$F$69+'Calcification Rates'!$G$69)*0.1))+('Calcification Rates'!$J$69*EC109*('Calcification Rates'!$F$69+'Calcification Rates'!$G$69)))*('Calcification Rates'!$H$69+'Calcification Rates'!$I$69)</f>
        <v>58.146494081993389</v>
      </c>
      <c r="EJ109" s="2">
        <f>(2*'Calcification Rates'!$F$70*'Calcification Rates'!$H$70)+0.1*'Calcification Rates'!$F$70*(DT109+(2*'Calcification Rates'!$F$70))*'Calcification Rates'!$H$70</f>
        <v>10.017010540311009</v>
      </c>
      <c r="EK109" s="2">
        <f>(2*('Calcification Rates'!$F$70-'Calcification Rates'!$G$70)*('Calcification Rates'!$H$70-'Calcification Rates'!$I$70))+(0.1*('Calcification Rates'!$F$70-'Calcification Rates'!$G$70)*(DT109+(2*'Calcification Rates'!$F$70-'Calcification Rates'!$G$70)))*('Calcification Rates'!$H$70-'Calcification Rates'!$I$70)</f>
        <v>5.8282196396986894</v>
      </c>
      <c r="EL109" s="2">
        <f>(2*('Calcification Rates'!$F$70+'Calcification Rates'!$G$70)*('Calcification Rates'!$H$70+'Calcification Rates'!$I$70))+(0.1*('Calcification Rates'!$F$70+'Calcification Rates'!$G$70)*(DT109+(2*'Calcification Rates'!$F$70+'Calcification Rates'!$G$70)))*('Calcification Rates'!$H$70+'Calcification Rates'!$I$70)</f>
        <v>15.340889080416</v>
      </c>
      <c r="EM109" s="2">
        <f>((((1-'Calcification Rates'!$J$71)*$A109)*'Calcification Rates'!$F$71*0.1)+('Calcification Rates'!$J$71*$A109*'Calcification Rates'!$F$71))*'Calcification Rates'!$H$71</f>
        <v>241.77293345937102</v>
      </c>
      <c r="EN109" s="2">
        <f>((((1-'Calcification Rates'!$J$71)*$A109)*(('Calcification Rates'!$F$71-'Calcification Rates'!$G$71)*0.1))+('Calcification Rates'!$J$71*$A109*('Calcification Rates'!$F$71-'Calcification Rates'!$G$71)))*('Calcification Rates'!$H$71-'Calcification Rates'!$I$71)</f>
        <v>172.92528972128579</v>
      </c>
      <c r="EO109" s="2">
        <f>((((1-'Calcification Rates'!$J$71)*$A109)*(('Calcification Rates'!$F$71+'Calcification Rates'!$G$71)*0.1))+('Calcification Rates'!$J$71*$A109*('Calcification Rates'!$F$71+'Calcification Rates'!$G$71)))*('Calcification Rates'!$H$71+'Calcification Rates'!$I$71)</f>
        <v>321.5636757668226</v>
      </c>
      <c r="EP109" s="2">
        <f>(2*'Calcification Rates'!$F$72*'Calcification Rates'!$H$72)+0.1*'Calcification Rates'!$F$72*($A109+(2*'Calcification Rates'!$F$72))*'Calcification Rates'!$H$72</f>
        <v>22.707423836198238</v>
      </c>
      <c r="EQ109" s="2">
        <f>(2*('Calcification Rates'!$F$72-'Calcification Rates'!$G$72)*('Calcification Rates'!$H$72-'Calcification Rates'!$I$72))+(0.1*('Calcification Rates'!$F$72-'Calcification Rates'!$G$72)*($A109+(2*'Calcification Rates'!$F$72-'Calcification Rates'!$G$72)))*('Calcification Rates'!$H$72-'Calcification Rates'!$I$72)</f>
        <v>13.253790103166404</v>
      </c>
      <c r="ER109" s="2">
        <f>(2*('Calcification Rates'!$F$72+'Calcification Rates'!$G$72)*('Calcification Rates'!$H$72+'Calcification Rates'!$I$72))+(0.1*('Calcification Rates'!$F$72+'Calcification Rates'!$G$72)*($A109+(2*'Calcification Rates'!$F$72+'Calcification Rates'!$G$72)))*('Calcification Rates'!$H$72+'Calcification Rates'!$I$72)</f>
        <v>34.667054894248729</v>
      </c>
      <c r="ES109" s="2">
        <f>$A109*'Calcification Rates'!$F$73*'Calcification Rates'!$H$73</f>
        <v>144.45000000000002</v>
      </c>
      <c r="ET109" s="2">
        <f>$A109*('Calcification Rates'!$F$73-'Calcification Rates'!$G$73)*('Calcification Rates'!$H$73-'Calcification Rates'!$I$73)</f>
        <v>101.13533000000001</v>
      </c>
      <c r="EU109" s="2">
        <f>$A109*('Calcification Rates'!$F$73+'Calcification Rates'!$G$73)*('Calcification Rates'!$H$73+'Calcification Rates'!$I$73)</f>
        <v>195.42908000000006</v>
      </c>
      <c r="EV109" s="2">
        <f>(2*'Calcification Rates'!$F$74*'Calcification Rates'!$H$74)+0.1*'Calcification Rates'!$F$74*($A109+(2*'Calcification Rates'!$F$74))*'Calcification Rates'!$H$74</f>
        <v>22.707423836198238</v>
      </c>
      <c r="EW109" s="2">
        <f>(2*('Calcification Rates'!$F$74-'Calcification Rates'!$G$74)*('Calcification Rates'!$H$74-'Calcification Rates'!$I$74))+(0.1*('Calcification Rates'!$F$74-'Calcification Rates'!$G$74)*($A109+(2*'Calcification Rates'!$F$74-'Calcification Rates'!$G$74)))*('Calcification Rates'!$H$74-'Calcification Rates'!$I$74)</f>
        <v>13.253790103166404</v>
      </c>
      <c r="EX109" s="2">
        <f>(2*('Calcification Rates'!$F$74+'Calcification Rates'!$G$74)*('Calcification Rates'!$H$74+'Calcification Rates'!$I$74))+(0.1*('Calcification Rates'!$F$74+'Calcification Rates'!$G$74)*($A109+(2*'Calcification Rates'!$F$74+'Calcification Rates'!$G$74)))*('Calcification Rates'!$H$74+'Calcification Rates'!$I$74)</f>
        <v>34.667054894248729</v>
      </c>
      <c r="EY109" s="2">
        <f>$A109*'Calcification Rates'!$F$75*'Calcification Rates'!$H$75</f>
        <v>90.213825442176898</v>
      </c>
      <c r="EZ109" s="2">
        <f>$A109*('Calcification Rates'!$F$75-'Calcification Rates'!$G$75)*('Calcification Rates'!$H$75-'Calcification Rates'!$I$75)</f>
        <v>70.031618919898037</v>
      </c>
      <c r="FA109" s="2">
        <f>$A109*('Calcification Rates'!$F$75+'Calcification Rates'!$G$75)*('Calcification Rates'!$H$75+'Calcification Rates'!$I$75)</f>
        <v>112.74313762538009</v>
      </c>
      <c r="FB109" s="2">
        <f>((((1-'Calcification Rates'!$J$76)*$A109)*'Calcification Rates'!$F$76*0.1)+('Calcification Rates'!$J$76*$A109*'Calcification Rates'!$F$76))*'Calcification Rates'!$H$76</f>
        <v>61.766820000000003</v>
      </c>
      <c r="FC109" s="2">
        <f>((((1-'Calcification Rates'!$J$76)*$A109)*(('Calcification Rates'!$F$76-'Calcification Rates'!$G$76)*0.1))+('Calcification Rates'!$J$76*$A109*('Calcification Rates'!$F$76-'Calcification Rates'!$G$76)))*('Calcification Rates'!$H$76-'Calcification Rates'!$I$76)</f>
        <v>43.231283615999999</v>
      </c>
      <c r="FD109" s="2">
        <f>((((1-'Calcification Rates'!$J$76)*$A109)*(('Calcification Rates'!$F$76+'Calcification Rates'!$G$76)*0.1))+('Calcification Rates'!$J$76*$A109*('Calcification Rates'!$F$76+'Calcification Rates'!$G$76)))*('Calcification Rates'!$H$76+'Calcification Rates'!$I$76)</f>
        <v>83.585606016</v>
      </c>
      <c r="FE109" s="113">
        <f>$A109*'Calcification Rates'!$F$77*'Calcification Rates'!$H$77</f>
        <v>189.39000000000004</v>
      </c>
      <c r="FF109" s="113">
        <f>$A109*('Calcification Rates'!$F$77-'Calcification Rates'!$G$77)*('Calcification Rates'!$H$77-'Calcification Rates'!$I$77)</f>
        <v>132.34830000000002</v>
      </c>
      <c r="FG109" s="113">
        <f>$A109*('Calcification Rates'!$F$77+'Calcification Rates'!$G$77)*('Calcification Rates'!$H$77+'Calcification Rates'!$I$77)</f>
        <v>256.58600000000007</v>
      </c>
      <c r="FH109" s="113">
        <f>$A109*'Calcification Rates'!$F$81*'Calcification Rates'!$H$81</f>
        <v>19.045999999999999</v>
      </c>
      <c r="FI109" s="113">
        <f>$A109*('Calcification Rates'!$F$81-'Calcification Rates'!$G$81)*('Calcification Rates'!$H$81-'Calcification Rates'!$I$81)</f>
        <v>10.806999999999999</v>
      </c>
      <c r="FJ109" s="113">
        <f>$A109*('Calcification Rates'!$F$81+'Calcification Rates'!$G$81)*('Calcification Rates'!$H$81+'Calcification Rates'!$I$81)</f>
        <v>27.285</v>
      </c>
      <c r="FK109" s="113">
        <f>$A109*'Calcification Rates'!$F$84*'Calcification Rates'!$H$84</f>
        <v>19.045999999999999</v>
      </c>
      <c r="FL109" s="113">
        <f>$A109*('Calcification Rates'!$F$84-'Calcification Rates'!$G$84)*('Calcification Rates'!$H$84-'Calcification Rates'!$I$84)</f>
        <v>10.806999999999999</v>
      </c>
      <c r="FM109" s="113">
        <f>$A109*('Calcification Rates'!$F$84+'Calcification Rates'!$G$84)*('Calcification Rates'!$H$84+'Calcification Rates'!$I$84)</f>
        <v>27.285</v>
      </c>
    </row>
    <row r="110" spans="1:169" x14ac:dyDescent="0.3">
      <c r="A110" s="1">
        <v>108</v>
      </c>
      <c r="B110" s="2">
        <f>((((1-'Calcification Rates'!$J$11)*A110)*'Calcification Rates'!$F$11*0.1)+('Calcification Rates'!$J$11*A110*'Calcification Rates'!$F$11))*'Calcification Rates'!$H$11</f>
        <v>244.03249358515956</v>
      </c>
      <c r="C110" s="2">
        <f>((((1-'Calcification Rates'!$J$11)*A110)*(('Calcification Rates'!$F$11-'Calcification Rates'!$G$11)*0.1))+('Calcification Rates'!$J$11*A110*('Calcification Rates'!$F$11-'Calcification Rates'!$G$11)))*('Calcification Rates'!$H$11-'Calcification Rates'!$I$11)</f>
        <v>174.54141392428846</v>
      </c>
      <c r="D110" s="2">
        <f>((((1-'Calcification Rates'!$J$11)*A110)*(('Calcification Rates'!$F$11+'Calcification Rates'!$G$11)*0.1))+('Calcification Rates'!$J$11*A110*('Calcification Rates'!$F$11+'Calcification Rates'!$G$11)))*('Calcification Rates'!$H$11+'Calcification Rates'!$I$11)</f>
        <v>324.56894376464334</v>
      </c>
      <c r="E110" s="2">
        <f>((((1-'Calcification Rates'!$J$12)*A110)*'Calcification Rates'!$F$12*0.1)+('Calcification Rates'!$J$12*A110*'Calcification Rates'!$F$12))*'Calcification Rates'!$H$12</f>
        <v>42.368649937811504</v>
      </c>
      <c r="F110" s="2">
        <f>((((1-'Calcification Rates'!$J$12)*A110)*(('Calcification Rates'!$F$12-'Calcification Rates'!$G$12)*0.1))+('Calcification Rates'!$J$12*A110*('Calcification Rates'!$F$12-'Calcification Rates'!$G$12)))*('Calcification Rates'!$H$12-'Calcification Rates'!$I$12)</f>
        <v>31.943913065526758</v>
      </c>
      <c r="G110" s="2">
        <f>((((1-'Calcification Rates'!$J$12)*A110)*(('Calcification Rates'!$F$12+'Calcification Rates'!$G$12)*0.1))+('Calcification Rates'!$J$12*A110*('Calcification Rates'!$F$12+'Calcification Rates'!$G$12)))*('Calcification Rates'!$H$12+'Calcification Rates'!$I$12)</f>
        <v>54.122139992800712</v>
      </c>
      <c r="H110" s="2">
        <f>(2*'Calcification Rates'!$F$13*'Calcification Rates'!$H$13)+0.1*'Calcification Rates'!$F$13*(A110+(2*'Calcification Rates'!$F$13))*'Calcification Rates'!$H$13</f>
        <v>22.882868279630394</v>
      </c>
      <c r="I110" s="2">
        <f>(2*('Calcification Rates'!$F$13-'Calcification Rates'!$G$13)*('Calcification Rates'!$H$13-'Calcification Rates'!$I$13))+(0.1*('Calcification Rates'!$F$13-'Calcification Rates'!$G$13)*(A110+(2*'Calcification Rates'!$F$13-'Calcification Rates'!$G$13)))*('Calcification Rates'!$H$13-'Calcification Rates'!$I$13)</f>
        <v>13.35644831033067</v>
      </c>
      <c r="J110" s="2">
        <f>(2*('Calcification Rates'!$F$13+'Calcification Rates'!$G$13)*('Calcification Rates'!$H$13+'Calcification Rates'!$I$13))+(0.1*('Calcification Rates'!$F$13+'Calcification Rates'!$G$13)*(A110+(2*'Calcification Rates'!$F$13+'Calcification Rates'!$G$13)))*('Calcification Rates'!$H$13+'Calcification Rates'!$I$13)</f>
        <v>34.934238344135608</v>
      </c>
      <c r="K110" s="2">
        <f>(2*'Calcification Rates'!$F$14*'Calcification Rates'!$H$14)+0.1*'Calcification Rates'!$F$14*(A110+(2*'Calcification Rates'!$F$14))*'Calcification Rates'!$H$14</f>
        <v>42.519808922006511</v>
      </c>
      <c r="L110" s="2">
        <f>(2*('Calcification Rates'!$F$14-'Calcification Rates'!$G$14)*('Calcification Rates'!$H$14-'Calcification Rates'!$I$14))+(0.1*('Calcification Rates'!$F$14-'Calcification Rates'!$G$14)*(A110+(2*'Calcification Rates'!$F$14-'Calcification Rates'!$G$14)))*('Calcification Rates'!$H$14-'Calcification Rates'!$I$14)</f>
        <v>26.595773317377422</v>
      </c>
      <c r="M110" s="2">
        <f>(2*('Calcification Rates'!$F$14+'Calcification Rates'!$G$14)*('Calcification Rates'!$H$14+'Calcification Rates'!$I$14))+(0.1*('Calcification Rates'!$F$14+'Calcification Rates'!$G$14)*(A110+(2*'Calcification Rates'!$F$14+'Calcification Rates'!$G$14)))*('Calcification Rates'!$H$14+'Calcification Rates'!$I$14)</f>
        <v>62.210624767856118</v>
      </c>
      <c r="N110" s="2">
        <f>((((((((($A110*2)/PI())/2)+'Calcification Rates'!$F$15)^2)*PI())/2))-((((((($A110*2)/PI())/2)^2)*PI())/2)))*'Calcification Rates'!$H$15</f>
        <v>134.02146774696806</v>
      </c>
      <c r="O110" s="2">
        <f>((((((((($A110*2)/PI())/2)+('Calcification Rates'!$F$15-'Calcification Rates'!$G$15))^2)*PI())/2))-((((((($A110*2)/PI())/2)^2)*PI())/2)))*('Calcification Rates'!$H$15-'Calcification Rates'!$I$15)</f>
        <v>102.40085699166283</v>
      </c>
      <c r="P110" s="2">
        <f>((((((((($A110*2)/PI())/2)+('Calcification Rates'!$F$15+'Calcification Rates'!$G$15))^2)*PI())/2))-((((((($A110*2)/PI())/2)^2)*PI())/2)))*('Calcification Rates'!$H$15+'Calcification Rates'!$I$15)</f>
        <v>169.53841685854098</v>
      </c>
      <c r="Q110" s="2">
        <f>(2*'Calcification Rates'!$F$16*'Calcification Rates'!$H$16)+0.1*'Calcification Rates'!$F$16*(A110+(2*'Calcification Rates'!$F$16))*'Calcification Rates'!$H$16</f>
        <v>42.519808922006511</v>
      </c>
      <c r="R110" s="2">
        <f>(2*('Calcification Rates'!$F$16-'Calcification Rates'!$G$16)*('Calcification Rates'!$H$16-'Calcification Rates'!$I$16))+(0.1*('Calcification Rates'!$F$16-'Calcification Rates'!$G$16)*(A110+(2*'Calcification Rates'!$F$16-'Calcification Rates'!$G$16)))*('Calcification Rates'!$H$16-'Calcification Rates'!$I$16)</f>
        <v>26.595773317377422</v>
      </c>
      <c r="S110" s="2">
        <f>(2*('Calcification Rates'!$F$16+'Calcification Rates'!$G$16)*('Calcification Rates'!$H$16+'Calcification Rates'!$I$16))+(0.1*('Calcification Rates'!$F$16+'Calcification Rates'!$G$16)*(A110+(2*'Calcification Rates'!$F$16+'Calcification Rates'!$G$16)))*('Calcification Rates'!$H$16+'Calcification Rates'!$I$16)</f>
        <v>62.210624767856118</v>
      </c>
      <c r="T110" s="2">
        <f>$A110*'Calcification Rates'!$F$17*'Calcification Rates'!$H$17</f>
        <v>132.28838941602618</v>
      </c>
      <c r="U110" s="2">
        <f>$A110*('Calcification Rates'!$F$17-'Calcification Rates'!$G$17)*('Calcification Rates'!$H$17-'Calcification Rates'!$I$17)</f>
        <v>101.28837798100663</v>
      </c>
      <c r="V110" s="2">
        <f>$A110*('Calcification Rates'!$F$17+'Calcification Rates'!$G$17)*('Calcification Rates'!$H$17+'Calcification Rates'!$I$17)</f>
        <v>166.99701710019494</v>
      </c>
      <c r="W110" s="2">
        <f>$A110*'Calcification Rates'!$F$22*'Calcification Rates'!$H$22</f>
        <v>19.224</v>
      </c>
      <c r="X110" s="2">
        <f>$A110*('Calcification Rates'!$F$22-'Calcification Rates'!$G$22)*('Calcification Rates'!$H$22-'Calcification Rates'!$I$22)</f>
        <v>10.907999999999999</v>
      </c>
      <c r="Y110" s="2">
        <f>$A110*('Calcification Rates'!$F$22+'Calcification Rates'!$G$22)*('Calcification Rates'!$H$22+'Calcification Rates'!$I$22)</f>
        <v>27.54</v>
      </c>
      <c r="Z110" s="2">
        <f>((((((((($A110*2)/PI())/2)+'Calcification Rates'!$F$25)^2)*PI())/2))-((((((($A110*2)/PI())/2)^2)*PI())/2)))*'Calcification Rates'!$H$25</f>
        <v>200.15148029994162</v>
      </c>
      <c r="AA110" s="2">
        <f>((((((((($A110*2)/PI())/2)+('Calcification Rates'!$F$25-'Calcification Rates'!$G$25))^2)*PI())/2))-((((((($A110*2)/PI())/2)^2)*PI())/2)))*('Calcification Rates'!$H$25-'Calcification Rates'!$I$25)</f>
        <v>87.749961007144535</v>
      </c>
      <c r="AB110" s="2">
        <f>((((((((($A110*2)/PI())/2)+('Calcification Rates'!$F$25+'Calcification Rates'!$G$25))^2)*PI())/2))-((((((($A110*2)/PI())/2)^2)*PI())/2)))*('Calcification Rates'!$H$25+'Calcification Rates'!$I$25)</f>
        <v>314.19894459604581</v>
      </c>
      <c r="AC110" s="2">
        <f>((((((((($A110*2)/PI())/2)+'Calcification Rates'!$F$26)^2)*PI())/2))-((((((($A110*2)/PI())/2)^2)*PI())/2)))*'Calcification Rates'!$H$26</f>
        <v>200.15148029994162</v>
      </c>
      <c r="AD110" s="2">
        <f>((((((((($A110*2)/PI())/2)+('Calcification Rates'!$F$26-'Calcification Rates'!$G$26))^2)*PI())/2))-((((((($A110*2)/PI())/2)^2)*PI())/2)))*('Calcification Rates'!$H$26-'Calcification Rates'!$I$26)</f>
        <v>87.749961007144535</v>
      </c>
      <c r="AE110" s="2">
        <f>((((((((($A110*2)/PI())/2)+('Calcification Rates'!$F$26+'Calcification Rates'!$G$26))^2)*PI())/2))-((((((($A110*2)/PI())/2)^2)*PI())/2)))*('Calcification Rates'!$H$26+'Calcification Rates'!$I$26)</f>
        <v>314.19894459604581</v>
      </c>
      <c r="AF110" s="2">
        <f>((((((((($A110*2)/PI())/2)+'Calcification Rates'!$F$27)^2)*PI())/2))-((((((($A110*2)/PI())/2)^2)*PI())/2)))*'Calcification Rates'!$H$27</f>
        <v>200.15148029994162</v>
      </c>
      <c r="AG110" s="2">
        <f>((((((((($A110*2)/PI())/2)+('Calcification Rates'!$F$27-'Calcification Rates'!$G$27))^2)*PI())/2))-((((((($A110*2)/PI())/2)^2)*PI())/2)))*('Calcification Rates'!$H$27-'Calcification Rates'!$I$27)</f>
        <v>87.749961007144535</v>
      </c>
      <c r="AH110" s="2">
        <f>((((((((($A110*2)/PI())/2)+('Calcification Rates'!$F$27+'Calcification Rates'!$G$27))^2)*PI())/2))-((((((($A110*2)/PI())/2)^2)*PI())/2)))*('Calcification Rates'!$H$27+'Calcification Rates'!$I$27)</f>
        <v>314.19894459604581</v>
      </c>
      <c r="AI110" s="2">
        <f>$A110*'Calcification Rates'!$F$29*'Calcification Rates'!$H$29</f>
        <v>174.27959999999996</v>
      </c>
      <c r="AJ110" s="2">
        <f>$A110*('Calcification Rates'!$F$29-'Calcification Rates'!$G$29)*('Calcification Rates'!$H$29-'Calcification Rates'!$I$29)</f>
        <v>161.25263999999999</v>
      </c>
      <c r="AK110" s="2">
        <f>$A110*('Calcification Rates'!$F$29+'Calcification Rates'!$G$29)*('Calcification Rates'!$H$29+'Calcification Rates'!$I$29)</f>
        <v>187.30655999999996</v>
      </c>
      <c r="AL110" s="2">
        <f>(2*'Calcification Rates'!$F$30*'Calcification Rates'!$H$30)+0.1*'Calcification Rates'!$F$30*($A110+(2*'Calcification Rates'!$F$30))*'Calcification Rates'!$H$30</f>
        <v>22.882868279630394</v>
      </c>
      <c r="AM110" s="2">
        <f>(2*('Calcification Rates'!$F$30-'Calcification Rates'!$G$30)*('Calcification Rates'!$H$30-'Calcification Rates'!$I$30))+(0.1*('Calcification Rates'!$F$30-'Calcification Rates'!$G$30)*($A110+(2*'Calcification Rates'!$F$30-'Calcification Rates'!$G$30)))*('Calcification Rates'!$H$30-'Calcification Rates'!$I$30)</f>
        <v>13.35644831033067</v>
      </c>
      <c r="AN110" s="2">
        <f>(2*('Calcification Rates'!$F$30+'Calcification Rates'!$G$30)*('Calcification Rates'!$H$30+'Calcification Rates'!$I$30))+(0.1*('Calcification Rates'!$F$30+'Calcification Rates'!$G$30)*($A110+(2*'Calcification Rates'!$F$30+'Calcification Rates'!$G$30)))*('Calcification Rates'!$H$30+'Calcification Rates'!$I$30)</f>
        <v>34.934238344135608</v>
      </c>
      <c r="AO110" s="2">
        <f>((((((((($A110*2)/PI())/2)+'Calcification Rates'!$F$31)^2)*PI())/2))-((((((($A110*2)/PI())/2)^2)*PI())/2)))*'Calcification Rates'!$H$31</f>
        <v>357.90139162767065</v>
      </c>
      <c r="AP110" s="2">
        <f>((((((((($A110*2)/PI())/2)+('Calcification Rates'!$F$31-'Calcification Rates'!$G$31))^2)*PI())/2))-((((((($A110*2)/PI())/2)^2)*PI())/2)))*('Calcification Rates'!$H$31-'Calcification Rates'!$I$31)</f>
        <v>223.10422550911139</v>
      </c>
      <c r="AQ110" s="2">
        <f>((((((((($A110*2)/PI())/2)+('Calcification Rates'!$F$31+'Calcification Rates'!$G$31))^2)*PI())/2))-((((((($A110*2)/PI())/2)^2)*PI())/2)))*('Calcification Rates'!$H$31+'Calcification Rates'!$I$31)</f>
        <v>525.40853164652674</v>
      </c>
      <c r="AR110" s="2">
        <f>(2*'Calcification Rates'!$F$32*'Calcification Rates'!$H$32)+0.1*'Calcification Rates'!$F$32*($A110+(2*'Calcification Rates'!$F$32))*'Calcification Rates'!$H$32</f>
        <v>22.882868279630394</v>
      </c>
      <c r="AS110" s="2">
        <f>(2*('Calcification Rates'!$F$32-'Calcification Rates'!$G$32)*('Calcification Rates'!$H$32-'Calcification Rates'!$I$32))+(0.1*('Calcification Rates'!$F$32-'Calcification Rates'!$G$32)*($A110+(2*'Calcification Rates'!$F$32-'Calcification Rates'!$G$32)))*('Calcification Rates'!$H$32-'Calcification Rates'!$I$32)</f>
        <v>13.35644831033067</v>
      </c>
      <c r="AT110" s="2">
        <f>(2*('Calcification Rates'!$F$32+'Calcification Rates'!$G$32)*('Calcification Rates'!$H$32+'Calcification Rates'!$I$32))+(0.1*('Calcification Rates'!$F$32+'Calcification Rates'!$G$32)*($A110+(2*'Calcification Rates'!$F$32+'Calcification Rates'!$G$32)))*('Calcification Rates'!$H$32+'Calcification Rates'!$I$32)</f>
        <v>34.934238344135608</v>
      </c>
      <c r="AU110" s="2">
        <f>((((((((($A110*2)/PI())/2)+'Calcification Rates'!$F$36)^2)*PI())/2))-((((((($A110*2)/PI())/2)^2)*PI())/2)))*'Calcification Rates'!$H$36</f>
        <v>141.49340215623869</v>
      </c>
      <c r="AV110" s="2">
        <f>((((((((($A110*2)/PI())/2)+('Calcification Rates'!$F$36-'Calcification Rates'!$G$36))^2)*PI())/2))-((((((($A110*2)/PI())/2)^2)*PI())/2)))*('Calcification Rates'!$H$36-'Calcification Rates'!$I$36)</f>
        <v>108.66688978537353</v>
      </c>
      <c r="AW110" s="2">
        <f>((((((((($A110*2)/PI())/2)+('Calcification Rates'!$F$36+'Calcification Rates'!$G$36))^2)*PI())/2))-((((((($A110*2)/PI())/2)^2)*PI())/2)))*('Calcification Rates'!$H$36+'Calcification Rates'!$I$36)</f>
        <v>177.97564438995158</v>
      </c>
      <c r="AX110" s="2">
        <f>$A110*'Calcification Rates'!$F$37*'Calcification Rates'!$H$37</f>
        <v>139.57862090909092</v>
      </c>
      <c r="AY110" s="2">
        <f>$A110*('Calcification Rates'!$F$37-'Calcification Rates'!$G$37)*('Calcification Rates'!$H$37-'Calcification Rates'!$I$37)</f>
        <v>107.44321436398481</v>
      </c>
      <c r="AZ110" s="2">
        <f>$A110*('Calcification Rates'!$F$37+'Calcification Rates'!$G$37)*('Calcification Rates'!$H$37+'Calcification Rates'!$I$37)</f>
        <v>175.16467963447087</v>
      </c>
      <c r="BA110" s="2">
        <f>$A110*'Calcification Rates'!$F$38*'Calcification Rates'!$H$38</f>
        <v>207.73533600000005</v>
      </c>
      <c r="BB110" s="2">
        <f>$A110*('Calcification Rates'!$F$38-'Calcification Rates'!$G$38)*('Calcification Rates'!$H$38-'Calcification Rates'!$I$38)</f>
        <v>158.50364072727277</v>
      </c>
      <c r="BC110" s="2">
        <f>$A110*('Calcification Rates'!$F$38+'Calcification Rates'!$G$38)*('Calcification Rates'!$H$38+'Calcification Rates'!$I$38)</f>
        <v>262.70406000000003</v>
      </c>
      <c r="BD110" s="2">
        <f>(2*'Calcification Rates'!$F$39*'Calcification Rates'!$H$39)+0.1*'Calcification Rates'!$F$39*(AN110+(2*'Calcification Rates'!$F$39))*'Calcification Rates'!$H$39</f>
        <v>10.063886391970694</v>
      </c>
      <c r="BE110" s="2">
        <f>(2*('Calcification Rates'!$F$39-'Calcification Rates'!$G$39)*('Calcification Rates'!$H$39-'Calcification Rates'!$I$39))+(0.1*('Calcification Rates'!$F$39-'Calcification Rates'!$G$39)*(AN110+(2*'Calcification Rates'!$F$39-'Calcification Rates'!$G$39)))*('Calcification Rates'!$H$39-'Calcification Rates'!$I$39)</f>
        <v>5.8556482136480401</v>
      </c>
      <c r="BF110" s="2">
        <f>(2*('Calcification Rates'!$F$39+'Calcification Rates'!$G$39)*('Calcification Rates'!$H$39+'Calcification Rates'!$I$39))+(0.1*('Calcification Rates'!$F$39+'Calcification Rates'!$G$39)*(AN110+(2*'Calcification Rates'!$F$39+'Calcification Rates'!$G$39)))*('Calcification Rates'!$H$39+'Calcification Rates'!$I$39)</f>
        <v>15.412276076309453</v>
      </c>
      <c r="BG110" s="2">
        <f>((((((((($A110*2)/PI())/2)+'Calcification Rates'!$F$40)^2)*PI())/2))-((((((($A110*2)/PI())/2)^2)*PI())/2)))*'Calcification Rates'!$H$40</f>
        <v>141.49340215623869</v>
      </c>
      <c r="BH110" s="2">
        <f>((((((((($A110*2)/PI())/2)+('Calcification Rates'!$F$40-'Calcification Rates'!$G$40))^2)*PI())/2))-((((((($A110*2)/PI())/2)^2)*PI())/2)))*('Calcification Rates'!$H$40-'Calcification Rates'!$I$40)</f>
        <v>108.66688978537353</v>
      </c>
      <c r="BI110" s="2">
        <f>((((((((($A110*2)/PI())/2)+('Calcification Rates'!$F$40+'Calcification Rates'!$G$40))^2)*PI())/2))-((((((($A110*2)/PI())/2)^2)*PI())/2)))*('Calcification Rates'!$H$40+'Calcification Rates'!$I$40)</f>
        <v>177.97564438995158</v>
      </c>
      <c r="BJ110" s="2">
        <f>((((((((($A110*2)/PI())/2)+'Calcification Rates'!$F$41)^2)*PI())/2))-((((((($A110*2)/PI())/2)^2)*PI())/2)))*'Calcification Rates'!$H$41</f>
        <v>162.87265534451709</v>
      </c>
      <c r="BK110" s="2">
        <f>((((((((($A110*2)/PI())/2)+('Calcification Rates'!$F$41-'Calcification Rates'!$G$41))^2)*PI())/2))-((((((($A110*2)/PI())/2)^2)*PI())/2)))*('Calcification Rates'!$H$41-'Calcification Rates'!$I$41)</f>
        <v>130.89953266618747</v>
      </c>
      <c r="BL110" s="2">
        <f>((((((((($A110*2)/PI())/2)+('Calcification Rates'!$F$41+'Calcification Rates'!$G$41))^2)*PI())/2))-((((((($A110*2)/PI())/2)^2)*PI())/2)))*('Calcification Rates'!$H$41+'Calcification Rates'!$I$41)</f>
        <v>197.97444839027713</v>
      </c>
      <c r="BM110" s="2">
        <f>((((1-'Calcification Rates'!$J$42)*$A110)*'Calcification Rates'!$F$42*0.1)+('Calcification Rates'!$J$42*$A110*'Calcification Rates'!$F$42))*'Calcification Rates'!$H$42</f>
        <v>42.368649937811504</v>
      </c>
      <c r="BN110" s="2">
        <f>((((1-'Calcification Rates'!$J$42)*BI110)*(('Calcification Rates'!$F$42-'Calcification Rates'!$G$42)*0.1))+('Calcification Rates'!$J$42*BI110*('Calcification Rates'!$F$42-'Calcification Rates'!$G$42)))*('Calcification Rates'!$H$42-'Calcification Rates'!$I$42)</f>
        <v>52.64109733494184</v>
      </c>
      <c r="BO110" s="2">
        <f>((((1-'Calcification Rates'!$J$42)*BI110)*(('Calcification Rates'!$F$42+'Calcification Rates'!$G$42)*0.1))+('Calcification Rates'!$J$42*BI110*('Calcification Rates'!$F$42+'Calcification Rates'!$G$42)))*('Calcification Rates'!$H$42+'Calcification Rates'!$I$42)</f>
        <v>89.189099453535903</v>
      </c>
      <c r="BP110" s="2">
        <f>(2*'Calcification Rates'!$F$43*'Calcification Rates'!$H$43)+0.1*'Calcification Rates'!$F$43*($A110+(2*'Calcification Rates'!$F$43))*'Calcification Rates'!$H$43</f>
        <v>22.882868279630394</v>
      </c>
      <c r="BQ110" s="2">
        <f>(2*('Calcification Rates'!$F$43-'Calcification Rates'!$G$43)*('Calcification Rates'!$H$43-'Calcification Rates'!$I$43))+(0.1*('Calcification Rates'!$F$43-'Calcification Rates'!$G$43)*($A110+(2*'Calcification Rates'!$F$43-'Calcification Rates'!$G$43)))*('Calcification Rates'!$H$43-'Calcification Rates'!$I$43)</f>
        <v>13.35644831033067</v>
      </c>
      <c r="BR110" s="2">
        <f>(2*('Calcification Rates'!$F$43+'Calcification Rates'!$G$43)*('Calcification Rates'!$H$43+'Calcification Rates'!$I$43))+(0.1*('Calcification Rates'!$F$43+'Calcification Rates'!$G$43)*($A110+(2*'Calcification Rates'!$F$43+'Calcification Rates'!$G$43)))*('Calcification Rates'!$H$43+'Calcification Rates'!$I$43)</f>
        <v>34.934238344135608</v>
      </c>
      <c r="BS110" s="2">
        <f>$A110*'Calcification Rates'!$F$44*'Calcification Rates'!$H$44</f>
        <v>172.40136000000001</v>
      </c>
      <c r="BT110" s="2">
        <f>$A110*('Calcification Rates'!$F$44-'Calcification Rates'!$G$44)*('Calcification Rates'!$H$44-'Calcification Rates'!$I$44)</f>
        <v>128.29197195338787</v>
      </c>
      <c r="BU110" s="2">
        <f>$A110*('Calcification Rates'!$F$44+'Calcification Rates'!$G$44)*('Calcification Rates'!$H$44+'Calcification Rates'!$I$44)</f>
        <v>221.46648205884912</v>
      </c>
      <c r="BV110" s="2">
        <f>(2*'Calcification Rates'!$F$45*'Calcification Rates'!$H$45)+0.1*'Calcification Rates'!$F$45*($A110+(2*'Calcification Rates'!$F$45))*'Calcification Rates'!$H$45</f>
        <v>22.882868279630394</v>
      </c>
      <c r="BW110" s="2">
        <f>(2*('Calcification Rates'!$F$45-'Calcification Rates'!$G$45)*('Calcification Rates'!$H$45-'Calcification Rates'!$I$45))+(0.1*('Calcification Rates'!$F$45-'Calcification Rates'!$G$45)*($A110+(2*'Calcification Rates'!$F$45-'Calcification Rates'!$G$45)))*('Calcification Rates'!$H$45-'Calcification Rates'!$I$45)</f>
        <v>13.35644831033067</v>
      </c>
      <c r="BX110" s="2">
        <f>(2*('Calcification Rates'!$F$45+'Calcification Rates'!$G$45)*('Calcification Rates'!$H$45+'Calcification Rates'!$I$45))+(0.1*('Calcification Rates'!$F$45+'Calcification Rates'!$G$45)*($A110+(2*'Calcification Rates'!$F$45+'Calcification Rates'!$G$45)))*('Calcification Rates'!$H$45+'Calcification Rates'!$I$45)</f>
        <v>34.934238344135608</v>
      </c>
      <c r="BY110" s="2">
        <f>$A110*'Calcification Rates'!$F$46*'Calcification Rates'!$H$46</f>
        <v>43.804800000000007</v>
      </c>
      <c r="BZ110" s="2">
        <f>$A110*('Calcification Rates'!$F$46-'Calcification Rates'!$G$46)*('Calcification Rates'!$H$46-'Calcification Rates'!$I$46)</f>
        <v>33.7851</v>
      </c>
      <c r="CA110" s="2">
        <f>$A110*('Calcification Rates'!$F$46+'Calcification Rates'!$G$46)*('Calcification Rates'!$H$46+'Calcification Rates'!$I$46)</f>
        <v>54.845100000000009</v>
      </c>
      <c r="CB110" s="2">
        <f>(2*'Calcification Rates'!$F$47*'Calcification Rates'!$H$47)+0.1*'Calcification Rates'!$F$47*(BL110+(2*'Calcification Rates'!$F$47))*'Calcification Rates'!$H$47</f>
        <v>38.66838530057781</v>
      </c>
      <c r="CC110" s="2">
        <f>(2*('Calcification Rates'!$F$47-'Calcification Rates'!$G$47)*('Calcification Rates'!$H$47-'Calcification Rates'!$I$47))+(0.1*('Calcification Rates'!$F$47-'Calcification Rates'!$G$47)*(BL110+(2*'Calcification Rates'!$F$47-'Calcification Rates'!$G$47)))*('Calcification Rates'!$H$47-'Calcification Rates'!$I$47)</f>
        <v>22.593063872670328</v>
      </c>
      <c r="CD110" s="2">
        <f>(2*('Calcification Rates'!$F$47+'Calcification Rates'!$G$47)*('Calcification Rates'!$H$47+'Calcification Rates'!$I$47))+(0.1*('Calcification Rates'!$F$47+'Calcification Rates'!$G$47)*(BL110+(2*'Calcification Rates'!$F$47+'Calcification Rates'!$G$47)))*('Calcification Rates'!$H$47+'Calcification Rates'!$I$47)</f>
        <v>58.973921866718641</v>
      </c>
      <c r="CE110" s="2">
        <f>(2*'Calcification Rates'!$F$48*'Calcification Rates'!$H$48)+0.1*'Calcification Rates'!$F$48*($A110+(2*'Calcification Rates'!$F$48))*'Calcification Rates'!$H$48</f>
        <v>22.882868279630394</v>
      </c>
      <c r="CF110" s="2">
        <f>(2*('Calcification Rates'!$F$48-'Calcification Rates'!$G$48)*('Calcification Rates'!$H$48-'Calcification Rates'!$I$48))+(0.1*('Calcification Rates'!$F$48-'Calcification Rates'!$G$48)*($A110+(2*'Calcification Rates'!$F$48-'Calcification Rates'!$G$48)))*('Calcification Rates'!$H$48-'Calcification Rates'!$I$48)</f>
        <v>13.35644831033067</v>
      </c>
      <c r="CG110" s="2">
        <f>(2*('Calcification Rates'!$F$48+'Calcification Rates'!$G$48)*('Calcification Rates'!$H$48+'Calcification Rates'!$I$48))+(0.1*('Calcification Rates'!$F$48+'Calcification Rates'!$G$48)*($A110+(2*'Calcification Rates'!$F$48+'Calcification Rates'!$G$48)))*('Calcification Rates'!$H$48+'Calcification Rates'!$I$48)</f>
        <v>34.934238344135608</v>
      </c>
      <c r="CH110" s="2">
        <f>((((1-'Calcification Rates'!$J$52)*$A110)*'Calcification Rates'!$F$52*0.1)+('Calcification Rates'!$J$52*$A110*'Calcification Rates'!$F$52))*'Calcification Rates'!$H$52</f>
        <v>239.18421743999997</v>
      </c>
      <c r="CI110" s="2">
        <f>((((1-'Calcification Rates'!$J$52)*$A110)*(('Calcification Rates'!$F$52-'Calcification Rates'!$G$52)*0.1))+('Calcification Rates'!$J$52*$A110*('Calcification Rates'!$F$52-'Calcification Rates'!$G$52)))*('Calcification Rates'!$H$52-'Calcification Rates'!$I$52)</f>
        <v>156.5733529322446</v>
      </c>
      <c r="CJ110" s="2">
        <f>((((1-'Calcification Rates'!$J$52)*$A110)*(('Calcification Rates'!$F$52+'Calcification Rates'!$G$52)*0.1))+('Calcification Rates'!$J$52*$A110*('Calcification Rates'!$F$52+'Calcification Rates'!$G$52)))*('Calcification Rates'!$H$52+'Calcification Rates'!$I$52)</f>
        <v>338.39181556408806</v>
      </c>
      <c r="CK110" s="2">
        <f>((((1-'Calcification Rates'!$J$53)*$A110)*'Calcification Rates'!$F$53*0.1)+('Calcification Rates'!$J$53*$A110*'Calcification Rates'!$F$53))*'Calcification Rates'!$H$53</f>
        <v>286.22855641745463</v>
      </c>
      <c r="CL110" s="2">
        <f>((((1-'Calcification Rates'!$J$53)*$A110)*(('Calcification Rates'!$F$53-'Calcification Rates'!$G$53)*0.1))+('Calcification Rates'!$J$53*$A110*('Calcification Rates'!$F$53-'Calcification Rates'!$G$53)))*('Calcification Rates'!$H$53-'Calcification Rates'!$I$53)</f>
        <v>198.09472415664979</v>
      </c>
      <c r="CM110" s="2">
        <f>((((1-'Calcification Rates'!$J$53)*$A110)*(('Calcification Rates'!$F$53+'Calcification Rates'!$G$53)*0.1))+('Calcification Rates'!$J$53*$A110*('Calcification Rates'!$F$53+'Calcification Rates'!$G$53)))*('Calcification Rates'!$H$53+'Calcification Rates'!$I$53)</f>
        <v>390.48799093670834</v>
      </c>
      <c r="CN110" s="2">
        <f>((((1-'Calcification Rates'!$J$54)*$A110)*'Calcification Rates'!$F$54*0.1)+('Calcification Rates'!$J$54*$A110*'Calcification Rates'!$F$54))*'Calcification Rates'!$H$54</f>
        <v>244.03249358515956</v>
      </c>
      <c r="CO110" s="2">
        <f>((((1-'Calcification Rates'!$J$54)*$A110)*(('Calcification Rates'!$F$54-'Calcification Rates'!$G$54)*0.1))+('Calcification Rates'!$J$54*$A110*('Calcification Rates'!$F$54-'Calcification Rates'!$G$54)))*('Calcification Rates'!$H$54-'Calcification Rates'!$I$54)</f>
        <v>174.54141392428846</v>
      </c>
      <c r="CP110" s="2">
        <f>((((1-'Calcification Rates'!$J$54)*$A110)*(('Calcification Rates'!$F$54+'Calcification Rates'!$G$54)*0.1))+('Calcification Rates'!$J$54*$A110*('Calcification Rates'!$F$54+'Calcification Rates'!$G$54)))*('Calcification Rates'!$H$54+'Calcification Rates'!$I$54)</f>
        <v>324.56894376464334</v>
      </c>
      <c r="CQ110" s="2">
        <f>((((1-'Calcification Rates'!$J$55)*$A110)*'Calcification Rates'!$F$55*0.1)+('Calcification Rates'!$J$55*$A110*'Calcification Rates'!$F$55))*'Calcification Rates'!$H$55</f>
        <v>244.05115663125</v>
      </c>
      <c r="CR110" s="2">
        <f>((((1-'Calcification Rates'!$J$55)*$A110)*(('Calcification Rates'!$F$55-'Calcification Rates'!$G$55)*0.1))+('Calcification Rates'!$J$55*$A110*('Calcification Rates'!$F$55-'Calcification Rates'!$G$55)))*('Calcification Rates'!$H$55-'Calcification Rates'!$I$55)</f>
        <v>178.33453017627454</v>
      </c>
      <c r="CS110" s="2">
        <f>((((1-'Calcification Rates'!$J$55)*$A110)*(('Calcification Rates'!$F$55+'Calcification Rates'!$G$55)*0.1))+('Calcification Rates'!$J$55*$A110*('Calcification Rates'!$F$55+'Calcification Rates'!$G$55)))*('Calcification Rates'!$H$55+'Calcification Rates'!$I$55)</f>
        <v>319.76155810740812</v>
      </c>
      <c r="CT110" s="2">
        <f>((((1-'Calcification Rates'!$J$56)*$A110)*'Calcification Rates'!$F$56*0.1)+('Calcification Rates'!$J$56*$A110*'Calcification Rates'!$F$56))*'Calcification Rates'!$H$56</f>
        <v>235.72796939999998</v>
      </c>
      <c r="CU110" s="2">
        <f>((((1-'Calcification Rates'!$J$56)*$A110)*(('Calcification Rates'!$F$56-'Calcification Rates'!$G$56)*0.1))+('Calcification Rates'!$J$56*$A110*('Calcification Rates'!$F$56-'Calcification Rates'!$G$56)))*('Calcification Rates'!$H$56-'Calcification Rates'!$I$56)</f>
        <v>174.67311299992986</v>
      </c>
      <c r="CV110" s="2">
        <f>((((1-'Calcification Rates'!$J$56)*$A110)*(('Calcification Rates'!$F$56+'Calcification Rates'!$G$56)*0.1))+('Calcification Rates'!$J$56*$A110*('Calcification Rates'!$F$56+'Calcification Rates'!$G$56)))*('Calcification Rates'!$H$56+'Calcification Rates'!$I$56)</f>
        <v>305.76179072317296</v>
      </c>
      <c r="CW110" s="2">
        <f>((((1-'Calcification Rates'!$J$57)*$A110)*'Calcification Rates'!$F$57*0.1)+('Calcification Rates'!$J$57*$A110*'Calcification Rates'!$F$57))*'Calcification Rates'!$H$57</f>
        <v>241.08542324999996</v>
      </c>
      <c r="CX110" s="2">
        <f>((((1-'Calcification Rates'!$J$57)*$A110)*(('Calcification Rates'!$F$57-'Calcification Rates'!$G$57)*0.1))+('Calcification Rates'!$J$57*$A110*('Calcification Rates'!$F$57-'Calcification Rates'!$G$57)))*('Calcification Rates'!$H$57-'Calcification Rates'!$I$57)</f>
        <v>157.87762136532118</v>
      </c>
      <c r="CY110" s="2">
        <f>((((1-'Calcification Rates'!$J$57)*$A110)*(('Calcification Rates'!$F$57+'Calcification Rates'!$G$57)*0.1))+('Calcification Rates'!$J$57*$A110*('Calcification Rates'!$F$57+'Calcification Rates'!$G$57)))*('Calcification Rates'!$H$57+'Calcification Rates'!$I$57)</f>
        <v>339.2581666731835</v>
      </c>
      <c r="CZ110" s="2">
        <f>((((1-'Calcification Rates'!$J$58)*$A110)*'Calcification Rates'!$F$58*0.1)+('Calcification Rates'!$J$58*$A110*'Calcification Rates'!$F$58))*'Calcification Rates'!$H$58</f>
        <v>244.03249358515956</v>
      </c>
      <c r="DA110" s="2">
        <f>((((1-'Calcification Rates'!$J$58)*$A110)*(('Calcification Rates'!$F$58-'Calcification Rates'!$G$58)*0.1))+('Calcification Rates'!$J$58*$A110*('Calcification Rates'!$F$58-'Calcification Rates'!$G$58)))*('Calcification Rates'!$H$58-'Calcification Rates'!$I$58)</f>
        <v>174.54141392428846</v>
      </c>
      <c r="DB110" s="2">
        <f>((((1-'Calcification Rates'!$J$58)*$A110)*(('Calcification Rates'!$F$58+'Calcification Rates'!$G$58)*0.1))+('Calcification Rates'!$J$58*$A110*('Calcification Rates'!$F$58+'Calcification Rates'!$G$58)))*('Calcification Rates'!$H$58+'Calcification Rates'!$I$58)</f>
        <v>324.56894376464334</v>
      </c>
      <c r="DC110" s="2">
        <f>((((1-'Calcification Rates'!$J$59)*$A110)*'Calcification Rates'!$F$59*0.1)+('Calcification Rates'!$J$59*$A110*'Calcification Rates'!$F$59))*'Calcification Rates'!$H$59</f>
        <v>202.29961248000001</v>
      </c>
      <c r="DD110" s="2">
        <f>((((1-'Calcification Rates'!$J$59)*$A110)*(('Calcification Rates'!$F$59-'Calcification Rates'!$G$59)*0.1))+('Calcification Rates'!$J$59*$A110*('Calcification Rates'!$F$59-'Calcification Rates'!$G$59)))*('Calcification Rates'!$H$59-'Calcification Rates'!$I$59)</f>
        <v>156.93390359999995</v>
      </c>
      <c r="DE110" s="2">
        <f>((((1-'Calcification Rates'!$J$59)*$A110)*(('Calcification Rates'!$F$59+'Calcification Rates'!$G$59)*0.1))+('Calcification Rates'!$J$59*$A110*('Calcification Rates'!$F$59+'Calcification Rates'!$G$59)))*('Calcification Rates'!$H$59+'Calcification Rates'!$I$59)</f>
        <v>251.96706288000001</v>
      </c>
      <c r="DF110" s="2">
        <f>((((1-'Calcification Rates'!$J$60)*$A110)*'Calcification Rates'!$F$60*0.1)+('Calcification Rates'!$J$60*$A110*'Calcification Rates'!$F$60))*'Calcification Rates'!$H$60</f>
        <v>262.82084619512199</v>
      </c>
      <c r="DG110" s="2">
        <f>((((1-'Calcification Rates'!$J$60)*$A110)*(('Calcification Rates'!$F$60-'Calcification Rates'!$G$60)*0.1))+('Calcification Rates'!$J$60*$A110*('Calcification Rates'!$F$60-'Calcification Rates'!$G$60)))*('Calcification Rates'!$H$60-'Calcification Rates'!$I$60)</f>
        <v>200.79823961981791</v>
      </c>
      <c r="DH110" s="2">
        <f>((((1-'Calcification Rates'!$J$60)*$A110)*(('Calcification Rates'!$F$60+'Calcification Rates'!$G$60)*0.1))+('Calcification Rates'!$J$60*$A110*('Calcification Rates'!$F$60+'Calcification Rates'!$G$60)))*('Calcification Rates'!$H$60+'Calcification Rates'!$I$60)</f>
        <v>332.93610669249819</v>
      </c>
      <c r="DI110" s="2">
        <f>((((1-'Calcification Rates'!$J$61)*$A110)*'Calcification Rates'!$F$61*0.1)+('Calcification Rates'!$J$61*$A110*'Calcification Rates'!$F$61))*'Calcification Rates'!$H$61</f>
        <v>244.03249358515956</v>
      </c>
      <c r="DJ110" s="2">
        <f>((((1-'Calcification Rates'!$J$61)*$A110)*(('Calcification Rates'!$F$61-'Calcification Rates'!$G$61)*0.1))+('Calcification Rates'!$J$61*$A110*('Calcification Rates'!$F$61-'Calcification Rates'!$G$61)))*('Calcification Rates'!$H$61-'Calcification Rates'!$I$61)</f>
        <v>174.54141392428846</v>
      </c>
      <c r="DK110" s="2">
        <f>((((1-'Calcification Rates'!$J$61)*$A110)*(('Calcification Rates'!$F$61+'Calcification Rates'!$G$61)*0.1))+('Calcification Rates'!$J$61*$A110*('Calcification Rates'!$F$61+'Calcification Rates'!$G$61)))*('Calcification Rates'!$H$61+'Calcification Rates'!$I$61)</f>
        <v>324.56894376464334</v>
      </c>
      <c r="DL110" s="2">
        <f>(2*'Calcification Rates'!$F$62*'Calcification Rates'!$H$62)+0.1*'Calcification Rates'!$F$62*(CV110+(2*'Calcification Rates'!$F$62))*'Calcification Rates'!$H$62</f>
        <v>57.579075585203988</v>
      </c>
      <c r="DM110" s="2">
        <f>(2*('Calcification Rates'!$F$62-'Calcification Rates'!$G$62)*('Calcification Rates'!$H$62-'Calcification Rates'!$I$62))+(0.1*('Calcification Rates'!$F$62-'Calcification Rates'!$G$62)*(CV110+(2*'Calcification Rates'!$F$62-'Calcification Rates'!$G$62)))*('Calcification Rates'!$H$62-'Calcification Rates'!$I$62)</f>
        <v>33.658319191566434</v>
      </c>
      <c r="DN110" s="2">
        <f>(2*('Calcification Rates'!$F$62+'Calcification Rates'!$G$62)*('Calcification Rates'!$H$62+'Calcification Rates'!$I$62))+(0.1*('Calcification Rates'!$F$62+'Calcification Rates'!$G$62)*(CV110+(2*'Calcification Rates'!$F$62+'Calcification Rates'!$G$62)))*('Calcification Rates'!$H$62+'Calcification Rates'!$I$62)</f>
        <v>87.772915845359577</v>
      </c>
      <c r="DO110" s="2">
        <f>((((((((($A110*2)/PI())/2)+'Calcification Rates'!$F$63)^2)*PI())/2))-((((((($A110*2)/PI())/2)^2)*PI())/2)))*'Calcification Rates'!$H$63</f>
        <v>114.79108907738591</v>
      </c>
      <c r="DP110" s="2">
        <f>((((((((($A110*2)/PI())/2)+('Calcification Rates'!$F$63-'Calcification Rates'!$G$63))^2)*PI())/2))-((((((($A110*2)/PI())/2)^2)*PI())/2)))*('Calcification Rates'!$H$63-'Calcification Rates'!$I$63)</f>
        <v>84.595098790502917</v>
      </c>
      <c r="DQ110" s="2">
        <f>((((((((($A110*2)/PI())/2)+('Calcification Rates'!$F$63+'Calcification Rates'!$G$63))^2)*PI())/2))-((((((($A110*2)/PI())/2)^2)*PI())/2)))*('Calcification Rates'!$H$63+'Calcification Rates'!$I$63)</f>
        <v>148.34659914230699</v>
      </c>
      <c r="DR110" s="2">
        <f>(2*'Calcification Rates'!$F$64*'Calcification Rates'!$H$64)+0.1*'Calcification Rates'!$F$64*($A110+(2*'Calcification Rates'!$F$64))*'Calcification Rates'!$H$64</f>
        <v>22.882868279630394</v>
      </c>
      <c r="DS110" s="2">
        <f>(2*('Calcification Rates'!$F$64-'Calcification Rates'!$G$64)*('Calcification Rates'!$H$64-'Calcification Rates'!$I$64))+(0.1*('Calcification Rates'!$F$64-'Calcification Rates'!$G$64)*($A110+(2*'Calcification Rates'!$F$64-'Calcification Rates'!$G$64)))*('Calcification Rates'!$H$64-'Calcification Rates'!$I$64)</f>
        <v>13.35644831033067</v>
      </c>
      <c r="DT110" s="2">
        <f>(2*('Calcification Rates'!$F$64+'Calcification Rates'!$G$64)*('Calcification Rates'!$H$64+'Calcification Rates'!$I$64))+(0.1*('Calcification Rates'!$F$64+'Calcification Rates'!$G$64)*($A110+(2*'Calcification Rates'!$F$64+'Calcification Rates'!$G$64)))*('Calcification Rates'!$H$64+'Calcification Rates'!$I$64)</f>
        <v>34.934238344135608</v>
      </c>
      <c r="DU110" s="2">
        <f>((((((((($A110*2)/PI())/2)+'Calcification Rates'!$F$65)^2)*PI())/2))-((((((($A110*2)/PI())/2)^2)*PI())/2)))*'Calcification Rates'!$H$65</f>
        <v>114.79108907738591</v>
      </c>
      <c r="DV110" s="2">
        <f>((((((((($A110*2)/PI())/2)+('Calcification Rates'!$F$65-'Calcification Rates'!$G$65))^2)*PI())/2))-((((((($A110*2)/PI())/2)^2)*PI())/2)))*('Calcification Rates'!$H$65-'Calcification Rates'!$I$65)</f>
        <v>84.595098790502917</v>
      </c>
      <c r="DW110" s="2">
        <f>((((((((($A110*2)/PI())/2)+('Calcification Rates'!$F$65+'Calcification Rates'!$G$65))^2)*PI())/2))-((((((($A110*2)/PI())/2)^2)*PI())/2)))*('Calcification Rates'!$H$65+'Calcification Rates'!$I$65)</f>
        <v>148.34659914230699</v>
      </c>
      <c r="DX110" s="2">
        <f>(2*'Calcification Rates'!$F$66*'Calcification Rates'!$H$66)+0.1*'Calcification Rates'!$F$66*(DH110+(2*'Calcification Rates'!$F$66))*'Calcification Rates'!$H$66</f>
        <v>62.346658326091799</v>
      </c>
      <c r="DY110" s="2">
        <f>(2*('Calcification Rates'!$F$66-'Calcification Rates'!$G$66)*('Calcification Rates'!$H$66-'Calcification Rates'!$I$66))+(0.1*('Calcification Rates'!$F$66-'Calcification Rates'!$G$66)*(DH110+(2*'Calcification Rates'!$F$66-'Calcification Rates'!$G$66)))*('Calcification Rates'!$H$66-'Calcification Rates'!$I$66)</f>
        <v>36.447985749892659</v>
      </c>
      <c r="DZ110" s="2">
        <f>(2*('Calcification Rates'!$F$66+'Calcification Rates'!$G$66)*('Calcification Rates'!$H$66+'Calcification Rates'!$I$66))+(0.1*('Calcification Rates'!$F$66+'Calcification Rates'!$G$66)*(DH110+(2*'Calcification Rates'!$F$66+'Calcification Rates'!$G$66)))*('Calcification Rates'!$H$66+'Calcification Rates'!$I$66)</f>
        <v>95.033443334359958</v>
      </c>
      <c r="EA110" s="2">
        <f>((((((((($A110*2)/PI())/2)+'Calcification Rates'!$F$67)^2)*PI())/2))-((((((($A110*2)/PI())/2)^2)*PI())/2)))*'Calcification Rates'!$H$67</f>
        <v>114.79108907738591</v>
      </c>
      <c r="EB110" s="2">
        <f>((((((((($A110*2)/PI())/2)+('Calcification Rates'!$F$67-'Calcification Rates'!$G$67))^2)*PI())/2))-((((((($A110*2)/PI())/2)^2)*PI())/2)))*('Calcification Rates'!$H$67-'Calcification Rates'!$I$67)</f>
        <v>84.595098790502917</v>
      </c>
      <c r="EC110" s="2">
        <f>((((((((($A110*2)/PI())/2)+('Calcification Rates'!$F$67+'Calcification Rates'!$G$67))^2)*PI())/2))-((((((($A110*2)/PI())/2)^2)*PI())/2)))*('Calcification Rates'!$H$67+'Calcification Rates'!$I$67)</f>
        <v>148.34659914230699</v>
      </c>
      <c r="ED110" s="2">
        <f>((((((((($A110*2)/PI())/2)+'Calcification Rates'!$F$68)^2)*PI())/2))-((((((($A110*2)/PI())/2)^2)*PI())/2)))*'Calcification Rates'!$H$68</f>
        <v>114.79108907738591</v>
      </c>
      <c r="EE110" s="2">
        <f>((((((((($A110*2)/PI())/2)+('Calcification Rates'!$F$68-'Calcification Rates'!$G$68))^2)*PI())/2))-((((((($A110*2)/PI())/2)^2)*PI())/2)))*('Calcification Rates'!$H$68-'Calcification Rates'!$I$68)</f>
        <v>84.595098790502917</v>
      </c>
      <c r="EF110" s="2">
        <f>((((((((($A110*2)/PI())/2)+('Calcification Rates'!$F$68+'Calcification Rates'!$G$68))^2)*PI())/2))-((((((($A110*2)/PI())/2)^2)*PI())/2)))*('Calcification Rates'!$H$68+'Calcification Rates'!$I$68)</f>
        <v>148.34659914230699</v>
      </c>
      <c r="EG110" s="2">
        <f>((((1-'Calcification Rates'!$J$69)*$A110)*'Calcification Rates'!$F$69*0.1)+('Calcification Rates'!$J$69*$A110*'Calcification Rates'!$F$69))*'Calcification Rates'!$H$69</f>
        <v>33.148110600000003</v>
      </c>
      <c r="EH110" s="2">
        <f>((((1-'Calcification Rates'!$J$69)*EC110)*(('Calcification Rates'!$F$69-'Calcification Rates'!$G$69)*0.1))+('Calcification Rates'!$J$69*EC110*('Calcification Rates'!$F$69-'Calcification Rates'!$G$69)))*('Calcification Rates'!$H$69-'Calcification Rates'!$I$69)</f>
        <v>33.646153861881977</v>
      </c>
      <c r="EI110" s="2">
        <f>((((1-'Calcification Rates'!$J$69)*EC110)*(('Calcification Rates'!$F$69+'Calcification Rates'!$G$69)*0.1))+('Calcification Rates'!$J$69*EC110*('Calcification Rates'!$F$69+'Calcification Rates'!$G$69)))*('Calcification Rates'!$H$69+'Calcification Rates'!$I$69)</f>
        <v>58.681267060202352</v>
      </c>
      <c r="EJ110" s="2">
        <f>(2*'Calcification Rates'!$F$70*'Calcification Rates'!$H$70)+0.1*'Calcification Rates'!$F$70*(DT110+(2*'Calcification Rates'!$F$70))*'Calcification Rates'!$H$70</f>
        <v>10.063886391970694</v>
      </c>
      <c r="EK110" s="2">
        <f>(2*('Calcification Rates'!$F$70-'Calcification Rates'!$G$70)*('Calcification Rates'!$H$70-'Calcification Rates'!$I$70))+(0.1*('Calcification Rates'!$F$70-'Calcification Rates'!$G$70)*(DT110+(2*'Calcification Rates'!$F$70-'Calcification Rates'!$G$70)))*('Calcification Rates'!$H$70-'Calcification Rates'!$I$70)</f>
        <v>5.8556482136480401</v>
      </c>
      <c r="EL110" s="2">
        <f>(2*('Calcification Rates'!$F$70+'Calcification Rates'!$G$70)*('Calcification Rates'!$H$70+'Calcification Rates'!$I$70))+(0.1*('Calcification Rates'!$F$70+'Calcification Rates'!$G$70)*(DT110+(2*'Calcification Rates'!$F$70+'Calcification Rates'!$G$70)))*('Calcification Rates'!$H$70+'Calcification Rates'!$I$70)</f>
        <v>15.412276076309453</v>
      </c>
      <c r="EM110" s="2">
        <f>((((1-'Calcification Rates'!$J$71)*$A110)*'Calcification Rates'!$F$71*0.1)+('Calcification Rates'!$J$71*$A110*'Calcification Rates'!$F$71))*'Calcification Rates'!$H$71</f>
        <v>244.03249358515956</v>
      </c>
      <c r="EN110" s="2">
        <f>((((1-'Calcification Rates'!$J$71)*$A110)*(('Calcification Rates'!$F$71-'Calcification Rates'!$G$71)*0.1))+('Calcification Rates'!$J$71*$A110*('Calcification Rates'!$F$71-'Calcification Rates'!$G$71)))*('Calcification Rates'!$H$71-'Calcification Rates'!$I$71)</f>
        <v>174.54141392428846</v>
      </c>
      <c r="EO110" s="2">
        <f>((((1-'Calcification Rates'!$J$71)*$A110)*(('Calcification Rates'!$F$71+'Calcification Rates'!$G$71)*0.1))+('Calcification Rates'!$J$71*$A110*('Calcification Rates'!$F$71+'Calcification Rates'!$G$71)))*('Calcification Rates'!$H$71+'Calcification Rates'!$I$71)</f>
        <v>324.56894376464334</v>
      </c>
      <c r="EP110" s="2">
        <f>(2*'Calcification Rates'!$F$72*'Calcification Rates'!$H$72)+0.1*'Calcification Rates'!$F$72*($A110+(2*'Calcification Rates'!$F$72))*'Calcification Rates'!$H$72</f>
        <v>22.882868279630394</v>
      </c>
      <c r="EQ110" s="2">
        <f>(2*('Calcification Rates'!$F$72-'Calcification Rates'!$G$72)*('Calcification Rates'!$H$72-'Calcification Rates'!$I$72))+(0.1*('Calcification Rates'!$F$72-'Calcification Rates'!$G$72)*($A110+(2*'Calcification Rates'!$F$72-'Calcification Rates'!$G$72)))*('Calcification Rates'!$H$72-'Calcification Rates'!$I$72)</f>
        <v>13.35644831033067</v>
      </c>
      <c r="ER110" s="2">
        <f>(2*('Calcification Rates'!$F$72+'Calcification Rates'!$G$72)*('Calcification Rates'!$H$72+'Calcification Rates'!$I$72))+(0.1*('Calcification Rates'!$F$72+'Calcification Rates'!$G$72)*($A110+(2*'Calcification Rates'!$F$72+'Calcification Rates'!$G$72)))*('Calcification Rates'!$H$72+'Calcification Rates'!$I$72)</f>
        <v>34.934238344135608</v>
      </c>
      <c r="ES110" s="2">
        <f>$A110*'Calcification Rates'!$F$73*'Calcification Rates'!$H$73</f>
        <v>145.80000000000001</v>
      </c>
      <c r="ET110" s="2">
        <f>$A110*('Calcification Rates'!$F$73-'Calcification Rates'!$G$73)*('Calcification Rates'!$H$73-'Calcification Rates'!$I$73)</f>
        <v>102.08052000000001</v>
      </c>
      <c r="EU110" s="2">
        <f>$A110*('Calcification Rates'!$F$73+'Calcification Rates'!$G$73)*('Calcification Rates'!$H$73+'Calcification Rates'!$I$73)</f>
        <v>197.25552000000002</v>
      </c>
      <c r="EV110" s="2">
        <f>(2*'Calcification Rates'!$F$74*'Calcification Rates'!$H$74)+0.1*'Calcification Rates'!$F$74*($A110+(2*'Calcification Rates'!$F$74))*'Calcification Rates'!$H$74</f>
        <v>22.882868279630394</v>
      </c>
      <c r="EW110" s="2">
        <f>(2*('Calcification Rates'!$F$74-'Calcification Rates'!$G$74)*('Calcification Rates'!$H$74-'Calcification Rates'!$I$74))+(0.1*('Calcification Rates'!$F$74-'Calcification Rates'!$G$74)*($A110+(2*'Calcification Rates'!$F$74-'Calcification Rates'!$G$74)))*('Calcification Rates'!$H$74-'Calcification Rates'!$I$74)</f>
        <v>13.35644831033067</v>
      </c>
      <c r="EX110" s="2">
        <f>(2*('Calcification Rates'!$F$74+'Calcification Rates'!$G$74)*('Calcification Rates'!$H$74+'Calcification Rates'!$I$74))+(0.1*('Calcification Rates'!$F$74+'Calcification Rates'!$G$74)*($A110+(2*'Calcification Rates'!$F$74+'Calcification Rates'!$G$74)))*('Calcification Rates'!$H$74+'Calcification Rates'!$I$74)</f>
        <v>34.934238344135608</v>
      </c>
      <c r="EY110" s="2">
        <f>$A110*'Calcification Rates'!$F$75*'Calcification Rates'!$H$75</f>
        <v>91.056945306122458</v>
      </c>
      <c r="EZ110" s="2">
        <f>$A110*('Calcification Rates'!$F$75-'Calcification Rates'!$G$75)*('Calcification Rates'!$H$75-'Calcification Rates'!$I$75)</f>
        <v>70.686120031298955</v>
      </c>
      <c r="FA110" s="2">
        <f>$A110*('Calcification Rates'!$F$75+'Calcification Rates'!$G$75)*('Calcification Rates'!$H$75+'Calcification Rates'!$I$75)</f>
        <v>113.79681180879484</v>
      </c>
      <c r="FB110" s="2">
        <f>((((1-'Calcification Rates'!$J$76)*$A110)*'Calcification Rates'!$F$76*0.1)+('Calcification Rates'!$J$76*$A110*'Calcification Rates'!$F$76))*'Calcification Rates'!$H$76</f>
        <v>62.344079999999998</v>
      </c>
      <c r="FC110" s="2">
        <f>((((1-'Calcification Rates'!$J$76)*$A110)*(('Calcification Rates'!$F$76-'Calcification Rates'!$G$76)*0.1))+('Calcification Rates'!$J$76*$A110*('Calcification Rates'!$F$76-'Calcification Rates'!$G$76)))*('Calcification Rates'!$H$76-'Calcification Rates'!$I$76)</f>
        <v>43.635314303999998</v>
      </c>
      <c r="FD110" s="2">
        <f>((((1-'Calcification Rates'!$J$76)*$A110)*(('Calcification Rates'!$F$76+'Calcification Rates'!$G$76)*0.1))+('Calcification Rates'!$J$76*$A110*('Calcification Rates'!$F$76+'Calcification Rates'!$G$76)))*('Calcification Rates'!$H$76+'Calcification Rates'!$I$76)</f>
        <v>84.366779903999998</v>
      </c>
      <c r="FE110" s="113">
        <f>$A110*'Calcification Rates'!$F$77*'Calcification Rates'!$H$77</f>
        <v>191.16000000000003</v>
      </c>
      <c r="FF110" s="113">
        <f>$A110*('Calcification Rates'!$F$77-'Calcification Rates'!$G$77)*('Calcification Rates'!$H$77-'Calcification Rates'!$I$77)</f>
        <v>133.58520000000001</v>
      </c>
      <c r="FG110" s="113">
        <f>$A110*('Calcification Rates'!$F$77+'Calcification Rates'!$G$77)*('Calcification Rates'!$H$77+'Calcification Rates'!$I$77)</f>
        <v>258.98400000000004</v>
      </c>
      <c r="FH110" s="113">
        <f>$A110*'Calcification Rates'!$F$81*'Calcification Rates'!$H$81</f>
        <v>19.224</v>
      </c>
      <c r="FI110" s="113">
        <f>$A110*('Calcification Rates'!$F$81-'Calcification Rates'!$G$81)*('Calcification Rates'!$H$81-'Calcification Rates'!$I$81)</f>
        <v>10.907999999999999</v>
      </c>
      <c r="FJ110" s="113">
        <f>$A110*('Calcification Rates'!$F$81+'Calcification Rates'!$G$81)*('Calcification Rates'!$H$81+'Calcification Rates'!$I$81)</f>
        <v>27.54</v>
      </c>
      <c r="FK110" s="113">
        <f>$A110*'Calcification Rates'!$F$84*'Calcification Rates'!$H$84</f>
        <v>19.224</v>
      </c>
      <c r="FL110" s="113">
        <f>$A110*('Calcification Rates'!$F$84-'Calcification Rates'!$G$84)*('Calcification Rates'!$H$84-'Calcification Rates'!$I$84)</f>
        <v>10.907999999999999</v>
      </c>
      <c r="FM110" s="113">
        <f>$A110*('Calcification Rates'!$F$84+'Calcification Rates'!$G$84)*('Calcification Rates'!$H$84+'Calcification Rates'!$I$84)</f>
        <v>27.54</v>
      </c>
    </row>
    <row r="111" spans="1:169" x14ac:dyDescent="0.3">
      <c r="A111" s="1">
        <v>109</v>
      </c>
      <c r="B111" s="2">
        <f>((((1-'Calcification Rates'!$J$11)*A111)*'Calcification Rates'!$F$11*0.1)+('Calcification Rates'!$J$11*A111*'Calcification Rates'!$F$11))*'Calcification Rates'!$H$11</f>
        <v>246.29205371094807</v>
      </c>
      <c r="C111" s="2">
        <f>((((1-'Calcification Rates'!$J$11)*A111)*(('Calcification Rates'!$F$11-'Calcification Rates'!$G$11)*0.1))+('Calcification Rates'!$J$11*A111*('Calcification Rates'!$F$11-'Calcification Rates'!$G$11)))*('Calcification Rates'!$H$11-'Calcification Rates'!$I$11)</f>
        <v>176.15753812729113</v>
      </c>
      <c r="D111" s="2">
        <f>((((1-'Calcification Rates'!$J$11)*A111)*(('Calcification Rates'!$F$11+'Calcification Rates'!$G$11)*0.1))+('Calcification Rates'!$J$11*A111*('Calcification Rates'!$F$11+'Calcification Rates'!$G$11)))*('Calcification Rates'!$H$11+'Calcification Rates'!$I$11)</f>
        <v>327.57421176246413</v>
      </c>
      <c r="E111" s="2">
        <f>((((1-'Calcification Rates'!$J$12)*A111)*'Calcification Rates'!$F$12*0.1)+('Calcification Rates'!$J$12*A111*'Calcification Rates'!$F$12))*'Calcification Rates'!$H$12</f>
        <v>42.760952252050508</v>
      </c>
      <c r="F111" s="2">
        <f>((((1-'Calcification Rates'!$J$12)*A111)*(('Calcification Rates'!$F$12-'Calcification Rates'!$G$12)*0.1))+('Calcification Rates'!$J$12*A111*('Calcification Rates'!$F$12-'Calcification Rates'!$G$12)))*('Calcification Rates'!$H$12-'Calcification Rates'!$I$12)</f>
        <v>32.239690038355711</v>
      </c>
      <c r="G111" s="2">
        <f>((((1-'Calcification Rates'!$J$12)*A111)*(('Calcification Rates'!$F$12+'Calcification Rates'!$G$12)*0.1))+('Calcification Rates'!$J$12*A111*('Calcification Rates'!$F$12+'Calcification Rates'!$G$12)))*('Calcification Rates'!$H$12+'Calcification Rates'!$I$12)</f>
        <v>54.623270918659983</v>
      </c>
      <c r="H111" s="2">
        <f>(2*'Calcification Rates'!$F$13*'Calcification Rates'!$H$13)+0.1*'Calcification Rates'!$F$13*(A111+(2*'Calcification Rates'!$F$13))*'Calcification Rates'!$H$13</f>
        <v>23.058312723062549</v>
      </c>
      <c r="I111" s="2">
        <f>(2*('Calcification Rates'!$F$13-'Calcification Rates'!$G$13)*('Calcification Rates'!$H$13-'Calcification Rates'!$I$13))+(0.1*('Calcification Rates'!$F$13-'Calcification Rates'!$G$13)*(A111+(2*'Calcification Rates'!$F$13-'Calcification Rates'!$G$13)))*('Calcification Rates'!$H$13-'Calcification Rates'!$I$13)</f>
        <v>13.459106517494936</v>
      </c>
      <c r="J111" s="2">
        <f>(2*('Calcification Rates'!$F$13+'Calcification Rates'!$G$13)*('Calcification Rates'!$H$13+'Calcification Rates'!$I$13))+(0.1*('Calcification Rates'!$F$13+'Calcification Rates'!$G$13)*(A111+(2*'Calcification Rates'!$F$13+'Calcification Rates'!$G$13)))*('Calcification Rates'!$H$13+'Calcification Rates'!$I$13)</f>
        <v>35.201421794022487</v>
      </c>
      <c r="K111" s="2">
        <f>(2*'Calcification Rates'!$F$14*'Calcification Rates'!$H$14)+0.1*'Calcification Rates'!$F$14*(A111+(2*'Calcification Rates'!$F$14))*'Calcification Rates'!$H$14</f>
        <v>42.840487470187689</v>
      </c>
      <c r="L111" s="2">
        <f>(2*('Calcification Rates'!$F$14-'Calcification Rates'!$G$14)*('Calcification Rates'!$H$14-'Calcification Rates'!$I$14))+(0.1*('Calcification Rates'!$F$14-'Calcification Rates'!$G$14)*(A111+(2*'Calcification Rates'!$F$14-'Calcification Rates'!$G$14)))*('Calcification Rates'!$H$14-'Calcification Rates'!$I$14)</f>
        <v>26.797141168975926</v>
      </c>
      <c r="M111" s="2">
        <f>(2*('Calcification Rates'!$F$14+'Calcification Rates'!$G$14)*('Calcification Rates'!$H$14+'Calcification Rates'!$I$14))+(0.1*('Calcification Rates'!$F$14+'Calcification Rates'!$G$14)*(A111+(2*'Calcification Rates'!$F$14+'Calcification Rates'!$G$14)))*('Calcification Rates'!$H$14+'Calcification Rates'!$I$14)</f>
        <v>62.677984055976289</v>
      </c>
      <c r="N111" s="2">
        <f>((((((((($A111*2)/PI())/2)+'Calcification Rates'!$F$15)^2)*PI())/2))-((((((($A111*2)/PI())/2)^2)*PI())/2)))*'Calcification Rates'!$H$15</f>
        <v>135.24636024156072</v>
      </c>
      <c r="O111" s="2">
        <f>((((((((($A111*2)/PI())/2)+('Calcification Rates'!$F$15-'Calcification Rates'!$G$15))^2)*PI())/2))-((((((($A111*2)/PI())/2)^2)*PI())/2)))*('Calcification Rates'!$H$15-'Calcification Rates'!$I$15)</f>
        <v>103.33871234333886</v>
      </c>
      <c r="P111" s="2">
        <f>((((((((($A111*2)/PI())/2)+('Calcification Rates'!$F$15+'Calcification Rates'!$G$15))^2)*PI())/2))-((((((($A111*2)/PI())/2)^2)*PI())/2)))*('Calcification Rates'!$H$15+'Calcification Rates'!$I$15)</f>
        <v>171.0846855353939</v>
      </c>
      <c r="Q111" s="2">
        <f>(2*'Calcification Rates'!$F$16*'Calcification Rates'!$H$16)+0.1*'Calcification Rates'!$F$16*(A111+(2*'Calcification Rates'!$F$16))*'Calcification Rates'!$H$16</f>
        <v>42.840487470187689</v>
      </c>
      <c r="R111" s="2">
        <f>(2*('Calcification Rates'!$F$16-'Calcification Rates'!$G$16)*('Calcification Rates'!$H$16-'Calcification Rates'!$I$16))+(0.1*('Calcification Rates'!$F$16-'Calcification Rates'!$G$16)*(A111+(2*'Calcification Rates'!$F$16-'Calcification Rates'!$G$16)))*('Calcification Rates'!$H$16-'Calcification Rates'!$I$16)</f>
        <v>26.797141168975926</v>
      </c>
      <c r="S111" s="2">
        <f>(2*('Calcification Rates'!$F$16+'Calcification Rates'!$G$16)*('Calcification Rates'!$H$16+'Calcification Rates'!$I$16))+(0.1*('Calcification Rates'!$F$16+'Calcification Rates'!$G$16)*(A111+(2*'Calcification Rates'!$F$16+'Calcification Rates'!$G$16)))*('Calcification Rates'!$H$16+'Calcification Rates'!$I$16)</f>
        <v>62.677984055976289</v>
      </c>
      <c r="T111" s="2">
        <f>$A111*'Calcification Rates'!$F$17*'Calcification Rates'!$H$17</f>
        <v>133.51328191061901</v>
      </c>
      <c r="U111" s="2">
        <f>$A111*('Calcification Rates'!$F$17-'Calcification Rates'!$G$17)*('Calcification Rates'!$H$17-'Calcification Rates'!$I$17)</f>
        <v>102.22623333268263</v>
      </c>
      <c r="V111" s="2">
        <f>$A111*('Calcification Rates'!$F$17+'Calcification Rates'!$G$17)*('Calcification Rates'!$H$17+'Calcification Rates'!$I$17)</f>
        <v>168.5432857770486</v>
      </c>
      <c r="W111" s="2">
        <f>$A111*'Calcification Rates'!$F$22*'Calcification Rates'!$H$22</f>
        <v>19.401999999999997</v>
      </c>
      <c r="X111" s="2">
        <f>$A111*('Calcification Rates'!$F$22-'Calcification Rates'!$G$22)*('Calcification Rates'!$H$22-'Calcification Rates'!$I$22)</f>
        <v>11.008999999999999</v>
      </c>
      <c r="Y111" s="2">
        <f>$A111*('Calcification Rates'!$F$22+'Calcification Rates'!$G$22)*('Calcification Rates'!$H$22+'Calcification Rates'!$I$22)</f>
        <v>27.795000000000002</v>
      </c>
      <c r="Z111" s="2">
        <f>((((((((($A111*2)/PI())/2)+'Calcification Rates'!$F$25)^2)*PI())/2))-((((((($A111*2)/PI())/2)^2)*PI())/2)))*'Calcification Rates'!$H$25</f>
        <v>201.9802902999418</v>
      </c>
      <c r="AA111" s="2">
        <f>((((((((($A111*2)/PI())/2)+('Calcification Rates'!$F$25-'Calcification Rates'!$G$25))^2)*PI())/2))-((((((($A111*2)/PI())/2)^2)*PI())/2)))*('Calcification Rates'!$H$25-'Calcification Rates'!$I$25)</f>
        <v>88.557692201338583</v>
      </c>
      <c r="AB111" s="2">
        <f>((((((((($A111*2)/PI())/2)+('Calcification Rates'!$F$25+'Calcification Rates'!$G$25))^2)*PI())/2))-((((((($A111*2)/PI())/2)^2)*PI())/2)))*('Calcification Rates'!$H$25+'Calcification Rates'!$I$25)</f>
        <v>317.04883340185211</v>
      </c>
      <c r="AC111" s="2">
        <f>((((((((($A111*2)/PI())/2)+'Calcification Rates'!$F$26)^2)*PI())/2))-((((((($A111*2)/PI())/2)^2)*PI())/2)))*'Calcification Rates'!$H$26</f>
        <v>201.9802902999418</v>
      </c>
      <c r="AD111" s="2">
        <f>((((((((($A111*2)/PI())/2)+('Calcification Rates'!$F$26-'Calcification Rates'!$G$26))^2)*PI())/2))-((((((($A111*2)/PI())/2)^2)*PI())/2)))*('Calcification Rates'!$H$26-'Calcification Rates'!$I$26)</f>
        <v>88.557692201338583</v>
      </c>
      <c r="AE111" s="2">
        <f>((((((((($A111*2)/PI())/2)+('Calcification Rates'!$F$26+'Calcification Rates'!$G$26))^2)*PI())/2))-((((((($A111*2)/PI())/2)^2)*PI())/2)))*('Calcification Rates'!$H$26+'Calcification Rates'!$I$26)</f>
        <v>317.04883340185211</v>
      </c>
      <c r="AF111" s="2">
        <f>((((((((($A111*2)/PI())/2)+'Calcification Rates'!$F$27)^2)*PI())/2))-((((((($A111*2)/PI())/2)^2)*PI())/2)))*'Calcification Rates'!$H$27</f>
        <v>201.9802902999418</v>
      </c>
      <c r="AG111" s="2">
        <f>((((((((($A111*2)/PI())/2)+('Calcification Rates'!$F$27-'Calcification Rates'!$G$27))^2)*PI())/2))-((((((($A111*2)/PI())/2)^2)*PI())/2)))*('Calcification Rates'!$H$27-'Calcification Rates'!$I$27)</f>
        <v>88.557692201338583</v>
      </c>
      <c r="AH111" s="2">
        <f>((((((((($A111*2)/PI())/2)+('Calcification Rates'!$F$27+'Calcification Rates'!$G$27))^2)*PI())/2))-((((((($A111*2)/PI())/2)^2)*PI())/2)))*('Calcification Rates'!$H$27+'Calcification Rates'!$I$27)</f>
        <v>317.04883340185211</v>
      </c>
      <c r="AI111" s="2">
        <f>$A111*'Calcification Rates'!$F$29*'Calcification Rates'!$H$29</f>
        <v>175.89329999999995</v>
      </c>
      <c r="AJ111" s="2">
        <f>$A111*('Calcification Rates'!$F$29-'Calcification Rates'!$G$29)*('Calcification Rates'!$H$29-'Calcification Rates'!$I$29)</f>
        <v>162.74571999999998</v>
      </c>
      <c r="AK111" s="2">
        <f>$A111*('Calcification Rates'!$F$29+'Calcification Rates'!$G$29)*('Calcification Rates'!$H$29+'Calcification Rates'!$I$29)</f>
        <v>189.04087999999996</v>
      </c>
      <c r="AL111" s="2">
        <f>(2*'Calcification Rates'!$F$30*'Calcification Rates'!$H$30)+0.1*'Calcification Rates'!$F$30*($A111+(2*'Calcification Rates'!$F$30))*'Calcification Rates'!$H$30</f>
        <v>23.058312723062549</v>
      </c>
      <c r="AM111" s="2">
        <f>(2*('Calcification Rates'!$F$30-'Calcification Rates'!$G$30)*('Calcification Rates'!$H$30-'Calcification Rates'!$I$30))+(0.1*('Calcification Rates'!$F$30-'Calcification Rates'!$G$30)*($A111+(2*'Calcification Rates'!$F$30-'Calcification Rates'!$G$30)))*('Calcification Rates'!$H$30-'Calcification Rates'!$I$30)</f>
        <v>13.459106517494936</v>
      </c>
      <c r="AN111" s="2">
        <f>(2*('Calcification Rates'!$F$30+'Calcification Rates'!$G$30)*('Calcification Rates'!$H$30+'Calcification Rates'!$I$30))+(0.1*('Calcification Rates'!$F$30+'Calcification Rates'!$G$30)*($A111+(2*'Calcification Rates'!$F$30+'Calcification Rates'!$G$30)))*('Calcification Rates'!$H$30+'Calcification Rates'!$I$30)</f>
        <v>35.201421794022487</v>
      </c>
      <c r="AO111" s="2">
        <f>((((((((($A111*2)/PI())/2)+'Calcification Rates'!$F$31)^2)*PI())/2))-((((((($A111*2)/PI())/2)^2)*PI())/2)))*'Calcification Rates'!$H$31</f>
        <v>361.1081771094826</v>
      </c>
      <c r="AP111" s="2">
        <f>((((((((($A111*2)/PI())/2)+('Calcification Rates'!$F$31-'Calcification Rates'!$G$31))^2)*PI())/2))-((((((($A111*2)/PI())/2)^2)*PI())/2)))*('Calcification Rates'!$H$31-'Calcification Rates'!$I$31)</f>
        <v>225.11790402509683</v>
      </c>
      <c r="AQ111" s="2">
        <f>((((((((($A111*2)/PI())/2)+('Calcification Rates'!$F$31+'Calcification Rates'!$G$31))^2)*PI())/2))-((((((($A111*2)/PI())/2)^2)*PI())/2)))*('Calcification Rates'!$H$31+'Calcification Rates'!$I$31)</f>
        <v>530.08212452772852</v>
      </c>
      <c r="AR111" s="2">
        <f>(2*'Calcification Rates'!$F$32*'Calcification Rates'!$H$32)+0.1*'Calcification Rates'!$F$32*($A111+(2*'Calcification Rates'!$F$32))*'Calcification Rates'!$H$32</f>
        <v>23.058312723062549</v>
      </c>
      <c r="AS111" s="2">
        <f>(2*('Calcification Rates'!$F$32-'Calcification Rates'!$G$32)*('Calcification Rates'!$H$32-'Calcification Rates'!$I$32))+(0.1*('Calcification Rates'!$F$32-'Calcification Rates'!$G$32)*($A111+(2*'Calcification Rates'!$F$32-'Calcification Rates'!$G$32)))*('Calcification Rates'!$H$32-'Calcification Rates'!$I$32)</f>
        <v>13.459106517494936</v>
      </c>
      <c r="AT111" s="2">
        <f>(2*('Calcification Rates'!$F$32+'Calcification Rates'!$G$32)*('Calcification Rates'!$H$32+'Calcification Rates'!$I$32))+(0.1*('Calcification Rates'!$F$32+'Calcification Rates'!$G$32)*($A111+(2*'Calcification Rates'!$F$32+'Calcification Rates'!$G$32)))*('Calcification Rates'!$H$32+'Calcification Rates'!$I$32)</f>
        <v>35.201421794022487</v>
      </c>
      <c r="AU111" s="2">
        <f>((((((((($A111*2)/PI())/2)+'Calcification Rates'!$F$36)^2)*PI())/2))-((((((($A111*2)/PI())/2)^2)*PI())/2)))*'Calcification Rates'!$H$36</f>
        <v>142.78579679428623</v>
      </c>
      <c r="AV111" s="2">
        <f>((((((((($A111*2)/PI())/2)+('Calcification Rates'!$F$36-'Calcification Rates'!$G$36))^2)*PI())/2))-((((((($A111*2)/PI())/2)^2)*PI())/2)))*('Calcification Rates'!$H$36-'Calcification Rates'!$I$36)</f>
        <v>109.6617343628178</v>
      </c>
      <c r="AW111" s="2">
        <f>((((((((($A111*2)/PI())/2)+('Calcification Rates'!$F$36+'Calcification Rates'!$G$36))^2)*PI())/2))-((((((($A111*2)/PI())/2)^2)*PI())/2)))*('Calcification Rates'!$H$36+'Calcification Rates'!$I$36)</f>
        <v>179.59753957175215</v>
      </c>
      <c r="AX111" s="2">
        <f>$A111*'Calcification Rates'!$F$37*'Calcification Rates'!$H$37</f>
        <v>140.87101554713806</v>
      </c>
      <c r="AY111" s="2">
        <f>$A111*('Calcification Rates'!$F$37-'Calcification Rates'!$G$37)*('Calcification Rates'!$H$37-'Calcification Rates'!$I$37)</f>
        <v>108.43805894142909</v>
      </c>
      <c r="AZ111" s="2">
        <f>$A111*('Calcification Rates'!$F$37+'Calcification Rates'!$G$37)*('Calcification Rates'!$H$37+'Calcification Rates'!$I$37)</f>
        <v>176.78657481627152</v>
      </c>
      <c r="BA111" s="2">
        <f>$A111*'Calcification Rates'!$F$38*'Calcification Rates'!$H$38</f>
        <v>209.65881133333338</v>
      </c>
      <c r="BB111" s="2">
        <f>$A111*('Calcification Rates'!$F$38-'Calcification Rates'!$G$38)*('Calcification Rates'!$H$38-'Calcification Rates'!$I$38)</f>
        <v>159.97126703030307</v>
      </c>
      <c r="BC111" s="2">
        <f>$A111*('Calcification Rates'!$F$38+'Calcification Rates'!$G$38)*('Calcification Rates'!$H$38+'Calcification Rates'!$I$38)</f>
        <v>265.13650500000006</v>
      </c>
      <c r="BD111" s="2">
        <f>(2*'Calcification Rates'!$F$39*'Calcification Rates'!$H$39)+0.1*'Calcification Rates'!$F$39*(AN111+(2*'Calcification Rates'!$F$39))*'Calcification Rates'!$H$39</f>
        <v>10.110762243630383</v>
      </c>
      <c r="BE111" s="2">
        <f>(2*('Calcification Rates'!$F$39-'Calcification Rates'!$G$39)*('Calcification Rates'!$H$39-'Calcification Rates'!$I$39))+(0.1*('Calcification Rates'!$F$39-'Calcification Rates'!$G$39)*(AN111+(2*'Calcification Rates'!$F$39-'Calcification Rates'!$G$39)))*('Calcification Rates'!$H$39-'Calcification Rates'!$I$39)</f>
        <v>5.8830767875973899</v>
      </c>
      <c r="BF111" s="2">
        <f>(2*('Calcification Rates'!$F$39+'Calcification Rates'!$G$39)*('Calcification Rates'!$H$39+'Calcification Rates'!$I$39))+(0.1*('Calcification Rates'!$F$39+'Calcification Rates'!$G$39)*(AN111+(2*'Calcification Rates'!$F$39+'Calcification Rates'!$G$39)))*('Calcification Rates'!$H$39+'Calcification Rates'!$I$39)</f>
        <v>15.483663072202907</v>
      </c>
      <c r="BG111" s="2">
        <f>((((((((($A111*2)/PI())/2)+'Calcification Rates'!$F$40)^2)*PI())/2))-((((((($A111*2)/PI())/2)^2)*PI())/2)))*'Calcification Rates'!$H$40</f>
        <v>142.78579679428623</v>
      </c>
      <c r="BH111" s="2">
        <f>((((((((($A111*2)/PI())/2)+('Calcification Rates'!$F$40-'Calcification Rates'!$G$40))^2)*PI())/2))-((((((($A111*2)/PI())/2)^2)*PI())/2)))*('Calcification Rates'!$H$40-'Calcification Rates'!$I$40)</f>
        <v>109.6617343628178</v>
      </c>
      <c r="BI111" s="2">
        <f>((((((((($A111*2)/PI())/2)+('Calcification Rates'!$F$40+'Calcification Rates'!$G$40))^2)*PI())/2))-((((((($A111*2)/PI())/2)^2)*PI())/2)))*('Calcification Rates'!$H$40+'Calcification Rates'!$I$40)</f>
        <v>179.59753957175215</v>
      </c>
      <c r="BJ111" s="2">
        <f>((((((((($A111*2)/PI())/2)+'Calcification Rates'!$F$41)^2)*PI())/2))-((((((($A111*2)/PI())/2)^2)*PI())/2)))*'Calcification Rates'!$H$41</f>
        <v>164.35950722330472</v>
      </c>
      <c r="BK111" s="2">
        <f>((((((((($A111*2)/PI())/2)+('Calcification Rates'!$F$41-'Calcification Rates'!$G$41))^2)*PI())/2))-((((((($A111*2)/PI())/2)^2)*PI())/2)))*('Calcification Rates'!$H$41-'Calcification Rates'!$I$41)</f>
        <v>132.09680418337541</v>
      </c>
      <c r="BL111" s="2">
        <f>((((((((($A111*2)/PI())/2)+('Calcification Rates'!$F$41+'Calcification Rates'!$G$41))^2)*PI())/2))-((((((($A111*2)/PI())/2)^2)*PI())/2)))*('Calcification Rates'!$H$41+'Calcification Rates'!$I$41)</f>
        <v>199.77827690317113</v>
      </c>
      <c r="BM111" s="2">
        <f>((((1-'Calcification Rates'!$J$42)*$A111)*'Calcification Rates'!$F$42*0.1)+('Calcification Rates'!$J$42*$A111*'Calcification Rates'!$F$42))*'Calcification Rates'!$H$42</f>
        <v>42.760952252050508</v>
      </c>
      <c r="BN111" s="2">
        <f>((((1-'Calcification Rates'!$J$42)*BI111)*(('Calcification Rates'!$F$42-'Calcification Rates'!$G$42)*0.1))+('Calcification Rates'!$J$42*BI111*('Calcification Rates'!$F$42-'Calcification Rates'!$G$42)))*('Calcification Rates'!$H$42-'Calcification Rates'!$I$42)</f>
        <v>53.120816582060662</v>
      </c>
      <c r="BO111" s="2">
        <f>((((1-'Calcification Rates'!$J$42)*BI111)*(('Calcification Rates'!$F$42+'Calcification Rates'!$G$42)*0.1))+('Calcification Rates'!$J$42*BI111*('Calcification Rates'!$F$42+'Calcification Rates'!$G$42)))*('Calcification Rates'!$H$42+'Calcification Rates'!$I$42)</f>
        <v>90.001881287638298</v>
      </c>
      <c r="BP111" s="2">
        <f>(2*'Calcification Rates'!$F$43*'Calcification Rates'!$H$43)+0.1*'Calcification Rates'!$F$43*($A111+(2*'Calcification Rates'!$F$43))*'Calcification Rates'!$H$43</f>
        <v>23.058312723062549</v>
      </c>
      <c r="BQ111" s="2">
        <f>(2*('Calcification Rates'!$F$43-'Calcification Rates'!$G$43)*('Calcification Rates'!$H$43-'Calcification Rates'!$I$43))+(0.1*('Calcification Rates'!$F$43-'Calcification Rates'!$G$43)*($A111+(2*'Calcification Rates'!$F$43-'Calcification Rates'!$G$43)))*('Calcification Rates'!$H$43-'Calcification Rates'!$I$43)</f>
        <v>13.459106517494936</v>
      </c>
      <c r="BR111" s="2">
        <f>(2*('Calcification Rates'!$F$43+'Calcification Rates'!$G$43)*('Calcification Rates'!$H$43+'Calcification Rates'!$I$43))+(0.1*('Calcification Rates'!$F$43+'Calcification Rates'!$G$43)*($A111+(2*'Calcification Rates'!$F$43+'Calcification Rates'!$G$43)))*('Calcification Rates'!$H$43+'Calcification Rates'!$I$43)</f>
        <v>35.201421794022487</v>
      </c>
      <c r="BS111" s="2">
        <f>$A111*'Calcification Rates'!$F$44*'Calcification Rates'!$H$44</f>
        <v>173.99766888888888</v>
      </c>
      <c r="BT111" s="2">
        <f>$A111*('Calcification Rates'!$F$44-'Calcification Rates'!$G$44)*('Calcification Rates'!$H$44-'Calcification Rates'!$I$44)</f>
        <v>129.4798605825859</v>
      </c>
      <c r="BU111" s="2">
        <f>$A111*('Calcification Rates'!$F$44+'Calcification Rates'!$G$44)*('Calcification Rates'!$H$44+'Calcification Rates'!$I$44)</f>
        <v>223.51709763346813</v>
      </c>
      <c r="BV111" s="2">
        <f>(2*'Calcification Rates'!$F$45*'Calcification Rates'!$H$45)+0.1*'Calcification Rates'!$F$45*($A111+(2*'Calcification Rates'!$F$45))*'Calcification Rates'!$H$45</f>
        <v>23.058312723062549</v>
      </c>
      <c r="BW111" s="2">
        <f>(2*('Calcification Rates'!$F$45-'Calcification Rates'!$G$45)*('Calcification Rates'!$H$45-'Calcification Rates'!$I$45))+(0.1*('Calcification Rates'!$F$45-'Calcification Rates'!$G$45)*($A111+(2*'Calcification Rates'!$F$45-'Calcification Rates'!$G$45)))*('Calcification Rates'!$H$45-'Calcification Rates'!$I$45)</f>
        <v>13.459106517494936</v>
      </c>
      <c r="BX111" s="2">
        <f>(2*('Calcification Rates'!$F$45+'Calcification Rates'!$G$45)*('Calcification Rates'!$H$45+'Calcification Rates'!$I$45))+(0.1*('Calcification Rates'!$F$45+'Calcification Rates'!$G$45)*($A111+(2*'Calcification Rates'!$F$45+'Calcification Rates'!$G$45)))*('Calcification Rates'!$H$45+'Calcification Rates'!$I$45)</f>
        <v>35.201421794022487</v>
      </c>
      <c r="BY111" s="2">
        <f>$A111*'Calcification Rates'!$F$46*'Calcification Rates'!$H$46</f>
        <v>44.2104</v>
      </c>
      <c r="BZ111" s="2">
        <f>$A111*('Calcification Rates'!$F$46-'Calcification Rates'!$G$46)*('Calcification Rates'!$H$46-'Calcification Rates'!$I$46)</f>
        <v>34.097925000000004</v>
      </c>
      <c r="CA111" s="2">
        <f>$A111*('Calcification Rates'!$F$46+'Calcification Rates'!$G$46)*('Calcification Rates'!$H$46+'Calcification Rates'!$I$46)</f>
        <v>55.352925000000006</v>
      </c>
      <c r="CB111" s="2">
        <f>(2*'Calcification Rates'!$F$47*'Calcification Rates'!$H$47)+0.1*'Calcification Rates'!$F$47*(BL111+(2*'Calcification Rates'!$F$47))*'Calcification Rates'!$H$47</f>
        <v>38.984856990069552</v>
      </c>
      <c r="CC111" s="2">
        <f>(2*('Calcification Rates'!$F$47-'Calcification Rates'!$G$47)*('Calcification Rates'!$H$47-'Calcification Rates'!$I$47))+(0.1*('Calcification Rates'!$F$47-'Calcification Rates'!$G$47)*(BL111+(2*'Calcification Rates'!$F$47-'Calcification Rates'!$G$47)))*('Calcification Rates'!$H$47-'Calcification Rates'!$I$47)</f>
        <v>22.778241673835808</v>
      </c>
      <c r="CD111" s="2">
        <f>(2*('Calcification Rates'!$F$47+'Calcification Rates'!$G$47)*('Calcification Rates'!$H$47+'Calcification Rates'!$I$47))+(0.1*('Calcification Rates'!$F$47+'Calcification Rates'!$G$47)*(BL111+(2*'Calcification Rates'!$F$47+'Calcification Rates'!$G$47)))*('Calcification Rates'!$H$47+'Calcification Rates'!$I$47)</f>
        <v>59.455874991797977</v>
      </c>
      <c r="CE111" s="2">
        <f>(2*'Calcification Rates'!$F$48*'Calcification Rates'!$H$48)+0.1*'Calcification Rates'!$F$48*($A111+(2*'Calcification Rates'!$F$48))*'Calcification Rates'!$H$48</f>
        <v>23.058312723062549</v>
      </c>
      <c r="CF111" s="2">
        <f>(2*('Calcification Rates'!$F$48-'Calcification Rates'!$G$48)*('Calcification Rates'!$H$48-'Calcification Rates'!$I$48))+(0.1*('Calcification Rates'!$F$48-'Calcification Rates'!$G$48)*($A111+(2*'Calcification Rates'!$F$48-'Calcification Rates'!$G$48)))*('Calcification Rates'!$H$48-'Calcification Rates'!$I$48)</f>
        <v>13.459106517494936</v>
      </c>
      <c r="CG111" s="2">
        <f>(2*('Calcification Rates'!$F$48+'Calcification Rates'!$G$48)*('Calcification Rates'!$H$48+'Calcification Rates'!$I$48))+(0.1*('Calcification Rates'!$F$48+'Calcification Rates'!$G$48)*($A111+(2*'Calcification Rates'!$F$48+'Calcification Rates'!$G$48)))*('Calcification Rates'!$H$48+'Calcification Rates'!$I$48)</f>
        <v>35.201421794022487</v>
      </c>
      <c r="CH111" s="2">
        <f>((((1-'Calcification Rates'!$J$52)*$A111)*'Calcification Rates'!$F$52*0.1)+('Calcification Rates'!$J$52*$A111*'Calcification Rates'!$F$52))*'Calcification Rates'!$H$52</f>
        <v>241.39888612000001</v>
      </c>
      <c r="CI111" s="2">
        <f>((((1-'Calcification Rates'!$J$52)*$A111)*(('Calcification Rates'!$F$52-'Calcification Rates'!$G$52)*0.1))+('Calcification Rates'!$J$52*$A111*('Calcification Rates'!$F$52-'Calcification Rates'!$G$52)))*('Calcification Rates'!$H$52-'Calcification Rates'!$I$52)</f>
        <v>158.02310620013577</v>
      </c>
      <c r="CJ111" s="2">
        <f>((((1-'Calcification Rates'!$J$52)*$A111)*(('Calcification Rates'!$F$52+'Calcification Rates'!$G$52)*0.1))+('Calcification Rates'!$J$52*$A111*('Calcification Rates'!$F$52+'Calcification Rates'!$G$52)))*('Calcification Rates'!$H$52+'Calcification Rates'!$I$52)</f>
        <v>341.52507311560743</v>
      </c>
      <c r="CK111" s="2">
        <f>((((1-'Calcification Rates'!$J$53)*$A111)*'Calcification Rates'!$F$53*0.1)+('Calcification Rates'!$J$53*$A111*'Calcification Rates'!$F$53))*'Calcification Rates'!$H$53</f>
        <v>288.87882082872738</v>
      </c>
      <c r="CL111" s="2">
        <f>((((1-'Calcification Rates'!$J$53)*$A111)*(('Calcification Rates'!$F$53-'Calcification Rates'!$G$53)*0.1))+('Calcification Rates'!$J$53*$A111*('Calcification Rates'!$F$53-'Calcification Rates'!$G$53)))*('Calcification Rates'!$H$53-'Calcification Rates'!$I$53)</f>
        <v>199.92893456550766</v>
      </c>
      <c r="CM111" s="2">
        <f>((((1-'Calcification Rates'!$J$53)*$A111)*(('Calcification Rates'!$F$53+'Calcification Rates'!$G$53)*0.1))+('Calcification Rates'!$J$53*$A111*('Calcification Rates'!$F$53+'Calcification Rates'!$G$53)))*('Calcification Rates'!$H$53+'Calcification Rates'!$I$53)</f>
        <v>394.10362048241859</v>
      </c>
      <c r="CN111" s="2">
        <f>((((1-'Calcification Rates'!$J$54)*$A111)*'Calcification Rates'!$F$54*0.1)+('Calcification Rates'!$J$54*$A111*'Calcification Rates'!$F$54))*'Calcification Rates'!$H$54</f>
        <v>246.29205371094807</v>
      </c>
      <c r="CO111" s="2">
        <f>((((1-'Calcification Rates'!$J$54)*$A111)*(('Calcification Rates'!$F$54-'Calcification Rates'!$G$54)*0.1))+('Calcification Rates'!$J$54*$A111*('Calcification Rates'!$F$54-'Calcification Rates'!$G$54)))*('Calcification Rates'!$H$54-'Calcification Rates'!$I$54)</f>
        <v>176.15753812729113</v>
      </c>
      <c r="CP111" s="2">
        <f>((((1-'Calcification Rates'!$J$54)*$A111)*(('Calcification Rates'!$F$54+'Calcification Rates'!$G$54)*0.1))+('Calcification Rates'!$J$54*$A111*('Calcification Rates'!$F$54+'Calcification Rates'!$G$54)))*('Calcification Rates'!$H$54+'Calcification Rates'!$I$54)</f>
        <v>327.57421176246413</v>
      </c>
      <c r="CQ111" s="2">
        <f>((((1-'Calcification Rates'!$J$55)*$A111)*'Calcification Rates'!$F$55*0.1)+('Calcification Rates'!$J$55*$A111*'Calcification Rates'!$F$55))*'Calcification Rates'!$H$55</f>
        <v>246.31088956302088</v>
      </c>
      <c r="CR111" s="2">
        <f>((((1-'Calcification Rates'!$J$55)*$A111)*(('Calcification Rates'!$F$55-'Calcification Rates'!$G$55)*0.1))+('Calcification Rates'!$J$55*$A111*('Calcification Rates'!$F$55-'Calcification Rates'!$G$55)))*('Calcification Rates'!$H$55-'Calcification Rates'!$I$55)</f>
        <v>179.98577582605489</v>
      </c>
      <c r="CS111" s="2">
        <f>((((1-'Calcification Rates'!$J$55)*$A111)*(('Calcification Rates'!$F$55+'Calcification Rates'!$G$55)*0.1))+('Calcification Rates'!$J$55*$A111*('Calcification Rates'!$F$55+'Calcification Rates'!$G$55)))*('Calcification Rates'!$H$55+'Calcification Rates'!$I$55)</f>
        <v>322.72231327506927</v>
      </c>
      <c r="CT111" s="2">
        <f>((((1-'Calcification Rates'!$J$56)*$A111)*'Calcification Rates'!$F$56*0.1)+('Calcification Rates'!$J$56*$A111*'Calcification Rates'!$F$56))*'Calcification Rates'!$H$56</f>
        <v>237.91063578333333</v>
      </c>
      <c r="CU111" s="2">
        <f>((((1-'Calcification Rates'!$J$56)*$A111)*(('Calcification Rates'!$F$56-'Calcification Rates'!$G$56)*0.1))+('Calcification Rates'!$J$56*$A111*('Calcification Rates'!$F$56-'Calcification Rates'!$G$56)))*('Calcification Rates'!$H$56-'Calcification Rates'!$I$56)</f>
        <v>176.29045663881809</v>
      </c>
      <c r="CV111" s="2">
        <f>((((1-'Calcification Rates'!$J$56)*$A111)*(('Calcification Rates'!$F$56+'Calcification Rates'!$G$56)*0.1))+('Calcification Rates'!$J$56*$A111*('Calcification Rates'!$F$56+'Calcification Rates'!$G$56)))*('Calcification Rates'!$H$56+'Calcification Rates'!$I$56)</f>
        <v>308.59291841505416</v>
      </c>
      <c r="CW111" s="2">
        <f>((((1-'Calcification Rates'!$J$57)*$A111)*'Calcification Rates'!$F$57*0.1)+('Calcification Rates'!$J$57*$A111*'Calcification Rates'!$F$57))*'Calcification Rates'!$H$57</f>
        <v>243.31769568749999</v>
      </c>
      <c r="CX111" s="2">
        <f>((((1-'Calcification Rates'!$J$57)*$A111)*(('Calcification Rates'!$F$57-'Calcification Rates'!$G$57)*0.1))+('Calcification Rates'!$J$57*$A111*('Calcification Rates'!$F$57-'Calcification Rates'!$G$57)))*('Calcification Rates'!$H$57-'Calcification Rates'!$I$57)</f>
        <v>159.33945119277789</v>
      </c>
      <c r="CY111" s="2">
        <f>((((1-'Calcification Rates'!$J$57)*$A111)*(('Calcification Rates'!$F$57+'Calcification Rates'!$G$57)*0.1))+('Calcification Rates'!$J$57*$A111*('Calcification Rates'!$F$57+'Calcification Rates'!$G$57)))*('Calcification Rates'!$H$57+'Calcification Rates'!$I$57)</f>
        <v>342.39944599423148</v>
      </c>
      <c r="CZ111" s="2">
        <f>((((1-'Calcification Rates'!$J$58)*$A111)*'Calcification Rates'!$F$58*0.1)+('Calcification Rates'!$J$58*$A111*'Calcification Rates'!$F$58))*'Calcification Rates'!$H$58</f>
        <v>246.29205371094807</v>
      </c>
      <c r="DA111" s="2">
        <f>((((1-'Calcification Rates'!$J$58)*$A111)*(('Calcification Rates'!$F$58-'Calcification Rates'!$G$58)*0.1))+('Calcification Rates'!$J$58*$A111*('Calcification Rates'!$F$58-'Calcification Rates'!$G$58)))*('Calcification Rates'!$H$58-'Calcification Rates'!$I$58)</f>
        <v>176.15753812729113</v>
      </c>
      <c r="DB111" s="2">
        <f>((((1-'Calcification Rates'!$J$58)*$A111)*(('Calcification Rates'!$F$58+'Calcification Rates'!$G$58)*0.1))+('Calcification Rates'!$J$58*$A111*('Calcification Rates'!$F$58+'Calcification Rates'!$G$58)))*('Calcification Rates'!$H$58+'Calcification Rates'!$I$58)</f>
        <v>327.57421176246413</v>
      </c>
      <c r="DC111" s="2">
        <f>((((1-'Calcification Rates'!$J$59)*$A111)*'Calcification Rates'!$F$59*0.1)+('Calcification Rates'!$J$59*$A111*'Calcification Rates'!$F$59))*'Calcification Rates'!$H$59</f>
        <v>204.17275703999999</v>
      </c>
      <c r="DD111" s="2">
        <f>((((1-'Calcification Rates'!$J$59)*$A111)*(('Calcification Rates'!$F$59-'Calcification Rates'!$G$59)*0.1))+('Calcification Rates'!$J$59*$A111*('Calcification Rates'!$F$59-'Calcification Rates'!$G$59)))*('Calcification Rates'!$H$59-'Calcification Rates'!$I$59)</f>
        <v>158.3869953</v>
      </c>
      <c r="DE111" s="2">
        <f>((((1-'Calcification Rates'!$J$59)*$A111)*(('Calcification Rates'!$F$59+'Calcification Rates'!$G$59)*0.1))+('Calcification Rates'!$J$59*$A111*('Calcification Rates'!$F$59+'Calcification Rates'!$G$59)))*('Calcification Rates'!$H$59+'Calcification Rates'!$I$59)</f>
        <v>254.30009124000006</v>
      </c>
      <c r="DF111" s="2">
        <f>((((1-'Calcification Rates'!$J$60)*$A111)*'Calcification Rates'!$F$60*0.1)+('Calcification Rates'!$J$60*$A111*'Calcification Rates'!$F$60))*'Calcification Rates'!$H$60</f>
        <v>265.25437254878051</v>
      </c>
      <c r="DG111" s="2">
        <f>((((1-'Calcification Rates'!$J$60)*$A111)*(('Calcification Rates'!$F$60-'Calcification Rates'!$G$60)*0.1))+('Calcification Rates'!$J$60*$A111*('Calcification Rates'!$F$60-'Calcification Rates'!$G$60)))*('Calcification Rates'!$H$60-'Calcification Rates'!$I$60)</f>
        <v>202.65748257926069</v>
      </c>
      <c r="DH111" s="2">
        <f>((((1-'Calcification Rates'!$J$60)*$A111)*(('Calcification Rates'!$F$60+'Calcification Rates'!$G$60)*0.1))+('Calcification Rates'!$J$60*$A111*('Calcification Rates'!$F$60+'Calcification Rates'!$G$60)))*('Calcification Rates'!$H$60+'Calcification Rates'!$I$60)</f>
        <v>336.01884842113247</v>
      </c>
      <c r="DI111" s="2">
        <f>((((1-'Calcification Rates'!$J$61)*$A111)*'Calcification Rates'!$F$61*0.1)+('Calcification Rates'!$J$61*$A111*'Calcification Rates'!$F$61))*'Calcification Rates'!$H$61</f>
        <v>246.29205371094807</v>
      </c>
      <c r="DJ111" s="2">
        <f>((((1-'Calcification Rates'!$J$61)*$A111)*(('Calcification Rates'!$F$61-'Calcification Rates'!$G$61)*0.1))+('Calcification Rates'!$J$61*$A111*('Calcification Rates'!$F$61-'Calcification Rates'!$G$61)))*('Calcification Rates'!$H$61-'Calcification Rates'!$I$61)</f>
        <v>176.15753812729113</v>
      </c>
      <c r="DK111" s="2">
        <f>((((1-'Calcification Rates'!$J$61)*$A111)*(('Calcification Rates'!$F$61+'Calcification Rates'!$G$61)*0.1))+('Calcification Rates'!$J$61*$A111*('Calcification Rates'!$F$61+'Calcification Rates'!$G$61)))*('Calcification Rates'!$H$61+'Calcification Rates'!$I$61)</f>
        <v>327.57421176246413</v>
      </c>
      <c r="DL111" s="2">
        <f>(2*'Calcification Rates'!$F$62*'Calcification Rates'!$H$62)+0.1*'Calcification Rates'!$F$62*(CV111+(2*'Calcification Rates'!$F$62))*'Calcification Rates'!$H$62</f>
        <v>58.075781207391451</v>
      </c>
      <c r="DM111" s="2">
        <f>(2*('Calcification Rates'!$F$62-'Calcification Rates'!$G$62)*('Calcification Rates'!$H$62-'Calcification Rates'!$I$62))+(0.1*('Calcification Rates'!$F$62-'Calcification Rates'!$G$62)*(CV111+(2*'Calcification Rates'!$F$62-'Calcification Rates'!$G$62)))*('Calcification Rates'!$H$62-'Calcification Rates'!$I$62)</f>
        <v>33.948957684668066</v>
      </c>
      <c r="DN111" s="2">
        <f>(2*('Calcification Rates'!$F$62+'Calcification Rates'!$G$62)*('Calcification Rates'!$H$62+'Calcification Rates'!$I$62))+(0.1*('Calcification Rates'!$F$62+'Calcification Rates'!$G$62)*(CV111+(2*'Calcification Rates'!$F$62+'Calcification Rates'!$G$62)))*('Calcification Rates'!$H$62+'Calcification Rates'!$I$62)</f>
        <v>88.529346309146661</v>
      </c>
      <c r="DO111" s="2">
        <f>((((((((($A111*2)/PI())/2)+'Calcification Rates'!$F$63)^2)*PI())/2))-((((((($A111*2)/PI())/2)^2)*PI())/2)))*'Calcification Rates'!$H$63</f>
        <v>115.8400533631003</v>
      </c>
      <c r="DP111" s="2">
        <f>((((((((($A111*2)/PI())/2)+('Calcification Rates'!$F$63-'Calcification Rates'!$G$63))^2)*PI())/2))-((((((($A111*2)/PI())/2)^2)*PI())/2)))*('Calcification Rates'!$H$63-'Calcification Rates'!$I$63)</f>
        <v>85.370244790502809</v>
      </c>
      <c r="DQ111" s="2">
        <f>((((((((($A111*2)/PI())/2)+('Calcification Rates'!$F$63+'Calcification Rates'!$G$63))^2)*PI())/2))-((((((($A111*2)/PI())/2)^2)*PI())/2)))*('Calcification Rates'!$H$63+'Calcification Rates'!$I$63)</f>
        <v>149.69850847564041</v>
      </c>
      <c r="DR111" s="2">
        <f>(2*'Calcification Rates'!$F$64*'Calcification Rates'!$H$64)+0.1*'Calcification Rates'!$F$64*($A111+(2*'Calcification Rates'!$F$64))*'Calcification Rates'!$H$64</f>
        <v>23.058312723062549</v>
      </c>
      <c r="DS111" s="2">
        <f>(2*('Calcification Rates'!$F$64-'Calcification Rates'!$G$64)*('Calcification Rates'!$H$64-'Calcification Rates'!$I$64))+(0.1*('Calcification Rates'!$F$64-'Calcification Rates'!$G$64)*($A111+(2*'Calcification Rates'!$F$64-'Calcification Rates'!$G$64)))*('Calcification Rates'!$H$64-'Calcification Rates'!$I$64)</f>
        <v>13.459106517494936</v>
      </c>
      <c r="DT111" s="2">
        <f>(2*('Calcification Rates'!$F$64+'Calcification Rates'!$G$64)*('Calcification Rates'!$H$64+'Calcification Rates'!$I$64))+(0.1*('Calcification Rates'!$F$64+'Calcification Rates'!$G$64)*($A111+(2*'Calcification Rates'!$F$64+'Calcification Rates'!$G$64)))*('Calcification Rates'!$H$64+'Calcification Rates'!$I$64)</f>
        <v>35.201421794022487</v>
      </c>
      <c r="DU111" s="2">
        <f>((((((((($A111*2)/PI())/2)+'Calcification Rates'!$F$65)^2)*PI())/2))-((((((($A111*2)/PI())/2)^2)*PI())/2)))*'Calcification Rates'!$H$65</f>
        <v>115.8400533631003</v>
      </c>
      <c r="DV111" s="2">
        <f>((((((((($A111*2)/PI())/2)+('Calcification Rates'!$F$65-'Calcification Rates'!$G$65))^2)*PI())/2))-((((((($A111*2)/PI())/2)^2)*PI())/2)))*('Calcification Rates'!$H$65-'Calcification Rates'!$I$65)</f>
        <v>85.370244790502809</v>
      </c>
      <c r="DW111" s="2">
        <f>((((((((($A111*2)/PI())/2)+('Calcification Rates'!$F$65+'Calcification Rates'!$G$65))^2)*PI())/2))-((((((($A111*2)/PI())/2)^2)*PI())/2)))*('Calcification Rates'!$H$65+'Calcification Rates'!$I$65)</f>
        <v>149.69850847564041</v>
      </c>
      <c r="DX111" s="2">
        <f>(2*'Calcification Rates'!$F$66*'Calcification Rates'!$H$66)+0.1*'Calcification Rates'!$F$66*(DH111+(2*'Calcification Rates'!$F$66))*'Calcification Rates'!$H$66</f>
        <v>62.887508232917128</v>
      </c>
      <c r="DY111" s="2">
        <f>(2*('Calcification Rates'!$F$66-'Calcification Rates'!$G$66)*('Calcification Rates'!$H$66-'Calcification Rates'!$I$66))+(0.1*('Calcification Rates'!$F$66-'Calcification Rates'!$G$66)*(DH111+(2*'Calcification Rates'!$F$66-'Calcification Rates'!$G$66)))*('Calcification Rates'!$H$66-'Calcification Rates'!$I$66)</f>
        <v>36.764454488904725</v>
      </c>
      <c r="DZ111" s="2">
        <f>(2*('Calcification Rates'!$F$66+'Calcification Rates'!$G$66)*('Calcification Rates'!$H$66+'Calcification Rates'!$I$66))+(0.1*('Calcification Rates'!$F$66+'Calcification Rates'!$G$66)*(DH111+(2*'Calcification Rates'!$F$66+'Calcification Rates'!$G$66)))*('Calcification Rates'!$H$66+'Calcification Rates'!$I$66)</f>
        <v>95.857100904526689</v>
      </c>
      <c r="EA111" s="2">
        <f>((((((((($A111*2)/PI())/2)+'Calcification Rates'!$F$67)^2)*PI())/2))-((((((($A111*2)/PI())/2)^2)*PI())/2)))*'Calcification Rates'!$H$67</f>
        <v>115.8400533631003</v>
      </c>
      <c r="EB111" s="2">
        <f>((((((((($A111*2)/PI())/2)+('Calcification Rates'!$F$67-'Calcification Rates'!$G$67))^2)*PI())/2))-((((((($A111*2)/PI())/2)^2)*PI())/2)))*('Calcification Rates'!$H$67-'Calcification Rates'!$I$67)</f>
        <v>85.370244790502809</v>
      </c>
      <c r="EC111" s="2">
        <f>((((((((($A111*2)/PI())/2)+('Calcification Rates'!$F$67+'Calcification Rates'!$G$67))^2)*PI())/2))-((((((($A111*2)/PI())/2)^2)*PI())/2)))*('Calcification Rates'!$H$67+'Calcification Rates'!$I$67)</f>
        <v>149.69850847564041</v>
      </c>
      <c r="ED111" s="2">
        <f>((((((((($A111*2)/PI())/2)+'Calcification Rates'!$F$68)^2)*PI())/2))-((((((($A111*2)/PI())/2)^2)*PI())/2)))*'Calcification Rates'!$H$68</f>
        <v>115.8400533631003</v>
      </c>
      <c r="EE111" s="2">
        <f>((((((((($A111*2)/PI())/2)+('Calcification Rates'!$F$68-'Calcification Rates'!$G$68))^2)*PI())/2))-((((((($A111*2)/PI())/2)^2)*PI())/2)))*('Calcification Rates'!$H$68-'Calcification Rates'!$I$68)</f>
        <v>85.370244790502809</v>
      </c>
      <c r="EF111" s="2">
        <f>((((((((($A111*2)/PI())/2)+('Calcification Rates'!$F$68+'Calcification Rates'!$G$68))^2)*PI())/2))-((((((($A111*2)/PI())/2)^2)*PI())/2)))*('Calcification Rates'!$H$68+'Calcification Rates'!$I$68)</f>
        <v>149.69850847564041</v>
      </c>
      <c r="EG111" s="2">
        <f>((((1-'Calcification Rates'!$J$69)*$A111)*'Calcification Rates'!$F$69*0.1)+('Calcification Rates'!$J$69*$A111*'Calcification Rates'!$F$69))*'Calcification Rates'!$H$69</f>
        <v>33.455037550000014</v>
      </c>
      <c r="EH111" s="2">
        <f>((((1-'Calcification Rates'!$J$69)*EC111)*(('Calcification Rates'!$F$69-'Calcification Rates'!$G$69)*0.1))+('Calcification Rates'!$J$69*EC111*('Calcification Rates'!$F$69-'Calcification Rates'!$G$69)))*('Calcification Rates'!$H$69-'Calcification Rates'!$I$69)</f>
        <v>33.952777334881283</v>
      </c>
      <c r="EI111" s="2">
        <f>((((1-'Calcification Rates'!$J$69)*EC111)*(('Calcification Rates'!$F$69+'Calcification Rates'!$G$69)*0.1))+('Calcification Rates'!$J$69*EC111*('Calcification Rates'!$F$69+'Calcification Rates'!$G$69)))*('Calcification Rates'!$H$69+'Calcification Rates'!$I$69)</f>
        <v>59.216040038411421</v>
      </c>
      <c r="EJ111" s="2">
        <f>(2*'Calcification Rates'!$F$70*'Calcification Rates'!$H$70)+0.1*'Calcification Rates'!$F$70*(DT111+(2*'Calcification Rates'!$F$70))*'Calcification Rates'!$H$70</f>
        <v>10.110762243630383</v>
      </c>
      <c r="EK111" s="2">
        <f>(2*('Calcification Rates'!$F$70-'Calcification Rates'!$G$70)*('Calcification Rates'!$H$70-'Calcification Rates'!$I$70))+(0.1*('Calcification Rates'!$F$70-'Calcification Rates'!$G$70)*(DT111+(2*'Calcification Rates'!$F$70-'Calcification Rates'!$G$70)))*('Calcification Rates'!$H$70-'Calcification Rates'!$I$70)</f>
        <v>5.8830767875973899</v>
      </c>
      <c r="EL111" s="2">
        <f>(2*('Calcification Rates'!$F$70+'Calcification Rates'!$G$70)*('Calcification Rates'!$H$70+'Calcification Rates'!$I$70))+(0.1*('Calcification Rates'!$F$70+'Calcification Rates'!$G$70)*(DT111+(2*'Calcification Rates'!$F$70+'Calcification Rates'!$G$70)))*('Calcification Rates'!$H$70+'Calcification Rates'!$I$70)</f>
        <v>15.483663072202907</v>
      </c>
      <c r="EM111" s="2">
        <f>((((1-'Calcification Rates'!$J$71)*$A111)*'Calcification Rates'!$F$71*0.1)+('Calcification Rates'!$J$71*$A111*'Calcification Rates'!$F$71))*'Calcification Rates'!$H$71</f>
        <v>246.29205371094807</v>
      </c>
      <c r="EN111" s="2">
        <f>((((1-'Calcification Rates'!$J$71)*$A111)*(('Calcification Rates'!$F$71-'Calcification Rates'!$G$71)*0.1))+('Calcification Rates'!$J$71*$A111*('Calcification Rates'!$F$71-'Calcification Rates'!$G$71)))*('Calcification Rates'!$H$71-'Calcification Rates'!$I$71)</f>
        <v>176.15753812729113</v>
      </c>
      <c r="EO111" s="2">
        <f>((((1-'Calcification Rates'!$J$71)*$A111)*(('Calcification Rates'!$F$71+'Calcification Rates'!$G$71)*0.1))+('Calcification Rates'!$J$71*$A111*('Calcification Rates'!$F$71+'Calcification Rates'!$G$71)))*('Calcification Rates'!$H$71+'Calcification Rates'!$I$71)</f>
        <v>327.57421176246413</v>
      </c>
      <c r="EP111" s="2">
        <f>(2*'Calcification Rates'!$F$72*'Calcification Rates'!$H$72)+0.1*'Calcification Rates'!$F$72*($A111+(2*'Calcification Rates'!$F$72))*'Calcification Rates'!$H$72</f>
        <v>23.058312723062549</v>
      </c>
      <c r="EQ111" s="2">
        <f>(2*('Calcification Rates'!$F$72-'Calcification Rates'!$G$72)*('Calcification Rates'!$H$72-'Calcification Rates'!$I$72))+(0.1*('Calcification Rates'!$F$72-'Calcification Rates'!$G$72)*($A111+(2*'Calcification Rates'!$F$72-'Calcification Rates'!$G$72)))*('Calcification Rates'!$H$72-'Calcification Rates'!$I$72)</f>
        <v>13.459106517494936</v>
      </c>
      <c r="ER111" s="2">
        <f>(2*('Calcification Rates'!$F$72+'Calcification Rates'!$G$72)*('Calcification Rates'!$H$72+'Calcification Rates'!$I$72))+(0.1*('Calcification Rates'!$F$72+'Calcification Rates'!$G$72)*($A111+(2*'Calcification Rates'!$F$72+'Calcification Rates'!$G$72)))*('Calcification Rates'!$H$72+'Calcification Rates'!$I$72)</f>
        <v>35.201421794022487</v>
      </c>
      <c r="ES111" s="2">
        <f>$A111*'Calcification Rates'!$F$73*'Calcification Rates'!$H$73</f>
        <v>147.15</v>
      </c>
      <c r="ET111" s="2">
        <f>$A111*('Calcification Rates'!$F$73-'Calcification Rates'!$G$73)*('Calcification Rates'!$H$73-'Calcification Rates'!$I$73)</f>
        <v>103.02571000000002</v>
      </c>
      <c r="EU111" s="2">
        <f>$A111*('Calcification Rates'!$F$73+'Calcification Rates'!$G$73)*('Calcification Rates'!$H$73+'Calcification Rates'!$I$73)</f>
        <v>199.08196000000004</v>
      </c>
      <c r="EV111" s="2">
        <f>(2*'Calcification Rates'!$F$74*'Calcification Rates'!$H$74)+0.1*'Calcification Rates'!$F$74*($A111+(2*'Calcification Rates'!$F$74))*'Calcification Rates'!$H$74</f>
        <v>23.058312723062549</v>
      </c>
      <c r="EW111" s="2">
        <f>(2*('Calcification Rates'!$F$74-'Calcification Rates'!$G$74)*('Calcification Rates'!$H$74-'Calcification Rates'!$I$74))+(0.1*('Calcification Rates'!$F$74-'Calcification Rates'!$G$74)*($A111+(2*'Calcification Rates'!$F$74-'Calcification Rates'!$G$74)))*('Calcification Rates'!$H$74-'Calcification Rates'!$I$74)</f>
        <v>13.459106517494936</v>
      </c>
      <c r="EX111" s="2">
        <f>(2*('Calcification Rates'!$F$74+'Calcification Rates'!$G$74)*('Calcification Rates'!$H$74+'Calcification Rates'!$I$74))+(0.1*('Calcification Rates'!$F$74+'Calcification Rates'!$G$74)*($A111+(2*'Calcification Rates'!$F$74+'Calcification Rates'!$G$74)))*('Calcification Rates'!$H$74+'Calcification Rates'!$I$74)</f>
        <v>35.201421794022487</v>
      </c>
      <c r="EY111" s="2">
        <f>$A111*'Calcification Rates'!$F$75*'Calcification Rates'!$H$75</f>
        <v>91.900065170068046</v>
      </c>
      <c r="EZ111" s="2">
        <f>$A111*('Calcification Rates'!$F$75-'Calcification Rates'!$G$75)*('Calcification Rates'!$H$75-'Calcification Rates'!$I$75)</f>
        <v>71.340621142699874</v>
      </c>
      <c r="FA111" s="2">
        <f>$A111*('Calcification Rates'!$F$75+'Calcification Rates'!$G$75)*('Calcification Rates'!$H$75+'Calcification Rates'!$I$75)</f>
        <v>114.85048599220963</v>
      </c>
      <c r="FB111" s="2">
        <f>((((1-'Calcification Rates'!$J$76)*$A111)*'Calcification Rates'!$F$76*0.1)+('Calcification Rates'!$J$76*$A111*'Calcification Rates'!$F$76))*'Calcification Rates'!$H$76</f>
        <v>62.921340000000001</v>
      </c>
      <c r="FC111" s="2">
        <f>((((1-'Calcification Rates'!$J$76)*$A111)*(('Calcification Rates'!$F$76-'Calcification Rates'!$G$76)*0.1))+('Calcification Rates'!$J$76*$A111*('Calcification Rates'!$F$76-'Calcification Rates'!$G$76)))*('Calcification Rates'!$H$76-'Calcification Rates'!$I$76)</f>
        <v>44.039344992000004</v>
      </c>
      <c r="FD111" s="2">
        <f>((((1-'Calcification Rates'!$J$76)*$A111)*(('Calcification Rates'!$F$76+'Calcification Rates'!$G$76)*0.1))+('Calcification Rates'!$J$76*$A111*('Calcification Rates'!$F$76+'Calcification Rates'!$G$76)))*('Calcification Rates'!$H$76+'Calcification Rates'!$I$76)</f>
        <v>85.14795379200001</v>
      </c>
      <c r="FE111" s="113">
        <f>$A111*'Calcification Rates'!$F$77*'Calcification Rates'!$H$77</f>
        <v>192.93</v>
      </c>
      <c r="FF111" s="113">
        <f>$A111*('Calcification Rates'!$F$77-'Calcification Rates'!$G$77)*('Calcification Rates'!$H$77-'Calcification Rates'!$I$77)</f>
        <v>134.82210000000003</v>
      </c>
      <c r="FG111" s="113">
        <f>$A111*('Calcification Rates'!$F$77+'Calcification Rates'!$G$77)*('Calcification Rates'!$H$77+'Calcification Rates'!$I$77)</f>
        <v>261.38200000000001</v>
      </c>
      <c r="FH111" s="113">
        <f>$A111*'Calcification Rates'!$F$81*'Calcification Rates'!$H$81</f>
        <v>19.401999999999997</v>
      </c>
      <c r="FI111" s="113">
        <f>$A111*('Calcification Rates'!$F$81-'Calcification Rates'!$G$81)*('Calcification Rates'!$H$81-'Calcification Rates'!$I$81)</f>
        <v>11.008999999999999</v>
      </c>
      <c r="FJ111" s="113">
        <f>$A111*('Calcification Rates'!$F$81+'Calcification Rates'!$G$81)*('Calcification Rates'!$H$81+'Calcification Rates'!$I$81)</f>
        <v>27.795000000000002</v>
      </c>
      <c r="FK111" s="113">
        <f>$A111*'Calcification Rates'!$F$84*'Calcification Rates'!$H$84</f>
        <v>19.401999999999997</v>
      </c>
      <c r="FL111" s="113">
        <f>$A111*('Calcification Rates'!$F$84-'Calcification Rates'!$G$84)*('Calcification Rates'!$H$84-'Calcification Rates'!$I$84)</f>
        <v>11.008999999999999</v>
      </c>
      <c r="FM111" s="113">
        <f>$A111*('Calcification Rates'!$F$84+'Calcification Rates'!$G$84)*('Calcification Rates'!$H$84+'Calcification Rates'!$I$84)</f>
        <v>27.795000000000002</v>
      </c>
    </row>
    <row r="112" spans="1:169" x14ac:dyDescent="0.3">
      <c r="A112" s="1">
        <v>110</v>
      </c>
      <c r="B112" s="2">
        <f>((((1-'Calcification Rates'!$J$11)*A112)*'Calcification Rates'!$F$11*0.1)+('Calcification Rates'!$J$11*A112*'Calcification Rates'!$F$11))*'Calcification Rates'!$H$11</f>
        <v>248.55161383673658</v>
      </c>
      <c r="C112" s="2">
        <f>((((1-'Calcification Rates'!$J$11)*A112)*(('Calcification Rates'!$F$11-'Calcification Rates'!$G$11)*0.1))+('Calcification Rates'!$J$11*A112*('Calcification Rates'!$F$11-'Calcification Rates'!$G$11)))*('Calcification Rates'!$H$11-'Calcification Rates'!$I$11)</f>
        <v>177.7736623302938</v>
      </c>
      <c r="D112" s="2">
        <f>((((1-'Calcification Rates'!$J$11)*A112)*(('Calcification Rates'!$F$11+'Calcification Rates'!$G$11)*0.1))+('Calcification Rates'!$J$11*A112*('Calcification Rates'!$F$11+'Calcification Rates'!$G$11)))*('Calcification Rates'!$H$11+'Calcification Rates'!$I$11)</f>
        <v>330.57947976028493</v>
      </c>
      <c r="E112" s="2">
        <f>((((1-'Calcification Rates'!$J$12)*A112)*'Calcification Rates'!$F$12*0.1)+('Calcification Rates'!$J$12*A112*'Calcification Rates'!$F$12))*'Calcification Rates'!$H$12</f>
        <v>43.153254566289505</v>
      </c>
      <c r="F112" s="2">
        <f>((((1-'Calcification Rates'!$J$12)*A112)*(('Calcification Rates'!$F$12-'Calcification Rates'!$G$12)*0.1))+('Calcification Rates'!$J$12*A112*('Calcification Rates'!$F$12-'Calcification Rates'!$G$12)))*('Calcification Rates'!$H$12-'Calcification Rates'!$I$12)</f>
        <v>32.535467011184657</v>
      </c>
      <c r="G112" s="2">
        <f>((((1-'Calcification Rates'!$J$12)*A112)*(('Calcification Rates'!$F$12+'Calcification Rates'!$G$12)*0.1))+('Calcification Rates'!$J$12*A112*('Calcification Rates'!$F$12+'Calcification Rates'!$G$12)))*('Calcification Rates'!$H$12+'Calcification Rates'!$I$12)</f>
        <v>55.124401844519248</v>
      </c>
      <c r="H112" s="2">
        <f>(2*'Calcification Rates'!$F$13*'Calcification Rates'!$H$13)+0.1*'Calcification Rates'!$F$13*(A112+(2*'Calcification Rates'!$F$13))*'Calcification Rates'!$H$13</f>
        <v>23.233757166494705</v>
      </c>
      <c r="I112" s="2">
        <f>(2*('Calcification Rates'!$F$13-'Calcification Rates'!$G$13)*('Calcification Rates'!$H$13-'Calcification Rates'!$I$13))+(0.1*('Calcification Rates'!$F$13-'Calcification Rates'!$G$13)*(A112+(2*'Calcification Rates'!$F$13-'Calcification Rates'!$G$13)))*('Calcification Rates'!$H$13-'Calcification Rates'!$I$13)</f>
        <v>13.561764724659202</v>
      </c>
      <c r="J112" s="2">
        <f>(2*('Calcification Rates'!$F$13+'Calcification Rates'!$G$13)*('Calcification Rates'!$H$13+'Calcification Rates'!$I$13))+(0.1*('Calcification Rates'!$F$13+'Calcification Rates'!$G$13)*(A112+(2*'Calcification Rates'!$F$13+'Calcification Rates'!$G$13)))*('Calcification Rates'!$H$13+'Calcification Rates'!$I$13)</f>
        <v>35.468605243909366</v>
      </c>
      <c r="K112" s="2">
        <f>(2*'Calcification Rates'!$F$14*'Calcification Rates'!$H$14)+0.1*'Calcification Rates'!$F$14*(A112+(2*'Calcification Rates'!$F$14))*'Calcification Rates'!$H$14</f>
        <v>43.161166018368867</v>
      </c>
      <c r="L112" s="2">
        <f>(2*('Calcification Rates'!$F$14-'Calcification Rates'!$G$14)*('Calcification Rates'!$H$14-'Calcification Rates'!$I$14))+(0.1*('Calcification Rates'!$F$14-'Calcification Rates'!$G$14)*(A112+(2*'Calcification Rates'!$F$14-'Calcification Rates'!$G$14)))*('Calcification Rates'!$H$14-'Calcification Rates'!$I$14)</f>
        <v>26.998509020574438</v>
      </c>
      <c r="M112" s="2">
        <f>(2*('Calcification Rates'!$F$14+'Calcification Rates'!$G$14)*('Calcification Rates'!$H$14+'Calcification Rates'!$I$14))+(0.1*('Calcification Rates'!$F$14+'Calcification Rates'!$G$14)*(A112+(2*'Calcification Rates'!$F$14+'Calcification Rates'!$G$14)))*('Calcification Rates'!$H$14+'Calcification Rates'!$I$14)</f>
        <v>63.145343344096467</v>
      </c>
      <c r="N112" s="2">
        <f>((((((((($A112*2)/PI())/2)+'Calcification Rates'!$F$15)^2)*PI())/2))-((((((($A112*2)/PI())/2)^2)*PI())/2)))*'Calcification Rates'!$H$15</f>
        <v>136.47125273615401</v>
      </c>
      <c r="O112" s="2">
        <f>((((((((($A112*2)/PI())/2)+('Calcification Rates'!$F$15-'Calcification Rates'!$G$15))^2)*PI())/2))-((((((($A112*2)/PI())/2)^2)*PI())/2)))*('Calcification Rates'!$H$15-'Calcification Rates'!$I$15)</f>
        <v>104.27656769501544</v>
      </c>
      <c r="P112" s="2">
        <f>((((((((($A112*2)/PI())/2)+('Calcification Rates'!$F$15+'Calcification Rates'!$G$15))^2)*PI())/2))-((((((($A112*2)/PI())/2)^2)*PI())/2)))*('Calcification Rates'!$H$15+'Calcification Rates'!$I$15)</f>
        <v>172.63095421224847</v>
      </c>
      <c r="Q112" s="2">
        <f>(2*'Calcification Rates'!$F$16*'Calcification Rates'!$H$16)+0.1*'Calcification Rates'!$F$16*(A112+(2*'Calcification Rates'!$F$16))*'Calcification Rates'!$H$16</f>
        <v>43.161166018368867</v>
      </c>
      <c r="R112" s="2">
        <f>(2*('Calcification Rates'!$F$16-'Calcification Rates'!$G$16)*('Calcification Rates'!$H$16-'Calcification Rates'!$I$16))+(0.1*('Calcification Rates'!$F$16-'Calcification Rates'!$G$16)*(A112+(2*'Calcification Rates'!$F$16-'Calcification Rates'!$G$16)))*('Calcification Rates'!$H$16-'Calcification Rates'!$I$16)</f>
        <v>26.998509020574438</v>
      </c>
      <c r="S112" s="2">
        <f>(2*('Calcification Rates'!$F$16+'Calcification Rates'!$G$16)*('Calcification Rates'!$H$16+'Calcification Rates'!$I$16))+(0.1*('Calcification Rates'!$F$16+'Calcification Rates'!$G$16)*(A112+(2*'Calcification Rates'!$F$16+'Calcification Rates'!$G$16)))*('Calcification Rates'!$H$16+'Calcification Rates'!$I$16)</f>
        <v>63.145343344096467</v>
      </c>
      <c r="T112" s="2">
        <f>$A112*'Calcification Rates'!$F$17*'Calcification Rates'!$H$17</f>
        <v>134.73817440521185</v>
      </c>
      <c r="U112" s="2">
        <f>$A112*('Calcification Rates'!$F$17-'Calcification Rates'!$G$17)*('Calcification Rates'!$H$17-'Calcification Rates'!$I$17)</f>
        <v>103.1640886843586</v>
      </c>
      <c r="V112" s="2">
        <f>$A112*('Calcification Rates'!$F$17+'Calcification Rates'!$G$17)*('Calcification Rates'!$H$17+'Calcification Rates'!$I$17)</f>
        <v>170.08955445390225</v>
      </c>
      <c r="W112" s="2">
        <f>$A112*'Calcification Rates'!$F$22*'Calcification Rates'!$H$22</f>
        <v>19.579999999999998</v>
      </c>
      <c r="X112" s="2">
        <f>$A112*('Calcification Rates'!$F$22-'Calcification Rates'!$G$22)*('Calcification Rates'!$H$22-'Calcification Rates'!$I$22)</f>
        <v>11.11</v>
      </c>
      <c r="Y112" s="2">
        <f>$A112*('Calcification Rates'!$F$22+'Calcification Rates'!$G$22)*('Calcification Rates'!$H$22+'Calcification Rates'!$I$22)</f>
        <v>28.05</v>
      </c>
      <c r="Z112" s="2">
        <f>((((((((($A112*2)/PI())/2)+'Calcification Rates'!$F$25)^2)*PI())/2))-((((((($A112*2)/PI())/2)^2)*PI())/2)))*'Calcification Rates'!$H$25</f>
        <v>203.80910029994291</v>
      </c>
      <c r="AA112" s="2">
        <f>((((((((($A112*2)/PI())/2)+('Calcification Rates'!$F$25-'Calcification Rates'!$G$25))^2)*PI())/2))-((((((($A112*2)/PI())/2)^2)*PI())/2)))*('Calcification Rates'!$H$25-'Calcification Rates'!$I$25)</f>
        <v>89.365423395533071</v>
      </c>
      <c r="AB112" s="2">
        <f>((((((((($A112*2)/PI())/2)+('Calcification Rates'!$F$25+'Calcification Rates'!$G$25))^2)*PI())/2))-((((((($A112*2)/PI())/2)^2)*PI())/2)))*('Calcification Rates'!$H$25+'Calcification Rates'!$I$25)</f>
        <v>319.89872220765892</v>
      </c>
      <c r="AC112" s="2">
        <f>((((((((($A112*2)/PI())/2)+'Calcification Rates'!$F$26)^2)*PI())/2))-((((((($A112*2)/PI())/2)^2)*PI())/2)))*'Calcification Rates'!$H$26</f>
        <v>203.80910029994291</v>
      </c>
      <c r="AD112" s="2">
        <f>((((((((($A112*2)/PI())/2)+('Calcification Rates'!$F$26-'Calcification Rates'!$G$26))^2)*PI())/2))-((((((($A112*2)/PI())/2)^2)*PI())/2)))*('Calcification Rates'!$H$26-'Calcification Rates'!$I$26)</f>
        <v>89.365423395533071</v>
      </c>
      <c r="AE112" s="2">
        <f>((((((((($A112*2)/PI())/2)+('Calcification Rates'!$F$26+'Calcification Rates'!$G$26))^2)*PI())/2))-((((((($A112*2)/PI())/2)^2)*PI())/2)))*('Calcification Rates'!$H$26+'Calcification Rates'!$I$26)</f>
        <v>319.89872220765892</v>
      </c>
      <c r="AF112" s="2">
        <f>((((((((($A112*2)/PI())/2)+'Calcification Rates'!$F$27)^2)*PI())/2))-((((((($A112*2)/PI())/2)^2)*PI())/2)))*'Calcification Rates'!$H$27</f>
        <v>203.80910029994291</v>
      </c>
      <c r="AG112" s="2">
        <f>((((((((($A112*2)/PI())/2)+('Calcification Rates'!$F$27-'Calcification Rates'!$G$27))^2)*PI())/2))-((((((($A112*2)/PI())/2)^2)*PI())/2)))*('Calcification Rates'!$H$27-'Calcification Rates'!$I$27)</f>
        <v>89.365423395533071</v>
      </c>
      <c r="AH112" s="2">
        <f>((((((((($A112*2)/PI())/2)+('Calcification Rates'!$F$27+'Calcification Rates'!$G$27))^2)*PI())/2))-((((((($A112*2)/PI())/2)^2)*PI())/2)))*('Calcification Rates'!$H$27+'Calcification Rates'!$I$27)</f>
        <v>319.89872220765892</v>
      </c>
      <c r="AI112" s="2">
        <f>$A112*'Calcification Rates'!$F$29*'Calcification Rates'!$H$29</f>
        <v>177.50699999999998</v>
      </c>
      <c r="AJ112" s="2">
        <f>$A112*('Calcification Rates'!$F$29-'Calcification Rates'!$G$29)*('Calcification Rates'!$H$29-'Calcification Rates'!$I$29)</f>
        <v>164.23879999999997</v>
      </c>
      <c r="AK112" s="2">
        <f>$A112*('Calcification Rates'!$F$29+'Calcification Rates'!$G$29)*('Calcification Rates'!$H$29+'Calcification Rates'!$I$29)</f>
        <v>190.77519999999996</v>
      </c>
      <c r="AL112" s="2">
        <f>(2*'Calcification Rates'!$F$30*'Calcification Rates'!$H$30)+0.1*'Calcification Rates'!$F$30*($A112+(2*'Calcification Rates'!$F$30))*'Calcification Rates'!$H$30</f>
        <v>23.233757166494705</v>
      </c>
      <c r="AM112" s="2">
        <f>(2*('Calcification Rates'!$F$30-'Calcification Rates'!$G$30)*('Calcification Rates'!$H$30-'Calcification Rates'!$I$30))+(0.1*('Calcification Rates'!$F$30-'Calcification Rates'!$G$30)*($A112+(2*'Calcification Rates'!$F$30-'Calcification Rates'!$G$30)))*('Calcification Rates'!$H$30-'Calcification Rates'!$I$30)</f>
        <v>13.561764724659202</v>
      </c>
      <c r="AN112" s="2">
        <f>(2*('Calcification Rates'!$F$30+'Calcification Rates'!$G$30)*('Calcification Rates'!$H$30+'Calcification Rates'!$I$30))+(0.1*('Calcification Rates'!$F$30+'Calcification Rates'!$G$30)*($A112+(2*'Calcification Rates'!$F$30+'Calcification Rates'!$G$30)))*('Calcification Rates'!$H$30+'Calcification Rates'!$I$30)</f>
        <v>35.468605243909366</v>
      </c>
      <c r="AO112" s="2">
        <f>((((((((($A112*2)/PI())/2)+'Calcification Rates'!$F$31)^2)*PI())/2))-((((((($A112*2)/PI())/2)^2)*PI())/2)))*'Calcification Rates'!$H$31</f>
        <v>364.31496259129426</v>
      </c>
      <c r="AP112" s="2">
        <f>((((((((($A112*2)/PI())/2)+('Calcification Rates'!$F$31-'Calcification Rates'!$G$31))^2)*PI())/2))-((((((($A112*2)/PI())/2)^2)*PI())/2)))*('Calcification Rates'!$H$31-'Calcification Rates'!$I$31)</f>
        <v>227.131582541082</v>
      </c>
      <c r="AQ112" s="2">
        <f>((((((((($A112*2)/PI())/2)+('Calcification Rates'!$F$31+'Calcification Rates'!$G$31))^2)*PI())/2))-((((((($A112*2)/PI())/2)^2)*PI())/2)))*('Calcification Rates'!$H$31+'Calcification Rates'!$I$31)</f>
        <v>534.75571740893065</v>
      </c>
      <c r="AR112" s="2">
        <f>(2*'Calcification Rates'!$F$32*'Calcification Rates'!$H$32)+0.1*'Calcification Rates'!$F$32*($A112+(2*'Calcification Rates'!$F$32))*'Calcification Rates'!$H$32</f>
        <v>23.233757166494705</v>
      </c>
      <c r="AS112" s="2">
        <f>(2*('Calcification Rates'!$F$32-'Calcification Rates'!$G$32)*('Calcification Rates'!$H$32-'Calcification Rates'!$I$32))+(0.1*('Calcification Rates'!$F$32-'Calcification Rates'!$G$32)*($A112+(2*'Calcification Rates'!$F$32-'Calcification Rates'!$G$32)))*('Calcification Rates'!$H$32-'Calcification Rates'!$I$32)</f>
        <v>13.561764724659202</v>
      </c>
      <c r="AT112" s="2">
        <f>(2*('Calcification Rates'!$F$32+'Calcification Rates'!$G$32)*('Calcification Rates'!$H$32+'Calcification Rates'!$I$32))+(0.1*('Calcification Rates'!$F$32+'Calcification Rates'!$G$32)*($A112+(2*'Calcification Rates'!$F$32+'Calcification Rates'!$G$32)))*('Calcification Rates'!$H$32+'Calcification Rates'!$I$32)</f>
        <v>35.468605243909366</v>
      </c>
      <c r="AU112" s="2">
        <f>((((((((($A112*2)/PI())/2)+'Calcification Rates'!$F$36)^2)*PI())/2))-((((((($A112*2)/PI())/2)^2)*PI())/2)))*'Calcification Rates'!$H$36</f>
        <v>144.07819143233345</v>
      </c>
      <c r="AV112" s="2">
        <f>((((((((($A112*2)/PI())/2)+('Calcification Rates'!$F$36-'Calcification Rates'!$G$36))^2)*PI())/2))-((((((($A112*2)/PI())/2)^2)*PI())/2)))*('Calcification Rates'!$H$36-'Calcification Rates'!$I$36)</f>
        <v>110.65657894026205</v>
      </c>
      <c r="AW112" s="2">
        <f>((((((((($A112*2)/PI())/2)+('Calcification Rates'!$F$36+'Calcification Rates'!$G$36))^2)*PI())/2))-((((((($A112*2)/PI())/2)^2)*PI())/2)))*('Calcification Rates'!$H$36+'Calcification Rates'!$I$36)</f>
        <v>181.21943475355306</v>
      </c>
      <c r="AX112" s="2">
        <f>$A112*'Calcification Rates'!$F$37*'Calcification Rates'!$H$37</f>
        <v>142.16341018518517</v>
      </c>
      <c r="AY112" s="2">
        <f>$A112*('Calcification Rates'!$F$37-'Calcification Rates'!$G$37)*('Calcification Rates'!$H$37-'Calcification Rates'!$I$37)</f>
        <v>109.43290351887342</v>
      </c>
      <c r="AZ112" s="2">
        <f>$A112*('Calcification Rates'!$F$37+'Calcification Rates'!$G$37)*('Calcification Rates'!$H$37+'Calcification Rates'!$I$37)</f>
        <v>178.40846999807218</v>
      </c>
      <c r="BA112" s="2">
        <f>$A112*'Calcification Rates'!$F$38*'Calcification Rates'!$H$38</f>
        <v>211.5822866666667</v>
      </c>
      <c r="BB112" s="2">
        <f>$A112*('Calcification Rates'!$F$38-'Calcification Rates'!$G$38)*('Calcification Rates'!$H$38-'Calcification Rates'!$I$38)</f>
        <v>161.43889333333337</v>
      </c>
      <c r="BC112" s="2">
        <f>$A112*('Calcification Rates'!$F$38+'Calcification Rates'!$G$38)*('Calcification Rates'!$H$38+'Calcification Rates'!$I$38)</f>
        <v>267.56895000000009</v>
      </c>
      <c r="BD112" s="2">
        <f>(2*'Calcification Rates'!$F$39*'Calcification Rates'!$H$39)+0.1*'Calcification Rates'!$F$39*(AN112+(2*'Calcification Rates'!$F$39))*'Calcification Rates'!$H$39</f>
        <v>10.15763809529007</v>
      </c>
      <c r="BE112" s="2">
        <f>(2*('Calcification Rates'!$F$39-'Calcification Rates'!$G$39)*('Calcification Rates'!$H$39-'Calcification Rates'!$I$39))+(0.1*('Calcification Rates'!$F$39-'Calcification Rates'!$G$39)*(AN112+(2*'Calcification Rates'!$F$39-'Calcification Rates'!$G$39)))*('Calcification Rates'!$H$39-'Calcification Rates'!$I$39)</f>
        <v>5.9105053615467416</v>
      </c>
      <c r="BF112" s="2">
        <f>(2*('Calcification Rates'!$F$39+'Calcification Rates'!$G$39)*('Calcification Rates'!$H$39+'Calcification Rates'!$I$39))+(0.1*('Calcification Rates'!$F$39+'Calcification Rates'!$G$39)*(AN112+(2*'Calcification Rates'!$F$39+'Calcification Rates'!$G$39)))*('Calcification Rates'!$H$39+'Calcification Rates'!$I$39)</f>
        <v>15.55505006809636</v>
      </c>
      <c r="BG112" s="2">
        <f>((((((((($A112*2)/PI())/2)+'Calcification Rates'!$F$40)^2)*PI())/2))-((((((($A112*2)/PI())/2)^2)*PI())/2)))*'Calcification Rates'!$H$40</f>
        <v>144.07819143233345</v>
      </c>
      <c r="BH112" s="2">
        <f>((((((((($A112*2)/PI())/2)+('Calcification Rates'!$F$40-'Calcification Rates'!$G$40))^2)*PI())/2))-((((((($A112*2)/PI())/2)^2)*PI())/2)))*('Calcification Rates'!$H$40-'Calcification Rates'!$I$40)</f>
        <v>110.65657894026205</v>
      </c>
      <c r="BI112" s="2">
        <f>((((((((($A112*2)/PI())/2)+('Calcification Rates'!$F$40+'Calcification Rates'!$G$40))^2)*PI())/2))-((((((($A112*2)/PI())/2)^2)*PI())/2)))*('Calcification Rates'!$H$40+'Calcification Rates'!$I$40)</f>
        <v>181.21943475355306</v>
      </c>
      <c r="BJ112" s="2">
        <f>((((((((($A112*2)/PI())/2)+'Calcification Rates'!$F$41)^2)*PI())/2))-((((((($A112*2)/PI())/2)^2)*PI())/2)))*'Calcification Rates'!$H$41</f>
        <v>165.84635910209303</v>
      </c>
      <c r="BK112" s="2">
        <f>((((((((($A112*2)/PI())/2)+('Calcification Rates'!$F$41-'Calcification Rates'!$G$41))^2)*PI())/2))-((((((($A112*2)/PI())/2)^2)*PI())/2)))*('Calcification Rates'!$H$41-'Calcification Rates'!$I$41)</f>
        <v>133.29407570056367</v>
      </c>
      <c r="BL112" s="2">
        <f>((((((((($A112*2)/PI())/2)+('Calcification Rates'!$F$41+'Calcification Rates'!$G$41))^2)*PI())/2))-((((((($A112*2)/PI())/2)^2)*PI())/2)))*('Calcification Rates'!$H$41+'Calcification Rates'!$I$41)</f>
        <v>201.58210541606479</v>
      </c>
      <c r="BM112" s="2">
        <f>((((1-'Calcification Rates'!$J$42)*$A112)*'Calcification Rates'!$F$42*0.1)+('Calcification Rates'!$J$42*$A112*'Calcification Rates'!$F$42))*'Calcification Rates'!$H$42</f>
        <v>43.153254566289505</v>
      </c>
      <c r="BN112" s="2">
        <f>((((1-'Calcification Rates'!$J$42)*BI112)*(('Calcification Rates'!$F$42-'Calcification Rates'!$G$42)*0.1))+('Calcification Rates'!$J$42*BI112*('Calcification Rates'!$F$42-'Calcification Rates'!$G$42)))*('Calcification Rates'!$H$42-'Calcification Rates'!$I$42)</f>
        <v>53.600535829179606</v>
      </c>
      <c r="BO112" s="2">
        <f>((((1-'Calcification Rates'!$J$42)*BI112)*(('Calcification Rates'!$F$42+'Calcification Rates'!$G$42)*0.1))+('Calcification Rates'!$J$42*BI112*('Calcification Rates'!$F$42+'Calcification Rates'!$G$42)))*('Calcification Rates'!$H$42+'Calcification Rates'!$I$42)</f>
        <v>90.814663121740878</v>
      </c>
      <c r="BP112" s="2">
        <f>(2*'Calcification Rates'!$F$43*'Calcification Rates'!$H$43)+0.1*'Calcification Rates'!$F$43*($A112+(2*'Calcification Rates'!$F$43))*'Calcification Rates'!$H$43</f>
        <v>23.233757166494705</v>
      </c>
      <c r="BQ112" s="2">
        <f>(2*('Calcification Rates'!$F$43-'Calcification Rates'!$G$43)*('Calcification Rates'!$H$43-'Calcification Rates'!$I$43))+(0.1*('Calcification Rates'!$F$43-'Calcification Rates'!$G$43)*($A112+(2*'Calcification Rates'!$F$43-'Calcification Rates'!$G$43)))*('Calcification Rates'!$H$43-'Calcification Rates'!$I$43)</f>
        <v>13.561764724659202</v>
      </c>
      <c r="BR112" s="2">
        <f>(2*('Calcification Rates'!$F$43+'Calcification Rates'!$G$43)*('Calcification Rates'!$H$43+'Calcification Rates'!$I$43))+(0.1*('Calcification Rates'!$F$43+'Calcification Rates'!$G$43)*($A112+(2*'Calcification Rates'!$F$43+'Calcification Rates'!$G$43)))*('Calcification Rates'!$H$43+'Calcification Rates'!$I$43)</f>
        <v>35.468605243909366</v>
      </c>
      <c r="BS112" s="2">
        <f>$A112*'Calcification Rates'!$F$44*'Calcification Rates'!$H$44</f>
        <v>175.59397777777778</v>
      </c>
      <c r="BT112" s="2">
        <f>$A112*('Calcification Rates'!$F$44-'Calcification Rates'!$G$44)*('Calcification Rates'!$H$44-'Calcification Rates'!$I$44)</f>
        <v>130.66774921178396</v>
      </c>
      <c r="BU112" s="2">
        <f>$A112*('Calcification Rates'!$F$44+'Calcification Rates'!$G$44)*('Calcification Rates'!$H$44+'Calcification Rates'!$I$44)</f>
        <v>225.56771320808707</v>
      </c>
      <c r="BV112" s="2">
        <f>(2*'Calcification Rates'!$F$45*'Calcification Rates'!$H$45)+0.1*'Calcification Rates'!$F$45*($A112+(2*'Calcification Rates'!$F$45))*'Calcification Rates'!$H$45</f>
        <v>23.233757166494705</v>
      </c>
      <c r="BW112" s="2">
        <f>(2*('Calcification Rates'!$F$45-'Calcification Rates'!$G$45)*('Calcification Rates'!$H$45-'Calcification Rates'!$I$45))+(0.1*('Calcification Rates'!$F$45-'Calcification Rates'!$G$45)*($A112+(2*'Calcification Rates'!$F$45-'Calcification Rates'!$G$45)))*('Calcification Rates'!$H$45-'Calcification Rates'!$I$45)</f>
        <v>13.561764724659202</v>
      </c>
      <c r="BX112" s="2">
        <f>(2*('Calcification Rates'!$F$45+'Calcification Rates'!$G$45)*('Calcification Rates'!$H$45+'Calcification Rates'!$I$45))+(0.1*('Calcification Rates'!$F$45+'Calcification Rates'!$G$45)*($A112+(2*'Calcification Rates'!$F$45+'Calcification Rates'!$G$45)))*('Calcification Rates'!$H$45+'Calcification Rates'!$I$45)</f>
        <v>35.468605243909366</v>
      </c>
      <c r="BY112" s="2">
        <f>$A112*'Calcification Rates'!$F$46*'Calcification Rates'!$H$46</f>
        <v>44.616</v>
      </c>
      <c r="BZ112" s="2">
        <f>$A112*('Calcification Rates'!$F$46-'Calcification Rates'!$G$46)*('Calcification Rates'!$H$46-'Calcification Rates'!$I$46)</f>
        <v>34.41075</v>
      </c>
      <c r="CA112" s="2">
        <f>$A112*('Calcification Rates'!$F$46+'Calcification Rates'!$G$46)*('Calcification Rates'!$H$46+'Calcification Rates'!$I$46)</f>
        <v>55.86075000000001</v>
      </c>
      <c r="CB112" s="2">
        <f>(2*'Calcification Rates'!$F$47*'Calcification Rates'!$H$47)+0.1*'Calcification Rates'!$F$47*(BL112+(2*'Calcification Rates'!$F$47))*'Calcification Rates'!$H$47</f>
        <v>39.30132867956123</v>
      </c>
      <c r="CC112" s="2">
        <f>(2*('Calcification Rates'!$F$47-'Calcification Rates'!$G$47)*('Calcification Rates'!$H$47-'Calcification Rates'!$I$47))+(0.1*('Calcification Rates'!$F$47-'Calcification Rates'!$G$47)*(BL112+(2*'Calcification Rates'!$F$47-'Calcification Rates'!$G$47)))*('Calcification Rates'!$H$47-'Calcification Rates'!$I$47)</f>
        <v>22.963419475001256</v>
      </c>
      <c r="CD112" s="2">
        <f>(2*('Calcification Rates'!$F$47+'Calcification Rates'!$G$47)*('Calcification Rates'!$H$47+'Calcification Rates'!$I$47))+(0.1*('Calcification Rates'!$F$47+'Calcification Rates'!$G$47)*(BL112+(2*'Calcification Rates'!$F$47+'Calcification Rates'!$G$47)))*('Calcification Rates'!$H$47+'Calcification Rates'!$I$47)</f>
        <v>59.93782811687722</v>
      </c>
      <c r="CE112" s="2">
        <f>(2*'Calcification Rates'!$F$48*'Calcification Rates'!$H$48)+0.1*'Calcification Rates'!$F$48*($A112+(2*'Calcification Rates'!$F$48))*'Calcification Rates'!$H$48</f>
        <v>23.233757166494705</v>
      </c>
      <c r="CF112" s="2">
        <f>(2*('Calcification Rates'!$F$48-'Calcification Rates'!$G$48)*('Calcification Rates'!$H$48-'Calcification Rates'!$I$48))+(0.1*('Calcification Rates'!$F$48-'Calcification Rates'!$G$48)*($A112+(2*'Calcification Rates'!$F$48-'Calcification Rates'!$G$48)))*('Calcification Rates'!$H$48-'Calcification Rates'!$I$48)</f>
        <v>13.561764724659202</v>
      </c>
      <c r="CG112" s="2">
        <f>(2*('Calcification Rates'!$F$48+'Calcification Rates'!$G$48)*('Calcification Rates'!$H$48+'Calcification Rates'!$I$48))+(0.1*('Calcification Rates'!$F$48+'Calcification Rates'!$G$48)*($A112+(2*'Calcification Rates'!$F$48+'Calcification Rates'!$G$48)))*('Calcification Rates'!$H$48+'Calcification Rates'!$I$48)</f>
        <v>35.468605243909366</v>
      </c>
      <c r="CH112" s="2">
        <f>((((1-'Calcification Rates'!$J$52)*$A112)*'Calcification Rates'!$F$52*0.1)+('Calcification Rates'!$J$52*$A112*'Calcification Rates'!$F$52))*'Calcification Rates'!$H$52</f>
        <v>243.61355479999997</v>
      </c>
      <c r="CI112" s="2">
        <f>((((1-'Calcification Rates'!$J$52)*$A112)*(('Calcification Rates'!$F$52-'Calcification Rates'!$G$52)*0.1))+('Calcification Rates'!$J$52*$A112*('Calcification Rates'!$F$52-'Calcification Rates'!$G$52)))*('Calcification Rates'!$H$52-'Calcification Rates'!$I$52)</f>
        <v>159.47285946802691</v>
      </c>
      <c r="CJ112" s="2">
        <f>((((1-'Calcification Rates'!$J$52)*$A112)*(('Calcification Rates'!$F$52+'Calcification Rates'!$G$52)*0.1))+('Calcification Rates'!$J$52*$A112*('Calcification Rates'!$F$52+'Calcification Rates'!$G$52)))*('Calcification Rates'!$H$52+'Calcification Rates'!$I$52)</f>
        <v>344.65833066712673</v>
      </c>
      <c r="CK112" s="2">
        <f>((((1-'Calcification Rates'!$J$53)*$A112)*'Calcification Rates'!$F$53*0.1)+('Calcification Rates'!$J$53*$A112*'Calcification Rates'!$F$53))*'Calcification Rates'!$H$53</f>
        <v>291.52908524000009</v>
      </c>
      <c r="CL112" s="2">
        <f>((((1-'Calcification Rates'!$J$53)*$A112)*(('Calcification Rates'!$F$53-'Calcification Rates'!$G$53)*0.1))+('Calcification Rates'!$J$53*$A112*('Calcification Rates'!$F$53-'Calcification Rates'!$G$53)))*('Calcification Rates'!$H$53-'Calcification Rates'!$I$53)</f>
        <v>201.76314497436553</v>
      </c>
      <c r="CM112" s="2">
        <f>((((1-'Calcification Rates'!$J$53)*$A112)*(('Calcification Rates'!$F$53+'Calcification Rates'!$G$53)*0.1))+('Calcification Rates'!$J$53*$A112*('Calcification Rates'!$F$53+'Calcification Rates'!$G$53)))*('Calcification Rates'!$H$53+'Calcification Rates'!$I$53)</f>
        <v>397.71925002812884</v>
      </c>
      <c r="CN112" s="2">
        <f>((((1-'Calcification Rates'!$J$54)*$A112)*'Calcification Rates'!$F$54*0.1)+('Calcification Rates'!$J$54*$A112*'Calcification Rates'!$F$54))*'Calcification Rates'!$H$54</f>
        <v>248.55161383673658</v>
      </c>
      <c r="CO112" s="2">
        <f>((((1-'Calcification Rates'!$J$54)*$A112)*(('Calcification Rates'!$F$54-'Calcification Rates'!$G$54)*0.1))+('Calcification Rates'!$J$54*$A112*('Calcification Rates'!$F$54-'Calcification Rates'!$G$54)))*('Calcification Rates'!$H$54-'Calcification Rates'!$I$54)</f>
        <v>177.7736623302938</v>
      </c>
      <c r="CP112" s="2">
        <f>((((1-'Calcification Rates'!$J$54)*$A112)*(('Calcification Rates'!$F$54+'Calcification Rates'!$G$54)*0.1))+('Calcification Rates'!$J$54*$A112*('Calcification Rates'!$F$54+'Calcification Rates'!$G$54)))*('Calcification Rates'!$H$54+'Calcification Rates'!$I$54)</f>
        <v>330.57947976028493</v>
      </c>
      <c r="CQ112" s="2">
        <f>((((1-'Calcification Rates'!$J$55)*$A112)*'Calcification Rates'!$F$55*0.1)+('Calcification Rates'!$J$55*$A112*'Calcification Rates'!$F$55))*'Calcification Rates'!$H$55</f>
        <v>248.57062249479168</v>
      </c>
      <c r="CR112" s="2">
        <f>((((1-'Calcification Rates'!$J$55)*$A112)*(('Calcification Rates'!$F$55-'Calcification Rates'!$G$55)*0.1))+('Calcification Rates'!$J$55*$A112*('Calcification Rates'!$F$55-'Calcification Rates'!$G$55)))*('Calcification Rates'!$H$55-'Calcification Rates'!$I$55)</f>
        <v>181.63702147583521</v>
      </c>
      <c r="CS112" s="2">
        <f>((((1-'Calcification Rates'!$J$55)*$A112)*(('Calcification Rates'!$F$55+'Calcification Rates'!$G$55)*0.1))+('Calcification Rates'!$J$55*$A112*('Calcification Rates'!$F$55+'Calcification Rates'!$G$55)))*('Calcification Rates'!$H$55+'Calcification Rates'!$I$55)</f>
        <v>325.68306844273053</v>
      </c>
      <c r="CT112" s="2">
        <f>((((1-'Calcification Rates'!$J$56)*$A112)*'Calcification Rates'!$F$56*0.1)+('Calcification Rates'!$J$56*$A112*'Calcification Rates'!$F$56))*'Calcification Rates'!$H$56</f>
        <v>240.09330216666666</v>
      </c>
      <c r="CU112" s="2">
        <f>((((1-'Calcification Rates'!$J$56)*$A112)*(('Calcification Rates'!$F$56-'Calcification Rates'!$G$56)*0.1))+('Calcification Rates'!$J$56*$A112*('Calcification Rates'!$F$56-'Calcification Rates'!$G$56)))*('Calcification Rates'!$H$56-'Calcification Rates'!$I$56)</f>
        <v>177.90780027770634</v>
      </c>
      <c r="CV112" s="2">
        <f>((((1-'Calcification Rates'!$J$56)*$A112)*(('Calcification Rates'!$F$56+'Calcification Rates'!$G$56)*0.1))+('Calcification Rates'!$J$56*$A112*('Calcification Rates'!$F$56+'Calcification Rates'!$G$56)))*('Calcification Rates'!$H$56+'Calcification Rates'!$I$56)</f>
        <v>311.42404610693541</v>
      </c>
      <c r="CW112" s="2">
        <f>((((1-'Calcification Rates'!$J$57)*$A112)*'Calcification Rates'!$F$57*0.1)+('Calcification Rates'!$J$57*$A112*'Calcification Rates'!$F$57))*'Calcification Rates'!$H$57</f>
        <v>245.54996812499999</v>
      </c>
      <c r="CX112" s="2">
        <f>((((1-'Calcification Rates'!$J$57)*$A112)*(('Calcification Rates'!$F$57-'Calcification Rates'!$G$57)*0.1))+('Calcification Rates'!$J$57*$A112*('Calcification Rates'!$F$57-'Calcification Rates'!$G$57)))*('Calcification Rates'!$H$57-'Calcification Rates'!$I$57)</f>
        <v>160.80128102023454</v>
      </c>
      <c r="CY112" s="2">
        <f>((((1-'Calcification Rates'!$J$57)*$A112)*(('Calcification Rates'!$F$57+'Calcification Rates'!$G$57)*0.1))+('Calcification Rates'!$J$57*$A112*('Calcification Rates'!$F$57+'Calcification Rates'!$G$57)))*('Calcification Rates'!$H$57+'Calcification Rates'!$I$57)</f>
        <v>345.54072531527947</v>
      </c>
      <c r="CZ112" s="2">
        <f>((((1-'Calcification Rates'!$J$58)*$A112)*'Calcification Rates'!$F$58*0.1)+('Calcification Rates'!$J$58*$A112*'Calcification Rates'!$F$58))*'Calcification Rates'!$H$58</f>
        <v>248.55161383673658</v>
      </c>
      <c r="DA112" s="2">
        <f>((((1-'Calcification Rates'!$J$58)*$A112)*(('Calcification Rates'!$F$58-'Calcification Rates'!$G$58)*0.1))+('Calcification Rates'!$J$58*$A112*('Calcification Rates'!$F$58-'Calcification Rates'!$G$58)))*('Calcification Rates'!$H$58-'Calcification Rates'!$I$58)</f>
        <v>177.7736623302938</v>
      </c>
      <c r="DB112" s="2">
        <f>((((1-'Calcification Rates'!$J$58)*$A112)*(('Calcification Rates'!$F$58+'Calcification Rates'!$G$58)*0.1))+('Calcification Rates'!$J$58*$A112*('Calcification Rates'!$F$58+'Calcification Rates'!$G$58)))*('Calcification Rates'!$H$58+'Calcification Rates'!$I$58)</f>
        <v>330.57947976028493</v>
      </c>
      <c r="DC112" s="2">
        <f>((((1-'Calcification Rates'!$J$59)*$A112)*'Calcification Rates'!$F$59*0.1)+('Calcification Rates'!$J$59*$A112*'Calcification Rates'!$F$59))*'Calcification Rates'!$H$59</f>
        <v>206.04590160000001</v>
      </c>
      <c r="DD112" s="2">
        <f>((((1-'Calcification Rates'!$J$59)*$A112)*(('Calcification Rates'!$F$59-'Calcification Rates'!$G$59)*0.1))+('Calcification Rates'!$J$59*$A112*('Calcification Rates'!$F$59-'Calcification Rates'!$G$59)))*('Calcification Rates'!$H$59-'Calcification Rates'!$I$59)</f>
        <v>159.84008699999998</v>
      </c>
      <c r="DE112" s="2">
        <f>((((1-'Calcification Rates'!$J$59)*$A112)*(('Calcification Rates'!$F$59+'Calcification Rates'!$G$59)*0.1))+('Calcification Rates'!$J$59*$A112*('Calcification Rates'!$F$59+'Calcification Rates'!$G$59)))*('Calcification Rates'!$H$59+'Calcification Rates'!$I$59)</f>
        <v>256.63311959999999</v>
      </c>
      <c r="DF112" s="2">
        <f>((((1-'Calcification Rates'!$J$60)*$A112)*'Calcification Rates'!$F$60*0.1)+('Calcification Rates'!$J$60*$A112*'Calcification Rates'!$F$60))*'Calcification Rates'!$H$60</f>
        <v>267.68789890243903</v>
      </c>
      <c r="DG112" s="2">
        <f>((((1-'Calcification Rates'!$J$60)*$A112)*(('Calcification Rates'!$F$60-'Calcification Rates'!$G$60)*0.1))+('Calcification Rates'!$J$60*$A112*('Calcification Rates'!$F$60-'Calcification Rates'!$G$60)))*('Calcification Rates'!$H$60-'Calcification Rates'!$I$60)</f>
        <v>204.51672553870341</v>
      </c>
      <c r="DH112" s="2">
        <f>((((1-'Calcification Rates'!$J$60)*$A112)*(('Calcification Rates'!$F$60+'Calcification Rates'!$G$60)*0.1))+('Calcification Rates'!$J$60*$A112*('Calcification Rates'!$F$60+'Calcification Rates'!$G$60)))*('Calcification Rates'!$H$60+'Calcification Rates'!$I$60)</f>
        <v>339.10159014976671</v>
      </c>
      <c r="DI112" s="2">
        <f>((((1-'Calcification Rates'!$J$61)*$A112)*'Calcification Rates'!$F$61*0.1)+('Calcification Rates'!$J$61*$A112*'Calcification Rates'!$F$61))*'Calcification Rates'!$H$61</f>
        <v>248.55161383673658</v>
      </c>
      <c r="DJ112" s="2">
        <f>((((1-'Calcification Rates'!$J$61)*$A112)*(('Calcification Rates'!$F$61-'Calcification Rates'!$G$61)*0.1))+('Calcification Rates'!$J$61*$A112*('Calcification Rates'!$F$61-'Calcification Rates'!$G$61)))*('Calcification Rates'!$H$61-'Calcification Rates'!$I$61)</f>
        <v>177.7736623302938</v>
      </c>
      <c r="DK112" s="2">
        <f>((((1-'Calcification Rates'!$J$61)*$A112)*(('Calcification Rates'!$F$61+'Calcification Rates'!$G$61)*0.1))+('Calcification Rates'!$J$61*$A112*('Calcification Rates'!$F$61+'Calcification Rates'!$G$61)))*('Calcification Rates'!$H$61+'Calcification Rates'!$I$61)</f>
        <v>330.57947976028493</v>
      </c>
      <c r="DL112" s="2">
        <f>(2*'Calcification Rates'!$F$62*'Calcification Rates'!$H$62)+0.1*'Calcification Rates'!$F$62*(CV112+(2*'Calcification Rates'!$F$62))*'Calcification Rates'!$H$62</f>
        <v>58.572486829578914</v>
      </c>
      <c r="DM112" s="2">
        <f>(2*('Calcification Rates'!$F$62-'Calcification Rates'!$G$62)*('Calcification Rates'!$H$62-'Calcification Rates'!$I$62))+(0.1*('Calcification Rates'!$F$62-'Calcification Rates'!$G$62)*(CV112+(2*'Calcification Rates'!$F$62-'Calcification Rates'!$G$62)))*('Calcification Rates'!$H$62-'Calcification Rates'!$I$62)</f>
        <v>34.239596177769705</v>
      </c>
      <c r="DN112" s="2">
        <f>(2*('Calcification Rates'!$F$62+'Calcification Rates'!$G$62)*('Calcification Rates'!$H$62+'Calcification Rates'!$I$62))+(0.1*('Calcification Rates'!$F$62+'Calcification Rates'!$G$62)*(CV112+(2*'Calcification Rates'!$F$62+'Calcification Rates'!$G$62)))*('Calcification Rates'!$H$62+'Calcification Rates'!$I$62)</f>
        <v>89.285776772933772</v>
      </c>
      <c r="DO112" s="2">
        <f>((((((((($A112*2)/PI())/2)+'Calcification Rates'!$F$63)^2)*PI())/2))-((((((($A112*2)/PI())/2)^2)*PI())/2)))*'Calcification Rates'!$H$63</f>
        <v>116.88901764881496</v>
      </c>
      <c r="DP112" s="2">
        <f>((((((((($A112*2)/PI())/2)+('Calcification Rates'!$F$63-'Calcification Rates'!$G$63))^2)*PI())/2))-((((((($A112*2)/PI())/2)^2)*PI())/2)))*('Calcification Rates'!$H$63-'Calcification Rates'!$I$63)</f>
        <v>86.145390790502958</v>
      </c>
      <c r="DQ112" s="2">
        <f>((((((((($A112*2)/PI())/2)+('Calcification Rates'!$F$63+'Calcification Rates'!$G$63))^2)*PI())/2))-((((((($A112*2)/PI())/2)^2)*PI())/2)))*('Calcification Rates'!$H$63+'Calcification Rates'!$I$63)</f>
        <v>151.0504178089738</v>
      </c>
      <c r="DR112" s="2">
        <f>(2*'Calcification Rates'!$F$64*'Calcification Rates'!$H$64)+0.1*'Calcification Rates'!$F$64*($A112+(2*'Calcification Rates'!$F$64))*'Calcification Rates'!$H$64</f>
        <v>23.233757166494705</v>
      </c>
      <c r="DS112" s="2">
        <f>(2*('Calcification Rates'!$F$64-'Calcification Rates'!$G$64)*('Calcification Rates'!$H$64-'Calcification Rates'!$I$64))+(0.1*('Calcification Rates'!$F$64-'Calcification Rates'!$G$64)*($A112+(2*'Calcification Rates'!$F$64-'Calcification Rates'!$G$64)))*('Calcification Rates'!$H$64-'Calcification Rates'!$I$64)</f>
        <v>13.561764724659202</v>
      </c>
      <c r="DT112" s="2">
        <f>(2*('Calcification Rates'!$F$64+'Calcification Rates'!$G$64)*('Calcification Rates'!$H$64+'Calcification Rates'!$I$64))+(0.1*('Calcification Rates'!$F$64+'Calcification Rates'!$G$64)*($A112+(2*'Calcification Rates'!$F$64+'Calcification Rates'!$G$64)))*('Calcification Rates'!$H$64+'Calcification Rates'!$I$64)</f>
        <v>35.468605243909366</v>
      </c>
      <c r="DU112" s="2">
        <f>((((((((($A112*2)/PI())/2)+'Calcification Rates'!$F$65)^2)*PI())/2))-((((((($A112*2)/PI())/2)^2)*PI())/2)))*'Calcification Rates'!$H$65</f>
        <v>116.88901764881496</v>
      </c>
      <c r="DV112" s="2">
        <f>((((((((($A112*2)/PI())/2)+('Calcification Rates'!$F$65-'Calcification Rates'!$G$65))^2)*PI())/2))-((((((($A112*2)/PI())/2)^2)*PI())/2)))*('Calcification Rates'!$H$65-'Calcification Rates'!$I$65)</f>
        <v>86.145390790502958</v>
      </c>
      <c r="DW112" s="2">
        <f>((((((((($A112*2)/PI())/2)+('Calcification Rates'!$F$65+'Calcification Rates'!$G$65))^2)*PI())/2))-((((((($A112*2)/PI())/2)^2)*PI())/2)))*('Calcification Rates'!$H$65+'Calcification Rates'!$I$65)</f>
        <v>151.0504178089738</v>
      </c>
      <c r="DX112" s="2">
        <f>(2*'Calcification Rates'!$F$66*'Calcification Rates'!$H$66)+0.1*'Calcification Rates'!$F$66*(DH112+(2*'Calcification Rates'!$F$66))*'Calcification Rates'!$H$66</f>
        <v>63.428358139742443</v>
      </c>
      <c r="DY112" s="2">
        <f>(2*('Calcification Rates'!$F$66-'Calcification Rates'!$G$66)*('Calcification Rates'!$H$66-'Calcification Rates'!$I$66))+(0.1*('Calcification Rates'!$F$66-'Calcification Rates'!$G$66)*(DH112+(2*'Calcification Rates'!$F$66-'Calcification Rates'!$G$66)))*('Calcification Rates'!$H$66-'Calcification Rates'!$I$66)</f>
        <v>37.080923227916784</v>
      </c>
      <c r="DZ112" s="2">
        <f>(2*('Calcification Rates'!$F$66+'Calcification Rates'!$G$66)*('Calcification Rates'!$H$66+'Calcification Rates'!$I$66))+(0.1*('Calcification Rates'!$F$66+'Calcification Rates'!$G$66)*(DH112+(2*'Calcification Rates'!$F$66+'Calcification Rates'!$G$66)))*('Calcification Rates'!$H$66+'Calcification Rates'!$I$66)</f>
        <v>96.680758474693434</v>
      </c>
      <c r="EA112" s="2">
        <f>((((((((($A112*2)/PI())/2)+'Calcification Rates'!$F$67)^2)*PI())/2))-((((((($A112*2)/PI())/2)^2)*PI())/2)))*'Calcification Rates'!$H$67</f>
        <v>116.88901764881496</v>
      </c>
      <c r="EB112" s="2">
        <f>((((((((($A112*2)/PI())/2)+('Calcification Rates'!$F$67-'Calcification Rates'!$G$67))^2)*PI())/2))-((((((($A112*2)/PI())/2)^2)*PI())/2)))*('Calcification Rates'!$H$67-'Calcification Rates'!$I$67)</f>
        <v>86.145390790502958</v>
      </c>
      <c r="EC112" s="2">
        <f>((((((((($A112*2)/PI())/2)+('Calcification Rates'!$F$67+'Calcification Rates'!$G$67))^2)*PI())/2))-((((((($A112*2)/PI())/2)^2)*PI())/2)))*('Calcification Rates'!$H$67+'Calcification Rates'!$I$67)</f>
        <v>151.0504178089738</v>
      </c>
      <c r="ED112" s="2">
        <f>((((((((($A112*2)/PI())/2)+'Calcification Rates'!$F$68)^2)*PI())/2))-((((((($A112*2)/PI())/2)^2)*PI())/2)))*'Calcification Rates'!$H$68</f>
        <v>116.88901764881496</v>
      </c>
      <c r="EE112" s="2">
        <f>((((((((($A112*2)/PI())/2)+('Calcification Rates'!$F$68-'Calcification Rates'!$G$68))^2)*PI())/2))-((((((($A112*2)/PI())/2)^2)*PI())/2)))*('Calcification Rates'!$H$68-'Calcification Rates'!$I$68)</f>
        <v>86.145390790502958</v>
      </c>
      <c r="EF112" s="2">
        <f>((((((((($A112*2)/PI())/2)+('Calcification Rates'!$F$68+'Calcification Rates'!$G$68))^2)*PI())/2))-((((((($A112*2)/PI())/2)^2)*PI())/2)))*('Calcification Rates'!$H$68+'Calcification Rates'!$I$68)</f>
        <v>151.0504178089738</v>
      </c>
      <c r="EG112" s="2">
        <f>((((1-'Calcification Rates'!$J$69)*$A112)*'Calcification Rates'!$F$69*0.1)+('Calcification Rates'!$J$69*$A112*'Calcification Rates'!$F$69))*'Calcification Rates'!$H$69</f>
        <v>33.761964500000012</v>
      </c>
      <c r="EH112" s="2">
        <f>((((1-'Calcification Rates'!$J$69)*EC112)*(('Calcification Rates'!$F$69-'Calcification Rates'!$G$69)*0.1))+('Calcification Rates'!$J$69*EC112*('Calcification Rates'!$F$69-'Calcification Rates'!$G$69)))*('Calcification Rates'!$H$69-'Calcification Rates'!$I$69)</f>
        <v>34.259400807880589</v>
      </c>
      <c r="EI112" s="2">
        <f>((((1-'Calcification Rates'!$J$69)*EC112)*(('Calcification Rates'!$F$69+'Calcification Rates'!$G$69)*0.1))+('Calcification Rates'!$J$69*EC112*('Calcification Rates'!$F$69+'Calcification Rates'!$G$69)))*('Calcification Rates'!$H$69+'Calcification Rates'!$I$69)</f>
        <v>59.750813016620484</v>
      </c>
      <c r="EJ112" s="2">
        <f>(2*'Calcification Rates'!$F$70*'Calcification Rates'!$H$70)+0.1*'Calcification Rates'!$F$70*(DT112+(2*'Calcification Rates'!$F$70))*'Calcification Rates'!$H$70</f>
        <v>10.15763809529007</v>
      </c>
      <c r="EK112" s="2">
        <f>(2*('Calcification Rates'!$F$70-'Calcification Rates'!$G$70)*('Calcification Rates'!$H$70-'Calcification Rates'!$I$70))+(0.1*('Calcification Rates'!$F$70-'Calcification Rates'!$G$70)*(DT112+(2*'Calcification Rates'!$F$70-'Calcification Rates'!$G$70)))*('Calcification Rates'!$H$70-'Calcification Rates'!$I$70)</f>
        <v>5.9105053615467416</v>
      </c>
      <c r="EL112" s="2">
        <f>(2*('Calcification Rates'!$F$70+'Calcification Rates'!$G$70)*('Calcification Rates'!$H$70+'Calcification Rates'!$I$70))+(0.1*('Calcification Rates'!$F$70+'Calcification Rates'!$G$70)*(DT112+(2*'Calcification Rates'!$F$70+'Calcification Rates'!$G$70)))*('Calcification Rates'!$H$70+'Calcification Rates'!$I$70)</f>
        <v>15.55505006809636</v>
      </c>
      <c r="EM112" s="2">
        <f>((((1-'Calcification Rates'!$J$71)*$A112)*'Calcification Rates'!$F$71*0.1)+('Calcification Rates'!$J$71*$A112*'Calcification Rates'!$F$71))*'Calcification Rates'!$H$71</f>
        <v>248.55161383673658</v>
      </c>
      <c r="EN112" s="2">
        <f>((((1-'Calcification Rates'!$J$71)*$A112)*(('Calcification Rates'!$F$71-'Calcification Rates'!$G$71)*0.1))+('Calcification Rates'!$J$71*$A112*('Calcification Rates'!$F$71-'Calcification Rates'!$G$71)))*('Calcification Rates'!$H$71-'Calcification Rates'!$I$71)</f>
        <v>177.7736623302938</v>
      </c>
      <c r="EO112" s="2">
        <f>((((1-'Calcification Rates'!$J$71)*$A112)*(('Calcification Rates'!$F$71+'Calcification Rates'!$G$71)*0.1))+('Calcification Rates'!$J$71*$A112*('Calcification Rates'!$F$71+'Calcification Rates'!$G$71)))*('Calcification Rates'!$H$71+'Calcification Rates'!$I$71)</f>
        <v>330.57947976028493</v>
      </c>
      <c r="EP112" s="2">
        <f>(2*'Calcification Rates'!$F$72*'Calcification Rates'!$H$72)+0.1*'Calcification Rates'!$F$72*($A112+(2*'Calcification Rates'!$F$72))*'Calcification Rates'!$H$72</f>
        <v>23.233757166494705</v>
      </c>
      <c r="EQ112" s="2">
        <f>(2*('Calcification Rates'!$F$72-'Calcification Rates'!$G$72)*('Calcification Rates'!$H$72-'Calcification Rates'!$I$72))+(0.1*('Calcification Rates'!$F$72-'Calcification Rates'!$G$72)*($A112+(2*'Calcification Rates'!$F$72-'Calcification Rates'!$G$72)))*('Calcification Rates'!$H$72-'Calcification Rates'!$I$72)</f>
        <v>13.561764724659202</v>
      </c>
      <c r="ER112" s="2">
        <f>(2*('Calcification Rates'!$F$72+'Calcification Rates'!$G$72)*('Calcification Rates'!$H$72+'Calcification Rates'!$I$72))+(0.1*('Calcification Rates'!$F$72+'Calcification Rates'!$G$72)*($A112+(2*'Calcification Rates'!$F$72+'Calcification Rates'!$G$72)))*('Calcification Rates'!$H$72+'Calcification Rates'!$I$72)</f>
        <v>35.468605243909366</v>
      </c>
      <c r="ES112" s="2">
        <f>$A112*'Calcification Rates'!$F$73*'Calcification Rates'!$H$73</f>
        <v>148.50000000000003</v>
      </c>
      <c r="ET112" s="2">
        <f>$A112*('Calcification Rates'!$F$73-'Calcification Rates'!$G$73)*('Calcification Rates'!$H$73-'Calcification Rates'!$I$73)</f>
        <v>103.97090000000001</v>
      </c>
      <c r="EU112" s="2">
        <f>$A112*('Calcification Rates'!$F$73+'Calcification Rates'!$G$73)*('Calcification Rates'!$H$73+'Calcification Rates'!$I$73)</f>
        <v>200.90840000000003</v>
      </c>
      <c r="EV112" s="2">
        <f>(2*'Calcification Rates'!$F$74*'Calcification Rates'!$H$74)+0.1*'Calcification Rates'!$F$74*($A112+(2*'Calcification Rates'!$F$74))*'Calcification Rates'!$H$74</f>
        <v>23.233757166494705</v>
      </c>
      <c r="EW112" s="2">
        <f>(2*('Calcification Rates'!$F$74-'Calcification Rates'!$G$74)*('Calcification Rates'!$H$74-'Calcification Rates'!$I$74))+(0.1*('Calcification Rates'!$F$74-'Calcification Rates'!$G$74)*($A112+(2*'Calcification Rates'!$F$74-'Calcification Rates'!$G$74)))*('Calcification Rates'!$H$74-'Calcification Rates'!$I$74)</f>
        <v>13.561764724659202</v>
      </c>
      <c r="EX112" s="2">
        <f>(2*('Calcification Rates'!$F$74+'Calcification Rates'!$G$74)*('Calcification Rates'!$H$74+'Calcification Rates'!$I$74))+(0.1*('Calcification Rates'!$F$74+'Calcification Rates'!$G$74)*($A112+(2*'Calcification Rates'!$F$74+'Calcification Rates'!$G$74)))*('Calcification Rates'!$H$74+'Calcification Rates'!$I$74)</f>
        <v>35.468605243909366</v>
      </c>
      <c r="EY112" s="2">
        <f>$A112*'Calcification Rates'!$F$75*'Calcification Rates'!$H$75</f>
        <v>92.743185034013621</v>
      </c>
      <c r="EZ112" s="2">
        <f>$A112*('Calcification Rates'!$F$75-'Calcification Rates'!$G$75)*('Calcification Rates'!$H$75-'Calcification Rates'!$I$75)</f>
        <v>71.995122254100792</v>
      </c>
      <c r="FA112" s="2">
        <f>$A112*('Calcification Rates'!$F$75+'Calcification Rates'!$G$75)*('Calcification Rates'!$H$75+'Calcification Rates'!$I$75)</f>
        <v>115.90416017562438</v>
      </c>
      <c r="FB112" s="2">
        <f>((((1-'Calcification Rates'!$J$76)*$A112)*'Calcification Rates'!$F$76*0.1)+('Calcification Rates'!$J$76*$A112*'Calcification Rates'!$F$76))*'Calcification Rates'!$H$76</f>
        <v>63.498599999999996</v>
      </c>
      <c r="FC112" s="2">
        <f>((((1-'Calcification Rates'!$J$76)*$A112)*(('Calcification Rates'!$F$76-'Calcification Rates'!$G$76)*0.1))+('Calcification Rates'!$J$76*$A112*('Calcification Rates'!$F$76-'Calcification Rates'!$G$76)))*('Calcification Rates'!$H$76-'Calcification Rates'!$I$76)</f>
        <v>44.443375680000003</v>
      </c>
      <c r="FD112" s="2">
        <f>((((1-'Calcification Rates'!$J$76)*$A112)*(('Calcification Rates'!$F$76+'Calcification Rates'!$G$76)*0.1))+('Calcification Rates'!$J$76*$A112*('Calcification Rates'!$F$76+'Calcification Rates'!$G$76)))*('Calcification Rates'!$H$76+'Calcification Rates'!$I$76)</f>
        <v>85.929127680000008</v>
      </c>
      <c r="FE112" s="113">
        <f>$A112*'Calcification Rates'!$F$77*'Calcification Rates'!$H$77</f>
        <v>194.70000000000002</v>
      </c>
      <c r="FF112" s="113">
        <f>$A112*('Calcification Rates'!$F$77-'Calcification Rates'!$G$77)*('Calcification Rates'!$H$77-'Calcification Rates'!$I$77)</f>
        <v>136.05900000000003</v>
      </c>
      <c r="FG112" s="113">
        <f>$A112*('Calcification Rates'!$F$77+'Calcification Rates'!$G$77)*('Calcification Rates'!$H$77+'Calcification Rates'!$I$77)</f>
        <v>263.78000000000003</v>
      </c>
      <c r="FH112" s="113">
        <f>$A112*'Calcification Rates'!$F$81*'Calcification Rates'!$H$81</f>
        <v>19.579999999999998</v>
      </c>
      <c r="FI112" s="113">
        <f>$A112*('Calcification Rates'!$F$81-'Calcification Rates'!$G$81)*('Calcification Rates'!$H$81-'Calcification Rates'!$I$81)</f>
        <v>11.11</v>
      </c>
      <c r="FJ112" s="113">
        <f>$A112*('Calcification Rates'!$F$81+'Calcification Rates'!$G$81)*('Calcification Rates'!$H$81+'Calcification Rates'!$I$81)</f>
        <v>28.05</v>
      </c>
      <c r="FK112" s="113">
        <f>$A112*'Calcification Rates'!$F$84*'Calcification Rates'!$H$84</f>
        <v>19.579999999999998</v>
      </c>
      <c r="FL112" s="113">
        <f>$A112*('Calcification Rates'!$F$84-'Calcification Rates'!$G$84)*('Calcification Rates'!$H$84-'Calcification Rates'!$I$84)</f>
        <v>11.11</v>
      </c>
      <c r="FM112" s="113">
        <f>$A112*('Calcification Rates'!$F$84+'Calcification Rates'!$G$84)*('Calcification Rates'!$H$84+'Calcification Rates'!$I$84)</f>
        <v>28.05</v>
      </c>
    </row>
    <row r="113" spans="1:169" x14ac:dyDescent="0.3">
      <c r="A113" s="1">
        <v>111</v>
      </c>
      <c r="B113" s="2">
        <f>((((1-'Calcification Rates'!$J$11)*A113)*'Calcification Rates'!$F$11*0.1)+('Calcification Rates'!$J$11*A113*'Calcification Rates'!$F$11))*'Calcification Rates'!$H$11</f>
        <v>250.81117396252509</v>
      </c>
      <c r="C113" s="2">
        <f>((((1-'Calcification Rates'!$J$11)*A113)*(('Calcification Rates'!$F$11-'Calcification Rates'!$G$11)*0.1))+('Calcification Rates'!$J$11*A113*('Calcification Rates'!$F$11-'Calcification Rates'!$G$11)))*('Calcification Rates'!$H$11-'Calcification Rates'!$I$11)</f>
        <v>179.38978653329644</v>
      </c>
      <c r="D113" s="2">
        <f>((((1-'Calcification Rates'!$J$11)*A113)*(('Calcification Rates'!$F$11+'Calcification Rates'!$G$11)*0.1))+('Calcification Rates'!$J$11*A113*('Calcification Rates'!$F$11+'Calcification Rates'!$G$11)))*('Calcification Rates'!$H$11+'Calcification Rates'!$I$11)</f>
        <v>333.58474775810566</v>
      </c>
      <c r="E113" s="2">
        <f>((((1-'Calcification Rates'!$J$12)*A113)*'Calcification Rates'!$F$12*0.1)+('Calcification Rates'!$J$12*A113*'Calcification Rates'!$F$12))*'Calcification Rates'!$H$12</f>
        <v>43.545556880528494</v>
      </c>
      <c r="F113" s="2">
        <f>((((1-'Calcification Rates'!$J$12)*A113)*(('Calcification Rates'!$F$12-'Calcification Rates'!$G$12)*0.1))+('Calcification Rates'!$J$12*A113*('Calcification Rates'!$F$12-'Calcification Rates'!$G$12)))*('Calcification Rates'!$H$12-'Calcification Rates'!$I$12)</f>
        <v>32.831243984013611</v>
      </c>
      <c r="G113" s="2">
        <f>((((1-'Calcification Rates'!$J$12)*A113)*(('Calcification Rates'!$F$12+'Calcification Rates'!$G$12)*0.1))+('Calcification Rates'!$J$12*A113*('Calcification Rates'!$F$12+'Calcification Rates'!$G$12)))*('Calcification Rates'!$H$12+'Calcification Rates'!$I$12)</f>
        <v>55.625532770378513</v>
      </c>
      <c r="H113" s="2">
        <f>(2*'Calcification Rates'!$F$13*'Calcification Rates'!$H$13)+0.1*'Calcification Rates'!$F$13*(A113+(2*'Calcification Rates'!$F$13))*'Calcification Rates'!$H$13</f>
        <v>23.40920160992686</v>
      </c>
      <c r="I113" s="2">
        <f>(2*('Calcification Rates'!$F$13-'Calcification Rates'!$G$13)*('Calcification Rates'!$H$13-'Calcification Rates'!$I$13))+(0.1*('Calcification Rates'!$F$13-'Calcification Rates'!$G$13)*(A113+(2*'Calcification Rates'!$F$13-'Calcification Rates'!$G$13)))*('Calcification Rates'!$H$13-'Calcification Rates'!$I$13)</f>
        <v>13.66442293182347</v>
      </c>
      <c r="J113" s="2">
        <f>(2*('Calcification Rates'!$F$13+'Calcification Rates'!$G$13)*('Calcification Rates'!$H$13+'Calcification Rates'!$I$13))+(0.1*('Calcification Rates'!$F$13+'Calcification Rates'!$G$13)*(A113+(2*'Calcification Rates'!$F$13+'Calcification Rates'!$G$13)))*('Calcification Rates'!$H$13+'Calcification Rates'!$I$13)</f>
        <v>35.735788693796238</v>
      </c>
      <c r="K113" s="2">
        <f>(2*'Calcification Rates'!$F$14*'Calcification Rates'!$H$14)+0.1*'Calcification Rates'!$F$14*(A113+(2*'Calcification Rates'!$F$14))*'Calcification Rates'!$H$14</f>
        <v>43.481844566550045</v>
      </c>
      <c r="L113" s="2">
        <f>(2*('Calcification Rates'!$F$14-'Calcification Rates'!$G$14)*('Calcification Rates'!$H$14-'Calcification Rates'!$I$14))+(0.1*('Calcification Rates'!$F$14-'Calcification Rates'!$G$14)*(A113+(2*'Calcification Rates'!$F$14-'Calcification Rates'!$G$14)))*('Calcification Rates'!$H$14-'Calcification Rates'!$I$14)</f>
        <v>27.199876872172943</v>
      </c>
      <c r="M113" s="2">
        <f>(2*('Calcification Rates'!$F$14+'Calcification Rates'!$G$14)*('Calcification Rates'!$H$14+'Calcification Rates'!$I$14))+(0.1*('Calcification Rates'!$F$14+'Calcification Rates'!$G$14)*(A113+(2*'Calcification Rates'!$F$14+'Calcification Rates'!$G$14)))*('Calcification Rates'!$H$14+'Calcification Rates'!$I$14)</f>
        <v>63.612702632216653</v>
      </c>
      <c r="N113" s="2">
        <f>((((((((($A113*2)/PI())/2)+'Calcification Rates'!$F$15)^2)*PI())/2))-((((((($A113*2)/PI())/2)^2)*PI())/2)))*'Calcification Rates'!$H$15</f>
        <v>137.69614523074668</v>
      </c>
      <c r="O113" s="2">
        <f>((((((((($A113*2)/PI())/2)+('Calcification Rates'!$F$15-'Calcification Rates'!$G$15))^2)*PI())/2))-((((((($A113*2)/PI())/2)^2)*PI())/2)))*('Calcification Rates'!$H$15-'Calcification Rates'!$I$15)</f>
        <v>105.2144230466909</v>
      </c>
      <c r="P113" s="2">
        <f>((((((((($A113*2)/PI())/2)+('Calcification Rates'!$F$15+'Calcification Rates'!$G$15))^2)*PI())/2))-((((((($A113*2)/PI())/2)^2)*PI())/2)))*('Calcification Rates'!$H$15+'Calcification Rates'!$I$15)</f>
        <v>174.17722288910173</v>
      </c>
      <c r="Q113" s="2">
        <f>(2*'Calcification Rates'!$F$16*'Calcification Rates'!$H$16)+0.1*'Calcification Rates'!$F$16*(A113+(2*'Calcification Rates'!$F$16))*'Calcification Rates'!$H$16</f>
        <v>43.481844566550045</v>
      </c>
      <c r="R113" s="2">
        <f>(2*('Calcification Rates'!$F$16-'Calcification Rates'!$G$16)*('Calcification Rates'!$H$16-'Calcification Rates'!$I$16))+(0.1*('Calcification Rates'!$F$16-'Calcification Rates'!$G$16)*(A113+(2*'Calcification Rates'!$F$16-'Calcification Rates'!$G$16)))*('Calcification Rates'!$H$16-'Calcification Rates'!$I$16)</f>
        <v>27.199876872172943</v>
      </c>
      <c r="S113" s="2">
        <f>(2*('Calcification Rates'!$F$16+'Calcification Rates'!$G$16)*('Calcification Rates'!$H$16+'Calcification Rates'!$I$16))+(0.1*('Calcification Rates'!$F$16+'Calcification Rates'!$G$16)*(A113+(2*'Calcification Rates'!$F$16+'Calcification Rates'!$G$16)))*('Calcification Rates'!$H$16+'Calcification Rates'!$I$16)</f>
        <v>63.612702632216653</v>
      </c>
      <c r="T113" s="2">
        <f>$A113*'Calcification Rates'!$F$17*'Calcification Rates'!$H$17</f>
        <v>135.96306689980469</v>
      </c>
      <c r="U113" s="2">
        <f>$A113*('Calcification Rates'!$F$17-'Calcification Rates'!$G$17)*('Calcification Rates'!$H$17-'Calcification Rates'!$I$17)</f>
        <v>104.1019440360346</v>
      </c>
      <c r="V113" s="2">
        <f>$A113*('Calcification Rates'!$F$17+'Calcification Rates'!$G$17)*('Calcification Rates'!$H$17+'Calcification Rates'!$I$17)</f>
        <v>171.63582313075588</v>
      </c>
      <c r="W113" s="2">
        <f>$A113*'Calcification Rates'!$F$22*'Calcification Rates'!$H$22</f>
        <v>19.757999999999999</v>
      </c>
      <c r="X113" s="2">
        <f>$A113*('Calcification Rates'!$F$22-'Calcification Rates'!$G$22)*('Calcification Rates'!$H$22-'Calcification Rates'!$I$22)</f>
        <v>11.210999999999999</v>
      </c>
      <c r="Y113" s="2">
        <f>$A113*('Calcification Rates'!$F$22+'Calcification Rates'!$G$22)*('Calcification Rates'!$H$22+'Calcification Rates'!$I$22)</f>
        <v>28.305</v>
      </c>
      <c r="Z113" s="2">
        <f>((((((((($A113*2)/PI())/2)+'Calcification Rates'!$F$25)^2)*PI())/2))-((((((($A113*2)/PI())/2)^2)*PI())/2)))*'Calcification Rates'!$H$25</f>
        <v>205.63791029994221</v>
      </c>
      <c r="AA113" s="2">
        <f>((((((((($A113*2)/PI())/2)+('Calcification Rates'!$F$25-'Calcification Rates'!$G$25))^2)*PI())/2))-((((((($A113*2)/PI())/2)^2)*PI())/2)))*('Calcification Rates'!$H$25-'Calcification Rates'!$I$25)</f>
        <v>90.173154589725755</v>
      </c>
      <c r="AB113" s="2">
        <f>((((((((($A113*2)/PI())/2)+('Calcification Rates'!$F$25+'Calcification Rates'!$G$25))^2)*PI())/2))-((((((($A113*2)/PI())/2)^2)*PI())/2)))*('Calcification Rates'!$H$25+'Calcification Rates'!$I$25)</f>
        <v>322.74861101346437</v>
      </c>
      <c r="AC113" s="2">
        <f>((((((((($A113*2)/PI())/2)+'Calcification Rates'!$F$26)^2)*PI())/2))-((((((($A113*2)/PI())/2)^2)*PI())/2)))*'Calcification Rates'!$H$26</f>
        <v>205.63791029994221</v>
      </c>
      <c r="AD113" s="2">
        <f>((((((((($A113*2)/PI())/2)+('Calcification Rates'!$F$26-'Calcification Rates'!$G$26))^2)*PI())/2))-((((((($A113*2)/PI())/2)^2)*PI())/2)))*('Calcification Rates'!$H$26-'Calcification Rates'!$I$26)</f>
        <v>90.173154589725755</v>
      </c>
      <c r="AE113" s="2">
        <f>((((((((($A113*2)/PI())/2)+('Calcification Rates'!$F$26+'Calcification Rates'!$G$26))^2)*PI())/2))-((((((($A113*2)/PI())/2)^2)*PI())/2)))*('Calcification Rates'!$H$26+'Calcification Rates'!$I$26)</f>
        <v>322.74861101346437</v>
      </c>
      <c r="AF113" s="2">
        <f>((((((((($A113*2)/PI())/2)+'Calcification Rates'!$F$27)^2)*PI())/2))-((((((($A113*2)/PI())/2)^2)*PI())/2)))*'Calcification Rates'!$H$27</f>
        <v>205.63791029994221</v>
      </c>
      <c r="AG113" s="2">
        <f>((((((((($A113*2)/PI())/2)+('Calcification Rates'!$F$27-'Calcification Rates'!$G$27))^2)*PI())/2))-((((((($A113*2)/PI())/2)^2)*PI())/2)))*('Calcification Rates'!$H$27-'Calcification Rates'!$I$27)</f>
        <v>90.173154589725755</v>
      </c>
      <c r="AH113" s="2">
        <f>((((((((($A113*2)/PI())/2)+('Calcification Rates'!$F$27+'Calcification Rates'!$G$27))^2)*PI())/2))-((((((($A113*2)/PI())/2)^2)*PI())/2)))*('Calcification Rates'!$H$27+'Calcification Rates'!$I$27)</f>
        <v>322.74861101346437</v>
      </c>
      <c r="AI113" s="2">
        <f>$A113*'Calcification Rates'!$F$29*'Calcification Rates'!$H$29</f>
        <v>179.12069999999997</v>
      </c>
      <c r="AJ113" s="2">
        <f>$A113*('Calcification Rates'!$F$29-'Calcification Rates'!$G$29)*('Calcification Rates'!$H$29-'Calcification Rates'!$I$29)</f>
        <v>165.73187999999996</v>
      </c>
      <c r="AK113" s="2">
        <f>$A113*('Calcification Rates'!$F$29+'Calcification Rates'!$G$29)*('Calcification Rates'!$H$29+'Calcification Rates'!$I$29)</f>
        <v>192.50951999999995</v>
      </c>
      <c r="AL113" s="2">
        <f>(2*'Calcification Rates'!$F$30*'Calcification Rates'!$H$30)+0.1*'Calcification Rates'!$F$30*($A113+(2*'Calcification Rates'!$F$30))*'Calcification Rates'!$H$30</f>
        <v>23.40920160992686</v>
      </c>
      <c r="AM113" s="2">
        <f>(2*('Calcification Rates'!$F$30-'Calcification Rates'!$G$30)*('Calcification Rates'!$H$30-'Calcification Rates'!$I$30))+(0.1*('Calcification Rates'!$F$30-'Calcification Rates'!$G$30)*($A113+(2*'Calcification Rates'!$F$30-'Calcification Rates'!$G$30)))*('Calcification Rates'!$H$30-'Calcification Rates'!$I$30)</f>
        <v>13.66442293182347</v>
      </c>
      <c r="AN113" s="2">
        <f>(2*('Calcification Rates'!$F$30+'Calcification Rates'!$G$30)*('Calcification Rates'!$H$30+'Calcification Rates'!$I$30))+(0.1*('Calcification Rates'!$F$30+'Calcification Rates'!$G$30)*($A113+(2*'Calcification Rates'!$F$30+'Calcification Rates'!$G$30)))*('Calcification Rates'!$H$30+'Calcification Rates'!$I$30)</f>
        <v>35.735788693796238</v>
      </c>
      <c r="AO113" s="2">
        <f>((((((((($A113*2)/PI())/2)+'Calcification Rates'!$F$31)^2)*PI())/2))-((((((($A113*2)/PI())/2)^2)*PI())/2)))*'Calcification Rates'!$H$31</f>
        <v>367.52174807310564</v>
      </c>
      <c r="AP113" s="2">
        <f>((((((((($A113*2)/PI())/2)+('Calcification Rates'!$F$31-'Calcification Rates'!$G$31))^2)*PI())/2))-((((((($A113*2)/PI())/2)^2)*PI())/2)))*('Calcification Rates'!$H$31-'Calcification Rates'!$I$31)</f>
        <v>229.14526105706693</v>
      </c>
      <c r="AQ113" s="2">
        <f>((((((((($A113*2)/PI())/2)+('Calcification Rates'!$F$31+'Calcification Rates'!$G$31))^2)*PI())/2))-((((((($A113*2)/PI())/2)^2)*PI())/2)))*('Calcification Rates'!$H$31+'Calcification Rates'!$I$31)</f>
        <v>539.42931029013232</v>
      </c>
      <c r="AR113" s="2">
        <f>(2*'Calcification Rates'!$F$32*'Calcification Rates'!$H$32)+0.1*'Calcification Rates'!$F$32*($A113+(2*'Calcification Rates'!$F$32))*'Calcification Rates'!$H$32</f>
        <v>23.40920160992686</v>
      </c>
      <c r="AS113" s="2">
        <f>(2*('Calcification Rates'!$F$32-'Calcification Rates'!$G$32)*('Calcification Rates'!$H$32-'Calcification Rates'!$I$32))+(0.1*('Calcification Rates'!$F$32-'Calcification Rates'!$G$32)*($A113+(2*'Calcification Rates'!$F$32-'Calcification Rates'!$G$32)))*('Calcification Rates'!$H$32-'Calcification Rates'!$I$32)</f>
        <v>13.66442293182347</v>
      </c>
      <c r="AT113" s="2">
        <f>(2*('Calcification Rates'!$F$32+'Calcification Rates'!$G$32)*('Calcification Rates'!$H$32+'Calcification Rates'!$I$32))+(0.1*('Calcification Rates'!$F$32+'Calcification Rates'!$G$32)*($A113+(2*'Calcification Rates'!$F$32+'Calcification Rates'!$G$32)))*('Calcification Rates'!$H$32+'Calcification Rates'!$I$32)</f>
        <v>35.735788693796238</v>
      </c>
      <c r="AU113" s="2">
        <f>((((((((($A113*2)/PI())/2)+'Calcification Rates'!$F$36)^2)*PI())/2))-((((((($A113*2)/PI())/2)^2)*PI())/2)))*'Calcification Rates'!$H$36</f>
        <v>145.37058607038006</v>
      </c>
      <c r="AV113" s="2">
        <f>((((((((($A113*2)/PI())/2)+('Calcification Rates'!$F$36-'Calcification Rates'!$G$36))^2)*PI())/2))-((((((($A113*2)/PI())/2)^2)*PI())/2)))*('Calcification Rates'!$H$36-'Calcification Rates'!$I$36)</f>
        <v>111.65142351770602</v>
      </c>
      <c r="AW113" s="2">
        <f>((((((((($A113*2)/PI())/2)+('Calcification Rates'!$F$36+'Calcification Rates'!$G$36))^2)*PI())/2))-((((((($A113*2)/PI())/2)^2)*PI())/2)))*('Calcification Rates'!$H$36+'Calcification Rates'!$I$36)</f>
        <v>182.84132993535263</v>
      </c>
      <c r="AX113" s="2">
        <f>$A113*'Calcification Rates'!$F$37*'Calcification Rates'!$H$37</f>
        <v>143.45580482323234</v>
      </c>
      <c r="AY113" s="2">
        <f>$A113*('Calcification Rates'!$F$37-'Calcification Rates'!$G$37)*('Calcification Rates'!$H$37-'Calcification Rates'!$I$37)</f>
        <v>110.4277480963177</v>
      </c>
      <c r="AZ113" s="2">
        <f>$A113*('Calcification Rates'!$F$37+'Calcification Rates'!$G$37)*('Calcification Rates'!$H$37+'Calcification Rates'!$I$37)</f>
        <v>180.0303651798728</v>
      </c>
      <c r="BA113" s="2">
        <f>$A113*'Calcification Rates'!$F$38*'Calcification Rates'!$H$38</f>
        <v>213.505762</v>
      </c>
      <c r="BB113" s="2">
        <f>$A113*('Calcification Rates'!$F$38-'Calcification Rates'!$G$38)*('Calcification Rates'!$H$38-'Calcification Rates'!$I$38)</f>
        <v>162.90651963636367</v>
      </c>
      <c r="BC113" s="2">
        <f>$A113*('Calcification Rates'!$F$38+'Calcification Rates'!$G$38)*('Calcification Rates'!$H$38+'Calcification Rates'!$I$38)</f>
        <v>270.00139500000006</v>
      </c>
      <c r="BD113" s="2">
        <f>(2*'Calcification Rates'!$F$39*'Calcification Rates'!$H$39)+0.1*'Calcification Rates'!$F$39*(AN113+(2*'Calcification Rates'!$F$39))*'Calcification Rates'!$H$39</f>
        <v>10.204513946949756</v>
      </c>
      <c r="BE113" s="2">
        <f>(2*('Calcification Rates'!$F$39-'Calcification Rates'!$G$39)*('Calcification Rates'!$H$39-'Calcification Rates'!$I$39))+(0.1*('Calcification Rates'!$F$39-'Calcification Rates'!$G$39)*(AN113+(2*'Calcification Rates'!$F$39-'Calcification Rates'!$G$39)))*('Calcification Rates'!$H$39-'Calcification Rates'!$I$39)</f>
        <v>5.9379339354960905</v>
      </c>
      <c r="BF113" s="2">
        <f>(2*('Calcification Rates'!$F$39+'Calcification Rates'!$G$39)*('Calcification Rates'!$H$39+'Calcification Rates'!$I$39))+(0.1*('Calcification Rates'!$F$39+'Calcification Rates'!$G$39)*(AN113+(2*'Calcification Rates'!$F$39+'Calcification Rates'!$G$39)))*('Calcification Rates'!$H$39+'Calcification Rates'!$I$39)</f>
        <v>15.626437063989814</v>
      </c>
      <c r="BG113" s="2">
        <f>((((((((($A113*2)/PI())/2)+'Calcification Rates'!$F$40)^2)*PI())/2))-((((((($A113*2)/PI())/2)^2)*PI())/2)))*'Calcification Rates'!$H$40</f>
        <v>145.37058607038006</v>
      </c>
      <c r="BH113" s="2">
        <f>((((((((($A113*2)/PI())/2)+('Calcification Rates'!$F$40-'Calcification Rates'!$G$40))^2)*PI())/2))-((((((($A113*2)/PI())/2)^2)*PI())/2)))*('Calcification Rates'!$H$40-'Calcification Rates'!$I$40)</f>
        <v>111.65142351770602</v>
      </c>
      <c r="BI113" s="2">
        <f>((((((((($A113*2)/PI())/2)+('Calcification Rates'!$F$40+'Calcification Rates'!$G$40))^2)*PI())/2))-((((((($A113*2)/PI())/2)^2)*PI())/2)))*('Calcification Rates'!$H$40+'Calcification Rates'!$I$40)</f>
        <v>182.84132993535263</v>
      </c>
      <c r="BJ113" s="2">
        <f>((((((((($A113*2)/PI())/2)+'Calcification Rates'!$F$41)^2)*PI())/2))-((((((($A113*2)/PI())/2)^2)*PI())/2)))*'Calcification Rates'!$H$41</f>
        <v>167.33321098088066</v>
      </c>
      <c r="BK113" s="2">
        <f>((((((((($A113*2)/PI())/2)+('Calcification Rates'!$F$41-'Calcification Rates'!$G$41))^2)*PI())/2))-((((((($A113*2)/PI())/2)^2)*PI())/2)))*('Calcification Rates'!$H$41-'Calcification Rates'!$I$41)</f>
        <v>134.49134721775096</v>
      </c>
      <c r="BL113" s="2">
        <f>((((((((($A113*2)/PI())/2)+('Calcification Rates'!$F$41+'Calcification Rates'!$G$41))^2)*PI())/2))-((((((($A113*2)/PI())/2)^2)*PI())/2)))*('Calcification Rates'!$H$41+'Calcification Rates'!$I$41)</f>
        <v>203.38593392895808</v>
      </c>
      <c r="BM113" s="2">
        <f>((((1-'Calcification Rates'!$J$42)*$A113)*'Calcification Rates'!$F$42*0.1)+('Calcification Rates'!$J$42*$A113*'Calcification Rates'!$F$42))*'Calcification Rates'!$H$42</f>
        <v>43.545556880528494</v>
      </c>
      <c r="BN113" s="2">
        <f>((((1-'Calcification Rates'!$J$42)*BI113)*(('Calcification Rates'!$F$42-'Calcification Rates'!$G$42)*0.1))+('Calcification Rates'!$J$42*BI113*('Calcification Rates'!$F$42-'Calcification Rates'!$G$42)))*('Calcification Rates'!$H$42-'Calcification Rates'!$I$42)</f>
        <v>54.080255076298144</v>
      </c>
      <c r="BO113" s="2">
        <f>((((1-'Calcification Rates'!$J$42)*BI113)*(('Calcification Rates'!$F$42+'Calcification Rates'!$G$42)*0.1))+('Calcification Rates'!$J$42*BI113*('Calcification Rates'!$F$42+'Calcification Rates'!$G$42)))*('Calcification Rates'!$H$42+'Calcification Rates'!$I$42)</f>
        <v>91.627444955842776</v>
      </c>
      <c r="BP113" s="2">
        <f>(2*'Calcification Rates'!$F$43*'Calcification Rates'!$H$43)+0.1*'Calcification Rates'!$F$43*($A113+(2*'Calcification Rates'!$F$43))*'Calcification Rates'!$H$43</f>
        <v>23.40920160992686</v>
      </c>
      <c r="BQ113" s="2">
        <f>(2*('Calcification Rates'!$F$43-'Calcification Rates'!$G$43)*('Calcification Rates'!$H$43-'Calcification Rates'!$I$43))+(0.1*('Calcification Rates'!$F$43-'Calcification Rates'!$G$43)*($A113+(2*'Calcification Rates'!$F$43-'Calcification Rates'!$G$43)))*('Calcification Rates'!$H$43-'Calcification Rates'!$I$43)</f>
        <v>13.66442293182347</v>
      </c>
      <c r="BR113" s="2">
        <f>(2*('Calcification Rates'!$F$43+'Calcification Rates'!$G$43)*('Calcification Rates'!$H$43+'Calcification Rates'!$I$43))+(0.1*('Calcification Rates'!$F$43+'Calcification Rates'!$G$43)*($A113+(2*'Calcification Rates'!$F$43+'Calcification Rates'!$G$43)))*('Calcification Rates'!$H$43+'Calcification Rates'!$I$43)</f>
        <v>35.735788693796238</v>
      </c>
      <c r="BS113" s="2">
        <f>$A113*'Calcification Rates'!$F$44*'Calcification Rates'!$H$44</f>
        <v>177.19028666666665</v>
      </c>
      <c r="BT113" s="2">
        <f>$A113*('Calcification Rates'!$F$44-'Calcification Rates'!$G$44)*('Calcification Rates'!$H$44-'Calcification Rates'!$I$44)</f>
        <v>131.85563784098198</v>
      </c>
      <c r="BU113" s="2">
        <f>$A113*('Calcification Rates'!$F$44+'Calcification Rates'!$G$44)*('Calcification Rates'!$H$44+'Calcification Rates'!$I$44)</f>
        <v>227.61832878270604</v>
      </c>
      <c r="BV113" s="2">
        <f>(2*'Calcification Rates'!$F$45*'Calcification Rates'!$H$45)+0.1*'Calcification Rates'!$F$45*($A113+(2*'Calcification Rates'!$F$45))*'Calcification Rates'!$H$45</f>
        <v>23.40920160992686</v>
      </c>
      <c r="BW113" s="2">
        <f>(2*('Calcification Rates'!$F$45-'Calcification Rates'!$G$45)*('Calcification Rates'!$H$45-'Calcification Rates'!$I$45))+(0.1*('Calcification Rates'!$F$45-'Calcification Rates'!$G$45)*($A113+(2*'Calcification Rates'!$F$45-'Calcification Rates'!$G$45)))*('Calcification Rates'!$H$45-'Calcification Rates'!$I$45)</f>
        <v>13.66442293182347</v>
      </c>
      <c r="BX113" s="2">
        <f>(2*('Calcification Rates'!$F$45+'Calcification Rates'!$G$45)*('Calcification Rates'!$H$45+'Calcification Rates'!$I$45))+(0.1*('Calcification Rates'!$F$45+'Calcification Rates'!$G$45)*($A113+(2*'Calcification Rates'!$F$45+'Calcification Rates'!$G$45)))*('Calcification Rates'!$H$45+'Calcification Rates'!$I$45)</f>
        <v>35.735788693796238</v>
      </c>
      <c r="BY113" s="2">
        <f>$A113*'Calcification Rates'!$F$46*'Calcification Rates'!$H$46</f>
        <v>45.021599999999999</v>
      </c>
      <c r="BZ113" s="2">
        <f>$A113*('Calcification Rates'!$F$46-'Calcification Rates'!$G$46)*('Calcification Rates'!$H$46-'Calcification Rates'!$I$46)</f>
        <v>34.723574999999997</v>
      </c>
      <c r="CA113" s="2">
        <f>$A113*('Calcification Rates'!$F$46+'Calcification Rates'!$G$46)*('Calcification Rates'!$H$46+'Calcification Rates'!$I$46)</f>
        <v>56.368575000000007</v>
      </c>
      <c r="CB113" s="2">
        <f>(2*'Calcification Rates'!$F$47*'Calcification Rates'!$H$47)+0.1*'Calcification Rates'!$F$47*(BL113+(2*'Calcification Rates'!$F$47))*'Calcification Rates'!$H$47</f>
        <v>39.617800369052851</v>
      </c>
      <c r="CC113" s="2">
        <f>(2*('Calcification Rates'!$F$47-'Calcification Rates'!$G$47)*('Calcification Rates'!$H$47-'Calcification Rates'!$I$47))+(0.1*('Calcification Rates'!$F$47-'Calcification Rates'!$G$47)*(BL113+(2*'Calcification Rates'!$F$47-'Calcification Rates'!$G$47)))*('Calcification Rates'!$H$47-'Calcification Rates'!$I$47)</f>
        <v>23.148597276166669</v>
      </c>
      <c r="CD113" s="2">
        <f>(2*('Calcification Rates'!$F$47+'Calcification Rates'!$G$47)*('Calcification Rates'!$H$47+'Calcification Rates'!$I$47))+(0.1*('Calcification Rates'!$F$47+'Calcification Rates'!$G$47)*(BL113+(2*'Calcification Rates'!$F$47+'Calcification Rates'!$G$47)))*('Calcification Rates'!$H$47+'Calcification Rates'!$I$47)</f>
        <v>60.419781241956365</v>
      </c>
      <c r="CE113" s="2">
        <f>(2*'Calcification Rates'!$F$48*'Calcification Rates'!$H$48)+0.1*'Calcification Rates'!$F$48*($A113+(2*'Calcification Rates'!$F$48))*'Calcification Rates'!$H$48</f>
        <v>23.40920160992686</v>
      </c>
      <c r="CF113" s="2">
        <f>(2*('Calcification Rates'!$F$48-'Calcification Rates'!$G$48)*('Calcification Rates'!$H$48-'Calcification Rates'!$I$48))+(0.1*('Calcification Rates'!$F$48-'Calcification Rates'!$G$48)*($A113+(2*'Calcification Rates'!$F$48-'Calcification Rates'!$G$48)))*('Calcification Rates'!$H$48-'Calcification Rates'!$I$48)</f>
        <v>13.66442293182347</v>
      </c>
      <c r="CG113" s="2">
        <f>(2*('Calcification Rates'!$F$48+'Calcification Rates'!$G$48)*('Calcification Rates'!$H$48+'Calcification Rates'!$I$48))+(0.1*('Calcification Rates'!$F$48+'Calcification Rates'!$G$48)*($A113+(2*'Calcification Rates'!$F$48+'Calcification Rates'!$G$48)))*('Calcification Rates'!$H$48+'Calcification Rates'!$I$48)</f>
        <v>35.735788693796238</v>
      </c>
      <c r="CH113" s="2">
        <f>((((1-'Calcification Rates'!$J$52)*$A113)*'Calcification Rates'!$F$52*0.1)+('Calcification Rates'!$J$52*$A113*'Calcification Rates'!$F$52))*'Calcification Rates'!$H$52</f>
        <v>245.82822347999996</v>
      </c>
      <c r="CI113" s="2">
        <f>((((1-'Calcification Rates'!$J$52)*$A113)*(('Calcification Rates'!$F$52-'Calcification Rates'!$G$52)*0.1))+('Calcification Rates'!$J$52*$A113*('Calcification Rates'!$F$52-'Calcification Rates'!$G$52)))*('Calcification Rates'!$H$52-'Calcification Rates'!$I$52)</f>
        <v>160.92261273591805</v>
      </c>
      <c r="CJ113" s="2">
        <f>((((1-'Calcification Rates'!$J$52)*$A113)*(('Calcification Rates'!$F$52+'Calcification Rates'!$G$52)*0.1))+('Calcification Rates'!$J$52*$A113*('Calcification Rates'!$F$52+'Calcification Rates'!$G$52)))*('Calcification Rates'!$H$52+'Calcification Rates'!$I$52)</f>
        <v>347.7915882186461</v>
      </c>
      <c r="CK113" s="2">
        <f>((((1-'Calcification Rates'!$J$53)*$A113)*'Calcification Rates'!$F$53*0.1)+('Calcification Rates'!$J$53*$A113*'Calcification Rates'!$F$53))*'Calcification Rates'!$H$53</f>
        <v>294.17934965127284</v>
      </c>
      <c r="CL113" s="2">
        <f>((((1-'Calcification Rates'!$J$53)*$A113)*(('Calcification Rates'!$F$53-'Calcification Rates'!$G$53)*0.1))+('Calcification Rates'!$J$53*$A113*('Calcification Rates'!$F$53-'Calcification Rates'!$G$53)))*('Calcification Rates'!$H$53-'Calcification Rates'!$I$53)</f>
        <v>203.5973553832234</v>
      </c>
      <c r="CM113" s="2">
        <f>((((1-'Calcification Rates'!$J$53)*$A113)*(('Calcification Rates'!$F$53+'Calcification Rates'!$G$53)*0.1))+('Calcification Rates'!$J$53*$A113*('Calcification Rates'!$F$53+'Calcification Rates'!$G$53)))*('Calcification Rates'!$H$53+'Calcification Rates'!$I$53)</f>
        <v>401.33487957383909</v>
      </c>
      <c r="CN113" s="2">
        <f>((((1-'Calcification Rates'!$J$54)*$A113)*'Calcification Rates'!$F$54*0.1)+('Calcification Rates'!$J$54*$A113*'Calcification Rates'!$F$54))*'Calcification Rates'!$H$54</f>
        <v>250.81117396252509</v>
      </c>
      <c r="CO113" s="2">
        <f>((((1-'Calcification Rates'!$J$54)*$A113)*(('Calcification Rates'!$F$54-'Calcification Rates'!$G$54)*0.1))+('Calcification Rates'!$J$54*$A113*('Calcification Rates'!$F$54-'Calcification Rates'!$G$54)))*('Calcification Rates'!$H$54-'Calcification Rates'!$I$54)</f>
        <v>179.38978653329644</v>
      </c>
      <c r="CP113" s="2">
        <f>((((1-'Calcification Rates'!$J$54)*$A113)*(('Calcification Rates'!$F$54+'Calcification Rates'!$G$54)*0.1))+('Calcification Rates'!$J$54*$A113*('Calcification Rates'!$F$54+'Calcification Rates'!$G$54)))*('Calcification Rates'!$H$54+'Calcification Rates'!$I$54)</f>
        <v>333.58474775810566</v>
      </c>
      <c r="CQ113" s="2">
        <f>((((1-'Calcification Rates'!$J$55)*$A113)*'Calcification Rates'!$F$55*0.1)+('Calcification Rates'!$J$55*$A113*'Calcification Rates'!$F$55))*'Calcification Rates'!$H$55</f>
        <v>250.83035542656251</v>
      </c>
      <c r="CR113" s="2">
        <f>((((1-'Calcification Rates'!$J$55)*$A113)*(('Calcification Rates'!$F$55-'Calcification Rates'!$G$55)*0.1))+('Calcification Rates'!$J$55*$A113*('Calcification Rates'!$F$55-'Calcification Rates'!$G$55)))*('Calcification Rates'!$H$55-'Calcification Rates'!$I$55)</f>
        <v>183.2882671256155</v>
      </c>
      <c r="CS113" s="2">
        <f>((((1-'Calcification Rates'!$J$55)*$A113)*(('Calcification Rates'!$F$55+'Calcification Rates'!$G$55)*0.1))+('Calcification Rates'!$J$55*$A113*('Calcification Rates'!$F$55+'Calcification Rates'!$G$55)))*('Calcification Rates'!$H$55+'Calcification Rates'!$I$55)</f>
        <v>328.64382361039168</v>
      </c>
      <c r="CT113" s="2">
        <f>((((1-'Calcification Rates'!$J$56)*$A113)*'Calcification Rates'!$F$56*0.1)+('Calcification Rates'!$J$56*$A113*'Calcification Rates'!$F$56))*'Calcification Rates'!$H$56</f>
        <v>242.27596854999996</v>
      </c>
      <c r="CU113" s="2">
        <f>((((1-'Calcification Rates'!$J$56)*$A113)*(('Calcification Rates'!$F$56-'Calcification Rates'!$G$56)*0.1))+('Calcification Rates'!$J$56*$A113*('Calcification Rates'!$F$56-'Calcification Rates'!$G$56)))*('Calcification Rates'!$H$56-'Calcification Rates'!$I$56)</f>
        <v>179.52514391659457</v>
      </c>
      <c r="CV113" s="2">
        <f>((((1-'Calcification Rates'!$J$56)*$A113)*(('Calcification Rates'!$F$56+'Calcification Rates'!$G$56)*0.1))+('Calcification Rates'!$J$56*$A113*('Calcification Rates'!$F$56+'Calcification Rates'!$G$56)))*('Calcification Rates'!$H$56+'Calcification Rates'!$I$56)</f>
        <v>314.25517379881666</v>
      </c>
      <c r="CW113" s="2">
        <f>((((1-'Calcification Rates'!$J$57)*$A113)*'Calcification Rates'!$F$57*0.1)+('Calcification Rates'!$J$57*$A113*'Calcification Rates'!$F$57))*'Calcification Rates'!$H$57</f>
        <v>247.78224056249996</v>
      </c>
      <c r="CX113" s="2">
        <f>((((1-'Calcification Rates'!$J$57)*$A113)*(('Calcification Rates'!$F$57-'Calcification Rates'!$G$57)*0.1))+('Calcification Rates'!$J$57*$A113*('Calcification Rates'!$F$57-'Calcification Rates'!$G$57)))*('Calcification Rates'!$H$57-'Calcification Rates'!$I$57)</f>
        <v>162.26311084769125</v>
      </c>
      <c r="CY113" s="2">
        <f>((((1-'Calcification Rates'!$J$57)*$A113)*(('Calcification Rates'!$F$57+'Calcification Rates'!$G$57)*0.1))+('Calcification Rates'!$J$57*$A113*('Calcification Rates'!$F$57+'Calcification Rates'!$G$57)))*('Calcification Rates'!$H$57+'Calcification Rates'!$I$57)</f>
        <v>348.68200463632746</v>
      </c>
      <c r="CZ113" s="2">
        <f>((((1-'Calcification Rates'!$J$58)*$A113)*'Calcification Rates'!$F$58*0.1)+('Calcification Rates'!$J$58*$A113*'Calcification Rates'!$F$58))*'Calcification Rates'!$H$58</f>
        <v>250.81117396252509</v>
      </c>
      <c r="DA113" s="2">
        <f>((((1-'Calcification Rates'!$J$58)*$A113)*(('Calcification Rates'!$F$58-'Calcification Rates'!$G$58)*0.1))+('Calcification Rates'!$J$58*$A113*('Calcification Rates'!$F$58-'Calcification Rates'!$G$58)))*('Calcification Rates'!$H$58-'Calcification Rates'!$I$58)</f>
        <v>179.38978653329644</v>
      </c>
      <c r="DB113" s="2">
        <f>((((1-'Calcification Rates'!$J$58)*$A113)*(('Calcification Rates'!$F$58+'Calcification Rates'!$G$58)*0.1))+('Calcification Rates'!$J$58*$A113*('Calcification Rates'!$F$58+'Calcification Rates'!$G$58)))*('Calcification Rates'!$H$58+'Calcification Rates'!$I$58)</f>
        <v>333.58474775810566</v>
      </c>
      <c r="DC113" s="2">
        <f>((((1-'Calcification Rates'!$J$59)*$A113)*'Calcification Rates'!$F$59*0.1)+('Calcification Rates'!$J$59*$A113*'Calcification Rates'!$F$59))*'Calcification Rates'!$H$59</f>
        <v>207.91904615999997</v>
      </c>
      <c r="DD113" s="2">
        <f>((((1-'Calcification Rates'!$J$59)*$A113)*(('Calcification Rates'!$F$59-'Calcification Rates'!$G$59)*0.1))+('Calcification Rates'!$J$59*$A113*('Calcification Rates'!$F$59-'Calcification Rates'!$G$59)))*('Calcification Rates'!$H$59-'Calcification Rates'!$I$59)</f>
        <v>161.29317869999997</v>
      </c>
      <c r="DE113" s="2">
        <f>((((1-'Calcification Rates'!$J$59)*$A113)*(('Calcification Rates'!$F$59+'Calcification Rates'!$G$59)*0.1))+('Calcification Rates'!$J$59*$A113*('Calcification Rates'!$F$59+'Calcification Rates'!$G$59)))*('Calcification Rates'!$H$59+'Calcification Rates'!$I$59)</f>
        <v>258.96614796</v>
      </c>
      <c r="DF113" s="2">
        <f>((((1-'Calcification Rates'!$J$60)*$A113)*'Calcification Rates'!$F$60*0.1)+('Calcification Rates'!$J$60*$A113*'Calcification Rates'!$F$60))*'Calcification Rates'!$H$60</f>
        <v>270.12142525609755</v>
      </c>
      <c r="DG113" s="2">
        <f>((((1-'Calcification Rates'!$J$60)*$A113)*(('Calcification Rates'!$F$60-'Calcification Rates'!$G$60)*0.1))+('Calcification Rates'!$J$60*$A113*('Calcification Rates'!$F$60-'Calcification Rates'!$G$60)))*('Calcification Rates'!$H$60-'Calcification Rates'!$I$60)</f>
        <v>206.37596849814616</v>
      </c>
      <c r="DH113" s="2">
        <f>((((1-'Calcification Rates'!$J$60)*$A113)*(('Calcification Rates'!$F$60+'Calcification Rates'!$G$60)*0.1))+('Calcification Rates'!$J$60*$A113*('Calcification Rates'!$F$60+'Calcification Rates'!$G$60)))*('Calcification Rates'!$H$60+'Calcification Rates'!$I$60)</f>
        <v>342.18433187840094</v>
      </c>
      <c r="DI113" s="2">
        <f>((((1-'Calcification Rates'!$J$61)*$A113)*'Calcification Rates'!$F$61*0.1)+('Calcification Rates'!$J$61*$A113*'Calcification Rates'!$F$61))*'Calcification Rates'!$H$61</f>
        <v>250.81117396252509</v>
      </c>
      <c r="DJ113" s="2">
        <f>((((1-'Calcification Rates'!$J$61)*$A113)*(('Calcification Rates'!$F$61-'Calcification Rates'!$G$61)*0.1))+('Calcification Rates'!$J$61*$A113*('Calcification Rates'!$F$61-'Calcification Rates'!$G$61)))*('Calcification Rates'!$H$61-'Calcification Rates'!$I$61)</f>
        <v>179.38978653329644</v>
      </c>
      <c r="DK113" s="2">
        <f>((((1-'Calcification Rates'!$J$61)*$A113)*(('Calcification Rates'!$F$61+'Calcification Rates'!$G$61)*0.1))+('Calcification Rates'!$J$61*$A113*('Calcification Rates'!$F$61+'Calcification Rates'!$G$61)))*('Calcification Rates'!$H$61+'Calcification Rates'!$I$61)</f>
        <v>333.58474775810566</v>
      </c>
      <c r="DL113" s="2">
        <f>(2*'Calcification Rates'!$F$62*'Calcification Rates'!$H$62)+0.1*'Calcification Rates'!$F$62*(CV113+(2*'Calcification Rates'!$F$62))*'Calcification Rates'!$H$62</f>
        <v>59.069192451766391</v>
      </c>
      <c r="DM113" s="2">
        <f>(2*('Calcification Rates'!$F$62-'Calcification Rates'!$G$62)*('Calcification Rates'!$H$62-'Calcification Rates'!$I$62))+(0.1*('Calcification Rates'!$F$62-'Calcification Rates'!$G$62)*(CV113+(2*'Calcification Rates'!$F$62-'Calcification Rates'!$G$62)))*('Calcification Rates'!$H$62-'Calcification Rates'!$I$62)</f>
        <v>34.530234670871344</v>
      </c>
      <c r="DN113" s="2">
        <f>(2*('Calcification Rates'!$F$62+'Calcification Rates'!$G$62)*('Calcification Rates'!$H$62+'Calcification Rates'!$I$62))+(0.1*('Calcification Rates'!$F$62+'Calcification Rates'!$G$62)*(CV113+(2*'Calcification Rates'!$F$62+'Calcification Rates'!$G$62)))*('Calcification Rates'!$H$62+'Calcification Rates'!$I$62)</f>
        <v>90.042207236720884</v>
      </c>
      <c r="DO113" s="2">
        <f>((((((((($A113*2)/PI())/2)+'Calcification Rates'!$F$63)^2)*PI())/2))-((((((($A113*2)/PI())/2)^2)*PI())/2)))*'Calcification Rates'!$H$63</f>
        <v>117.93798193452909</v>
      </c>
      <c r="DP113" s="2">
        <f>((((((((($A113*2)/PI())/2)+('Calcification Rates'!$F$63-'Calcification Rates'!$G$63))^2)*PI())/2))-((((((($A113*2)/PI())/2)^2)*PI())/2)))*('Calcification Rates'!$H$63-'Calcification Rates'!$I$63)</f>
        <v>86.920536790502595</v>
      </c>
      <c r="DQ113" s="2">
        <f>((((((((($A113*2)/PI())/2)+('Calcification Rates'!$F$63+'Calcification Rates'!$G$63))^2)*PI())/2))-((((((($A113*2)/PI())/2)^2)*PI())/2)))*('Calcification Rates'!$H$63+'Calcification Rates'!$I$63)</f>
        <v>152.40232714230666</v>
      </c>
      <c r="DR113" s="2">
        <f>(2*'Calcification Rates'!$F$64*'Calcification Rates'!$H$64)+0.1*'Calcification Rates'!$F$64*($A113+(2*'Calcification Rates'!$F$64))*'Calcification Rates'!$H$64</f>
        <v>23.40920160992686</v>
      </c>
      <c r="DS113" s="2">
        <f>(2*('Calcification Rates'!$F$64-'Calcification Rates'!$G$64)*('Calcification Rates'!$H$64-'Calcification Rates'!$I$64))+(0.1*('Calcification Rates'!$F$64-'Calcification Rates'!$G$64)*($A113+(2*'Calcification Rates'!$F$64-'Calcification Rates'!$G$64)))*('Calcification Rates'!$H$64-'Calcification Rates'!$I$64)</f>
        <v>13.66442293182347</v>
      </c>
      <c r="DT113" s="2">
        <f>(2*('Calcification Rates'!$F$64+'Calcification Rates'!$G$64)*('Calcification Rates'!$H$64+'Calcification Rates'!$I$64))+(0.1*('Calcification Rates'!$F$64+'Calcification Rates'!$G$64)*($A113+(2*'Calcification Rates'!$F$64+'Calcification Rates'!$G$64)))*('Calcification Rates'!$H$64+'Calcification Rates'!$I$64)</f>
        <v>35.735788693796238</v>
      </c>
      <c r="DU113" s="2">
        <f>((((((((($A113*2)/PI())/2)+'Calcification Rates'!$F$65)^2)*PI())/2))-((((((($A113*2)/PI())/2)^2)*PI())/2)))*'Calcification Rates'!$H$65</f>
        <v>117.93798193452909</v>
      </c>
      <c r="DV113" s="2">
        <f>((((((((($A113*2)/PI())/2)+('Calcification Rates'!$F$65-'Calcification Rates'!$G$65))^2)*PI())/2))-((((((($A113*2)/PI())/2)^2)*PI())/2)))*('Calcification Rates'!$H$65-'Calcification Rates'!$I$65)</f>
        <v>86.920536790502595</v>
      </c>
      <c r="DW113" s="2">
        <f>((((((((($A113*2)/PI())/2)+('Calcification Rates'!$F$65+'Calcification Rates'!$G$65))^2)*PI())/2))-((((((($A113*2)/PI())/2)^2)*PI())/2)))*('Calcification Rates'!$H$65+'Calcification Rates'!$I$65)</f>
        <v>152.40232714230666</v>
      </c>
      <c r="DX113" s="2">
        <f>(2*'Calcification Rates'!$F$66*'Calcification Rates'!$H$66)+0.1*'Calcification Rates'!$F$66*(DH113+(2*'Calcification Rates'!$F$66))*'Calcification Rates'!$H$66</f>
        <v>63.969208046567751</v>
      </c>
      <c r="DY113" s="2">
        <f>(2*('Calcification Rates'!$F$66-'Calcification Rates'!$G$66)*('Calcification Rates'!$H$66-'Calcification Rates'!$I$66))+(0.1*('Calcification Rates'!$F$66-'Calcification Rates'!$G$66)*(DH113+(2*'Calcification Rates'!$F$66-'Calcification Rates'!$G$66)))*('Calcification Rates'!$H$66-'Calcification Rates'!$I$66)</f>
        <v>37.397391966928851</v>
      </c>
      <c r="DZ113" s="2">
        <f>(2*('Calcification Rates'!$F$66+'Calcification Rates'!$G$66)*('Calcification Rates'!$H$66+'Calcification Rates'!$I$66))+(0.1*('Calcification Rates'!$F$66+'Calcification Rates'!$G$66)*(DH113+(2*'Calcification Rates'!$F$66+'Calcification Rates'!$G$66)))*('Calcification Rates'!$H$66+'Calcification Rates'!$I$66)</f>
        <v>97.504416044860164</v>
      </c>
      <c r="EA113" s="2">
        <f>((((((((($A113*2)/PI())/2)+'Calcification Rates'!$F$67)^2)*PI())/2))-((((((($A113*2)/PI())/2)^2)*PI())/2)))*'Calcification Rates'!$H$67</f>
        <v>117.93798193452909</v>
      </c>
      <c r="EB113" s="2">
        <f>((((((((($A113*2)/PI())/2)+('Calcification Rates'!$F$67-'Calcification Rates'!$G$67))^2)*PI())/2))-((((((($A113*2)/PI())/2)^2)*PI())/2)))*('Calcification Rates'!$H$67-'Calcification Rates'!$I$67)</f>
        <v>86.920536790502595</v>
      </c>
      <c r="EC113" s="2">
        <f>((((((((($A113*2)/PI())/2)+('Calcification Rates'!$F$67+'Calcification Rates'!$G$67))^2)*PI())/2))-((((((($A113*2)/PI())/2)^2)*PI())/2)))*('Calcification Rates'!$H$67+'Calcification Rates'!$I$67)</f>
        <v>152.40232714230666</v>
      </c>
      <c r="ED113" s="2">
        <f>((((((((($A113*2)/PI())/2)+'Calcification Rates'!$F$68)^2)*PI())/2))-((((((($A113*2)/PI())/2)^2)*PI())/2)))*'Calcification Rates'!$H$68</f>
        <v>117.93798193452909</v>
      </c>
      <c r="EE113" s="2">
        <f>((((((((($A113*2)/PI())/2)+('Calcification Rates'!$F$68-'Calcification Rates'!$G$68))^2)*PI())/2))-((((((($A113*2)/PI())/2)^2)*PI())/2)))*('Calcification Rates'!$H$68-'Calcification Rates'!$I$68)</f>
        <v>86.920536790502595</v>
      </c>
      <c r="EF113" s="2">
        <f>((((((((($A113*2)/PI())/2)+('Calcification Rates'!$F$68+'Calcification Rates'!$G$68))^2)*PI())/2))-((((((($A113*2)/PI())/2)^2)*PI())/2)))*('Calcification Rates'!$H$68+'Calcification Rates'!$I$68)</f>
        <v>152.40232714230666</v>
      </c>
      <c r="EG113" s="2">
        <f>((((1-'Calcification Rates'!$J$69)*$A113)*'Calcification Rates'!$F$69*0.1)+('Calcification Rates'!$J$69*$A113*'Calcification Rates'!$F$69))*'Calcification Rates'!$H$69</f>
        <v>34.06889145000001</v>
      </c>
      <c r="EH113" s="2">
        <f>((((1-'Calcification Rates'!$J$69)*EC113)*(('Calcification Rates'!$F$69-'Calcification Rates'!$G$69)*0.1))+('Calcification Rates'!$J$69*EC113*('Calcification Rates'!$F$69-'Calcification Rates'!$G$69)))*('Calcification Rates'!$H$69-'Calcification Rates'!$I$69)</f>
        <v>34.566024280879773</v>
      </c>
      <c r="EI113" s="2">
        <f>((((1-'Calcification Rates'!$J$69)*EC113)*(('Calcification Rates'!$F$69+'Calcification Rates'!$G$69)*0.1))+('Calcification Rates'!$J$69*EC113*('Calcification Rates'!$F$69+'Calcification Rates'!$G$69)))*('Calcification Rates'!$H$69+'Calcification Rates'!$I$69)</f>
        <v>60.285585994829326</v>
      </c>
      <c r="EJ113" s="2">
        <f>(2*'Calcification Rates'!$F$70*'Calcification Rates'!$H$70)+0.1*'Calcification Rates'!$F$70*(DT113+(2*'Calcification Rates'!$F$70))*'Calcification Rates'!$H$70</f>
        <v>10.204513946949756</v>
      </c>
      <c r="EK113" s="2">
        <f>(2*('Calcification Rates'!$F$70-'Calcification Rates'!$G$70)*('Calcification Rates'!$H$70-'Calcification Rates'!$I$70))+(0.1*('Calcification Rates'!$F$70-'Calcification Rates'!$G$70)*(DT113+(2*'Calcification Rates'!$F$70-'Calcification Rates'!$G$70)))*('Calcification Rates'!$H$70-'Calcification Rates'!$I$70)</f>
        <v>5.9379339354960905</v>
      </c>
      <c r="EL113" s="2">
        <f>(2*('Calcification Rates'!$F$70+'Calcification Rates'!$G$70)*('Calcification Rates'!$H$70+'Calcification Rates'!$I$70))+(0.1*('Calcification Rates'!$F$70+'Calcification Rates'!$G$70)*(DT113+(2*'Calcification Rates'!$F$70+'Calcification Rates'!$G$70)))*('Calcification Rates'!$H$70+'Calcification Rates'!$I$70)</f>
        <v>15.626437063989814</v>
      </c>
      <c r="EM113" s="2">
        <f>((((1-'Calcification Rates'!$J$71)*$A113)*'Calcification Rates'!$F$71*0.1)+('Calcification Rates'!$J$71*$A113*'Calcification Rates'!$F$71))*'Calcification Rates'!$H$71</f>
        <v>250.81117396252509</v>
      </c>
      <c r="EN113" s="2">
        <f>((((1-'Calcification Rates'!$J$71)*$A113)*(('Calcification Rates'!$F$71-'Calcification Rates'!$G$71)*0.1))+('Calcification Rates'!$J$71*$A113*('Calcification Rates'!$F$71-'Calcification Rates'!$G$71)))*('Calcification Rates'!$H$71-'Calcification Rates'!$I$71)</f>
        <v>179.38978653329644</v>
      </c>
      <c r="EO113" s="2">
        <f>((((1-'Calcification Rates'!$J$71)*$A113)*(('Calcification Rates'!$F$71+'Calcification Rates'!$G$71)*0.1))+('Calcification Rates'!$J$71*$A113*('Calcification Rates'!$F$71+'Calcification Rates'!$G$71)))*('Calcification Rates'!$H$71+'Calcification Rates'!$I$71)</f>
        <v>333.58474775810566</v>
      </c>
      <c r="EP113" s="2">
        <f>(2*'Calcification Rates'!$F$72*'Calcification Rates'!$H$72)+0.1*'Calcification Rates'!$F$72*($A113+(2*'Calcification Rates'!$F$72))*'Calcification Rates'!$H$72</f>
        <v>23.40920160992686</v>
      </c>
      <c r="EQ113" s="2">
        <f>(2*('Calcification Rates'!$F$72-'Calcification Rates'!$G$72)*('Calcification Rates'!$H$72-'Calcification Rates'!$I$72))+(0.1*('Calcification Rates'!$F$72-'Calcification Rates'!$G$72)*($A113+(2*'Calcification Rates'!$F$72-'Calcification Rates'!$G$72)))*('Calcification Rates'!$H$72-'Calcification Rates'!$I$72)</f>
        <v>13.66442293182347</v>
      </c>
      <c r="ER113" s="2">
        <f>(2*('Calcification Rates'!$F$72+'Calcification Rates'!$G$72)*('Calcification Rates'!$H$72+'Calcification Rates'!$I$72))+(0.1*('Calcification Rates'!$F$72+'Calcification Rates'!$G$72)*($A113+(2*'Calcification Rates'!$F$72+'Calcification Rates'!$G$72)))*('Calcification Rates'!$H$72+'Calcification Rates'!$I$72)</f>
        <v>35.735788693796238</v>
      </c>
      <c r="ES113" s="2">
        <f>$A113*'Calcification Rates'!$F$73*'Calcification Rates'!$H$73</f>
        <v>149.85000000000002</v>
      </c>
      <c r="ET113" s="2">
        <f>$A113*('Calcification Rates'!$F$73-'Calcification Rates'!$G$73)*('Calcification Rates'!$H$73-'Calcification Rates'!$I$73)</f>
        <v>104.91609000000001</v>
      </c>
      <c r="EU113" s="2">
        <f>$A113*('Calcification Rates'!$F$73+'Calcification Rates'!$G$73)*('Calcification Rates'!$H$73+'Calcification Rates'!$I$73)</f>
        <v>202.73484000000005</v>
      </c>
      <c r="EV113" s="2">
        <f>(2*'Calcification Rates'!$F$74*'Calcification Rates'!$H$74)+0.1*'Calcification Rates'!$F$74*($A113+(2*'Calcification Rates'!$F$74))*'Calcification Rates'!$H$74</f>
        <v>23.40920160992686</v>
      </c>
      <c r="EW113" s="2">
        <f>(2*('Calcification Rates'!$F$74-'Calcification Rates'!$G$74)*('Calcification Rates'!$H$74-'Calcification Rates'!$I$74))+(0.1*('Calcification Rates'!$F$74-'Calcification Rates'!$G$74)*($A113+(2*'Calcification Rates'!$F$74-'Calcification Rates'!$G$74)))*('Calcification Rates'!$H$74-'Calcification Rates'!$I$74)</f>
        <v>13.66442293182347</v>
      </c>
      <c r="EX113" s="2">
        <f>(2*('Calcification Rates'!$F$74+'Calcification Rates'!$G$74)*('Calcification Rates'!$H$74+'Calcification Rates'!$I$74))+(0.1*('Calcification Rates'!$F$74+'Calcification Rates'!$G$74)*($A113+(2*'Calcification Rates'!$F$74+'Calcification Rates'!$G$74)))*('Calcification Rates'!$H$74+'Calcification Rates'!$I$74)</f>
        <v>35.735788693796238</v>
      </c>
      <c r="EY113" s="2">
        <f>$A113*'Calcification Rates'!$F$75*'Calcification Rates'!$H$75</f>
        <v>93.586304897959195</v>
      </c>
      <c r="EZ113" s="2">
        <f>$A113*('Calcification Rates'!$F$75-'Calcification Rates'!$G$75)*('Calcification Rates'!$H$75-'Calcification Rates'!$I$75)</f>
        <v>72.649623365501697</v>
      </c>
      <c r="FA113" s="2">
        <f>$A113*('Calcification Rates'!$F$75+'Calcification Rates'!$G$75)*('Calcification Rates'!$H$75+'Calcification Rates'!$I$75)</f>
        <v>116.95783435903917</v>
      </c>
      <c r="FB113" s="2">
        <f>((((1-'Calcification Rates'!$J$76)*$A113)*'Calcification Rates'!$F$76*0.1)+('Calcification Rates'!$J$76*$A113*'Calcification Rates'!$F$76))*'Calcification Rates'!$H$76</f>
        <v>64.075859999999992</v>
      </c>
      <c r="FC113" s="2">
        <f>((((1-'Calcification Rates'!$J$76)*$A113)*(('Calcification Rates'!$F$76-'Calcification Rates'!$G$76)*0.1))+('Calcification Rates'!$J$76*$A113*('Calcification Rates'!$F$76-'Calcification Rates'!$G$76)))*('Calcification Rates'!$H$76-'Calcification Rates'!$I$76)</f>
        <v>44.847406367999994</v>
      </c>
      <c r="FD113" s="2">
        <f>((((1-'Calcification Rates'!$J$76)*$A113)*(('Calcification Rates'!$F$76+'Calcification Rates'!$G$76)*0.1))+('Calcification Rates'!$J$76*$A113*('Calcification Rates'!$F$76+'Calcification Rates'!$G$76)))*('Calcification Rates'!$H$76+'Calcification Rates'!$I$76)</f>
        <v>86.710301568000006</v>
      </c>
      <c r="FE113" s="113">
        <f>$A113*'Calcification Rates'!$F$77*'Calcification Rates'!$H$77</f>
        <v>196.47000000000003</v>
      </c>
      <c r="FF113" s="113">
        <f>$A113*('Calcification Rates'!$F$77-'Calcification Rates'!$G$77)*('Calcification Rates'!$H$77-'Calcification Rates'!$I$77)</f>
        <v>137.29590000000002</v>
      </c>
      <c r="FG113" s="113">
        <f>$A113*('Calcification Rates'!$F$77+'Calcification Rates'!$G$77)*('Calcification Rates'!$H$77+'Calcification Rates'!$I$77)</f>
        <v>266.17800000000005</v>
      </c>
      <c r="FH113" s="113">
        <f>$A113*'Calcification Rates'!$F$81*'Calcification Rates'!$H$81</f>
        <v>19.757999999999999</v>
      </c>
      <c r="FI113" s="113">
        <f>$A113*('Calcification Rates'!$F$81-'Calcification Rates'!$G$81)*('Calcification Rates'!$H$81-'Calcification Rates'!$I$81)</f>
        <v>11.210999999999999</v>
      </c>
      <c r="FJ113" s="113">
        <f>$A113*('Calcification Rates'!$F$81+'Calcification Rates'!$G$81)*('Calcification Rates'!$H$81+'Calcification Rates'!$I$81)</f>
        <v>28.305</v>
      </c>
      <c r="FK113" s="113">
        <f>$A113*'Calcification Rates'!$F$84*'Calcification Rates'!$H$84</f>
        <v>19.757999999999999</v>
      </c>
      <c r="FL113" s="113">
        <f>$A113*('Calcification Rates'!$F$84-'Calcification Rates'!$G$84)*('Calcification Rates'!$H$84-'Calcification Rates'!$I$84)</f>
        <v>11.210999999999999</v>
      </c>
      <c r="FM113" s="113">
        <f>$A113*('Calcification Rates'!$F$84+'Calcification Rates'!$G$84)*('Calcification Rates'!$H$84+'Calcification Rates'!$I$84)</f>
        <v>28.305</v>
      </c>
    </row>
    <row r="114" spans="1:169" x14ac:dyDescent="0.3">
      <c r="A114" s="1">
        <v>112</v>
      </c>
      <c r="B114" s="2">
        <f>((((1-'Calcification Rates'!$J$11)*A114)*'Calcification Rates'!$F$11*0.1)+('Calcification Rates'!$J$11*A114*'Calcification Rates'!$F$11))*'Calcification Rates'!$H$11</f>
        <v>253.0707340883136</v>
      </c>
      <c r="C114" s="2">
        <f>((((1-'Calcification Rates'!$J$11)*A114)*(('Calcification Rates'!$F$11-'Calcification Rates'!$G$11)*0.1))+('Calcification Rates'!$J$11*A114*('Calcification Rates'!$F$11-'Calcification Rates'!$G$11)))*('Calcification Rates'!$H$11-'Calcification Rates'!$I$11)</f>
        <v>181.00591073629914</v>
      </c>
      <c r="D114" s="2">
        <f>((((1-'Calcification Rates'!$J$11)*A114)*(('Calcification Rates'!$F$11+'Calcification Rates'!$G$11)*0.1))+('Calcification Rates'!$J$11*A114*('Calcification Rates'!$F$11+'Calcification Rates'!$G$11)))*('Calcification Rates'!$H$11+'Calcification Rates'!$I$11)</f>
        <v>336.59001575592646</v>
      </c>
      <c r="E114" s="2">
        <f>((((1-'Calcification Rates'!$J$12)*A114)*'Calcification Rates'!$F$12*0.1)+('Calcification Rates'!$J$12*A114*'Calcification Rates'!$F$12))*'Calcification Rates'!$H$12</f>
        <v>43.937859194767498</v>
      </c>
      <c r="F114" s="2">
        <f>((((1-'Calcification Rates'!$J$12)*A114)*(('Calcification Rates'!$F$12-'Calcification Rates'!$G$12)*0.1))+('Calcification Rates'!$J$12*A114*('Calcification Rates'!$F$12-'Calcification Rates'!$G$12)))*('Calcification Rates'!$H$12-'Calcification Rates'!$I$12)</f>
        <v>33.127020956842564</v>
      </c>
      <c r="G114" s="2">
        <f>((((1-'Calcification Rates'!$J$12)*A114)*(('Calcification Rates'!$F$12+'Calcification Rates'!$G$12)*0.1))+('Calcification Rates'!$J$12*A114*('Calcification Rates'!$F$12+'Calcification Rates'!$G$12)))*('Calcification Rates'!$H$12+'Calcification Rates'!$I$12)</f>
        <v>56.126663696237785</v>
      </c>
      <c r="H114" s="2">
        <f>(2*'Calcification Rates'!$F$13*'Calcification Rates'!$H$13)+0.1*'Calcification Rates'!$F$13*(A114+(2*'Calcification Rates'!$F$13))*'Calcification Rates'!$H$13</f>
        <v>23.584646053359016</v>
      </c>
      <c r="I114" s="2">
        <f>(2*('Calcification Rates'!$F$13-'Calcification Rates'!$G$13)*('Calcification Rates'!$H$13-'Calcification Rates'!$I$13))+(0.1*('Calcification Rates'!$F$13-'Calcification Rates'!$G$13)*(A114+(2*'Calcification Rates'!$F$13-'Calcification Rates'!$G$13)))*('Calcification Rates'!$H$13-'Calcification Rates'!$I$13)</f>
        <v>13.767081138987736</v>
      </c>
      <c r="J114" s="2">
        <f>(2*('Calcification Rates'!$F$13+'Calcification Rates'!$G$13)*('Calcification Rates'!$H$13+'Calcification Rates'!$I$13))+(0.1*('Calcification Rates'!$F$13+'Calcification Rates'!$G$13)*(A114+(2*'Calcification Rates'!$F$13+'Calcification Rates'!$G$13)))*('Calcification Rates'!$H$13+'Calcification Rates'!$I$13)</f>
        <v>36.002972143683117</v>
      </c>
      <c r="K114" s="2">
        <f>(2*'Calcification Rates'!$F$14*'Calcification Rates'!$H$14)+0.1*'Calcification Rates'!$F$14*(A114+(2*'Calcification Rates'!$F$14))*'Calcification Rates'!$H$14</f>
        <v>43.80252311473123</v>
      </c>
      <c r="L114" s="2">
        <f>(2*('Calcification Rates'!$F$14-'Calcification Rates'!$G$14)*('Calcification Rates'!$H$14-'Calcification Rates'!$I$14))+(0.1*('Calcification Rates'!$F$14-'Calcification Rates'!$G$14)*(A114+(2*'Calcification Rates'!$F$14-'Calcification Rates'!$G$14)))*('Calcification Rates'!$H$14-'Calcification Rates'!$I$14)</f>
        <v>27.401244723771455</v>
      </c>
      <c r="M114" s="2">
        <f>(2*('Calcification Rates'!$F$14+'Calcification Rates'!$G$14)*('Calcification Rates'!$H$14+'Calcification Rates'!$I$14))+(0.1*('Calcification Rates'!$F$14+'Calcification Rates'!$G$14)*(A114+(2*'Calcification Rates'!$F$14+'Calcification Rates'!$G$14)))*('Calcification Rates'!$H$14+'Calcification Rates'!$I$14)</f>
        <v>64.080061920336831</v>
      </c>
      <c r="N114" s="2">
        <f>((((((((($A114*2)/PI())/2)+'Calcification Rates'!$F$15)^2)*PI())/2))-((((((($A114*2)/PI())/2)^2)*PI())/2)))*'Calcification Rates'!$H$15</f>
        <v>138.92103772533935</v>
      </c>
      <c r="O114" s="2">
        <f>((((((((($A114*2)/PI())/2)+('Calcification Rates'!$F$15-'Calcification Rates'!$G$15))^2)*PI())/2))-((((((($A114*2)/PI())/2)^2)*PI())/2)))*('Calcification Rates'!$H$15-'Calcification Rates'!$I$15)</f>
        <v>106.1522783983672</v>
      </c>
      <c r="P114" s="2">
        <f>((((((((($A114*2)/PI())/2)+('Calcification Rates'!$F$15+'Calcification Rates'!$G$15))^2)*PI())/2))-((((((($A114*2)/PI())/2)^2)*PI())/2)))*('Calcification Rates'!$H$15+'Calcification Rates'!$I$15)</f>
        <v>175.72349156595564</v>
      </c>
      <c r="Q114" s="2">
        <f>(2*'Calcification Rates'!$F$16*'Calcification Rates'!$H$16)+0.1*'Calcification Rates'!$F$16*(A114+(2*'Calcification Rates'!$F$16))*'Calcification Rates'!$H$16</f>
        <v>43.80252311473123</v>
      </c>
      <c r="R114" s="2">
        <f>(2*('Calcification Rates'!$F$16-'Calcification Rates'!$G$16)*('Calcification Rates'!$H$16-'Calcification Rates'!$I$16))+(0.1*('Calcification Rates'!$F$16-'Calcification Rates'!$G$16)*(A114+(2*'Calcification Rates'!$F$16-'Calcification Rates'!$G$16)))*('Calcification Rates'!$H$16-'Calcification Rates'!$I$16)</f>
        <v>27.401244723771455</v>
      </c>
      <c r="S114" s="2">
        <f>(2*('Calcification Rates'!$F$16+'Calcification Rates'!$G$16)*('Calcification Rates'!$H$16+'Calcification Rates'!$I$16))+(0.1*('Calcification Rates'!$F$16+'Calcification Rates'!$G$16)*(A114+(2*'Calcification Rates'!$F$16+'Calcification Rates'!$G$16)))*('Calcification Rates'!$H$16+'Calcification Rates'!$I$16)</f>
        <v>64.080061920336831</v>
      </c>
      <c r="T114" s="2">
        <f>$A114*'Calcification Rates'!$F$17*'Calcification Rates'!$H$17</f>
        <v>137.18795939439752</v>
      </c>
      <c r="U114" s="2">
        <f>$A114*('Calcification Rates'!$F$17-'Calcification Rates'!$G$17)*('Calcification Rates'!$H$17-'Calcification Rates'!$I$17)</f>
        <v>105.03979938771059</v>
      </c>
      <c r="V114" s="2">
        <f>$A114*('Calcification Rates'!$F$17+'Calcification Rates'!$G$17)*('Calcification Rates'!$H$17+'Calcification Rates'!$I$17)</f>
        <v>173.18209180760954</v>
      </c>
      <c r="W114" s="2">
        <f>$A114*'Calcification Rates'!$F$22*'Calcification Rates'!$H$22</f>
        <v>19.936</v>
      </c>
      <c r="X114" s="2">
        <f>$A114*('Calcification Rates'!$F$22-'Calcification Rates'!$G$22)*('Calcification Rates'!$H$22-'Calcification Rates'!$I$22)</f>
        <v>11.311999999999999</v>
      </c>
      <c r="Y114" s="2">
        <f>$A114*('Calcification Rates'!$F$22+'Calcification Rates'!$G$22)*('Calcification Rates'!$H$22+'Calcification Rates'!$I$22)</f>
        <v>28.560000000000002</v>
      </c>
      <c r="Z114" s="2">
        <f>((((((((($A114*2)/PI())/2)+'Calcification Rates'!$F$25)^2)*PI())/2))-((((((($A114*2)/PI())/2)^2)*PI())/2)))*'Calcification Rates'!$H$25</f>
        <v>207.46672029994193</v>
      </c>
      <c r="AA114" s="2">
        <f>((((((((($A114*2)/PI())/2)+('Calcification Rates'!$F$25-'Calcification Rates'!$G$25))^2)*PI())/2))-((((((($A114*2)/PI())/2)^2)*PI())/2)))*('Calcification Rates'!$H$25-'Calcification Rates'!$I$25)</f>
        <v>90.980885783920243</v>
      </c>
      <c r="AB114" s="2">
        <f>((((((((($A114*2)/PI())/2)+('Calcification Rates'!$F$25+'Calcification Rates'!$G$25))^2)*PI())/2))-((((((($A114*2)/PI())/2)^2)*PI())/2)))*('Calcification Rates'!$H$25+'Calcification Rates'!$I$25)</f>
        <v>325.59849981927073</v>
      </c>
      <c r="AC114" s="2">
        <f>((((((((($A114*2)/PI())/2)+'Calcification Rates'!$F$26)^2)*PI())/2))-((((((($A114*2)/PI())/2)^2)*PI())/2)))*'Calcification Rates'!$H$26</f>
        <v>207.46672029994193</v>
      </c>
      <c r="AD114" s="2">
        <f>((((((((($A114*2)/PI())/2)+('Calcification Rates'!$F$26-'Calcification Rates'!$G$26))^2)*PI())/2))-((((((($A114*2)/PI())/2)^2)*PI())/2)))*('Calcification Rates'!$H$26-'Calcification Rates'!$I$26)</f>
        <v>90.980885783920243</v>
      </c>
      <c r="AE114" s="2">
        <f>((((((((($A114*2)/PI())/2)+('Calcification Rates'!$F$26+'Calcification Rates'!$G$26))^2)*PI())/2))-((((((($A114*2)/PI())/2)^2)*PI())/2)))*('Calcification Rates'!$H$26+'Calcification Rates'!$I$26)</f>
        <v>325.59849981927073</v>
      </c>
      <c r="AF114" s="2">
        <f>((((((((($A114*2)/PI())/2)+'Calcification Rates'!$F$27)^2)*PI())/2))-((((((($A114*2)/PI())/2)^2)*PI())/2)))*'Calcification Rates'!$H$27</f>
        <v>207.46672029994193</v>
      </c>
      <c r="AG114" s="2">
        <f>((((((((($A114*2)/PI())/2)+('Calcification Rates'!$F$27-'Calcification Rates'!$G$27))^2)*PI())/2))-((((((($A114*2)/PI())/2)^2)*PI())/2)))*('Calcification Rates'!$H$27-'Calcification Rates'!$I$27)</f>
        <v>90.980885783920243</v>
      </c>
      <c r="AH114" s="2">
        <f>((((((((($A114*2)/PI())/2)+('Calcification Rates'!$F$27+'Calcification Rates'!$G$27))^2)*PI())/2))-((((((($A114*2)/PI())/2)^2)*PI())/2)))*('Calcification Rates'!$H$27+'Calcification Rates'!$I$27)</f>
        <v>325.59849981927073</v>
      </c>
      <c r="AI114" s="2">
        <f>$A114*'Calcification Rates'!$F$29*'Calcification Rates'!$H$29</f>
        <v>180.73439999999997</v>
      </c>
      <c r="AJ114" s="2">
        <f>$A114*('Calcification Rates'!$F$29-'Calcification Rates'!$G$29)*('Calcification Rates'!$H$29-'Calcification Rates'!$I$29)</f>
        <v>167.22495999999995</v>
      </c>
      <c r="AK114" s="2">
        <f>$A114*('Calcification Rates'!$F$29+'Calcification Rates'!$G$29)*('Calcification Rates'!$H$29+'Calcification Rates'!$I$29)</f>
        <v>194.24383999999995</v>
      </c>
      <c r="AL114" s="2">
        <f>(2*'Calcification Rates'!$F$30*'Calcification Rates'!$H$30)+0.1*'Calcification Rates'!$F$30*($A114+(2*'Calcification Rates'!$F$30))*'Calcification Rates'!$H$30</f>
        <v>23.584646053359016</v>
      </c>
      <c r="AM114" s="2">
        <f>(2*('Calcification Rates'!$F$30-'Calcification Rates'!$G$30)*('Calcification Rates'!$H$30-'Calcification Rates'!$I$30))+(0.1*('Calcification Rates'!$F$30-'Calcification Rates'!$G$30)*($A114+(2*'Calcification Rates'!$F$30-'Calcification Rates'!$G$30)))*('Calcification Rates'!$H$30-'Calcification Rates'!$I$30)</f>
        <v>13.767081138987736</v>
      </c>
      <c r="AN114" s="2">
        <f>(2*('Calcification Rates'!$F$30+'Calcification Rates'!$G$30)*('Calcification Rates'!$H$30+'Calcification Rates'!$I$30))+(0.1*('Calcification Rates'!$F$30+'Calcification Rates'!$G$30)*($A114+(2*'Calcification Rates'!$F$30+'Calcification Rates'!$G$30)))*('Calcification Rates'!$H$30+'Calcification Rates'!$I$30)</f>
        <v>36.002972143683117</v>
      </c>
      <c r="AO114" s="2">
        <f>((((((((($A114*2)/PI())/2)+'Calcification Rates'!$F$31)^2)*PI())/2))-((((((($A114*2)/PI())/2)^2)*PI())/2)))*'Calcification Rates'!$H$31</f>
        <v>370.72853355491759</v>
      </c>
      <c r="AP114" s="2">
        <f>((((((((($A114*2)/PI())/2)+('Calcification Rates'!$F$31-'Calcification Rates'!$G$31))^2)*PI())/2))-((((((($A114*2)/PI())/2)^2)*PI())/2)))*('Calcification Rates'!$H$31-'Calcification Rates'!$I$31)</f>
        <v>231.15893957305184</v>
      </c>
      <c r="AQ114" s="2">
        <f>((((((((($A114*2)/PI())/2)+('Calcification Rates'!$F$31+'Calcification Rates'!$G$31))^2)*PI())/2))-((((((($A114*2)/PI())/2)^2)*PI())/2)))*('Calcification Rates'!$H$31+'Calcification Rates'!$I$31)</f>
        <v>544.10290317133411</v>
      </c>
      <c r="AR114" s="2">
        <f>(2*'Calcification Rates'!$F$32*'Calcification Rates'!$H$32)+0.1*'Calcification Rates'!$F$32*($A114+(2*'Calcification Rates'!$F$32))*'Calcification Rates'!$H$32</f>
        <v>23.584646053359016</v>
      </c>
      <c r="AS114" s="2">
        <f>(2*('Calcification Rates'!$F$32-'Calcification Rates'!$G$32)*('Calcification Rates'!$H$32-'Calcification Rates'!$I$32))+(0.1*('Calcification Rates'!$F$32-'Calcification Rates'!$G$32)*($A114+(2*'Calcification Rates'!$F$32-'Calcification Rates'!$G$32)))*('Calcification Rates'!$H$32-'Calcification Rates'!$I$32)</f>
        <v>13.767081138987736</v>
      </c>
      <c r="AT114" s="2">
        <f>(2*('Calcification Rates'!$F$32+'Calcification Rates'!$G$32)*('Calcification Rates'!$H$32+'Calcification Rates'!$I$32))+(0.1*('Calcification Rates'!$F$32+'Calcification Rates'!$G$32)*($A114+(2*'Calcification Rates'!$F$32+'Calcification Rates'!$G$32)))*('Calcification Rates'!$H$32+'Calcification Rates'!$I$32)</f>
        <v>36.002972143683117</v>
      </c>
      <c r="AU114" s="2">
        <f>((((((((($A114*2)/PI())/2)+'Calcification Rates'!$F$36)^2)*PI())/2))-((((((($A114*2)/PI())/2)^2)*PI())/2)))*'Calcification Rates'!$H$36</f>
        <v>146.6629807084276</v>
      </c>
      <c r="AV114" s="2">
        <f>((((((((($A114*2)/PI())/2)+('Calcification Rates'!$F$36-'Calcification Rates'!$G$36))^2)*PI())/2))-((((((($A114*2)/PI())/2)^2)*PI())/2)))*('Calcification Rates'!$H$36-'Calcification Rates'!$I$36)</f>
        <v>112.64626809515086</v>
      </c>
      <c r="AW114" s="2">
        <f>((((((((($A114*2)/PI())/2)+('Calcification Rates'!$F$36+'Calcification Rates'!$G$36))^2)*PI())/2))-((((((($A114*2)/PI())/2)^2)*PI())/2)))*('Calcification Rates'!$H$36+'Calcification Rates'!$I$36)</f>
        <v>184.4632251171542</v>
      </c>
      <c r="AX114" s="2">
        <f>$A114*'Calcification Rates'!$F$37*'Calcification Rates'!$H$37</f>
        <v>144.74819946127946</v>
      </c>
      <c r="AY114" s="2">
        <f>$A114*('Calcification Rates'!$F$37-'Calcification Rates'!$G$37)*('Calcification Rates'!$H$37-'Calcification Rates'!$I$37)</f>
        <v>111.422592673762</v>
      </c>
      <c r="AZ114" s="2">
        <f>$A114*('Calcification Rates'!$F$37+'Calcification Rates'!$G$37)*('Calcification Rates'!$H$37+'Calcification Rates'!$I$37)</f>
        <v>181.65226036167348</v>
      </c>
      <c r="BA114" s="2">
        <f>$A114*'Calcification Rates'!$F$38*'Calcification Rates'!$H$38</f>
        <v>215.42923733333339</v>
      </c>
      <c r="BB114" s="2">
        <f>$A114*('Calcification Rates'!$F$38-'Calcification Rates'!$G$38)*('Calcification Rates'!$H$38-'Calcification Rates'!$I$38)</f>
        <v>164.37414593939397</v>
      </c>
      <c r="BC114" s="2">
        <f>$A114*('Calcification Rates'!$F$38+'Calcification Rates'!$G$38)*('Calcification Rates'!$H$38+'Calcification Rates'!$I$38)</f>
        <v>272.43384000000003</v>
      </c>
      <c r="BD114" s="2">
        <f>(2*'Calcification Rates'!$F$39*'Calcification Rates'!$H$39)+0.1*'Calcification Rates'!$F$39*(AN114+(2*'Calcification Rates'!$F$39))*'Calcification Rates'!$H$39</f>
        <v>10.251389798609441</v>
      </c>
      <c r="BE114" s="2">
        <f>(2*('Calcification Rates'!$F$39-'Calcification Rates'!$G$39)*('Calcification Rates'!$H$39-'Calcification Rates'!$I$39))+(0.1*('Calcification Rates'!$F$39-'Calcification Rates'!$G$39)*(AN114+(2*'Calcification Rates'!$F$39-'Calcification Rates'!$G$39)))*('Calcification Rates'!$H$39-'Calcification Rates'!$I$39)</f>
        <v>5.9653625094454412</v>
      </c>
      <c r="BF114" s="2">
        <f>(2*('Calcification Rates'!$F$39+'Calcification Rates'!$G$39)*('Calcification Rates'!$H$39+'Calcification Rates'!$I$39))+(0.1*('Calcification Rates'!$F$39+'Calcification Rates'!$G$39)*(AN114+(2*'Calcification Rates'!$F$39+'Calcification Rates'!$G$39)))*('Calcification Rates'!$H$39+'Calcification Rates'!$I$39)</f>
        <v>15.697824059883267</v>
      </c>
      <c r="BG114" s="2">
        <f>((((((((($A114*2)/PI())/2)+'Calcification Rates'!$F$40)^2)*PI())/2))-((((((($A114*2)/PI())/2)^2)*PI())/2)))*'Calcification Rates'!$H$40</f>
        <v>146.6629807084276</v>
      </c>
      <c r="BH114" s="2">
        <f>((((((((($A114*2)/PI())/2)+('Calcification Rates'!$F$40-'Calcification Rates'!$G$40))^2)*PI())/2))-((((((($A114*2)/PI())/2)^2)*PI())/2)))*('Calcification Rates'!$H$40-'Calcification Rates'!$I$40)</f>
        <v>112.64626809515086</v>
      </c>
      <c r="BI114" s="2">
        <f>((((((((($A114*2)/PI())/2)+('Calcification Rates'!$F$40+'Calcification Rates'!$G$40))^2)*PI())/2))-((((((($A114*2)/PI())/2)^2)*PI())/2)))*('Calcification Rates'!$H$40+'Calcification Rates'!$I$40)</f>
        <v>184.4632251171542</v>
      </c>
      <c r="BJ114" s="2">
        <f>((((((((($A114*2)/PI())/2)+'Calcification Rates'!$F$41)^2)*PI())/2))-((((((($A114*2)/PI())/2)^2)*PI())/2)))*'Calcification Rates'!$H$41</f>
        <v>168.82006285966864</v>
      </c>
      <c r="BK114" s="2">
        <f>((((((((($A114*2)/PI())/2)+('Calcification Rates'!$F$41-'Calcification Rates'!$G$41))^2)*PI())/2))-((((((($A114*2)/PI())/2)^2)*PI())/2)))*('Calcification Rates'!$H$41-'Calcification Rates'!$I$41)</f>
        <v>135.68861873493921</v>
      </c>
      <c r="BL114" s="2">
        <f>((((((((($A114*2)/PI())/2)+('Calcification Rates'!$F$41+'Calcification Rates'!$G$41))^2)*PI())/2))-((((((($A114*2)/PI())/2)^2)*PI())/2)))*('Calcification Rates'!$H$41+'Calcification Rates'!$I$41)</f>
        <v>205.18976244185137</v>
      </c>
      <c r="BM114" s="2">
        <f>((((1-'Calcification Rates'!$J$42)*$A114)*'Calcification Rates'!$F$42*0.1)+('Calcification Rates'!$J$42*$A114*'Calcification Rates'!$F$42))*'Calcification Rates'!$H$42</f>
        <v>43.937859194767498</v>
      </c>
      <c r="BN114" s="2">
        <f>((((1-'Calcification Rates'!$J$42)*BI114)*(('Calcification Rates'!$F$42-'Calcification Rates'!$G$42)*0.1))+('Calcification Rates'!$J$42*BI114*('Calcification Rates'!$F$42-'Calcification Rates'!$G$42)))*('Calcification Rates'!$H$42-'Calcification Rates'!$I$42)</f>
        <v>54.559974323417272</v>
      </c>
      <c r="BO114" s="2">
        <f>((((1-'Calcification Rates'!$J$42)*BI114)*(('Calcification Rates'!$F$42+'Calcification Rates'!$G$42)*0.1))+('Calcification Rates'!$J$42*BI114*('Calcification Rates'!$F$42+'Calcification Rates'!$G$42)))*('Calcification Rates'!$H$42+'Calcification Rates'!$I$42)</f>
        <v>92.440226789945683</v>
      </c>
      <c r="BP114" s="2">
        <f>(2*'Calcification Rates'!$F$43*'Calcification Rates'!$H$43)+0.1*'Calcification Rates'!$F$43*($A114+(2*'Calcification Rates'!$F$43))*'Calcification Rates'!$H$43</f>
        <v>23.584646053359016</v>
      </c>
      <c r="BQ114" s="2">
        <f>(2*('Calcification Rates'!$F$43-'Calcification Rates'!$G$43)*('Calcification Rates'!$H$43-'Calcification Rates'!$I$43))+(0.1*('Calcification Rates'!$F$43-'Calcification Rates'!$G$43)*($A114+(2*'Calcification Rates'!$F$43-'Calcification Rates'!$G$43)))*('Calcification Rates'!$H$43-'Calcification Rates'!$I$43)</f>
        <v>13.767081138987736</v>
      </c>
      <c r="BR114" s="2">
        <f>(2*('Calcification Rates'!$F$43+'Calcification Rates'!$G$43)*('Calcification Rates'!$H$43+'Calcification Rates'!$I$43))+(0.1*('Calcification Rates'!$F$43+'Calcification Rates'!$G$43)*($A114+(2*'Calcification Rates'!$F$43+'Calcification Rates'!$G$43)))*('Calcification Rates'!$H$43+'Calcification Rates'!$I$43)</f>
        <v>36.002972143683117</v>
      </c>
      <c r="BS114" s="2">
        <f>$A114*'Calcification Rates'!$F$44*'Calcification Rates'!$H$44</f>
        <v>178.78659555555558</v>
      </c>
      <c r="BT114" s="2">
        <f>$A114*('Calcification Rates'!$F$44-'Calcification Rates'!$G$44)*('Calcification Rates'!$H$44-'Calcification Rates'!$I$44)</f>
        <v>133.04352647018001</v>
      </c>
      <c r="BU114" s="2">
        <f>$A114*('Calcification Rates'!$F$44+'Calcification Rates'!$G$44)*('Calcification Rates'!$H$44+'Calcification Rates'!$I$44)</f>
        <v>229.66894435732505</v>
      </c>
      <c r="BV114" s="2">
        <f>(2*'Calcification Rates'!$F$45*'Calcification Rates'!$H$45)+0.1*'Calcification Rates'!$F$45*($A114+(2*'Calcification Rates'!$F$45))*'Calcification Rates'!$H$45</f>
        <v>23.584646053359016</v>
      </c>
      <c r="BW114" s="2">
        <f>(2*('Calcification Rates'!$F$45-'Calcification Rates'!$G$45)*('Calcification Rates'!$H$45-'Calcification Rates'!$I$45))+(0.1*('Calcification Rates'!$F$45-'Calcification Rates'!$G$45)*($A114+(2*'Calcification Rates'!$F$45-'Calcification Rates'!$G$45)))*('Calcification Rates'!$H$45-'Calcification Rates'!$I$45)</f>
        <v>13.767081138987736</v>
      </c>
      <c r="BX114" s="2">
        <f>(2*('Calcification Rates'!$F$45+'Calcification Rates'!$G$45)*('Calcification Rates'!$H$45+'Calcification Rates'!$I$45))+(0.1*('Calcification Rates'!$F$45+'Calcification Rates'!$G$45)*($A114+(2*'Calcification Rates'!$F$45+'Calcification Rates'!$G$45)))*('Calcification Rates'!$H$45+'Calcification Rates'!$I$45)</f>
        <v>36.002972143683117</v>
      </c>
      <c r="BY114" s="2">
        <f>$A114*'Calcification Rates'!$F$46*'Calcification Rates'!$H$46</f>
        <v>45.427199999999999</v>
      </c>
      <c r="BZ114" s="2">
        <f>$A114*('Calcification Rates'!$F$46-'Calcification Rates'!$G$46)*('Calcification Rates'!$H$46-'Calcification Rates'!$I$46)</f>
        <v>35.0364</v>
      </c>
      <c r="CA114" s="2">
        <f>$A114*('Calcification Rates'!$F$46+'Calcification Rates'!$G$46)*('Calcification Rates'!$H$46+'Calcification Rates'!$I$46)</f>
        <v>56.876400000000004</v>
      </c>
      <c r="CB114" s="2">
        <f>(2*'Calcification Rates'!$F$47*'Calcification Rates'!$H$47)+0.1*'Calcification Rates'!$F$47*(BL114+(2*'Calcification Rates'!$F$47))*'Calcification Rates'!$H$47</f>
        <v>39.934272058544465</v>
      </c>
      <c r="CC114" s="2">
        <f>(2*('Calcification Rates'!$F$47-'Calcification Rates'!$G$47)*('Calcification Rates'!$H$47-'Calcification Rates'!$I$47))+(0.1*('Calcification Rates'!$F$47-'Calcification Rates'!$G$47)*(BL114+(2*'Calcification Rates'!$F$47-'Calcification Rates'!$G$47)))*('Calcification Rates'!$H$47-'Calcification Rates'!$I$47)</f>
        <v>23.333775077332078</v>
      </c>
      <c r="CD114" s="2">
        <f>(2*('Calcification Rates'!$F$47+'Calcification Rates'!$G$47)*('Calcification Rates'!$H$47+'Calcification Rates'!$I$47))+(0.1*('Calcification Rates'!$F$47+'Calcification Rates'!$G$47)*(BL114+(2*'Calcification Rates'!$F$47+'Calcification Rates'!$G$47)))*('Calcification Rates'!$H$47+'Calcification Rates'!$I$47)</f>
        <v>60.901734367035502</v>
      </c>
      <c r="CE114" s="2">
        <f>(2*'Calcification Rates'!$F$48*'Calcification Rates'!$H$48)+0.1*'Calcification Rates'!$F$48*($A114+(2*'Calcification Rates'!$F$48))*'Calcification Rates'!$H$48</f>
        <v>23.584646053359016</v>
      </c>
      <c r="CF114" s="2">
        <f>(2*('Calcification Rates'!$F$48-'Calcification Rates'!$G$48)*('Calcification Rates'!$H$48-'Calcification Rates'!$I$48))+(0.1*('Calcification Rates'!$F$48-'Calcification Rates'!$G$48)*($A114+(2*'Calcification Rates'!$F$48-'Calcification Rates'!$G$48)))*('Calcification Rates'!$H$48-'Calcification Rates'!$I$48)</f>
        <v>13.767081138987736</v>
      </c>
      <c r="CG114" s="2">
        <f>(2*('Calcification Rates'!$F$48+'Calcification Rates'!$G$48)*('Calcification Rates'!$H$48+'Calcification Rates'!$I$48))+(0.1*('Calcification Rates'!$F$48+'Calcification Rates'!$G$48)*($A114+(2*'Calcification Rates'!$F$48+'Calcification Rates'!$G$48)))*('Calcification Rates'!$H$48+'Calcification Rates'!$I$48)</f>
        <v>36.002972143683117</v>
      </c>
      <c r="CH114" s="2">
        <f>((((1-'Calcification Rates'!$J$52)*$A114)*'Calcification Rates'!$F$52*0.1)+('Calcification Rates'!$J$52*$A114*'Calcification Rates'!$F$52))*'Calcification Rates'!$H$52</f>
        <v>248.04289216000001</v>
      </c>
      <c r="CI114" s="2">
        <f>((((1-'Calcification Rates'!$J$52)*$A114)*(('Calcification Rates'!$F$52-'Calcification Rates'!$G$52)*0.1))+('Calcification Rates'!$J$52*$A114*('Calcification Rates'!$F$52-'Calcification Rates'!$G$52)))*('Calcification Rates'!$H$52-'Calcification Rates'!$I$52)</f>
        <v>162.37236600380922</v>
      </c>
      <c r="CJ114" s="2">
        <f>((((1-'Calcification Rates'!$J$52)*$A114)*(('Calcification Rates'!$F$52+'Calcification Rates'!$G$52)*0.1))+('Calcification Rates'!$J$52*$A114*('Calcification Rates'!$F$52+'Calcification Rates'!$G$52)))*('Calcification Rates'!$H$52+'Calcification Rates'!$I$52)</f>
        <v>350.92484577016546</v>
      </c>
      <c r="CK114" s="2">
        <f>((((1-'Calcification Rates'!$J$53)*$A114)*'Calcification Rates'!$F$53*0.1)+('Calcification Rates'!$J$53*$A114*'Calcification Rates'!$F$53))*'Calcification Rates'!$H$53</f>
        <v>296.82961406254555</v>
      </c>
      <c r="CL114" s="2">
        <f>((((1-'Calcification Rates'!$J$53)*$A114)*(('Calcification Rates'!$F$53-'Calcification Rates'!$G$53)*0.1))+('Calcification Rates'!$J$53*$A114*('Calcification Rates'!$F$53-'Calcification Rates'!$G$53)))*('Calcification Rates'!$H$53-'Calcification Rates'!$I$53)</f>
        <v>205.43156579208127</v>
      </c>
      <c r="CM114" s="2">
        <f>((((1-'Calcification Rates'!$J$53)*$A114)*(('Calcification Rates'!$F$53+'Calcification Rates'!$G$53)*0.1))+('Calcification Rates'!$J$53*$A114*('Calcification Rates'!$F$53+'Calcification Rates'!$G$53)))*('Calcification Rates'!$H$53+'Calcification Rates'!$I$53)</f>
        <v>404.95050911954939</v>
      </c>
      <c r="CN114" s="2">
        <f>((((1-'Calcification Rates'!$J$54)*$A114)*'Calcification Rates'!$F$54*0.1)+('Calcification Rates'!$J$54*$A114*'Calcification Rates'!$F$54))*'Calcification Rates'!$H$54</f>
        <v>253.0707340883136</v>
      </c>
      <c r="CO114" s="2">
        <f>((((1-'Calcification Rates'!$J$54)*$A114)*(('Calcification Rates'!$F$54-'Calcification Rates'!$G$54)*0.1))+('Calcification Rates'!$J$54*$A114*('Calcification Rates'!$F$54-'Calcification Rates'!$G$54)))*('Calcification Rates'!$H$54-'Calcification Rates'!$I$54)</f>
        <v>181.00591073629914</v>
      </c>
      <c r="CP114" s="2">
        <f>((((1-'Calcification Rates'!$J$54)*$A114)*(('Calcification Rates'!$F$54+'Calcification Rates'!$G$54)*0.1))+('Calcification Rates'!$J$54*$A114*('Calcification Rates'!$F$54+'Calcification Rates'!$G$54)))*('Calcification Rates'!$H$54+'Calcification Rates'!$I$54)</f>
        <v>336.59001575592646</v>
      </c>
      <c r="CQ114" s="2">
        <f>((((1-'Calcification Rates'!$J$55)*$A114)*'Calcification Rates'!$F$55*0.1)+('Calcification Rates'!$J$55*$A114*'Calcification Rates'!$F$55))*'Calcification Rates'!$H$55</f>
        <v>253.09008835833333</v>
      </c>
      <c r="CR114" s="2">
        <f>((((1-'Calcification Rates'!$J$55)*$A114)*(('Calcification Rates'!$F$55-'Calcification Rates'!$G$55)*0.1))+('Calcification Rates'!$J$55*$A114*('Calcification Rates'!$F$55-'Calcification Rates'!$G$55)))*('Calcification Rates'!$H$55-'Calcification Rates'!$I$55)</f>
        <v>184.93951277539585</v>
      </c>
      <c r="CS114" s="2">
        <f>((((1-'Calcification Rates'!$J$55)*$A114)*(('Calcification Rates'!$F$55+'Calcification Rates'!$G$55)*0.1))+('Calcification Rates'!$J$55*$A114*('Calcification Rates'!$F$55+'Calcification Rates'!$G$55)))*('Calcification Rates'!$H$55+'Calcification Rates'!$I$55)</f>
        <v>331.60457877805288</v>
      </c>
      <c r="CT114" s="2">
        <f>((((1-'Calcification Rates'!$J$56)*$A114)*'Calcification Rates'!$F$56*0.1)+('Calcification Rates'!$J$56*$A114*'Calcification Rates'!$F$56))*'Calcification Rates'!$H$56</f>
        <v>244.45863493333331</v>
      </c>
      <c r="CU114" s="2">
        <f>((((1-'Calcification Rates'!$J$56)*$A114)*(('Calcification Rates'!$F$56-'Calcification Rates'!$G$56)*0.1))+('Calcification Rates'!$J$56*$A114*('Calcification Rates'!$F$56-'Calcification Rates'!$G$56)))*('Calcification Rates'!$H$56-'Calcification Rates'!$I$56)</f>
        <v>181.14248755548283</v>
      </c>
      <c r="CV114" s="2">
        <f>((((1-'Calcification Rates'!$J$56)*$A114)*(('Calcification Rates'!$F$56+'Calcification Rates'!$G$56)*0.1))+('Calcification Rates'!$J$56*$A114*('Calcification Rates'!$F$56+'Calcification Rates'!$G$56)))*('Calcification Rates'!$H$56+'Calcification Rates'!$I$56)</f>
        <v>317.08630149069791</v>
      </c>
      <c r="CW114" s="2">
        <f>((((1-'Calcification Rates'!$J$57)*$A114)*'Calcification Rates'!$F$57*0.1)+('Calcification Rates'!$J$57*$A114*'Calcification Rates'!$F$57))*'Calcification Rates'!$H$57</f>
        <v>250.01451299999999</v>
      </c>
      <c r="CX114" s="2">
        <f>((((1-'Calcification Rates'!$J$57)*$A114)*(('Calcification Rates'!$F$57-'Calcification Rates'!$G$57)*0.1))+('Calcification Rates'!$J$57*$A114*('Calcification Rates'!$F$57-'Calcification Rates'!$G$57)))*('Calcification Rates'!$H$57-'Calcification Rates'!$I$57)</f>
        <v>163.72494067514791</v>
      </c>
      <c r="CY114" s="2">
        <f>((((1-'Calcification Rates'!$J$57)*$A114)*(('Calcification Rates'!$F$57+'Calcification Rates'!$G$57)*0.1))+('Calcification Rates'!$J$57*$A114*('Calcification Rates'!$F$57+'Calcification Rates'!$G$57)))*('Calcification Rates'!$H$57+'Calcification Rates'!$I$57)</f>
        <v>351.82328395737545</v>
      </c>
      <c r="CZ114" s="2">
        <f>((((1-'Calcification Rates'!$J$58)*$A114)*'Calcification Rates'!$F$58*0.1)+('Calcification Rates'!$J$58*$A114*'Calcification Rates'!$F$58))*'Calcification Rates'!$H$58</f>
        <v>253.0707340883136</v>
      </c>
      <c r="DA114" s="2">
        <f>((((1-'Calcification Rates'!$J$58)*$A114)*(('Calcification Rates'!$F$58-'Calcification Rates'!$G$58)*0.1))+('Calcification Rates'!$J$58*$A114*('Calcification Rates'!$F$58-'Calcification Rates'!$G$58)))*('Calcification Rates'!$H$58-'Calcification Rates'!$I$58)</f>
        <v>181.00591073629914</v>
      </c>
      <c r="DB114" s="2">
        <f>((((1-'Calcification Rates'!$J$58)*$A114)*(('Calcification Rates'!$F$58+'Calcification Rates'!$G$58)*0.1))+('Calcification Rates'!$J$58*$A114*('Calcification Rates'!$F$58+'Calcification Rates'!$G$58)))*('Calcification Rates'!$H$58+'Calcification Rates'!$I$58)</f>
        <v>336.59001575592646</v>
      </c>
      <c r="DC114" s="2">
        <f>((((1-'Calcification Rates'!$J$59)*$A114)*'Calcification Rates'!$F$59*0.1)+('Calcification Rates'!$J$59*$A114*'Calcification Rates'!$F$59))*'Calcification Rates'!$H$59</f>
        <v>209.79219072000001</v>
      </c>
      <c r="DD114" s="2">
        <f>((((1-'Calcification Rates'!$J$59)*$A114)*(('Calcification Rates'!$F$59-'Calcification Rates'!$G$59)*0.1))+('Calcification Rates'!$J$59*$A114*('Calcification Rates'!$F$59-'Calcification Rates'!$G$59)))*('Calcification Rates'!$H$59-'Calcification Rates'!$I$59)</f>
        <v>162.74627039999999</v>
      </c>
      <c r="DE114" s="2">
        <f>((((1-'Calcification Rates'!$J$59)*$A114)*(('Calcification Rates'!$F$59+'Calcification Rates'!$G$59)*0.1))+('Calcification Rates'!$J$59*$A114*('Calcification Rates'!$F$59+'Calcification Rates'!$G$59)))*('Calcification Rates'!$H$59+'Calcification Rates'!$I$59)</f>
        <v>261.29917632000007</v>
      </c>
      <c r="DF114" s="2">
        <f>((((1-'Calcification Rates'!$J$60)*$A114)*'Calcification Rates'!$F$60*0.1)+('Calcification Rates'!$J$60*$A114*'Calcification Rates'!$F$60))*'Calcification Rates'!$H$60</f>
        <v>272.55495160975613</v>
      </c>
      <c r="DG114" s="2">
        <f>((((1-'Calcification Rates'!$J$60)*$A114)*(('Calcification Rates'!$F$60-'Calcification Rates'!$G$60)*0.1))+('Calcification Rates'!$J$60*$A114*('Calcification Rates'!$F$60-'Calcification Rates'!$G$60)))*('Calcification Rates'!$H$60-'Calcification Rates'!$I$60)</f>
        <v>208.23521145758895</v>
      </c>
      <c r="DH114" s="2">
        <f>((((1-'Calcification Rates'!$J$60)*$A114)*(('Calcification Rates'!$F$60+'Calcification Rates'!$G$60)*0.1))+('Calcification Rates'!$J$60*$A114*('Calcification Rates'!$F$60+'Calcification Rates'!$G$60)))*('Calcification Rates'!$H$60+'Calcification Rates'!$I$60)</f>
        <v>345.26707360703523</v>
      </c>
      <c r="DI114" s="2">
        <f>((((1-'Calcification Rates'!$J$61)*$A114)*'Calcification Rates'!$F$61*0.1)+('Calcification Rates'!$J$61*$A114*'Calcification Rates'!$F$61))*'Calcification Rates'!$H$61</f>
        <v>253.0707340883136</v>
      </c>
      <c r="DJ114" s="2">
        <f>((((1-'Calcification Rates'!$J$61)*$A114)*(('Calcification Rates'!$F$61-'Calcification Rates'!$G$61)*0.1))+('Calcification Rates'!$J$61*$A114*('Calcification Rates'!$F$61-'Calcification Rates'!$G$61)))*('Calcification Rates'!$H$61-'Calcification Rates'!$I$61)</f>
        <v>181.00591073629914</v>
      </c>
      <c r="DK114" s="2">
        <f>((((1-'Calcification Rates'!$J$61)*$A114)*(('Calcification Rates'!$F$61+'Calcification Rates'!$G$61)*0.1))+('Calcification Rates'!$J$61*$A114*('Calcification Rates'!$F$61+'Calcification Rates'!$G$61)))*('Calcification Rates'!$H$61+'Calcification Rates'!$I$61)</f>
        <v>336.59001575592646</v>
      </c>
      <c r="DL114" s="2">
        <f>(2*'Calcification Rates'!$F$62*'Calcification Rates'!$H$62)+0.1*'Calcification Rates'!$F$62*(CV114+(2*'Calcification Rates'!$F$62))*'Calcification Rates'!$H$62</f>
        <v>59.565898073953861</v>
      </c>
      <c r="DM114" s="2">
        <f>(2*('Calcification Rates'!$F$62-'Calcification Rates'!$G$62)*('Calcification Rates'!$H$62-'Calcification Rates'!$I$62))+(0.1*('Calcification Rates'!$F$62-'Calcification Rates'!$G$62)*(CV114+(2*'Calcification Rates'!$F$62-'Calcification Rates'!$G$62)))*('Calcification Rates'!$H$62-'Calcification Rates'!$I$62)</f>
        <v>34.820873163972976</v>
      </c>
      <c r="DN114" s="2">
        <f>(2*('Calcification Rates'!$F$62+'Calcification Rates'!$G$62)*('Calcification Rates'!$H$62+'Calcification Rates'!$I$62))+(0.1*('Calcification Rates'!$F$62+'Calcification Rates'!$G$62)*(CV114+(2*'Calcification Rates'!$F$62+'Calcification Rates'!$G$62)))*('Calcification Rates'!$H$62+'Calcification Rates'!$I$62)</f>
        <v>90.798637700507982</v>
      </c>
      <c r="DO114" s="2">
        <f>((((((((($A114*2)/PI())/2)+'Calcification Rates'!$F$63)^2)*PI())/2))-((((((($A114*2)/PI())/2)^2)*PI())/2)))*'Calcification Rates'!$H$63</f>
        <v>118.9869462202435</v>
      </c>
      <c r="DP114" s="2">
        <f>((((((((($A114*2)/PI())/2)+('Calcification Rates'!$F$63-'Calcification Rates'!$G$63))^2)*PI())/2))-((((((($A114*2)/PI())/2)^2)*PI())/2)))*('Calcification Rates'!$H$63-'Calcification Rates'!$I$63)</f>
        <v>87.695682790502985</v>
      </c>
      <c r="DQ114" s="2">
        <f>((((((((($A114*2)/PI())/2)+('Calcification Rates'!$F$63+'Calcification Rates'!$G$63))^2)*PI())/2))-((((((($A114*2)/PI())/2)^2)*PI())/2)))*('Calcification Rates'!$H$63+'Calcification Rates'!$I$63)</f>
        <v>153.75423647564062</v>
      </c>
      <c r="DR114" s="2">
        <f>(2*'Calcification Rates'!$F$64*'Calcification Rates'!$H$64)+0.1*'Calcification Rates'!$F$64*($A114+(2*'Calcification Rates'!$F$64))*'Calcification Rates'!$H$64</f>
        <v>23.584646053359016</v>
      </c>
      <c r="DS114" s="2">
        <f>(2*('Calcification Rates'!$F$64-'Calcification Rates'!$G$64)*('Calcification Rates'!$H$64-'Calcification Rates'!$I$64))+(0.1*('Calcification Rates'!$F$64-'Calcification Rates'!$G$64)*($A114+(2*'Calcification Rates'!$F$64-'Calcification Rates'!$G$64)))*('Calcification Rates'!$H$64-'Calcification Rates'!$I$64)</f>
        <v>13.767081138987736</v>
      </c>
      <c r="DT114" s="2">
        <f>(2*('Calcification Rates'!$F$64+'Calcification Rates'!$G$64)*('Calcification Rates'!$H$64+'Calcification Rates'!$I$64))+(0.1*('Calcification Rates'!$F$64+'Calcification Rates'!$G$64)*($A114+(2*'Calcification Rates'!$F$64+'Calcification Rates'!$G$64)))*('Calcification Rates'!$H$64+'Calcification Rates'!$I$64)</f>
        <v>36.002972143683117</v>
      </c>
      <c r="DU114" s="2">
        <f>((((((((($A114*2)/PI())/2)+'Calcification Rates'!$F$65)^2)*PI())/2))-((((((($A114*2)/PI())/2)^2)*PI())/2)))*'Calcification Rates'!$H$65</f>
        <v>118.9869462202435</v>
      </c>
      <c r="DV114" s="2">
        <f>((((((((($A114*2)/PI())/2)+('Calcification Rates'!$F$65-'Calcification Rates'!$G$65))^2)*PI())/2))-((((((($A114*2)/PI())/2)^2)*PI())/2)))*('Calcification Rates'!$H$65-'Calcification Rates'!$I$65)</f>
        <v>87.695682790502985</v>
      </c>
      <c r="DW114" s="2">
        <f>((((((((($A114*2)/PI())/2)+('Calcification Rates'!$F$65+'Calcification Rates'!$G$65))^2)*PI())/2))-((((((($A114*2)/PI())/2)^2)*PI())/2)))*('Calcification Rates'!$H$65+'Calcification Rates'!$I$65)</f>
        <v>153.75423647564062</v>
      </c>
      <c r="DX114" s="2">
        <f>(2*'Calcification Rates'!$F$66*'Calcification Rates'!$H$66)+0.1*'Calcification Rates'!$F$66*(DH114+(2*'Calcification Rates'!$F$66))*'Calcification Rates'!$H$66</f>
        <v>64.510057953393087</v>
      </c>
      <c r="DY114" s="2">
        <f>(2*('Calcification Rates'!$F$66-'Calcification Rates'!$G$66)*('Calcification Rates'!$H$66-'Calcification Rates'!$I$66))+(0.1*('Calcification Rates'!$F$66-'Calcification Rates'!$G$66)*(DH114+(2*'Calcification Rates'!$F$66-'Calcification Rates'!$G$66)))*('Calcification Rates'!$H$66-'Calcification Rates'!$I$66)</f>
        <v>37.713860705940917</v>
      </c>
      <c r="DZ114" s="2">
        <f>(2*('Calcification Rates'!$F$66+'Calcification Rates'!$G$66)*('Calcification Rates'!$H$66+'Calcification Rates'!$I$66))+(0.1*('Calcification Rates'!$F$66+'Calcification Rates'!$G$66)*(DH114+(2*'Calcification Rates'!$F$66+'Calcification Rates'!$G$66)))*('Calcification Rates'!$H$66+'Calcification Rates'!$I$66)</f>
        <v>98.328073615026895</v>
      </c>
      <c r="EA114" s="2">
        <f>((((((((($A114*2)/PI())/2)+'Calcification Rates'!$F$67)^2)*PI())/2))-((((((($A114*2)/PI())/2)^2)*PI())/2)))*'Calcification Rates'!$H$67</f>
        <v>118.9869462202435</v>
      </c>
      <c r="EB114" s="2">
        <f>((((((((($A114*2)/PI())/2)+('Calcification Rates'!$F$67-'Calcification Rates'!$G$67))^2)*PI())/2))-((((((($A114*2)/PI())/2)^2)*PI())/2)))*('Calcification Rates'!$H$67-'Calcification Rates'!$I$67)</f>
        <v>87.695682790502985</v>
      </c>
      <c r="EC114" s="2">
        <f>((((((((($A114*2)/PI())/2)+('Calcification Rates'!$F$67+'Calcification Rates'!$G$67))^2)*PI())/2))-((((((($A114*2)/PI())/2)^2)*PI())/2)))*('Calcification Rates'!$H$67+'Calcification Rates'!$I$67)</f>
        <v>153.75423647564062</v>
      </c>
      <c r="ED114" s="2">
        <f>((((((((($A114*2)/PI())/2)+'Calcification Rates'!$F$68)^2)*PI())/2))-((((((($A114*2)/PI())/2)^2)*PI())/2)))*'Calcification Rates'!$H$68</f>
        <v>118.9869462202435</v>
      </c>
      <c r="EE114" s="2">
        <f>((((((((($A114*2)/PI())/2)+('Calcification Rates'!$F$68-'Calcification Rates'!$G$68))^2)*PI())/2))-((((((($A114*2)/PI())/2)^2)*PI())/2)))*('Calcification Rates'!$H$68-'Calcification Rates'!$I$68)</f>
        <v>87.695682790502985</v>
      </c>
      <c r="EF114" s="2">
        <f>((((((((($A114*2)/PI())/2)+('Calcification Rates'!$F$68+'Calcification Rates'!$G$68))^2)*PI())/2))-((((((($A114*2)/PI())/2)^2)*PI())/2)))*('Calcification Rates'!$H$68+'Calcification Rates'!$I$68)</f>
        <v>153.75423647564062</v>
      </c>
      <c r="EG114" s="2">
        <f>((((1-'Calcification Rates'!$J$69)*$A114)*'Calcification Rates'!$F$69*0.1)+('Calcification Rates'!$J$69*$A114*'Calcification Rates'!$F$69))*'Calcification Rates'!$H$69</f>
        <v>34.375818400000007</v>
      </c>
      <c r="EH114" s="2">
        <f>((((1-'Calcification Rates'!$J$69)*EC114)*(('Calcification Rates'!$F$69-'Calcification Rates'!$G$69)*0.1))+('Calcification Rates'!$J$69*EC114*('Calcification Rates'!$F$69-'Calcification Rates'!$G$69)))*('Calcification Rates'!$H$69-'Calcification Rates'!$I$69)</f>
        <v>34.8726477538792</v>
      </c>
      <c r="EI114" s="2">
        <f>((((1-'Calcification Rates'!$J$69)*EC114)*(('Calcification Rates'!$F$69+'Calcification Rates'!$G$69)*0.1))+('Calcification Rates'!$J$69*EC114*('Calcification Rates'!$F$69+'Calcification Rates'!$G$69)))*('Calcification Rates'!$H$69+'Calcification Rates'!$I$69)</f>
        <v>60.820358973038608</v>
      </c>
      <c r="EJ114" s="2">
        <f>(2*'Calcification Rates'!$F$70*'Calcification Rates'!$H$70)+0.1*'Calcification Rates'!$F$70*(DT114+(2*'Calcification Rates'!$F$70))*'Calcification Rates'!$H$70</f>
        <v>10.251389798609441</v>
      </c>
      <c r="EK114" s="2">
        <f>(2*('Calcification Rates'!$F$70-'Calcification Rates'!$G$70)*('Calcification Rates'!$H$70-'Calcification Rates'!$I$70))+(0.1*('Calcification Rates'!$F$70-'Calcification Rates'!$G$70)*(DT114+(2*'Calcification Rates'!$F$70-'Calcification Rates'!$G$70)))*('Calcification Rates'!$H$70-'Calcification Rates'!$I$70)</f>
        <v>5.9653625094454412</v>
      </c>
      <c r="EL114" s="2">
        <f>(2*('Calcification Rates'!$F$70+'Calcification Rates'!$G$70)*('Calcification Rates'!$H$70+'Calcification Rates'!$I$70))+(0.1*('Calcification Rates'!$F$70+'Calcification Rates'!$G$70)*(DT114+(2*'Calcification Rates'!$F$70+'Calcification Rates'!$G$70)))*('Calcification Rates'!$H$70+'Calcification Rates'!$I$70)</f>
        <v>15.697824059883267</v>
      </c>
      <c r="EM114" s="2">
        <f>((((1-'Calcification Rates'!$J$71)*$A114)*'Calcification Rates'!$F$71*0.1)+('Calcification Rates'!$J$71*$A114*'Calcification Rates'!$F$71))*'Calcification Rates'!$H$71</f>
        <v>253.0707340883136</v>
      </c>
      <c r="EN114" s="2">
        <f>((((1-'Calcification Rates'!$J$71)*$A114)*(('Calcification Rates'!$F$71-'Calcification Rates'!$G$71)*0.1))+('Calcification Rates'!$J$71*$A114*('Calcification Rates'!$F$71-'Calcification Rates'!$G$71)))*('Calcification Rates'!$H$71-'Calcification Rates'!$I$71)</f>
        <v>181.00591073629914</v>
      </c>
      <c r="EO114" s="2">
        <f>((((1-'Calcification Rates'!$J$71)*$A114)*(('Calcification Rates'!$F$71+'Calcification Rates'!$G$71)*0.1))+('Calcification Rates'!$J$71*$A114*('Calcification Rates'!$F$71+'Calcification Rates'!$G$71)))*('Calcification Rates'!$H$71+'Calcification Rates'!$I$71)</f>
        <v>336.59001575592646</v>
      </c>
      <c r="EP114" s="2">
        <f>(2*'Calcification Rates'!$F$72*'Calcification Rates'!$H$72)+0.1*'Calcification Rates'!$F$72*($A114+(2*'Calcification Rates'!$F$72))*'Calcification Rates'!$H$72</f>
        <v>23.584646053359016</v>
      </c>
      <c r="EQ114" s="2">
        <f>(2*('Calcification Rates'!$F$72-'Calcification Rates'!$G$72)*('Calcification Rates'!$H$72-'Calcification Rates'!$I$72))+(0.1*('Calcification Rates'!$F$72-'Calcification Rates'!$G$72)*($A114+(2*'Calcification Rates'!$F$72-'Calcification Rates'!$G$72)))*('Calcification Rates'!$H$72-'Calcification Rates'!$I$72)</f>
        <v>13.767081138987736</v>
      </c>
      <c r="ER114" s="2">
        <f>(2*('Calcification Rates'!$F$72+'Calcification Rates'!$G$72)*('Calcification Rates'!$H$72+'Calcification Rates'!$I$72))+(0.1*('Calcification Rates'!$F$72+'Calcification Rates'!$G$72)*($A114+(2*'Calcification Rates'!$F$72+'Calcification Rates'!$G$72)))*('Calcification Rates'!$H$72+'Calcification Rates'!$I$72)</f>
        <v>36.002972143683117</v>
      </c>
      <c r="ES114" s="2">
        <f>$A114*'Calcification Rates'!$F$73*'Calcification Rates'!$H$73</f>
        <v>151.20000000000002</v>
      </c>
      <c r="ET114" s="2">
        <f>$A114*('Calcification Rates'!$F$73-'Calcification Rates'!$G$73)*('Calcification Rates'!$H$73-'Calcification Rates'!$I$73)</f>
        <v>105.86128000000002</v>
      </c>
      <c r="EU114" s="2">
        <f>$A114*('Calcification Rates'!$F$73+'Calcification Rates'!$G$73)*('Calcification Rates'!$H$73+'Calcification Rates'!$I$73)</f>
        <v>204.56128000000004</v>
      </c>
      <c r="EV114" s="2">
        <f>(2*'Calcification Rates'!$F$74*'Calcification Rates'!$H$74)+0.1*'Calcification Rates'!$F$74*($A114+(2*'Calcification Rates'!$F$74))*'Calcification Rates'!$H$74</f>
        <v>23.584646053359016</v>
      </c>
      <c r="EW114" s="2">
        <f>(2*('Calcification Rates'!$F$74-'Calcification Rates'!$G$74)*('Calcification Rates'!$H$74-'Calcification Rates'!$I$74))+(0.1*('Calcification Rates'!$F$74-'Calcification Rates'!$G$74)*($A114+(2*'Calcification Rates'!$F$74-'Calcification Rates'!$G$74)))*('Calcification Rates'!$H$74-'Calcification Rates'!$I$74)</f>
        <v>13.767081138987736</v>
      </c>
      <c r="EX114" s="2">
        <f>(2*('Calcification Rates'!$F$74+'Calcification Rates'!$G$74)*('Calcification Rates'!$H$74+'Calcification Rates'!$I$74))+(0.1*('Calcification Rates'!$F$74+'Calcification Rates'!$G$74)*($A114+(2*'Calcification Rates'!$F$74+'Calcification Rates'!$G$74)))*('Calcification Rates'!$H$74+'Calcification Rates'!$I$74)</f>
        <v>36.002972143683117</v>
      </c>
      <c r="EY114" s="2">
        <f>$A114*'Calcification Rates'!$F$75*'Calcification Rates'!$H$75</f>
        <v>94.42942476190477</v>
      </c>
      <c r="EZ114" s="2">
        <f>$A114*('Calcification Rates'!$F$75-'Calcification Rates'!$G$75)*('Calcification Rates'!$H$75-'Calcification Rates'!$I$75)</f>
        <v>73.304124476902615</v>
      </c>
      <c r="FA114" s="2">
        <f>$A114*('Calcification Rates'!$F$75+'Calcification Rates'!$G$75)*('Calcification Rates'!$H$75+'Calcification Rates'!$I$75)</f>
        <v>118.01150854245392</v>
      </c>
      <c r="FB114" s="2">
        <f>((((1-'Calcification Rates'!$J$76)*$A114)*'Calcification Rates'!$F$76*0.1)+('Calcification Rates'!$J$76*$A114*'Calcification Rates'!$F$76))*'Calcification Rates'!$H$76</f>
        <v>64.653120000000001</v>
      </c>
      <c r="FC114" s="2">
        <f>((((1-'Calcification Rates'!$J$76)*$A114)*(('Calcification Rates'!$F$76-'Calcification Rates'!$G$76)*0.1))+('Calcification Rates'!$J$76*$A114*('Calcification Rates'!$F$76-'Calcification Rates'!$G$76)))*('Calcification Rates'!$H$76-'Calcification Rates'!$I$76)</f>
        <v>45.251437055999993</v>
      </c>
      <c r="FD114" s="2">
        <f>((((1-'Calcification Rates'!$J$76)*$A114)*(('Calcification Rates'!$F$76+'Calcification Rates'!$G$76)*0.1))+('Calcification Rates'!$J$76*$A114*('Calcification Rates'!$F$76+'Calcification Rates'!$G$76)))*('Calcification Rates'!$H$76+'Calcification Rates'!$I$76)</f>
        <v>87.491475456000003</v>
      </c>
      <c r="FE114" s="113">
        <f>$A114*'Calcification Rates'!$F$77*'Calcification Rates'!$H$77</f>
        <v>198.24000000000004</v>
      </c>
      <c r="FF114" s="113">
        <f>$A114*('Calcification Rates'!$F$77-'Calcification Rates'!$G$77)*('Calcification Rates'!$H$77-'Calcification Rates'!$I$77)</f>
        <v>138.53280000000001</v>
      </c>
      <c r="FG114" s="113">
        <f>$A114*('Calcification Rates'!$F$77+'Calcification Rates'!$G$77)*('Calcification Rates'!$H$77+'Calcification Rates'!$I$77)</f>
        <v>268.57600000000002</v>
      </c>
      <c r="FH114" s="113">
        <f>$A114*'Calcification Rates'!$F$81*'Calcification Rates'!$H$81</f>
        <v>19.936</v>
      </c>
      <c r="FI114" s="113">
        <f>$A114*('Calcification Rates'!$F$81-'Calcification Rates'!$G$81)*('Calcification Rates'!$H$81-'Calcification Rates'!$I$81)</f>
        <v>11.311999999999999</v>
      </c>
      <c r="FJ114" s="113">
        <f>$A114*('Calcification Rates'!$F$81+'Calcification Rates'!$G$81)*('Calcification Rates'!$H$81+'Calcification Rates'!$I$81)</f>
        <v>28.560000000000002</v>
      </c>
      <c r="FK114" s="113">
        <f>$A114*'Calcification Rates'!$F$84*'Calcification Rates'!$H$84</f>
        <v>19.936</v>
      </c>
      <c r="FL114" s="113">
        <f>$A114*('Calcification Rates'!$F$84-'Calcification Rates'!$G$84)*('Calcification Rates'!$H$84-'Calcification Rates'!$I$84)</f>
        <v>11.311999999999999</v>
      </c>
      <c r="FM114" s="113">
        <f>$A114*('Calcification Rates'!$F$84+'Calcification Rates'!$G$84)*('Calcification Rates'!$H$84+'Calcification Rates'!$I$84)</f>
        <v>28.560000000000002</v>
      </c>
    </row>
    <row r="115" spans="1:169" x14ac:dyDescent="0.3">
      <c r="A115" s="1">
        <v>113</v>
      </c>
      <c r="B115" s="2">
        <f>((((1-'Calcification Rates'!$J$11)*A115)*'Calcification Rates'!$F$11*0.1)+('Calcification Rates'!$J$11*A115*'Calcification Rates'!$F$11))*'Calcification Rates'!$H$11</f>
        <v>255.33029421410208</v>
      </c>
      <c r="C115" s="2">
        <f>((((1-'Calcification Rates'!$J$11)*A115)*(('Calcification Rates'!$F$11-'Calcification Rates'!$G$11)*0.1))+('Calcification Rates'!$J$11*A115*('Calcification Rates'!$F$11-'Calcification Rates'!$G$11)))*('Calcification Rates'!$H$11-'Calcification Rates'!$I$11)</f>
        <v>182.62203493930181</v>
      </c>
      <c r="D115" s="2">
        <f>((((1-'Calcification Rates'!$J$11)*A115)*(('Calcification Rates'!$F$11+'Calcification Rates'!$G$11)*0.1))+('Calcification Rates'!$J$11*A115*('Calcification Rates'!$F$11+'Calcification Rates'!$G$11)))*('Calcification Rates'!$H$11+'Calcification Rates'!$I$11)</f>
        <v>339.5952837537472</v>
      </c>
      <c r="E115" s="2">
        <f>((((1-'Calcification Rates'!$J$12)*A115)*'Calcification Rates'!$F$12*0.1)+('Calcification Rates'!$J$12*A115*'Calcification Rates'!$F$12))*'Calcification Rates'!$H$12</f>
        <v>44.330161509006487</v>
      </c>
      <c r="F115" s="2">
        <f>((((1-'Calcification Rates'!$J$12)*A115)*(('Calcification Rates'!$F$12-'Calcification Rates'!$G$12)*0.1))+('Calcification Rates'!$J$12*A115*('Calcification Rates'!$F$12-'Calcification Rates'!$G$12)))*('Calcification Rates'!$H$12-'Calcification Rates'!$I$12)</f>
        <v>33.422797929671511</v>
      </c>
      <c r="G115" s="2">
        <f>((((1-'Calcification Rates'!$J$12)*A115)*(('Calcification Rates'!$F$12+'Calcification Rates'!$G$12)*0.1))+('Calcification Rates'!$J$12*A115*('Calcification Rates'!$F$12+'Calcification Rates'!$G$12)))*('Calcification Rates'!$H$12+'Calcification Rates'!$I$12)</f>
        <v>56.627794622097049</v>
      </c>
      <c r="H115" s="2">
        <f>(2*'Calcification Rates'!$F$13*'Calcification Rates'!$H$13)+0.1*'Calcification Rates'!$F$13*(A115+(2*'Calcification Rates'!$F$13))*'Calcification Rates'!$H$13</f>
        <v>23.760090496791172</v>
      </c>
      <c r="I115" s="2">
        <f>(2*('Calcification Rates'!$F$13-'Calcification Rates'!$G$13)*('Calcification Rates'!$H$13-'Calcification Rates'!$I$13))+(0.1*('Calcification Rates'!$F$13-'Calcification Rates'!$G$13)*(A115+(2*'Calcification Rates'!$F$13-'Calcification Rates'!$G$13)))*('Calcification Rates'!$H$13-'Calcification Rates'!$I$13)</f>
        <v>13.869739346152002</v>
      </c>
      <c r="J115" s="2">
        <f>(2*('Calcification Rates'!$F$13+'Calcification Rates'!$G$13)*('Calcification Rates'!$H$13+'Calcification Rates'!$I$13))+(0.1*('Calcification Rates'!$F$13+'Calcification Rates'!$G$13)*(A115+(2*'Calcification Rates'!$F$13+'Calcification Rates'!$G$13)))*('Calcification Rates'!$H$13+'Calcification Rates'!$I$13)</f>
        <v>36.270155593569996</v>
      </c>
      <c r="K115" s="2">
        <f>(2*'Calcification Rates'!$F$14*'Calcification Rates'!$H$14)+0.1*'Calcification Rates'!$F$14*(A115+(2*'Calcification Rates'!$F$14))*'Calcification Rates'!$H$14</f>
        <v>44.123201662912408</v>
      </c>
      <c r="L115" s="2">
        <f>(2*('Calcification Rates'!$F$14-'Calcification Rates'!$G$14)*('Calcification Rates'!$H$14-'Calcification Rates'!$I$14))+(0.1*('Calcification Rates'!$F$14-'Calcification Rates'!$G$14)*(A115+(2*'Calcification Rates'!$F$14-'Calcification Rates'!$G$14)))*('Calcification Rates'!$H$14-'Calcification Rates'!$I$14)</f>
        <v>27.602612575369967</v>
      </c>
      <c r="M115" s="2">
        <f>(2*('Calcification Rates'!$F$14+'Calcification Rates'!$G$14)*('Calcification Rates'!$H$14+'Calcification Rates'!$I$14))+(0.1*('Calcification Rates'!$F$14+'Calcification Rates'!$G$14)*(A115+(2*'Calcification Rates'!$F$14+'Calcification Rates'!$G$14)))*('Calcification Rates'!$H$14+'Calcification Rates'!$I$14)</f>
        <v>64.547421208456996</v>
      </c>
      <c r="N115" s="2">
        <f>((((((((($A115*2)/PI())/2)+'Calcification Rates'!$F$15)^2)*PI())/2))-((((((($A115*2)/PI())/2)^2)*PI())/2)))*'Calcification Rates'!$H$15</f>
        <v>140.14593021993198</v>
      </c>
      <c r="O115" s="2">
        <f>((((((((($A115*2)/PI())/2)+('Calcification Rates'!$F$15-'Calcification Rates'!$G$15))^2)*PI())/2))-((((((($A115*2)/PI())/2)^2)*PI())/2)))*('Calcification Rates'!$H$15-'Calcification Rates'!$I$15)</f>
        <v>107.09013375004322</v>
      </c>
      <c r="P115" s="2">
        <f>((((((((($A115*2)/PI())/2)+('Calcification Rates'!$F$15+'Calcification Rates'!$G$15))^2)*PI())/2))-((((((($A115*2)/PI())/2)^2)*PI())/2)))*('Calcification Rates'!$H$15+'Calcification Rates'!$I$15)</f>
        <v>177.26976024280955</v>
      </c>
      <c r="Q115" s="2">
        <f>(2*'Calcification Rates'!$F$16*'Calcification Rates'!$H$16)+0.1*'Calcification Rates'!$F$16*(A115+(2*'Calcification Rates'!$F$16))*'Calcification Rates'!$H$16</f>
        <v>44.123201662912408</v>
      </c>
      <c r="R115" s="2">
        <f>(2*('Calcification Rates'!$F$16-'Calcification Rates'!$G$16)*('Calcification Rates'!$H$16-'Calcification Rates'!$I$16))+(0.1*('Calcification Rates'!$F$16-'Calcification Rates'!$G$16)*(A115+(2*'Calcification Rates'!$F$16-'Calcification Rates'!$G$16)))*('Calcification Rates'!$H$16-'Calcification Rates'!$I$16)</f>
        <v>27.602612575369967</v>
      </c>
      <c r="S115" s="2">
        <f>(2*('Calcification Rates'!$F$16+'Calcification Rates'!$G$16)*('Calcification Rates'!$H$16+'Calcification Rates'!$I$16))+(0.1*('Calcification Rates'!$F$16+'Calcification Rates'!$G$16)*(A115+(2*'Calcification Rates'!$F$16+'Calcification Rates'!$G$16)))*('Calcification Rates'!$H$16+'Calcification Rates'!$I$16)</f>
        <v>64.547421208456996</v>
      </c>
      <c r="T115" s="2">
        <f>$A115*'Calcification Rates'!$F$17*'Calcification Rates'!$H$17</f>
        <v>138.41285188899033</v>
      </c>
      <c r="U115" s="2">
        <f>$A115*('Calcification Rates'!$F$17-'Calcification Rates'!$G$17)*('Calcification Rates'!$H$17-'Calcification Rates'!$I$17)</f>
        <v>105.97765473938657</v>
      </c>
      <c r="V115" s="2">
        <f>$A115*('Calcification Rates'!$F$17+'Calcification Rates'!$G$17)*('Calcification Rates'!$H$17+'Calcification Rates'!$I$17)</f>
        <v>174.7283604844632</v>
      </c>
      <c r="W115" s="2">
        <f>$A115*'Calcification Rates'!$F$22*'Calcification Rates'!$H$22</f>
        <v>20.114000000000001</v>
      </c>
      <c r="X115" s="2">
        <f>$A115*('Calcification Rates'!$F$22-'Calcification Rates'!$G$22)*('Calcification Rates'!$H$22-'Calcification Rates'!$I$22)</f>
        <v>11.412999999999998</v>
      </c>
      <c r="Y115" s="2">
        <f>$A115*('Calcification Rates'!$F$22+'Calcification Rates'!$G$22)*('Calcification Rates'!$H$22+'Calcification Rates'!$I$22)</f>
        <v>28.815000000000001</v>
      </c>
      <c r="Z115" s="2">
        <f>((((((((($A115*2)/PI())/2)+'Calcification Rates'!$F$25)^2)*PI())/2))-((((((($A115*2)/PI())/2)^2)*PI())/2)))*'Calcification Rates'!$H$25</f>
        <v>209.29553029994258</v>
      </c>
      <c r="AA115" s="2">
        <f>((((((((($A115*2)/PI())/2)+('Calcification Rates'!$F$25-'Calcification Rates'!$G$25))^2)*PI())/2))-((((((($A115*2)/PI())/2)^2)*PI())/2)))*('Calcification Rates'!$H$25-'Calcification Rates'!$I$25)</f>
        <v>91.788616978113822</v>
      </c>
      <c r="AB115" s="2">
        <f>((((((((($A115*2)/PI())/2)+('Calcification Rates'!$F$25+'Calcification Rates'!$G$25))^2)*PI())/2))-((((((($A115*2)/PI())/2)^2)*PI())/2)))*('Calcification Rates'!$H$25+'Calcification Rates'!$I$25)</f>
        <v>328.44838862507703</v>
      </c>
      <c r="AC115" s="2">
        <f>((((((((($A115*2)/PI())/2)+'Calcification Rates'!$F$26)^2)*PI())/2))-((((((($A115*2)/PI())/2)^2)*PI())/2)))*'Calcification Rates'!$H$26</f>
        <v>209.29553029994258</v>
      </c>
      <c r="AD115" s="2">
        <f>((((((((($A115*2)/PI())/2)+('Calcification Rates'!$F$26-'Calcification Rates'!$G$26))^2)*PI())/2))-((((((($A115*2)/PI())/2)^2)*PI())/2)))*('Calcification Rates'!$H$26-'Calcification Rates'!$I$26)</f>
        <v>91.788616978113822</v>
      </c>
      <c r="AE115" s="2">
        <f>((((((((($A115*2)/PI())/2)+('Calcification Rates'!$F$26+'Calcification Rates'!$G$26))^2)*PI())/2))-((((((($A115*2)/PI())/2)^2)*PI())/2)))*('Calcification Rates'!$H$26+'Calcification Rates'!$I$26)</f>
        <v>328.44838862507703</v>
      </c>
      <c r="AF115" s="2">
        <f>((((((((($A115*2)/PI())/2)+'Calcification Rates'!$F$27)^2)*PI())/2))-((((((($A115*2)/PI())/2)^2)*PI())/2)))*'Calcification Rates'!$H$27</f>
        <v>209.29553029994258</v>
      </c>
      <c r="AG115" s="2">
        <f>((((((((($A115*2)/PI())/2)+('Calcification Rates'!$F$27-'Calcification Rates'!$G$27))^2)*PI())/2))-((((((($A115*2)/PI())/2)^2)*PI())/2)))*('Calcification Rates'!$H$27-'Calcification Rates'!$I$27)</f>
        <v>91.788616978113822</v>
      </c>
      <c r="AH115" s="2">
        <f>((((((((($A115*2)/PI())/2)+('Calcification Rates'!$F$27+'Calcification Rates'!$G$27))^2)*PI())/2))-((((((($A115*2)/PI())/2)^2)*PI())/2)))*('Calcification Rates'!$H$27+'Calcification Rates'!$I$27)</f>
        <v>328.44838862507703</v>
      </c>
      <c r="AI115" s="2">
        <f>$A115*'Calcification Rates'!$F$29*'Calcification Rates'!$H$29</f>
        <v>182.34809999999996</v>
      </c>
      <c r="AJ115" s="2">
        <f>$A115*('Calcification Rates'!$F$29-'Calcification Rates'!$G$29)*('Calcification Rates'!$H$29-'Calcification Rates'!$I$29)</f>
        <v>168.71803999999997</v>
      </c>
      <c r="AK115" s="2">
        <f>$A115*('Calcification Rates'!$F$29+'Calcification Rates'!$G$29)*('Calcification Rates'!$H$29+'Calcification Rates'!$I$29)</f>
        <v>195.97815999999997</v>
      </c>
      <c r="AL115" s="2">
        <f>(2*'Calcification Rates'!$F$30*'Calcification Rates'!$H$30)+0.1*'Calcification Rates'!$F$30*($A115+(2*'Calcification Rates'!$F$30))*'Calcification Rates'!$H$30</f>
        <v>23.760090496791172</v>
      </c>
      <c r="AM115" s="2">
        <f>(2*('Calcification Rates'!$F$30-'Calcification Rates'!$G$30)*('Calcification Rates'!$H$30-'Calcification Rates'!$I$30))+(0.1*('Calcification Rates'!$F$30-'Calcification Rates'!$G$30)*($A115+(2*'Calcification Rates'!$F$30-'Calcification Rates'!$G$30)))*('Calcification Rates'!$H$30-'Calcification Rates'!$I$30)</f>
        <v>13.869739346152002</v>
      </c>
      <c r="AN115" s="2">
        <f>(2*('Calcification Rates'!$F$30+'Calcification Rates'!$G$30)*('Calcification Rates'!$H$30+'Calcification Rates'!$I$30))+(0.1*('Calcification Rates'!$F$30+'Calcification Rates'!$G$30)*($A115+(2*'Calcification Rates'!$F$30+'Calcification Rates'!$G$30)))*('Calcification Rates'!$H$30+'Calcification Rates'!$I$30)</f>
        <v>36.270155593569996</v>
      </c>
      <c r="AO115" s="2">
        <f>((((((((($A115*2)/PI())/2)+'Calcification Rates'!$F$31)^2)*PI())/2))-((((((($A115*2)/PI())/2)^2)*PI())/2)))*'Calcification Rates'!$H$31</f>
        <v>373.9353190367296</v>
      </c>
      <c r="AP115" s="2">
        <f>((((((((($A115*2)/PI())/2)+('Calcification Rates'!$F$31-'Calcification Rates'!$G$31))^2)*PI())/2))-((((((($A115*2)/PI())/2)^2)*PI())/2)))*('Calcification Rates'!$H$31-'Calcification Rates'!$I$31)</f>
        <v>233.17261808903675</v>
      </c>
      <c r="AQ115" s="2">
        <f>((((((((($A115*2)/PI())/2)+('Calcification Rates'!$F$31+'Calcification Rates'!$G$31))^2)*PI())/2))-((((((($A115*2)/PI())/2)^2)*PI())/2)))*('Calcification Rates'!$H$31+'Calcification Rates'!$I$31)</f>
        <v>548.77649605253578</v>
      </c>
      <c r="AR115" s="2">
        <f>(2*'Calcification Rates'!$F$32*'Calcification Rates'!$H$32)+0.1*'Calcification Rates'!$F$32*($A115+(2*'Calcification Rates'!$F$32))*'Calcification Rates'!$H$32</f>
        <v>23.760090496791172</v>
      </c>
      <c r="AS115" s="2">
        <f>(2*('Calcification Rates'!$F$32-'Calcification Rates'!$G$32)*('Calcification Rates'!$H$32-'Calcification Rates'!$I$32))+(0.1*('Calcification Rates'!$F$32-'Calcification Rates'!$G$32)*($A115+(2*'Calcification Rates'!$F$32-'Calcification Rates'!$G$32)))*('Calcification Rates'!$H$32-'Calcification Rates'!$I$32)</f>
        <v>13.869739346152002</v>
      </c>
      <c r="AT115" s="2">
        <f>(2*('Calcification Rates'!$F$32+'Calcification Rates'!$G$32)*('Calcification Rates'!$H$32+'Calcification Rates'!$I$32))+(0.1*('Calcification Rates'!$F$32+'Calcification Rates'!$G$32)*($A115+(2*'Calcification Rates'!$F$32+'Calcification Rates'!$G$32)))*('Calcification Rates'!$H$32+'Calcification Rates'!$I$32)</f>
        <v>36.270155593569996</v>
      </c>
      <c r="AU115" s="2">
        <f>((((((((($A115*2)/PI())/2)+'Calcification Rates'!$F$36)^2)*PI())/2))-((((((($A115*2)/PI())/2)^2)*PI())/2)))*'Calcification Rates'!$H$36</f>
        <v>147.95537534647451</v>
      </c>
      <c r="AV115" s="2">
        <f>((((((((($A115*2)/PI())/2)+('Calcification Rates'!$F$36-'Calcification Rates'!$G$36))^2)*PI())/2))-((((((($A115*2)/PI())/2)^2)*PI())/2)))*('Calcification Rates'!$H$36-'Calcification Rates'!$I$36)</f>
        <v>113.64111267259511</v>
      </c>
      <c r="AW115" s="2">
        <f>((((((((($A115*2)/PI())/2)+('Calcification Rates'!$F$36+'Calcification Rates'!$G$36))^2)*PI())/2))-((((((($A115*2)/PI())/2)^2)*PI())/2)))*('Calcification Rates'!$H$36+'Calcification Rates'!$I$36)</f>
        <v>186.08512029895442</v>
      </c>
      <c r="AX115" s="2">
        <f>$A115*'Calcification Rates'!$F$37*'Calcification Rates'!$H$37</f>
        <v>146.0405940993266</v>
      </c>
      <c r="AY115" s="2">
        <f>$A115*('Calcification Rates'!$F$37-'Calcification Rates'!$G$37)*('Calcification Rates'!$H$37-'Calcification Rates'!$I$37)</f>
        <v>112.41743725120631</v>
      </c>
      <c r="AZ115" s="2">
        <f>$A115*('Calcification Rates'!$F$37+'Calcification Rates'!$G$37)*('Calcification Rates'!$H$37+'Calcification Rates'!$I$37)</f>
        <v>183.27415554347414</v>
      </c>
      <c r="BA115" s="2">
        <f>$A115*'Calcification Rates'!$F$38*'Calcification Rates'!$H$38</f>
        <v>217.35271266666672</v>
      </c>
      <c r="BB115" s="2">
        <f>$A115*('Calcification Rates'!$F$38-'Calcification Rates'!$G$38)*('Calcification Rates'!$H$38-'Calcification Rates'!$I$38)</f>
        <v>165.84177224242427</v>
      </c>
      <c r="BC115" s="2">
        <f>$A115*('Calcification Rates'!$F$38+'Calcification Rates'!$G$38)*('Calcification Rates'!$H$38+'Calcification Rates'!$I$38)</f>
        <v>274.86628500000006</v>
      </c>
      <c r="BD115" s="2">
        <f>(2*'Calcification Rates'!$F$39*'Calcification Rates'!$H$39)+0.1*'Calcification Rates'!$F$39*(AN115+(2*'Calcification Rates'!$F$39))*'Calcification Rates'!$H$39</f>
        <v>10.298265650269128</v>
      </c>
      <c r="BE115" s="2">
        <f>(2*('Calcification Rates'!$F$39-'Calcification Rates'!$G$39)*('Calcification Rates'!$H$39-'Calcification Rates'!$I$39))+(0.1*('Calcification Rates'!$F$39-'Calcification Rates'!$G$39)*(AN115+(2*'Calcification Rates'!$F$39-'Calcification Rates'!$G$39)))*('Calcification Rates'!$H$39-'Calcification Rates'!$I$39)</f>
        <v>5.9927910833947919</v>
      </c>
      <c r="BF115" s="2">
        <f>(2*('Calcification Rates'!$F$39+'Calcification Rates'!$G$39)*('Calcification Rates'!$H$39+'Calcification Rates'!$I$39))+(0.1*('Calcification Rates'!$F$39+'Calcification Rates'!$G$39)*(AN115+(2*'Calcification Rates'!$F$39+'Calcification Rates'!$G$39)))*('Calcification Rates'!$H$39+'Calcification Rates'!$I$39)</f>
        <v>15.76921105577672</v>
      </c>
      <c r="BG115" s="2">
        <f>((((((((($A115*2)/PI())/2)+'Calcification Rates'!$F$40)^2)*PI())/2))-((((((($A115*2)/PI())/2)^2)*PI())/2)))*'Calcification Rates'!$H$40</f>
        <v>147.95537534647451</v>
      </c>
      <c r="BH115" s="2">
        <f>((((((((($A115*2)/PI())/2)+('Calcification Rates'!$F$40-'Calcification Rates'!$G$40))^2)*PI())/2))-((((((($A115*2)/PI())/2)^2)*PI())/2)))*('Calcification Rates'!$H$40-'Calcification Rates'!$I$40)</f>
        <v>113.64111267259511</v>
      </c>
      <c r="BI115" s="2">
        <f>((((((((($A115*2)/PI())/2)+('Calcification Rates'!$F$40+'Calcification Rates'!$G$40))^2)*PI())/2))-((((((($A115*2)/PI())/2)^2)*PI())/2)))*('Calcification Rates'!$H$40+'Calcification Rates'!$I$40)</f>
        <v>186.08512029895442</v>
      </c>
      <c r="BJ115" s="2">
        <f>((((((((($A115*2)/PI())/2)+'Calcification Rates'!$F$41)^2)*PI())/2))-((((((($A115*2)/PI())/2)^2)*PI())/2)))*'Calcification Rates'!$H$41</f>
        <v>170.30691473845661</v>
      </c>
      <c r="BK115" s="2">
        <f>((((((((($A115*2)/PI())/2)+('Calcification Rates'!$F$41-'Calcification Rates'!$G$41))^2)*PI())/2))-((((((($A115*2)/PI())/2)^2)*PI())/2)))*('Calcification Rates'!$H$41-'Calcification Rates'!$I$41)</f>
        <v>136.88589025212681</v>
      </c>
      <c r="BL115" s="2">
        <f>((((((((($A115*2)/PI())/2)+('Calcification Rates'!$F$41+'Calcification Rates'!$G$41))^2)*PI())/2))-((((((($A115*2)/PI())/2)^2)*PI())/2)))*('Calcification Rates'!$H$41+'Calcification Rates'!$I$41)</f>
        <v>206.99359095474537</v>
      </c>
      <c r="BM115" s="2">
        <f>((((1-'Calcification Rates'!$J$42)*$A115)*'Calcification Rates'!$F$42*0.1)+('Calcification Rates'!$J$42*$A115*'Calcification Rates'!$F$42))*'Calcification Rates'!$H$42</f>
        <v>44.330161509006487</v>
      </c>
      <c r="BN115" s="2">
        <f>((((1-'Calcification Rates'!$J$42)*BI115)*(('Calcification Rates'!$F$42-'Calcification Rates'!$G$42)*0.1))+('Calcification Rates'!$J$42*BI115*('Calcification Rates'!$F$42-'Calcification Rates'!$G$42)))*('Calcification Rates'!$H$42-'Calcification Rates'!$I$42)</f>
        <v>55.039693570535995</v>
      </c>
      <c r="BO115" s="2">
        <f>((((1-'Calcification Rates'!$J$42)*BI115)*(('Calcification Rates'!$F$42+'Calcification Rates'!$G$42)*0.1))+('Calcification Rates'!$J$42*BI115*('Calcification Rates'!$F$42+'Calcification Rates'!$G$42)))*('Calcification Rates'!$H$42+'Calcification Rates'!$I$42)</f>
        <v>93.253008624047908</v>
      </c>
      <c r="BP115" s="2">
        <f>(2*'Calcification Rates'!$F$43*'Calcification Rates'!$H$43)+0.1*'Calcification Rates'!$F$43*($A115+(2*'Calcification Rates'!$F$43))*'Calcification Rates'!$H$43</f>
        <v>23.760090496791172</v>
      </c>
      <c r="BQ115" s="2">
        <f>(2*('Calcification Rates'!$F$43-'Calcification Rates'!$G$43)*('Calcification Rates'!$H$43-'Calcification Rates'!$I$43))+(0.1*('Calcification Rates'!$F$43-'Calcification Rates'!$G$43)*($A115+(2*'Calcification Rates'!$F$43-'Calcification Rates'!$G$43)))*('Calcification Rates'!$H$43-'Calcification Rates'!$I$43)</f>
        <v>13.869739346152002</v>
      </c>
      <c r="BR115" s="2">
        <f>(2*('Calcification Rates'!$F$43+'Calcification Rates'!$G$43)*('Calcification Rates'!$H$43+'Calcification Rates'!$I$43))+(0.1*('Calcification Rates'!$F$43+'Calcification Rates'!$G$43)*($A115+(2*'Calcification Rates'!$F$43+'Calcification Rates'!$G$43)))*('Calcification Rates'!$H$43+'Calcification Rates'!$I$43)</f>
        <v>36.270155593569996</v>
      </c>
      <c r="BS115" s="2">
        <f>$A115*'Calcification Rates'!$F$44*'Calcification Rates'!$H$44</f>
        <v>180.38290444444445</v>
      </c>
      <c r="BT115" s="2">
        <f>$A115*('Calcification Rates'!$F$44-'Calcification Rates'!$G$44)*('Calcification Rates'!$H$44-'Calcification Rates'!$I$44)</f>
        <v>134.23141509937804</v>
      </c>
      <c r="BU115" s="2">
        <f>$A115*('Calcification Rates'!$F$44+'Calcification Rates'!$G$44)*('Calcification Rates'!$H$44+'Calcification Rates'!$I$44)</f>
        <v>231.71955993194399</v>
      </c>
      <c r="BV115" s="2">
        <f>(2*'Calcification Rates'!$F$45*'Calcification Rates'!$H$45)+0.1*'Calcification Rates'!$F$45*($A115+(2*'Calcification Rates'!$F$45))*'Calcification Rates'!$H$45</f>
        <v>23.760090496791172</v>
      </c>
      <c r="BW115" s="2">
        <f>(2*('Calcification Rates'!$F$45-'Calcification Rates'!$G$45)*('Calcification Rates'!$H$45-'Calcification Rates'!$I$45))+(0.1*('Calcification Rates'!$F$45-'Calcification Rates'!$G$45)*($A115+(2*'Calcification Rates'!$F$45-'Calcification Rates'!$G$45)))*('Calcification Rates'!$H$45-'Calcification Rates'!$I$45)</f>
        <v>13.869739346152002</v>
      </c>
      <c r="BX115" s="2">
        <f>(2*('Calcification Rates'!$F$45+'Calcification Rates'!$G$45)*('Calcification Rates'!$H$45+'Calcification Rates'!$I$45))+(0.1*('Calcification Rates'!$F$45+'Calcification Rates'!$G$45)*($A115+(2*'Calcification Rates'!$F$45+'Calcification Rates'!$G$45)))*('Calcification Rates'!$H$45+'Calcification Rates'!$I$45)</f>
        <v>36.270155593569996</v>
      </c>
      <c r="BY115" s="2">
        <f>$A115*'Calcification Rates'!$F$46*'Calcification Rates'!$H$46</f>
        <v>45.832799999999999</v>
      </c>
      <c r="BZ115" s="2">
        <f>$A115*('Calcification Rates'!$F$46-'Calcification Rates'!$G$46)*('Calcification Rates'!$H$46-'Calcification Rates'!$I$46)</f>
        <v>35.349225000000004</v>
      </c>
      <c r="CA115" s="2">
        <f>$A115*('Calcification Rates'!$F$46+'Calcification Rates'!$G$46)*('Calcification Rates'!$H$46+'Calcification Rates'!$I$46)</f>
        <v>57.384225000000008</v>
      </c>
      <c r="CB115" s="2">
        <f>(2*'Calcification Rates'!$F$47*'Calcification Rates'!$H$47)+0.1*'Calcification Rates'!$F$47*(BL115+(2*'Calcification Rates'!$F$47))*'Calcification Rates'!$H$47</f>
        <v>40.250743748036207</v>
      </c>
      <c r="CC115" s="2">
        <f>(2*('Calcification Rates'!$F$47-'Calcification Rates'!$G$47)*('Calcification Rates'!$H$47-'Calcification Rates'!$I$47))+(0.1*('Calcification Rates'!$F$47-'Calcification Rates'!$G$47)*(BL115+(2*'Calcification Rates'!$F$47-'Calcification Rates'!$G$47)))*('Calcification Rates'!$H$47-'Calcification Rates'!$I$47)</f>
        <v>23.518952878497561</v>
      </c>
      <c r="CD115" s="2">
        <f>(2*('Calcification Rates'!$F$47+'Calcification Rates'!$G$47)*('Calcification Rates'!$H$47+'Calcification Rates'!$I$47))+(0.1*('Calcification Rates'!$F$47+'Calcification Rates'!$G$47)*(BL115+(2*'Calcification Rates'!$F$47+'Calcification Rates'!$G$47)))*('Calcification Rates'!$H$47+'Calcification Rates'!$I$47)</f>
        <v>61.383687492114845</v>
      </c>
      <c r="CE115" s="2">
        <f>(2*'Calcification Rates'!$F$48*'Calcification Rates'!$H$48)+0.1*'Calcification Rates'!$F$48*($A115+(2*'Calcification Rates'!$F$48))*'Calcification Rates'!$H$48</f>
        <v>23.760090496791172</v>
      </c>
      <c r="CF115" s="2">
        <f>(2*('Calcification Rates'!$F$48-'Calcification Rates'!$G$48)*('Calcification Rates'!$H$48-'Calcification Rates'!$I$48))+(0.1*('Calcification Rates'!$F$48-'Calcification Rates'!$G$48)*($A115+(2*'Calcification Rates'!$F$48-'Calcification Rates'!$G$48)))*('Calcification Rates'!$H$48-'Calcification Rates'!$I$48)</f>
        <v>13.869739346152002</v>
      </c>
      <c r="CG115" s="2">
        <f>(2*('Calcification Rates'!$F$48+'Calcification Rates'!$G$48)*('Calcification Rates'!$H$48+'Calcification Rates'!$I$48))+(0.1*('Calcification Rates'!$F$48+'Calcification Rates'!$G$48)*($A115+(2*'Calcification Rates'!$F$48+'Calcification Rates'!$G$48)))*('Calcification Rates'!$H$48+'Calcification Rates'!$I$48)</f>
        <v>36.270155593569996</v>
      </c>
      <c r="CH115" s="2">
        <f>((((1-'Calcification Rates'!$J$52)*$A115)*'Calcification Rates'!$F$52*0.1)+('Calcification Rates'!$J$52*$A115*'Calcification Rates'!$F$52))*'Calcification Rates'!$H$52</f>
        <v>250.25756083999997</v>
      </c>
      <c r="CI115" s="2">
        <f>((((1-'Calcification Rates'!$J$52)*$A115)*(('Calcification Rates'!$F$52-'Calcification Rates'!$G$52)*0.1))+('Calcification Rates'!$J$52*$A115*('Calcification Rates'!$F$52-'Calcification Rates'!$G$52)))*('Calcification Rates'!$H$52-'Calcification Rates'!$I$52)</f>
        <v>163.82211927170036</v>
      </c>
      <c r="CJ115" s="2">
        <f>((((1-'Calcification Rates'!$J$52)*$A115)*(('Calcification Rates'!$F$52+'Calcification Rates'!$G$52)*0.1))+('Calcification Rates'!$J$52*$A115*('Calcification Rates'!$F$52+'Calcification Rates'!$G$52)))*('Calcification Rates'!$H$52+'Calcification Rates'!$I$52)</f>
        <v>354.05810332168477</v>
      </c>
      <c r="CK115" s="2">
        <f>((((1-'Calcification Rates'!$J$53)*$A115)*'Calcification Rates'!$F$53*0.1)+('Calcification Rates'!$J$53*$A115*'Calcification Rates'!$F$53))*'Calcification Rates'!$H$53</f>
        <v>299.4798784738183</v>
      </c>
      <c r="CL115" s="2">
        <f>((((1-'Calcification Rates'!$J$53)*$A115)*(('Calcification Rates'!$F$53-'Calcification Rates'!$G$53)*0.1))+('Calcification Rates'!$J$53*$A115*('Calcification Rates'!$F$53-'Calcification Rates'!$G$53)))*('Calcification Rates'!$H$53-'Calcification Rates'!$I$53)</f>
        <v>207.26577620093911</v>
      </c>
      <c r="CM115" s="2">
        <f>((((1-'Calcification Rates'!$J$53)*$A115)*(('Calcification Rates'!$F$53+'Calcification Rates'!$G$53)*0.1))+('Calcification Rates'!$J$53*$A115*('Calcification Rates'!$F$53+'Calcification Rates'!$G$53)))*('Calcification Rates'!$H$53+'Calcification Rates'!$I$53)</f>
        <v>408.56613866525959</v>
      </c>
      <c r="CN115" s="2">
        <f>((((1-'Calcification Rates'!$J$54)*$A115)*'Calcification Rates'!$F$54*0.1)+('Calcification Rates'!$J$54*$A115*'Calcification Rates'!$F$54))*'Calcification Rates'!$H$54</f>
        <v>255.33029421410208</v>
      </c>
      <c r="CO115" s="2">
        <f>((((1-'Calcification Rates'!$J$54)*$A115)*(('Calcification Rates'!$F$54-'Calcification Rates'!$G$54)*0.1))+('Calcification Rates'!$J$54*$A115*('Calcification Rates'!$F$54-'Calcification Rates'!$G$54)))*('Calcification Rates'!$H$54-'Calcification Rates'!$I$54)</f>
        <v>182.62203493930181</v>
      </c>
      <c r="CP115" s="2">
        <f>((((1-'Calcification Rates'!$J$54)*$A115)*(('Calcification Rates'!$F$54+'Calcification Rates'!$G$54)*0.1))+('Calcification Rates'!$J$54*$A115*('Calcification Rates'!$F$54+'Calcification Rates'!$G$54)))*('Calcification Rates'!$H$54+'Calcification Rates'!$I$54)</f>
        <v>339.5952837537472</v>
      </c>
      <c r="CQ115" s="2">
        <f>((((1-'Calcification Rates'!$J$55)*$A115)*'Calcification Rates'!$F$55*0.1)+('Calcification Rates'!$J$55*$A115*'Calcification Rates'!$F$55))*'Calcification Rates'!$H$55</f>
        <v>255.34982129010416</v>
      </c>
      <c r="CR115" s="2">
        <f>((((1-'Calcification Rates'!$J$55)*$A115)*(('Calcification Rates'!$F$55-'Calcification Rates'!$G$55)*0.1))+('Calcification Rates'!$J$55*$A115*('Calcification Rates'!$F$55-'Calcification Rates'!$G$55)))*('Calcification Rates'!$H$55-'Calcification Rates'!$I$55)</f>
        <v>186.59075842517615</v>
      </c>
      <c r="CS115" s="2">
        <f>((((1-'Calcification Rates'!$J$55)*$A115)*(('Calcification Rates'!$F$55+'Calcification Rates'!$G$55)*0.1))+('Calcification Rates'!$J$55*$A115*('Calcification Rates'!$F$55+'Calcification Rates'!$G$55)))*('Calcification Rates'!$H$55+'Calcification Rates'!$I$55)</f>
        <v>334.56533394571403</v>
      </c>
      <c r="CT115" s="2">
        <f>((((1-'Calcification Rates'!$J$56)*$A115)*'Calcification Rates'!$F$56*0.1)+('Calcification Rates'!$J$56*$A115*'Calcification Rates'!$F$56))*'Calcification Rates'!$H$56</f>
        <v>246.64130131666664</v>
      </c>
      <c r="CU115" s="2">
        <f>((((1-'Calcification Rates'!$J$56)*$A115)*(('Calcification Rates'!$F$56-'Calcification Rates'!$G$56)*0.1))+('Calcification Rates'!$J$56*$A115*('Calcification Rates'!$F$56-'Calcification Rates'!$G$56)))*('Calcification Rates'!$H$56-'Calcification Rates'!$I$56)</f>
        <v>182.75983119437106</v>
      </c>
      <c r="CV115" s="2">
        <f>((((1-'Calcification Rates'!$J$56)*$A115)*(('Calcification Rates'!$F$56+'Calcification Rates'!$G$56)*0.1))+('Calcification Rates'!$J$56*$A115*('Calcification Rates'!$F$56+'Calcification Rates'!$G$56)))*('Calcification Rates'!$H$56+'Calcification Rates'!$I$56)</f>
        <v>319.9174291825791</v>
      </c>
      <c r="CW115" s="2">
        <f>((((1-'Calcification Rates'!$J$57)*$A115)*'Calcification Rates'!$F$57*0.1)+('Calcification Rates'!$J$57*$A115*'Calcification Rates'!$F$57))*'Calcification Rates'!$H$57</f>
        <v>252.24678543749997</v>
      </c>
      <c r="CX115" s="2">
        <f>((((1-'Calcification Rates'!$J$57)*$A115)*(('Calcification Rates'!$F$57-'Calcification Rates'!$G$57)*0.1))+('Calcification Rates'!$J$57*$A115*('Calcification Rates'!$F$57-'Calcification Rates'!$G$57)))*('Calcification Rates'!$H$57-'Calcification Rates'!$I$57)</f>
        <v>165.18677050260459</v>
      </c>
      <c r="CY115" s="2">
        <f>((((1-'Calcification Rates'!$J$57)*$A115)*(('Calcification Rates'!$F$57+'Calcification Rates'!$G$57)*0.1))+('Calcification Rates'!$J$57*$A115*('Calcification Rates'!$F$57+'Calcification Rates'!$G$57)))*('Calcification Rates'!$H$57+'Calcification Rates'!$I$57)</f>
        <v>354.96456327842338</v>
      </c>
      <c r="CZ115" s="2">
        <f>((((1-'Calcification Rates'!$J$58)*$A115)*'Calcification Rates'!$F$58*0.1)+('Calcification Rates'!$J$58*$A115*'Calcification Rates'!$F$58))*'Calcification Rates'!$H$58</f>
        <v>255.33029421410208</v>
      </c>
      <c r="DA115" s="2">
        <f>((((1-'Calcification Rates'!$J$58)*$A115)*(('Calcification Rates'!$F$58-'Calcification Rates'!$G$58)*0.1))+('Calcification Rates'!$J$58*$A115*('Calcification Rates'!$F$58-'Calcification Rates'!$G$58)))*('Calcification Rates'!$H$58-'Calcification Rates'!$I$58)</f>
        <v>182.62203493930181</v>
      </c>
      <c r="DB115" s="2">
        <f>((((1-'Calcification Rates'!$J$58)*$A115)*(('Calcification Rates'!$F$58+'Calcification Rates'!$G$58)*0.1))+('Calcification Rates'!$J$58*$A115*('Calcification Rates'!$F$58+'Calcification Rates'!$G$58)))*('Calcification Rates'!$H$58+'Calcification Rates'!$I$58)</f>
        <v>339.5952837537472</v>
      </c>
      <c r="DC115" s="2">
        <f>((((1-'Calcification Rates'!$J$59)*$A115)*'Calcification Rates'!$F$59*0.1)+('Calcification Rates'!$J$59*$A115*'Calcification Rates'!$F$59))*'Calcification Rates'!$H$59</f>
        <v>211.66533527999999</v>
      </c>
      <c r="DD115" s="2">
        <f>((((1-'Calcification Rates'!$J$59)*$A115)*(('Calcification Rates'!$F$59-'Calcification Rates'!$G$59)*0.1))+('Calcification Rates'!$J$59*$A115*('Calcification Rates'!$F$59-'Calcification Rates'!$G$59)))*('Calcification Rates'!$H$59-'Calcification Rates'!$I$59)</f>
        <v>164.19936209999997</v>
      </c>
      <c r="DE115" s="2">
        <f>((((1-'Calcification Rates'!$J$59)*$A115)*(('Calcification Rates'!$F$59+'Calcification Rates'!$G$59)*0.1))+('Calcification Rates'!$J$59*$A115*('Calcification Rates'!$F$59+'Calcification Rates'!$G$59)))*('Calcification Rates'!$H$59+'Calcification Rates'!$I$59)</f>
        <v>263.63220468000003</v>
      </c>
      <c r="DF115" s="2">
        <f>((((1-'Calcification Rates'!$J$60)*$A115)*'Calcification Rates'!$F$60*0.1)+('Calcification Rates'!$J$60*$A115*'Calcification Rates'!$F$60))*'Calcification Rates'!$H$60</f>
        <v>274.9884779634146</v>
      </c>
      <c r="DG115" s="2">
        <f>((((1-'Calcification Rates'!$J$60)*$A115)*(('Calcification Rates'!$F$60-'Calcification Rates'!$G$60)*0.1))+('Calcification Rates'!$J$60*$A115*('Calcification Rates'!$F$60-'Calcification Rates'!$G$60)))*('Calcification Rates'!$H$60-'Calcification Rates'!$I$60)</f>
        <v>210.09445441703167</v>
      </c>
      <c r="DH115" s="2">
        <f>((((1-'Calcification Rates'!$J$60)*$A115)*(('Calcification Rates'!$F$60+'Calcification Rates'!$G$60)*0.1))+('Calcification Rates'!$J$60*$A115*('Calcification Rates'!$F$60+'Calcification Rates'!$G$60)))*('Calcification Rates'!$H$60+'Calcification Rates'!$I$60)</f>
        <v>348.3498153356694</v>
      </c>
      <c r="DI115" s="2">
        <f>((((1-'Calcification Rates'!$J$61)*$A115)*'Calcification Rates'!$F$61*0.1)+('Calcification Rates'!$J$61*$A115*'Calcification Rates'!$F$61))*'Calcification Rates'!$H$61</f>
        <v>255.33029421410208</v>
      </c>
      <c r="DJ115" s="2">
        <f>((((1-'Calcification Rates'!$J$61)*$A115)*(('Calcification Rates'!$F$61-'Calcification Rates'!$G$61)*0.1))+('Calcification Rates'!$J$61*$A115*('Calcification Rates'!$F$61-'Calcification Rates'!$G$61)))*('Calcification Rates'!$H$61-'Calcification Rates'!$I$61)</f>
        <v>182.62203493930181</v>
      </c>
      <c r="DK115" s="2">
        <f>((((1-'Calcification Rates'!$J$61)*$A115)*(('Calcification Rates'!$F$61+'Calcification Rates'!$G$61)*0.1))+('Calcification Rates'!$J$61*$A115*('Calcification Rates'!$F$61+'Calcification Rates'!$G$61)))*('Calcification Rates'!$H$61+'Calcification Rates'!$I$61)</f>
        <v>339.5952837537472</v>
      </c>
      <c r="DL115" s="2">
        <f>(2*'Calcification Rates'!$F$62*'Calcification Rates'!$H$62)+0.1*'Calcification Rates'!$F$62*(CV115+(2*'Calcification Rates'!$F$62))*'Calcification Rates'!$H$62</f>
        <v>60.062603696141316</v>
      </c>
      <c r="DM115" s="2">
        <f>(2*('Calcification Rates'!$F$62-'Calcification Rates'!$G$62)*('Calcification Rates'!$H$62-'Calcification Rates'!$I$62))+(0.1*('Calcification Rates'!$F$62-'Calcification Rates'!$G$62)*(CV115+(2*'Calcification Rates'!$F$62-'Calcification Rates'!$G$62)))*('Calcification Rates'!$H$62-'Calcification Rates'!$I$62)</f>
        <v>35.111511657074608</v>
      </c>
      <c r="DN115" s="2">
        <f>(2*('Calcification Rates'!$F$62+'Calcification Rates'!$G$62)*('Calcification Rates'!$H$62+'Calcification Rates'!$I$62))+(0.1*('Calcification Rates'!$F$62+'Calcification Rates'!$G$62)*(CV115+(2*'Calcification Rates'!$F$62+'Calcification Rates'!$G$62)))*('Calcification Rates'!$H$62+'Calcification Rates'!$I$62)</f>
        <v>91.555068164295079</v>
      </c>
      <c r="DO115" s="2">
        <f>((((((((($A115*2)/PI())/2)+'Calcification Rates'!$F$63)^2)*PI())/2))-((((((($A115*2)/PI())/2)^2)*PI())/2)))*'Calcification Rates'!$H$63</f>
        <v>120.03591050595789</v>
      </c>
      <c r="DP115" s="2">
        <f>((((((((($A115*2)/PI())/2)+('Calcification Rates'!$F$63-'Calcification Rates'!$G$63))^2)*PI())/2))-((((((($A115*2)/PI())/2)^2)*PI())/2)))*('Calcification Rates'!$H$63-'Calcification Rates'!$I$63)</f>
        <v>88.470828790502637</v>
      </c>
      <c r="DQ115" s="2">
        <f>((((((((($A115*2)/PI())/2)+('Calcification Rates'!$F$63+'Calcification Rates'!$G$63))^2)*PI())/2))-((((((($A115*2)/PI())/2)^2)*PI())/2)))*('Calcification Rates'!$H$63+'Calcification Rates'!$I$63)</f>
        <v>155.10614580897348</v>
      </c>
      <c r="DR115" s="2">
        <f>(2*'Calcification Rates'!$F$64*'Calcification Rates'!$H$64)+0.1*'Calcification Rates'!$F$64*($A115+(2*'Calcification Rates'!$F$64))*'Calcification Rates'!$H$64</f>
        <v>23.760090496791172</v>
      </c>
      <c r="DS115" s="2">
        <f>(2*('Calcification Rates'!$F$64-'Calcification Rates'!$G$64)*('Calcification Rates'!$H$64-'Calcification Rates'!$I$64))+(0.1*('Calcification Rates'!$F$64-'Calcification Rates'!$G$64)*($A115+(2*'Calcification Rates'!$F$64-'Calcification Rates'!$G$64)))*('Calcification Rates'!$H$64-'Calcification Rates'!$I$64)</f>
        <v>13.869739346152002</v>
      </c>
      <c r="DT115" s="2">
        <f>(2*('Calcification Rates'!$F$64+'Calcification Rates'!$G$64)*('Calcification Rates'!$H$64+'Calcification Rates'!$I$64))+(0.1*('Calcification Rates'!$F$64+'Calcification Rates'!$G$64)*($A115+(2*'Calcification Rates'!$F$64+'Calcification Rates'!$G$64)))*('Calcification Rates'!$H$64+'Calcification Rates'!$I$64)</f>
        <v>36.270155593569996</v>
      </c>
      <c r="DU115" s="2">
        <f>((((((((($A115*2)/PI())/2)+'Calcification Rates'!$F$65)^2)*PI())/2))-((((((($A115*2)/PI())/2)^2)*PI())/2)))*'Calcification Rates'!$H$65</f>
        <v>120.03591050595789</v>
      </c>
      <c r="DV115" s="2">
        <f>((((((((($A115*2)/PI())/2)+('Calcification Rates'!$F$65-'Calcification Rates'!$G$65))^2)*PI())/2))-((((((($A115*2)/PI())/2)^2)*PI())/2)))*('Calcification Rates'!$H$65-'Calcification Rates'!$I$65)</f>
        <v>88.470828790502637</v>
      </c>
      <c r="DW115" s="2">
        <f>((((((((($A115*2)/PI())/2)+('Calcification Rates'!$F$65+'Calcification Rates'!$G$65))^2)*PI())/2))-((((((($A115*2)/PI())/2)^2)*PI())/2)))*('Calcification Rates'!$H$65+'Calcification Rates'!$I$65)</f>
        <v>155.10614580897348</v>
      </c>
      <c r="DX115" s="2">
        <f>(2*'Calcification Rates'!$F$66*'Calcification Rates'!$H$66)+0.1*'Calcification Rates'!$F$66*(DH115+(2*'Calcification Rates'!$F$66))*'Calcification Rates'!$H$66</f>
        <v>65.050907860218402</v>
      </c>
      <c r="DY115" s="2">
        <f>(2*('Calcification Rates'!$F$66-'Calcification Rates'!$G$66)*('Calcification Rates'!$H$66-'Calcification Rates'!$I$66))+(0.1*('Calcification Rates'!$F$66-'Calcification Rates'!$G$66)*(DH115+(2*'Calcification Rates'!$F$66-'Calcification Rates'!$G$66)))*('Calcification Rates'!$H$66-'Calcification Rates'!$I$66)</f>
        <v>38.030329444952969</v>
      </c>
      <c r="DZ115" s="2">
        <f>(2*('Calcification Rates'!$F$66+'Calcification Rates'!$G$66)*('Calcification Rates'!$H$66+'Calcification Rates'!$I$66))+(0.1*('Calcification Rates'!$F$66+'Calcification Rates'!$G$66)*(DH115+(2*'Calcification Rates'!$F$66+'Calcification Rates'!$G$66)))*('Calcification Rates'!$H$66+'Calcification Rates'!$I$66)</f>
        <v>99.151731185193611</v>
      </c>
      <c r="EA115" s="2">
        <f>((((((((($A115*2)/PI())/2)+'Calcification Rates'!$F$67)^2)*PI())/2))-((((((($A115*2)/PI())/2)^2)*PI())/2)))*'Calcification Rates'!$H$67</f>
        <v>120.03591050595789</v>
      </c>
      <c r="EB115" s="2">
        <f>((((((((($A115*2)/PI())/2)+('Calcification Rates'!$F$67-'Calcification Rates'!$G$67))^2)*PI())/2))-((((((($A115*2)/PI())/2)^2)*PI())/2)))*('Calcification Rates'!$H$67-'Calcification Rates'!$I$67)</f>
        <v>88.470828790502637</v>
      </c>
      <c r="EC115" s="2">
        <f>((((((((($A115*2)/PI())/2)+('Calcification Rates'!$F$67+'Calcification Rates'!$G$67))^2)*PI())/2))-((((((($A115*2)/PI())/2)^2)*PI())/2)))*('Calcification Rates'!$H$67+'Calcification Rates'!$I$67)</f>
        <v>155.10614580897348</v>
      </c>
      <c r="ED115" s="2">
        <f>((((((((($A115*2)/PI())/2)+'Calcification Rates'!$F$68)^2)*PI())/2))-((((((($A115*2)/PI())/2)^2)*PI())/2)))*'Calcification Rates'!$H$68</f>
        <v>120.03591050595789</v>
      </c>
      <c r="EE115" s="2">
        <f>((((((((($A115*2)/PI())/2)+('Calcification Rates'!$F$68-'Calcification Rates'!$G$68))^2)*PI())/2))-((((((($A115*2)/PI())/2)^2)*PI())/2)))*('Calcification Rates'!$H$68-'Calcification Rates'!$I$68)</f>
        <v>88.470828790502637</v>
      </c>
      <c r="EF115" s="2">
        <f>((((((((($A115*2)/PI())/2)+('Calcification Rates'!$F$68+'Calcification Rates'!$G$68))^2)*PI())/2))-((((((($A115*2)/PI())/2)^2)*PI())/2)))*('Calcification Rates'!$H$68+'Calcification Rates'!$I$68)</f>
        <v>155.10614580897348</v>
      </c>
      <c r="EG115" s="2">
        <f>((((1-'Calcification Rates'!$J$69)*$A115)*'Calcification Rates'!$F$69*0.1)+('Calcification Rates'!$J$69*$A115*'Calcification Rates'!$F$69))*'Calcification Rates'!$H$69</f>
        <v>34.682745350000005</v>
      </c>
      <c r="EH115" s="2">
        <f>((((1-'Calcification Rates'!$J$69)*EC115)*(('Calcification Rates'!$F$69-'Calcification Rates'!$G$69)*0.1))+('Calcification Rates'!$J$69*EC115*('Calcification Rates'!$F$69-'Calcification Rates'!$G$69)))*('Calcification Rates'!$H$69-'Calcification Rates'!$I$69)</f>
        <v>35.179271226878384</v>
      </c>
      <c r="EI115" s="2">
        <f>((((1-'Calcification Rates'!$J$69)*EC115)*(('Calcification Rates'!$F$69+'Calcification Rates'!$G$69)*0.1))+('Calcification Rates'!$J$69*EC115*('Calcification Rates'!$F$69+'Calcification Rates'!$G$69)))*('Calcification Rates'!$H$69+'Calcification Rates'!$I$69)</f>
        <v>61.355131951247465</v>
      </c>
      <c r="EJ115" s="2">
        <f>(2*'Calcification Rates'!$F$70*'Calcification Rates'!$H$70)+0.1*'Calcification Rates'!$F$70*(DT115+(2*'Calcification Rates'!$F$70))*'Calcification Rates'!$H$70</f>
        <v>10.298265650269128</v>
      </c>
      <c r="EK115" s="2">
        <f>(2*('Calcification Rates'!$F$70-'Calcification Rates'!$G$70)*('Calcification Rates'!$H$70-'Calcification Rates'!$I$70))+(0.1*('Calcification Rates'!$F$70-'Calcification Rates'!$G$70)*(DT115+(2*'Calcification Rates'!$F$70-'Calcification Rates'!$G$70)))*('Calcification Rates'!$H$70-'Calcification Rates'!$I$70)</f>
        <v>5.9927910833947919</v>
      </c>
      <c r="EL115" s="2">
        <f>(2*('Calcification Rates'!$F$70+'Calcification Rates'!$G$70)*('Calcification Rates'!$H$70+'Calcification Rates'!$I$70))+(0.1*('Calcification Rates'!$F$70+'Calcification Rates'!$G$70)*(DT115+(2*'Calcification Rates'!$F$70+'Calcification Rates'!$G$70)))*('Calcification Rates'!$H$70+'Calcification Rates'!$I$70)</f>
        <v>15.76921105577672</v>
      </c>
      <c r="EM115" s="2">
        <f>((((1-'Calcification Rates'!$J$71)*$A115)*'Calcification Rates'!$F$71*0.1)+('Calcification Rates'!$J$71*$A115*'Calcification Rates'!$F$71))*'Calcification Rates'!$H$71</f>
        <v>255.33029421410208</v>
      </c>
      <c r="EN115" s="2">
        <f>((((1-'Calcification Rates'!$J$71)*$A115)*(('Calcification Rates'!$F$71-'Calcification Rates'!$G$71)*0.1))+('Calcification Rates'!$J$71*$A115*('Calcification Rates'!$F$71-'Calcification Rates'!$G$71)))*('Calcification Rates'!$H$71-'Calcification Rates'!$I$71)</f>
        <v>182.62203493930181</v>
      </c>
      <c r="EO115" s="2">
        <f>((((1-'Calcification Rates'!$J$71)*$A115)*(('Calcification Rates'!$F$71+'Calcification Rates'!$G$71)*0.1))+('Calcification Rates'!$J$71*$A115*('Calcification Rates'!$F$71+'Calcification Rates'!$G$71)))*('Calcification Rates'!$H$71+'Calcification Rates'!$I$71)</f>
        <v>339.5952837537472</v>
      </c>
      <c r="EP115" s="2">
        <f>(2*'Calcification Rates'!$F$72*'Calcification Rates'!$H$72)+0.1*'Calcification Rates'!$F$72*($A115+(2*'Calcification Rates'!$F$72))*'Calcification Rates'!$H$72</f>
        <v>23.760090496791172</v>
      </c>
      <c r="EQ115" s="2">
        <f>(2*('Calcification Rates'!$F$72-'Calcification Rates'!$G$72)*('Calcification Rates'!$H$72-'Calcification Rates'!$I$72))+(0.1*('Calcification Rates'!$F$72-'Calcification Rates'!$G$72)*($A115+(2*'Calcification Rates'!$F$72-'Calcification Rates'!$G$72)))*('Calcification Rates'!$H$72-'Calcification Rates'!$I$72)</f>
        <v>13.869739346152002</v>
      </c>
      <c r="ER115" s="2">
        <f>(2*('Calcification Rates'!$F$72+'Calcification Rates'!$G$72)*('Calcification Rates'!$H$72+'Calcification Rates'!$I$72))+(0.1*('Calcification Rates'!$F$72+'Calcification Rates'!$G$72)*($A115+(2*'Calcification Rates'!$F$72+'Calcification Rates'!$G$72)))*('Calcification Rates'!$H$72+'Calcification Rates'!$I$72)</f>
        <v>36.270155593569996</v>
      </c>
      <c r="ES115" s="2">
        <f>$A115*'Calcification Rates'!$F$73*'Calcification Rates'!$H$73</f>
        <v>152.55000000000001</v>
      </c>
      <c r="ET115" s="2">
        <f>$A115*('Calcification Rates'!$F$73-'Calcification Rates'!$G$73)*('Calcification Rates'!$H$73-'Calcification Rates'!$I$73)</f>
        <v>106.80647</v>
      </c>
      <c r="EU115" s="2">
        <f>$A115*('Calcification Rates'!$F$73+'Calcification Rates'!$G$73)*('Calcification Rates'!$H$73+'Calcification Rates'!$I$73)</f>
        <v>206.38772000000006</v>
      </c>
      <c r="EV115" s="2">
        <f>(2*'Calcification Rates'!$F$74*'Calcification Rates'!$H$74)+0.1*'Calcification Rates'!$F$74*($A115+(2*'Calcification Rates'!$F$74))*'Calcification Rates'!$H$74</f>
        <v>23.760090496791172</v>
      </c>
      <c r="EW115" s="2">
        <f>(2*('Calcification Rates'!$F$74-'Calcification Rates'!$G$74)*('Calcification Rates'!$H$74-'Calcification Rates'!$I$74))+(0.1*('Calcification Rates'!$F$74-'Calcification Rates'!$G$74)*($A115+(2*'Calcification Rates'!$F$74-'Calcification Rates'!$G$74)))*('Calcification Rates'!$H$74-'Calcification Rates'!$I$74)</f>
        <v>13.869739346152002</v>
      </c>
      <c r="EX115" s="2">
        <f>(2*('Calcification Rates'!$F$74+'Calcification Rates'!$G$74)*('Calcification Rates'!$H$74+'Calcification Rates'!$I$74))+(0.1*('Calcification Rates'!$F$74+'Calcification Rates'!$G$74)*($A115+(2*'Calcification Rates'!$F$74+'Calcification Rates'!$G$74)))*('Calcification Rates'!$H$74+'Calcification Rates'!$I$74)</f>
        <v>36.270155593569996</v>
      </c>
      <c r="EY115" s="2">
        <f>$A115*'Calcification Rates'!$F$75*'Calcification Rates'!$H$75</f>
        <v>95.272544625850358</v>
      </c>
      <c r="EZ115" s="2">
        <f>$A115*('Calcification Rates'!$F$75-'Calcification Rates'!$G$75)*('Calcification Rates'!$H$75-'Calcification Rates'!$I$75)</f>
        <v>73.958625588303534</v>
      </c>
      <c r="FA115" s="2">
        <f>$A115*('Calcification Rates'!$F$75+'Calcification Rates'!$G$75)*('Calcification Rates'!$H$75+'Calcification Rates'!$I$75)</f>
        <v>119.0651827258687</v>
      </c>
      <c r="FB115" s="2">
        <f>((((1-'Calcification Rates'!$J$76)*$A115)*'Calcification Rates'!$F$76*0.1)+('Calcification Rates'!$J$76*$A115*'Calcification Rates'!$F$76))*'Calcification Rates'!$H$76</f>
        <v>65.230379999999997</v>
      </c>
      <c r="FC115" s="2">
        <f>((((1-'Calcification Rates'!$J$76)*$A115)*(('Calcification Rates'!$F$76-'Calcification Rates'!$G$76)*0.1))+('Calcification Rates'!$J$76*$A115*('Calcification Rates'!$F$76-'Calcification Rates'!$G$76)))*('Calcification Rates'!$H$76-'Calcification Rates'!$I$76)</f>
        <v>45.655467743999999</v>
      </c>
      <c r="FD115" s="2">
        <f>((((1-'Calcification Rates'!$J$76)*$A115)*(('Calcification Rates'!$F$76+'Calcification Rates'!$G$76)*0.1))+('Calcification Rates'!$J$76*$A115*('Calcification Rates'!$F$76+'Calcification Rates'!$G$76)))*('Calcification Rates'!$H$76+'Calcification Rates'!$I$76)</f>
        <v>88.272649344000001</v>
      </c>
      <c r="FE115" s="113">
        <f>$A115*'Calcification Rates'!$F$77*'Calcification Rates'!$H$77</f>
        <v>200.01000000000005</v>
      </c>
      <c r="FF115" s="113">
        <f>$A115*('Calcification Rates'!$F$77-'Calcification Rates'!$G$77)*('Calcification Rates'!$H$77-'Calcification Rates'!$I$77)</f>
        <v>139.76970000000003</v>
      </c>
      <c r="FG115" s="113">
        <f>$A115*('Calcification Rates'!$F$77+'Calcification Rates'!$G$77)*('Calcification Rates'!$H$77+'Calcification Rates'!$I$77)</f>
        <v>270.97400000000005</v>
      </c>
      <c r="FH115" s="113">
        <f>$A115*'Calcification Rates'!$F$81*'Calcification Rates'!$H$81</f>
        <v>20.114000000000001</v>
      </c>
      <c r="FI115" s="113">
        <f>$A115*('Calcification Rates'!$F$81-'Calcification Rates'!$G$81)*('Calcification Rates'!$H$81-'Calcification Rates'!$I$81)</f>
        <v>11.412999999999998</v>
      </c>
      <c r="FJ115" s="113">
        <f>$A115*('Calcification Rates'!$F$81+'Calcification Rates'!$G$81)*('Calcification Rates'!$H$81+'Calcification Rates'!$I$81)</f>
        <v>28.815000000000001</v>
      </c>
      <c r="FK115" s="113">
        <f>$A115*'Calcification Rates'!$F$84*'Calcification Rates'!$H$84</f>
        <v>20.114000000000001</v>
      </c>
      <c r="FL115" s="113">
        <f>$A115*('Calcification Rates'!$F$84-'Calcification Rates'!$G$84)*('Calcification Rates'!$H$84-'Calcification Rates'!$I$84)</f>
        <v>11.412999999999998</v>
      </c>
      <c r="FM115" s="113">
        <f>$A115*('Calcification Rates'!$F$84+'Calcification Rates'!$G$84)*('Calcification Rates'!$H$84+'Calcification Rates'!$I$84)</f>
        <v>28.815000000000001</v>
      </c>
    </row>
    <row r="116" spans="1:169" x14ac:dyDescent="0.3">
      <c r="A116" s="1">
        <v>114</v>
      </c>
      <c r="B116" s="2">
        <f>((((1-'Calcification Rates'!$J$11)*A116)*'Calcification Rates'!$F$11*0.1)+('Calcification Rates'!$J$11*A116*'Calcification Rates'!$F$11))*'Calcification Rates'!$H$11</f>
        <v>257.58985433989062</v>
      </c>
      <c r="C116" s="2">
        <f>((((1-'Calcification Rates'!$J$11)*A116)*(('Calcification Rates'!$F$11-'Calcification Rates'!$G$11)*0.1))+('Calcification Rates'!$J$11*A116*('Calcification Rates'!$F$11-'Calcification Rates'!$G$11)))*('Calcification Rates'!$H$11-'Calcification Rates'!$I$11)</f>
        <v>184.23815914230451</v>
      </c>
      <c r="D116" s="2">
        <f>((((1-'Calcification Rates'!$J$11)*A116)*(('Calcification Rates'!$F$11+'Calcification Rates'!$G$11)*0.1))+('Calcification Rates'!$J$11*A116*('Calcification Rates'!$F$11+'Calcification Rates'!$G$11)))*('Calcification Rates'!$H$11+'Calcification Rates'!$I$11)</f>
        <v>342.60055175156799</v>
      </c>
      <c r="E116" s="2">
        <f>((((1-'Calcification Rates'!$J$12)*A116)*'Calcification Rates'!$F$12*0.1)+('Calcification Rates'!$J$12*A116*'Calcification Rates'!$F$12))*'Calcification Rates'!$H$12</f>
        <v>44.722463823245484</v>
      </c>
      <c r="F116" s="2">
        <f>((((1-'Calcification Rates'!$J$12)*A116)*(('Calcification Rates'!$F$12-'Calcification Rates'!$G$12)*0.1))+('Calcification Rates'!$J$12*A116*('Calcification Rates'!$F$12-'Calcification Rates'!$G$12)))*('Calcification Rates'!$H$12-'Calcification Rates'!$I$12)</f>
        <v>33.718574902500464</v>
      </c>
      <c r="G116" s="2">
        <f>((((1-'Calcification Rates'!$J$12)*A116)*(('Calcification Rates'!$F$12+'Calcification Rates'!$G$12)*0.1))+('Calcification Rates'!$J$12*A116*('Calcification Rates'!$F$12+'Calcification Rates'!$G$12)))*('Calcification Rates'!$H$12+'Calcification Rates'!$I$12)</f>
        <v>57.128925547956307</v>
      </c>
      <c r="H116" s="2">
        <f>(2*'Calcification Rates'!$F$13*'Calcification Rates'!$H$13)+0.1*'Calcification Rates'!$F$13*(A116+(2*'Calcification Rates'!$F$13))*'Calcification Rates'!$H$13</f>
        <v>23.935534940223327</v>
      </c>
      <c r="I116" s="2">
        <f>(2*('Calcification Rates'!$F$13-'Calcification Rates'!$G$13)*('Calcification Rates'!$H$13-'Calcification Rates'!$I$13))+(0.1*('Calcification Rates'!$F$13-'Calcification Rates'!$G$13)*(A116+(2*'Calcification Rates'!$F$13-'Calcification Rates'!$G$13)))*('Calcification Rates'!$H$13-'Calcification Rates'!$I$13)</f>
        <v>13.972397553316268</v>
      </c>
      <c r="J116" s="2">
        <f>(2*('Calcification Rates'!$F$13+'Calcification Rates'!$G$13)*('Calcification Rates'!$H$13+'Calcification Rates'!$I$13))+(0.1*('Calcification Rates'!$F$13+'Calcification Rates'!$G$13)*(A116+(2*'Calcification Rates'!$F$13+'Calcification Rates'!$G$13)))*('Calcification Rates'!$H$13+'Calcification Rates'!$I$13)</f>
        <v>36.537339043456875</v>
      </c>
      <c r="K116" s="2">
        <f>(2*'Calcification Rates'!$F$14*'Calcification Rates'!$H$14)+0.1*'Calcification Rates'!$F$14*(A116+(2*'Calcification Rates'!$F$14))*'Calcification Rates'!$H$14</f>
        <v>44.443880211093585</v>
      </c>
      <c r="L116" s="2">
        <f>(2*('Calcification Rates'!$F$14-'Calcification Rates'!$G$14)*('Calcification Rates'!$H$14-'Calcification Rates'!$I$14))+(0.1*('Calcification Rates'!$F$14-'Calcification Rates'!$G$14)*(A116+(2*'Calcification Rates'!$F$14-'Calcification Rates'!$G$14)))*('Calcification Rates'!$H$14-'Calcification Rates'!$I$14)</f>
        <v>27.803980426968479</v>
      </c>
      <c r="M116" s="2">
        <f>(2*('Calcification Rates'!$F$14+'Calcification Rates'!$G$14)*('Calcification Rates'!$H$14+'Calcification Rates'!$I$14))+(0.1*('Calcification Rates'!$F$14+'Calcification Rates'!$G$14)*(A116+(2*'Calcification Rates'!$F$14+'Calcification Rates'!$G$14)))*('Calcification Rates'!$H$14+'Calcification Rates'!$I$14)</f>
        <v>65.014780496577188</v>
      </c>
      <c r="N116" s="2">
        <f>((((((((($A116*2)/PI())/2)+'Calcification Rates'!$F$15)^2)*PI())/2))-((((((($A116*2)/PI())/2)^2)*PI())/2)))*'Calcification Rates'!$H$15</f>
        <v>141.37082271452527</v>
      </c>
      <c r="O116" s="2">
        <f>((((((((($A116*2)/PI())/2)+('Calcification Rates'!$F$15-'Calcification Rates'!$G$15))^2)*PI())/2))-((((((($A116*2)/PI())/2)^2)*PI())/2)))*('Calcification Rates'!$H$15-'Calcification Rates'!$I$15)</f>
        <v>108.02798910171924</v>
      </c>
      <c r="P116" s="2">
        <f>((((((((($A116*2)/PI())/2)+('Calcification Rates'!$F$15+'Calcification Rates'!$G$15))^2)*PI())/2))-((((((($A116*2)/PI())/2)^2)*PI())/2)))*('Calcification Rates'!$H$15+'Calcification Rates'!$I$15)</f>
        <v>178.81602891966278</v>
      </c>
      <c r="Q116" s="2">
        <f>(2*'Calcification Rates'!$F$16*'Calcification Rates'!$H$16)+0.1*'Calcification Rates'!$F$16*(A116+(2*'Calcification Rates'!$F$16))*'Calcification Rates'!$H$16</f>
        <v>44.443880211093585</v>
      </c>
      <c r="R116" s="2">
        <f>(2*('Calcification Rates'!$F$16-'Calcification Rates'!$G$16)*('Calcification Rates'!$H$16-'Calcification Rates'!$I$16))+(0.1*('Calcification Rates'!$F$16-'Calcification Rates'!$G$16)*(A116+(2*'Calcification Rates'!$F$16-'Calcification Rates'!$G$16)))*('Calcification Rates'!$H$16-'Calcification Rates'!$I$16)</f>
        <v>27.803980426968479</v>
      </c>
      <c r="S116" s="2">
        <f>(2*('Calcification Rates'!$F$16+'Calcification Rates'!$G$16)*('Calcification Rates'!$H$16+'Calcification Rates'!$I$16))+(0.1*('Calcification Rates'!$F$16+'Calcification Rates'!$G$16)*(A116+(2*'Calcification Rates'!$F$16+'Calcification Rates'!$G$16)))*('Calcification Rates'!$H$16+'Calcification Rates'!$I$16)</f>
        <v>65.014780496577188</v>
      </c>
      <c r="T116" s="2">
        <f>$A116*'Calcification Rates'!$F$17*'Calcification Rates'!$H$17</f>
        <v>139.63774438358317</v>
      </c>
      <c r="U116" s="2">
        <f>$A116*('Calcification Rates'!$F$17-'Calcification Rates'!$G$17)*('Calcification Rates'!$H$17-'Calcification Rates'!$I$17)</f>
        <v>106.91551009106256</v>
      </c>
      <c r="V116" s="2">
        <f>$A116*('Calcification Rates'!$F$17+'Calcification Rates'!$G$17)*('Calcification Rates'!$H$17+'Calcification Rates'!$I$17)</f>
        <v>176.27462916131688</v>
      </c>
      <c r="W116" s="2">
        <f>$A116*'Calcification Rates'!$F$22*'Calcification Rates'!$H$22</f>
        <v>20.291999999999998</v>
      </c>
      <c r="X116" s="2">
        <f>$A116*('Calcification Rates'!$F$22-'Calcification Rates'!$G$22)*('Calcification Rates'!$H$22-'Calcification Rates'!$I$22)</f>
        <v>11.513999999999999</v>
      </c>
      <c r="Y116" s="2">
        <f>$A116*('Calcification Rates'!$F$22+'Calcification Rates'!$G$22)*('Calcification Rates'!$H$22+'Calcification Rates'!$I$22)</f>
        <v>29.07</v>
      </c>
      <c r="Z116" s="2">
        <f>((((((((($A116*2)/PI())/2)+'Calcification Rates'!$F$25)^2)*PI())/2))-((((((($A116*2)/PI())/2)^2)*PI())/2)))*'Calcification Rates'!$H$25</f>
        <v>211.1243402999423</v>
      </c>
      <c r="AA116" s="2">
        <f>((((((((($A116*2)/PI())/2)+('Calcification Rates'!$F$25-'Calcification Rates'!$G$25))^2)*PI())/2))-((((((($A116*2)/PI())/2)^2)*PI())/2)))*('Calcification Rates'!$H$25-'Calcification Rates'!$I$25)</f>
        <v>92.59634817230787</v>
      </c>
      <c r="AB116" s="2">
        <f>((((((((($A116*2)/PI())/2)+('Calcification Rates'!$F$25+'Calcification Rates'!$G$25))^2)*PI())/2))-((((((($A116*2)/PI())/2)^2)*PI())/2)))*('Calcification Rates'!$H$25+'Calcification Rates'!$I$25)</f>
        <v>331.29827743088339</v>
      </c>
      <c r="AC116" s="2">
        <f>((((((((($A116*2)/PI())/2)+'Calcification Rates'!$F$26)^2)*PI())/2))-((((((($A116*2)/PI())/2)^2)*PI())/2)))*'Calcification Rates'!$H$26</f>
        <v>211.1243402999423</v>
      </c>
      <c r="AD116" s="2">
        <f>((((((((($A116*2)/PI())/2)+('Calcification Rates'!$F$26-'Calcification Rates'!$G$26))^2)*PI())/2))-((((((($A116*2)/PI())/2)^2)*PI())/2)))*('Calcification Rates'!$H$26-'Calcification Rates'!$I$26)</f>
        <v>92.59634817230787</v>
      </c>
      <c r="AE116" s="2">
        <f>((((((((($A116*2)/PI())/2)+('Calcification Rates'!$F$26+'Calcification Rates'!$G$26))^2)*PI())/2))-((((((($A116*2)/PI())/2)^2)*PI())/2)))*('Calcification Rates'!$H$26+'Calcification Rates'!$I$26)</f>
        <v>331.29827743088339</v>
      </c>
      <c r="AF116" s="2">
        <f>((((((((($A116*2)/PI())/2)+'Calcification Rates'!$F$27)^2)*PI())/2))-((((((($A116*2)/PI())/2)^2)*PI())/2)))*'Calcification Rates'!$H$27</f>
        <v>211.1243402999423</v>
      </c>
      <c r="AG116" s="2">
        <f>((((((((($A116*2)/PI())/2)+('Calcification Rates'!$F$27-'Calcification Rates'!$G$27))^2)*PI())/2))-((((((($A116*2)/PI())/2)^2)*PI())/2)))*('Calcification Rates'!$H$27-'Calcification Rates'!$I$27)</f>
        <v>92.59634817230787</v>
      </c>
      <c r="AH116" s="2">
        <f>((((((((($A116*2)/PI())/2)+('Calcification Rates'!$F$27+'Calcification Rates'!$G$27))^2)*PI())/2))-((((((($A116*2)/PI())/2)^2)*PI())/2)))*('Calcification Rates'!$H$27+'Calcification Rates'!$I$27)</f>
        <v>331.29827743088339</v>
      </c>
      <c r="AI116" s="2">
        <f>$A116*'Calcification Rates'!$F$29*'Calcification Rates'!$H$29</f>
        <v>183.96179999999995</v>
      </c>
      <c r="AJ116" s="2">
        <f>$A116*('Calcification Rates'!$F$29-'Calcification Rates'!$G$29)*('Calcification Rates'!$H$29-'Calcification Rates'!$I$29)</f>
        <v>170.21111999999997</v>
      </c>
      <c r="AK116" s="2">
        <f>$A116*('Calcification Rates'!$F$29+'Calcification Rates'!$G$29)*('Calcification Rates'!$H$29+'Calcification Rates'!$I$29)</f>
        <v>197.71247999999994</v>
      </c>
      <c r="AL116" s="2">
        <f>(2*'Calcification Rates'!$F$30*'Calcification Rates'!$H$30)+0.1*'Calcification Rates'!$F$30*($A116+(2*'Calcification Rates'!$F$30))*'Calcification Rates'!$H$30</f>
        <v>23.935534940223327</v>
      </c>
      <c r="AM116" s="2">
        <f>(2*('Calcification Rates'!$F$30-'Calcification Rates'!$G$30)*('Calcification Rates'!$H$30-'Calcification Rates'!$I$30))+(0.1*('Calcification Rates'!$F$30-'Calcification Rates'!$G$30)*($A116+(2*'Calcification Rates'!$F$30-'Calcification Rates'!$G$30)))*('Calcification Rates'!$H$30-'Calcification Rates'!$I$30)</f>
        <v>13.972397553316268</v>
      </c>
      <c r="AN116" s="2">
        <f>(2*('Calcification Rates'!$F$30+'Calcification Rates'!$G$30)*('Calcification Rates'!$H$30+'Calcification Rates'!$I$30))+(0.1*('Calcification Rates'!$F$30+'Calcification Rates'!$G$30)*($A116+(2*'Calcification Rates'!$F$30+'Calcification Rates'!$G$30)))*('Calcification Rates'!$H$30+'Calcification Rates'!$I$30)</f>
        <v>36.537339043456875</v>
      </c>
      <c r="AO116" s="2">
        <f>((((((((($A116*2)/PI())/2)+'Calcification Rates'!$F$31)^2)*PI())/2))-((((((($A116*2)/PI())/2)^2)*PI())/2)))*'Calcification Rates'!$H$31</f>
        <v>377.14210451854154</v>
      </c>
      <c r="AP116" s="2">
        <f>((((((((($A116*2)/PI())/2)+('Calcification Rates'!$F$31-'Calcification Rates'!$G$31))^2)*PI())/2))-((((((($A116*2)/PI())/2)^2)*PI())/2)))*('Calcification Rates'!$H$31-'Calcification Rates'!$I$31)</f>
        <v>235.18629660502219</v>
      </c>
      <c r="AQ116" s="2">
        <f>((((((((($A116*2)/PI())/2)+('Calcification Rates'!$F$31+'Calcification Rates'!$G$31))^2)*PI())/2))-((((((($A116*2)/PI())/2)^2)*PI())/2)))*('Calcification Rates'!$H$31+'Calcification Rates'!$I$31)</f>
        <v>553.45008893373756</v>
      </c>
      <c r="AR116" s="2">
        <f>(2*'Calcification Rates'!$F$32*'Calcification Rates'!$H$32)+0.1*'Calcification Rates'!$F$32*($A116+(2*'Calcification Rates'!$F$32))*'Calcification Rates'!$H$32</f>
        <v>23.935534940223327</v>
      </c>
      <c r="AS116" s="2">
        <f>(2*('Calcification Rates'!$F$32-'Calcification Rates'!$G$32)*('Calcification Rates'!$H$32-'Calcification Rates'!$I$32))+(0.1*('Calcification Rates'!$F$32-'Calcification Rates'!$G$32)*($A116+(2*'Calcification Rates'!$F$32-'Calcification Rates'!$G$32)))*('Calcification Rates'!$H$32-'Calcification Rates'!$I$32)</f>
        <v>13.972397553316268</v>
      </c>
      <c r="AT116" s="2">
        <f>(2*('Calcification Rates'!$F$32+'Calcification Rates'!$G$32)*('Calcification Rates'!$H$32+'Calcification Rates'!$I$32))+(0.1*('Calcification Rates'!$F$32+'Calcification Rates'!$G$32)*($A116+(2*'Calcification Rates'!$F$32+'Calcification Rates'!$G$32)))*('Calcification Rates'!$H$32+'Calcification Rates'!$I$32)</f>
        <v>36.537339043456875</v>
      </c>
      <c r="AU116" s="2">
        <f>((((((((($A116*2)/PI())/2)+'Calcification Rates'!$F$36)^2)*PI())/2))-((((((($A116*2)/PI())/2)^2)*PI())/2)))*'Calcification Rates'!$H$36</f>
        <v>149.24776998452205</v>
      </c>
      <c r="AV116" s="2">
        <f>((((((((($A116*2)/PI())/2)+('Calcification Rates'!$F$36-'Calcification Rates'!$G$36))^2)*PI())/2))-((((((($A116*2)/PI())/2)^2)*PI())/2)))*('Calcification Rates'!$H$36-'Calcification Rates'!$I$36)</f>
        <v>114.63595725003938</v>
      </c>
      <c r="AW116" s="2">
        <f>((((((((($A116*2)/PI())/2)+('Calcification Rates'!$F$36+'Calcification Rates'!$G$36))^2)*PI())/2))-((((((($A116*2)/PI())/2)^2)*PI())/2)))*('Calcification Rates'!$H$36+'Calcification Rates'!$I$36)</f>
        <v>187.70701548075533</v>
      </c>
      <c r="AX116" s="2">
        <f>$A116*'Calcification Rates'!$F$37*'Calcification Rates'!$H$37</f>
        <v>147.33298873737374</v>
      </c>
      <c r="AY116" s="2">
        <f>$A116*('Calcification Rates'!$F$37-'Calcification Rates'!$G$37)*('Calcification Rates'!$H$37-'Calcification Rates'!$I$37)</f>
        <v>113.41228182865061</v>
      </c>
      <c r="AZ116" s="2">
        <f>$A116*('Calcification Rates'!$F$37+'Calcification Rates'!$G$37)*('Calcification Rates'!$H$37+'Calcification Rates'!$I$37)</f>
        <v>184.89605072527479</v>
      </c>
      <c r="BA116" s="2">
        <f>$A116*'Calcification Rates'!$F$38*'Calcification Rates'!$H$38</f>
        <v>219.27618800000005</v>
      </c>
      <c r="BB116" s="2">
        <f>$A116*('Calcification Rates'!$F$38-'Calcification Rates'!$G$38)*('Calcification Rates'!$H$38-'Calcification Rates'!$I$38)</f>
        <v>167.30939854545457</v>
      </c>
      <c r="BC116" s="2">
        <f>$A116*('Calcification Rates'!$F$38+'Calcification Rates'!$G$38)*('Calcification Rates'!$H$38+'Calcification Rates'!$I$38)</f>
        <v>277.29873000000003</v>
      </c>
      <c r="BD116" s="2">
        <f>(2*'Calcification Rates'!$F$39*'Calcification Rates'!$H$39)+0.1*'Calcification Rates'!$F$39*(AN116+(2*'Calcification Rates'!$F$39))*'Calcification Rates'!$H$39</f>
        <v>10.345141501928815</v>
      </c>
      <c r="BE116" s="2">
        <f>(2*('Calcification Rates'!$F$39-'Calcification Rates'!$G$39)*('Calcification Rates'!$H$39-'Calcification Rates'!$I$39))+(0.1*('Calcification Rates'!$F$39-'Calcification Rates'!$G$39)*(AN116+(2*'Calcification Rates'!$F$39-'Calcification Rates'!$G$39)))*('Calcification Rates'!$H$39-'Calcification Rates'!$I$39)</f>
        <v>6.0202196573441427</v>
      </c>
      <c r="BF116" s="2">
        <f>(2*('Calcification Rates'!$F$39+'Calcification Rates'!$G$39)*('Calcification Rates'!$H$39+'Calcification Rates'!$I$39))+(0.1*('Calcification Rates'!$F$39+'Calcification Rates'!$G$39)*(AN116+(2*'Calcification Rates'!$F$39+'Calcification Rates'!$G$39)))*('Calcification Rates'!$H$39+'Calcification Rates'!$I$39)</f>
        <v>15.840598051670174</v>
      </c>
      <c r="BG116" s="2">
        <f>((((((((($A116*2)/PI())/2)+'Calcification Rates'!$F$40)^2)*PI())/2))-((((((($A116*2)/PI())/2)^2)*PI())/2)))*'Calcification Rates'!$H$40</f>
        <v>149.24776998452205</v>
      </c>
      <c r="BH116" s="2">
        <f>((((((((($A116*2)/PI())/2)+('Calcification Rates'!$F$40-'Calcification Rates'!$G$40))^2)*PI())/2))-((((((($A116*2)/PI())/2)^2)*PI())/2)))*('Calcification Rates'!$H$40-'Calcification Rates'!$I$40)</f>
        <v>114.63595725003938</v>
      </c>
      <c r="BI116" s="2">
        <f>((((((((($A116*2)/PI())/2)+('Calcification Rates'!$F$40+'Calcification Rates'!$G$40))^2)*PI())/2))-((((((($A116*2)/PI())/2)^2)*PI())/2)))*('Calcification Rates'!$H$40+'Calcification Rates'!$I$40)</f>
        <v>187.70701548075533</v>
      </c>
      <c r="BJ116" s="2">
        <f>((((((((($A116*2)/PI())/2)+'Calcification Rates'!$F$41)^2)*PI())/2))-((((((($A116*2)/PI())/2)^2)*PI())/2)))*'Calcification Rates'!$H$41</f>
        <v>171.79376661724459</v>
      </c>
      <c r="BK116" s="2">
        <f>((((((((($A116*2)/PI())/2)+('Calcification Rates'!$F$41-'Calcification Rates'!$G$41))^2)*PI())/2))-((((((($A116*2)/PI())/2)^2)*PI())/2)))*('Calcification Rates'!$H$41-'Calcification Rates'!$I$41)</f>
        <v>138.08316176931507</v>
      </c>
      <c r="BL116" s="2">
        <f>((((((((($A116*2)/PI())/2)+('Calcification Rates'!$F$41+'Calcification Rates'!$G$41))^2)*PI())/2))-((((((($A116*2)/PI())/2)^2)*PI())/2)))*('Calcification Rates'!$H$41+'Calcification Rates'!$I$41)</f>
        <v>208.79741946763866</v>
      </c>
      <c r="BM116" s="2">
        <f>((((1-'Calcification Rates'!$J$42)*$A116)*'Calcification Rates'!$F$42*0.1)+('Calcification Rates'!$J$42*$A116*'Calcification Rates'!$F$42))*'Calcification Rates'!$H$42</f>
        <v>44.722463823245484</v>
      </c>
      <c r="BN116" s="2">
        <f>((((1-'Calcification Rates'!$J$42)*BI116)*(('Calcification Rates'!$F$42-'Calcification Rates'!$G$42)*0.1))+('Calcification Rates'!$J$42*BI116*('Calcification Rates'!$F$42-'Calcification Rates'!$G$42)))*('Calcification Rates'!$H$42-'Calcification Rates'!$I$42)</f>
        <v>55.519412817654946</v>
      </c>
      <c r="BO116" s="2">
        <f>((((1-'Calcification Rates'!$J$42)*BI116)*(('Calcification Rates'!$F$42+'Calcification Rates'!$G$42)*0.1))+('Calcification Rates'!$J$42*BI116*('Calcification Rates'!$F$42+'Calcification Rates'!$G$42)))*('Calcification Rates'!$H$42+'Calcification Rates'!$I$42)</f>
        <v>94.065790458150474</v>
      </c>
      <c r="BP116" s="2">
        <f>(2*'Calcification Rates'!$F$43*'Calcification Rates'!$H$43)+0.1*'Calcification Rates'!$F$43*($A116+(2*'Calcification Rates'!$F$43))*'Calcification Rates'!$H$43</f>
        <v>23.935534940223327</v>
      </c>
      <c r="BQ116" s="2">
        <f>(2*('Calcification Rates'!$F$43-'Calcification Rates'!$G$43)*('Calcification Rates'!$H$43-'Calcification Rates'!$I$43))+(0.1*('Calcification Rates'!$F$43-'Calcification Rates'!$G$43)*($A116+(2*'Calcification Rates'!$F$43-'Calcification Rates'!$G$43)))*('Calcification Rates'!$H$43-'Calcification Rates'!$I$43)</f>
        <v>13.972397553316268</v>
      </c>
      <c r="BR116" s="2">
        <f>(2*('Calcification Rates'!$F$43+'Calcification Rates'!$G$43)*('Calcification Rates'!$H$43+'Calcification Rates'!$I$43))+(0.1*('Calcification Rates'!$F$43+'Calcification Rates'!$G$43)*($A116+(2*'Calcification Rates'!$F$43+'Calcification Rates'!$G$43)))*('Calcification Rates'!$H$43+'Calcification Rates'!$I$43)</f>
        <v>36.537339043456875</v>
      </c>
      <c r="BS116" s="2">
        <f>$A116*'Calcification Rates'!$F$44*'Calcification Rates'!$H$44</f>
        <v>181.97921333333335</v>
      </c>
      <c r="BT116" s="2">
        <f>$A116*('Calcification Rates'!$F$44-'Calcification Rates'!$G$44)*('Calcification Rates'!$H$44-'Calcification Rates'!$I$44)</f>
        <v>135.41930372857607</v>
      </c>
      <c r="BU116" s="2">
        <f>$A116*('Calcification Rates'!$F$44+'Calcification Rates'!$G$44)*('Calcification Rates'!$H$44+'Calcification Rates'!$I$44)</f>
        <v>233.77017550656296</v>
      </c>
      <c r="BV116" s="2">
        <f>(2*'Calcification Rates'!$F$45*'Calcification Rates'!$H$45)+0.1*'Calcification Rates'!$F$45*($A116+(2*'Calcification Rates'!$F$45))*'Calcification Rates'!$H$45</f>
        <v>23.935534940223327</v>
      </c>
      <c r="BW116" s="2">
        <f>(2*('Calcification Rates'!$F$45-'Calcification Rates'!$G$45)*('Calcification Rates'!$H$45-'Calcification Rates'!$I$45))+(0.1*('Calcification Rates'!$F$45-'Calcification Rates'!$G$45)*($A116+(2*'Calcification Rates'!$F$45-'Calcification Rates'!$G$45)))*('Calcification Rates'!$H$45-'Calcification Rates'!$I$45)</f>
        <v>13.972397553316268</v>
      </c>
      <c r="BX116" s="2">
        <f>(2*('Calcification Rates'!$F$45+'Calcification Rates'!$G$45)*('Calcification Rates'!$H$45+'Calcification Rates'!$I$45))+(0.1*('Calcification Rates'!$F$45+'Calcification Rates'!$G$45)*($A116+(2*'Calcification Rates'!$F$45+'Calcification Rates'!$G$45)))*('Calcification Rates'!$H$45+'Calcification Rates'!$I$45)</f>
        <v>36.537339043456875</v>
      </c>
      <c r="BY116" s="2">
        <f>$A116*'Calcification Rates'!$F$46*'Calcification Rates'!$H$46</f>
        <v>46.238400000000006</v>
      </c>
      <c r="BZ116" s="2">
        <f>$A116*('Calcification Rates'!$F$46-'Calcification Rates'!$G$46)*('Calcification Rates'!$H$46-'Calcification Rates'!$I$46)</f>
        <v>35.662050000000001</v>
      </c>
      <c r="CA116" s="2">
        <f>$A116*('Calcification Rates'!$F$46+'Calcification Rates'!$G$46)*('Calcification Rates'!$H$46+'Calcification Rates'!$I$46)</f>
        <v>57.892050000000005</v>
      </c>
      <c r="CB116" s="2">
        <f>(2*'Calcification Rates'!$F$47*'Calcification Rates'!$H$47)+0.1*'Calcification Rates'!$F$47*(BL116+(2*'Calcification Rates'!$F$47))*'Calcification Rates'!$H$47</f>
        <v>40.567215437527821</v>
      </c>
      <c r="CC116" s="2">
        <f>(2*('Calcification Rates'!$F$47-'Calcification Rates'!$G$47)*('Calcification Rates'!$H$47-'Calcification Rates'!$I$47))+(0.1*('Calcification Rates'!$F$47-'Calcification Rates'!$G$47)*(BL116+(2*'Calcification Rates'!$F$47-'Calcification Rates'!$G$47)))*('Calcification Rates'!$H$47-'Calcification Rates'!$I$47)</f>
        <v>23.70413067966297</v>
      </c>
      <c r="CD116" s="2">
        <f>(2*('Calcification Rates'!$F$47+'Calcification Rates'!$G$47)*('Calcification Rates'!$H$47+'Calcification Rates'!$I$47))+(0.1*('Calcification Rates'!$F$47+'Calcification Rates'!$G$47)*(BL116+(2*'Calcification Rates'!$F$47+'Calcification Rates'!$G$47)))*('Calcification Rates'!$H$47+'Calcification Rates'!$I$47)</f>
        <v>61.865640617193982</v>
      </c>
      <c r="CE116" s="2">
        <f>(2*'Calcification Rates'!$F$48*'Calcification Rates'!$H$48)+0.1*'Calcification Rates'!$F$48*($A116+(2*'Calcification Rates'!$F$48))*'Calcification Rates'!$H$48</f>
        <v>23.935534940223327</v>
      </c>
      <c r="CF116" s="2">
        <f>(2*('Calcification Rates'!$F$48-'Calcification Rates'!$G$48)*('Calcification Rates'!$H$48-'Calcification Rates'!$I$48))+(0.1*('Calcification Rates'!$F$48-'Calcification Rates'!$G$48)*($A116+(2*'Calcification Rates'!$F$48-'Calcification Rates'!$G$48)))*('Calcification Rates'!$H$48-'Calcification Rates'!$I$48)</f>
        <v>13.972397553316268</v>
      </c>
      <c r="CG116" s="2">
        <f>(2*('Calcification Rates'!$F$48+'Calcification Rates'!$G$48)*('Calcification Rates'!$H$48+'Calcification Rates'!$I$48))+(0.1*('Calcification Rates'!$F$48+'Calcification Rates'!$G$48)*($A116+(2*'Calcification Rates'!$F$48+'Calcification Rates'!$G$48)))*('Calcification Rates'!$H$48+'Calcification Rates'!$I$48)</f>
        <v>36.537339043456875</v>
      </c>
      <c r="CH116" s="2">
        <f>((((1-'Calcification Rates'!$J$52)*$A116)*'Calcification Rates'!$F$52*0.1)+('Calcification Rates'!$J$52*$A116*'Calcification Rates'!$F$52))*'Calcification Rates'!$H$52</f>
        <v>252.47222952000001</v>
      </c>
      <c r="CI116" s="2">
        <f>((((1-'Calcification Rates'!$J$52)*$A116)*(('Calcification Rates'!$F$52-'Calcification Rates'!$G$52)*0.1))+('Calcification Rates'!$J$52*$A116*('Calcification Rates'!$F$52-'Calcification Rates'!$G$52)))*('Calcification Rates'!$H$52-'Calcification Rates'!$I$52)</f>
        <v>165.27187253959156</v>
      </c>
      <c r="CJ116" s="2">
        <f>((((1-'Calcification Rates'!$J$52)*$A116)*(('Calcification Rates'!$F$52+'Calcification Rates'!$G$52)*0.1))+('Calcification Rates'!$J$52*$A116*('Calcification Rates'!$F$52+'Calcification Rates'!$G$52)))*('Calcification Rates'!$H$52+'Calcification Rates'!$I$52)</f>
        <v>357.19136087320413</v>
      </c>
      <c r="CK116" s="2">
        <f>((((1-'Calcification Rates'!$J$53)*$A116)*'Calcification Rates'!$F$53*0.1)+('Calcification Rates'!$J$53*$A116*'Calcification Rates'!$F$53))*'Calcification Rates'!$H$53</f>
        <v>302.130142885091</v>
      </c>
      <c r="CL116" s="2">
        <f>((((1-'Calcification Rates'!$J$53)*$A116)*(('Calcification Rates'!$F$53-'Calcification Rates'!$G$53)*0.1))+('Calcification Rates'!$J$53*$A116*('Calcification Rates'!$F$53-'Calcification Rates'!$G$53)))*('Calcification Rates'!$H$53-'Calcification Rates'!$I$53)</f>
        <v>209.09998660979701</v>
      </c>
      <c r="CM116" s="2">
        <f>((((1-'Calcification Rates'!$J$53)*$A116)*(('Calcification Rates'!$F$53+'Calcification Rates'!$G$53)*0.1))+('Calcification Rates'!$J$53*$A116*('Calcification Rates'!$F$53+'Calcification Rates'!$G$53)))*('Calcification Rates'!$H$53+'Calcification Rates'!$I$53)</f>
        <v>412.18176821096995</v>
      </c>
      <c r="CN116" s="2">
        <f>((((1-'Calcification Rates'!$J$54)*$A116)*'Calcification Rates'!$F$54*0.1)+('Calcification Rates'!$J$54*$A116*'Calcification Rates'!$F$54))*'Calcification Rates'!$H$54</f>
        <v>257.58985433989062</v>
      </c>
      <c r="CO116" s="2">
        <f>((((1-'Calcification Rates'!$J$54)*$A116)*(('Calcification Rates'!$F$54-'Calcification Rates'!$G$54)*0.1))+('Calcification Rates'!$J$54*$A116*('Calcification Rates'!$F$54-'Calcification Rates'!$G$54)))*('Calcification Rates'!$H$54-'Calcification Rates'!$I$54)</f>
        <v>184.23815914230451</v>
      </c>
      <c r="CP116" s="2">
        <f>((((1-'Calcification Rates'!$J$54)*$A116)*(('Calcification Rates'!$F$54+'Calcification Rates'!$G$54)*0.1))+('Calcification Rates'!$J$54*$A116*('Calcification Rates'!$F$54+'Calcification Rates'!$G$54)))*('Calcification Rates'!$H$54+'Calcification Rates'!$I$54)</f>
        <v>342.60055175156799</v>
      </c>
      <c r="CQ116" s="2">
        <f>((((1-'Calcification Rates'!$J$55)*$A116)*'Calcification Rates'!$F$55*0.1)+('Calcification Rates'!$J$55*$A116*'Calcification Rates'!$F$55))*'Calcification Rates'!$H$55</f>
        <v>257.60955422187504</v>
      </c>
      <c r="CR116" s="2">
        <f>((((1-'Calcification Rates'!$J$55)*$A116)*(('Calcification Rates'!$F$55-'Calcification Rates'!$G$55)*0.1))+('Calcification Rates'!$J$55*$A116*('Calcification Rates'!$F$55-'Calcification Rates'!$G$55)))*('Calcification Rates'!$H$55-'Calcification Rates'!$I$55)</f>
        <v>188.24200407495647</v>
      </c>
      <c r="CS116" s="2">
        <f>((((1-'Calcification Rates'!$J$55)*$A116)*(('Calcification Rates'!$F$55+'Calcification Rates'!$G$55)*0.1))+('Calcification Rates'!$J$55*$A116*('Calcification Rates'!$F$55+'Calcification Rates'!$G$55)))*('Calcification Rates'!$H$55+'Calcification Rates'!$I$55)</f>
        <v>337.52608911337529</v>
      </c>
      <c r="CT116" s="2">
        <f>((((1-'Calcification Rates'!$J$56)*$A116)*'Calcification Rates'!$F$56*0.1)+('Calcification Rates'!$J$56*$A116*'Calcification Rates'!$F$56))*'Calcification Rates'!$H$56</f>
        <v>248.8239677</v>
      </c>
      <c r="CU116" s="2">
        <f>((((1-'Calcification Rates'!$J$56)*$A116)*(('Calcification Rates'!$F$56-'Calcification Rates'!$G$56)*0.1))+('Calcification Rates'!$J$56*$A116*('Calcification Rates'!$F$56-'Calcification Rates'!$G$56)))*('Calcification Rates'!$H$56-'Calcification Rates'!$I$56)</f>
        <v>184.37717483325932</v>
      </c>
      <c r="CV116" s="2">
        <f>((((1-'Calcification Rates'!$J$56)*$A116)*(('Calcification Rates'!$F$56+'Calcification Rates'!$G$56)*0.1))+('Calcification Rates'!$J$56*$A116*('Calcification Rates'!$F$56+'Calcification Rates'!$G$56)))*('Calcification Rates'!$H$56+'Calcification Rates'!$I$56)</f>
        <v>322.74855687446035</v>
      </c>
      <c r="CW116" s="2">
        <f>((((1-'Calcification Rates'!$J$57)*$A116)*'Calcification Rates'!$F$57*0.1)+('Calcification Rates'!$J$57*$A116*'Calcification Rates'!$F$57))*'Calcification Rates'!$H$57</f>
        <v>254.479057875</v>
      </c>
      <c r="CX116" s="2">
        <f>((((1-'Calcification Rates'!$J$57)*$A116)*(('Calcification Rates'!$F$57-'Calcification Rates'!$G$57)*0.1))+('Calcification Rates'!$J$57*$A116*('Calcification Rates'!$F$57-'Calcification Rates'!$G$57)))*('Calcification Rates'!$H$57-'Calcification Rates'!$I$57)</f>
        <v>166.64860033006127</v>
      </c>
      <c r="CY116" s="2">
        <f>((((1-'Calcification Rates'!$J$57)*$A116)*(('Calcification Rates'!$F$57+'Calcification Rates'!$G$57)*0.1))+('Calcification Rates'!$J$57*$A116*('Calcification Rates'!$F$57+'Calcification Rates'!$G$57)))*('Calcification Rates'!$H$57+'Calcification Rates'!$I$57)</f>
        <v>358.10584259947149</v>
      </c>
      <c r="CZ116" s="2">
        <f>((((1-'Calcification Rates'!$J$58)*$A116)*'Calcification Rates'!$F$58*0.1)+('Calcification Rates'!$J$58*$A116*'Calcification Rates'!$F$58))*'Calcification Rates'!$H$58</f>
        <v>257.58985433989062</v>
      </c>
      <c r="DA116" s="2">
        <f>((((1-'Calcification Rates'!$J$58)*$A116)*(('Calcification Rates'!$F$58-'Calcification Rates'!$G$58)*0.1))+('Calcification Rates'!$J$58*$A116*('Calcification Rates'!$F$58-'Calcification Rates'!$G$58)))*('Calcification Rates'!$H$58-'Calcification Rates'!$I$58)</f>
        <v>184.23815914230451</v>
      </c>
      <c r="DB116" s="2">
        <f>((((1-'Calcification Rates'!$J$58)*$A116)*(('Calcification Rates'!$F$58+'Calcification Rates'!$G$58)*0.1))+('Calcification Rates'!$J$58*$A116*('Calcification Rates'!$F$58+'Calcification Rates'!$G$58)))*('Calcification Rates'!$H$58+'Calcification Rates'!$I$58)</f>
        <v>342.60055175156799</v>
      </c>
      <c r="DC116" s="2">
        <f>((((1-'Calcification Rates'!$J$59)*$A116)*'Calcification Rates'!$F$59*0.1)+('Calcification Rates'!$J$59*$A116*'Calcification Rates'!$F$59))*'Calcification Rates'!$H$59</f>
        <v>213.53847984000001</v>
      </c>
      <c r="DD116" s="2">
        <f>((((1-'Calcification Rates'!$J$59)*$A116)*(('Calcification Rates'!$F$59-'Calcification Rates'!$G$59)*0.1))+('Calcification Rates'!$J$59*$A116*('Calcification Rates'!$F$59-'Calcification Rates'!$G$59)))*('Calcification Rates'!$H$59-'Calcification Rates'!$I$59)</f>
        <v>165.65245380000002</v>
      </c>
      <c r="DE116" s="2">
        <f>((((1-'Calcification Rates'!$J$59)*$A116)*(('Calcification Rates'!$F$59+'Calcification Rates'!$G$59)*0.1))+('Calcification Rates'!$J$59*$A116*('Calcification Rates'!$F$59+'Calcification Rates'!$G$59)))*('Calcification Rates'!$H$59+'Calcification Rates'!$I$59)</f>
        <v>265.96523303999999</v>
      </c>
      <c r="DF116" s="2">
        <f>((((1-'Calcification Rates'!$J$60)*$A116)*'Calcification Rates'!$F$60*0.1)+('Calcification Rates'!$J$60*$A116*'Calcification Rates'!$F$60))*'Calcification Rates'!$H$60</f>
        <v>277.42200431707317</v>
      </c>
      <c r="DG116" s="2">
        <f>((((1-'Calcification Rates'!$J$60)*$A116)*(('Calcification Rates'!$F$60-'Calcification Rates'!$G$60)*0.1))+('Calcification Rates'!$J$60*$A116*('Calcification Rates'!$F$60-'Calcification Rates'!$G$60)))*('Calcification Rates'!$H$60-'Calcification Rates'!$I$60)</f>
        <v>211.95369737647445</v>
      </c>
      <c r="DH116" s="2">
        <f>((((1-'Calcification Rates'!$J$60)*$A116)*(('Calcification Rates'!$F$60+'Calcification Rates'!$G$60)*0.1))+('Calcification Rates'!$J$60*$A116*('Calcification Rates'!$F$60+'Calcification Rates'!$G$60)))*('Calcification Rates'!$H$60+'Calcification Rates'!$I$60)</f>
        <v>351.43255706430369</v>
      </c>
      <c r="DI116" s="2">
        <f>((((1-'Calcification Rates'!$J$61)*$A116)*'Calcification Rates'!$F$61*0.1)+('Calcification Rates'!$J$61*$A116*'Calcification Rates'!$F$61))*'Calcification Rates'!$H$61</f>
        <v>257.58985433989062</v>
      </c>
      <c r="DJ116" s="2">
        <f>((((1-'Calcification Rates'!$J$61)*$A116)*(('Calcification Rates'!$F$61-'Calcification Rates'!$G$61)*0.1))+('Calcification Rates'!$J$61*$A116*('Calcification Rates'!$F$61-'Calcification Rates'!$G$61)))*('Calcification Rates'!$H$61-'Calcification Rates'!$I$61)</f>
        <v>184.23815914230451</v>
      </c>
      <c r="DK116" s="2">
        <f>((((1-'Calcification Rates'!$J$61)*$A116)*(('Calcification Rates'!$F$61+'Calcification Rates'!$G$61)*0.1))+('Calcification Rates'!$J$61*$A116*('Calcification Rates'!$F$61+'Calcification Rates'!$G$61)))*('Calcification Rates'!$H$61+'Calcification Rates'!$I$61)</f>
        <v>342.60055175156799</v>
      </c>
      <c r="DL116" s="2">
        <f>(2*'Calcification Rates'!$F$62*'Calcification Rates'!$H$62)+0.1*'Calcification Rates'!$F$62*(CV116+(2*'Calcification Rates'!$F$62))*'Calcification Rates'!$H$62</f>
        <v>60.559309318328793</v>
      </c>
      <c r="DM116" s="2">
        <f>(2*('Calcification Rates'!$F$62-'Calcification Rates'!$G$62)*('Calcification Rates'!$H$62-'Calcification Rates'!$I$62))+(0.1*('Calcification Rates'!$F$62-'Calcification Rates'!$G$62)*(CV116+(2*'Calcification Rates'!$F$62-'Calcification Rates'!$G$62)))*('Calcification Rates'!$H$62-'Calcification Rates'!$I$62)</f>
        <v>35.402150150176247</v>
      </c>
      <c r="DN116" s="2">
        <f>(2*('Calcification Rates'!$F$62+'Calcification Rates'!$G$62)*('Calcification Rates'!$H$62+'Calcification Rates'!$I$62))+(0.1*('Calcification Rates'!$F$62+'Calcification Rates'!$G$62)*(CV116+(2*'Calcification Rates'!$F$62+'Calcification Rates'!$G$62)))*('Calcification Rates'!$H$62+'Calcification Rates'!$I$62)</f>
        <v>92.311498628082177</v>
      </c>
      <c r="DO116" s="2">
        <f>((((((((($A116*2)/PI())/2)+'Calcification Rates'!$F$63)^2)*PI())/2))-((((((($A116*2)/PI())/2)^2)*PI())/2)))*'Calcification Rates'!$H$63</f>
        <v>121.08487479167177</v>
      </c>
      <c r="DP116" s="2">
        <f>((((((((($A116*2)/PI())/2)+('Calcification Rates'!$F$63-'Calcification Rates'!$G$63))^2)*PI())/2))-((((((($A116*2)/PI())/2)^2)*PI())/2)))*('Calcification Rates'!$H$63-'Calcification Rates'!$I$63)</f>
        <v>89.245974790503254</v>
      </c>
      <c r="DQ116" s="2">
        <f>((((((((($A116*2)/PI())/2)+('Calcification Rates'!$F$63+'Calcification Rates'!$G$63))^2)*PI())/2))-((((((($A116*2)/PI())/2)^2)*PI())/2)))*('Calcification Rates'!$H$63+'Calcification Rates'!$I$63)</f>
        <v>156.4580551423069</v>
      </c>
      <c r="DR116" s="2">
        <f>(2*'Calcification Rates'!$F$64*'Calcification Rates'!$H$64)+0.1*'Calcification Rates'!$F$64*($A116+(2*'Calcification Rates'!$F$64))*'Calcification Rates'!$H$64</f>
        <v>23.935534940223327</v>
      </c>
      <c r="DS116" s="2">
        <f>(2*('Calcification Rates'!$F$64-'Calcification Rates'!$G$64)*('Calcification Rates'!$H$64-'Calcification Rates'!$I$64))+(0.1*('Calcification Rates'!$F$64-'Calcification Rates'!$G$64)*($A116+(2*'Calcification Rates'!$F$64-'Calcification Rates'!$G$64)))*('Calcification Rates'!$H$64-'Calcification Rates'!$I$64)</f>
        <v>13.972397553316268</v>
      </c>
      <c r="DT116" s="2">
        <f>(2*('Calcification Rates'!$F$64+'Calcification Rates'!$G$64)*('Calcification Rates'!$H$64+'Calcification Rates'!$I$64))+(0.1*('Calcification Rates'!$F$64+'Calcification Rates'!$G$64)*($A116+(2*'Calcification Rates'!$F$64+'Calcification Rates'!$G$64)))*('Calcification Rates'!$H$64+'Calcification Rates'!$I$64)</f>
        <v>36.537339043456875</v>
      </c>
      <c r="DU116" s="2">
        <f>((((((((($A116*2)/PI())/2)+'Calcification Rates'!$F$65)^2)*PI())/2))-((((((($A116*2)/PI())/2)^2)*PI())/2)))*'Calcification Rates'!$H$65</f>
        <v>121.08487479167177</v>
      </c>
      <c r="DV116" s="2">
        <f>((((((((($A116*2)/PI())/2)+('Calcification Rates'!$F$65-'Calcification Rates'!$G$65))^2)*PI())/2))-((((((($A116*2)/PI())/2)^2)*PI())/2)))*('Calcification Rates'!$H$65-'Calcification Rates'!$I$65)</f>
        <v>89.245974790503254</v>
      </c>
      <c r="DW116" s="2">
        <f>((((((((($A116*2)/PI())/2)+('Calcification Rates'!$F$65+'Calcification Rates'!$G$65))^2)*PI())/2))-((((((($A116*2)/PI())/2)^2)*PI())/2)))*('Calcification Rates'!$H$65+'Calcification Rates'!$I$65)</f>
        <v>156.4580551423069</v>
      </c>
      <c r="DX116" s="2">
        <f>(2*'Calcification Rates'!$F$66*'Calcification Rates'!$H$66)+0.1*'Calcification Rates'!$F$66*(DH116+(2*'Calcification Rates'!$F$66))*'Calcification Rates'!$H$66</f>
        <v>65.591757767043717</v>
      </c>
      <c r="DY116" s="2">
        <f>(2*('Calcification Rates'!$F$66-'Calcification Rates'!$G$66)*('Calcification Rates'!$H$66-'Calcification Rates'!$I$66))+(0.1*('Calcification Rates'!$F$66-'Calcification Rates'!$G$66)*(DH116+(2*'Calcification Rates'!$F$66-'Calcification Rates'!$G$66)))*('Calcification Rates'!$H$66-'Calcification Rates'!$I$66)</f>
        <v>38.346798183965035</v>
      </c>
      <c r="DZ116" s="2">
        <f>(2*('Calcification Rates'!$F$66+'Calcification Rates'!$G$66)*('Calcification Rates'!$H$66+'Calcification Rates'!$I$66))+(0.1*('Calcification Rates'!$F$66+'Calcification Rates'!$G$66)*(DH116+(2*'Calcification Rates'!$F$66+'Calcification Rates'!$G$66)))*('Calcification Rates'!$H$66+'Calcification Rates'!$I$66)</f>
        <v>99.975388755360356</v>
      </c>
      <c r="EA116" s="2">
        <f>((((((((($A116*2)/PI())/2)+'Calcification Rates'!$F$67)^2)*PI())/2))-((((((($A116*2)/PI())/2)^2)*PI())/2)))*'Calcification Rates'!$H$67</f>
        <v>121.08487479167177</v>
      </c>
      <c r="EB116" s="2">
        <f>((((((((($A116*2)/PI())/2)+('Calcification Rates'!$F$67-'Calcification Rates'!$G$67))^2)*PI())/2))-((((((($A116*2)/PI())/2)^2)*PI())/2)))*('Calcification Rates'!$H$67-'Calcification Rates'!$I$67)</f>
        <v>89.245974790503254</v>
      </c>
      <c r="EC116" s="2">
        <f>((((((((($A116*2)/PI())/2)+('Calcification Rates'!$F$67+'Calcification Rates'!$G$67))^2)*PI())/2))-((((((($A116*2)/PI())/2)^2)*PI())/2)))*('Calcification Rates'!$H$67+'Calcification Rates'!$I$67)</f>
        <v>156.4580551423069</v>
      </c>
      <c r="ED116" s="2">
        <f>((((((((($A116*2)/PI())/2)+'Calcification Rates'!$F$68)^2)*PI())/2))-((((((($A116*2)/PI())/2)^2)*PI())/2)))*'Calcification Rates'!$H$68</f>
        <v>121.08487479167177</v>
      </c>
      <c r="EE116" s="2">
        <f>((((((((($A116*2)/PI())/2)+('Calcification Rates'!$F$68-'Calcification Rates'!$G$68))^2)*PI())/2))-((((((($A116*2)/PI())/2)^2)*PI())/2)))*('Calcification Rates'!$H$68-'Calcification Rates'!$I$68)</f>
        <v>89.245974790503254</v>
      </c>
      <c r="EF116" s="2">
        <f>((((((((($A116*2)/PI())/2)+('Calcification Rates'!$F$68+'Calcification Rates'!$G$68))^2)*PI())/2))-((((((($A116*2)/PI())/2)^2)*PI())/2)))*('Calcification Rates'!$H$68+'Calcification Rates'!$I$68)</f>
        <v>156.4580551423069</v>
      </c>
      <c r="EG116" s="2">
        <f>((((1-'Calcification Rates'!$J$69)*$A116)*'Calcification Rates'!$F$69*0.1)+('Calcification Rates'!$J$69*$A116*'Calcification Rates'!$F$69))*'Calcification Rates'!$H$69</f>
        <v>34.989672300000009</v>
      </c>
      <c r="EH116" s="2">
        <f>((((1-'Calcification Rates'!$J$69)*EC116)*(('Calcification Rates'!$F$69-'Calcification Rates'!$G$69)*0.1))+('Calcification Rates'!$J$69*EC116*('Calcification Rates'!$F$69-'Calcification Rates'!$G$69)))*('Calcification Rates'!$H$69-'Calcification Rates'!$I$69)</f>
        <v>35.48589469987769</v>
      </c>
      <c r="EI116" s="2">
        <f>((((1-'Calcification Rates'!$J$69)*EC116)*(('Calcification Rates'!$F$69+'Calcification Rates'!$G$69)*0.1))+('Calcification Rates'!$J$69*EC116*('Calcification Rates'!$F$69+'Calcification Rates'!$G$69)))*('Calcification Rates'!$H$69+'Calcification Rates'!$I$69)</f>
        <v>61.889904929456534</v>
      </c>
      <c r="EJ116" s="2">
        <f>(2*'Calcification Rates'!$F$70*'Calcification Rates'!$H$70)+0.1*'Calcification Rates'!$F$70*(DT116+(2*'Calcification Rates'!$F$70))*'Calcification Rates'!$H$70</f>
        <v>10.345141501928815</v>
      </c>
      <c r="EK116" s="2">
        <f>(2*('Calcification Rates'!$F$70-'Calcification Rates'!$G$70)*('Calcification Rates'!$H$70-'Calcification Rates'!$I$70))+(0.1*('Calcification Rates'!$F$70-'Calcification Rates'!$G$70)*(DT116+(2*'Calcification Rates'!$F$70-'Calcification Rates'!$G$70)))*('Calcification Rates'!$H$70-'Calcification Rates'!$I$70)</f>
        <v>6.0202196573441427</v>
      </c>
      <c r="EL116" s="2">
        <f>(2*('Calcification Rates'!$F$70+'Calcification Rates'!$G$70)*('Calcification Rates'!$H$70+'Calcification Rates'!$I$70))+(0.1*('Calcification Rates'!$F$70+'Calcification Rates'!$G$70)*(DT116+(2*'Calcification Rates'!$F$70+'Calcification Rates'!$G$70)))*('Calcification Rates'!$H$70+'Calcification Rates'!$I$70)</f>
        <v>15.840598051670174</v>
      </c>
      <c r="EM116" s="2">
        <f>((((1-'Calcification Rates'!$J$71)*$A116)*'Calcification Rates'!$F$71*0.1)+('Calcification Rates'!$J$71*$A116*'Calcification Rates'!$F$71))*'Calcification Rates'!$H$71</f>
        <v>257.58985433989062</v>
      </c>
      <c r="EN116" s="2">
        <f>((((1-'Calcification Rates'!$J$71)*$A116)*(('Calcification Rates'!$F$71-'Calcification Rates'!$G$71)*0.1))+('Calcification Rates'!$J$71*$A116*('Calcification Rates'!$F$71-'Calcification Rates'!$G$71)))*('Calcification Rates'!$H$71-'Calcification Rates'!$I$71)</f>
        <v>184.23815914230451</v>
      </c>
      <c r="EO116" s="2">
        <f>((((1-'Calcification Rates'!$J$71)*$A116)*(('Calcification Rates'!$F$71+'Calcification Rates'!$G$71)*0.1))+('Calcification Rates'!$J$71*$A116*('Calcification Rates'!$F$71+'Calcification Rates'!$G$71)))*('Calcification Rates'!$H$71+'Calcification Rates'!$I$71)</f>
        <v>342.60055175156799</v>
      </c>
      <c r="EP116" s="2">
        <f>(2*'Calcification Rates'!$F$72*'Calcification Rates'!$H$72)+0.1*'Calcification Rates'!$F$72*($A116+(2*'Calcification Rates'!$F$72))*'Calcification Rates'!$H$72</f>
        <v>23.935534940223327</v>
      </c>
      <c r="EQ116" s="2">
        <f>(2*('Calcification Rates'!$F$72-'Calcification Rates'!$G$72)*('Calcification Rates'!$H$72-'Calcification Rates'!$I$72))+(0.1*('Calcification Rates'!$F$72-'Calcification Rates'!$G$72)*($A116+(2*'Calcification Rates'!$F$72-'Calcification Rates'!$G$72)))*('Calcification Rates'!$H$72-'Calcification Rates'!$I$72)</f>
        <v>13.972397553316268</v>
      </c>
      <c r="ER116" s="2">
        <f>(2*('Calcification Rates'!$F$72+'Calcification Rates'!$G$72)*('Calcification Rates'!$H$72+'Calcification Rates'!$I$72))+(0.1*('Calcification Rates'!$F$72+'Calcification Rates'!$G$72)*($A116+(2*'Calcification Rates'!$F$72+'Calcification Rates'!$G$72)))*('Calcification Rates'!$H$72+'Calcification Rates'!$I$72)</f>
        <v>36.537339043456875</v>
      </c>
      <c r="ES116" s="2">
        <f>$A116*'Calcification Rates'!$F$73*'Calcification Rates'!$H$73</f>
        <v>153.9</v>
      </c>
      <c r="ET116" s="2">
        <f>$A116*('Calcification Rates'!$F$73-'Calcification Rates'!$G$73)*('Calcification Rates'!$H$73-'Calcification Rates'!$I$73)</f>
        <v>107.75166000000002</v>
      </c>
      <c r="EU116" s="2">
        <f>$A116*('Calcification Rates'!$F$73+'Calcification Rates'!$G$73)*('Calcification Rates'!$H$73+'Calcification Rates'!$I$73)</f>
        <v>208.21416000000002</v>
      </c>
      <c r="EV116" s="2">
        <f>(2*'Calcification Rates'!$F$74*'Calcification Rates'!$H$74)+0.1*'Calcification Rates'!$F$74*($A116+(2*'Calcification Rates'!$F$74))*'Calcification Rates'!$H$74</f>
        <v>23.935534940223327</v>
      </c>
      <c r="EW116" s="2">
        <f>(2*('Calcification Rates'!$F$74-'Calcification Rates'!$G$74)*('Calcification Rates'!$H$74-'Calcification Rates'!$I$74))+(0.1*('Calcification Rates'!$F$74-'Calcification Rates'!$G$74)*($A116+(2*'Calcification Rates'!$F$74-'Calcification Rates'!$G$74)))*('Calcification Rates'!$H$74-'Calcification Rates'!$I$74)</f>
        <v>13.972397553316268</v>
      </c>
      <c r="EX116" s="2">
        <f>(2*('Calcification Rates'!$F$74+'Calcification Rates'!$G$74)*('Calcification Rates'!$H$74+'Calcification Rates'!$I$74))+(0.1*('Calcification Rates'!$F$74+'Calcification Rates'!$G$74)*($A116+(2*'Calcification Rates'!$F$74+'Calcification Rates'!$G$74)))*('Calcification Rates'!$H$74+'Calcification Rates'!$I$74)</f>
        <v>36.537339043456875</v>
      </c>
      <c r="EY116" s="2">
        <f>$A116*'Calcification Rates'!$F$75*'Calcification Rates'!$H$75</f>
        <v>96.115664489795932</v>
      </c>
      <c r="EZ116" s="2">
        <f>$A116*('Calcification Rates'!$F$75-'Calcification Rates'!$G$75)*('Calcification Rates'!$H$75-'Calcification Rates'!$I$75)</f>
        <v>74.613126699704452</v>
      </c>
      <c r="FA116" s="2">
        <f>$A116*('Calcification Rates'!$F$75+'Calcification Rates'!$G$75)*('Calcification Rates'!$H$75+'Calcification Rates'!$I$75)</f>
        <v>120.11885690928347</v>
      </c>
      <c r="FB116" s="2">
        <f>((((1-'Calcification Rates'!$J$76)*$A116)*'Calcification Rates'!$F$76*0.1)+('Calcification Rates'!$J$76*$A116*'Calcification Rates'!$F$76))*'Calcification Rates'!$H$76</f>
        <v>65.807640000000006</v>
      </c>
      <c r="FC116" s="2">
        <f>((((1-'Calcification Rates'!$J$76)*$A116)*(('Calcification Rates'!$F$76-'Calcification Rates'!$G$76)*0.1))+('Calcification Rates'!$J$76*$A116*('Calcification Rates'!$F$76-'Calcification Rates'!$G$76)))*('Calcification Rates'!$H$76-'Calcification Rates'!$I$76)</f>
        <v>46.059498432000005</v>
      </c>
      <c r="FD116" s="2">
        <f>((((1-'Calcification Rates'!$J$76)*$A116)*(('Calcification Rates'!$F$76+'Calcification Rates'!$G$76)*0.1))+('Calcification Rates'!$J$76*$A116*('Calcification Rates'!$F$76+'Calcification Rates'!$G$76)))*('Calcification Rates'!$H$76+'Calcification Rates'!$I$76)</f>
        <v>89.053823231999999</v>
      </c>
      <c r="FE116" s="113">
        <f>$A116*'Calcification Rates'!$F$77*'Calcification Rates'!$H$77</f>
        <v>201.78000000000003</v>
      </c>
      <c r="FF116" s="113">
        <f>$A116*('Calcification Rates'!$F$77-'Calcification Rates'!$G$77)*('Calcification Rates'!$H$77-'Calcification Rates'!$I$77)</f>
        <v>141.00660000000002</v>
      </c>
      <c r="FG116" s="113">
        <f>$A116*('Calcification Rates'!$F$77+'Calcification Rates'!$G$77)*('Calcification Rates'!$H$77+'Calcification Rates'!$I$77)</f>
        <v>273.37200000000001</v>
      </c>
      <c r="FH116" s="113">
        <f>$A116*'Calcification Rates'!$F$81*'Calcification Rates'!$H$81</f>
        <v>20.291999999999998</v>
      </c>
      <c r="FI116" s="113">
        <f>$A116*('Calcification Rates'!$F$81-'Calcification Rates'!$G$81)*('Calcification Rates'!$H$81-'Calcification Rates'!$I$81)</f>
        <v>11.513999999999999</v>
      </c>
      <c r="FJ116" s="113">
        <f>$A116*('Calcification Rates'!$F$81+'Calcification Rates'!$G$81)*('Calcification Rates'!$H$81+'Calcification Rates'!$I$81)</f>
        <v>29.07</v>
      </c>
      <c r="FK116" s="113">
        <f>$A116*'Calcification Rates'!$F$84*'Calcification Rates'!$H$84</f>
        <v>20.291999999999998</v>
      </c>
      <c r="FL116" s="113">
        <f>$A116*('Calcification Rates'!$F$84-'Calcification Rates'!$G$84)*('Calcification Rates'!$H$84-'Calcification Rates'!$I$84)</f>
        <v>11.513999999999999</v>
      </c>
      <c r="FM116" s="113">
        <f>$A116*('Calcification Rates'!$F$84+'Calcification Rates'!$G$84)*('Calcification Rates'!$H$84+'Calcification Rates'!$I$84)</f>
        <v>29.07</v>
      </c>
    </row>
    <row r="117" spans="1:169" x14ac:dyDescent="0.3">
      <c r="A117" s="1">
        <v>115</v>
      </c>
      <c r="B117" s="2">
        <f>((((1-'Calcification Rates'!$J$11)*A117)*'Calcification Rates'!$F$11*0.1)+('Calcification Rates'!$J$11*A117*'Calcification Rates'!$F$11))*'Calcification Rates'!$H$11</f>
        <v>259.8494144656791</v>
      </c>
      <c r="C117" s="2">
        <f>((((1-'Calcification Rates'!$J$11)*A117)*(('Calcification Rates'!$F$11-'Calcification Rates'!$G$11)*0.1))+('Calcification Rates'!$J$11*A117*('Calcification Rates'!$F$11-'Calcification Rates'!$G$11)))*('Calcification Rates'!$H$11-'Calcification Rates'!$I$11)</f>
        <v>185.85428334530715</v>
      </c>
      <c r="D117" s="2">
        <f>((((1-'Calcification Rates'!$J$11)*A117)*(('Calcification Rates'!$F$11+'Calcification Rates'!$G$11)*0.1))+('Calcification Rates'!$J$11*A117*('Calcification Rates'!$F$11+'Calcification Rates'!$G$11)))*('Calcification Rates'!$H$11+'Calcification Rates'!$I$11)</f>
        <v>345.60581974938873</v>
      </c>
      <c r="E117" s="2">
        <f>((((1-'Calcification Rates'!$J$12)*A117)*'Calcification Rates'!$F$12*0.1)+('Calcification Rates'!$J$12*A117*'Calcification Rates'!$F$12))*'Calcification Rates'!$H$12</f>
        <v>45.11476613748448</v>
      </c>
      <c r="F117" s="2">
        <f>((((1-'Calcification Rates'!$J$12)*A117)*(('Calcification Rates'!$F$12-'Calcification Rates'!$G$12)*0.1))+('Calcification Rates'!$J$12*A117*('Calcification Rates'!$F$12-'Calcification Rates'!$G$12)))*('Calcification Rates'!$H$12-'Calcification Rates'!$I$12)</f>
        <v>34.01435187532941</v>
      </c>
      <c r="G117" s="2">
        <f>((((1-'Calcification Rates'!$J$12)*A117)*(('Calcification Rates'!$F$12+'Calcification Rates'!$G$12)*0.1))+('Calcification Rates'!$J$12*A117*('Calcification Rates'!$F$12+'Calcification Rates'!$G$12)))*('Calcification Rates'!$H$12+'Calcification Rates'!$I$12)</f>
        <v>57.630056473815578</v>
      </c>
      <c r="H117" s="2">
        <f>(2*'Calcification Rates'!$F$13*'Calcification Rates'!$H$13)+0.1*'Calcification Rates'!$F$13*(A117+(2*'Calcification Rates'!$F$13))*'Calcification Rates'!$H$13</f>
        <v>24.11097938365549</v>
      </c>
      <c r="I117" s="2">
        <f>(2*('Calcification Rates'!$F$13-'Calcification Rates'!$G$13)*('Calcification Rates'!$H$13-'Calcification Rates'!$I$13))+(0.1*('Calcification Rates'!$F$13-'Calcification Rates'!$G$13)*(A117+(2*'Calcification Rates'!$F$13-'Calcification Rates'!$G$13)))*('Calcification Rates'!$H$13-'Calcification Rates'!$I$13)</f>
        <v>14.075055760480534</v>
      </c>
      <c r="J117" s="2">
        <f>(2*('Calcification Rates'!$F$13+'Calcification Rates'!$G$13)*('Calcification Rates'!$H$13+'Calcification Rates'!$I$13))+(0.1*('Calcification Rates'!$F$13+'Calcification Rates'!$G$13)*(A117+(2*'Calcification Rates'!$F$13+'Calcification Rates'!$G$13)))*('Calcification Rates'!$H$13+'Calcification Rates'!$I$13)</f>
        <v>36.804522493343754</v>
      </c>
      <c r="K117" s="2">
        <f>(2*'Calcification Rates'!$F$14*'Calcification Rates'!$H$14)+0.1*'Calcification Rates'!$F$14*(A117+(2*'Calcification Rates'!$F$14))*'Calcification Rates'!$H$14</f>
        <v>44.764558759274763</v>
      </c>
      <c r="L117" s="2">
        <f>(2*('Calcification Rates'!$F$14-'Calcification Rates'!$G$14)*('Calcification Rates'!$H$14-'Calcification Rates'!$I$14))+(0.1*('Calcification Rates'!$F$14-'Calcification Rates'!$G$14)*(A117+(2*'Calcification Rates'!$F$14-'Calcification Rates'!$G$14)))*('Calcification Rates'!$H$14-'Calcification Rates'!$I$14)</f>
        <v>28.005348278566984</v>
      </c>
      <c r="M117" s="2">
        <f>(2*('Calcification Rates'!$F$14+'Calcification Rates'!$G$14)*('Calcification Rates'!$H$14+'Calcification Rates'!$I$14))+(0.1*('Calcification Rates'!$F$14+'Calcification Rates'!$G$14)*(A117+(2*'Calcification Rates'!$F$14+'Calcification Rates'!$G$14)))*('Calcification Rates'!$H$14+'Calcification Rates'!$I$14)</f>
        <v>65.482139784697367</v>
      </c>
      <c r="N117" s="2">
        <f>((((((((($A117*2)/PI())/2)+'Calcification Rates'!$F$15)^2)*PI())/2))-((((((($A117*2)/PI())/2)^2)*PI())/2)))*'Calcification Rates'!$H$15</f>
        <v>142.59571520911794</v>
      </c>
      <c r="O117" s="2">
        <f>((((((((($A117*2)/PI())/2)+('Calcification Rates'!$F$15-'Calcification Rates'!$G$15))^2)*PI())/2))-((((((($A117*2)/PI())/2)^2)*PI())/2)))*('Calcification Rates'!$H$15-'Calcification Rates'!$I$15)</f>
        <v>108.96584445339471</v>
      </c>
      <c r="P117" s="2">
        <f>((((((((($A117*2)/PI())/2)+('Calcification Rates'!$F$15+'Calcification Rates'!$G$15))^2)*PI())/2))-((((((($A117*2)/PI())/2)^2)*PI())/2)))*('Calcification Rates'!$H$15+'Calcification Rates'!$I$15)</f>
        <v>180.36229759651602</v>
      </c>
      <c r="Q117" s="2">
        <f>(2*'Calcification Rates'!$F$16*'Calcification Rates'!$H$16)+0.1*'Calcification Rates'!$F$16*(A117+(2*'Calcification Rates'!$F$16))*'Calcification Rates'!$H$16</f>
        <v>44.764558759274763</v>
      </c>
      <c r="R117" s="2">
        <f>(2*('Calcification Rates'!$F$16-'Calcification Rates'!$G$16)*('Calcification Rates'!$H$16-'Calcification Rates'!$I$16))+(0.1*('Calcification Rates'!$F$16-'Calcification Rates'!$G$16)*(A117+(2*'Calcification Rates'!$F$16-'Calcification Rates'!$G$16)))*('Calcification Rates'!$H$16-'Calcification Rates'!$I$16)</f>
        <v>28.005348278566984</v>
      </c>
      <c r="S117" s="2">
        <f>(2*('Calcification Rates'!$F$16+'Calcification Rates'!$G$16)*('Calcification Rates'!$H$16+'Calcification Rates'!$I$16))+(0.1*('Calcification Rates'!$F$16+'Calcification Rates'!$G$16)*(A117+(2*'Calcification Rates'!$F$16+'Calcification Rates'!$G$16)))*('Calcification Rates'!$H$16+'Calcification Rates'!$I$16)</f>
        <v>65.482139784697367</v>
      </c>
      <c r="T117" s="2">
        <f>$A117*'Calcification Rates'!$F$17*'Calcification Rates'!$H$17</f>
        <v>140.862636878176</v>
      </c>
      <c r="U117" s="2">
        <f>$A117*('Calcification Rates'!$F$17-'Calcification Rates'!$G$17)*('Calcification Rates'!$H$17-'Calcification Rates'!$I$17)</f>
        <v>107.85336544273855</v>
      </c>
      <c r="V117" s="2">
        <f>$A117*('Calcification Rates'!$F$17+'Calcification Rates'!$G$17)*('Calcification Rates'!$H$17+'Calcification Rates'!$I$17)</f>
        <v>177.82089783817054</v>
      </c>
      <c r="W117" s="2">
        <f>$A117*'Calcification Rates'!$F$22*'Calcification Rates'!$H$22</f>
        <v>20.47</v>
      </c>
      <c r="X117" s="2">
        <f>$A117*('Calcification Rates'!$F$22-'Calcification Rates'!$G$22)*('Calcification Rates'!$H$22-'Calcification Rates'!$I$22)</f>
        <v>11.614999999999998</v>
      </c>
      <c r="Y117" s="2">
        <f>$A117*('Calcification Rates'!$F$22+'Calcification Rates'!$G$22)*('Calcification Rates'!$H$22+'Calcification Rates'!$I$22)</f>
        <v>29.324999999999999</v>
      </c>
      <c r="Z117" s="2">
        <f>((((((((($A117*2)/PI())/2)+'Calcification Rates'!$F$25)^2)*PI())/2))-((((((($A117*2)/PI())/2)^2)*PI())/2)))*'Calcification Rates'!$H$25</f>
        <v>212.95315029994205</v>
      </c>
      <c r="AA117" s="2">
        <f>((((((((($A117*2)/PI())/2)+('Calcification Rates'!$F$25-'Calcification Rates'!$G$25))^2)*PI())/2))-((((((($A117*2)/PI())/2)^2)*PI())/2)))*('Calcification Rates'!$H$25-'Calcification Rates'!$I$25)</f>
        <v>93.404079366500994</v>
      </c>
      <c r="AB117" s="2">
        <f>((((((((($A117*2)/PI())/2)+('Calcification Rates'!$F$25+'Calcification Rates'!$G$25))^2)*PI())/2))-((((((($A117*2)/PI())/2)^2)*PI())/2)))*('Calcification Rates'!$H$25+'Calcification Rates'!$I$25)</f>
        <v>334.14816623668884</v>
      </c>
      <c r="AC117" s="2">
        <f>((((((((($A117*2)/PI())/2)+'Calcification Rates'!$F$26)^2)*PI())/2))-((((((($A117*2)/PI())/2)^2)*PI())/2)))*'Calcification Rates'!$H$26</f>
        <v>212.95315029994205</v>
      </c>
      <c r="AD117" s="2">
        <f>((((((((($A117*2)/PI())/2)+('Calcification Rates'!$F$26-'Calcification Rates'!$G$26))^2)*PI())/2))-((((((($A117*2)/PI())/2)^2)*PI())/2)))*('Calcification Rates'!$H$26-'Calcification Rates'!$I$26)</f>
        <v>93.404079366500994</v>
      </c>
      <c r="AE117" s="2">
        <f>((((((((($A117*2)/PI())/2)+('Calcification Rates'!$F$26+'Calcification Rates'!$G$26))^2)*PI())/2))-((((((($A117*2)/PI())/2)^2)*PI())/2)))*('Calcification Rates'!$H$26+'Calcification Rates'!$I$26)</f>
        <v>334.14816623668884</v>
      </c>
      <c r="AF117" s="2">
        <f>((((((((($A117*2)/PI())/2)+'Calcification Rates'!$F$27)^2)*PI())/2))-((((((($A117*2)/PI())/2)^2)*PI())/2)))*'Calcification Rates'!$H$27</f>
        <v>212.95315029994205</v>
      </c>
      <c r="AG117" s="2">
        <f>((((((((($A117*2)/PI())/2)+('Calcification Rates'!$F$27-'Calcification Rates'!$G$27))^2)*PI())/2))-((((((($A117*2)/PI())/2)^2)*PI())/2)))*('Calcification Rates'!$H$27-'Calcification Rates'!$I$27)</f>
        <v>93.404079366500994</v>
      </c>
      <c r="AH117" s="2">
        <f>((((((((($A117*2)/PI())/2)+('Calcification Rates'!$F$27+'Calcification Rates'!$G$27))^2)*PI())/2))-((((((($A117*2)/PI())/2)^2)*PI())/2)))*('Calcification Rates'!$H$27+'Calcification Rates'!$I$27)</f>
        <v>334.14816623668884</v>
      </c>
      <c r="AI117" s="2">
        <f>$A117*'Calcification Rates'!$F$29*'Calcification Rates'!$H$29</f>
        <v>185.57549999999995</v>
      </c>
      <c r="AJ117" s="2">
        <f>$A117*('Calcification Rates'!$F$29-'Calcification Rates'!$G$29)*('Calcification Rates'!$H$29-'Calcification Rates'!$I$29)</f>
        <v>171.70419999999996</v>
      </c>
      <c r="AK117" s="2">
        <f>$A117*('Calcification Rates'!$F$29+'Calcification Rates'!$G$29)*('Calcification Rates'!$H$29+'Calcification Rates'!$I$29)</f>
        <v>199.44679999999997</v>
      </c>
      <c r="AL117" s="2">
        <f>(2*'Calcification Rates'!$F$30*'Calcification Rates'!$H$30)+0.1*'Calcification Rates'!$F$30*($A117+(2*'Calcification Rates'!$F$30))*'Calcification Rates'!$H$30</f>
        <v>24.11097938365549</v>
      </c>
      <c r="AM117" s="2">
        <f>(2*('Calcification Rates'!$F$30-'Calcification Rates'!$G$30)*('Calcification Rates'!$H$30-'Calcification Rates'!$I$30))+(0.1*('Calcification Rates'!$F$30-'Calcification Rates'!$G$30)*($A117+(2*'Calcification Rates'!$F$30-'Calcification Rates'!$G$30)))*('Calcification Rates'!$H$30-'Calcification Rates'!$I$30)</f>
        <v>14.075055760480534</v>
      </c>
      <c r="AN117" s="2">
        <f>(2*('Calcification Rates'!$F$30+'Calcification Rates'!$G$30)*('Calcification Rates'!$H$30+'Calcification Rates'!$I$30))+(0.1*('Calcification Rates'!$F$30+'Calcification Rates'!$G$30)*($A117+(2*'Calcification Rates'!$F$30+'Calcification Rates'!$G$30)))*('Calcification Rates'!$H$30+'Calcification Rates'!$I$30)</f>
        <v>36.804522493343754</v>
      </c>
      <c r="AO117" s="2">
        <f>((((((((($A117*2)/PI())/2)+'Calcification Rates'!$F$31)^2)*PI())/2))-((((((($A117*2)/PI())/2)^2)*PI())/2)))*'Calcification Rates'!$H$31</f>
        <v>380.34889000035292</v>
      </c>
      <c r="AP117" s="2">
        <f>((((((((($A117*2)/PI())/2)+('Calcification Rates'!$F$31-'Calcification Rates'!$G$31))^2)*PI())/2))-((((((($A117*2)/PI())/2)^2)*PI())/2)))*('Calcification Rates'!$H$31-'Calcification Rates'!$I$31)</f>
        <v>237.1999751210071</v>
      </c>
      <c r="AQ117" s="2">
        <f>((((((((($A117*2)/PI())/2)+('Calcification Rates'!$F$31+'Calcification Rates'!$G$31))^2)*PI())/2))-((((((($A117*2)/PI())/2)^2)*PI())/2)))*('Calcification Rates'!$H$31+'Calcification Rates'!$I$31)</f>
        <v>558.12368181493923</v>
      </c>
      <c r="AR117" s="2">
        <f>(2*'Calcification Rates'!$F$32*'Calcification Rates'!$H$32)+0.1*'Calcification Rates'!$F$32*($A117+(2*'Calcification Rates'!$F$32))*'Calcification Rates'!$H$32</f>
        <v>24.11097938365549</v>
      </c>
      <c r="AS117" s="2">
        <f>(2*('Calcification Rates'!$F$32-'Calcification Rates'!$G$32)*('Calcification Rates'!$H$32-'Calcification Rates'!$I$32))+(0.1*('Calcification Rates'!$F$32-'Calcification Rates'!$G$32)*($A117+(2*'Calcification Rates'!$F$32-'Calcification Rates'!$G$32)))*('Calcification Rates'!$H$32-'Calcification Rates'!$I$32)</f>
        <v>14.075055760480534</v>
      </c>
      <c r="AT117" s="2">
        <f>(2*('Calcification Rates'!$F$32+'Calcification Rates'!$G$32)*('Calcification Rates'!$H$32+'Calcification Rates'!$I$32))+(0.1*('Calcification Rates'!$F$32+'Calcification Rates'!$G$32)*($A117+(2*'Calcification Rates'!$F$32+'Calcification Rates'!$G$32)))*('Calcification Rates'!$H$32+'Calcification Rates'!$I$32)</f>
        <v>36.804522493343754</v>
      </c>
      <c r="AU117" s="2">
        <f>((((((((($A117*2)/PI())/2)+'Calcification Rates'!$F$36)^2)*PI())/2))-((((((($A117*2)/PI())/2)^2)*PI())/2)))*'Calcification Rates'!$H$36</f>
        <v>150.54016462256897</v>
      </c>
      <c r="AV117" s="2">
        <f>((((((((($A117*2)/PI())/2)+('Calcification Rates'!$F$36-'Calcification Rates'!$G$36))^2)*PI())/2))-((((((($A117*2)/PI())/2)^2)*PI())/2)))*('Calcification Rates'!$H$36-'Calcification Rates'!$I$36)</f>
        <v>115.63080182748305</v>
      </c>
      <c r="AW117" s="2">
        <f>((((((((($A117*2)/PI())/2)+('Calcification Rates'!$F$36+'Calcification Rates'!$G$36))^2)*PI())/2))-((((((($A117*2)/PI())/2)^2)*PI())/2)))*('Calcification Rates'!$H$36+'Calcification Rates'!$I$36)</f>
        <v>189.32891066255556</v>
      </c>
      <c r="AX117" s="2">
        <f>$A117*'Calcification Rates'!$F$37*'Calcification Rates'!$H$37</f>
        <v>148.62538337542088</v>
      </c>
      <c r="AY117" s="2">
        <f>$A117*('Calcification Rates'!$F$37-'Calcification Rates'!$G$37)*('Calcification Rates'!$H$37-'Calcification Rates'!$I$37)</f>
        <v>114.40712640609492</v>
      </c>
      <c r="AZ117" s="2">
        <f>$A117*('Calcification Rates'!$F$37+'Calcification Rates'!$G$37)*('Calcification Rates'!$H$37+'Calcification Rates'!$I$37)</f>
        <v>186.51794590707547</v>
      </c>
      <c r="BA117" s="2">
        <f>$A117*'Calcification Rates'!$F$38*'Calcification Rates'!$H$38</f>
        <v>221.19966333333338</v>
      </c>
      <c r="BB117" s="2">
        <f>$A117*('Calcification Rates'!$F$38-'Calcification Rates'!$G$38)*('Calcification Rates'!$H$38-'Calcification Rates'!$I$38)</f>
        <v>168.77702484848487</v>
      </c>
      <c r="BC117" s="2">
        <f>$A117*('Calcification Rates'!$F$38+'Calcification Rates'!$G$38)*('Calcification Rates'!$H$38+'Calcification Rates'!$I$38)</f>
        <v>279.73117500000006</v>
      </c>
      <c r="BD117" s="2">
        <f>(2*'Calcification Rates'!$F$39*'Calcification Rates'!$H$39)+0.1*'Calcification Rates'!$F$39*(AN117+(2*'Calcification Rates'!$F$39))*'Calcification Rates'!$H$39</f>
        <v>10.392017353588503</v>
      </c>
      <c r="BE117" s="2">
        <f>(2*('Calcification Rates'!$F$39-'Calcification Rates'!$G$39)*('Calcification Rates'!$H$39-'Calcification Rates'!$I$39))+(0.1*('Calcification Rates'!$F$39-'Calcification Rates'!$G$39)*(AN117+(2*'Calcification Rates'!$F$39-'Calcification Rates'!$G$39)))*('Calcification Rates'!$H$39-'Calcification Rates'!$I$39)</f>
        <v>6.0476482312934934</v>
      </c>
      <c r="BF117" s="2">
        <f>(2*('Calcification Rates'!$F$39+'Calcification Rates'!$G$39)*('Calcification Rates'!$H$39+'Calcification Rates'!$I$39))+(0.1*('Calcification Rates'!$F$39+'Calcification Rates'!$G$39)*(AN117+(2*'Calcification Rates'!$F$39+'Calcification Rates'!$G$39)))*('Calcification Rates'!$H$39+'Calcification Rates'!$I$39)</f>
        <v>15.911985047563629</v>
      </c>
      <c r="BG117" s="2">
        <f>((((((((($A117*2)/PI())/2)+'Calcification Rates'!$F$40)^2)*PI())/2))-((((((($A117*2)/PI())/2)^2)*PI())/2)))*'Calcification Rates'!$H$40</f>
        <v>150.54016462256897</v>
      </c>
      <c r="BH117" s="2">
        <f>((((((((($A117*2)/PI())/2)+('Calcification Rates'!$F$40-'Calcification Rates'!$G$40))^2)*PI())/2))-((((((($A117*2)/PI())/2)^2)*PI())/2)))*('Calcification Rates'!$H$40-'Calcification Rates'!$I$40)</f>
        <v>115.63080182748305</v>
      </c>
      <c r="BI117" s="2">
        <f>((((((((($A117*2)/PI())/2)+('Calcification Rates'!$F$40+'Calcification Rates'!$G$40))^2)*PI())/2))-((((((($A117*2)/PI())/2)^2)*PI())/2)))*('Calcification Rates'!$H$40+'Calcification Rates'!$I$40)</f>
        <v>189.32891066255556</v>
      </c>
      <c r="BJ117" s="2">
        <f>((((((((($A117*2)/PI())/2)+'Calcification Rates'!$F$41)^2)*PI())/2))-((((((($A117*2)/PI())/2)^2)*PI())/2)))*'Calcification Rates'!$H$41</f>
        <v>173.28061849603188</v>
      </c>
      <c r="BK117" s="2">
        <f>((((((((($A117*2)/PI())/2)+('Calcification Rates'!$F$41-'Calcification Rates'!$G$41))^2)*PI())/2))-((((((($A117*2)/PI())/2)^2)*PI())/2)))*('Calcification Rates'!$H$41-'Calcification Rates'!$I$41)</f>
        <v>139.28043328650205</v>
      </c>
      <c r="BL117" s="2">
        <f>((((((((($A117*2)/PI())/2)+('Calcification Rates'!$F$41+'Calcification Rates'!$G$41))^2)*PI())/2))-((((((($A117*2)/PI())/2)^2)*PI())/2)))*('Calcification Rates'!$H$41+'Calcification Rates'!$I$41)</f>
        <v>210.60124798053195</v>
      </c>
      <c r="BM117" s="2">
        <f>((((1-'Calcification Rates'!$J$42)*$A117)*'Calcification Rates'!$F$42*0.1)+('Calcification Rates'!$J$42*$A117*'Calcification Rates'!$F$42))*'Calcification Rates'!$H$42</f>
        <v>45.11476613748448</v>
      </c>
      <c r="BN117" s="2">
        <f>((((1-'Calcification Rates'!$J$42)*BI117)*(('Calcification Rates'!$F$42-'Calcification Rates'!$G$42)*0.1))+('Calcification Rates'!$J$42*BI117*('Calcification Rates'!$F$42-'Calcification Rates'!$G$42)))*('Calcification Rates'!$H$42-'Calcification Rates'!$I$42)</f>
        <v>55.999132064773676</v>
      </c>
      <c r="BO117" s="2">
        <f>((((1-'Calcification Rates'!$J$42)*BI117)*(('Calcification Rates'!$F$42+'Calcification Rates'!$G$42)*0.1))+('Calcification Rates'!$J$42*BI117*('Calcification Rates'!$F$42+'Calcification Rates'!$G$42)))*('Calcification Rates'!$H$42+'Calcification Rates'!$I$42)</f>
        <v>94.878572292252713</v>
      </c>
      <c r="BP117" s="2">
        <f>(2*'Calcification Rates'!$F$43*'Calcification Rates'!$H$43)+0.1*'Calcification Rates'!$F$43*($A117+(2*'Calcification Rates'!$F$43))*'Calcification Rates'!$H$43</f>
        <v>24.11097938365549</v>
      </c>
      <c r="BQ117" s="2">
        <f>(2*('Calcification Rates'!$F$43-'Calcification Rates'!$G$43)*('Calcification Rates'!$H$43-'Calcification Rates'!$I$43))+(0.1*('Calcification Rates'!$F$43-'Calcification Rates'!$G$43)*($A117+(2*'Calcification Rates'!$F$43-'Calcification Rates'!$G$43)))*('Calcification Rates'!$H$43-'Calcification Rates'!$I$43)</f>
        <v>14.075055760480534</v>
      </c>
      <c r="BR117" s="2">
        <f>(2*('Calcification Rates'!$F$43+'Calcification Rates'!$G$43)*('Calcification Rates'!$H$43+'Calcification Rates'!$I$43))+(0.1*('Calcification Rates'!$F$43+'Calcification Rates'!$G$43)*($A117+(2*'Calcification Rates'!$F$43+'Calcification Rates'!$G$43)))*('Calcification Rates'!$H$43+'Calcification Rates'!$I$43)</f>
        <v>36.804522493343754</v>
      </c>
      <c r="BS117" s="2">
        <f>$A117*'Calcification Rates'!$F$44*'Calcification Rates'!$H$44</f>
        <v>183.57552222222222</v>
      </c>
      <c r="BT117" s="2">
        <f>$A117*('Calcification Rates'!$F$44-'Calcification Rates'!$G$44)*('Calcification Rates'!$H$44-'Calcification Rates'!$I$44)</f>
        <v>136.60719235777412</v>
      </c>
      <c r="BU117" s="2">
        <f>$A117*('Calcification Rates'!$F$44+'Calcification Rates'!$G$44)*('Calcification Rates'!$H$44+'Calcification Rates'!$I$44)</f>
        <v>235.82079108118197</v>
      </c>
      <c r="BV117" s="2">
        <f>(2*'Calcification Rates'!$F$45*'Calcification Rates'!$H$45)+0.1*'Calcification Rates'!$F$45*($A117+(2*'Calcification Rates'!$F$45))*'Calcification Rates'!$H$45</f>
        <v>24.11097938365549</v>
      </c>
      <c r="BW117" s="2">
        <f>(2*('Calcification Rates'!$F$45-'Calcification Rates'!$G$45)*('Calcification Rates'!$H$45-'Calcification Rates'!$I$45))+(0.1*('Calcification Rates'!$F$45-'Calcification Rates'!$G$45)*($A117+(2*'Calcification Rates'!$F$45-'Calcification Rates'!$G$45)))*('Calcification Rates'!$H$45-'Calcification Rates'!$I$45)</f>
        <v>14.075055760480534</v>
      </c>
      <c r="BX117" s="2">
        <f>(2*('Calcification Rates'!$F$45+'Calcification Rates'!$G$45)*('Calcification Rates'!$H$45+'Calcification Rates'!$I$45))+(0.1*('Calcification Rates'!$F$45+'Calcification Rates'!$G$45)*($A117+(2*'Calcification Rates'!$F$45+'Calcification Rates'!$G$45)))*('Calcification Rates'!$H$45+'Calcification Rates'!$I$45)</f>
        <v>36.804522493343754</v>
      </c>
      <c r="BY117" s="2">
        <f>$A117*'Calcification Rates'!$F$46*'Calcification Rates'!$H$46</f>
        <v>46.644000000000005</v>
      </c>
      <c r="BZ117" s="2">
        <f>$A117*('Calcification Rates'!$F$46-'Calcification Rates'!$G$46)*('Calcification Rates'!$H$46-'Calcification Rates'!$I$46)</f>
        <v>35.974874999999997</v>
      </c>
      <c r="CA117" s="2">
        <f>$A117*('Calcification Rates'!$F$46+'Calcification Rates'!$G$46)*('Calcification Rates'!$H$46+'Calcification Rates'!$I$46)</f>
        <v>58.399875000000009</v>
      </c>
      <c r="CB117" s="2">
        <f>(2*'Calcification Rates'!$F$47*'Calcification Rates'!$H$47)+0.1*'Calcification Rates'!$F$47*(BL117+(2*'Calcification Rates'!$F$47))*'Calcification Rates'!$H$47</f>
        <v>40.883687127019442</v>
      </c>
      <c r="CC117" s="2">
        <f>(2*('Calcification Rates'!$F$47-'Calcification Rates'!$G$47)*('Calcification Rates'!$H$47-'Calcification Rates'!$I$47))+(0.1*('Calcification Rates'!$F$47-'Calcification Rates'!$G$47)*(BL117+(2*'Calcification Rates'!$F$47-'Calcification Rates'!$G$47)))*('Calcification Rates'!$H$47-'Calcification Rates'!$I$47)</f>
        <v>23.88930848082838</v>
      </c>
      <c r="CD117" s="2">
        <f>(2*('Calcification Rates'!$F$47+'Calcification Rates'!$G$47)*('Calcification Rates'!$H$47+'Calcification Rates'!$I$47))+(0.1*('Calcification Rates'!$F$47+'Calcification Rates'!$G$47)*(BL117+(2*'Calcification Rates'!$F$47+'Calcification Rates'!$G$47)))*('Calcification Rates'!$H$47+'Calcification Rates'!$I$47)</f>
        <v>62.347593742273126</v>
      </c>
      <c r="CE117" s="2">
        <f>(2*'Calcification Rates'!$F$48*'Calcification Rates'!$H$48)+0.1*'Calcification Rates'!$F$48*($A117+(2*'Calcification Rates'!$F$48))*'Calcification Rates'!$H$48</f>
        <v>24.11097938365549</v>
      </c>
      <c r="CF117" s="2">
        <f>(2*('Calcification Rates'!$F$48-'Calcification Rates'!$G$48)*('Calcification Rates'!$H$48-'Calcification Rates'!$I$48))+(0.1*('Calcification Rates'!$F$48-'Calcification Rates'!$G$48)*($A117+(2*'Calcification Rates'!$F$48-'Calcification Rates'!$G$48)))*('Calcification Rates'!$H$48-'Calcification Rates'!$I$48)</f>
        <v>14.075055760480534</v>
      </c>
      <c r="CG117" s="2">
        <f>(2*('Calcification Rates'!$F$48+'Calcification Rates'!$G$48)*('Calcification Rates'!$H$48+'Calcification Rates'!$I$48))+(0.1*('Calcification Rates'!$F$48+'Calcification Rates'!$G$48)*($A117+(2*'Calcification Rates'!$F$48+'Calcification Rates'!$G$48)))*('Calcification Rates'!$H$48+'Calcification Rates'!$I$48)</f>
        <v>36.804522493343754</v>
      </c>
      <c r="CH117" s="2">
        <f>((((1-'Calcification Rates'!$J$52)*$A117)*'Calcification Rates'!$F$52*0.1)+('Calcification Rates'!$J$52*$A117*'Calcification Rates'!$F$52))*'Calcification Rates'!$H$52</f>
        <v>254.6868982</v>
      </c>
      <c r="CI117" s="2">
        <f>((((1-'Calcification Rates'!$J$52)*$A117)*(('Calcification Rates'!$F$52-'Calcification Rates'!$G$52)*0.1))+('Calcification Rates'!$J$52*$A117*('Calcification Rates'!$F$52-'Calcification Rates'!$G$52)))*('Calcification Rates'!$H$52-'Calcification Rates'!$I$52)</f>
        <v>166.72162580748267</v>
      </c>
      <c r="CJ117" s="2">
        <f>((((1-'Calcification Rates'!$J$52)*$A117)*(('Calcification Rates'!$F$52+'Calcification Rates'!$G$52)*0.1))+('Calcification Rates'!$J$52*$A117*('Calcification Rates'!$F$52+'Calcification Rates'!$G$52)))*('Calcification Rates'!$H$52+'Calcification Rates'!$I$52)</f>
        <v>360.32461842472344</v>
      </c>
      <c r="CK117" s="2">
        <f>((((1-'Calcification Rates'!$J$53)*$A117)*'Calcification Rates'!$F$53*0.1)+('Calcification Rates'!$J$53*$A117*'Calcification Rates'!$F$53))*'Calcification Rates'!$H$53</f>
        <v>304.78040729636371</v>
      </c>
      <c r="CL117" s="2">
        <f>((((1-'Calcification Rates'!$J$53)*$A117)*(('Calcification Rates'!$F$53-'Calcification Rates'!$G$53)*0.1))+('Calcification Rates'!$J$53*$A117*('Calcification Rates'!$F$53-'Calcification Rates'!$G$53)))*('Calcification Rates'!$H$53-'Calcification Rates'!$I$53)</f>
        <v>210.93419701865486</v>
      </c>
      <c r="CM117" s="2">
        <f>((((1-'Calcification Rates'!$J$53)*$A117)*(('Calcification Rates'!$F$53+'Calcification Rates'!$G$53)*0.1))+('Calcification Rates'!$J$53*$A117*('Calcification Rates'!$F$53+'Calcification Rates'!$G$53)))*('Calcification Rates'!$H$53+'Calcification Rates'!$I$53)</f>
        <v>415.7973977566802</v>
      </c>
      <c r="CN117" s="2">
        <f>((((1-'Calcification Rates'!$J$54)*$A117)*'Calcification Rates'!$F$54*0.1)+('Calcification Rates'!$J$54*$A117*'Calcification Rates'!$F$54))*'Calcification Rates'!$H$54</f>
        <v>259.8494144656791</v>
      </c>
      <c r="CO117" s="2">
        <f>((((1-'Calcification Rates'!$J$54)*$A117)*(('Calcification Rates'!$F$54-'Calcification Rates'!$G$54)*0.1))+('Calcification Rates'!$J$54*$A117*('Calcification Rates'!$F$54-'Calcification Rates'!$G$54)))*('Calcification Rates'!$H$54-'Calcification Rates'!$I$54)</f>
        <v>185.85428334530715</v>
      </c>
      <c r="CP117" s="2">
        <f>((((1-'Calcification Rates'!$J$54)*$A117)*(('Calcification Rates'!$F$54+'Calcification Rates'!$G$54)*0.1))+('Calcification Rates'!$J$54*$A117*('Calcification Rates'!$F$54+'Calcification Rates'!$G$54)))*('Calcification Rates'!$H$54+'Calcification Rates'!$I$54)</f>
        <v>345.60581974938873</v>
      </c>
      <c r="CQ117" s="2">
        <f>((((1-'Calcification Rates'!$J$55)*$A117)*'Calcification Rates'!$F$55*0.1)+('Calcification Rates'!$J$55*$A117*'Calcification Rates'!$F$55))*'Calcification Rates'!$H$55</f>
        <v>259.86928715364581</v>
      </c>
      <c r="CR117" s="2">
        <f>((((1-'Calcification Rates'!$J$55)*$A117)*(('Calcification Rates'!$F$55-'Calcification Rates'!$G$55)*0.1))+('Calcification Rates'!$J$55*$A117*('Calcification Rates'!$F$55-'Calcification Rates'!$G$55)))*('Calcification Rates'!$H$55-'Calcification Rates'!$I$55)</f>
        <v>189.89324972473679</v>
      </c>
      <c r="CS117" s="2">
        <f>((((1-'Calcification Rates'!$J$55)*$A117)*(('Calcification Rates'!$F$55+'Calcification Rates'!$G$55)*0.1))+('Calcification Rates'!$J$55*$A117*('Calcification Rates'!$F$55+'Calcification Rates'!$G$55)))*('Calcification Rates'!$H$55+'Calcification Rates'!$I$55)</f>
        <v>340.4868442810365</v>
      </c>
      <c r="CT117" s="2">
        <f>((((1-'Calcification Rates'!$J$56)*$A117)*'Calcification Rates'!$F$56*0.1)+('Calcification Rates'!$J$56*$A117*'Calcification Rates'!$F$56))*'Calcification Rates'!$H$56</f>
        <v>251.00663408333332</v>
      </c>
      <c r="CU117" s="2">
        <f>((((1-'Calcification Rates'!$J$56)*$A117)*(('Calcification Rates'!$F$56-'Calcification Rates'!$G$56)*0.1))+('Calcification Rates'!$J$56*$A117*('Calcification Rates'!$F$56-'Calcification Rates'!$G$56)))*('Calcification Rates'!$H$56-'Calcification Rates'!$I$56)</f>
        <v>185.99451847214755</v>
      </c>
      <c r="CV117" s="2">
        <f>((((1-'Calcification Rates'!$J$56)*$A117)*(('Calcification Rates'!$F$56+'Calcification Rates'!$G$56)*0.1))+('Calcification Rates'!$J$56*$A117*('Calcification Rates'!$F$56+'Calcification Rates'!$G$56)))*('Calcification Rates'!$H$56+'Calcification Rates'!$I$56)</f>
        <v>325.57968456634154</v>
      </c>
      <c r="CW117" s="2">
        <f>((((1-'Calcification Rates'!$J$57)*$A117)*'Calcification Rates'!$F$57*0.1)+('Calcification Rates'!$J$57*$A117*'Calcification Rates'!$F$57))*'Calcification Rates'!$H$57</f>
        <v>256.71133031249997</v>
      </c>
      <c r="CX117" s="2">
        <f>((((1-'Calcification Rates'!$J$57)*$A117)*(('Calcification Rates'!$F$57-'Calcification Rates'!$G$57)*0.1))+('Calcification Rates'!$J$57*$A117*('Calcification Rates'!$F$57-'Calcification Rates'!$G$57)))*('Calcification Rates'!$H$57-'Calcification Rates'!$I$57)</f>
        <v>168.11043015751792</v>
      </c>
      <c r="CY117" s="2">
        <f>((((1-'Calcification Rates'!$J$57)*$A117)*(('Calcification Rates'!$F$57+'Calcification Rates'!$G$57)*0.1))+('Calcification Rates'!$J$57*$A117*('Calcification Rates'!$F$57+'Calcification Rates'!$G$57)))*('Calcification Rates'!$H$57+'Calcification Rates'!$I$57)</f>
        <v>361.24712192051942</v>
      </c>
      <c r="CZ117" s="2">
        <f>((((1-'Calcification Rates'!$J$58)*$A117)*'Calcification Rates'!$F$58*0.1)+('Calcification Rates'!$J$58*$A117*'Calcification Rates'!$F$58))*'Calcification Rates'!$H$58</f>
        <v>259.8494144656791</v>
      </c>
      <c r="DA117" s="2">
        <f>((((1-'Calcification Rates'!$J$58)*$A117)*(('Calcification Rates'!$F$58-'Calcification Rates'!$G$58)*0.1))+('Calcification Rates'!$J$58*$A117*('Calcification Rates'!$F$58-'Calcification Rates'!$G$58)))*('Calcification Rates'!$H$58-'Calcification Rates'!$I$58)</f>
        <v>185.85428334530715</v>
      </c>
      <c r="DB117" s="2">
        <f>((((1-'Calcification Rates'!$J$58)*$A117)*(('Calcification Rates'!$F$58+'Calcification Rates'!$G$58)*0.1))+('Calcification Rates'!$J$58*$A117*('Calcification Rates'!$F$58+'Calcification Rates'!$G$58)))*('Calcification Rates'!$H$58+'Calcification Rates'!$I$58)</f>
        <v>345.60581974938873</v>
      </c>
      <c r="DC117" s="2">
        <f>((((1-'Calcification Rates'!$J$59)*$A117)*'Calcification Rates'!$F$59*0.1)+('Calcification Rates'!$J$59*$A117*'Calcification Rates'!$F$59))*'Calcification Rates'!$H$59</f>
        <v>215.41162439999999</v>
      </c>
      <c r="DD117" s="2">
        <f>((((1-'Calcification Rates'!$J$59)*$A117)*(('Calcification Rates'!$F$59-'Calcification Rates'!$G$59)*0.1))+('Calcification Rates'!$J$59*$A117*('Calcification Rates'!$F$59-'Calcification Rates'!$G$59)))*('Calcification Rates'!$H$59-'Calcification Rates'!$I$59)</f>
        <v>167.10554549999998</v>
      </c>
      <c r="DE117" s="2">
        <f>((((1-'Calcification Rates'!$J$59)*$A117)*(('Calcification Rates'!$F$59+'Calcification Rates'!$G$59)*0.1))+('Calcification Rates'!$J$59*$A117*('Calcification Rates'!$F$59+'Calcification Rates'!$G$59)))*('Calcification Rates'!$H$59+'Calcification Rates'!$I$59)</f>
        <v>268.2982614</v>
      </c>
      <c r="DF117" s="2">
        <f>((((1-'Calcification Rates'!$J$60)*$A117)*'Calcification Rates'!$F$60*0.1)+('Calcification Rates'!$J$60*$A117*'Calcification Rates'!$F$60))*'Calcification Rates'!$H$60</f>
        <v>279.85553067073175</v>
      </c>
      <c r="DG117" s="2">
        <f>((((1-'Calcification Rates'!$J$60)*$A117)*(('Calcification Rates'!$F$60-'Calcification Rates'!$G$60)*0.1))+('Calcification Rates'!$J$60*$A117*('Calcification Rates'!$F$60-'Calcification Rates'!$G$60)))*('Calcification Rates'!$H$60-'Calcification Rates'!$I$60)</f>
        <v>213.8129403359172</v>
      </c>
      <c r="DH117" s="2">
        <f>((((1-'Calcification Rates'!$J$60)*$A117)*(('Calcification Rates'!$F$60+'Calcification Rates'!$G$60)*0.1))+('Calcification Rates'!$J$60*$A117*('Calcification Rates'!$F$60+'Calcification Rates'!$G$60)))*('Calcification Rates'!$H$60+'Calcification Rates'!$I$60)</f>
        <v>354.51529879293793</v>
      </c>
      <c r="DI117" s="2">
        <f>((((1-'Calcification Rates'!$J$61)*$A117)*'Calcification Rates'!$F$61*0.1)+('Calcification Rates'!$J$61*$A117*'Calcification Rates'!$F$61))*'Calcification Rates'!$H$61</f>
        <v>259.8494144656791</v>
      </c>
      <c r="DJ117" s="2">
        <f>((((1-'Calcification Rates'!$J$61)*$A117)*(('Calcification Rates'!$F$61-'Calcification Rates'!$G$61)*0.1))+('Calcification Rates'!$J$61*$A117*('Calcification Rates'!$F$61-'Calcification Rates'!$G$61)))*('Calcification Rates'!$H$61-'Calcification Rates'!$I$61)</f>
        <v>185.85428334530715</v>
      </c>
      <c r="DK117" s="2">
        <f>((((1-'Calcification Rates'!$J$61)*$A117)*(('Calcification Rates'!$F$61+'Calcification Rates'!$G$61)*0.1))+('Calcification Rates'!$J$61*$A117*('Calcification Rates'!$F$61+'Calcification Rates'!$G$61)))*('Calcification Rates'!$H$61+'Calcification Rates'!$I$61)</f>
        <v>345.60581974938873</v>
      </c>
      <c r="DL117" s="2">
        <f>(2*'Calcification Rates'!$F$62*'Calcification Rates'!$H$62)+0.1*'Calcification Rates'!$F$62*(CV117+(2*'Calcification Rates'!$F$62))*'Calcification Rates'!$H$62</f>
        <v>61.056014940516256</v>
      </c>
      <c r="DM117" s="2">
        <f>(2*('Calcification Rates'!$F$62-'Calcification Rates'!$G$62)*('Calcification Rates'!$H$62-'Calcification Rates'!$I$62))+(0.1*('Calcification Rates'!$F$62-'Calcification Rates'!$G$62)*(CV117+(2*'Calcification Rates'!$F$62-'Calcification Rates'!$G$62)))*('Calcification Rates'!$H$62-'Calcification Rates'!$I$62)</f>
        <v>35.692788643277879</v>
      </c>
      <c r="DN117" s="2">
        <f>(2*('Calcification Rates'!$F$62+'Calcification Rates'!$G$62)*('Calcification Rates'!$H$62+'Calcification Rates'!$I$62))+(0.1*('Calcification Rates'!$F$62+'Calcification Rates'!$G$62)*(CV117+(2*'Calcification Rates'!$F$62+'Calcification Rates'!$G$62)))*('Calcification Rates'!$H$62+'Calcification Rates'!$I$62)</f>
        <v>93.067929091869274</v>
      </c>
      <c r="DO117" s="2">
        <f>((((((((($A117*2)/PI())/2)+'Calcification Rates'!$F$63)^2)*PI())/2))-((((((($A117*2)/PI())/2)^2)*PI())/2)))*'Calcification Rates'!$H$63</f>
        <v>122.13383907738563</v>
      </c>
      <c r="DP117" s="2">
        <f>((((((((($A117*2)/PI())/2)+('Calcification Rates'!$F$63-'Calcification Rates'!$G$63))^2)*PI())/2))-((((((($A117*2)/PI())/2)^2)*PI())/2)))*('Calcification Rates'!$H$63-'Calcification Rates'!$I$63)</f>
        <v>90.021120790502906</v>
      </c>
      <c r="DQ117" s="2">
        <f>((((((((($A117*2)/PI())/2)+('Calcification Rates'!$F$63+'Calcification Rates'!$G$63))^2)*PI())/2))-((((((($A117*2)/PI())/2)^2)*PI())/2)))*('Calcification Rates'!$H$63+'Calcification Rates'!$I$63)</f>
        <v>157.80996447564033</v>
      </c>
      <c r="DR117" s="2">
        <f>(2*'Calcification Rates'!$F$64*'Calcification Rates'!$H$64)+0.1*'Calcification Rates'!$F$64*($A117+(2*'Calcification Rates'!$F$64))*'Calcification Rates'!$H$64</f>
        <v>24.11097938365549</v>
      </c>
      <c r="DS117" s="2">
        <f>(2*('Calcification Rates'!$F$64-'Calcification Rates'!$G$64)*('Calcification Rates'!$H$64-'Calcification Rates'!$I$64))+(0.1*('Calcification Rates'!$F$64-'Calcification Rates'!$G$64)*($A117+(2*'Calcification Rates'!$F$64-'Calcification Rates'!$G$64)))*('Calcification Rates'!$H$64-'Calcification Rates'!$I$64)</f>
        <v>14.075055760480534</v>
      </c>
      <c r="DT117" s="2">
        <f>(2*('Calcification Rates'!$F$64+'Calcification Rates'!$G$64)*('Calcification Rates'!$H$64+'Calcification Rates'!$I$64))+(0.1*('Calcification Rates'!$F$64+'Calcification Rates'!$G$64)*($A117+(2*'Calcification Rates'!$F$64+'Calcification Rates'!$G$64)))*('Calcification Rates'!$H$64+'Calcification Rates'!$I$64)</f>
        <v>36.804522493343754</v>
      </c>
      <c r="DU117" s="2">
        <f>((((((((($A117*2)/PI())/2)+'Calcification Rates'!$F$65)^2)*PI())/2))-((((((($A117*2)/PI())/2)^2)*PI())/2)))*'Calcification Rates'!$H$65</f>
        <v>122.13383907738563</v>
      </c>
      <c r="DV117" s="2">
        <f>((((((((($A117*2)/PI())/2)+('Calcification Rates'!$F$65-'Calcification Rates'!$G$65))^2)*PI())/2))-((((((($A117*2)/PI())/2)^2)*PI())/2)))*('Calcification Rates'!$H$65-'Calcification Rates'!$I$65)</f>
        <v>90.021120790502906</v>
      </c>
      <c r="DW117" s="2">
        <f>((((((((($A117*2)/PI())/2)+('Calcification Rates'!$F$65+'Calcification Rates'!$G$65))^2)*PI())/2))-((((((($A117*2)/PI())/2)^2)*PI())/2)))*('Calcification Rates'!$H$65+'Calcification Rates'!$I$65)</f>
        <v>157.80996447564033</v>
      </c>
      <c r="DX117" s="2">
        <f>(2*'Calcification Rates'!$F$66*'Calcification Rates'!$H$66)+0.1*'Calcification Rates'!$F$66*(DH117+(2*'Calcification Rates'!$F$66))*'Calcification Rates'!$H$66</f>
        <v>66.132607673869032</v>
      </c>
      <c r="DY117" s="2">
        <f>(2*('Calcification Rates'!$F$66-'Calcification Rates'!$G$66)*('Calcification Rates'!$H$66-'Calcification Rates'!$I$66))+(0.1*('Calcification Rates'!$F$66-'Calcification Rates'!$G$66)*(DH117+(2*'Calcification Rates'!$F$66-'Calcification Rates'!$G$66)))*('Calcification Rates'!$H$66-'Calcification Rates'!$I$66)</f>
        <v>38.663266922977101</v>
      </c>
      <c r="DZ117" s="2">
        <f>(2*('Calcification Rates'!$F$66+'Calcification Rates'!$G$66)*('Calcification Rates'!$H$66+'Calcification Rates'!$I$66))+(0.1*('Calcification Rates'!$F$66+'Calcification Rates'!$G$66)*(DH117+(2*'Calcification Rates'!$F$66+'Calcification Rates'!$G$66)))*('Calcification Rates'!$H$66+'Calcification Rates'!$I$66)</f>
        <v>100.79904632552709</v>
      </c>
      <c r="EA117" s="2">
        <f>((((((((($A117*2)/PI())/2)+'Calcification Rates'!$F$67)^2)*PI())/2))-((((((($A117*2)/PI())/2)^2)*PI())/2)))*'Calcification Rates'!$H$67</f>
        <v>122.13383907738563</v>
      </c>
      <c r="EB117" s="2">
        <f>((((((((($A117*2)/PI())/2)+('Calcification Rates'!$F$67-'Calcification Rates'!$G$67))^2)*PI())/2))-((((((($A117*2)/PI())/2)^2)*PI())/2)))*('Calcification Rates'!$H$67-'Calcification Rates'!$I$67)</f>
        <v>90.021120790502906</v>
      </c>
      <c r="EC117" s="2">
        <f>((((((((($A117*2)/PI())/2)+('Calcification Rates'!$F$67+'Calcification Rates'!$G$67))^2)*PI())/2))-((((((($A117*2)/PI())/2)^2)*PI())/2)))*('Calcification Rates'!$H$67+'Calcification Rates'!$I$67)</f>
        <v>157.80996447564033</v>
      </c>
      <c r="ED117" s="2">
        <f>((((((((($A117*2)/PI())/2)+'Calcification Rates'!$F$68)^2)*PI())/2))-((((((($A117*2)/PI())/2)^2)*PI())/2)))*'Calcification Rates'!$H$68</f>
        <v>122.13383907738563</v>
      </c>
      <c r="EE117" s="2">
        <f>((((((((($A117*2)/PI())/2)+('Calcification Rates'!$F$68-'Calcification Rates'!$G$68))^2)*PI())/2))-((((((($A117*2)/PI())/2)^2)*PI())/2)))*('Calcification Rates'!$H$68-'Calcification Rates'!$I$68)</f>
        <v>90.021120790502906</v>
      </c>
      <c r="EF117" s="2">
        <f>((((((((($A117*2)/PI())/2)+('Calcification Rates'!$F$68+'Calcification Rates'!$G$68))^2)*PI())/2))-((((((($A117*2)/PI())/2)^2)*PI())/2)))*('Calcification Rates'!$H$68+'Calcification Rates'!$I$68)</f>
        <v>157.80996447564033</v>
      </c>
      <c r="EG117" s="2">
        <f>((((1-'Calcification Rates'!$J$69)*$A117)*'Calcification Rates'!$F$69*0.1)+('Calcification Rates'!$J$69*$A117*'Calcification Rates'!$F$69))*'Calcification Rates'!$H$69</f>
        <v>35.296599250000007</v>
      </c>
      <c r="EH117" s="2">
        <f>((((1-'Calcification Rates'!$J$69)*EC117)*(('Calcification Rates'!$F$69-'Calcification Rates'!$G$69)*0.1))+('Calcification Rates'!$J$69*EC117*('Calcification Rates'!$F$69-'Calcification Rates'!$G$69)))*('Calcification Rates'!$H$69-'Calcification Rates'!$I$69)</f>
        <v>35.792518172877003</v>
      </c>
      <c r="EI117" s="2">
        <f>((((1-'Calcification Rates'!$J$69)*EC117)*(('Calcification Rates'!$F$69+'Calcification Rates'!$G$69)*0.1))+('Calcification Rates'!$J$69*EC117*('Calcification Rates'!$F$69+'Calcification Rates'!$G$69)))*('Calcification Rates'!$H$69+'Calcification Rates'!$I$69)</f>
        <v>62.424677907665597</v>
      </c>
      <c r="EJ117" s="2">
        <f>(2*'Calcification Rates'!$F$70*'Calcification Rates'!$H$70)+0.1*'Calcification Rates'!$F$70*(DT117+(2*'Calcification Rates'!$F$70))*'Calcification Rates'!$H$70</f>
        <v>10.392017353588503</v>
      </c>
      <c r="EK117" s="2">
        <f>(2*('Calcification Rates'!$F$70-'Calcification Rates'!$G$70)*('Calcification Rates'!$H$70-'Calcification Rates'!$I$70))+(0.1*('Calcification Rates'!$F$70-'Calcification Rates'!$G$70)*(DT117+(2*'Calcification Rates'!$F$70-'Calcification Rates'!$G$70)))*('Calcification Rates'!$H$70-'Calcification Rates'!$I$70)</f>
        <v>6.0476482312934934</v>
      </c>
      <c r="EL117" s="2">
        <f>(2*('Calcification Rates'!$F$70+'Calcification Rates'!$G$70)*('Calcification Rates'!$H$70+'Calcification Rates'!$I$70))+(0.1*('Calcification Rates'!$F$70+'Calcification Rates'!$G$70)*(DT117+(2*'Calcification Rates'!$F$70+'Calcification Rates'!$G$70)))*('Calcification Rates'!$H$70+'Calcification Rates'!$I$70)</f>
        <v>15.911985047563629</v>
      </c>
      <c r="EM117" s="2">
        <f>((((1-'Calcification Rates'!$J$71)*$A117)*'Calcification Rates'!$F$71*0.1)+('Calcification Rates'!$J$71*$A117*'Calcification Rates'!$F$71))*'Calcification Rates'!$H$71</f>
        <v>259.8494144656791</v>
      </c>
      <c r="EN117" s="2">
        <f>((((1-'Calcification Rates'!$J$71)*$A117)*(('Calcification Rates'!$F$71-'Calcification Rates'!$G$71)*0.1))+('Calcification Rates'!$J$71*$A117*('Calcification Rates'!$F$71-'Calcification Rates'!$G$71)))*('Calcification Rates'!$H$71-'Calcification Rates'!$I$71)</f>
        <v>185.85428334530715</v>
      </c>
      <c r="EO117" s="2">
        <f>((((1-'Calcification Rates'!$J$71)*$A117)*(('Calcification Rates'!$F$71+'Calcification Rates'!$G$71)*0.1))+('Calcification Rates'!$J$71*$A117*('Calcification Rates'!$F$71+'Calcification Rates'!$G$71)))*('Calcification Rates'!$H$71+'Calcification Rates'!$I$71)</f>
        <v>345.60581974938873</v>
      </c>
      <c r="EP117" s="2">
        <f>(2*'Calcification Rates'!$F$72*'Calcification Rates'!$H$72)+0.1*'Calcification Rates'!$F$72*($A117+(2*'Calcification Rates'!$F$72))*'Calcification Rates'!$H$72</f>
        <v>24.11097938365549</v>
      </c>
      <c r="EQ117" s="2">
        <f>(2*('Calcification Rates'!$F$72-'Calcification Rates'!$G$72)*('Calcification Rates'!$H$72-'Calcification Rates'!$I$72))+(0.1*('Calcification Rates'!$F$72-'Calcification Rates'!$G$72)*($A117+(2*'Calcification Rates'!$F$72-'Calcification Rates'!$G$72)))*('Calcification Rates'!$H$72-'Calcification Rates'!$I$72)</f>
        <v>14.075055760480534</v>
      </c>
      <c r="ER117" s="2">
        <f>(2*('Calcification Rates'!$F$72+'Calcification Rates'!$G$72)*('Calcification Rates'!$H$72+'Calcification Rates'!$I$72))+(0.1*('Calcification Rates'!$F$72+'Calcification Rates'!$G$72)*($A117+(2*'Calcification Rates'!$F$72+'Calcification Rates'!$G$72)))*('Calcification Rates'!$H$72+'Calcification Rates'!$I$72)</f>
        <v>36.804522493343754</v>
      </c>
      <c r="ES117" s="2">
        <f>$A117*'Calcification Rates'!$F$73*'Calcification Rates'!$H$73</f>
        <v>155.25000000000003</v>
      </c>
      <c r="ET117" s="2">
        <f>$A117*('Calcification Rates'!$F$73-'Calcification Rates'!$G$73)*('Calcification Rates'!$H$73-'Calcification Rates'!$I$73)</f>
        <v>108.69685000000001</v>
      </c>
      <c r="EU117" s="2">
        <f>$A117*('Calcification Rates'!$F$73+'Calcification Rates'!$G$73)*('Calcification Rates'!$H$73+'Calcification Rates'!$I$73)</f>
        <v>210.04060000000004</v>
      </c>
      <c r="EV117" s="2">
        <f>(2*'Calcification Rates'!$F$74*'Calcification Rates'!$H$74)+0.1*'Calcification Rates'!$F$74*($A117+(2*'Calcification Rates'!$F$74))*'Calcification Rates'!$H$74</f>
        <v>24.11097938365549</v>
      </c>
      <c r="EW117" s="2">
        <f>(2*('Calcification Rates'!$F$74-'Calcification Rates'!$G$74)*('Calcification Rates'!$H$74-'Calcification Rates'!$I$74))+(0.1*('Calcification Rates'!$F$74-'Calcification Rates'!$G$74)*($A117+(2*'Calcification Rates'!$F$74-'Calcification Rates'!$G$74)))*('Calcification Rates'!$H$74-'Calcification Rates'!$I$74)</f>
        <v>14.075055760480534</v>
      </c>
      <c r="EX117" s="2">
        <f>(2*('Calcification Rates'!$F$74+'Calcification Rates'!$G$74)*('Calcification Rates'!$H$74+'Calcification Rates'!$I$74))+(0.1*('Calcification Rates'!$F$74+'Calcification Rates'!$G$74)*($A117+(2*'Calcification Rates'!$F$74+'Calcification Rates'!$G$74)))*('Calcification Rates'!$H$74+'Calcification Rates'!$I$74)</f>
        <v>36.804522493343754</v>
      </c>
      <c r="EY117" s="2">
        <f>$A117*'Calcification Rates'!$F$75*'Calcification Rates'!$H$75</f>
        <v>96.958784353741507</v>
      </c>
      <c r="EZ117" s="2">
        <f>$A117*('Calcification Rates'!$F$75-'Calcification Rates'!$G$75)*('Calcification Rates'!$H$75-'Calcification Rates'!$I$75)</f>
        <v>75.26762781110537</v>
      </c>
      <c r="FA117" s="2">
        <f>$A117*('Calcification Rates'!$F$75+'Calcification Rates'!$G$75)*('Calcification Rates'!$H$75+'Calcification Rates'!$I$75)</f>
        <v>121.17253109269822</v>
      </c>
      <c r="FB117" s="2">
        <f>((((1-'Calcification Rates'!$J$76)*$A117)*'Calcification Rates'!$F$76*0.1)+('Calcification Rates'!$J$76*$A117*'Calcification Rates'!$F$76))*'Calcification Rates'!$H$76</f>
        <v>66.384900000000002</v>
      </c>
      <c r="FC117" s="2">
        <f>((((1-'Calcification Rates'!$J$76)*$A117)*(('Calcification Rates'!$F$76-'Calcification Rates'!$G$76)*0.1))+('Calcification Rates'!$J$76*$A117*('Calcification Rates'!$F$76-'Calcification Rates'!$G$76)))*('Calcification Rates'!$H$76-'Calcification Rates'!$I$76)</f>
        <v>46.463529119999997</v>
      </c>
      <c r="FD117" s="2">
        <f>((((1-'Calcification Rates'!$J$76)*$A117)*(('Calcification Rates'!$F$76+'Calcification Rates'!$G$76)*0.1))+('Calcification Rates'!$J$76*$A117*('Calcification Rates'!$F$76+'Calcification Rates'!$G$76)))*('Calcification Rates'!$H$76+'Calcification Rates'!$I$76)</f>
        <v>89.834997119999997</v>
      </c>
      <c r="FE117" s="113">
        <f>$A117*'Calcification Rates'!$F$77*'Calcification Rates'!$H$77</f>
        <v>203.55</v>
      </c>
      <c r="FF117" s="113">
        <f>$A117*('Calcification Rates'!$F$77-'Calcification Rates'!$G$77)*('Calcification Rates'!$H$77-'Calcification Rates'!$I$77)</f>
        <v>142.24350000000001</v>
      </c>
      <c r="FG117" s="113">
        <f>$A117*('Calcification Rates'!$F$77+'Calcification Rates'!$G$77)*('Calcification Rates'!$H$77+'Calcification Rates'!$I$77)</f>
        <v>275.77000000000004</v>
      </c>
      <c r="FH117" s="113">
        <f>$A117*'Calcification Rates'!$F$81*'Calcification Rates'!$H$81</f>
        <v>20.47</v>
      </c>
      <c r="FI117" s="113">
        <f>$A117*('Calcification Rates'!$F$81-'Calcification Rates'!$G$81)*('Calcification Rates'!$H$81-'Calcification Rates'!$I$81)</f>
        <v>11.614999999999998</v>
      </c>
      <c r="FJ117" s="113">
        <f>$A117*('Calcification Rates'!$F$81+'Calcification Rates'!$G$81)*('Calcification Rates'!$H$81+'Calcification Rates'!$I$81)</f>
        <v>29.324999999999999</v>
      </c>
      <c r="FK117" s="113">
        <f>$A117*'Calcification Rates'!$F$84*'Calcification Rates'!$H$84</f>
        <v>20.47</v>
      </c>
      <c r="FL117" s="113">
        <f>$A117*('Calcification Rates'!$F$84-'Calcification Rates'!$G$84)*('Calcification Rates'!$H$84-'Calcification Rates'!$I$84)</f>
        <v>11.614999999999998</v>
      </c>
      <c r="FM117" s="113">
        <f>$A117*('Calcification Rates'!$F$84+'Calcification Rates'!$G$84)*('Calcification Rates'!$H$84+'Calcification Rates'!$I$84)</f>
        <v>29.324999999999999</v>
      </c>
    </row>
    <row r="118" spans="1:169" x14ac:dyDescent="0.3">
      <c r="A118" s="1">
        <v>116</v>
      </c>
      <c r="B118" s="2">
        <f>((((1-'Calcification Rates'!$J$11)*A118)*'Calcification Rates'!$F$11*0.1)+('Calcification Rates'!$J$11*A118*'Calcification Rates'!$F$11))*'Calcification Rates'!$H$11</f>
        <v>262.10897459146759</v>
      </c>
      <c r="C118" s="2">
        <f>((((1-'Calcification Rates'!$J$11)*A118)*(('Calcification Rates'!$F$11-'Calcification Rates'!$G$11)*0.1))+('Calcification Rates'!$J$11*A118*('Calcification Rates'!$F$11-'Calcification Rates'!$G$11)))*('Calcification Rates'!$H$11-'Calcification Rates'!$I$11)</f>
        <v>187.47040754830982</v>
      </c>
      <c r="D118" s="2">
        <f>((((1-'Calcification Rates'!$J$11)*A118)*(('Calcification Rates'!$F$11+'Calcification Rates'!$G$11)*0.1))+('Calcification Rates'!$J$11*A118*('Calcification Rates'!$F$11+'Calcification Rates'!$G$11)))*('Calcification Rates'!$H$11+'Calcification Rates'!$I$11)</f>
        <v>348.61108774720952</v>
      </c>
      <c r="E118" s="2">
        <f>((((1-'Calcification Rates'!$J$12)*A118)*'Calcification Rates'!$F$12*0.1)+('Calcification Rates'!$J$12*A118*'Calcification Rates'!$F$12))*'Calcification Rates'!$H$12</f>
        <v>45.507068451723477</v>
      </c>
      <c r="F118" s="2">
        <f>((((1-'Calcification Rates'!$J$12)*A118)*(('Calcification Rates'!$F$12-'Calcification Rates'!$G$12)*0.1))+('Calcification Rates'!$J$12*A118*('Calcification Rates'!$F$12-'Calcification Rates'!$G$12)))*('Calcification Rates'!$H$12-'Calcification Rates'!$I$12)</f>
        <v>34.310128848158364</v>
      </c>
      <c r="G118" s="2">
        <f>((((1-'Calcification Rates'!$J$12)*A118)*(('Calcification Rates'!$F$12+'Calcification Rates'!$G$12)*0.1))+('Calcification Rates'!$J$12*A118*('Calcification Rates'!$F$12+'Calcification Rates'!$G$12)))*('Calcification Rates'!$H$12+'Calcification Rates'!$I$12)</f>
        <v>58.131187399674843</v>
      </c>
      <c r="H118" s="2">
        <f>(2*'Calcification Rates'!$F$13*'Calcification Rates'!$H$13)+0.1*'Calcification Rates'!$F$13*(A118+(2*'Calcification Rates'!$F$13))*'Calcification Rates'!$H$13</f>
        <v>24.286423827087638</v>
      </c>
      <c r="I118" s="2">
        <f>(2*('Calcification Rates'!$F$13-'Calcification Rates'!$G$13)*('Calcification Rates'!$H$13-'Calcification Rates'!$I$13))+(0.1*('Calcification Rates'!$F$13-'Calcification Rates'!$G$13)*(A118+(2*'Calcification Rates'!$F$13-'Calcification Rates'!$G$13)))*('Calcification Rates'!$H$13-'Calcification Rates'!$I$13)</f>
        <v>14.177713967644801</v>
      </c>
      <c r="J118" s="2">
        <f>(2*('Calcification Rates'!$F$13+'Calcification Rates'!$G$13)*('Calcification Rates'!$H$13+'Calcification Rates'!$I$13))+(0.1*('Calcification Rates'!$F$13+'Calcification Rates'!$G$13)*(A118+(2*'Calcification Rates'!$F$13+'Calcification Rates'!$G$13)))*('Calcification Rates'!$H$13+'Calcification Rates'!$I$13)</f>
        <v>37.071705943230633</v>
      </c>
      <c r="K118" s="2">
        <f>(2*'Calcification Rates'!$F$14*'Calcification Rates'!$H$14)+0.1*'Calcification Rates'!$F$14*(A118+(2*'Calcification Rates'!$F$14))*'Calcification Rates'!$H$14</f>
        <v>45.085237307455941</v>
      </c>
      <c r="L118" s="2">
        <f>(2*('Calcification Rates'!$F$14-'Calcification Rates'!$G$14)*('Calcification Rates'!$H$14-'Calcification Rates'!$I$14))+(0.1*('Calcification Rates'!$F$14-'Calcification Rates'!$G$14)*(A118+(2*'Calcification Rates'!$F$14-'Calcification Rates'!$G$14)))*('Calcification Rates'!$H$14-'Calcification Rates'!$I$14)</f>
        <v>28.206716130165496</v>
      </c>
      <c r="M118" s="2">
        <f>(2*('Calcification Rates'!$F$14+'Calcification Rates'!$G$14)*('Calcification Rates'!$H$14+'Calcification Rates'!$I$14))+(0.1*('Calcification Rates'!$F$14+'Calcification Rates'!$G$14)*(A118+(2*'Calcification Rates'!$F$14+'Calcification Rates'!$G$14)))*('Calcification Rates'!$H$14+'Calcification Rates'!$I$14)</f>
        <v>65.949499072817531</v>
      </c>
      <c r="N118" s="2">
        <f>((((((((($A118*2)/PI())/2)+'Calcification Rates'!$F$15)^2)*PI())/2))-((((((($A118*2)/PI())/2)^2)*PI())/2)))*'Calcification Rates'!$H$15</f>
        <v>143.82060770371123</v>
      </c>
      <c r="O118" s="2">
        <f>((((((((($A118*2)/PI())/2)+('Calcification Rates'!$F$15-'Calcification Rates'!$G$15))^2)*PI())/2))-((((((($A118*2)/PI())/2)^2)*PI())/2)))*('Calcification Rates'!$H$15-'Calcification Rates'!$I$15)</f>
        <v>109.9036998050713</v>
      </c>
      <c r="P118" s="2">
        <f>((((((((($A118*2)/PI())/2)+('Calcification Rates'!$F$15+'Calcification Rates'!$G$15))^2)*PI())/2))-((((((($A118*2)/PI())/2)^2)*PI())/2)))*('Calcification Rates'!$H$15+'Calcification Rates'!$I$15)</f>
        <v>181.90856627336996</v>
      </c>
      <c r="Q118" s="2">
        <f>(2*'Calcification Rates'!$F$16*'Calcification Rates'!$H$16)+0.1*'Calcification Rates'!$F$16*(A118+(2*'Calcification Rates'!$F$16))*'Calcification Rates'!$H$16</f>
        <v>45.085237307455941</v>
      </c>
      <c r="R118" s="2">
        <f>(2*('Calcification Rates'!$F$16-'Calcification Rates'!$G$16)*('Calcification Rates'!$H$16-'Calcification Rates'!$I$16))+(0.1*('Calcification Rates'!$F$16-'Calcification Rates'!$G$16)*(A118+(2*'Calcification Rates'!$F$16-'Calcification Rates'!$G$16)))*('Calcification Rates'!$H$16-'Calcification Rates'!$I$16)</f>
        <v>28.206716130165496</v>
      </c>
      <c r="S118" s="2">
        <f>(2*('Calcification Rates'!$F$16+'Calcification Rates'!$G$16)*('Calcification Rates'!$H$16+'Calcification Rates'!$I$16))+(0.1*('Calcification Rates'!$F$16+'Calcification Rates'!$G$16)*(A118+(2*'Calcification Rates'!$F$16+'Calcification Rates'!$G$16)))*('Calcification Rates'!$H$16+'Calcification Rates'!$I$16)</f>
        <v>65.949499072817531</v>
      </c>
      <c r="T118" s="2">
        <f>$A118*'Calcification Rates'!$F$17*'Calcification Rates'!$H$17</f>
        <v>142.08752937276884</v>
      </c>
      <c r="U118" s="2">
        <f>$A118*('Calcification Rates'!$F$17-'Calcification Rates'!$G$17)*('Calcification Rates'!$H$17-'Calcification Rates'!$I$17)</f>
        <v>108.79122079441453</v>
      </c>
      <c r="V118" s="2">
        <f>$A118*('Calcification Rates'!$F$17+'Calcification Rates'!$G$17)*('Calcification Rates'!$H$17+'Calcification Rates'!$I$17)</f>
        <v>179.36716651502417</v>
      </c>
      <c r="W118" s="2">
        <f>$A118*'Calcification Rates'!$F$22*'Calcification Rates'!$H$22</f>
        <v>20.648</v>
      </c>
      <c r="X118" s="2">
        <f>$A118*('Calcification Rates'!$F$22-'Calcification Rates'!$G$22)*('Calcification Rates'!$H$22-'Calcification Rates'!$I$22)</f>
        <v>11.715999999999999</v>
      </c>
      <c r="Y118" s="2">
        <f>$A118*('Calcification Rates'!$F$22+'Calcification Rates'!$G$22)*('Calcification Rates'!$H$22+'Calcification Rates'!$I$22)</f>
        <v>29.580000000000002</v>
      </c>
      <c r="Z118" s="2">
        <f>((((((((($A118*2)/PI())/2)+'Calcification Rates'!$F$25)^2)*PI())/2))-((((((($A118*2)/PI())/2)^2)*PI())/2)))*'Calcification Rates'!$H$25</f>
        <v>214.78196029994271</v>
      </c>
      <c r="AA118" s="2">
        <f>((((((((($A118*2)/PI())/2)+('Calcification Rates'!$F$25-'Calcification Rates'!$G$25))^2)*PI())/2))-((((((($A118*2)/PI())/2)^2)*PI())/2)))*('Calcification Rates'!$H$25-'Calcification Rates'!$I$25)</f>
        <v>94.211810560695042</v>
      </c>
      <c r="AB118" s="2">
        <f>((((((((($A118*2)/PI())/2)+('Calcification Rates'!$F$25+'Calcification Rates'!$G$25))^2)*PI())/2))-((((((($A118*2)/PI())/2)^2)*PI())/2)))*('Calcification Rates'!$H$25+'Calcification Rates'!$I$25)</f>
        <v>336.99805504249611</v>
      </c>
      <c r="AC118" s="2">
        <f>((((((((($A118*2)/PI())/2)+'Calcification Rates'!$F$26)^2)*PI())/2))-((((((($A118*2)/PI())/2)^2)*PI())/2)))*'Calcification Rates'!$H$26</f>
        <v>214.78196029994271</v>
      </c>
      <c r="AD118" s="2">
        <f>((((((((($A118*2)/PI())/2)+('Calcification Rates'!$F$26-'Calcification Rates'!$G$26))^2)*PI())/2))-((((((($A118*2)/PI())/2)^2)*PI())/2)))*('Calcification Rates'!$H$26-'Calcification Rates'!$I$26)</f>
        <v>94.211810560695042</v>
      </c>
      <c r="AE118" s="2">
        <f>((((((((($A118*2)/PI())/2)+('Calcification Rates'!$F$26+'Calcification Rates'!$G$26))^2)*PI())/2))-((((((($A118*2)/PI())/2)^2)*PI())/2)))*('Calcification Rates'!$H$26+'Calcification Rates'!$I$26)</f>
        <v>336.99805504249611</v>
      </c>
      <c r="AF118" s="2">
        <f>((((((((($A118*2)/PI())/2)+'Calcification Rates'!$F$27)^2)*PI())/2))-((((((($A118*2)/PI())/2)^2)*PI())/2)))*'Calcification Rates'!$H$27</f>
        <v>214.78196029994271</v>
      </c>
      <c r="AG118" s="2">
        <f>((((((((($A118*2)/PI())/2)+('Calcification Rates'!$F$27-'Calcification Rates'!$G$27))^2)*PI())/2))-((((((($A118*2)/PI())/2)^2)*PI())/2)))*('Calcification Rates'!$H$27-'Calcification Rates'!$I$27)</f>
        <v>94.211810560695042</v>
      </c>
      <c r="AH118" s="2">
        <f>((((((((($A118*2)/PI())/2)+('Calcification Rates'!$F$27+'Calcification Rates'!$G$27))^2)*PI())/2))-((((((($A118*2)/PI())/2)^2)*PI())/2)))*('Calcification Rates'!$H$27+'Calcification Rates'!$I$27)</f>
        <v>336.99805504249611</v>
      </c>
      <c r="AI118" s="2">
        <f>$A118*'Calcification Rates'!$F$29*'Calcification Rates'!$H$29</f>
        <v>187.18919999999997</v>
      </c>
      <c r="AJ118" s="2">
        <f>$A118*('Calcification Rates'!$F$29-'Calcification Rates'!$G$29)*('Calcification Rates'!$H$29-'Calcification Rates'!$I$29)</f>
        <v>173.19727999999998</v>
      </c>
      <c r="AK118" s="2">
        <f>$A118*('Calcification Rates'!$F$29+'Calcification Rates'!$G$29)*('Calcification Rates'!$H$29+'Calcification Rates'!$I$29)</f>
        <v>201.18111999999996</v>
      </c>
      <c r="AL118" s="2">
        <f>(2*'Calcification Rates'!$F$30*'Calcification Rates'!$H$30)+0.1*'Calcification Rates'!$F$30*($A118+(2*'Calcification Rates'!$F$30))*'Calcification Rates'!$H$30</f>
        <v>24.286423827087638</v>
      </c>
      <c r="AM118" s="2">
        <f>(2*('Calcification Rates'!$F$30-'Calcification Rates'!$G$30)*('Calcification Rates'!$H$30-'Calcification Rates'!$I$30))+(0.1*('Calcification Rates'!$F$30-'Calcification Rates'!$G$30)*($A118+(2*'Calcification Rates'!$F$30-'Calcification Rates'!$G$30)))*('Calcification Rates'!$H$30-'Calcification Rates'!$I$30)</f>
        <v>14.177713967644801</v>
      </c>
      <c r="AN118" s="2">
        <f>(2*('Calcification Rates'!$F$30+'Calcification Rates'!$G$30)*('Calcification Rates'!$H$30+'Calcification Rates'!$I$30))+(0.1*('Calcification Rates'!$F$30+'Calcification Rates'!$G$30)*($A118+(2*'Calcification Rates'!$F$30+'Calcification Rates'!$G$30)))*('Calcification Rates'!$H$30+'Calcification Rates'!$I$30)</f>
        <v>37.071705943230633</v>
      </c>
      <c r="AO118" s="2">
        <f>((((((((($A118*2)/PI())/2)+'Calcification Rates'!$F$31)^2)*PI())/2))-((((((($A118*2)/PI())/2)^2)*PI())/2)))*'Calcification Rates'!$H$31</f>
        <v>383.55567548216487</v>
      </c>
      <c r="AP118" s="2">
        <f>((((((((($A118*2)/PI())/2)+('Calcification Rates'!$F$31-'Calcification Rates'!$G$31))^2)*PI())/2))-((((((($A118*2)/PI())/2)^2)*PI())/2)))*('Calcification Rates'!$H$31-'Calcification Rates'!$I$31)</f>
        <v>239.21365363699255</v>
      </c>
      <c r="AQ118" s="2">
        <f>((((((((($A118*2)/PI())/2)+('Calcification Rates'!$F$31+'Calcification Rates'!$G$31))^2)*PI())/2))-((((((($A118*2)/PI())/2)^2)*PI())/2)))*('Calcification Rates'!$H$31+'Calcification Rates'!$I$31)</f>
        <v>562.79727469614181</v>
      </c>
      <c r="AR118" s="2">
        <f>(2*'Calcification Rates'!$F$32*'Calcification Rates'!$H$32)+0.1*'Calcification Rates'!$F$32*($A118+(2*'Calcification Rates'!$F$32))*'Calcification Rates'!$H$32</f>
        <v>24.286423827087638</v>
      </c>
      <c r="AS118" s="2">
        <f>(2*('Calcification Rates'!$F$32-'Calcification Rates'!$G$32)*('Calcification Rates'!$H$32-'Calcification Rates'!$I$32))+(0.1*('Calcification Rates'!$F$32-'Calcification Rates'!$G$32)*($A118+(2*'Calcification Rates'!$F$32-'Calcification Rates'!$G$32)))*('Calcification Rates'!$H$32-'Calcification Rates'!$I$32)</f>
        <v>14.177713967644801</v>
      </c>
      <c r="AT118" s="2">
        <f>(2*('Calcification Rates'!$F$32+'Calcification Rates'!$G$32)*('Calcification Rates'!$H$32+'Calcification Rates'!$I$32))+(0.1*('Calcification Rates'!$F$32+'Calcification Rates'!$G$32)*($A118+(2*'Calcification Rates'!$F$32+'Calcification Rates'!$G$32)))*('Calcification Rates'!$H$32+'Calcification Rates'!$I$32)</f>
        <v>37.071705943230633</v>
      </c>
      <c r="AU118" s="2">
        <f>((((((((($A118*2)/PI())/2)+'Calcification Rates'!$F$36)^2)*PI())/2))-((((((($A118*2)/PI())/2)^2)*PI())/2)))*'Calcification Rates'!$H$36</f>
        <v>151.83255926061588</v>
      </c>
      <c r="AV118" s="2">
        <f>((((((((($A118*2)/PI())/2)+('Calcification Rates'!$F$36-'Calcification Rates'!$G$36))^2)*PI())/2))-((((((($A118*2)/PI())/2)^2)*PI())/2)))*('Calcification Rates'!$H$36-'Calcification Rates'!$I$36)</f>
        <v>116.62564640492847</v>
      </c>
      <c r="AW118" s="2">
        <f>((((((((($A118*2)/PI())/2)+('Calcification Rates'!$F$36+'Calcification Rates'!$G$36))^2)*PI())/2))-((((((($A118*2)/PI())/2)^2)*PI())/2)))*('Calcification Rates'!$H$36+'Calcification Rates'!$I$36)</f>
        <v>190.95080584435647</v>
      </c>
      <c r="AX118" s="2">
        <f>$A118*'Calcification Rates'!$F$37*'Calcification Rates'!$H$37</f>
        <v>149.91777801346802</v>
      </c>
      <c r="AY118" s="2">
        <f>$A118*('Calcification Rates'!$F$37-'Calcification Rates'!$G$37)*('Calcification Rates'!$H$37-'Calcification Rates'!$I$37)</f>
        <v>115.40197098353921</v>
      </c>
      <c r="AZ118" s="2">
        <f>$A118*('Calcification Rates'!$F$37+'Calcification Rates'!$G$37)*('Calcification Rates'!$H$37+'Calcification Rates'!$I$37)</f>
        <v>188.1398410888761</v>
      </c>
      <c r="BA118" s="2">
        <f>$A118*'Calcification Rates'!$F$38*'Calcification Rates'!$H$38</f>
        <v>223.1231386666667</v>
      </c>
      <c r="BB118" s="2">
        <f>$A118*('Calcification Rates'!$F$38-'Calcification Rates'!$G$38)*('Calcification Rates'!$H$38-'Calcification Rates'!$I$38)</f>
        <v>170.24465115151517</v>
      </c>
      <c r="BC118" s="2">
        <f>$A118*('Calcification Rates'!$F$38+'Calcification Rates'!$G$38)*('Calcification Rates'!$H$38+'Calcification Rates'!$I$38)</f>
        <v>282.16362000000004</v>
      </c>
      <c r="BD118" s="2">
        <f>(2*'Calcification Rates'!$F$39*'Calcification Rates'!$H$39)+0.1*'Calcification Rates'!$F$39*(AN118+(2*'Calcification Rates'!$F$39))*'Calcification Rates'!$H$39</f>
        <v>10.43889320524819</v>
      </c>
      <c r="BE118" s="2">
        <f>(2*('Calcification Rates'!$F$39-'Calcification Rates'!$G$39)*('Calcification Rates'!$H$39-'Calcification Rates'!$I$39))+(0.1*('Calcification Rates'!$F$39-'Calcification Rates'!$G$39)*(AN118+(2*'Calcification Rates'!$F$39-'Calcification Rates'!$G$39)))*('Calcification Rates'!$H$39-'Calcification Rates'!$I$39)</f>
        <v>6.0750768052428441</v>
      </c>
      <c r="BF118" s="2">
        <f>(2*('Calcification Rates'!$F$39+'Calcification Rates'!$G$39)*('Calcification Rates'!$H$39+'Calcification Rates'!$I$39))+(0.1*('Calcification Rates'!$F$39+'Calcification Rates'!$G$39)*(AN118+(2*'Calcification Rates'!$F$39+'Calcification Rates'!$G$39)))*('Calcification Rates'!$H$39+'Calcification Rates'!$I$39)</f>
        <v>15.983372043457084</v>
      </c>
      <c r="BG118" s="2">
        <f>((((((((($A118*2)/PI())/2)+'Calcification Rates'!$F$40)^2)*PI())/2))-((((((($A118*2)/PI())/2)^2)*PI())/2)))*'Calcification Rates'!$H$40</f>
        <v>151.83255926061588</v>
      </c>
      <c r="BH118" s="2">
        <f>((((((((($A118*2)/PI())/2)+('Calcification Rates'!$F$40-'Calcification Rates'!$G$40))^2)*PI())/2))-((((((($A118*2)/PI())/2)^2)*PI())/2)))*('Calcification Rates'!$H$40-'Calcification Rates'!$I$40)</f>
        <v>116.62564640492847</v>
      </c>
      <c r="BI118" s="2">
        <f>((((((((($A118*2)/PI())/2)+('Calcification Rates'!$F$40+'Calcification Rates'!$G$40))^2)*PI())/2))-((((((($A118*2)/PI())/2)^2)*PI())/2)))*('Calcification Rates'!$H$40+'Calcification Rates'!$I$40)</f>
        <v>190.95080584435647</v>
      </c>
      <c r="BJ118" s="2">
        <f>((((((((($A118*2)/PI())/2)+'Calcification Rates'!$F$41)^2)*PI())/2))-((((((($A118*2)/PI())/2)^2)*PI())/2)))*'Calcification Rates'!$H$41</f>
        <v>174.76747037482053</v>
      </c>
      <c r="BK118" s="2">
        <f>((((((((($A118*2)/PI())/2)+('Calcification Rates'!$F$41-'Calcification Rates'!$G$41))^2)*PI())/2))-((((((($A118*2)/PI())/2)^2)*PI())/2)))*('Calcification Rates'!$H$41-'Calcification Rates'!$I$41)</f>
        <v>140.47770480369095</v>
      </c>
      <c r="BL118" s="2">
        <f>((((((((($A118*2)/PI())/2)+('Calcification Rates'!$F$41+'Calcification Rates'!$G$41))^2)*PI())/2))-((((((($A118*2)/PI())/2)^2)*PI())/2)))*('Calcification Rates'!$H$41+'Calcification Rates'!$I$41)</f>
        <v>212.40507649342595</v>
      </c>
      <c r="BM118" s="2">
        <f>((((1-'Calcification Rates'!$J$42)*$A118)*'Calcification Rates'!$F$42*0.1)+('Calcification Rates'!$J$42*$A118*'Calcification Rates'!$F$42))*'Calcification Rates'!$H$42</f>
        <v>45.507068451723477</v>
      </c>
      <c r="BN118" s="2">
        <f>((((1-'Calcification Rates'!$J$42)*BI118)*(('Calcification Rates'!$F$42-'Calcification Rates'!$G$42)*0.1))+('Calcification Rates'!$J$42*BI118*('Calcification Rates'!$F$42-'Calcification Rates'!$G$42)))*('Calcification Rates'!$H$42-'Calcification Rates'!$I$42)</f>
        <v>56.478851311892612</v>
      </c>
      <c r="BO118" s="2">
        <f>((((1-'Calcification Rates'!$J$42)*BI118)*(('Calcification Rates'!$F$42+'Calcification Rates'!$G$42)*0.1))+('Calcification Rates'!$J$42*BI118*('Calcification Rates'!$F$42+'Calcification Rates'!$G$42)))*('Calcification Rates'!$H$42+'Calcification Rates'!$I$42)</f>
        <v>95.691354126355264</v>
      </c>
      <c r="BP118" s="2">
        <f>(2*'Calcification Rates'!$F$43*'Calcification Rates'!$H$43)+0.1*'Calcification Rates'!$F$43*($A118+(2*'Calcification Rates'!$F$43))*'Calcification Rates'!$H$43</f>
        <v>24.286423827087638</v>
      </c>
      <c r="BQ118" s="2">
        <f>(2*('Calcification Rates'!$F$43-'Calcification Rates'!$G$43)*('Calcification Rates'!$H$43-'Calcification Rates'!$I$43))+(0.1*('Calcification Rates'!$F$43-'Calcification Rates'!$G$43)*($A118+(2*'Calcification Rates'!$F$43-'Calcification Rates'!$G$43)))*('Calcification Rates'!$H$43-'Calcification Rates'!$I$43)</f>
        <v>14.177713967644801</v>
      </c>
      <c r="BR118" s="2">
        <f>(2*('Calcification Rates'!$F$43+'Calcification Rates'!$G$43)*('Calcification Rates'!$H$43+'Calcification Rates'!$I$43))+(0.1*('Calcification Rates'!$F$43+'Calcification Rates'!$G$43)*($A118+(2*'Calcification Rates'!$F$43+'Calcification Rates'!$G$43)))*('Calcification Rates'!$H$43+'Calcification Rates'!$I$43)</f>
        <v>37.071705943230633</v>
      </c>
      <c r="BS118" s="2">
        <f>$A118*'Calcification Rates'!$F$44*'Calcification Rates'!$H$44</f>
        <v>185.17183111111115</v>
      </c>
      <c r="BT118" s="2">
        <f>$A118*('Calcification Rates'!$F$44-'Calcification Rates'!$G$44)*('Calcification Rates'!$H$44-'Calcification Rates'!$I$44)</f>
        <v>137.79508098697215</v>
      </c>
      <c r="BU118" s="2">
        <f>$A118*('Calcification Rates'!$F$44+'Calcification Rates'!$G$44)*('Calcification Rates'!$H$44+'Calcification Rates'!$I$44)</f>
        <v>237.87140665580091</v>
      </c>
      <c r="BV118" s="2">
        <f>(2*'Calcification Rates'!$F$45*'Calcification Rates'!$H$45)+0.1*'Calcification Rates'!$F$45*($A118+(2*'Calcification Rates'!$F$45))*'Calcification Rates'!$H$45</f>
        <v>24.286423827087638</v>
      </c>
      <c r="BW118" s="2">
        <f>(2*('Calcification Rates'!$F$45-'Calcification Rates'!$G$45)*('Calcification Rates'!$H$45-'Calcification Rates'!$I$45))+(0.1*('Calcification Rates'!$F$45-'Calcification Rates'!$G$45)*($A118+(2*'Calcification Rates'!$F$45-'Calcification Rates'!$G$45)))*('Calcification Rates'!$H$45-'Calcification Rates'!$I$45)</f>
        <v>14.177713967644801</v>
      </c>
      <c r="BX118" s="2">
        <f>(2*('Calcification Rates'!$F$45+'Calcification Rates'!$G$45)*('Calcification Rates'!$H$45+'Calcification Rates'!$I$45))+(0.1*('Calcification Rates'!$F$45+'Calcification Rates'!$G$45)*($A118+(2*'Calcification Rates'!$F$45+'Calcification Rates'!$G$45)))*('Calcification Rates'!$H$45+'Calcification Rates'!$I$45)</f>
        <v>37.071705943230633</v>
      </c>
      <c r="BY118" s="2">
        <f>$A118*'Calcification Rates'!$F$46*'Calcification Rates'!$H$46</f>
        <v>47.049600000000005</v>
      </c>
      <c r="BZ118" s="2">
        <f>$A118*('Calcification Rates'!$F$46-'Calcification Rates'!$G$46)*('Calcification Rates'!$H$46-'Calcification Rates'!$I$46)</f>
        <v>36.287700000000001</v>
      </c>
      <c r="CA118" s="2">
        <f>$A118*('Calcification Rates'!$F$46+'Calcification Rates'!$G$46)*('Calcification Rates'!$H$46+'Calcification Rates'!$I$46)</f>
        <v>58.907700000000006</v>
      </c>
      <c r="CB118" s="2">
        <f>(2*'Calcification Rates'!$F$47*'Calcification Rates'!$H$47)+0.1*'Calcification Rates'!$F$47*(BL118+(2*'Calcification Rates'!$F$47))*'Calcification Rates'!$H$47</f>
        <v>41.200158816511177</v>
      </c>
      <c r="CC118" s="2">
        <f>(2*('Calcification Rates'!$F$47-'Calcification Rates'!$G$47)*('Calcification Rates'!$H$47-'Calcification Rates'!$I$47))+(0.1*('Calcification Rates'!$F$47-'Calcification Rates'!$G$47)*(BL118+(2*'Calcification Rates'!$F$47-'Calcification Rates'!$G$47)))*('Calcification Rates'!$H$47-'Calcification Rates'!$I$47)</f>
        <v>24.074486281993863</v>
      </c>
      <c r="CD118" s="2">
        <f>(2*('Calcification Rates'!$F$47+'Calcification Rates'!$G$47)*('Calcification Rates'!$H$47+'Calcification Rates'!$I$47))+(0.1*('Calcification Rates'!$F$47+'Calcification Rates'!$G$47)*(BL118+(2*'Calcification Rates'!$F$47+'Calcification Rates'!$G$47)))*('Calcification Rates'!$H$47+'Calcification Rates'!$I$47)</f>
        <v>62.829546867352462</v>
      </c>
      <c r="CE118" s="2">
        <f>(2*'Calcification Rates'!$F$48*'Calcification Rates'!$H$48)+0.1*'Calcification Rates'!$F$48*($A118+(2*'Calcification Rates'!$F$48))*'Calcification Rates'!$H$48</f>
        <v>24.286423827087638</v>
      </c>
      <c r="CF118" s="2">
        <f>(2*('Calcification Rates'!$F$48-'Calcification Rates'!$G$48)*('Calcification Rates'!$H$48-'Calcification Rates'!$I$48))+(0.1*('Calcification Rates'!$F$48-'Calcification Rates'!$G$48)*($A118+(2*'Calcification Rates'!$F$48-'Calcification Rates'!$G$48)))*('Calcification Rates'!$H$48-'Calcification Rates'!$I$48)</f>
        <v>14.177713967644801</v>
      </c>
      <c r="CG118" s="2">
        <f>(2*('Calcification Rates'!$F$48+'Calcification Rates'!$G$48)*('Calcification Rates'!$H$48+'Calcification Rates'!$I$48))+(0.1*('Calcification Rates'!$F$48+'Calcification Rates'!$G$48)*($A118+(2*'Calcification Rates'!$F$48+'Calcification Rates'!$G$48)))*('Calcification Rates'!$H$48+'Calcification Rates'!$I$48)</f>
        <v>37.071705943230633</v>
      </c>
      <c r="CH118" s="2">
        <f>((((1-'Calcification Rates'!$J$52)*$A118)*'Calcification Rates'!$F$52*0.1)+('Calcification Rates'!$J$52*$A118*'Calcification Rates'!$F$52))*'Calcification Rates'!$H$52</f>
        <v>256.90156687999996</v>
      </c>
      <c r="CI118" s="2">
        <f>((((1-'Calcification Rates'!$J$52)*$A118)*(('Calcification Rates'!$F$52-'Calcification Rates'!$G$52)*0.1))+('Calcification Rates'!$J$52*$A118*('Calcification Rates'!$F$52-'Calcification Rates'!$G$52)))*('Calcification Rates'!$H$52-'Calcification Rates'!$I$52)</f>
        <v>168.17137907537384</v>
      </c>
      <c r="CJ118" s="2">
        <f>((((1-'Calcification Rates'!$J$52)*$A118)*(('Calcification Rates'!$F$52+'Calcification Rates'!$G$52)*0.1))+('Calcification Rates'!$J$52*$A118*('Calcification Rates'!$F$52+'Calcification Rates'!$G$52)))*('Calcification Rates'!$H$52+'Calcification Rates'!$I$52)</f>
        <v>363.45787597624275</v>
      </c>
      <c r="CK118" s="2">
        <f>((((1-'Calcification Rates'!$J$53)*$A118)*'Calcification Rates'!$F$53*0.1)+('Calcification Rates'!$J$53*$A118*'Calcification Rates'!$F$53))*'Calcification Rates'!$H$53</f>
        <v>307.43067170763646</v>
      </c>
      <c r="CL118" s="2">
        <f>((((1-'Calcification Rates'!$J$53)*$A118)*(('Calcification Rates'!$F$53-'Calcification Rates'!$G$53)*0.1))+('Calcification Rates'!$J$53*$A118*('Calcification Rates'!$F$53-'Calcification Rates'!$G$53)))*('Calcification Rates'!$H$53-'Calcification Rates'!$I$53)</f>
        <v>212.76840742751273</v>
      </c>
      <c r="CM118" s="2">
        <f>((((1-'Calcification Rates'!$J$53)*$A118)*(('Calcification Rates'!$F$53+'Calcification Rates'!$G$53)*0.1))+('Calcification Rates'!$J$53*$A118*('Calcification Rates'!$F$53+'Calcification Rates'!$G$53)))*('Calcification Rates'!$H$53+'Calcification Rates'!$I$53)</f>
        <v>419.41302730239045</v>
      </c>
      <c r="CN118" s="2">
        <f>((((1-'Calcification Rates'!$J$54)*$A118)*'Calcification Rates'!$F$54*0.1)+('Calcification Rates'!$J$54*$A118*'Calcification Rates'!$F$54))*'Calcification Rates'!$H$54</f>
        <v>262.10897459146759</v>
      </c>
      <c r="CO118" s="2">
        <f>((((1-'Calcification Rates'!$J$54)*$A118)*(('Calcification Rates'!$F$54-'Calcification Rates'!$G$54)*0.1))+('Calcification Rates'!$J$54*$A118*('Calcification Rates'!$F$54-'Calcification Rates'!$G$54)))*('Calcification Rates'!$H$54-'Calcification Rates'!$I$54)</f>
        <v>187.47040754830982</v>
      </c>
      <c r="CP118" s="2">
        <f>((((1-'Calcification Rates'!$J$54)*$A118)*(('Calcification Rates'!$F$54+'Calcification Rates'!$G$54)*0.1))+('Calcification Rates'!$J$54*$A118*('Calcification Rates'!$F$54+'Calcification Rates'!$G$54)))*('Calcification Rates'!$H$54+'Calcification Rates'!$I$54)</f>
        <v>348.61108774720952</v>
      </c>
      <c r="CQ118" s="2">
        <f>((((1-'Calcification Rates'!$J$55)*$A118)*'Calcification Rates'!$F$55*0.1)+('Calcification Rates'!$J$55*$A118*'Calcification Rates'!$F$55))*'Calcification Rates'!$H$55</f>
        <v>262.12902008541664</v>
      </c>
      <c r="CR118" s="2">
        <f>((((1-'Calcification Rates'!$J$55)*$A118)*(('Calcification Rates'!$F$55-'Calcification Rates'!$G$55)*0.1))+('Calcification Rates'!$J$55*$A118*('Calcification Rates'!$F$55-'Calcification Rates'!$G$55)))*('Calcification Rates'!$H$55-'Calcification Rates'!$I$55)</f>
        <v>191.54449537451711</v>
      </c>
      <c r="CS118" s="2">
        <f>((((1-'Calcification Rates'!$J$55)*$A118)*(('Calcification Rates'!$F$55+'Calcification Rates'!$G$55)*0.1))+('Calcification Rates'!$J$55*$A118*('Calcification Rates'!$F$55+'Calcification Rates'!$G$55)))*('Calcification Rates'!$H$55+'Calcification Rates'!$I$55)</f>
        <v>343.44759944869759</v>
      </c>
      <c r="CT118" s="2">
        <f>((((1-'Calcification Rates'!$J$56)*$A118)*'Calcification Rates'!$F$56*0.1)+('Calcification Rates'!$J$56*$A118*'Calcification Rates'!$F$56))*'Calcification Rates'!$H$56</f>
        <v>253.18930046666662</v>
      </c>
      <c r="CU118" s="2">
        <f>((((1-'Calcification Rates'!$J$56)*$A118)*(('Calcification Rates'!$F$56-'Calcification Rates'!$G$56)*0.1))+('Calcification Rates'!$J$56*$A118*('Calcification Rates'!$F$56-'Calcification Rates'!$G$56)))*('Calcification Rates'!$H$56-'Calcification Rates'!$I$56)</f>
        <v>187.61186211103578</v>
      </c>
      <c r="CV118" s="2">
        <f>((((1-'Calcification Rates'!$J$56)*$A118)*(('Calcification Rates'!$F$56+'Calcification Rates'!$G$56)*0.1))+('Calcification Rates'!$J$56*$A118*('Calcification Rates'!$F$56+'Calcification Rates'!$G$56)))*('Calcification Rates'!$H$56+'Calcification Rates'!$I$56)</f>
        <v>328.41081225822273</v>
      </c>
      <c r="CW118" s="2">
        <f>((((1-'Calcification Rates'!$J$57)*$A118)*'Calcification Rates'!$F$57*0.1)+('Calcification Rates'!$J$57*$A118*'Calcification Rates'!$F$57))*'Calcification Rates'!$H$57</f>
        <v>258.94360274999997</v>
      </c>
      <c r="CX118" s="2">
        <f>((((1-'Calcification Rates'!$J$57)*$A118)*(('Calcification Rates'!$F$57-'Calcification Rates'!$G$57)*0.1))+('Calcification Rates'!$J$57*$A118*('Calcification Rates'!$F$57-'Calcification Rates'!$G$57)))*('Calcification Rates'!$H$57-'Calcification Rates'!$I$57)</f>
        <v>169.57225998497461</v>
      </c>
      <c r="CY118" s="2">
        <f>((((1-'Calcification Rates'!$J$57)*$A118)*(('Calcification Rates'!$F$57+'Calcification Rates'!$G$57)*0.1))+('Calcification Rates'!$J$57*$A118*('Calcification Rates'!$F$57+'Calcification Rates'!$G$57)))*('Calcification Rates'!$H$57+'Calcification Rates'!$I$57)</f>
        <v>364.38840124156735</v>
      </c>
      <c r="CZ118" s="2">
        <f>((((1-'Calcification Rates'!$J$58)*$A118)*'Calcification Rates'!$F$58*0.1)+('Calcification Rates'!$J$58*$A118*'Calcification Rates'!$F$58))*'Calcification Rates'!$H$58</f>
        <v>262.10897459146759</v>
      </c>
      <c r="DA118" s="2">
        <f>((((1-'Calcification Rates'!$J$58)*$A118)*(('Calcification Rates'!$F$58-'Calcification Rates'!$G$58)*0.1))+('Calcification Rates'!$J$58*$A118*('Calcification Rates'!$F$58-'Calcification Rates'!$G$58)))*('Calcification Rates'!$H$58-'Calcification Rates'!$I$58)</f>
        <v>187.47040754830982</v>
      </c>
      <c r="DB118" s="2">
        <f>((((1-'Calcification Rates'!$J$58)*$A118)*(('Calcification Rates'!$F$58+'Calcification Rates'!$G$58)*0.1))+('Calcification Rates'!$J$58*$A118*('Calcification Rates'!$F$58+'Calcification Rates'!$G$58)))*('Calcification Rates'!$H$58+'Calcification Rates'!$I$58)</f>
        <v>348.61108774720952</v>
      </c>
      <c r="DC118" s="2">
        <f>((((1-'Calcification Rates'!$J$59)*$A118)*'Calcification Rates'!$F$59*0.1)+('Calcification Rates'!$J$59*$A118*'Calcification Rates'!$F$59))*'Calcification Rates'!$H$59</f>
        <v>217.28476896000001</v>
      </c>
      <c r="DD118" s="2">
        <f>((((1-'Calcification Rates'!$J$59)*$A118)*(('Calcification Rates'!$F$59-'Calcification Rates'!$G$59)*0.1))+('Calcification Rates'!$J$59*$A118*('Calcification Rates'!$F$59-'Calcification Rates'!$G$59)))*('Calcification Rates'!$H$59-'Calcification Rates'!$I$59)</f>
        <v>168.55863719999996</v>
      </c>
      <c r="DE118" s="2">
        <f>((((1-'Calcification Rates'!$J$59)*$A118)*(('Calcification Rates'!$F$59+'Calcification Rates'!$G$59)*0.1))+('Calcification Rates'!$J$59*$A118*('Calcification Rates'!$F$59+'Calcification Rates'!$G$59)))*('Calcification Rates'!$H$59+'Calcification Rates'!$I$59)</f>
        <v>270.63128976000002</v>
      </c>
      <c r="DF118" s="2">
        <f>((((1-'Calcification Rates'!$J$60)*$A118)*'Calcification Rates'!$F$60*0.1)+('Calcification Rates'!$J$60*$A118*'Calcification Rates'!$F$60))*'Calcification Rates'!$H$60</f>
        <v>282.28905702439022</v>
      </c>
      <c r="DG118" s="2">
        <f>((((1-'Calcification Rates'!$J$60)*$A118)*(('Calcification Rates'!$F$60-'Calcification Rates'!$G$60)*0.1))+('Calcification Rates'!$J$60*$A118*('Calcification Rates'!$F$60-'Calcification Rates'!$G$60)))*('Calcification Rates'!$H$60-'Calcification Rates'!$I$60)</f>
        <v>215.67218329535993</v>
      </c>
      <c r="DH118" s="2">
        <f>((((1-'Calcification Rates'!$J$60)*$A118)*(('Calcification Rates'!$F$60+'Calcification Rates'!$G$60)*0.1))+('Calcification Rates'!$J$60*$A118*('Calcification Rates'!$F$60+'Calcification Rates'!$G$60)))*('Calcification Rates'!$H$60+'Calcification Rates'!$I$60)</f>
        <v>357.5980405215721</v>
      </c>
      <c r="DI118" s="2">
        <f>((((1-'Calcification Rates'!$J$61)*$A118)*'Calcification Rates'!$F$61*0.1)+('Calcification Rates'!$J$61*$A118*'Calcification Rates'!$F$61))*'Calcification Rates'!$H$61</f>
        <v>262.10897459146759</v>
      </c>
      <c r="DJ118" s="2">
        <f>((((1-'Calcification Rates'!$J$61)*$A118)*(('Calcification Rates'!$F$61-'Calcification Rates'!$G$61)*0.1))+('Calcification Rates'!$J$61*$A118*('Calcification Rates'!$F$61-'Calcification Rates'!$G$61)))*('Calcification Rates'!$H$61-'Calcification Rates'!$I$61)</f>
        <v>187.47040754830982</v>
      </c>
      <c r="DK118" s="2">
        <f>((((1-'Calcification Rates'!$J$61)*$A118)*(('Calcification Rates'!$F$61+'Calcification Rates'!$G$61)*0.1))+('Calcification Rates'!$J$61*$A118*('Calcification Rates'!$F$61+'Calcification Rates'!$G$61)))*('Calcification Rates'!$H$61+'Calcification Rates'!$I$61)</f>
        <v>348.61108774720952</v>
      </c>
      <c r="DL118" s="2">
        <f>(2*'Calcification Rates'!$F$62*'Calcification Rates'!$H$62)+0.1*'Calcification Rates'!$F$62*(CV118+(2*'Calcification Rates'!$F$62))*'Calcification Rates'!$H$62</f>
        <v>61.552720562703712</v>
      </c>
      <c r="DM118" s="2">
        <f>(2*('Calcification Rates'!$F$62-'Calcification Rates'!$G$62)*('Calcification Rates'!$H$62-'Calcification Rates'!$I$62))+(0.1*('Calcification Rates'!$F$62-'Calcification Rates'!$G$62)*(CV118+(2*'Calcification Rates'!$F$62-'Calcification Rates'!$G$62)))*('Calcification Rates'!$H$62-'Calcification Rates'!$I$62)</f>
        <v>35.983427136379504</v>
      </c>
      <c r="DN118" s="2">
        <f>(2*('Calcification Rates'!$F$62+'Calcification Rates'!$G$62)*('Calcification Rates'!$H$62+'Calcification Rates'!$I$62))+(0.1*('Calcification Rates'!$F$62+'Calcification Rates'!$G$62)*(CV118+(2*'Calcification Rates'!$F$62+'Calcification Rates'!$G$62)))*('Calcification Rates'!$H$62+'Calcification Rates'!$I$62)</f>
        <v>93.824359555656358</v>
      </c>
      <c r="DO118" s="2">
        <f>((((((((($A118*2)/PI())/2)+'Calcification Rates'!$F$63)^2)*PI())/2))-((((((($A118*2)/PI())/2)^2)*PI())/2)))*'Calcification Rates'!$H$63</f>
        <v>123.18280336310055</v>
      </c>
      <c r="DP118" s="2">
        <f>((((((((($A118*2)/PI())/2)+('Calcification Rates'!$F$63-'Calcification Rates'!$G$63))^2)*PI())/2))-((((((($A118*2)/PI())/2)^2)*PI())/2)))*('Calcification Rates'!$H$63-'Calcification Rates'!$I$63)</f>
        <v>90.79626679050304</v>
      </c>
      <c r="DQ118" s="2">
        <f>((((((((($A118*2)/PI())/2)+('Calcification Rates'!$F$63+'Calcification Rates'!$G$63))^2)*PI())/2))-((((((($A118*2)/PI())/2)^2)*PI())/2)))*('Calcification Rates'!$H$63+'Calcification Rates'!$I$63)</f>
        <v>159.16187380897372</v>
      </c>
      <c r="DR118" s="2">
        <f>(2*'Calcification Rates'!$F$64*'Calcification Rates'!$H$64)+0.1*'Calcification Rates'!$F$64*($A118+(2*'Calcification Rates'!$F$64))*'Calcification Rates'!$H$64</f>
        <v>24.286423827087638</v>
      </c>
      <c r="DS118" s="2">
        <f>(2*('Calcification Rates'!$F$64-'Calcification Rates'!$G$64)*('Calcification Rates'!$H$64-'Calcification Rates'!$I$64))+(0.1*('Calcification Rates'!$F$64-'Calcification Rates'!$G$64)*($A118+(2*'Calcification Rates'!$F$64-'Calcification Rates'!$G$64)))*('Calcification Rates'!$H$64-'Calcification Rates'!$I$64)</f>
        <v>14.177713967644801</v>
      </c>
      <c r="DT118" s="2">
        <f>(2*('Calcification Rates'!$F$64+'Calcification Rates'!$G$64)*('Calcification Rates'!$H$64+'Calcification Rates'!$I$64))+(0.1*('Calcification Rates'!$F$64+'Calcification Rates'!$G$64)*($A118+(2*'Calcification Rates'!$F$64+'Calcification Rates'!$G$64)))*('Calcification Rates'!$H$64+'Calcification Rates'!$I$64)</f>
        <v>37.071705943230633</v>
      </c>
      <c r="DU118" s="2">
        <f>((((((((($A118*2)/PI())/2)+'Calcification Rates'!$F$65)^2)*PI())/2))-((((((($A118*2)/PI())/2)^2)*PI())/2)))*'Calcification Rates'!$H$65</f>
        <v>123.18280336310055</v>
      </c>
      <c r="DV118" s="2">
        <f>((((((((($A118*2)/PI())/2)+('Calcification Rates'!$F$65-'Calcification Rates'!$G$65))^2)*PI())/2))-((((((($A118*2)/PI())/2)^2)*PI())/2)))*('Calcification Rates'!$H$65-'Calcification Rates'!$I$65)</f>
        <v>90.79626679050304</v>
      </c>
      <c r="DW118" s="2">
        <f>((((((((($A118*2)/PI())/2)+('Calcification Rates'!$F$65+'Calcification Rates'!$G$65))^2)*PI())/2))-((((((($A118*2)/PI())/2)^2)*PI())/2)))*('Calcification Rates'!$H$65+'Calcification Rates'!$I$65)</f>
        <v>159.16187380897372</v>
      </c>
      <c r="DX118" s="2">
        <f>(2*'Calcification Rates'!$F$66*'Calcification Rates'!$H$66)+0.1*'Calcification Rates'!$F$66*(DH118+(2*'Calcification Rates'!$F$66))*'Calcification Rates'!$H$66</f>
        <v>66.673457580694347</v>
      </c>
      <c r="DY118" s="2">
        <f>(2*('Calcification Rates'!$F$66-'Calcification Rates'!$G$66)*('Calcification Rates'!$H$66-'Calcification Rates'!$I$66))+(0.1*('Calcification Rates'!$F$66-'Calcification Rates'!$G$66)*(DH118+(2*'Calcification Rates'!$F$66-'Calcification Rates'!$G$66)))*('Calcification Rates'!$H$66-'Calcification Rates'!$I$66)</f>
        <v>38.979735661989153</v>
      </c>
      <c r="DZ118" s="2">
        <f>(2*('Calcification Rates'!$F$66+'Calcification Rates'!$G$66)*('Calcification Rates'!$H$66+'Calcification Rates'!$I$66))+(0.1*('Calcification Rates'!$F$66+'Calcification Rates'!$G$66)*(DH118+(2*'Calcification Rates'!$F$66+'Calcification Rates'!$G$66)))*('Calcification Rates'!$H$66+'Calcification Rates'!$I$66)</f>
        <v>101.6227038956938</v>
      </c>
      <c r="EA118" s="2">
        <f>((((((((($A118*2)/PI())/2)+'Calcification Rates'!$F$67)^2)*PI())/2))-((((((($A118*2)/PI())/2)^2)*PI())/2)))*'Calcification Rates'!$H$67</f>
        <v>123.18280336310055</v>
      </c>
      <c r="EB118" s="2">
        <f>((((((((($A118*2)/PI())/2)+('Calcification Rates'!$F$67-'Calcification Rates'!$G$67))^2)*PI())/2))-((((((($A118*2)/PI())/2)^2)*PI())/2)))*('Calcification Rates'!$H$67-'Calcification Rates'!$I$67)</f>
        <v>90.79626679050304</v>
      </c>
      <c r="EC118" s="2">
        <f>((((((((($A118*2)/PI())/2)+('Calcification Rates'!$F$67+'Calcification Rates'!$G$67))^2)*PI())/2))-((((((($A118*2)/PI())/2)^2)*PI())/2)))*('Calcification Rates'!$H$67+'Calcification Rates'!$I$67)</f>
        <v>159.16187380897372</v>
      </c>
      <c r="ED118" s="2">
        <f>((((((((($A118*2)/PI())/2)+'Calcification Rates'!$F$68)^2)*PI())/2))-((((((($A118*2)/PI())/2)^2)*PI())/2)))*'Calcification Rates'!$H$68</f>
        <v>123.18280336310055</v>
      </c>
      <c r="EE118" s="2">
        <f>((((((((($A118*2)/PI())/2)+('Calcification Rates'!$F$68-'Calcification Rates'!$G$68))^2)*PI())/2))-((((((($A118*2)/PI())/2)^2)*PI())/2)))*('Calcification Rates'!$H$68-'Calcification Rates'!$I$68)</f>
        <v>90.79626679050304</v>
      </c>
      <c r="EF118" s="2">
        <f>((((((((($A118*2)/PI())/2)+('Calcification Rates'!$F$68+'Calcification Rates'!$G$68))^2)*PI())/2))-((((((($A118*2)/PI())/2)^2)*PI())/2)))*('Calcification Rates'!$H$68+'Calcification Rates'!$I$68)</f>
        <v>159.16187380897372</v>
      </c>
      <c r="EG118" s="2">
        <f>((((1-'Calcification Rates'!$J$69)*$A118)*'Calcification Rates'!$F$69*0.1)+('Calcification Rates'!$J$69*$A118*'Calcification Rates'!$F$69))*'Calcification Rates'!$H$69</f>
        <v>35.603526200000012</v>
      </c>
      <c r="EH118" s="2">
        <f>((((1-'Calcification Rates'!$J$69)*EC118)*(('Calcification Rates'!$F$69-'Calcification Rates'!$G$69)*0.1))+('Calcification Rates'!$J$69*EC118*('Calcification Rates'!$F$69-'Calcification Rates'!$G$69)))*('Calcification Rates'!$H$69-'Calcification Rates'!$I$69)</f>
        <v>36.099141645876301</v>
      </c>
      <c r="EI118" s="2">
        <f>((((1-'Calcification Rates'!$J$69)*EC118)*(('Calcification Rates'!$F$69+'Calcification Rates'!$G$69)*0.1))+('Calcification Rates'!$J$69*EC118*('Calcification Rates'!$F$69+'Calcification Rates'!$G$69)))*('Calcification Rates'!$H$69+'Calcification Rates'!$I$69)</f>
        <v>62.959450885874659</v>
      </c>
      <c r="EJ118" s="2">
        <f>(2*'Calcification Rates'!$F$70*'Calcification Rates'!$H$70)+0.1*'Calcification Rates'!$F$70*(DT118+(2*'Calcification Rates'!$F$70))*'Calcification Rates'!$H$70</f>
        <v>10.43889320524819</v>
      </c>
      <c r="EK118" s="2">
        <f>(2*('Calcification Rates'!$F$70-'Calcification Rates'!$G$70)*('Calcification Rates'!$H$70-'Calcification Rates'!$I$70))+(0.1*('Calcification Rates'!$F$70-'Calcification Rates'!$G$70)*(DT118+(2*'Calcification Rates'!$F$70-'Calcification Rates'!$G$70)))*('Calcification Rates'!$H$70-'Calcification Rates'!$I$70)</f>
        <v>6.0750768052428441</v>
      </c>
      <c r="EL118" s="2">
        <f>(2*('Calcification Rates'!$F$70+'Calcification Rates'!$G$70)*('Calcification Rates'!$H$70+'Calcification Rates'!$I$70))+(0.1*('Calcification Rates'!$F$70+'Calcification Rates'!$G$70)*(DT118+(2*'Calcification Rates'!$F$70+'Calcification Rates'!$G$70)))*('Calcification Rates'!$H$70+'Calcification Rates'!$I$70)</f>
        <v>15.983372043457084</v>
      </c>
      <c r="EM118" s="2">
        <f>((((1-'Calcification Rates'!$J$71)*$A118)*'Calcification Rates'!$F$71*0.1)+('Calcification Rates'!$J$71*$A118*'Calcification Rates'!$F$71))*'Calcification Rates'!$H$71</f>
        <v>262.10897459146759</v>
      </c>
      <c r="EN118" s="2">
        <f>((((1-'Calcification Rates'!$J$71)*$A118)*(('Calcification Rates'!$F$71-'Calcification Rates'!$G$71)*0.1))+('Calcification Rates'!$J$71*$A118*('Calcification Rates'!$F$71-'Calcification Rates'!$G$71)))*('Calcification Rates'!$H$71-'Calcification Rates'!$I$71)</f>
        <v>187.47040754830982</v>
      </c>
      <c r="EO118" s="2">
        <f>((((1-'Calcification Rates'!$J$71)*$A118)*(('Calcification Rates'!$F$71+'Calcification Rates'!$G$71)*0.1))+('Calcification Rates'!$J$71*$A118*('Calcification Rates'!$F$71+'Calcification Rates'!$G$71)))*('Calcification Rates'!$H$71+'Calcification Rates'!$I$71)</f>
        <v>348.61108774720952</v>
      </c>
      <c r="EP118" s="2">
        <f>(2*'Calcification Rates'!$F$72*'Calcification Rates'!$H$72)+0.1*'Calcification Rates'!$F$72*($A118+(2*'Calcification Rates'!$F$72))*'Calcification Rates'!$H$72</f>
        <v>24.286423827087638</v>
      </c>
      <c r="EQ118" s="2">
        <f>(2*('Calcification Rates'!$F$72-'Calcification Rates'!$G$72)*('Calcification Rates'!$H$72-'Calcification Rates'!$I$72))+(0.1*('Calcification Rates'!$F$72-'Calcification Rates'!$G$72)*($A118+(2*'Calcification Rates'!$F$72-'Calcification Rates'!$G$72)))*('Calcification Rates'!$H$72-'Calcification Rates'!$I$72)</f>
        <v>14.177713967644801</v>
      </c>
      <c r="ER118" s="2">
        <f>(2*('Calcification Rates'!$F$72+'Calcification Rates'!$G$72)*('Calcification Rates'!$H$72+'Calcification Rates'!$I$72))+(0.1*('Calcification Rates'!$F$72+'Calcification Rates'!$G$72)*($A118+(2*'Calcification Rates'!$F$72+'Calcification Rates'!$G$72)))*('Calcification Rates'!$H$72+'Calcification Rates'!$I$72)</f>
        <v>37.071705943230633</v>
      </c>
      <c r="ES118" s="2">
        <f>$A118*'Calcification Rates'!$F$73*'Calcification Rates'!$H$73</f>
        <v>156.60000000000002</v>
      </c>
      <c r="ET118" s="2">
        <f>$A118*('Calcification Rates'!$F$73-'Calcification Rates'!$G$73)*('Calcification Rates'!$H$73-'Calcification Rates'!$I$73)</f>
        <v>109.64204000000001</v>
      </c>
      <c r="EU118" s="2">
        <f>$A118*('Calcification Rates'!$F$73+'Calcification Rates'!$G$73)*('Calcification Rates'!$H$73+'Calcification Rates'!$I$73)</f>
        <v>211.86704000000003</v>
      </c>
      <c r="EV118" s="2">
        <f>(2*'Calcification Rates'!$F$74*'Calcification Rates'!$H$74)+0.1*'Calcification Rates'!$F$74*($A118+(2*'Calcification Rates'!$F$74))*'Calcification Rates'!$H$74</f>
        <v>24.286423827087638</v>
      </c>
      <c r="EW118" s="2">
        <f>(2*('Calcification Rates'!$F$74-'Calcification Rates'!$G$74)*('Calcification Rates'!$H$74-'Calcification Rates'!$I$74))+(0.1*('Calcification Rates'!$F$74-'Calcification Rates'!$G$74)*($A118+(2*'Calcification Rates'!$F$74-'Calcification Rates'!$G$74)))*('Calcification Rates'!$H$74-'Calcification Rates'!$I$74)</f>
        <v>14.177713967644801</v>
      </c>
      <c r="EX118" s="2">
        <f>(2*('Calcification Rates'!$F$74+'Calcification Rates'!$G$74)*('Calcification Rates'!$H$74+'Calcification Rates'!$I$74))+(0.1*('Calcification Rates'!$F$74+'Calcification Rates'!$G$74)*($A118+(2*'Calcification Rates'!$F$74+'Calcification Rates'!$G$74)))*('Calcification Rates'!$H$74+'Calcification Rates'!$I$74)</f>
        <v>37.071705943230633</v>
      </c>
      <c r="EY118" s="2">
        <f>$A118*'Calcification Rates'!$F$75*'Calcification Rates'!$H$75</f>
        <v>97.801904217687095</v>
      </c>
      <c r="EZ118" s="2">
        <f>$A118*('Calcification Rates'!$F$75-'Calcification Rates'!$G$75)*('Calcification Rates'!$H$75-'Calcification Rates'!$I$75)</f>
        <v>75.922128922506275</v>
      </c>
      <c r="FA118" s="2">
        <f>$A118*('Calcification Rates'!$F$75+'Calcification Rates'!$G$75)*('Calcification Rates'!$H$75+'Calcification Rates'!$I$75)</f>
        <v>122.22620527611299</v>
      </c>
      <c r="FB118" s="2">
        <f>((((1-'Calcification Rates'!$J$76)*$A118)*'Calcification Rates'!$F$76*0.1)+('Calcification Rates'!$J$76*$A118*'Calcification Rates'!$F$76))*'Calcification Rates'!$H$76</f>
        <v>66.962159999999997</v>
      </c>
      <c r="FC118" s="2">
        <f>((((1-'Calcification Rates'!$J$76)*$A118)*(('Calcification Rates'!$F$76-'Calcification Rates'!$G$76)*0.1))+('Calcification Rates'!$J$76*$A118*('Calcification Rates'!$F$76-'Calcification Rates'!$G$76)))*('Calcification Rates'!$H$76-'Calcification Rates'!$I$76)</f>
        <v>46.867559807999996</v>
      </c>
      <c r="FD118" s="2">
        <f>((((1-'Calcification Rates'!$J$76)*$A118)*(('Calcification Rates'!$F$76+'Calcification Rates'!$G$76)*0.1))+('Calcification Rates'!$J$76*$A118*('Calcification Rates'!$F$76+'Calcification Rates'!$G$76)))*('Calcification Rates'!$H$76+'Calcification Rates'!$I$76)</f>
        <v>90.616171007999995</v>
      </c>
      <c r="FE118" s="113">
        <f>$A118*'Calcification Rates'!$F$77*'Calcification Rates'!$H$77</f>
        <v>205.32000000000005</v>
      </c>
      <c r="FF118" s="113">
        <f>$A118*('Calcification Rates'!$F$77-'Calcification Rates'!$G$77)*('Calcification Rates'!$H$77-'Calcification Rates'!$I$77)</f>
        <v>143.48040000000003</v>
      </c>
      <c r="FG118" s="113">
        <f>$A118*('Calcification Rates'!$F$77+'Calcification Rates'!$G$77)*('Calcification Rates'!$H$77+'Calcification Rates'!$I$77)</f>
        <v>278.16800000000006</v>
      </c>
      <c r="FH118" s="113">
        <f>$A118*'Calcification Rates'!$F$81*'Calcification Rates'!$H$81</f>
        <v>20.648</v>
      </c>
      <c r="FI118" s="113">
        <f>$A118*('Calcification Rates'!$F$81-'Calcification Rates'!$G$81)*('Calcification Rates'!$H$81-'Calcification Rates'!$I$81)</f>
        <v>11.715999999999999</v>
      </c>
      <c r="FJ118" s="113">
        <f>$A118*('Calcification Rates'!$F$81+'Calcification Rates'!$G$81)*('Calcification Rates'!$H$81+'Calcification Rates'!$I$81)</f>
        <v>29.580000000000002</v>
      </c>
      <c r="FK118" s="113">
        <f>$A118*'Calcification Rates'!$F$84*'Calcification Rates'!$H$84</f>
        <v>20.648</v>
      </c>
      <c r="FL118" s="113">
        <f>$A118*('Calcification Rates'!$F$84-'Calcification Rates'!$G$84)*('Calcification Rates'!$H$84-'Calcification Rates'!$I$84)</f>
        <v>11.715999999999999</v>
      </c>
      <c r="FM118" s="113">
        <f>$A118*('Calcification Rates'!$F$84+'Calcification Rates'!$G$84)*('Calcification Rates'!$H$84+'Calcification Rates'!$I$84)</f>
        <v>29.580000000000002</v>
      </c>
    </row>
    <row r="119" spans="1:169" x14ac:dyDescent="0.3">
      <c r="A119" s="1">
        <v>117</v>
      </c>
      <c r="B119" s="2">
        <f>((((1-'Calcification Rates'!$J$11)*A119)*'Calcification Rates'!$F$11*0.1)+('Calcification Rates'!$J$11*A119*'Calcification Rates'!$F$11))*'Calcification Rates'!$H$11</f>
        <v>264.36853471725624</v>
      </c>
      <c r="C119" s="2">
        <f>((((1-'Calcification Rates'!$J$11)*A119)*(('Calcification Rates'!$F$11-'Calcification Rates'!$G$11)*0.1))+('Calcification Rates'!$J$11*A119*('Calcification Rates'!$F$11-'Calcification Rates'!$G$11)))*('Calcification Rates'!$H$11-'Calcification Rates'!$I$11)</f>
        <v>189.08653175131252</v>
      </c>
      <c r="D119" s="2">
        <f>((((1-'Calcification Rates'!$J$11)*A119)*(('Calcification Rates'!$F$11+'Calcification Rates'!$G$11)*0.1))+('Calcification Rates'!$J$11*A119*('Calcification Rates'!$F$11+'Calcification Rates'!$G$11)))*('Calcification Rates'!$H$11+'Calcification Rates'!$I$11)</f>
        <v>351.61635574503038</v>
      </c>
      <c r="E119" s="2">
        <f>((((1-'Calcification Rates'!$J$12)*A119)*'Calcification Rates'!$F$12*0.1)+('Calcification Rates'!$J$12*A119*'Calcification Rates'!$F$12))*'Calcification Rates'!$H$12</f>
        <v>45.899370765962466</v>
      </c>
      <c r="F119" s="2">
        <f>((((1-'Calcification Rates'!$J$12)*A119)*(('Calcification Rates'!$F$12-'Calcification Rates'!$G$12)*0.1))+('Calcification Rates'!$J$12*A119*('Calcification Rates'!$F$12-'Calcification Rates'!$G$12)))*('Calcification Rates'!$H$12-'Calcification Rates'!$I$12)</f>
        <v>34.605905820987324</v>
      </c>
      <c r="G119" s="2">
        <f>((((1-'Calcification Rates'!$J$12)*A119)*(('Calcification Rates'!$F$12+'Calcification Rates'!$G$12)*0.1))+('Calcification Rates'!$J$12*A119*('Calcification Rates'!$F$12+'Calcification Rates'!$G$12)))*('Calcification Rates'!$H$12+'Calcification Rates'!$I$12)</f>
        <v>58.632318325534115</v>
      </c>
      <c r="H119" s="2">
        <f>(2*'Calcification Rates'!$F$13*'Calcification Rates'!$H$13)+0.1*'Calcification Rates'!$F$13*(A119+(2*'Calcification Rates'!$F$13))*'Calcification Rates'!$H$13</f>
        <v>24.461868270519794</v>
      </c>
      <c r="I119" s="2">
        <f>(2*('Calcification Rates'!$F$13-'Calcification Rates'!$G$13)*('Calcification Rates'!$H$13-'Calcification Rates'!$I$13))+(0.1*('Calcification Rates'!$F$13-'Calcification Rates'!$G$13)*(A119+(2*'Calcification Rates'!$F$13-'Calcification Rates'!$G$13)))*('Calcification Rates'!$H$13-'Calcification Rates'!$I$13)</f>
        <v>14.280372174809067</v>
      </c>
      <c r="J119" s="2">
        <f>(2*('Calcification Rates'!$F$13+'Calcification Rates'!$G$13)*('Calcification Rates'!$H$13+'Calcification Rates'!$I$13))+(0.1*('Calcification Rates'!$F$13+'Calcification Rates'!$G$13)*(A119+(2*'Calcification Rates'!$F$13+'Calcification Rates'!$G$13)))*('Calcification Rates'!$H$13+'Calcification Rates'!$I$13)</f>
        <v>37.338889393117505</v>
      </c>
      <c r="K119" s="2">
        <f>(2*'Calcification Rates'!$F$14*'Calcification Rates'!$H$14)+0.1*'Calcification Rates'!$F$14*(A119+(2*'Calcification Rates'!$F$14))*'Calcification Rates'!$H$14</f>
        <v>45.405915855637119</v>
      </c>
      <c r="L119" s="2">
        <f>(2*('Calcification Rates'!$F$14-'Calcification Rates'!$G$14)*('Calcification Rates'!$H$14-'Calcification Rates'!$I$14))+(0.1*('Calcification Rates'!$F$14-'Calcification Rates'!$G$14)*(A119+(2*'Calcification Rates'!$F$14-'Calcification Rates'!$G$14)))*('Calcification Rates'!$H$14-'Calcification Rates'!$I$14)</f>
        <v>28.408083981764001</v>
      </c>
      <c r="M119" s="2">
        <f>(2*('Calcification Rates'!$F$14+'Calcification Rates'!$G$14)*('Calcification Rates'!$H$14+'Calcification Rates'!$I$14))+(0.1*('Calcification Rates'!$F$14+'Calcification Rates'!$G$14)*(A119+(2*'Calcification Rates'!$F$14+'Calcification Rates'!$G$14)))*('Calcification Rates'!$H$14+'Calcification Rates'!$I$14)</f>
        <v>66.416858360937709</v>
      </c>
      <c r="N119" s="2">
        <f>((((((((($A119*2)/PI())/2)+'Calcification Rates'!$F$15)^2)*PI())/2))-((((((($A119*2)/PI())/2)^2)*PI())/2)))*'Calcification Rates'!$H$15</f>
        <v>145.0455001983039</v>
      </c>
      <c r="O119" s="2">
        <f>((((((((($A119*2)/PI())/2)+('Calcification Rates'!$F$15-'Calcification Rates'!$G$15))^2)*PI())/2))-((((((($A119*2)/PI())/2)^2)*PI())/2)))*('Calcification Rates'!$H$15-'Calcification Rates'!$I$15)</f>
        <v>110.84155515674675</v>
      </c>
      <c r="P119" s="2">
        <f>((((((((($A119*2)/PI())/2)+('Calcification Rates'!$F$15+'Calcification Rates'!$G$15))^2)*PI())/2))-((((((($A119*2)/PI())/2)^2)*PI())/2)))*('Calcification Rates'!$H$15+'Calcification Rates'!$I$15)</f>
        <v>183.45483495022387</v>
      </c>
      <c r="Q119" s="2">
        <f>(2*'Calcification Rates'!$F$16*'Calcification Rates'!$H$16)+0.1*'Calcification Rates'!$F$16*(A119+(2*'Calcification Rates'!$F$16))*'Calcification Rates'!$H$16</f>
        <v>45.405915855637119</v>
      </c>
      <c r="R119" s="2">
        <f>(2*('Calcification Rates'!$F$16-'Calcification Rates'!$G$16)*('Calcification Rates'!$H$16-'Calcification Rates'!$I$16))+(0.1*('Calcification Rates'!$F$16-'Calcification Rates'!$G$16)*(A119+(2*'Calcification Rates'!$F$16-'Calcification Rates'!$G$16)))*('Calcification Rates'!$H$16-'Calcification Rates'!$I$16)</f>
        <v>28.408083981764001</v>
      </c>
      <c r="S119" s="2">
        <f>(2*('Calcification Rates'!$F$16+'Calcification Rates'!$G$16)*('Calcification Rates'!$H$16+'Calcification Rates'!$I$16))+(0.1*('Calcification Rates'!$F$16+'Calcification Rates'!$G$16)*(A119+(2*'Calcification Rates'!$F$16+'Calcification Rates'!$G$16)))*('Calcification Rates'!$H$16+'Calcification Rates'!$I$16)</f>
        <v>66.416858360937709</v>
      </c>
      <c r="T119" s="2">
        <f>$A119*'Calcification Rates'!$F$17*'Calcification Rates'!$H$17</f>
        <v>143.31242186736168</v>
      </c>
      <c r="U119" s="2">
        <f>$A119*('Calcification Rates'!$F$17-'Calcification Rates'!$G$17)*('Calcification Rates'!$H$17-'Calcification Rates'!$I$17)</f>
        <v>109.72907614609052</v>
      </c>
      <c r="V119" s="2">
        <f>$A119*('Calcification Rates'!$F$17+'Calcification Rates'!$G$17)*('Calcification Rates'!$H$17+'Calcification Rates'!$I$17)</f>
        <v>180.91343519187782</v>
      </c>
      <c r="W119" s="2">
        <f>$A119*'Calcification Rates'!$F$22*'Calcification Rates'!$H$22</f>
        <v>20.826000000000001</v>
      </c>
      <c r="X119" s="2">
        <f>$A119*('Calcification Rates'!$F$22-'Calcification Rates'!$G$22)*('Calcification Rates'!$H$22-'Calcification Rates'!$I$22)</f>
        <v>11.816999999999998</v>
      </c>
      <c r="Y119" s="2">
        <f>$A119*('Calcification Rates'!$F$22+'Calcification Rates'!$G$22)*('Calcification Rates'!$H$22+'Calcification Rates'!$I$22)</f>
        <v>29.835000000000001</v>
      </c>
      <c r="Z119" s="2">
        <f>((((((((($A119*2)/PI())/2)+'Calcification Rates'!$F$25)^2)*PI())/2))-((((((($A119*2)/PI())/2)^2)*PI())/2)))*'Calcification Rates'!$H$25</f>
        <v>216.61077029994243</v>
      </c>
      <c r="AA119" s="2">
        <f>((((((((($A119*2)/PI())/2)+('Calcification Rates'!$F$25-'Calcification Rates'!$G$25))^2)*PI())/2))-((((((($A119*2)/PI())/2)^2)*PI())/2)))*('Calcification Rates'!$H$25-'Calcification Rates'!$I$25)</f>
        <v>95.019541754889076</v>
      </c>
      <c r="AB119" s="2">
        <f>((((((((($A119*2)/PI())/2)+('Calcification Rates'!$F$25+'Calcification Rates'!$G$25))^2)*PI())/2))-((((((($A119*2)/PI())/2)^2)*PI())/2)))*('Calcification Rates'!$H$25+'Calcification Rates'!$I$25)</f>
        <v>339.84794384830246</v>
      </c>
      <c r="AC119" s="2">
        <f>((((((((($A119*2)/PI())/2)+'Calcification Rates'!$F$26)^2)*PI())/2))-((((((($A119*2)/PI())/2)^2)*PI())/2)))*'Calcification Rates'!$H$26</f>
        <v>216.61077029994243</v>
      </c>
      <c r="AD119" s="2">
        <f>((((((((($A119*2)/PI())/2)+('Calcification Rates'!$F$26-'Calcification Rates'!$G$26))^2)*PI())/2))-((((((($A119*2)/PI())/2)^2)*PI())/2)))*('Calcification Rates'!$H$26-'Calcification Rates'!$I$26)</f>
        <v>95.019541754889076</v>
      </c>
      <c r="AE119" s="2">
        <f>((((((((($A119*2)/PI())/2)+('Calcification Rates'!$F$26+'Calcification Rates'!$G$26))^2)*PI())/2))-((((((($A119*2)/PI())/2)^2)*PI())/2)))*('Calcification Rates'!$H$26+'Calcification Rates'!$I$26)</f>
        <v>339.84794384830246</v>
      </c>
      <c r="AF119" s="2">
        <f>((((((((($A119*2)/PI())/2)+'Calcification Rates'!$F$27)^2)*PI())/2))-((((((($A119*2)/PI())/2)^2)*PI())/2)))*'Calcification Rates'!$H$27</f>
        <v>216.61077029994243</v>
      </c>
      <c r="AG119" s="2">
        <f>((((((((($A119*2)/PI())/2)+('Calcification Rates'!$F$27-'Calcification Rates'!$G$27))^2)*PI())/2))-((((((($A119*2)/PI())/2)^2)*PI())/2)))*('Calcification Rates'!$H$27-'Calcification Rates'!$I$27)</f>
        <v>95.019541754889076</v>
      </c>
      <c r="AH119" s="2">
        <f>((((((((($A119*2)/PI())/2)+('Calcification Rates'!$F$27+'Calcification Rates'!$G$27))^2)*PI())/2))-((((((($A119*2)/PI())/2)^2)*PI())/2)))*('Calcification Rates'!$H$27+'Calcification Rates'!$I$27)</f>
        <v>339.84794384830246</v>
      </c>
      <c r="AI119" s="2">
        <f>$A119*'Calcification Rates'!$F$29*'Calcification Rates'!$H$29</f>
        <v>188.80289999999997</v>
      </c>
      <c r="AJ119" s="2">
        <f>$A119*('Calcification Rates'!$F$29-'Calcification Rates'!$G$29)*('Calcification Rates'!$H$29-'Calcification Rates'!$I$29)</f>
        <v>174.69035999999997</v>
      </c>
      <c r="AK119" s="2">
        <f>$A119*('Calcification Rates'!$F$29+'Calcification Rates'!$G$29)*('Calcification Rates'!$H$29+'Calcification Rates'!$I$29)</f>
        <v>202.91543999999996</v>
      </c>
      <c r="AL119" s="2">
        <f>(2*'Calcification Rates'!$F$30*'Calcification Rates'!$H$30)+0.1*'Calcification Rates'!$F$30*($A119+(2*'Calcification Rates'!$F$30))*'Calcification Rates'!$H$30</f>
        <v>24.461868270519794</v>
      </c>
      <c r="AM119" s="2">
        <f>(2*('Calcification Rates'!$F$30-'Calcification Rates'!$G$30)*('Calcification Rates'!$H$30-'Calcification Rates'!$I$30))+(0.1*('Calcification Rates'!$F$30-'Calcification Rates'!$G$30)*($A119+(2*'Calcification Rates'!$F$30-'Calcification Rates'!$G$30)))*('Calcification Rates'!$H$30-'Calcification Rates'!$I$30)</f>
        <v>14.280372174809067</v>
      </c>
      <c r="AN119" s="2">
        <f>(2*('Calcification Rates'!$F$30+'Calcification Rates'!$G$30)*('Calcification Rates'!$H$30+'Calcification Rates'!$I$30))+(0.1*('Calcification Rates'!$F$30+'Calcification Rates'!$G$30)*($A119+(2*'Calcification Rates'!$F$30+'Calcification Rates'!$G$30)))*('Calcification Rates'!$H$30+'Calcification Rates'!$I$30)</f>
        <v>37.338889393117505</v>
      </c>
      <c r="AO119" s="2">
        <f>((((((((($A119*2)/PI())/2)+'Calcification Rates'!$F$31)^2)*PI())/2))-((((((($A119*2)/PI())/2)^2)*PI())/2)))*'Calcification Rates'!$H$31</f>
        <v>386.76246096397688</v>
      </c>
      <c r="AP119" s="2">
        <f>((((((((($A119*2)/PI())/2)+('Calcification Rates'!$F$31-'Calcification Rates'!$G$31))^2)*PI())/2))-((((((($A119*2)/PI())/2)^2)*PI())/2)))*('Calcification Rates'!$H$31-'Calcification Rates'!$I$31)</f>
        <v>241.22733215297745</v>
      </c>
      <c r="AQ119" s="2">
        <f>((((((((($A119*2)/PI())/2)+('Calcification Rates'!$F$31+'Calcification Rates'!$G$31))^2)*PI())/2))-((((((($A119*2)/PI())/2)^2)*PI())/2)))*('Calcification Rates'!$H$31+'Calcification Rates'!$I$31)</f>
        <v>567.47086757734348</v>
      </c>
      <c r="AR119" s="2">
        <f>(2*'Calcification Rates'!$F$32*'Calcification Rates'!$H$32)+0.1*'Calcification Rates'!$F$32*($A119+(2*'Calcification Rates'!$F$32))*'Calcification Rates'!$H$32</f>
        <v>24.461868270519794</v>
      </c>
      <c r="AS119" s="2">
        <f>(2*('Calcification Rates'!$F$32-'Calcification Rates'!$G$32)*('Calcification Rates'!$H$32-'Calcification Rates'!$I$32))+(0.1*('Calcification Rates'!$F$32-'Calcification Rates'!$G$32)*($A119+(2*'Calcification Rates'!$F$32-'Calcification Rates'!$G$32)))*('Calcification Rates'!$H$32-'Calcification Rates'!$I$32)</f>
        <v>14.280372174809067</v>
      </c>
      <c r="AT119" s="2">
        <f>(2*('Calcification Rates'!$F$32+'Calcification Rates'!$G$32)*('Calcification Rates'!$H$32+'Calcification Rates'!$I$32))+(0.1*('Calcification Rates'!$F$32+'Calcification Rates'!$G$32)*($A119+(2*'Calcification Rates'!$F$32+'Calcification Rates'!$G$32)))*('Calcification Rates'!$H$32+'Calcification Rates'!$I$32)</f>
        <v>37.338889393117505</v>
      </c>
      <c r="AU119" s="2">
        <f>((((((((($A119*2)/PI())/2)+'Calcification Rates'!$F$36)^2)*PI())/2))-((((((($A119*2)/PI())/2)^2)*PI())/2)))*'Calcification Rates'!$H$36</f>
        <v>153.12495389866282</v>
      </c>
      <c r="AV119" s="2">
        <f>((((((((($A119*2)/PI())/2)+('Calcification Rates'!$F$36-'Calcification Rates'!$G$36))^2)*PI())/2))-((((((($A119*2)/PI())/2)^2)*PI())/2)))*('Calcification Rates'!$H$36-'Calcification Rates'!$I$36)</f>
        <v>117.62049098237216</v>
      </c>
      <c r="AW119" s="2">
        <f>((((((((($A119*2)/PI())/2)+('Calcification Rates'!$F$36+'Calcification Rates'!$G$36))^2)*PI())/2))-((((((($A119*2)/PI())/2)^2)*PI())/2)))*('Calcification Rates'!$H$36+'Calcification Rates'!$I$36)</f>
        <v>192.57270102615738</v>
      </c>
      <c r="AX119" s="2">
        <f>$A119*'Calcification Rates'!$F$37*'Calcification Rates'!$H$37</f>
        <v>151.21017265151517</v>
      </c>
      <c r="AY119" s="2">
        <f>$A119*('Calcification Rates'!$F$37-'Calcification Rates'!$G$37)*('Calcification Rates'!$H$37-'Calcification Rates'!$I$37)</f>
        <v>116.39681556098353</v>
      </c>
      <c r="AZ119" s="2">
        <f>$A119*('Calcification Rates'!$F$37+'Calcification Rates'!$G$37)*('Calcification Rates'!$H$37+'Calcification Rates'!$I$37)</f>
        <v>189.76173627067678</v>
      </c>
      <c r="BA119" s="2">
        <f>$A119*'Calcification Rates'!$F$38*'Calcification Rates'!$H$38</f>
        <v>225.04661400000003</v>
      </c>
      <c r="BB119" s="2">
        <f>$A119*('Calcification Rates'!$F$38-'Calcification Rates'!$G$38)*('Calcification Rates'!$H$38-'Calcification Rates'!$I$38)</f>
        <v>171.71227745454547</v>
      </c>
      <c r="BC119" s="2">
        <f>$A119*('Calcification Rates'!$F$38+'Calcification Rates'!$G$38)*('Calcification Rates'!$H$38+'Calcification Rates'!$I$38)</f>
        <v>284.59606500000001</v>
      </c>
      <c r="BD119" s="2">
        <f>(2*'Calcification Rates'!$F$39*'Calcification Rates'!$H$39)+0.1*'Calcification Rates'!$F$39*(AN119+(2*'Calcification Rates'!$F$39))*'Calcification Rates'!$H$39</f>
        <v>10.485769056907875</v>
      </c>
      <c r="BE119" s="2">
        <f>(2*('Calcification Rates'!$F$39-'Calcification Rates'!$G$39)*('Calcification Rates'!$H$39-'Calcification Rates'!$I$39))+(0.1*('Calcification Rates'!$F$39-'Calcification Rates'!$G$39)*(AN119+(2*'Calcification Rates'!$F$39-'Calcification Rates'!$G$39)))*('Calcification Rates'!$H$39-'Calcification Rates'!$I$39)</f>
        <v>6.102505379192193</v>
      </c>
      <c r="BF119" s="2">
        <f>(2*('Calcification Rates'!$F$39+'Calcification Rates'!$G$39)*('Calcification Rates'!$H$39+'Calcification Rates'!$I$39))+(0.1*('Calcification Rates'!$F$39+'Calcification Rates'!$G$39)*(AN119+(2*'Calcification Rates'!$F$39+'Calcification Rates'!$G$39)))*('Calcification Rates'!$H$39+'Calcification Rates'!$I$39)</f>
        <v>16.054759039350536</v>
      </c>
      <c r="BG119" s="2">
        <f>((((((((($A119*2)/PI())/2)+'Calcification Rates'!$F$40)^2)*PI())/2))-((((((($A119*2)/PI())/2)^2)*PI())/2)))*'Calcification Rates'!$H$40</f>
        <v>153.12495389866282</v>
      </c>
      <c r="BH119" s="2">
        <f>((((((((($A119*2)/PI())/2)+('Calcification Rates'!$F$40-'Calcification Rates'!$G$40))^2)*PI())/2))-((((((($A119*2)/PI())/2)^2)*PI())/2)))*('Calcification Rates'!$H$40-'Calcification Rates'!$I$40)</f>
        <v>117.62049098237216</v>
      </c>
      <c r="BI119" s="2">
        <f>((((((((($A119*2)/PI())/2)+('Calcification Rates'!$F$40+'Calcification Rates'!$G$40))^2)*PI())/2))-((((((($A119*2)/PI())/2)^2)*PI())/2)))*('Calcification Rates'!$H$40+'Calcification Rates'!$I$40)</f>
        <v>192.57270102615738</v>
      </c>
      <c r="BJ119" s="2">
        <f>((((((((($A119*2)/PI())/2)+'Calcification Rates'!$F$41)^2)*PI())/2))-((((((($A119*2)/PI())/2)^2)*PI())/2)))*'Calcification Rates'!$H$41</f>
        <v>176.25432225360851</v>
      </c>
      <c r="BK119" s="2">
        <f>((((((((($A119*2)/PI())/2)+('Calcification Rates'!$F$41-'Calcification Rates'!$G$41))^2)*PI())/2))-((((((($A119*2)/PI())/2)^2)*PI())/2)))*('Calcification Rates'!$H$41-'Calcification Rates'!$I$41)</f>
        <v>141.67497632087856</v>
      </c>
      <c r="BL119" s="2">
        <f>((((((((($A119*2)/PI())/2)+('Calcification Rates'!$F$41+'Calcification Rates'!$G$41))^2)*PI())/2))-((((((($A119*2)/PI())/2)^2)*PI())/2)))*('Calcification Rates'!$H$41+'Calcification Rates'!$I$41)</f>
        <v>214.20890500631924</v>
      </c>
      <c r="BM119" s="2">
        <f>((((1-'Calcification Rates'!$J$42)*$A119)*'Calcification Rates'!$F$42*0.1)+('Calcification Rates'!$J$42*$A119*'Calcification Rates'!$F$42))*'Calcification Rates'!$H$42</f>
        <v>45.899370765962466</v>
      </c>
      <c r="BN119" s="2">
        <f>((((1-'Calcification Rates'!$J$42)*BI119)*(('Calcification Rates'!$F$42-'Calcification Rates'!$G$42)*0.1))+('Calcification Rates'!$J$42*BI119*('Calcification Rates'!$F$42-'Calcification Rates'!$G$42)))*('Calcification Rates'!$H$42-'Calcification Rates'!$I$42)</f>
        <v>56.958570559011541</v>
      </c>
      <c r="BO119" s="2">
        <f>((((1-'Calcification Rates'!$J$42)*BI119)*(('Calcification Rates'!$F$42+'Calcification Rates'!$G$42)*0.1))+('Calcification Rates'!$J$42*BI119*('Calcification Rates'!$F$42+'Calcification Rates'!$G$42)))*('Calcification Rates'!$H$42+'Calcification Rates'!$I$42)</f>
        <v>96.504135960457845</v>
      </c>
      <c r="BP119" s="2">
        <f>(2*'Calcification Rates'!$F$43*'Calcification Rates'!$H$43)+0.1*'Calcification Rates'!$F$43*($A119+(2*'Calcification Rates'!$F$43))*'Calcification Rates'!$H$43</f>
        <v>24.461868270519794</v>
      </c>
      <c r="BQ119" s="2">
        <f>(2*('Calcification Rates'!$F$43-'Calcification Rates'!$G$43)*('Calcification Rates'!$H$43-'Calcification Rates'!$I$43))+(0.1*('Calcification Rates'!$F$43-'Calcification Rates'!$G$43)*($A119+(2*'Calcification Rates'!$F$43-'Calcification Rates'!$G$43)))*('Calcification Rates'!$H$43-'Calcification Rates'!$I$43)</f>
        <v>14.280372174809067</v>
      </c>
      <c r="BR119" s="2">
        <f>(2*('Calcification Rates'!$F$43+'Calcification Rates'!$G$43)*('Calcification Rates'!$H$43+'Calcification Rates'!$I$43))+(0.1*('Calcification Rates'!$F$43+'Calcification Rates'!$G$43)*($A119+(2*'Calcification Rates'!$F$43+'Calcification Rates'!$G$43)))*('Calcification Rates'!$H$43+'Calcification Rates'!$I$43)</f>
        <v>37.338889393117505</v>
      </c>
      <c r="BS119" s="2">
        <f>$A119*'Calcification Rates'!$F$44*'Calcification Rates'!$H$44</f>
        <v>186.76814000000002</v>
      </c>
      <c r="BT119" s="2">
        <f>$A119*('Calcification Rates'!$F$44-'Calcification Rates'!$G$44)*('Calcification Rates'!$H$44-'Calcification Rates'!$I$44)</f>
        <v>138.98296961617021</v>
      </c>
      <c r="BU119" s="2">
        <f>$A119*('Calcification Rates'!$F$44+'Calcification Rates'!$G$44)*('Calcification Rates'!$H$44+'Calcification Rates'!$I$44)</f>
        <v>239.92202223041988</v>
      </c>
      <c r="BV119" s="2">
        <f>(2*'Calcification Rates'!$F$45*'Calcification Rates'!$H$45)+0.1*'Calcification Rates'!$F$45*($A119+(2*'Calcification Rates'!$F$45))*'Calcification Rates'!$H$45</f>
        <v>24.461868270519794</v>
      </c>
      <c r="BW119" s="2">
        <f>(2*('Calcification Rates'!$F$45-'Calcification Rates'!$G$45)*('Calcification Rates'!$H$45-'Calcification Rates'!$I$45))+(0.1*('Calcification Rates'!$F$45-'Calcification Rates'!$G$45)*($A119+(2*'Calcification Rates'!$F$45-'Calcification Rates'!$G$45)))*('Calcification Rates'!$H$45-'Calcification Rates'!$I$45)</f>
        <v>14.280372174809067</v>
      </c>
      <c r="BX119" s="2">
        <f>(2*('Calcification Rates'!$F$45+'Calcification Rates'!$G$45)*('Calcification Rates'!$H$45+'Calcification Rates'!$I$45))+(0.1*('Calcification Rates'!$F$45+'Calcification Rates'!$G$45)*($A119+(2*'Calcification Rates'!$F$45+'Calcification Rates'!$G$45)))*('Calcification Rates'!$H$45+'Calcification Rates'!$I$45)</f>
        <v>37.338889393117505</v>
      </c>
      <c r="BY119" s="2">
        <f>$A119*'Calcification Rates'!$F$46*'Calcification Rates'!$H$46</f>
        <v>47.455200000000005</v>
      </c>
      <c r="BZ119" s="2">
        <f>$A119*('Calcification Rates'!$F$46-'Calcification Rates'!$G$46)*('Calcification Rates'!$H$46-'Calcification Rates'!$I$46)</f>
        <v>36.600524999999998</v>
      </c>
      <c r="CA119" s="2">
        <f>$A119*('Calcification Rates'!$F$46+'Calcification Rates'!$G$46)*('Calcification Rates'!$H$46+'Calcification Rates'!$I$46)</f>
        <v>59.415525000000009</v>
      </c>
      <c r="CB119" s="2">
        <f>(2*'Calcification Rates'!$F$47*'Calcification Rates'!$H$47)+0.1*'Calcification Rates'!$F$47*(BL119+(2*'Calcification Rates'!$F$47))*'Calcification Rates'!$H$47</f>
        <v>41.516630506002798</v>
      </c>
      <c r="CC119" s="2">
        <f>(2*('Calcification Rates'!$F$47-'Calcification Rates'!$G$47)*('Calcification Rates'!$H$47-'Calcification Rates'!$I$47))+(0.1*('Calcification Rates'!$F$47-'Calcification Rates'!$G$47)*(BL119+(2*'Calcification Rates'!$F$47-'Calcification Rates'!$G$47)))*('Calcification Rates'!$H$47-'Calcification Rates'!$I$47)</f>
        <v>24.259664083159272</v>
      </c>
      <c r="CD119" s="2">
        <f>(2*('Calcification Rates'!$F$47+'Calcification Rates'!$G$47)*('Calcification Rates'!$H$47+'Calcification Rates'!$I$47))+(0.1*('Calcification Rates'!$F$47+'Calcification Rates'!$G$47)*(BL119+(2*'Calcification Rates'!$F$47+'Calcification Rates'!$G$47)))*('Calcification Rates'!$H$47+'Calcification Rates'!$I$47)</f>
        <v>63.311499992431607</v>
      </c>
      <c r="CE119" s="2">
        <f>(2*'Calcification Rates'!$F$48*'Calcification Rates'!$H$48)+0.1*'Calcification Rates'!$F$48*($A119+(2*'Calcification Rates'!$F$48))*'Calcification Rates'!$H$48</f>
        <v>24.461868270519794</v>
      </c>
      <c r="CF119" s="2">
        <f>(2*('Calcification Rates'!$F$48-'Calcification Rates'!$G$48)*('Calcification Rates'!$H$48-'Calcification Rates'!$I$48))+(0.1*('Calcification Rates'!$F$48-'Calcification Rates'!$G$48)*($A119+(2*'Calcification Rates'!$F$48-'Calcification Rates'!$G$48)))*('Calcification Rates'!$H$48-'Calcification Rates'!$I$48)</f>
        <v>14.280372174809067</v>
      </c>
      <c r="CG119" s="2">
        <f>(2*('Calcification Rates'!$F$48+'Calcification Rates'!$G$48)*('Calcification Rates'!$H$48+'Calcification Rates'!$I$48))+(0.1*('Calcification Rates'!$F$48+'Calcification Rates'!$G$48)*($A119+(2*'Calcification Rates'!$F$48+'Calcification Rates'!$G$48)))*('Calcification Rates'!$H$48+'Calcification Rates'!$I$48)</f>
        <v>37.338889393117505</v>
      </c>
      <c r="CH119" s="2">
        <f>((((1-'Calcification Rates'!$J$52)*$A119)*'Calcification Rates'!$F$52*0.1)+('Calcification Rates'!$J$52*$A119*'Calcification Rates'!$F$52))*'Calcification Rates'!$H$52</f>
        <v>259.11623556000001</v>
      </c>
      <c r="CI119" s="2">
        <f>((((1-'Calcification Rates'!$J$52)*$A119)*(('Calcification Rates'!$F$52-'Calcification Rates'!$G$52)*0.1))+('Calcification Rates'!$J$52*$A119*('Calcification Rates'!$F$52-'Calcification Rates'!$G$52)))*('Calcification Rates'!$H$52-'Calcification Rates'!$I$52)</f>
        <v>169.621132343265</v>
      </c>
      <c r="CJ119" s="2">
        <f>((((1-'Calcification Rates'!$J$52)*$A119)*(('Calcification Rates'!$F$52+'Calcification Rates'!$G$52)*0.1))+('Calcification Rates'!$J$52*$A119*('Calcification Rates'!$F$52+'Calcification Rates'!$G$52)))*('Calcification Rates'!$H$52+'Calcification Rates'!$I$52)</f>
        <v>366.59113352776205</v>
      </c>
      <c r="CK119" s="2">
        <f>((((1-'Calcification Rates'!$J$53)*$A119)*'Calcification Rates'!$F$53*0.1)+('Calcification Rates'!$J$53*$A119*'Calcification Rates'!$F$53))*'Calcification Rates'!$H$53</f>
        <v>310.08093611890916</v>
      </c>
      <c r="CL119" s="2">
        <f>((((1-'Calcification Rates'!$J$53)*$A119)*(('Calcification Rates'!$F$53-'Calcification Rates'!$G$53)*0.1))+('Calcification Rates'!$J$53*$A119*('Calcification Rates'!$F$53-'Calcification Rates'!$G$53)))*('Calcification Rates'!$H$53-'Calcification Rates'!$I$53)</f>
        <v>214.60261783637063</v>
      </c>
      <c r="CM119" s="2">
        <f>((((1-'Calcification Rates'!$J$53)*$A119)*(('Calcification Rates'!$F$53+'Calcification Rates'!$G$53)*0.1))+('Calcification Rates'!$J$53*$A119*('Calcification Rates'!$F$53+'Calcification Rates'!$G$53)))*('Calcification Rates'!$H$53+'Calcification Rates'!$I$53)</f>
        <v>423.0286568481007</v>
      </c>
      <c r="CN119" s="2">
        <f>((((1-'Calcification Rates'!$J$54)*$A119)*'Calcification Rates'!$F$54*0.1)+('Calcification Rates'!$J$54*$A119*'Calcification Rates'!$F$54))*'Calcification Rates'!$H$54</f>
        <v>264.36853471725624</v>
      </c>
      <c r="CO119" s="2">
        <f>((((1-'Calcification Rates'!$J$54)*$A119)*(('Calcification Rates'!$F$54-'Calcification Rates'!$G$54)*0.1))+('Calcification Rates'!$J$54*$A119*('Calcification Rates'!$F$54-'Calcification Rates'!$G$54)))*('Calcification Rates'!$H$54-'Calcification Rates'!$I$54)</f>
        <v>189.08653175131252</v>
      </c>
      <c r="CP119" s="2">
        <f>((((1-'Calcification Rates'!$J$54)*$A119)*(('Calcification Rates'!$F$54+'Calcification Rates'!$G$54)*0.1))+('Calcification Rates'!$J$54*$A119*('Calcification Rates'!$F$54+'Calcification Rates'!$G$54)))*('Calcification Rates'!$H$54+'Calcification Rates'!$I$54)</f>
        <v>351.61635574503038</v>
      </c>
      <c r="CQ119" s="2">
        <f>((((1-'Calcification Rates'!$J$55)*$A119)*'Calcification Rates'!$F$55*0.1)+('Calcification Rates'!$J$55*$A119*'Calcification Rates'!$F$55))*'Calcification Rates'!$H$55</f>
        <v>264.38875301718753</v>
      </c>
      <c r="CR119" s="2">
        <f>((((1-'Calcification Rates'!$J$55)*$A119)*(('Calcification Rates'!$F$55-'Calcification Rates'!$G$55)*0.1))+('Calcification Rates'!$J$55*$A119*('Calcification Rates'!$F$55-'Calcification Rates'!$G$55)))*('Calcification Rates'!$H$55-'Calcification Rates'!$I$55)</f>
        <v>193.19574102429743</v>
      </c>
      <c r="CS119" s="2">
        <f>((((1-'Calcification Rates'!$J$55)*$A119)*(('Calcification Rates'!$F$55+'Calcification Rates'!$G$55)*0.1))+('Calcification Rates'!$J$55*$A119*('Calcification Rates'!$F$55+'Calcification Rates'!$G$55)))*('Calcification Rates'!$H$55+'Calcification Rates'!$I$55)</f>
        <v>346.40835461635885</v>
      </c>
      <c r="CT119" s="2">
        <f>((((1-'Calcification Rates'!$J$56)*$A119)*'Calcification Rates'!$F$56*0.1)+('Calcification Rates'!$J$56*$A119*'Calcification Rates'!$F$56))*'Calcification Rates'!$H$56</f>
        <v>255.37196685000004</v>
      </c>
      <c r="CU119" s="2">
        <f>((((1-'Calcification Rates'!$J$56)*$A119)*(('Calcification Rates'!$F$56-'Calcification Rates'!$G$56)*0.1))+('Calcification Rates'!$J$56*$A119*('Calcification Rates'!$F$56-'Calcification Rates'!$G$56)))*('Calcification Rates'!$H$56-'Calcification Rates'!$I$56)</f>
        <v>189.22920574992401</v>
      </c>
      <c r="CV119" s="2">
        <f>((((1-'Calcification Rates'!$J$56)*$A119)*(('Calcification Rates'!$F$56+'Calcification Rates'!$G$56)*0.1))+('Calcification Rates'!$J$56*$A119*('Calcification Rates'!$F$56+'Calcification Rates'!$G$56)))*('Calcification Rates'!$H$56+'Calcification Rates'!$I$56)</f>
        <v>331.24193995010398</v>
      </c>
      <c r="CW119" s="2">
        <f>((((1-'Calcification Rates'!$J$57)*$A119)*'Calcification Rates'!$F$57*0.1)+('Calcification Rates'!$J$57*$A119*'Calcification Rates'!$F$57))*'Calcification Rates'!$H$57</f>
        <v>261.17587518750003</v>
      </c>
      <c r="CX119" s="2">
        <f>((((1-'Calcification Rates'!$J$57)*$A119)*(('Calcification Rates'!$F$57-'Calcification Rates'!$G$57)*0.1))+('Calcification Rates'!$J$57*$A119*('Calcification Rates'!$F$57-'Calcification Rates'!$G$57)))*('Calcification Rates'!$H$57-'Calcification Rates'!$I$57)</f>
        <v>171.03408981243129</v>
      </c>
      <c r="CY119" s="2">
        <f>((((1-'Calcification Rates'!$J$57)*$A119)*(('Calcification Rates'!$F$57+'Calcification Rates'!$G$57)*0.1))+('Calcification Rates'!$J$57*$A119*('Calcification Rates'!$F$57+'Calcification Rates'!$G$57)))*('Calcification Rates'!$H$57+'Calcification Rates'!$I$57)</f>
        <v>367.5296805626154</v>
      </c>
      <c r="CZ119" s="2">
        <f>((((1-'Calcification Rates'!$J$58)*$A119)*'Calcification Rates'!$F$58*0.1)+('Calcification Rates'!$J$58*$A119*'Calcification Rates'!$F$58))*'Calcification Rates'!$H$58</f>
        <v>264.36853471725624</v>
      </c>
      <c r="DA119" s="2">
        <f>((((1-'Calcification Rates'!$J$58)*$A119)*(('Calcification Rates'!$F$58-'Calcification Rates'!$G$58)*0.1))+('Calcification Rates'!$J$58*$A119*('Calcification Rates'!$F$58-'Calcification Rates'!$G$58)))*('Calcification Rates'!$H$58-'Calcification Rates'!$I$58)</f>
        <v>189.08653175131252</v>
      </c>
      <c r="DB119" s="2">
        <f>((((1-'Calcification Rates'!$J$58)*$A119)*(('Calcification Rates'!$F$58+'Calcification Rates'!$G$58)*0.1))+('Calcification Rates'!$J$58*$A119*('Calcification Rates'!$F$58+'Calcification Rates'!$G$58)))*('Calcification Rates'!$H$58+'Calcification Rates'!$I$58)</f>
        <v>351.61635574503038</v>
      </c>
      <c r="DC119" s="2">
        <f>((((1-'Calcification Rates'!$J$59)*$A119)*'Calcification Rates'!$F$59*0.1)+('Calcification Rates'!$J$59*$A119*'Calcification Rates'!$F$59))*'Calcification Rates'!$H$59</f>
        <v>219.15791351999999</v>
      </c>
      <c r="DD119" s="2">
        <f>((((1-'Calcification Rates'!$J$59)*$A119)*(('Calcification Rates'!$F$59-'Calcification Rates'!$G$59)*0.1))+('Calcification Rates'!$J$59*$A119*('Calcification Rates'!$F$59-'Calcification Rates'!$G$59)))*('Calcification Rates'!$H$59-'Calcification Rates'!$I$59)</f>
        <v>170.01172889999998</v>
      </c>
      <c r="DE119" s="2">
        <f>((((1-'Calcification Rates'!$J$59)*$A119)*(('Calcification Rates'!$F$59+'Calcification Rates'!$G$59)*0.1))+('Calcification Rates'!$J$59*$A119*('Calcification Rates'!$F$59+'Calcification Rates'!$G$59)))*('Calcification Rates'!$H$59+'Calcification Rates'!$I$59)</f>
        <v>272.96431812000003</v>
      </c>
      <c r="DF119" s="2">
        <f>((((1-'Calcification Rates'!$J$60)*$A119)*'Calcification Rates'!$F$60*0.1)+('Calcification Rates'!$J$60*$A119*'Calcification Rates'!$F$60))*'Calcification Rates'!$H$60</f>
        <v>284.7225833780488</v>
      </c>
      <c r="DG119" s="2">
        <f>((((1-'Calcification Rates'!$J$60)*$A119)*(('Calcification Rates'!$F$60-'Calcification Rates'!$G$60)*0.1))+('Calcification Rates'!$J$60*$A119*('Calcification Rates'!$F$60-'Calcification Rates'!$G$60)))*('Calcification Rates'!$H$60-'Calcification Rates'!$I$60)</f>
        <v>217.53142625480271</v>
      </c>
      <c r="DH119" s="2">
        <f>((((1-'Calcification Rates'!$J$60)*$A119)*(('Calcification Rates'!$F$60+'Calcification Rates'!$G$60)*0.1))+('Calcification Rates'!$J$60*$A119*('Calcification Rates'!$F$60+'Calcification Rates'!$G$60)))*('Calcification Rates'!$H$60+'Calcification Rates'!$I$60)</f>
        <v>360.68078225020645</v>
      </c>
      <c r="DI119" s="2">
        <f>((((1-'Calcification Rates'!$J$61)*$A119)*'Calcification Rates'!$F$61*0.1)+('Calcification Rates'!$J$61*$A119*'Calcification Rates'!$F$61))*'Calcification Rates'!$H$61</f>
        <v>264.36853471725624</v>
      </c>
      <c r="DJ119" s="2">
        <f>((((1-'Calcification Rates'!$J$61)*$A119)*(('Calcification Rates'!$F$61-'Calcification Rates'!$G$61)*0.1))+('Calcification Rates'!$J$61*$A119*('Calcification Rates'!$F$61-'Calcification Rates'!$G$61)))*('Calcification Rates'!$H$61-'Calcification Rates'!$I$61)</f>
        <v>189.08653175131252</v>
      </c>
      <c r="DK119" s="2">
        <f>((((1-'Calcification Rates'!$J$61)*$A119)*(('Calcification Rates'!$F$61+'Calcification Rates'!$G$61)*0.1))+('Calcification Rates'!$J$61*$A119*('Calcification Rates'!$F$61+'Calcification Rates'!$G$61)))*('Calcification Rates'!$H$61+'Calcification Rates'!$I$61)</f>
        <v>351.61635574503038</v>
      </c>
      <c r="DL119" s="2">
        <f>(2*'Calcification Rates'!$F$62*'Calcification Rates'!$H$62)+0.1*'Calcification Rates'!$F$62*(CV119+(2*'Calcification Rates'!$F$62))*'Calcification Rates'!$H$62</f>
        <v>62.049426184891182</v>
      </c>
      <c r="DM119" s="2">
        <f>(2*('Calcification Rates'!$F$62-'Calcification Rates'!$G$62)*('Calcification Rates'!$H$62-'Calcification Rates'!$I$62))+(0.1*('Calcification Rates'!$F$62-'Calcification Rates'!$G$62)*(CV119+(2*'Calcification Rates'!$F$62-'Calcification Rates'!$G$62)))*('Calcification Rates'!$H$62-'Calcification Rates'!$I$62)</f>
        <v>36.274065629481143</v>
      </c>
      <c r="DN119" s="2">
        <f>(2*('Calcification Rates'!$F$62+'Calcification Rates'!$G$62)*('Calcification Rates'!$H$62+'Calcification Rates'!$I$62))+(0.1*('Calcification Rates'!$F$62+'Calcification Rates'!$G$62)*(CV119+(2*'Calcification Rates'!$F$62+'Calcification Rates'!$G$62)))*('Calcification Rates'!$H$62+'Calcification Rates'!$I$62)</f>
        <v>94.580790019443455</v>
      </c>
      <c r="DO119" s="2">
        <f>((((((((($A119*2)/PI())/2)+'Calcification Rates'!$F$63)^2)*PI())/2))-((((((($A119*2)/PI())/2)^2)*PI())/2)))*'Calcification Rates'!$H$63</f>
        <v>124.23176764881495</v>
      </c>
      <c r="DP119" s="2">
        <f>((((((((($A119*2)/PI())/2)+('Calcification Rates'!$F$63-'Calcification Rates'!$G$63))^2)*PI())/2))-((((((($A119*2)/PI())/2)^2)*PI())/2)))*('Calcification Rates'!$H$63-'Calcification Rates'!$I$63)</f>
        <v>91.571412790503189</v>
      </c>
      <c r="DQ119" s="2">
        <f>((((((((($A119*2)/PI())/2)+('Calcification Rates'!$F$63+'Calcification Rates'!$G$63))^2)*PI())/2))-((((((($A119*2)/PI())/2)^2)*PI())/2)))*('Calcification Rates'!$H$63+'Calcification Rates'!$I$63)</f>
        <v>160.51378314230715</v>
      </c>
      <c r="DR119" s="2">
        <f>(2*'Calcification Rates'!$F$64*'Calcification Rates'!$H$64)+0.1*'Calcification Rates'!$F$64*($A119+(2*'Calcification Rates'!$F$64))*'Calcification Rates'!$H$64</f>
        <v>24.461868270519794</v>
      </c>
      <c r="DS119" s="2">
        <f>(2*('Calcification Rates'!$F$64-'Calcification Rates'!$G$64)*('Calcification Rates'!$H$64-'Calcification Rates'!$I$64))+(0.1*('Calcification Rates'!$F$64-'Calcification Rates'!$G$64)*($A119+(2*'Calcification Rates'!$F$64-'Calcification Rates'!$G$64)))*('Calcification Rates'!$H$64-'Calcification Rates'!$I$64)</f>
        <v>14.280372174809067</v>
      </c>
      <c r="DT119" s="2">
        <f>(2*('Calcification Rates'!$F$64+'Calcification Rates'!$G$64)*('Calcification Rates'!$H$64+'Calcification Rates'!$I$64))+(0.1*('Calcification Rates'!$F$64+'Calcification Rates'!$G$64)*($A119+(2*'Calcification Rates'!$F$64+'Calcification Rates'!$G$64)))*('Calcification Rates'!$H$64+'Calcification Rates'!$I$64)</f>
        <v>37.338889393117505</v>
      </c>
      <c r="DU119" s="2">
        <f>((((((((($A119*2)/PI())/2)+'Calcification Rates'!$F$65)^2)*PI())/2))-((((((($A119*2)/PI())/2)^2)*PI())/2)))*'Calcification Rates'!$H$65</f>
        <v>124.23176764881495</v>
      </c>
      <c r="DV119" s="2">
        <f>((((((((($A119*2)/PI())/2)+('Calcification Rates'!$F$65-'Calcification Rates'!$G$65))^2)*PI())/2))-((((((($A119*2)/PI())/2)^2)*PI())/2)))*('Calcification Rates'!$H$65-'Calcification Rates'!$I$65)</f>
        <v>91.571412790503189</v>
      </c>
      <c r="DW119" s="2">
        <f>((((((((($A119*2)/PI())/2)+('Calcification Rates'!$F$65+'Calcification Rates'!$G$65))^2)*PI())/2))-((((((($A119*2)/PI())/2)^2)*PI())/2)))*('Calcification Rates'!$H$65+'Calcification Rates'!$I$65)</f>
        <v>160.51378314230715</v>
      </c>
      <c r="DX119" s="2">
        <f>(2*'Calcification Rates'!$F$66*'Calcification Rates'!$H$66)+0.1*'Calcification Rates'!$F$66*(DH119+(2*'Calcification Rates'!$F$66))*'Calcification Rates'!$H$66</f>
        <v>67.214307487519676</v>
      </c>
      <c r="DY119" s="2">
        <f>(2*('Calcification Rates'!$F$66-'Calcification Rates'!$G$66)*('Calcification Rates'!$H$66-'Calcification Rates'!$I$66))+(0.1*('Calcification Rates'!$F$66-'Calcification Rates'!$G$66)*(DH119+(2*'Calcification Rates'!$F$66-'Calcification Rates'!$G$66)))*('Calcification Rates'!$H$66-'Calcification Rates'!$I$66)</f>
        <v>39.296204401001226</v>
      </c>
      <c r="DZ119" s="2">
        <f>(2*('Calcification Rates'!$F$66+'Calcification Rates'!$G$66)*('Calcification Rates'!$H$66+'Calcification Rates'!$I$66))+(0.1*('Calcification Rates'!$F$66+'Calcification Rates'!$G$66)*(DH119+(2*'Calcification Rates'!$F$66+'Calcification Rates'!$G$66)))*('Calcification Rates'!$H$66+'Calcification Rates'!$I$66)</f>
        <v>102.44636146586056</v>
      </c>
      <c r="EA119" s="2">
        <f>((((((((($A119*2)/PI())/2)+'Calcification Rates'!$F$67)^2)*PI())/2))-((((((($A119*2)/PI())/2)^2)*PI())/2)))*'Calcification Rates'!$H$67</f>
        <v>124.23176764881495</v>
      </c>
      <c r="EB119" s="2">
        <f>((((((((($A119*2)/PI())/2)+('Calcification Rates'!$F$67-'Calcification Rates'!$G$67))^2)*PI())/2))-((((((($A119*2)/PI())/2)^2)*PI())/2)))*('Calcification Rates'!$H$67-'Calcification Rates'!$I$67)</f>
        <v>91.571412790503189</v>
      </c>
      <c r="EC119" s="2">
        <f>((((((((($A119*2)/PI())/2)+('Calcification Rates'!$F$67+'Calcification Rates'!$G$67))^2)*PI())/2))-((((((($A119*2)/PI())/2)^2)*PI())/2)))*('Calcification Rates'!$H$67+'Calcification Rates'!$I$67)</f>
        <v>160.51378314230715</v>
      </c>
      <c r="ED119" s="2">
        <f>((((((((($A119*2)/PI())/2)+'Calcification Rates'!$F$68)^2)*PI())/2))-((((((($A119*2)/PI())/2)^2)*PI())/2)))*'Calcification Rates'!$H$68</f>
        <v>124.23176764881495</v>
      </c>
      <c r="EE119" s="2">
        <f>((((((((($A119*2)/PI())/2)+('Calcification Rates'!$F$68-'Calcification Rates'!$G$68))^2)*PI())/2))-((((((($A119*2)/PI())/2)^2)*PI())/2)))*('Calcification Rates'!$H$68-'Calcification Rates'!$I$68)</f>
        <v>91.571412790503189</v>
      </c>
      <c r="EF119" s="2">
        <f>((((((((($A119*2)/PI())/2)+('Calcification Rates'!$F$68+'Calcification Rates'!$G$68))^2)*PI())/2))-((((((($A119*2)/PI())/2)^2)*PI())/2)))*('Calcification Rates'!$H$68+'Calcification Rates'!$I$68)</f>
        <v>160.51378314230715</v>
      </c>
      <c r="EG119" s="2">
        <f>((((1-'Calcification Rates'!$J$69)*$A119)*'Calcification Rates'!$F$69*0.1)+('Calcification Rates'!$J$69*$A119*'Calcification Rates'!$F$69))*'Calcification Rates'!$H$69</f>
        <v>35.910453150000009</v>
      </c>
      <c r="EH119" s="2">
        <f>((((1-'Calcification Rates'!$J$69)*EC119)*(('Calcification Rates'!$F$69-'Calcification Rates'!$G$69)*0.1))+('Calcification Rates'!$J$69*EC119*('Calcification Rates'!$F$69-'Calcification Rates'!$G$69)))*('Calcification Rates'!$H$69-'Calcification Rates'!$I$69)</f>
        <v>36.405765118875621</v>
      </c>
      <c r="EI119" s="2">
        <f>((((1-'Calcification Rates'!$J$69)*EC119)*(('Calcification Rates'!$F$69+'Calcification Rates'!$G$69)*0.1))+('Calcification Rates'!$J$69*EC119*('Calcification Rates'!$F$69+'Calcification Rates'!$G$69)))*('Calcification Rates'!$H$69+'Calcification Rates'!$I$69)</f>
        <v>63.494223864083729</v>
      </c>
      <c r="EJ119" s="2">
        <f>(2*'Calcification Rates'!$F$70*'Calcification Rates'!$H$70)+0.1*'Calcification Rates'!$F$70*(DT119+(2*'Calcification Rates'!$F$70))*'Calcification Rates'!$H$70</f>
        <v>10.485769056907875</v>
      </c>
      <c r="EK119" s="2">
        <f>(2*('Calcification Rates'!$F$70-'Calcification Rates'!$G$70)*('Calcification Rates'!$H$70-'Calcification Rates'!$I$70))+(0.1*('Calcification Rates'!$F$70-'Calcification Rates'!$G$70)*(DT119+(2*'Calcification Rates'!$F$70-'Calcification Rates'!$G$70)))*('Calcification Rates'!$H$70-'Calcification Rates'!$I$70)</f>
        <v>6.102505379192193</v>
      </c>
      <c r="EL119" s="2">
        <f>(2*('Calcification Rates'!$F$70+'Calcification Rates'!$G$70)*('Calcification Rates'!$H$70+'Calcification Rates'!$I$70))+(0.1*('Calcification Rates'!$F$70+'Calcification Rates'!$G$70)*(DT119+(2*'Calcification Rates'!$F$70+'Calcification Rates'!$G$70)))*('Calcification Rates'!$H$70+'Calcification Rates'!$I$70)</f>
        <v>16.054759039350536</v>
      </c>
      <c r="EM119" s="2">
        <f>((((1-'Calcification Rates'!$J$71)*$A119)*'Calcification Rates'!$F$71*0.1)+('Calcification Rates'!$J$71*$A119*'Calcification Rates'!$F$71))*'Calcification Rates'!$H$71</f>
        <v>264.36853471725624</v>
      </c>
      <c r="EN119" s="2">
        <f>((((1-'Calcification Rates'!$J$71)*$A119)*(('Calcification Rates'!$F$71-'Calcification Rates'!$G$71)*0.1))+('Calcification Rates'!$J$71*$A119*('Calcification Rates'!$F$71-'Calcification Rates'!$G$71)))*('Calcification Rates'!$H$71-'Calcification Rates'!$I$71)</f>
        <v>189.08653175131252</v>
      </c>
      <c r="EO119" s="2">
        <f>((((1-'Calcification Rates'!$J$71)*$A119)*(('Calcification Rates'!$F$71+'Calcification Rates'!$G$71)*0.1))+('Calcification Rates'!$J$71*$A119*('Calcification Rates'!$F$71+'Calcification Rates'!$G$71)))*('Calcification Rates'!$H$71+'Calcification Rates'!$I$71)</f>
        <v>351.61635574503038</v>
      </c>
      <c r="EP119" s="2">
        <f>(2*'Calcification Rates'!$F$72*'Calcification Rates'!$H$72)+0.1*'Calcification Rates'!$F$72*($A119+(2*'Calcification Rates'!$F$72))*'Calcification Rates'!$H$72</f>
        <v>24.461868270519794</v>
      </c>
      <c r="EQ119" s="2">
        <f>(2*('Calcification Rates'!$F$72-'Calcification Rates'!$G$72)*('Calcification Rates'!$H$72-'Calcification Rates'!$I$72))+(0.1*('Calcification Rates'!$F$72-'Calcification Rates'!$G$72)*($A119+(2*'Calcification Rates'!$F$72-'Calcification Rates'!$G$72)))*('Calcification Rates'!$H$72-'Calcification Rates'!$I$72)</f>
        <v>14.280372174809067</v>
      </c>
      <c r="ER119" s="2">
        <f>(2*('Calcification Rates'!$F$72+'Calcification Rates'!$G$72)*('Calcification Rates'!$H$72+'Calcification Rates'!$I$72))+(0.1*('Calcification Rates'!$F$72+'Calcification Rates'!$G$72)*($A119+(2*'Calcification Rates'!$F$72+'Calcification Rates'!$G$72)))*('Calcification Rates'!$H$72+'Calcification Rates'!$I$72)</f>
        <v>37.338889393117505</v>
      </c>
      <c r="ES119" s="2">
        <f>$A119*'Calcification Rates'!$F$73*'Calcification Rates'!$H$73</f>
        <v>157.95000000000002</v>
      </c>
      <c r="ET119" s="2">
        <f>$A119*('Calcification Rates'!$F$73-'Calcification Rates'!$G$73)*('Calcification Rates'!$H$73-'Calcification Rates'!$I$73)</f>
        <v>110.58723000000002</v>
      </c>
      <c r="EU119" s="2">
        <f>$A119*('Calcification Rates'!$F$73+'Calcification Rates'!$G$73)*('Calcification Rates'!$H$73+'Calcification Rates'!$I$73)</f>
        <v>213.69348000000005</v>
      </c>
      <c r="EV119" s="2">
        <f>(2*'Calcification Rates'!$F$74*'Calcification Rates'!$H$74)+0.1*'Calcification Rates'!$F$74*($A119+(2*'Calcification Rates'!$F$74))*'Calcification Rates'!$H$74</f>
        <v>24.461868270519794</v>
      </c>
      <c r="EW119" s="2">
        <f>(2*('Calcification Rates'!$F$74-'Calcification Rates'!$G$74)*('Calcification Rates'!$H$74-'Calcification Rates'!$I$74))+(0.1*('Calcification Rates'!$F$74-'Calcification Rates'!$G$74)*($A119+(2*'Calcification Rates'!$F$74-'Calcification Rates'!$G$74)))*('Calcification Rates'!$H$74-'Calcification Rates'!$I$74)</f>
        <v>14.280372174809067</v>
      </c>
      <c r="EX119" s="2">
        <f>(2*('Calcification Rates'!$F$74+'Calcification Rates'!$G$74)*('Calcification Rates'!$H$74+'Calcification Rates'!$I$74))+(0.1*('Calcification Rates'!$F$74+'Calcification Rates'!$G$74)*($A119+(2*'Calcification Rates'!$F$74+'Calcification Rates'!$G$74)))*('Calcification Rates'!$H$74+'Calcification Rates'!$I$74)</f>
        <v>37.338889393117505</v>
      </c>
      <c r="EY119" s="2">
        <f>$A119*'Calcification Rates'!$F$75*'Calcification Rates'!$H$75</f>
        <v>98.645024081632684</v>
      </c>
      <c r="EZ119" s="2">
        <f>$A119*('Calcification Rates'!$F$75-'Calcification Rates'!$G$75)*('Calcification Rates'!$H$75-'Calcification Rates'!$I$75)</f>
        <v>76.576630033907193</v>
      </c>
      <c r="FA119" s="2">
        <f>$A119*('Calcification Rates'!$F$75+'Calcification Rates'!$G$75)*('Calcification Rates'!$H$75+'Calcification Rates'!$I$75)</f>
        <v>123.27987945952776</v>
      </c>
      <c r="FB119" s="2">
        <f>((((1-'Calcification Rates'!$J$76)*$A119)*'Calcification Rates'!$F$76*0.1)+('Calcification Rates'!$J$76*$A119*'Calcification Rates'!$F$76))*'Calcification Rates'!$H$76</f>
        <v>67.539420000000007</v>
      </c>
      <c r="FC119" s="2">
        <f>((((1-'Calcification Rates'!$J$76)*$A119)*(('Calcification Rates'!$F$76-'Calcification Rates'!$G$76)*0.1))+('Calcification Rates'!$J$76*$A119*('Calcification Rates'!$F$76-'Calcification Rates'!$G$76)))*('Calcification Rates'!$H$76-'Calcification Rates'!$I$76)</f>
        <v>47.271590495999995</v>
      </c>
      <c r="FD119" s="2">
        <f>((((1-'Calcification Rates'!$J$76)*$A119)*(('Calcification Rates'!$F$76+'Calcification Rates'!$G$76)*0.1))+('Calcification Rates'!$J$76*$A119*('Calcification Rates'!$F$76+'Calcification Rates'!$G$76)))*('Calcification Rates'!$H$76+'Calcification Rates'!$I$76)</f>
        <v>91.397344896000007</v>
      </c>
      <c r="FE119" s="113">
        <f>$A119*'Calcification Rates'!$F$77*'Calcification Rates'!$H$77</f>
        <v>207.09000000000003</v>
      </c>
      <c r="FF119" s="113">
        <f>$A119*('Calcification Rates'!$F$77-'Calcification Rates'!$G$77)*('Calcification Rates'!$H$77-'Calcification Rates'!$I$77)</f>
        <v>144.71730000000002</v>
      </c>
      <c r="FG119" s="113">
        <f>$A119*('Calcification Rates'!$F$77+'Calcification Rates'!$G$77)*('Calcification Rates'!$H$77+'Calcification Rates'!$I$77)</f>
        <v>280.56600000000003</v>
      </c>
      <c r="FH119" s="113">
        <f>$A119*'Calcification Rates'!$F$81*'Calcification Rates'!$H$81</f>
        <v>20.826000000000001</v>
      </c>
      <c r="FI119" s="113">
        <f>$A119*('Calcification Rates'!$F$81-'Calcification Rates'!$G$81)*('Calcification Rates'!$H$81-'Calcification Rates'!$I$81)</f>
        <v>11.816999999999998</v>
      </c>
      <c r="FJ119" s="113">
        <f>$A119*('Calcification Rates'!$F$81+'Calcification Rates'!$G$81)*('Calcification Rates'!$H$81+'Calcification Rates'!$I$81)</f>
        <v>29.835000000000001</v>
      </c>
      <c r="FK119" s="113">
        <f>$A119*'Calcification Rates'!$F$84*'Calcification Rates'!$H$84</f>
        <v>20.826000000000001</v>
      </c>
      <c r="FL119" s="113">
        <f>$A119*('Calcification Rates'!$F$84-'Calcification Rates'!$G$84)*('Calcification Rates'!$H$84-'Calcification Rates'!$I$84)</f>
        <v>11.816999999999998</v>
      </c>
      <c r="FM119" s="113">
        <f>$A119*('Calcification Rates'!$F$84+'Calcification Rates'!$G$84)*('Calcification Rates'!$H$84+'Calcification Rates'!$I$84)</f>
        <v>29.835000000000001</v>
      </c>
    </row>
    <row r="120" spans="1:169" x14ac:dyDescent="0.3">
      <c r="A120" s="1">
        <v>118</v>
      </c>
      <c r="B120" s="2">
        <f>((((1-'Calcification Rates'!$J$11)*A120)*'Calcification Rates'!$F$11*0.1)+('Calcification Rates'!$J$11*A120*'Calcification Rates'!$F$11))*'Calcification Rates'!$H$11</f>
        <v>266.62809484304466</v>
      </c>
      <c r="C120" s="2">
        <f>((((1-'Calcification Rates'!$J$11)*A120)*(('Calcification Rates'!$F$11-'Calcification Rates'!$G$11)*0.1))+('Calcification Rates'!$J$11*A120*('Calcification Rates'!$F$11-'Calcification Rates'!$G$11)))*('Calcification Rates'!$H$11-'Calcification Rates'!$I$11)</f>
        <v>190.70265595431519</v>
      </c>
      <c r="D120" s="2">
        <f>((((1-'Calcification Rates'!$J$11)*A120)*(('Calcification Rates'!$F$11+'Calcification Rates'!$G$11)*0.1))+('Calcification Rates'!$J$11*A120*('Calcification Rates'!$F$11+'Calcification Rates'!$G$11)))*('Calcification Rates'!$H$11+'Calcification Rates'!$I$11)</f>
        <v>354.62162374285106</v>
      </c>
      <c r="E120" s="2">
        <f>((((1-'Calcification Rates'!$J$12)*A120)*'Calcification Rates'!$F$12*0.1)+('Calcification Rates'!$J$12*A120*'Calcification Rates'!$F$12))*'Calcification Rates'!$H$12</f>
        <v>46.29167308020147</v>
      </c>
      <c r="F120" s="2">
        <f>((((1-'Calcification Rates'!$J$12)*A120)*(('Calcification Rates'!$F$12-'Calcification Rates'!$G$12)*0.1))+('Calcification Rates'!$J$12*A120*('Calcification Rates'!$F$12-'Calcification Rates'!$G$12)))*('Calcification Rates'!$H$12-'Calcification Rates'!$I$12)</f>
        <v>34.901682793816278</v>
      </c>
      <c r="G120" s="2">
        <f>((((1-'Calcification Rates'!$J$12)*A120)*(('Calcification Rates'!$F$12+'Calcification Rates'!$G$12)*0.1))+('Calcification Rates'!$J$12*A120*('Calcification Rates'!$F$12+'Calcification Rates'!$G$12)))*('Calcification Rates'!$H$12+'Calcification Rates'!$I$12)</f>
        <v>59.133449251393372</v>
      </c>
      <c r="H120" s="2">
        <f>(2*'Calcification Rates'!$F$13*'Calcification Rates'!$H$13)+0.1*'Calcification Rates'!$F$13*(A120+(2*'Calcification Rates'!$F$13))*'Calcification Rates'!$H$13</f>
        <v>24.637312713951957</v>
      </c>
      <c r="I120" s="2">
        <f>(2*('Calcification Rates'!$F$13-'Calcification Rates'!$G$13)*('Calcification Rates'!$H$13-'Calcification Rates'!$I$13))+(0.1*('Calcification Rates'!$F$13-'Calcification Rates'!$G$13)*(A120+(2*'Calcification Rates'!$F$13-'Calcification Rates'!$G$13)))*('Calcification Rates'!$H$13-'Calcification Rates'!$I$13)</f>
        <v>14.383030381973333</v>
      </c>
      <c r="J120" s="2">
        <f>(2*('Calcification Rates'!$F$13+'Calcification Rates'!$G$13)*('Calcification Rates'!$H$13+'Calcification Rates'!$I$13))+(0.1*('Calcification Rates'!$F$13+'Calcification Rates'!$G$13)*(A120+(2*'Calcification Rates'!$F$13+'Calcification Rates'!$G$13)))*('Calcification Rates'!$H$13+'Calcification Rates'!$I$13)</f>
        <v>37.606072843004384</v>
      </c>
      <c r="K120" s="2">
        <f>(2*'Calcification Rates'!$F$14*'Calcification Rates'!$H$14)+0.1*'Calcification Rates'!$F$14*(A120+(2*'Calcification Rates'!$F$14))*'Calcification Rates'!$H$14</f>
        <v>45.726594403818297</v>
      </c>
      <c r="L120" s="2">
        <f>(2*('Calcification Rates'!$F$14-'Calcification Rates'!$G$14)*('Calcification Rates'!$H$14-'Calcification Rates'!$I$14))+(0.1*('Calcification Rates'!$F$14-'Calcification Rates'!$G$14)*(A120+(2*'Calcification Rates'!$F$14-'Calcification Rates'!$G$14)))*('Calcification Rates'!$H$14-'Calcification Rates'!$I$14)</f>
        <v>28.609451833362513</v>
      </c>
      <c r="M120" s="2">
        <f>(2*('Calcification Rates'!$F$14+'Calcification Rates'!$G$14)*('Calcification Rates'!$H$14+'Calcification Rates'!$I$14))+(0.1*('Calcification Rates'!$F$14+'Calcification Rates'!$G$14)*(A120+(2*'Calcification Rates'!$F$14+'Calcification Rates'!$G$14)))*('Calcification Rates'!$H$14+'Calcification Rates'!$I$14)</f>
        <v>66.884217649057888</v>
      </c>
      <c r="N120" s="2">
        <f>((((((((($A120*2)/PI())/2)+'Calcification Rates'!$F$15)^2)*PI())/2))-((((((($A120*2)/PI())/2)^2)*PI())/2)))*'Calcification Rates'!$H$15</f>
        <v>146.27039269289654</v>
      </c>
      <c r="O120" s="2">
        <f>((((((((($A120*2)/PI())/2)+('Calcification Rates'!$F$15-'Calcification Rates'!$G$15))^2)*PI())/2))-((((((($A120*2)/PI())/2)^2)*PI())/2)))*('Calcification Rates'!$H$15-'Calcification Rates'!$I$15)</f>
        <v>111.77941050842334</v>
      </c>
      <c r="P120" s="2">
        <f>((((((((($A120*2)/PI())/2)+('Calcification Rates'!$F$15+'Calcification Rates'!$G$15))^2)*PI())/2))-((((((($A120*2)/PI())/2)^2)*PI())/2)))*('Calcification Rates'!$H$15+'Calcification Rates'!$I$15)</f>
        <v>185.00110362707778</v>
      </c>
      <c r="Q120" s="2">
        <f>(2*'Calcification Rates'!$F$16*'Calcification Rates'!$H$16)+0.1*'Calcification Rates'!$F$16*(A120+(2*'Calcification Rates'!$F$16))*'Calcification Rates'!$H$16</f>
        <v>45.726594403818297</v>
      </c>
      <c r="R120" s="2">
        <f>(2*('Calcification Rates'!$F$16-'Calcification Rates'!$G$16)*('Calcification Rates'!$H$16-'Calcification Rates'!$I$16))+(0.1*('Calcification Rates'!$F$16-'Calcification Rates'!$G$16)*(A120+(2*'Calcification Rates'!$F$16-'Calcification Rates'!$G$16)))*('Calcification Rates'!$H$16-'Calcification Rates'!$I$16)</f>
        <v>28.609451833362513</v>
      </c>
      <c r="S120" s="2">
        <f>(2*('Calcification Rates'!$F$16+'Calcification Rates'!$G$16)*('Calcification Rates'!$H$16+'Calcification Rates'!$I$16))+(0.1*('Calcification Rates'!$F$16+'Calcification Rates'!$G$16)*(A120+(2*'Calcification Rates'!$F$16+'Calcification Rates'!$G$16)))*('Calcification Rates'!$H$16+'Calcification Rates'!$I$16)</f>
        <v>66.884217649057888</v>
      </c>
      <c r="T120" s="2">
        <f>$A120*'Calcification Rates'!$F$17*'Calcification Rates'!$H$17</f>
        <v>144.53731436195451</v>
      </c>
      <c r="U120" s="2">
        <f>$A120*('Calcification Rates'!$F$17-'Calcification Rates'!$G$17)*('Calcification Rates'!$H$17-'Calcification Rates'!$I$17)</f>
        <v>110.66693149776651</v>
      </c>
      <c r="V120" s="2">
        <f>$A120*('Calcification Rates'!$F$17+'Calcification Rates'!$G$17)*('Calcification Rates'!$H$17+'Calcification Rates'!$I$17)</f>
        <v>182.45970386873148</v>
      </c>
      <c r="W120" s="2">
        <f>$A120*'Calcification Rates'!$F$22*'Calcification Rates'!$H$22</f>
        <v>21.003999999999998</v>
      </c>
      <c r="X120" s="2">
        <f>$A120*('Calcification Rates'!$F$22-'Calcification Rates'!$G$22)*('Calcification Rates'!$H$22-'Calcification Rates'!$I$22)</f>
        <v>11.917999999999999</v>
      </c>
      <c r="Y120" s="2">
        <f>$A120*('Calcification Rates'!$F$22+'Calcification Rates'!$G$22)*('Calcification Rates'!$H$22+'Calcification Rates'!$I$22)</f>
        <v>30.09</v>
      </c>
      <c r="Z120" s="2">
        <f>((((((((($A120*2)/PI())/2)+'Calcification Rates'!$F$25)^2)*PI())/2))-((((((($A120*2)/PI())/2)^2)*PI())/2)))*'Calcification Rates'!$H$25</f>
        <v>218.43958029994218</v>
      </c>
      <c r="AA120" s="2">
        <f>((((((((($A120*2)/PI())/2)+('Calcification Rates'!$F$25-'Calcification Rates'!$G$25))^2)*PI())/2))-((((((($A120*2)/PI())/2)^2)*PI())/2)))*('Calcification Rates'!$H$25-'Calcification Rates'!$I$25)</f>
        <v>95.82727294908311</v>
      </c>
      <c r="AB120" s="2">
        <f>((((((((($A120*2)/PI())/2)+('Calcification Rates'!$F$25+'Calcification Rates'!$G$25))^2)*PI())/2))-((((((($A120*2)/PI())/2)^2)*PI())/2)))*('Calcification Rates'!$H$25+'Calcification Rates'!$I$25)</f>
        <v>342.69783265410786</v>
      </c>
      <c r="AC120" s="2">
        <f>((((((((($A120*2)/PI())/2)+'Calcification Rates'!$F$26)^2)*PI())/2))-((((((($A120*2)/PI())/2)^2)*PI())/2)))*'Calcification Rates'!$H$26</f>
        <v>218.43958029994218</v>
      </c>
      <c r="AD120" s="2">
        <f>((((((((($A120*2)/PI())/2)+('Calcification Rates'!$F$26-'Calcification Rates'!$G$26))^2)*PI())/2))-((((((($A120*2)/PI())/2)^2)*PI())/2)))*('Calcification Rates'!$H$26-'Calcification Rates'!$I$26)</f>
        <v>95.82727294908311</v>
      </c>
      <c r="AE120" s="2">
        <f>((((((((($A120*2)/PI())/2)+('Calcification Rates'!$F$26+'Calcification Rates'!$G$26))^2)*PI())/2))-((((((($A120*2)/PI())/2)^2)*PI())/2)))*('Calcification Rates'!$H$26+'Calcification Rates'!$I$26)</f>
        <v>342.69783265410786</v>
      </c>
      <c r="AF120" s="2">
        <f>((((((((($A120*2)/PI())/2)+'Calcification Rates'!$F$27)^2)*PI())/2))-((((((($A120*2)/PI())/2)^2)*PI())/2)))*'Calcification Rates'!$H$27</f>
        <v>218.43958029994218</v>
      </c>
      <c r="AG120" s="2">
        <f>((((((((($A120*2)/PI())/2)+('Calcification Rates'!$F$27-'Calcification Rates'!$G$27))^2)*PI())/2))-((((((($A120*2)/PI())/2)^2)*PI())/2)))*('Calcification Rates'!$H$27-'Calcification Rates'!$I$27)</f>
        <v>95.82727294908311</v>
      </c>
      <c r="AH120" s="2">
        <f>((((((((($A120*2)/PI())/2)+('Calcification Rates'!$F$27+'Calcification Rates'!$G$27))^2)*PI())/2))-((((((($A120*2)/PI())/2)^2)*PI())/2)))*('Calcification Rates'!$H$27+'Calcification Rates'!$I$27)</f>
        <v>342.69783265410786</v>
      </c>
      <c r="AI120" s="2">
        <f>$A120*'Calcification Rates'!$F$29*'Calcification Rates'!$H$29</f>
        <v>190.41659999999996</v>
      </c>
      <c r="AJ120" s="2">
        <f>$A120*('Calcification Rates'!$F$29-'Calcification Rates'!$G$29)*('Calcification Rates'!$H$29-'Calcification Rates'!$I$29)</f>
        <v>176.18343999999999</v>
      </c>
      <c r="AK120" s="2">
        <f>$A120*('Calcification Rates'!$F$29+'Calcification Rates'!$G$29)*('Calcification Rates'!$H$29+'Calcification Rates'!$I$29)</f>
        <v>204.64975999999996</v>
      </c>
      <c r="AL120" s="2">
        <f>(2*'Calcification Rates'!$F$30*'Calcification Rates'!$H$30)+0.1*'Calcification Rates'!$F$30*($A120+(2*'Calcification Rates'!$F$30))*'Calcification Rates'!$H$30</f>
        <v>24.637312713951957</v>
      </c>
      <c r="AM120" s="2">
        <f>(2*('Calcification Rates'!$F$30-'Calcification Rates'!$G$30)*('Calcification Rates'!$H$30-'Calcification Rates'!$I$30))+(0.1*('Calcification Rates'!$F$30-'Calcification Rates'!$G$30)*($A120+(2*'Calcification Rates'!$F$30-'Calcification Rates'!$G$30)))*('Calcification Rates'!$H$30-'Calcification Rates'!$I$30)</f>
        <v>14.383030381973333</v>
      </c>
      <c r="AN120" s="2">
        <f>(2*('Calcification Rates'!$F$30+'Calcification Rates'!$G$30)*('Calcification Rates'!$H$30+'Calcification Rates'!$I$30))+(0.1*('Calcification Rates'!$F$30+'Calcification Rates'!$G$30)*($A120+(2*'Calcification Rates'!$F$30+'Calcification Rates'!$G$30)))*('Calcification Rates'!$H$30+'Calcification Rates'!$I$30)</f>
        <v>37.606072843004384</v>
      </c>
      <c r="AO120" s="2">
        <f>((((((((($A120*2)/PI())/2)+'Calcification Rates'!$F$31)^2)*PI())/2))-((((((($A120*2)/PI())/2)^2)*PI())/2)))*'Calcification Rates'!$H$31</f>
        <v>389.96924644578883</v>
      </c>
      <c r="AP120" s="2">
        <f>((((((((($A120*2)/PI())/2)+('Calcification Rates'!$F$31-'Calcification Rates'!$G$31))^2)*PI())/2))-((((((($A120*2)/PI())/2)^2)*PI())/2)))*('Calcification Rates'!$H$31-'Calcification Rates'!$I$31)</f>
        <v>243.2410106689629</v>
      </c>
      <c r="AQ120" s="2">
        <f>((((((((($A120*2)/PI())/2)+('Calcification Rates'!$F$31+'Calcification Rates'!$G$31))^2)*PI())/2))-((((((($A120*2)/PI())/2)^2)*PI())/2)))*('Calcification Rates'!$H$31+'Calcification Rates'!$I$31)</f>
        <v>572.14446045854527</v>
      </c>
      <c r="AR120" s="2">
        <f>(2*'Calcification Rates'!$F$32*'Calcification Rates'!$H$32)+0.1*'Calcification Rates'!$F$32*($A120+(2*'Calcification Rates'!$F$32))*'Calcification Rates'!$H$32</f>
        <v>24.637312713951957</v>
      </c>
      <c r="AS120" s="2">
        <f>(2*('Calcification Rates'!$F$32-'Calcification Rates'!$G$32)*('Calcification Rates'!$H$32-'Calcification Rates'!$I$32))+(0.1*('Calcification Rates'!$F$32-'Calcification Rates'!$G$32)*($A120+(2*'Calcification Rates'!$F$32-'Calcification Rates'!$G$32)))*('Calcification Rates'!$H$32-'Calcification Rates'!$I$32)</f>
        <v>14.383030381973333</v>
      </c>
      <c r="AT120" s="2">
        <f>(2*('Calcification Rates'!$F$32+'Calcification Rates'!$G$32)*('Calcification Rates'!$H$32+'Calcification Rates'!$I$32))+(0.1*('Calcification Rates'!$F$32+'Calcification Rates'!$G$32)*($A120+(2*'Calcification Rates'!$F$32+'Calcification Rates'!$G$32)))*('Calcification Rates'!$H$32+'Calcification Rates'!$I$32)</f>
        <v>37.606072843004384</v>
      </c>
      <c r="AU120" s="2">
        <f>((((((((($A120*2)/PI())/2)+'Calcification Rates'!$F$36)^2)*PI())/2))-((((((($A120*2)/PI())/2)^2)*PI())/2)))*'Calcification Rates'!$H$36</f>
        <v>154.41734853671096</v>
      </c>
      <c r="AV120" s="2">
        <f>((((((((($A120*2)/PI())/2)+('Calcification Rates'!$F$36-'Calcification Rates'!$G$36))^2)*PI())/2))-((((((($A120*2)/PI())/2)^2)*PI())/2)))*('Calcification Rates'!$H$36-'Calcification Rates'!$I$36)</f>
        <v>118.61533555981698</v>
      </c>
      <c r="AW120" s="2">
        <f>((((((((($A120*2)/PI())/2)+('Calcification Rates'!$F$36+'Calcification Rates'!$G$36))^2)*PI())/2))-((((((($A120*2)/PI())/2)^2)*PI())/2)))*('Calcification Rates'!$H$36+'Calcification Rates'!$I$36)</f>
        <v>194.19459620795826</v>
      </c>
      <c r="AX120" s="2">
        <f>$A120*'Calcification Rates'!$F$37*'Calcification Rates'!$H$37</f>
        <v>152.50256728956228</v>
      </c>
      <c r="AY120" s="2">
        <f>$A120*('Calcification Rates'!$F$37-'Calcification Rates'!$G$37)*('Calcification Rates'!$H$37-'Calcification Rates'!$I$37)</f>
        <v>117.39166013842782</v>
      </c>
      <c r="AZ120" s="2">
        <f>$A120*('Calcification Rates'!$F$37+'Calcification Rates'!$G$37)*('Calcification Rates'!$H$37+'Calcification Rates'!$I$37)</f>
        <v>191.38363145247743</v>
      </c>
      <c r="BA120" s="2">
        <f>$A120*'Calcification Rates'!$F$38*'Calcification Rates'!$H$38</f>
        <v>226.97008933333333</v>
      </c>
      <c r="BB120" s="2">
        <f>$A120*('Calcification Rates'!$F$38-'Calcification Rates'!$G$38)*('Calcification Rates'!$H$38-'Calcification Rates'!$I$38)</f>
        <v>173.17990375757577</v>
      </c>
      <c r="BC120" s="2">
        <f>$A120*('Calcification Rates'!$F$38+'Calcification Rates'!$G$38)*('Calcification Rates'!$H$38+'Calcification Rates'!$I$38)</f>
        <v>287.0285100000001</v>
      </c>
      <c r="BD120" s="2">
        <f>(2*'Calcification Rates'!$F$39*'Calcification Rates'!$H$39)+0.1*'Calcification Rates'!$F$39*(AN120+(2*'Calcification Rates'!$F$39))*'Calcification Rates'!$H$39</f>
        <v>10.532644908567562</v>
      </c>
      <c r="BE120" s="2">
        <f>(2*('Calcification Rates'!$F$39-'Calcification Rates'!$G$39)*('Calcification Rates'!$H$39-'Calcification Rates'!$I$39))+(0.1*('Calcification Rates'!$F$39-'Calcification Rates'!$G$39)*(AN120+(2*'Calcification Rates'!$F$39-'Calcification Rates'!$G$39)))*('Calcification Rates'!$H$39-'Calcification Rates'!$I$39)</f>
        <v>6.1299339531415438</v>
      </c>
      <c r="BF120" s="2">
        <f>(2*('Calcification Rates'!$F$39+'Calcification Rates'!$G$39)*('Calcification Rates'!$H$39+'Calcification Rates'!$I$39))+(0.1*('Calcification Rates'!$F$39+'Calcification Rates'!$G$39)*(AN120+(2*'Calcification Rates'!$F$39+'Calcification Rates'!$G$39)))*('Calcification Rates'!$H$39+'Calcification Rates'!$I$39)</f>
        <v>16.126146035243991</v>
      </c>
      <c r="BG120" s="2">
        <f>((((((((($A120*2)/PI())/2)+'Calcification Rates'!$F$40)^2)*PI())/2))-((((((($A120*2)/PI())/2)^2)*PI())/2)))*'Calcification Rates'!$H$40</f>
        <v>154.41734853671096</v>
      </c>
      <c r="BH120" s="2">
        <f>((((((((($A120*2)/PI())/2)+('Calcification Rates'!$F$40-'Calcification Rates'!$G$40))^2)*PI())/2))-((((((($A120*2)/PI())/2)^2)*PI())/2)))*('Calcification Rates'!$H$40-'Calcification Rates'!$I$40)</f>
        <v>118.61533555981698</v>
      </c>
      <c r="BI120" s="2">
        <f>((((((((($A120*2)/PI())/2)+('Calcification Rates'!$F$40+'Calcification Rates'!$G$40))^2)*PI())/2))-((((((($A120*2)/PI())/2)^2)*PI())/2)))*('Calcification Rates'!$H$40+'Calcification Rates'!$I$40)</f>
        <v>194.19459620795826</v>
      </c>
      <c r="BJ120" s="2">
        <f>((((((((($A120*2)/PI())/2)+'Calcification Rates'!$F$41)^2)*PI())/2))-((((((($A120*2)/PI())/2)^2)*PI())/2)))*'Calcification Rates'!$H$41</f>
        <v>177.74117413239648</v>
      </c>
      <c r="BK120" s="2">
        <f>((((((((($A120*2)/PI())/2)+('Calcification Rates'!$F$41-'Calcification Rates'!$G$41))^2)*PI())/2))-((((((($A120*2)/PI())/2)^2)*PI())/2)))*('Calcification Rates'!$H$41-'Calcification Rates'!$I$41)</f>
        <v>142.87224783806681</v>
      </c>
      <c r="BL120" s="2">
        <f>((((((((($A120*2)/PI())/2)+('Calcification Rates'!$F$41+'Calcification Rates'!$G$41))^2)*PI())/2))-((((((($A120*2)/PI())/2)^2)*PI())/2)))*('Calcification Rates'!$H$41+'Calcification Rates'!$I$41)</f>
        <v>216.01273351921253</v>
      </c>
      <c r="BM120" s="2">
        <f>((((1-'Calcification Rates'!$J$42)*$A120)*'Calcification Rates'!$F$42*0.1)+('Calcification Rates'!$J$42*$A120*'Calcification Rates'!$F$42))*'Calcification Rates'!$H$42</f>
        <v>46.29167308020147</v>
      </c>
      <c r="BN120" s="2">
        <f>((((1-'Calcification Rates'!$J$42)*BI120)*(('Calcification Rates'!$F$42-'Calcification Rates'!$G$42)*0.1))+('Calcification Rates'!$J$42*BI120*('Calcification Rates'!$F$42-'Calcification Rates'!$G$42)))*('Calcification Rates'!$H$42-'Calcification Rates'!$I$42)</f>
        <v>57.43828980613047</v>
      </c>
      <c r="BO120" s="2">
        <f>((((1-'Calcification Rates'!$J$42)*BI120)*(('Calcification Rates'!$F$42+'Calcification Rates'!$G$42)*0.1))+('Calcification Rates'!$J$42*BI120*('Calcification Rates'!$F$42+'Calcification Rates'!$G$42)))*('Calcification Rates'!$H$42+'Calcification Rates'!$I$42)</f>
        <v>97.316917794560425</v>
      </c>
      <c r="BP120" s="2">
        <f>(2*'Calcification Rates'!$F$43*'Calcification Rates'!$H$43)+0.1*'Calcification Rates'!$F$43*($A120+(2*'Calcification Rates'!$F$43))*'Calcification Rates'!$H$43</f>
        <v>24.637312713951957</v>
      </c>
      <c r="BQ120" s="2">
        <f>(2*('Calcification Rates'!$F$43-'Calcification Rates'!$G$43)*('Calcification Rates'!$H$43-'Calcification Rates'!$I$43))+(0.1*('Calcification Rates'!$F$43-'Calcification Rates'!$G$43)*($A120+(2*'Calcification Rates'!$F$43-'Calcification Rates'!$G$43)))*('Calcification Rates'!$H$43-'Calcification Rates'!$I$43)</f>
        <v>14.383030381973333</v>
      </c>
      <c r="BR120" s="2">
        <f>(2*('Calcification Rates'!$F$43+'Calcification Rates'!$G$43)*('Calcification Rates'!$H$43+'Calcification Rates'!$I$43))+(0.1*('Calcification Rates'!$F$43+'Calcification Rates'!$G$43)*($A120+(2*'Calcification Rates'!$F$43+'Calcification Rates'!$G$43)))*('Calcification Rates'!$H$43+'Calcification Rates'!$I$43)</f>
        <v>37.606072843004384</v>
      </c>
      <c r="BS120" s="2">
        <f>$A120*'Calcification Rates'!$F$44*'Calcification Rates'!$H$44</f>
        <v>188.36444888888889</v>
      </c>
      <c r="BT120" s="2">
        <f>$A120*('Calcification Rates'!$F$44-'Calcification Rates'!$G$44)*('Calcification Rates'!$H$44-'Calcification Rates'!$I$44)</f>
        <v>140.17085824536824</v>
      </c>
      <c r="BU120" s="2">
        <f>$A120*('Calcification Rates'!$F$44+'Calcification Rates'!$G$44)*('Calcification Rates'!$H$44+'Calcification Rates'!$I$44)</f>
        <v>241.97263780503889</v>
      </c>
      <c r="BV120" s="2">
        <f>(2*'Calcification Rates'!$F$45*'Calcification Rates'!$H$45)+0.1*'Calcification Rates'!$F$45*($A120+(2*'Calcification Rates'!$F$45))*'Calcification Rates'!$H$45</f>
        <v>24.637312713951957</v>
      </c>
      <c r="BW120" s="2">
        <f>(2*('Calcification Rates'!$F$45-'Calcification Rates'!$G$45)*('Calcification Rates'!$H$45-'Calcification Rates'!$I$45))+(0.1*('Calcification Rates'!$F$45-'Calcification Rates'!$G$45)*($A120+(2*'Calcification Rates'!$F$45-'Calcification Rates'!$G$45)))*('Calcification Rates'!$H$45-'Calcification Rates'!$I$45)</f>
        <v>14.383030381973333</v>
      </c>
      <c r="BX120" s="2">
        <f>(2*('Calcification Rates'!$F$45+'Calcification Rates'!$G$45)*('Calcification Rates'!$H$45+'Calcification Rates'!$I$45))+(0.1*('Calcification Rates'!$F$45+'Calcification Rates'!$G$45)*($A120+(2*'Calcification Rates'!$F$45+'Calcification Rates'!$G$45)))*('Calcification Rates'!$H$45+'Calcification Rates'!$I$45)</f>
        <v>37.606072843004384</v>
      </c>
      <c r="BY120" s="2">
        <f>$A120*'Calcification Rates'!$F$46*'Calcification Rates'!$H$46</f>
        <v>47.860800000000005</v>
      </c>
      <c r="BZ120" s="2">
        <f>$A120*('Calcification Rates'!$F$46-'Calcification Rates'!$G$46)*('Calcification Rates'!$H$46-'Calcification Rates'!$I$46)</f>
        <v>36.913350000000001</v>
      </c>
      <c r="CA120" s="2">
        <f>$A120*('Calcification Rates'!$F$46+'Calcification Rates'!$G$46)*('Calcification Rates'!$H$46+'Calcification Rates'!$I$46)</f>
        <v>59.923350000000006</v>
      </c>
      <c r="CB120" s="2">
        <f>(2*'Calcification Rates'!$F$47*'Calcification Rates'!$H$47)+0.1*'Calcification Rates'!$F$47*(BL120+(2*'Calcification Rates'!$F$47))*'Calcification Rates'!$H$47</f>
        <v>41.833102195494419</v>
      </c>
      <c r="CC120" s="2">
        <f>(2*('Calcification Rates'!$F$47-'Calcification Rates'!$G$47)*('Calcification Rates'!$H$47-'Calcification Rates'!$I$47))+(0.1*('Calcification Rates'!$F$47-'Calcification Rates'!$G$47)*(BL120+(2*'Calcification Rates'!$F$47-'Calcification Rates'!$G$47)))*('Calcification Rates'!$H$47-'Calcification Rates'!$I$47)</f>
        <v>24.444841884324681</v>
      </c>
      <c r="CD120" s="2">
        <f>(2*('Calcification Rates'!$F$47+'Calcification Rates'!$G$47)*('Calcification Rates'!$H$47+'Calcification Rates'!$I$47))+(0.1*('Calcification Rates'!$F$47+'Calcification Rates'!$G$47)*(BL120+(2*'Calcification Rates'!$F$47+'Calcification Rates'!$G$47)))*('Calcification Rates'!$H$47+'Calcification Rates'!$I$47)</f>
        <v>63.793453117510758</v>
      </c>
      <c r="CE120" s="2">
        <f>(2*'Calcification Rates'!$F$48*'Calcification Rates'!$H$48)+0.1*'Calcification Rates'!$F$48*($A120+(2*'Calcification Rates'!$F$48))*'Calcification Rates'!$H$48</f>
        <v>24.637312713951957</v>
      </c>
      <c r="CF120" s="2">
        <f>(2*('Calcification Rates'!$F$48-'Calcification Rates'!$G$48)*('Calcification Rates'!$H$48-'Calcification Rates'!$I$48))+(0.1*('Calcification Rates'!$F$48-'Calcification Rates'!$G$48)*($A120+(2*'Calcification Rates'!$F$48-'Calcification Rates'!$G$48)))*('Calcification Rates'!$H$48-'Calcification Rates'!$I$48)</f>
        <v>14.383030381973333</v>
      </c>
      <c r="CG120" s="2">
        <f>(2*('Calcification Rates'!$F$48+'Calcification Rates'!$G$48)*('Calcification Rates'!$H$48+'Calcification Rates'!$I$48))+(0.1*('Calcification Rates'!$F$48+'Calcification Rates'!$G$48)*($A120+(2*'Calcification Rates'!$F$48+'Calcification Rates'!$G$48)))*('Calcification Rates'!$H$48+'Calcification Rates'!$I$48)</f>
        <v>37.606072843004384</v>
      </c>
      <c r="CH120" s="2">
        <f>((((1-'Calcification Rates'!$J$52)*$A120)*'Calcification Rates'!$F$52*0.1)+('Calcification Rates'!$J$52*$A120*'Calcification Rates'!$F$52))*'Calcification Rates'!$H$52</f>
        <v>261.33090423999994</v>
      </c>
      <c r="CI120" s="2">
        <f>((((1-'Calcification Rates'!$J$52)*$A120)*(('Calcification Rates'!$F$52-'Calcification Rates'!$G$52)*0.1))+('Calcification Rates'!$J$52*$A120*('Calcification Rates'!$F$52-'Calcification Rates'!$G$52)))*('Calcification Rates'!$H$52-'Calcification Rates'!$I$52)</f>
        <v>171.07088561115614</v>
      </c>
      <c r="CJ120" s="2">
        <f>((((1-'Calcification Rates'!$J$52)*$A120)*(('Calcification Rates'!$F$52+'Calcification Rates'!$G$52)*0.1))+('Calcification Rates'!$J$52*$A120*('Calcification Rates'!$F$52+'Calcification Rates'!$G$52)))*('Calcification Rates'!$H$52+'Calcification Rates'!$I$52)</f>
        <v>369.72439107928147</v>
      </c>
      <c r="CK120" s="2">
        <f>((((1-'Calcification Rates'!$J$53)*$A120)*'Calcification Rates'!$F$53*0.1)+('Calcification Rates'!$J$53*$A120*'Calcification Rates'!$F$53))*'Calcification Rates'!$H$53</f>
        <v>312.73120053018192</v>
      </c>
      <c r="CL120" s="2">
        <f>((((1-'Calcification Rates'!$J$53)*$A120)*(('Calcification Rates'!$F$53-'Calcification Rates'!$G$53)*0.1))+('Calcification Rates'!$J$53*$A120*('Calcification Rates'!$F$53-'Calcification Rates'!$G$53)))*('Calcification Rates'!$H$53-'Calcification Rates'!$I$53)</f>
        <v>216.43682824522847</v>
      </c>
      <c r="CM120" s="2">
        <f>((((1-'Calcification Rates'!$J$53)*$A120)*(('Calcification Rates'!$F$53+'Calcification Rates'!$G$53)*0.1))+('Calcification Rates'!$J$53*$A120*('Calcification Rates'!$F$53+'Calcification Rates'!$G$53)))*('Calcification Rates'!$H$53+'Calcification Rates'!$I$53)</f>
        <v>426.64428639381094</v>
      </c>
      <c r="CN120" s="2">
        <f>((((1-'Calcification Rates'!$J$54)*$A120)*'Calcification Rates'!$F$54*0.1)+('Calcification Rates'!$J$54*$A120*'Calcification Rates'!$F$54))*'Calcification Rates'!$H$54</f>
        <v>266.62809484304466</v>
      </c>
      <c r="CO120" s="2">
        <f>((((1-'Calcification Rates'!$J$54)*$A120)*(('Calcification Rates'!$F$54-'Calcification Rates'!$G$54)*0.1))+('Calcification Rates'!$J$54*$A120*('Calcification Rates'!$F$54-'Calcification Rates'!$G$54)))*('Calcification Rates'!$H$54-'Calcification Rates'!$I$54)</f>
        <v>190.70265595431519</v>
      </c>
      <c r="CP120" s="2">
        <f>((((1-'Calcification Rates'!$J$54)*$A120)*(('Calcification Rates'!$F$54+'Calcification Rates'!$G$54)*0.1))+('Calcification Rates'!$J$54*$A120*('Calcification Rates'!$F$54+'Calcification Rates'!$G$54)))*('Calcification Rates'!$H$54+'Calcification Rates'!$I$54)</f>
        <v>354.62162374285106</v>
      </c>
      <c r="CQ120" s="2">
        <f>((((1-'Calcification Rates'!$J$55)*$A120)*'Calcification Rates'!$F$55*0.1)+('Calcification Rates'!$J$55*$A120*'Calcification Rates'!$F$55))*'Calcification Rates'!$H$55</f>
        <v>266.6484859489583</v>
      </c>
      <c r="CR120" s="2">
        <f>((((1-'Calcification Rates'!$J$55)*$A120)*(('Calcification Rates'!$F$55-'Calcification Rates'!$G$55)*0.1))+('Calcification Rates'!$J$55*$A120*('Calcification Rates'!$F$55-'Calcification Rates'!$G$55)))*('Calcification Rates'!$H$55-'Calcification Rates'!$I$55)</f>
        <v>194.84698667407775</v>
      </c>
      <c r="CS120" s="2">
        <f>((((1-'Calcification Rates'!$J$55)*$A120)*(('Calcification Rates'!$F$55+'Calcification Rates'!$G$55)*0.1))+('Calcification Rates'!$J$55*$A120*('Calcification Rates'!$F$55+'Calcification Rates'!$G$55)))*('Calcification Rates'!$H$55+'Calcification Rates'!$I$55)</f>
        <v>349.36910978402</v>
      </c>
      <c r="CT120" s="2">
        <f>((((1-'Calcification Rates'!$J$56)*$A120)*'Calcification Rates'!$F$56*0.1)+('Calcification Rates'!$J$56*$A120*'Calcification Rates'!$F$56))*'Calcification Rates'!$H$56</f>
        <v>257.55463323333333</v>
      </c>
      <c r="CU120" s="2">
        <f>((((1-'Calcification Rates'!$J$56)*$A120)*(('Calcification Rates'!$F$56-'Calcification Rates'!$G$56)*0.1))+('Calcification Rates'!$J$56*$A120*('Calcification Rates'!$F$56-'Calcification Rates'!$G$56)))*('Calcification Rates'!$H$56-'Calcification Rates'!$I$56)</f>
        <v>190.84654938881226</v>
      </c>
      <c r="CV120" s="2">
        <f>((((1-'Calcification Rates'!$J$56)*$A120)*(('Calcification Rates'!$F$56+'Calcification Rates'!$G$56)*0.1))+('Calcification Rates'!$J$56*$A120*('Calcification Rates'!$F$56+'Calcification Rates'!$G$56)))*('Calcification Rates'!$H$56+'Calcification Rates'!$I$56)</f>
        <v>334.07306764198529</v>
      </c>
      <c r="CW120" s="2">
        <f>((((1-'Calcification Rates'!$J$57)*$A120)*'Calcification Rates'!$F$57*0.1)+('Calcification Rates'!$J$57*$A120*'Calcification Rates'!$F$57))*'Calcification Rates'!$H$57</f>
        <v>263.40814762499997</v>
      </c>
      <c r="CX120" s="2">
        <f>((((1-'Calcification Rates'!$J$57)*$A120)*(('Calcification Rates'!$F$57-'Calcification Rates'!$G$57)*0.1))+('Calcification Rates'!$J$57*$A120*('Calcification Rates'!$F$57-'Calcification Rates'!$G$57)))*('Calcification Rates'!$H$57-'Calcification Rates'!$I$57)</f>
        <v>172.49591963988797</v>
      </c>
      <c r="CY120" s="2">
        <f>((((1-'Calcification Rates'!$J$57)*$A120)*(('Calcification Rates'!$F$57+'Calcification Rates'!$G$57)*0.1))+('Calcification Rates'!$J$57*$A120*('Calcification Rates'!$F$57+'Calcification Rates'!$G$57)))*('Calcification Rates'!$H$57+'Calcification Rates'!$I$57)</f>
        <v>370.67095988366339</v>
      </c>
      <c r="CZ120" s="2">
        <f>((((1-'Calcification Rates'!$J$58)*$A120)*'Calcification Rates'!$F$58*0.1)+('Calcification Rates'!$J$58*$A120*'Calcification Rates'!$F$58))*'Calcification Rates'!$H$58</f>
        <v>266.62809484304466</v>
      </c>
      <c r="DA120" s="2">
        <f>((((1-'Calcification Rates'!$J$58)*$A120)*(('Calcification Rates'!$F$58-'Calcification Rates'!$G$58)*0.1))+('Calcification Rates'!$J$58*$A120*('Calcification Rates'!$F$58-'Calcification Rates'!$G$58)))*('Calcification Rates'!$H$58-'Calcification Rates'!$I$58)</f>
        <v>190.70265595431519</v>
      </c>
      <c r="DB120" s="2">
        <f>((((1-'Calcification Rates'!$J$58)*$A120)*(('Calcification Rates'!$F$58+'Calcification Rates'!$G$58)*0.1))+('Calcification Rates'!$J$58*$A120*('Calcification Rates'!$F$58+'Calcification Rates'!$G$58)))*('Calcification Rates'!$H$58+'Calcification Rates'!$I$58)</f>
        <v>354.62162374285106</v>
      </c>
      <c r="DC120" s="2">
        <f>((((1-'Calcification Rates'!$J$59)*$A120)*'Calcification Rates'!$F$59*0.1)+('Calcification Rates'!$J$59*$A120*'Calcification Rates'!$F$59))*'Calcification Rates'!$H$59</f>
        <v>221.03105808000001</v>
      </c>
      <c r="DD120" s="2">
        <f>((((1-'Calcification Rates'!$J$59)*$A120)*(('Calcification Rates'!$F$59-'Calcification Rates'!$G$59)*0.1))+('Calcification Rates'!$J$59*$A120*('Calcification Rates'!$F$59-'Calcification Rates'!$G$59)))*('Calcification Rates'!$H$59-'Calcification Rates'!$I$59)</f>
        <v>171.46482059999997</v>
      </c>
      <c r="DE120" s="2">
        <f>((((1-'Calcification Rates'!$J$59)*$A120)*(('Calcification Rates'!$F$59+'Calcification Rates'!$G$59)*0.1))+('Calcification Rates'!$J$59*$A120*('Calcification Rates'!$F$59+'Calcification Rates'!$G$59)))*('Calcification Rates'!$H$59+'Calcification Rates'!$I$59)</f>
        <v>275.29734647999999</v>
      </c>
      <c r="DF120" s="2">
        <f>((((1-'Calcification Rates'!$J$60)*$A120)*'Calcification Rates'!$F$60*0.1)+('Calcification Rates'!$J$60*$A120*'Calcification Rates'!$F$60))*'Calcification Rates'!$H$60</f>
        <v>287.15610973170732</v>
      </c>
      <c r="DG120" s="2">
        <f>((((1-'Calcification Rates'!$J$60)*$A120)*(('Calcification Rates'!$F$60-'Calcification Rates'!$G$60)*0.1))+('Calcification Rates'!$J$60*$A120*('Calcification Rates'!$F$60-'Calcification Rates'!$G$60)))*('Calcification Rates'!$H$60-'Calcification Rates'!$I$60)</f>
        <v>219.39066921424546</v>
      </c>
      <c r="DH120" s="2">
        <f>((((1-'Calcification Rates'!$J$60)*$A120)*(('Calcification Rates'!$F$60+'Calcification Rates'!$G$60)*0.1))+('Calcification Rates'!$J$60*$A120*('Calcification Rates'!$F$60+'Calcification Rates'!$G$60)))*('Calcification Rates'!$H$60+'Calcification Rates'!$I$60)</f>
        <v>363.76352397884062</v>
      </c>
      <c r="DI120" s="2">
        <f>((((1-'Calcification Rates'!$J$61)*$A120)*'Calcification Rates'!$F$61*0.1)+('Calcification Rates'!$J$61*$A120*'Calcification Rates'!$F$61))*'Calcification Rates'!$H$61</f>
        <v>266.62809484304466</v>
      </c>
      <c r="DJ120" s="2">
        <f>((((1-'Calcification Rates'!$J$61)*$A120)*(('Calcification Rates'!$F$61-'Calcification Rates'!$G$61)*0.1))+('Calcification Rates'!$J$61*$A120*('Calcification Rates'!$F$61-'Calcification Rates'!$G$61)))*('Calcification Rates'!$H$61-'Calcification Rates'!$I$61)</f>
        <v>190.70265595431519</v>
      </c>
      <c r="DK120" s="2">
        <f>((((1-'Calcification Rates'!$J$61)*$A120)*(('Calcification Rates'!$F$61+'Calcification Rates'!$G$61)*0.1))+('Calcification Rates'!$J$61*$A120*('Calcification Rates'!$F$61+'Calcification Rates'!$G$61)))*('Calcification Rates'!$H$61+'Calcification Rates'!$I$61)</f>
        <v>354.62162374285106</v>
      </c>
      <c r="DL120" s="2">
        <f>(2*'Calcification Rates'!$F$62*'Calcification Rates'!$H$62)+0.1*'Calcification Rates'!$F$62*(CV120+(2*'Calcification Rates'!$F$62))*'Calcification Rates'!$H$62</f>
        <v>62.546131807078659</v>
      </c>
      <c r="DM120" s="2">
        <f>(2*('Calcification Rates'!$F$62-'Calcification Rates'!$G$62)*('Calcification Rates'!$H$62-'Calcification Rates'!$I$62))+(0.1*('Calcification Rates'!$F$62-'Calcification Rates'!$G$62)*(CV120+(2*'Calcification Rates'!$F$62-'Calcification Rates'!$G$62)))*('Calcification Rates'!$H$62-'Calcification Rates'!$I$62)</f>
        <v>36.564704122582782</v>
      </c>
      <c r="DN120" s="2">
        <f>(2*('Calcification Rates'!$F$62+'Calcification Rates'!$G$62)*('Calcification Rates'!$H$62+'Calcification Rates'!$I$62))+(0.1*('Calcification Rates'!$F$62+'Calcification Rates'!$G$62)*(CV120+(2*'Calcification Rates'!$F$62+'Calcification Rates'!$G$62)))*('Calcification Rates'!$H$62+'Calcification Rates'!$I$62)</f>
        <v>95.337220483230581</v>
      </c>
      <c r="DO120" s="2">
        <f>((((((((($A120*2)/PI())/2)+'Calcification Rates'!$F$63)^2)*PI())/2))-((((((($A120*2)/PI())/2)^2)*PI())/2)))*'Calcification Rates'!$H$63</f>
        <v>125.28073193452882</v>
      </c>
      <c r="DP120" s="2">
        <f>((((((((($A120*2)/PI())/2)+('Calcification Rates'!$F$63-'Calcification Rates'!$G$63))^2)*PI())/2))-((((((($A120*2)/PI())/2)^2)*PI())/2)))*('Calcification Rates'!$H$63-'Calcification Rates'!$I$63)</f>
        <v>92.346558790503323</v>
      </c>
      <c r="DQ120" s="2">
        <f>((((((((($A120*2)/PI())/2)+('Calcification Rates'!$F$63+'Calcification Rates'!$G$63))^2)*PI())/2))-((((((($A120*2)/PI())/2)^2)*PI())/2)))*('Calcification Rates'!$H$63+'Calcification Rates'!$I$63)</f>
        <v>161.86569247564111</v>
      </c>
      <c r="DR120" s="2">
        <f>(2*'Calcification Rates'!$F$64*'Calcification Rates'!$H$64)+0.1*'Calcification Rates'!$F$64*($A120+(2*'Calcification Rates'!$F$64))*'Calcification Rates'!$H$64</f>
        <v>24.637312713951957</v>
      </c>
      <c r="DS120" s="2">
        <f>(2*('Calcification Rates'!$F$64-'Calcification Rates'!$G$64)*('Calcification Rates'!$H$64-'Calcification Rates'!$I$64))+(0.1*('Calcification Rates'!$F$64-'Calcification Rates'!$G$64)*($A120+(2*'Calcification Rates'!$F$64-'Calcification Rates'!$G$64)))*('Calcification Rates'!$H$64-'Calcification Rates'!$I$64)</f>
        <v>14.383030381973333</v>
      </c>
      <c r="DT120" s="2">
        <f>(2*('Calcification Rates'!$F$64+'Calcification Rates'!$G$64)*('Calcification Rates'!$H$64+'Calcification Rates'!$I$64))+(0.1*('Calcification Rates'!$F$64+'Calcification Rates'!$G$64)*($A120+(2*'Calcification Rates'!$F$64+'Calcification Rates'!$G$64)))*('Calcification Rates'!$H$64+'Calcification Rates'!$I$64)</f>
        <v>37.606072843004384</v>
      </c>
      <c r="DU120" s="2">
        <f>((((((((($A120*2)/PI())/2)+'Calcification Rates'!$F$65)^2)*PI())/2))-((((((($A120*2)/PI())/2)^2)*PI())/2)))*'Calcification Rates'!$H$65</f>
        <v>125.28073193452882</v>
      </c>
      <c r="DV120" s="2">
        <f>((((((((($A120*2)/PI())/2)+('Calcification Rates'!$F$65-'Calcification Rates'!$G$65))^2)*PI())/2))-((((((($A120*2)/PI())/2)^2)*PI())/2)))*('Calcification Rates'!$H$65-'Calcification Rates'!$I$65)</f>
        <v>92.346558790503323</v>
      </c>
      <c r="DW120" s="2">
        <f>((((((((($A120*2)/PI())/2)+('Calcification Rates'!$F$65+'Calcification Rates'!$G$65))^2)*PI())/2))-((((((($A120*2)/PI())/2)^2)*PI())/2)))*('Calcification Rates'!$H$65+'Calcification Rates'!$I$65)</f>
        <v>161.86569247564111</v>
      </c>
      <c r="DX120" s="2">
        <f>(2*'Calcification Rates'!$F$66*'Calcification Rates'!$H$66)+0.1*'Calcification Rates'!$F$66*(DH120+(2*'Calcification Rates'!$F$66))*'Calcification Rates'!$H$66</f>
        <v>67.755157394344977</v>
      </c>
      <c r="DY120" s="2">
        <f>(2*('Calcification Rates'!$F$66-'Calcification Rates'!$G$66)*('Calcification Rates'!$H$66-'Calcification Rates'!$I$66))+(0.1*('Calcification Rates'!$F$66-'Calcification Rates'!$G$66)*(DH120+(2*'Calcification Rates'!$F$66-'Calcification Rates'!$G$66)))*('Calcification Rates'!$H$66-'Calcification Rates'!$I$66)</f>
        <v>39.612673140013285</v>
      </c>
      <c r="DZ120" s="2">
        <f>(2*('Calcification Rates'!$F$66+'Calcification Rates'!$G$66)*('Calcification Rates'!$H$66+'Calcification Rates'!$I$66))+(0.1*('Calcification Rates'!$F$66+'Calcification Rates'!$G$66)*(DH120+(2*'Calcification Rates'!$F$66+'Calcification Rates'!$G$66)))*('Calcification Rates'!$H$66+'Calcification Rates'!$I$66)</f>
        <v>103.27001903602728</v>
      </c>
      <c r="EA120" s="2">
        <f>((((((((($A120*2)/PI())/2)+'Calcification Rates'!$F$67)^2)*PI())/2))-((((((($A120*2)/PI())/2)^2)*PI())/2)))*'Calcification Rates'!$H$67</f>
        <v>125.28073193452882</v>
      </c>
      <c r="EB120" s="2">
        <f>((((((((($A120*2)/PI())/2)+('Calcification Rates'!$F$67-'Calcification Rates'!$G$67))^2)*PI())/2))-((((((($A120*2)/PI())/2)^2)*PI())/2)))*('Calcification Rates'!$H$67-'Calcification Rates'!$I$67)</f>
        <v>92.346558790503323</v>
      </c>
      <c r="EC120" s="2">
        <f>((((((((($A120*2)/PI())/2)+('Calcification Rates'!$F$67+'Calcification Rates'!$G$67))^2)*PI())/2))-((((((($A120*2)/PI())/2)^2)*PI())/2)))*('Calcification Rates'!$H$67+'Calcification Rates'!$I$67)</f>
        <v>161.86569247564111</v>
      </c>
      <c r="ED120" s="2">
        <f>((((((((($A120*2)/PI())/2)+'Calcification Rates'!$F$68)^2)*PI())/2))-((((((($A120*2)/PI())/2)^2)*PI())/2)))*'Calcification Rates'!$H$68</f>
        <v>125.28073193452882</v>
      </c>
      <c r="EE120" s="2">
        <f>((((((((($A120*2)/PI())/2)+('Calcification Rates'!$F$68-'Calcification Rates'!$G$68))^2)*PI())/2))-((((((($A120*2)/PI())/2)^2)*PI())/2)))*('Calcification Rates'!$H$68-'Calcification Rates'!$I$68)</f>
        <v>92.346558790503323</v>
      </c>
      <c r="EF120" s="2">
        <f>((((((((($A120*2)/PI())/2)+('Calcification Rates'!$F$68+'Calcification Rates'!$G$68))^2)*PI())/2))-((((((($A120*2)/PI())/2)^2)*PI())/2)))*('Calcification Rates'!$H$68+'Calcification Rates'!$I$68)</f>
        <v>161.86569247564111</v>
      </c>
      <c r="EG120" s="2">
        <f>((((1-'Calcification Rates'!$J$69)*$A120)*'Calcification Rates'!$F$69*0.1)+('Calcification Rates'!$J$69*$A120*'Calcification Rates'!$F$69))*'Calcification Rates'!$H$69</f>
        <v>36.217380100000007</v>
      </c>
      <c r="EH120" s="2">
        <f>((((1-'Calcification Rates'!$J$69)*EC120)*(('Calcification Rates'!$F$69-'Calcification Rates'!$G$69)*0.1))+('Calcification Rates'!$J$69*EC120*('Calcification Rates'!$F$69-'Calcification Rates'!$G$69)))*('Calcification Rates'!$H$69-'Calcification Rates'!$I$69)</f>
        <v>36.712388591875055</v>
      </c>
      <c r="EI120" s="2">
        <f>((((1-'Calcification Rates'!$J$69)*EC120)*(('Calcification Rates'!$F$69+'Calcification Rates'!$G$69)*0.1))+('Calcification Rates'!$J$69*EC120*('Calcification Rates'!$F$69+'Calcification Rates'!$G$69)))*('Calcification Rates'!$H$69+'Calcification Rates'!$I$69)</f>
        <v>64.028996842293026</v>
      </c>
      <c r="EJ120" s="2">
        <f>(2*'Calcification Rates'!$F$70*'Calcification Rates'!$H$70)+0.1*'Calcification Rates'!$F$70*(DT120+(2*'Calcification Rates'!$F$70))*'Calcification Rates'!$H$70</f>
        <v>10.532644908567562</v>
      </c>
      <c r="EK120" s="2">
        <f>(2*('Calcification Rates'!$F$70-'Calcification Rates'!$G$70)*('Calcification Rates'!$H$70-'Calcification Rates'!$I$70))+(0.1*('Calcification Rates'!$F$70-'Calcification Rates'!$G$70)*(DT120+(2*'Calcification Rates'!$F$70-'Calcification Rates'!$G$70)))*('Calcification Rates'!$H$70-'Calcification Rates'!$I$70)</f>
        <v>6.1299339531415438</v>
      </c>
      <c r="EL120" s="2">
        <f>(2*('Calcification Rates'!$F$70+'Calcification Rates'!$G$70)*('Calcification Rates'!$H$70+'Calcification Rates'!$I$70))+(0.1*('Calcification Rates'!$F$70+'Calcification Rates'!$G$70)*(DT120+(2*'Calcification Rates'!$F$70+'Calcification Rates'!$G$70)))*('Calcification Rates'!$H$70+'Calcification Rates'!$I$70)</f>
        <v>16.126146035243991</v>
      </c>
      <c r="EM120" s="2">
        <f>((((1-'Calcification Rates'!$J$71)*$A120)*'Calcification Rates'!$F$71*0.1)+('Calcification Rates'!$J$71*$A120*'Calcification Rates'!$F$71))*'Calcification Rates'!$H$71</f>
        <v>266.62809484304466</v>
      </c>
      <c r="EN120" s="2">
        <f>((((1-'Calcification Rates'!$J$71)*$A120)*(('Calcification Rates'!$F$71-'Calcification Rates'!$G$71)*0.1))+('Calcification Rates'!$J$71*$A120*('Calcification Rates'!$F$71-'Calcification Rates'!$G$71)))*('Calcification Rates'!$H$71-'Calcification Rates'!$I$71)</f>
        <v>190.70265595431519</v>
      </c>
      <c r="EO120" s="2">
        <f>((((1-'Calcification Rates'!$J$71)*$A120)*(('Calcification Rates'!$F$71+'Calcification Rates'!$G$71)*0.1))+('Calcification Rates'!$J$71*$A120*('Calcification Rates'!$F$71+'Calcification Rates'!$G$71)))*('Calcification Rates'!$H$71+'Calcification Rates'!$I$71)</f>
        <v>354.62162374285106</v>
      </c>
      <c r="EP120" s="2">
        <f>(2*'Calcification Rates'!$F$72*'Calcification Rates'!$H$72)+0.1*'Calcification Rates'!$F$72*($A120+(2*'Calcification Rates'!$F$72))*'Calcification Rates'!$H$72</f>
        <v>24.637312713951957</v>
      </c>
      <c r="EQ120" s="2">
        <f>(2*('Calcification Rates'!$F$72-'Calcification Rates'!$G$72)*('Calcification Rates'!$H$72-'Calcification Rates'!$I$72))+(0.1*('Calcification Rates'!$F$72-'Calcification Rates'!$G$72)*($A120+(2*'Calcification Rates'!$F$72-'Calcification Rates'!$G$72)))*('Calcification Rates'!$H$72-'Calcification Rates'!$I$72)</f>
        <v>14.383030381973333</v>
      </c>
      <c r="ER120" s="2">
        <f>(2*('Calcification Rates'!$F$72+'Calcification Rates'!$G$72)*('Calcification Rates'!$H$72+'Calcification Rates'!$I$72))+(0.1*('Calcification Rates'!$F$72+'Calcification Rates'!$G$72)*($A120+(2*'Calcification Rates'!$F$72+'Calcification Rates'!$G$72)))*('Calcification Rates'!$H$72+'Calcification Rates'!$I$72)</f>
        <v>37.606072843004384</v>
      </c>
      <c r="ES120" s="2">
        <f>$A120*'Calcification Rates'!$F$73*'Calcification Rates'!$H$73</f>
        <v>159.30000000000001</v>
      </c>
      <c r="ET120" s="2">
        <f>$A120*('Calcification Rates'!$F$73-'Calcification Rates'!$G$73)*('Calcification Rates'!$H$73-'Calcification Rates'!$I$73)</f>
        <v>111.53242000000002</v>
      </c>
      <c r="EU120" s="2">
        <f>$A120*('Calcification Rates'!$F$73+'Calcification Rates'!$G$73)*('Calcification Rates'!$H$73+'Calcification Rates'!$I$73)</f>
        <v>215.51992000000004</v>
      </c>
      <c r="EV120" s="2">
        <f>(2*'Calcification Rates'!$F$74*'Calcification Rates'!$H$74)+0.1*'Calcification Rates'!$F$74*($A120+(2*'Calcification Rates'!$F$74))*'Calcification Rates'!$H$74</f>
        <v>24.637312713951957</v>
      </c>
      <c r="EW120" s="2">
        <f>(2*('Calcification Rates'!$F$74-'Calcification Rates'!$G$74)*('Calcification Rates'!$H$74-'Calcification Rates'!$I$74))+(0.1*('Calcification Rates'!$F$74-'Calcification Rates'!$G$74)*($A120+(2*'Calcification Rates'!$F$74-'Calcification Rates'!$G$74)))*('Calcification Rates'!$H$74-'Calcification Rates'!$I$74)</f>
        <v>14.383030381973333</v>
      </c>
      <c r="EX120" s="2">
        <f>(2*('Calcification Rates'!$F$74+'Calcification Rates'!$G$74)*('Calcification Rates'!$H$74+'Calcification Rates'!$I$74))+(0.1*('Calcification Rates'!$F$74+'Calcification Rates'!$G$74)*($A120+(2*'Calcification Rates'!$F$74+'Calcification Rates'!$G$74)))*('Calcification Rates'!$H$74+'Calcification Rates'!$I$74)</f>
        <v>37.606072843004384</v>
      </c>
      <c r="EY120" s="2">
        <f>$A120*'Calcification Rates'!$F$75*'Calcification Rates'!$H$75</f>
        <v>99.488143945578244</v>
      </c>
      <c r="EZ120" s="2">
        <f>$A120*('Calcification Rates'!$F$75-'Calcification Rates'!$G$75)*('Calcification Rates'!$H$75-'Calcification Rates'!$I$75)</f>
        <v>77.231131145308112</v>
      </c>
      <c r="FA120" s="2">
        <f>$A120*('Calcification Rates'!$F$75+'Calcification Rates'!$G$75)*('Calcification Rates'!$H$75+'Calcification Rates'!$I$75)</f>
        <v>124.33355364294253</v>
      </c>
      <c r="FB120" s="2">
        <f>((((1-'Calcification Rates'!$J$76)*$A120)*'Calcification Rates'!$F$76*0.1)+('Calcification Rates'!$J$76*$A120*'Calcification Rates'!$F$76))*'Calcification Rates'!$H$76</f>
        <v>68.116680000000002</v>
      </c>
      <c r="FC120" s="2">
        <f>((((1-'Calcification Rates'!$J$76)*$A120)*(('Calcification Rates'!$F$76-'Calcification Rates'!$G$76)*0.1))+('Calcification Rates'!$J$76*$A120*('Calcification Rates'!$F$76-'Calcification Rates'!$G$76)))*('Calcification Rates'!$H$76-'Calcification Rates'!$I$76)</f>
        <v>47.675621184000001</v>
      </c>
      <c r="FD120" s="2">
        <f>((((1-'Calcification Rates'!$J$76)*$A120)*(('Calcification Rates'!$F$76+'Calcification Rates'!$G$76)*0.1))+('Calcification Rates'!$J$76*$A120*('Calcification Rates'!$F$76+'Calcification Rates'!$G$76)))*('Calcification Rates'!$H$76+'Calcification Rates'!$I$76)</f>
        <v>92.178518784000005</v>
      </c>
      <c r="FE120" s="113">
        <f>$A120*'Calcification Rates'!$F$77*'Calcification Rates'!$H$77</f>
        <v>208.86</v>
      </c>
      <c r="FF120" s="113">
        <f>$A120*('Calcification Rates'!$F$77-'Calcification Rates'!$G$77)*('Calcification Rates'!$H$77-'Calcification Rates'!$I$77)</f>
        <v>145.95420000000001</v>
      </c>
      <c r="FG120" s="113">
        <f>$A120*('Calcification Rates'!$F$77+'Calcification Rates'!$G$77)*('Calcification Rates'!$H$77+'Calcification Rates'!$I$77)</f>
        <v>282.96400000000006</v>
      </c>
      <c r="FH120" s="113">
        <f>$A120*'Calcification Rates'!$F$81*'Calcification Rates'!$H$81</f>
        <v>21.003999999999998</v>
      </c>
      <c r="FI120" s="113">
        <f>$A120*('Calcification Rates'!$F$81-'Calcification Rates'!$G$81)*('Calcification Rates'!$H$81-'Calcification Rates'!$I$81)</f>
        <v>11.917999999999999</v>
      </c>
      <c r="FJ120" s="113">
        <f>$A120*('Calcification Rates'!$F$81+'Calcification Rates'!$G$81)*('Calcification Rates'!$H$81+'Calcification Rates'!$I$81)</f>
        <v>30.09</v>
      </c>
      <c r="FK120" s="113">
        <f>$A120*'Calcification Rates'!$F$84*'Calcification Rates'!$H$84</f>
        <v>21.003999999999998</v>
      </c>
      <c r="FL120" s="113">
        <f>$A120*('Calcification Rates'!$F$84-'Calcification Rates'!$G$84)*('Calcification Rates'!$H$84-'Calcification Rates'!$I$84)</f>
        <v>11.917999999999999</v>
      </c>
      <c r="FM120" s="113">
        <f>$A120*('Calcification Rates'!$F$84+'Calcification Rates'!$G$84)*('Calcification Rates'!$H$84+'Calcification Rates'!$I$84)</f>
        <v>30.09</v>
      </c>
    </row>
    <row r="121" spans="1:169" x14ac:dyDescent="0.3">
      <c r="A121" s="1">
        <v>119</v>
      </c>
      <c r="B121" s="2">
        <f>((((1-'Calcification Rates'!$J$11)*A121)*'Calcification Rates'!$F$11*0.1)+('Calcification Rates'!$J$11*A121*'Calcification Rates'!$F$11))*'Calcification Rates'!$H$11</f>
        <v>268.8876549688332</v>
      </c>
      <c r="C121" s="2">
        <f>((((1-'Calcification Rates'!$J$11)*A121)*(('Calcification Rates'!$F$11-'Calcification Rates'!$G$11)*0.1))+('Calcification Rates'!$J$11*A121*('Calcification Rates'!$F$11-'Calcification Rates'!$G$11)))*('Calcification Rates'!$H$11-'Calcification Rates'!$I$11)</f>
        <v>192.31878015731783</v>
      </c>
      <c r="D121" s="2">
        <f>((((1-'Calcification Rates'!$J$11)*A121)*(('Calcification Rates'!$F$11+'Calcification Rates'!$G$11)*0.1))+('Calcification Rates'!$J$11*A121*('Calcification Rates'!$F$11+'Calcification Rates'!$G$11)))*('Calcification Rates'!$H$11+'Calcification Rates'!$I$11)</f>
        <v>357.62689174067185</v>
      </c>
      <c r="E121" s="2">
        <f>((((1-'Calcification Rates'!$J$12)*A121)*'Calcification Rates'!$F$12*0.1)+('Calcification Rates'!$J$12*A121*'Calcification Rates'!$F$12))*'Calcification Rates'!$H$12</f>
        <v>46.683975394440466</v>
      </c>
      <c r="F121" s="2">
        <f>((((1-'Calcification Rates'!$J$12)*A121)*(('Calcification Rates'!$F$12-'Calcification Rates'!$G$12)*0.1))+('Calcification Rates'!$J$12*A121*('Calcification Rates'!$F$12-'Calcification Rates'!$G$12)))*('Calcification Rates'!$H$12-'Calcification Rates'!$I$12)</f>
        <v>35.197459766645231</v>
      </c>
      <c r="G121" s="2">
        <f>((((1-'Calcification Rates'!$J$12)*A121)*(('Calcification Rates'!$F$12+'Calcification Rates'!$G$12)*0.1))+('Calcification Rates'!$J$12*A121*('Calcification Rates'!$F$12+'Calcification Rates'!$G$12)))*('Calcification Rates'!$H$12+'Calcification Rates'!$I$12)</f>
        <v>59.634580177252644</v>
      </c>
      <c r="H121" s="2">
        <f>(2*'Calcification Rates'!$F$13*'Calcification Rates'!$H$13)+0.1*'Calcification Rates'!$F$13*(A121+(2*'Calcification Rates'!$F$13))*'Calcification Rates'!$H$13</f>
        <v>24.812757157384112</v>
      </c>
      <c r="I121" s="2">
        <f>(2*('Calcification Rates'!$F$13-'Calcification Rates'!$G$13)*('Calcification Rates'!$H$13-'Calcification Rates'!$I$13))+(0.1*('Calcification Rates'!$F$13-'Calcification Rates'!$G$13)*(A121+(2*'Calcification Rates'!$F$13-'Calcification Rates'!$G$13)))*('Calcification Rates'!$H$13-'Calcification Rates'!$I$13)</f>
        <v>14.485688589137599</v>
      </c>
      <c r="J121" s="2">
        <f>(2*('Calcification Rates'!$F$13+'Calcification Rates'!$G$13)*('Calcification Rates'!$H$13+'Calcification Rates'!$I$13))+(0.1*('Calcification Rates'!$F$13+'Calcification Rates'!$G$13)*(A121+(2*'Calcification Rates'!$F$13+'Calcification Rates'!$G$13)))*('Calcification Rates'!$H$13+'Calcification Rates'!$I$13)</f>
        <v>37.873256292891256</v>
      </c>
      <c r="K121" s="2">
        <f>(2*'Calcification Rates'!$F$14*'Calcification Rates'!$H$14)+0.1*'Calcification Rates'!$F$14*(A121+(2*'Calcification Rates'!$F$14))*'Calcification Rates'!$H$14</f>
        <v>46.047272951999481</v>
      </c>
      <c r="L121" s="2">
        <f>(2*('Calcification Rates'!$F$14-'Calcification Rates'!$G$14)*('Calcification Rates'!$H$14-'Calcification Rates'!$I$14))+(0.1*('Calcification Rates'!$F$14-'Calcification Rates'!$G$14)*(A121+(2*'Calcification Rates'!$F$14-'Calcification Rates'!$G$14)))*('Calcification Rates'!$H$14-'Calcification Rates'!$I$14)</f>
        <v>28.810819684961025</v>
      </c>
      <c r="M121" s="2">
        <f>(2*('Calcification Rates'!$F$14+'Calcification Rates'!$G$14)*('Calcification Rates'!$H$14+'Calcification Rates'!$I$14))+(0.1*('Calcification Rates'!$F$14+'Calcification Rates'!$G$14)*(A121+(2*'Calcification Rates'!$F$14+'Calcification Rates'!$G$14)))*('Calcification Rates'!$H$14+'Calcification Rates'!$I$14)</f>
        <v>67.351576937178066</v>
      </c>
      <c r="N121" s="2">
        <f>((((((((($A121*2)/PI())/2)+'Calcification Rates'!$F$15)^2)*PI())/2))-((((((($A121*2)/PI())/2)^2)*PI())/2)))*'Calcification Rates'!$H$15</f>
        <v>147.4952851874892</v>
      </c>
      <c r="O121" s="2">
        <f>((((((((($A121*2)/PI())/2)+('Calcification Rates'!$F$15-'Calcification Rates'!$G$15))^2)*PI())/2))-((((((($A121*2)/PI())/2)^2)*PI())/2)))*('Calcification Rates'!$H$15-'Calcification Rates'!$I$15)</f>
        <v>112.71726586009879</v>
      </c>
      <c r="P121" s="2">
        <f>((((((((($A121*2)/PI())/2)+('Calcification Rates'!$F$15+'Calcification Rates'!$G$15))^2)*PI())/2))-((((((($A121*2)/PI())/2)^2)*PI())/2)))*('Calcification Rates'!$H$15+'Calcification Rates'!$I$15)</f>
        <v>186.54737230393101</v>
      </c>
      <c r="Q121" s="2">
        <f>(2*'Calcification Rates'!$F$16*'Calcification Rates'!$H$16)+0.1*'Calcification Rates'!$F$16*(A121+(2*'Calcification Rates'!$F$16))*'Calcification Rates'!$H$16</f>
        <v>46.047272951999481</v>
      </c>
      <c r="R121" s="2">
        <f>(2*('Calcification Rates'!$F$16-'Calcification Rates'!$G$16)*('Calcification Rates'!$H$16-'Calcification Rates'!$I$16))+(0.1*('Calcification Rates'!$F$16-'Calcification Rates'!$G$16)*(A121+(2*'Calcification Rates'!$F$16-'Calcification Rates'!$G$16)))*('Calcification Rates'!$H$16-'Calcification Rates'!$I$16)</f>
        <v>28.810819684961025</v>
      </c>
      <c r="S121" s="2">
        <f>(2*('Calcification Rates'!$F$16+'Calcification Rates'!$G$16)*('Calcification Rates'!$H$16+'Calcification Rates'!$I$16))+(0.1*('Calcification Rates'!$F$16+'Calcification Rates'!$G$16)*(A121+(2*'Calcification Rates'!$F$16+'Calcification Rates'!$G$16)))*('Calcification Rates'!$H$16+'Calcification Rates'!$I$16)</f>
        <v>67.351576937178066</v>
      </c>
      <c r="T121" s="2">
        <f>$A121*'Calcification Rates'!$F$17*'Calcification Rates'!$H$17</f>
        <v>145.76220685654735</v>
      </c>
      <c r="U121" s="2">
        <f>$A121*('Calcification Rates'!$F$17-'Calcification Rates'!$G$17)*('Calcification Rates'!$H$17-'Calcification Rates'!$I$17)</f>
        <v>111.60478684944249</v>
      </c>
      <c r="V121" s="2">
        <f>$A121*('Calcification Rates'!$F$17+'Calcification Rates'!$G$17)*('Calcification Rates'!$H$17+'Calcification Rates'!$I$17)</f>
        <v>184.00597254558517</v>
      </c>
      <c r="W121" s="2">
        <f>$A121*'Calcification Rates'!$F$22*'Calcification Rates'!$H$22</f>
        <v>21.181999999999999</v>
      </c>
      <c r="X121" s="2">
        <f>$A121*('Calcification Rates'!$F$22-'Calcification Rates'!$G$22)*('Calcification Rates'!$H$22-'Calcification Rates'!$I$22)</f>
        <v>12.018999999999998</v>
      </c>
      <c r="Y121" s="2">
        <f>$A121*('Calcification Rates'!$F$22+'Calcification Rates'!$G$22)*('Calcification Rates'!$H$22+'Calcification Rates'!$I$22)</f>
        <v>30.344999999999999</v>
      </c>
      <c r="Z121" s="2">
        <f>((((((((($A121*2)/PI())/2)+'Calcification Rates'!$F$25)^2)*PI())/2))-((((((($A121*2)/PI())/2)^2)*PI())/2)))*'Calcification Rates'!$H$25</f>
        <v>220.26839029994193</v>
      </c>
      <c r="AA121" s="2">
        <f>((((((((($A121*2)/PI())/2)+('Calcification Rates'!$F$25-'Calcification Rates'!$G$25))^2)*PI())/2))-((((((($A121*2)/PI())/2)^2)*PI())/2)))*('Calcification Rates'!$H$25-'Calcification Rates'!$I$25)</f>
        <v>96.635004143276248</v>
      </c>
      <c r="AB121" s="2">
        <f>((((((((($A121*2)/PI())/2)+('Calcification Rates'!$F$25+'Calcification Rates'!$G$25))^2)*PI())/2))-((((((($A121*2)/PI())/2)^2)*PI())/2)))*('Calcification Rates'!$H$25+'Calcification Rates'!$I$25)</f>
        <v>345.54772145991421</v>
      </c>
      <c r="AC121" s="2">
        <f>((((((((($A121*2)/PI())/2)+'Calcification Rates'!$F$26)^2)*PI())/2))-((((((($A121*2)/PI())/2)^2)*PI())/2)))*'Calcification Rates'!$H$26</f>
        <v>220.26839029994193</v>
      </c>
      <c r="AD121" s="2">
        <f>((((((((($A121*2)/PI())/2)+('Calcification Rates'!$F$26-'Calcification Rates'!$G$26))^2)*PI())/2))-((((((($A121*2)/PI())/2)^2)*PI())/2)))*('Calcification Rates'!$H$26-'Calcification Rates'!$I$26)</f>
        <v>96.635004143276248</v>
      </c>
      <c r="AE121" s="2">
        <f>((((((((($A121*2)/PI())/2)+('Calcification Rates'!$F$26+'Calcification Rates'!$G$26))^2)*PI())/2))-((((((($A121*2)/PI())/2)^2)*PI())/2)))*('Calcification Rates'!$H$26+'Calcification Rates'!$I$26)</f>
        <v>345.54772145991421</v>
      </c>
      <c r="AF121" s="2">
        <f>((((((((($A121*2)/PI())/2)+'Calcification Rates'!$F$27)^2)*PI())/2))-((((((($A121*2)/PI())/2)^2)*PI())/2)))*'Calcification Rates'!$H$27</f>
        <v>220.26839029994193</v>
      </c>
      <c r="AG121" s="2">
        <f>((((((((($A121*2)/PI())/2)+('Calcification Rates'!$F$27-'Calcification Rates'!$G$27))^2)*PI())/2))-((((((($A121*2)/PI())/2)^2)*PI())/2)))*('Calcification Rates'!$H$27-'Calcification Rates'!$I$27)</f>
        <v>96.635004143276248</v>
      </c>
      <c r="AH121" s="2">
        <f>((((((((($A121*2)/PI())/2)+('Calcification Rates'!$F$27+'Calcification Rates'!$G$27))^2)*PI())/2))-((((((($A121*2)/PI())/2)^2)*PI())/2)))*('Calcification Rates'!$H$27+'Calcification Rates'!$I$27)</f>
        <v>345.54772145991421</v>
      </c>
      <c r="AI121" s="2">
        <f>$A121*'Calcification Rates'!$F$29*'Calcification Rates'!$H$29</f>
        <v>192.03029999999995</v>
      </c>
      <c r="AJ121" s="2">
        <f>$A121*('Calcification Rates'!$F$29-'Calcification Rates'!$G$29)*('Calcification Rates'!$H$29-'Calcification Rates'!$I$29)</f>
        <v>177.67651999999998</v>
      </c>
      <c r="AK121" s="2">
        <f>$A121*('Calcification Rates'!$F$29+'Calcification Rates'!$G$29)*('Calcification Rates'!$H$29+'Calcification Rates'!$I$29)</f>
        <v>206.38407999999995</v>
      </c>
      <c r="AL121" s="2">
        <f>(2*'Calcification Rates'!$F$30*'Calcification Rates'!$H$30)+0.1*'Calcification Rates'!$F$30*($A121+(2*'Calcification Rates'!$F$30))*'Calcification Rates'!$H$30</f>
        <v>24.812757157384112</v>
      </c>
      <c r="AM121" s="2">
        <f>(2*('Calcification Rates'!$F$30-'Calcification Rates'!$G$30)*('Calcification Rates'!$H$30-'Calcification Rates'!$I$30))+(0.1*('Calcification Rates'!$F$30-'Calcification Rates'!$G$30)*($A121+(2*'Calcification Rates'!$F$30-'Calcification Rates'!$G$30)))*('Calcification Rates'!$H$30-'Calcification Rates'!$I$30)</f>
        <v>14.485688589137599</v>
      </c>
      <c r="AN121" s="2">
        <f>(2*('Calcification Rates'!$F$30+'Calcification Rates'!$G$30)*('Calcification Rates'!$H$30+'Calcification Rates'!$I$30))+(0.1*('Calcification Rates'!$F$30+'Calcification Rates'!$G$30)*($A121+(2*'Calcification Rates'!$F$30+'Calcification Rates'!$G$30)))*('Calcification Rates'!$H$30+'Calcification Rates'!$I$30)</f>
        <v>37.873256292891256</v>
      </c>
      <c r="AO121" s="2">
        <f>((((((((($A121*2)/PI())/2)+'Calcification Rates'!$F$31)^2)*PI())/2))-((((((($A121*2)/PI())/2)^2)*PI())/2)))*'Calcification Rates'!$H$31</f>
        <v>393.17603192760021</v>
      </c>
      <c r="AP121" s="2">
        <f>((((((((($A121*2)/PI())/2)+('Calcification Rates'!$F$31-'Calcification Rates'!$G$31))^2)*PI())/2))-((((((($A121*2)/PI())/2)^2)*PI())/2)))*('Calcification Rates'!$H$31-'Calcification Rates'!$I$31)</f>
        <v>245.2546891849473</v>
      </c>
      <c r="AQ121" s="2">
        <f>((((((((($A121*2)/PI())/2)+('Calcification Rates'!$F$31+'Calcification Rates'!$G$31))^2)*PI())/2))-((((((($A121*2)/PI())/2)^2)*PI())/2)))*('Calcification Rates'!$H$31+'Calcification Rates'!$I$31)</f>
        <v>576.81805333974626</v>
      </c>
      <c r="AR121" s="2">
        <f>(2*'Calcification Rates'!$F$32*'Calcification Rates'!$H$32)+0.1*'Calcification Rates'!$F$32*($A121+(2*'Calcification Rates'!$F$32))*'Calcification Rates'!$H$32</f>
        <v>24.812757157384112</v>
      </c>
      <c r="AS121" s="2">
        <f>(2*('Calcification Rates'!$F$32-'Calcification Rates'!$G$32)*('Calcification Rates'!$H$32-'Calcification Rates'!$I$32))+(0.1*('Calcification Rates'!$F$32-'Calcification Rates'!$G$32)*($A121+(2*'Calcification Rates'!$F$32-'Calcification Rates'!$G$32)))*('Calcification Rates'!$H$32-'Calcification Rates'!$I$32)</f>
        <v>14.485688589137599</v>
      </c>
      <c r="AT121" s="2">
        <f>(2*('Calcification Rates'!$F$32+'Calcification Rates'!$G$32)*('Calcification Rates'!$H$32+'Calcification Rates'!$I$32))+(0.1*('Calcification Rates'!$F$32+'Calcification Rates'!$G$32)*($A121+(2*'Calcification Rates'!$F$32+'Calcification Rates'!$G$32)))*('Calcification Rates'!$H$32+'Calcification Rates'!$I$32)</f>
        <v>37.873256292891256</v>
      </c>
      <c r="AU121" s="2">
        <f>((((((((($A121*2)/PI())/2)+'Calcification Rates'!$F$36)^2)*PI())/2))-((((((($A121*2)/PI())/2)^2)*PI())/2)))*'Calcification Rates'!$H$36</f>
        <v>155.70974317475728</v>
      </c>
      <c r="AV121" s="2">
        <f>((((((((($A121*2)/PI())/2)+('Calcification Rates'!$F$36-'Calcification Rates'!$G$36))^2)*PI())/2))-((((((($A121*2)/PI())/2)^2)*PI())/2)))*('Calcification Rates'!$H$36-'Calcification Rates'!$I$36)</f>
        <v>119.61018013726067</v>
      </c>
      <c r="AW121" s="2">
        <f>((((((((($A121*2)/PI())/2)+('Calcification Rates'!$F$36+'Calcification Rates'!$G$36))^2)*PI())/2))-((((((($A121*2)/PI())/2)^2)*PI())/2)))*('Calcification Rates'!$H$36+'Calcification Rates'!$I$36)</f>
        <v>195.81649138975851</v>
      </c>
      <c r="AX121" s="2">
        <f>$A121*'Calcification Rates'!$F$37*'Calcification Rates'!$H$37</f>
        <v>153.79496192760945</v>
      </c>
      <c r="AY121" s="2">
        <f>$A121*('Calcification Rates'!$F$37-'Calcification Rates'!$G$37)*('Calcification Rates'!$H$37-'Calcification Rates'!$I$37)</f>
        <v>118.38650471587214</v>
      </c>
      <c r="AZ121" s="2">
        <f>$A121*('Calcification Rates'!$F$37+'Calcification Rates'!$G$37)*('Calcification Rates'!$H$37+'Calcification Rates'!$I$37)</f>
        <v>193.00552663427808</v>
      </c>
      <c r="BA121" s="2">
        <f>$A121*'Calcification Rates'!$F$38*'Calcification Rates'!$H$38</f>
        <v>228.89356466666672</v>
      </c>
      <c r="BB121" s="2">
        <f>$A121*('Calcification Rates'!$F$38-'Calcification Rates'!$G$38)*('Calcification Rates'!$H$38-'Calcification Rates'!$I$38)</f>
        <v>174.64753006060607</v>
      </c>
      <c r="BC121" s="2">
        <f>$A121*('Calcification Rates'!$F$38+'Calcification Rates'!$G$38)*('Calcification Rates'!$H$38+'Calcification Rates'!$I$38)</f>
        <v>289.46095500000007</v>
      </c>
      <c r="BD121" s="2">
        <f>(2*'Calcification Rates'!$F$39*'Calcification Rates'!$H$39)+0.1*'Calcification Rates'!$F$39*(AN121+(2*'Calcification Rates'!$F$39))*'Calcification Rates'!$H$39</f>
        <v>10.579520760227247</v>
      </c>
      <c r="BE121" s="2">
        <f>(2*('Calcification Rates'!$F$39-'Calcification Rates'!$G$39)*('Calcification Rates'!$H$39-'Calcification Rates'!$I$39))+(0.1*('Calcification Rates'!$F$39-'Calcification Rates'!$G$39)*(AN121+(2*'Calcification Rates'!$F$39-'Calcification Rates'!$G$39)))*('Calcification Rates'!$H$39-'Calcification Rates'!$I$39)</f>
        <v>6.1573625270908945</v>
      </c>
      <c r="BF121" s="2">
        <f>(2*('Calcification Rates'!$F$39+'Calcification Rates'!$G$39)*('Calcification Rates'!$H$39+'Calcification Rates'!$I$39))+(0.1*('Calcification Rates'!$F$39+'Calcification Rates'!$G$39)*(AN121+(2*'Calcification Rates'!$F$39+'Calcification Rates'!$G$39)))*('Calcification Rates'!$H$39+'Calcification Rates'!$I$39)</f>
        <v>16.197533031137439</v>
      </c>
      <c r="BG121" s="2">
        <f>((((((((($A121*2)/PI())/2)+'Calcification Rates'!$F$40)^2)*PI())/2))-((((((($A121*2)/PI())/2)^2)*PI())/2)))*'Calcification Rates'!$H$40</f>
        <v>155.70974317475728</v>
      </c>
      <c r="BH121" s="2">
        <f>((((((((($A121*2)/PI())/2)+('Calcification Rates'!$F$40-'Calcification Rates'!$G$40))^2)*PI())/2))-((((((($A121*2)/PI())/2)^2)*PI())/2)))*('Calcification Rates'!$H$40-'Calcification Rates'!$I$40)</f>
        <v>119.61018013726067</v>
      </c>
      <c r="BI121" s="2">
        <f>((((((((($A121*2)/PI())/2)+('Calcification Rates'!$F$40+'Calcification Rates'!$G$40))^2)*PI())/2))-((((((($A121*2)/PI())/2)^2)*PI())/2)))*('Calcification Rates'!$H$40+'Calcification Rates'!$I$40)</f>
        <v>195.81649138975851</v>
      </c>
      <c r="BJ121" s="2">
        <f>((((((((($A121*2)/PI())/2)+'Calcification Rates'!$F$41)^2)*PI())/2))-((((((($A121*2)/PI())/2)^2)*PI())/2)))*'Calcification Rates'!$H$41</f>
        <v>179.22802601118377</v>
      </c>
      <c r="BK121" s="2">
        <f>((((((((($A121*2)/PI())/2)+('Calcification Rates'!$F$41-'Calcification Rates'!$G$41))^2)*PI())/2))-((((((($A121*2)/PI())/2)^2)*PI())/2)))*('Calcification Rates'!$H$41-'Calcification Rates'!$I$41)</f>
        <v>144.06951935525441</v>
      </c>
      <c r="BL121" s="2">
        <f>((((((((($A121*2)/PI())/2)+('Calcification Rates'!$F$41+'Calcification Rates'!$G$41))^2)*PI())/2))-((((((($A121*2)/PI())/2)^2)*PI())/2)))*('Calcification Rates'!$H$41+'Calcification Rates'!$I$41)</f>
        <v>217.81656203210653</v>
      </c>
      <c r="BM121" s="2">
        <f>((((1-'Calcification Rates'!$J$42)*$A121)*'Calcification Rates'!$F$42*0.1)+('Calcification Rates'!$J$42*$A121*'Calcification Rates'!$F$42))*'Calcification Rates'!$H$42</f>
        <v>46.683975394440466</v>
      </c>
      <c r="BN121" s="2">
        <f>((((1-'Calcification Rates'!$J$42)*BI121)*(('Calcification Rates'!$F$42-'Calcification Rates'!$G$42)*0.1))+('Calcification Rates'!$J$42*BI121*('Calcification Rates'!$F$42-'Calcification Rates'!$G$42)))*('Calcification Rates'!$H$42-'Calcification Rates'!$I$42)</f>
        <v>57.918009053249207</v>
      </c>
      <c r="BO121" s="2">
        <f>((((1-'Calcification Rates'!$J$42)*BI121)*(('Calcification Rates'!$F$42+'Calcification Rates'!$G$42)*0.1))+('Calcification Rates'!$J$42*BI121*('Calcification Rates'!$F$42+'Calcification Rates'!$G$42)))*('Calcification Rates'!$H$42+'Calcification Rates'!$I$42)</f>
        <v>98.129699628662635</v>
      </c>
      <c r="BP121" s="2">
        <f>(2*'Calcification Rates'!$F$43*'Calcification Rates'!$H$43)+0.1*'Calcification Rates'!$F$43*($A121+(2*'Calcification Rates'!$F$43))*'Calcification Rates'!$H$43</f>
        <v>24.812757157384112</v>
      </c>
      <c r="BQ121" s="2">
        <f>(2*('Calcification Rates'!$F$43-'Calcification Rates'!$G$43)*('Calcification Rates'!$H$43-'Calcification Rates'!$I$43))+(0.1*('Calcification Rates'!$F$43-'Calcification Rates'!$G$43)*($A121+(2*'Calcification Rates'!$F$43-'Calcification Rates'!$G$43)))*('Calcification Rates'!$H$43-'Calcification Rates'!$I$43)</f>
        <v>14.485688589137599</v>
      </c>
      <c r="BR121" s="2">
        <f>(2*('Calcification Rates'!$F$43+'Calcification Rates'!$G$43)*('Calcification Rates'!$H$43+'Calcification Rates'!$I$43))+(0.1*('Calcification Rates'!$F$43+'Calcification Rates'!$G$43)*($A121+(2*'Calcification Rates'!$F$43+'Calcification Rates'!$G$43)))*('Calcification Rates'!$H$43+'Calcification Rates'!$I$43)</f>
        <v>37.873256292891256</v>
      </c>
      <c r="BS121" s="2">
        <f>$A121*'Calcification Rates'!$F$44*'Calcification Rates'!$H$44</f>
        <v>189.96075777777776</v>
      </c>
      <c r="BT121" s="2">
        <f>$A121*('Calcification Rates'!$F$44-'Calcification Rates'!$G$44)*('Calcification Rates'!$H$44-'Calcification Rates'!$I$44)</f>
        <v>141.35874687456626</v>
      </c>
      <c r="BU121" s="2">
        <f>$A121*('Calcification Rates'!$F$44+'Calcification Rates'!$G$44)*('Calcification Rates'!$H$44+'Calcification Rates'!$I$44)</f>
        <v>244.02325337965783</v>
      </c>
      <c r="BV121" s="2">
        <f>(2*'Calcification Rates'!$F$45*'Calcification Rates'!$H$45)+0.1*'Calcification Rates'!$F$45*($A121+(2*'Calcification Rates'!$F$45))*'Calcification Rates'!$H$45</f>
        <v>24.812757157384112</v>
      </c>
      <c r="BW121" s="2">
        <f>(2*('Calcification Rates'!$F$45-'Calcification Rates'!$G$45)*('Calcification Rates'!$H$45-'Calcification Rates'!$I$45))+(0.1*('Calcification Rates'!$F$45-'Calcification Rates'!$G$45)*($A121+(2*'Calcification Rates'!$F$45-'Calcification Rates'!$G$45)))*('Calcification Rates'!$H$45-'Calcification Rates'!$I$45)</f>
        <v>14.485688589137599</v>
      </c>
      <c r="BX121" s="2">
        <f>(2*('Calcification Rates'!$F$45+'Calcification Rates'!$G$45)*('Calcification Rates'!$H$45+'Calcification Rates'!$I$45))+(0.1*('Calcification Rates'!$F$45+'Calcification Rates'!$G$45)*($A121+(2*'Calcification Rates'!$F$45+'Calcification Rates'!$G$45)))*('Calcification Rates'!$H$45+'Calcification Rates'!$I$45)</f>
        <v>37.873256292891256</v>
      </c>
      <c r="BY121" s="2">
        <f>$A121*'Calcification Rates'!$F$46*'Calcification Rates'!$H$46</f>
        <v>48.266400000000004</v>
      </c>
      <c r="BZ121" s="2">
        <f>$A121*('Calcification Rates'!$F$46-'Calcification Rates'!$G$46)*('Calcification Rates'!$H$46-'Calcification Rates'!$I$46)</f>
        <v>37.226174999999998</v>
      </c>
      <c r="CA121" s="2">
        <f>$A121*('Calcification Rates'!$F$46+'Calcification Rates'!$G$46)*('Calcification Rates'!$H$46+'Calcification Rates'!$I$46)</f>
        <v>60.43117500000001</v>
      </c>
      <c r="CB121" s="2">
        <f>(2*'Calcification Rates'!$F$47*'Calcification Rates'!$H$47)+0.1*'Calcification Rates'!$F$47*(BL121+(2*'Calcification Rates'!$F$47))*'Calcification Rates'!$H$47</f>
        <v>42.149573884986161</v>
      </c>
      <c r="CC121" s="2">
        <f>(2*('Calcification Rates'!$F$47-'Calcification Rates'!$G$47)*('Calcification Rates'!$H$47-'Calcification Rates'!$I$47))+(0.1*('Calcification Rates'!$F$47-'Calcification Rates'!$G$47)*(BL121+(2*'Calcification Rates'!$F$47-'Calcification Rates'!$G$47)))*('Calcification Rates'!$H$47-'Calcification Rates'!$I$47)</f>
        <v>24.630019685490169</v>
      </c>
      <c r="CD121" s="2">
        <f>(2*('Calcification Rates'!$F$47+'Calcification Rates'!$G$47)*('Calcification Rates'!$H$47+'Calcification Rates'!$I$47))+(0.1*('Calcification Rates'!$F$47+'Calcification Rates'!$G$47)*(BL121+(2*'Calcification Rates'!$F$47+'Calcification Rates'!$G$47)))*('Calcification Rates'!$H$47+'Calcification Rates'!$I$47)</f>
        <v>64.27540624259008</v>
      </c>
      <c r="CE121" s="2">
        <f>(2*'Calcification Rates'!$F$48*'Calcification Rates'!$H$48)+0.1*'Calcification Rates'!$F$48*($A121+(2*'Calcification Rates'!$F$48))*'Calcification Rates'!$H$48</f>
        <v>24.812757157384112</v>
      </c>
      <c r="CF121" s="2">
        <f>(2*('Calcification Rates'!$F$48-'Calcification Rates'!$G$48)*('Calcification Rates'!$H$48-'Calcification Rates'!$I$48))+(0.1*('Calcification Rates'!$F$48-'Calcification Rates'!$G$48)*($A121+(2*'Calcification Rates'!$F$48-'Calcification Rates'!$G$48)))*('Calcification Rates'!$H$48-'Calcification Rates'!$I$48)</f>
        <v>14.485688589137599</v>
      </c>
      <c r="CG121" s="2">
        <f>(2*('Calcification Rates'!$F$48+'Calcification Rates'!$G$48)*('Calcification Rates'!$H$48+'Calcification Rates'!$I$48))+(0.1*('Calcification Rates'!$F$48+'Calcification Rates'!$G$48)*($A121+(2*'Calcification Rates'!$F$48+'Calcification Rates'!$G$48)))*('Calcification Rates'!$H$48+'Calcification Rates'!$I$48)</f>
        <v>37.873256292891256</v>
      </c>
      <c r="CH121" s="2">
        <f>((((1-'Calcification Rates'!$J$52)*$A121)*'Calcification Rates'!$F$52*0.1)+('Calcification Rates'!$J$52*$A121*'Calcification Rates'!$F$52))*'Calcification Rates'!$H$52</f>
        <v>263.54557291999998</v>
      </c>
      <c r="CI121" s="2">
        <f>((((1-'Calcification Rates'!$J$52)*$A121)*(('Calcification Rates'!$F$52-'Calcification Rates'!$G$52)*0.1))+('Calcification Rates'!$J$52*$A121*('Calcification Rates'!$F$52-'Calcification Rates'!$G$52)))*('Calcification Rates'!$H$52-'Calcification Rates'!$I$52)</f>
        <v>172.52063887904728</v>
      </c>
      <c r="CJ121" s="2">
        <f>((((1-'Calcification Rates'!$J$52)*$A121)*(('Calcification Rates'!$F$52+'Calcification Rates'!$G$52)*0.1))+('Calcification Rates'!$J$52*$A121*('Calcification Rates'!$F$52+'Calcification Rates'!$G$52)))*('Calcification Rates'!$H$52+'Calcification Rates'!$I$52)</f>
        <v>372.85764863080078</v>
      </c>
      <c r="CK121" s="2">
        <f>((((1-'Calcification Rates'!$J$53)*$A121)*'Calcification Rates'!$F$53*0.1)+('Calcification Rates'!$J$53*$A121*'Calcification Rates'!$F$53))*'Calcification Rates'!$H$53</f>
        <v>315.38146494145457</v>
      </c>
      <c r="CL121" s="2">
        <f>((((1-'Calcification Rates'!$J$53)*$A121)*(('Calcification Rates'!$F$53-'Calcification Rates'!$G$53)*0.1))+('Calcification Rates'!$J$53*$A121*('Calcification Rates'!$F$53-'Calcification Rates'!$G$53)))*('Calcification Rates'!$H$53-'Calcification Rates'!$I$53)</f>
        <v>218.27103865408634</v>
      </c>
      <c r="CM121" s="2">
        <f>((((1-'Calcification Rates'!$J$53)*$A121)*(('Calcification Rates'!$F$53+'Calcification Rates'!$G$53)*0.1))+('Calcification Rates'!$J$53*$A121*('Calcification Rates'!$F$53+'Calcification Rates'!$G$53)))*('Calcification Rates'!$H$53+'Calcification Rates'!$I$53)</f>
        <v>430.25991593952119</v>
      </c>
      <c r="CN121" s="2">
        <f>((((1-'Calcification Rates'!$J$54)*$A121)*'Calcification Rates'!$F$54*0.1)+('Calcification Rates'!$J$54*$A121*'Calcification Rates'!$F$54))*'Calcification Rates'!$H$54</f>
        <v>268.8876549688332</v>
      </c>
      <c r="CO121" s="2">
        <f>((((1-'Calcification Rates'!$J$54)*$A121)*(('Calcification Rates'!$F$54-'Calcification Rates'!$G$54)*0.1))+('Calcification Rates'!$J$54*$A121*('Calcification Rates'!$F$54-'Calcification Rates'!$G$54)))*('Calcification Rates'!$H$54-'Calcification Rates'!$I$54)</f>
        <v>192.31878015731783</v>
      </c>
      <c r="CP121" s="2">
        <f>((((1-'Calcification Rates'!$J$54)*$A121)*(('Calcification Rates'!$F$54+'Calcification Rates'!$G$54)*0.1))+('Calcification Rates'!$J$54*$A121*('Calcification Rates'!$F$54+'Calcification Rates'!$G$54)))*('Calcification Rates'!$H$54+'Calcification Rates'!$I$54)</f>
        <v>357.62689174067185</v>
      </c>
      <c r="CQ121" s="2">
        <f>((((1-'Calcification Rates'!$J$55)*$A121)*'Calcification Rates'!$F$55*0.1)+('Calcification Rates'!$J$55*$A121*'Calcification Rates'!$F$55))*'Calcification Rates'!$H$55</f>
        <v>268.90821888072918</v>
      </c>
      <c r="CR121" s="2">
        <f>((((1-'Calcification Rates'!$J$55)*$A121)*(('Calcification Rates'!$F$55-'Calcification Rates'!$G$55)*0.1))+('Calcification Rates'!$J$55*$A121*('Calcification Rates'!$F$55-'Calcification Rates'!$G$55)))*('Calcification Rates'!$H$55-'Calcification Rates'!$I$55)</f>
        <v>196.49823232385805</v>
      </c>
      <c r="CS121" s="2">
        <f>((((1-'Calcification Rates'!$J$55)*$A121)*(('Calcification Rates'!$F$55+'Calcification Rates'!$G$55)*0.1))+('Calcification Rates'!$J$55*$A121*('Calcification Rates'!$F$55+'Calcification Rates'!$G$55)))*('Calcification Rates'!$H$55+'Calcification Rates'!$I$55)</f>
        <v>352.3298649516812</v>
      </c>
      <c r="CT121" s="2">
        <f>((((1-'Calcification Rates'!$J$56)*$A121)*'Calcification Rates'!$F$56*0.1)+('Calcification Rates'!$J$56*$A121*'Calcification Rates'!$F$56))*'Calcification Rates'!$H$56</f>
        <v>259.73729961666663</v>
      </c>
      <c r="CU121" s="2">
        <f>((((1-'Calcification Rates'!$J$56)*$A121)*(('Calcification Rates'!$F$56-'Calcification Rates'!$G$56)*0.1))+('Calcification Rates'!$J$56*$A121*('Calcification Rates'!$F$56-'Calcification Rates'!$G$56)))*('Calcification Rates'!$H$56-'Calcification Rates'!$I$56)</f>
        <v>192.46389302770046</v>
      </c>
      <c r="CV121" s="2">
        <f>((((1-'Calcification Rates'!$J$56)*$A121)*(('Calcification Rates'!$F$56+'Calcification Rates'!$G$56)*0.1))+('Calcification Rates'!$J$56*$A121*('Calcification Rates'!$F$56+'Calcification Rates'!$G$56)))*('Calcification Rates'!$H$56+'Calcification Rates'!$I$56)</f>
        <v>336.90419533386648</v>
      </c>
      <c r="CW121" s="2">
        <f>((((1-'Calcification Rates'!$J$57)*$A121)*'Calcification Rates'!$F$57*0.1)+('Calcification Rates'!$J$57*$A121*'Calcification Rates'!$F$57))*'Calcification Rates'!$H$57</f>
        <v>265.64042006249997</v>
      </c>
      <c r="CX121" s="2">
        <f>((((1-'Calcification Rates'!$J$57)*$A121)*(('Calcification Rates'!$F$57-'Calcification Rates'!$G$57)*0.1))+('Calcification Rates'!$J$57*$A121*('Calcification Rates'!$F$57-'Calcification Rates'!$G$57)))*('Calcification Rates'!$H$57-'Calcification Rates'!$I$57)</f>
        <v>173.95774946734463</v>
      </c>
      <c r="CY121" s="2">
        <f>((((1-'Calcification Rates'!$J$57)*$A121)*(('Calcification Rates'!$F$57+'Calcification Rates'!$G$57)*0.1))+('Calcification Rates'!$J$57*$A121*('Calcification Rates'!$F$57+'Calcification Rates'!$G$57)))*('Calcification Rates'!$H$57+'Calcification Rates'!$I$57)</f>
        <v>373.81223920471143</v>
      </c>
      <c r="CZ121" s="2">
        <f>((((1-'Calcification Rates'!$J$58)*$A121)*'Calcification Rates'!$F$58*0.1)+('Calcification Rates'!$J$58*$A121*'Calcification Rates'!$F$58))*'Calcification Rates'!$H$58</f>
        <v>268.8876549688332</v>
      </c>
      <c r="DA121" s="2">
        <f>((((1-'Calcification Rates'!$J$58)*$A121)*(('Calcification Rates'!$F$58-'Calcification Rates'!$G$58)*0.1))+('Calcification Rates'!$J$58*$A121*('Calcification Rates'!$F$58-'Calcification Rates'!$G$58)))*('Calcification Rates'!$H$58-'Calcification Rates'!$I$58)</f>
        <v>192.31878015731783</v>
      </c>
      <c r="DB121" s="2">
        <f>((((1-'Calcification Rates'!$J$58)*$A121)*(('Calcification Rates'!$F$58+'Calcification Rates'!$G$58)*0.1))+('Calcification Rates'!$J$58*$A121*('Calcification Rates'!$F$58+'Calcification Rates'!$G$58)))*('Calcification Rates'!$H$58+'Calcification Rates'!$I$58)</f>
        <v>357.62689174067185</v>
      </c>
      <c r="DC121" s="2">
        <f>((((1-'Calcification Rates'!$J$59)*$A121)*'Calcification Rates'!$F$59*0.1)+('Calcification Rates'!$J$59*$A121*'Calcification Rates'!$F$59))*'Calcification Rates'!$H$59</f>
        <v>222.90420263999997</v>
      </c>
      <c r="DD121" s="2">
        <f>((((1-'Calcification Rates'!$J$59)*$A121)*(('Calcification Rates'!$F$59-'Calcification Rates'!$G$59)*0.1))+('Calcification Rates'!$J$59*$A121*('Calcification Rates'!$F$59-'Calcification Rates'!$G$59)))*('Calcification Rates'!$H$59-'Calcification Rates'!$I$59)</f>
        <v>172.91791229999998</v>
      </c>
      <c r="DE121" s="2">
        <f>((((1-'Calcification Rates'!$J$59)*$A121)*(('Calcification Rates'!$F$59+'Calcification Rates'!$G$59)*0.1))+('Calcification Rates'!$J$59*$A121*('Calcification Rates'!$F$59+'Calcification Rates'!$G$59)))*('Calcification Rates'!$H$59+'Calcification Rates'!$I$59)</f>
        <v>277.63037484</v>
      </c>
      <c r="DF121" s="2">
        <f>((((1-'Calcification Rates'!$J$60)*$A121)*'Calcification Rates'!$F$60*0.1)+('Calcification Rates'!$J$60*$A121*'Calcification Rates'!$F$60))*'Calcification Rates'!$H$60</f>
        <v>289.58963608536584</v>
      </c>
      <c r="DG121" s="2">
        <f>((((1-'Calcification Rates'!$J$60)*$A121)*(('Calcification Rates'!$F$60-'Calcification Rates'!$G$60)*0.1))+('Calcification Rates'!$J$60*$A121*('Calcification Rates'!$F$60-'Calcification Rates'!$G$60)))*('Calcification Rates'!$H$60-'Calcification Rates'!$I$60)</f>
        <v>221.24991217368824</v>
      </c>
      <c r="DH121" s="2">
        <f>((((1-'Calcification Rates'!$J$60)*$A121)*(('Calcification Rates'!$F$60+'Calcification Rates'!$G$60)*0.1))+('Calcification Rates'!$J$60*$A121*('Calcification Rates'!$F$60+'Calcification Rates'!$G$60)))*('Calcification Rates'!$H$60+'Calcification Rates'!$I$60)</f>
        <v>366.84626570747491</v>
      </c>
      <c r="DI121" s="2">
        <f>((((1-'Calcification Rates'!$J$61)*$A121)*'Calcification Rates'!$F$61*0.1)+('Calcification Rates'!$J$61*$A121*'Calcification Rates'!$F$61))*'Calcification Rates'!$H$61</f>
        <v>268.8876549688332</v>
      </c>
      <c r="DJ121" s="2">
        <f>((((1-'Calcification Rates'!$J$61)*$A121)*(('Calcification Rates'!$F$61-'Calcification Rates'!$G$61)*0.1))+('Calcification Rates'!$J$61*$A121*('Calcification Rates'!$F$61-'Calcification Rates'!$G$61)))*('Calcification Rates'!$H$61-'Calcification Rates'!$I$61)</f>
        <v>192.31878015731783</v>
      </c>
      <c r="DK121" s="2">
        <f>((((1-'Calcification Rates'!$J$61)*$A121)*(('Calcification Rates'!$F$61+'Calcification Rates'!$G$61)*0.1))+('Calcification Rates'!$J$61*$A121*('Calcification Rates'!$F$61+'Calcification Rates'!$G$61)))*('Calcification Rates'!$H$61+'Calcification Rates'!$I$61)</f>
        <v>357.62689174067185</v>
      </c>
      <c r="DL121" s="2">
        <f>(2*'Calcification Rates'!$F$62*'Calcification Rates'!$H$62)+0.1*'Calcification Rates'!$F$62*(CV121+(2*'Calcification Rates'!$F$62))*'Calcification Rates'!$H$62</f>
        <v>63.042837429266122</v>
      </c>
      <c r="DM121" s="2">
        <f>(2*('Calcification Rates'!$F$62-'Calcification Rates'!$G$62)*('Calcification Rates'!$H$62-'Calcification Rates'!$I$62))+(0.1*('Calcification Rates'!$F$62-'Calcification Rates'!$G$62)*(CV121+(2*'Calcification Rates'!$F$62-'Calcification Rates'!$G$62)))*('Calcification Rates'!$H$62-'Calcification Rates'!$I$62)</f>
        <v>36.855342615684414</v>
      </c>
      <c r="DN121" s="2">
        <f>(2*('Calcification Rates'!$F$62+'Calcification Rates'!$G$62)*('Calcification Rates'!$H$62+'Calcification Rates'!$I$62))+(0.1*('Calcification Rates'!$F$62+'Calcification Rates'!$G$62)*(CV121+(2*'Calcification Rates'!$F$62+'Calcification Rates'!$G$62)))*('Calcification Rates'!$H$62+'Calcification Rates'!$I$62)</f>
        <v>96.093650947017665</v>
      </c>
      <c r="DO121" s="2">
        <f>((((((((($A121*2)/PI())/2)+'Calcification Rates'!$F$63)^2)*PI())/2))-((((((($A121*2)/PI())/2)^2)*PI())/2)))*'Calcification Rates'!$H$63</f>
        <v>126.32969622024322</v>
      </c>
      <c r="DP121" s="2">
        <f>((((((((($A121*2)/PI())/2)+('Calcification Rates'!$F$63-'Calcification Rates'!$G$63))^2)*PI())/2))-((((((($A121*2)/PI())/2)^2)*PI())/2)))*('Calcification Rates'!$H$63-'Calcification Rates'!$I$63)</f>
        <v>93.121704790502477</v>
      </c>
      <c r="DQ121" s="2">
        <f>((((((((($A121*2)/PI())/2)+('Calcification Rates'!$F$63+'Calcification Rates'!$G$63))^2)*PI())/2))-((((((($A121*2)/PI())/2)^2)*PI())/2)))*('Calcification Rates'!$H$63+'Calcification Rates'!$I$63)</f>
        <v>163.21760180897397</v>
      </c>
      <c r="DR121" s="2">
        <f>(2*'Calcification Rates'!$F$64*'Calcification Rates'!$H$64)+0.1*'Calcification Rates'!$F$64*($A121+(2*'Calcification Rates'!$F$64))*'Calcification Rates'!$H$64</f>
        <v>24.812757157384112</v>
      </c>
      <c r="DS121" s="2">
        <f>(2*('Calcification Rates'!$F$64-'Calcification Rates'!$G$64)*('Calcification Rates'!$H$64-'Calcification Rates'!$I$64))+(0.1*('Calcification Rates'!$F$64-'Calcification Rates'!$G$64)*($A121+(2*'Calcification Rates'!$F$64-'Calcification Rates'!$G$64)))*('Calcification Rates'!$H$64-'Calcification Rates'!$I$64)</f>
        <v>14.485688589137599</v>
      </c>
      <c r="DT121" s="2">
        <f>(2*('Calcification Rates'!$F$64+'Calcification Rates'!$G$64)*('Calcification Rates'!$H$64+'Calcification Rates'!$I$64))+(0.1*('Calcification Rates'!$F$64+'Calcification Rates'!$G$64)*($A121+(2*'Calcification Rates'!$F$64+'Calcification Rates'!$G$64)))*('Calcification Rates'!$H$64+'Calcification Rates'!$I$64)</f>
        <v>37.873256292891256</v>
      </c>
      <c r="DU121" s="2">
        <f>((((((((($A121*2)/PI())/2)+'Calcification Rates'!$F$65)^2)*PI())/2))-((((((($A121*2)/PI())/2)^2)*PI())/2)))*'Calcification Rates'!$H$65</f>
        <v>126.32969622024322</v>
      </c>
      <c r="DV121" s="2">
        <f>((((((((($A121*2)/PI())/2)+('Calcification Rates'!$F$65-'Calcification Rates'!$G$65))^2)*PI())/2))-((((((($A121*2)/PI())/2)^2)*PI())/2)))*('Calcification Rates'!$H$65-'Calcification Rates'!$I$65)</f>
        <v>93.121704790502477</v>
      </c>
      <c r="DW121" s="2">
        <f>((((((((($A121*2)/PI())/2)+('Calcification Rates'!$F$65+'Calcification Rates'!$G$65))^2)*PI())/2))-((((((($A121*2)/PI())/2)^2)*PI())/2)))*('Calcification Rates'!$H$65+'Calcification Rates'!$I$65)</f>
        <v>163.21760180897397</v>
      </c>
      <c r="DX121" s="2">
        <f>(2*'Calcification Rates'!$F$66*'Calcification Rates'!$H$66)+0.1*'Calcification Rates'!$F$66*(DH121+(2*'Calcification Rates'!$F$66))*'Calcification Rates'!$H$66</f>
        <v>68.296007301170306</v>
      </c>
      <c r="DY121" s="2">
        <f>(2*('Calcification Rates'!$F$66-'Calcification Rates'!$G$66)*('Calcification Rates'!$H$66-'Calcification Rates'!$I$66))+(0.1*('Calcification Rates'!$F$66-'Calcification Rates'!$G$66)*(DH121+(2*'Calcification Rates'!$F$66-'Calcification Rates'!$G$66)))*('Calcification Rates'!$H$66-'Calcification Rates'!$I$66)</f>
        <v>39.929141879025352</v>
      </c>
      <c r="DZ121" s="2">
        <f>(2*('Calcification Rates'!$F$66+'Calcification Rates'!$G$66)*('Calcification Rates'!$H$66+'Calcification Rates'!$I$66))+(0.1*('Calcification Rates'!$F$66+'Calcification Rates'!$G$66)*(DH121+(2*'Calcification Rates'!$F$66+'Calcification Rates'!$G$66)))*('Calcification Rates'!$H$66+'Calcification Rates'!$I$66)</f>
        <v>104.09367660619402</v>
      </c>
      <c r="EA121" s="2">
        <f>((((((((($A121*2)/PI())/2)+'Calcification Rates'!$F$67)^2)*PI())/2))-((((((($A121*2)/PI())/2)^2)*PI())/2)))*'Calcification Rates'!$H$67</f>
        <v>126.32969622024322</v>
      </c>
      <c r="EB121" s="2">
        <f>((((((((($A121*2)/PI())/2)+('Calcification Rates'!$F$67-'Calcification Rates'!$G$67))^2)*PI())/2))-((((((($A121*2)/PI())/2)^2)*PI())/2)))*('Calcification Rates'!$H$67-'Calcification Rates'!$I$67)</f>
        <v>93.121704790502477</v>
      </c>
      <c r="EC121" s="2">
        <f>((((((((($A121*2)/PI())/2)+('Calcification Rates'!$F$67+'Calcification Rates'!$G$67))^2)*PI())/2))-((((((($A121*2)/PI())/2)^2)*PI())/2)))*('Calcification Rates'!$H$67+'Calcification Rates'!$I$67)</f>
        <v>163.21760180897397</v>
      </c>
      <c r="ED121" s="2">
        <f>((((((((($A121*2)/PI())/2)+'Calcification Rates'!$F$68)^2)*PI())/2))-((((((($A121*2)/PI())/2)^2)*PI())/2)))*'Calcification Rates'!$H$68</f>
        <v>126.32969622024322</v>
      </c>
      <c r="EE121" s="2">
        <f>((((((((($A121*2)/PI())/2)+('Calcification Rates'!$F$68-'Calcification Rates'!$G$68))^2)*PI())/2))-((((((($A121*2)/PI())/2)^2)*PI())/2)))*('Calcification Rates'!$H$68-'Calcification Rates'!$I$68)</f>
        <v>93.121704790502477</v>
      </c>
      <c r="EF121" s="2">
        <f>((((((((($A121*2)/PI())/2)+('Calcification Rates'!$F$68+'Calcification Rates'!$G$68))^2)*PI())/2))-((((((($A121*2)/PI())/2)^2)*PI())/2)))*('Calcification Rates'!$H$68+'Calcification Rates'!$I$68)</f>
        <v>163.21760180897397</v>
      </c>
      <c r="EG121" s="2">
        <f>((((1-'Calcification Rates'!$J$69)*$A121)*'Calcification Rates'!$F$69*0.1)+('Calcification Rates'!$J$69*$A121*'Calcification Rates'!$F$69))*'Calcification Rates'!$H$69</f>
        <v>36.524307050000012</v>
      </c>
      <c r="EH121" s="2">
        <f>((((1-'Calcification Rates'!$J$69)*EC121)*(('Calcification Rates'!$F$69-'Calcification Rates'!$G$69)*0.1))+('Calcification Rates'!$J$69*EC121*('Calcification Rates'!$F$69-'Calcification Rates'!$G$69)))*('Calcification Rates'!$H$69-'Calcification Rates'!$I$69)</f>
        <v>37.019012064874232</v>
      </c>
      <c r="EI121" s="2">
        <f>((((1-'Calcification Rates'!$J$69)*EC121)*(('Calcification Rates'!$F$69+'Calcification Rates'!$G$69)*0.1))+('Calcification Rates'!$J$69*EC121*('Calcification Rates'!$F$69+'Calcification Rates'!$G$69)))*('Calcification Rates'!$H$69+'Calcification Rates'!$I$69)</f>
        <v>64.563769820501875</v>
      </c>
      <c r="EJ121" s="2">
        <f>(2*'Calcification Rates'!$F$70*'Calcification Rates'!$H$70)+0.1*'Calcification Rates'!$F$70*(DT121+(2*'Calcification Rates'!$F$70))*'Calcification Rates'!$H$70</f>
        <v>10.579520760227247</v>
      </c>
      <c r="EK121" s="2">
        <f>(2*('Calcification Rates'!$F$70-'Calcification Rates'!$G$70)*('Calcification Rates'!$H$70-'Calcification Rates'!$I$70))+(0.1*('Calcification Rates'!$F$70-'Calcification Rates'!$G$70)*(DT121+(2*'Calcification Rates'!$F$70-'Calcification Rates'!$G$70)))*('Calcification Rates'!$H$70-'Calcification Rates'!$I$70)</f>
        <v>6.1573625270908945</v>
      </c>
      <c r="EL121" s="2">
        <f>(2*('Calcification Rates'!$F$70+'Calcification Rates'!$G$70)*('Calcification Rates'!$H$70+'Calcification Rates'!$I$70))+(0.1*('Calcification Rates'!$F$70+'Calcification Rates'!$G$70)*(DT121+(2*'Calcification Rates'!$F$70+'Calcification Rates'!$G$70)))*('Calcification Rates'!$H$70+'Calcification Rates'!$I$70)</f>
        <v>16.197533031137439</v>
      </c>
      <c r="EM121" s="2">
        <f>((((1-'Calcification Rates'!$J$71)*$A121)*'Calcification Rates'!$F$71*0.1)+('Calcification Rates'!$J$71*$A121*'Calcification Rates'!$F$71))*'Calcification Rates'!$H$71</f>
        <v>268.8876549688332</v>
      </c>
      <c r="EN121" s="2">
        <f>((((1-'Calcification Rates'!$J$71)*$A121)*(('Calcification Rates'!$F$71-'Calcification Rates'!$G$71)*0.1))+('Calcification Rates'!$J$71*$A121*('Calcification Rates'!$F$71-'Calcification Rates'!$G$71)))*('Calcification Rates'!$H$71-'Calcification Rates'!$I$71)</f>
        <v>192.31878015731783</v>
      </c>
      <c r="EO121" s="2">
        <f>((((1-'Calcification Rates'!$J$71)*$A121)*(('Calcification Rates'!$F$71+'Calcification Rates'!$G$71)*0.1))+('Calcification Rates'!$J$71*$A121*('Calcification Rates'!$F$71+'Calcification Rates'!$G$71)))*('Calcification Rates'!$H$71+'Calcification Rates'!$I$71)</f>
        <v>357.62689174067185</v>
      </c>
      <c r="EP121" s="2">
        <f>(2*'Calcification Rates'!$F$72*'Calcification Rates'!$H$72)+0.1*'Calcification Rates'!$F$72*($A121+(2*'Calcification Rates'!$F$72))*'Calcification Rates'!$H$72</f>
        <v>24.812757157384112</v>
      </c>
      <c r="EQ121" s="2">
        <f>(2*('Calcification Rates'!$F$72-'Calcification Rates'!$G$72)*('Calcification Rates'!$H$72-'Calcification Rates'!$I$72))+(0.1*('Calcification Rates'!$F$72-'Calcification Rates'!$G$72)*($A121+(2*'Calcification Rates'!$F$72-'Calcification Rates'!$G$72)))*('Calcification Rates'!$H$72-'Calcification Rates'!$I$72)</f>
        <v>14.485688589137599</v>
      </c>
      <c r="ER121" s="2">
        <f>(2*('Calcification Rates'!$F$72+'Calcification Rates'!$G$72)*('Calcification Rates'!$H$72+'Calcification Rates'!$I$72))+(0.1*('Calcification Rates'!$F$72+'Calcification Rates'!$G$72)*($A121+(2*'Calcification Rates'!$F$72+'Calcification Rates'!$G$72)))*('Calcification Rates'!$H$72+'Calcification Rates'!$I$72)</f>
        <v>37.873256292891256</v>
      </c>
      <c r="ES121" s="2">
        <f>$A121*'Calcification Rates'!$F$73*'Calcification Rates'!$H$73</f>
        <v>160.65000000000003</v>
      </c>
      <c r="ET121" s="2">
        <f>$A121*('Calcification Rates'!$F$73-'Calcification Rates'!$G$73)*('Calcification Rates'!$H$73-'Calcification Rates'!$I$73)</f>
        <v>112.47761</v>
      </c>
      <c r="EU121" s="2">
        <f>$A121*('Calcification Rates'!$F$73+'Calcification Rates'!$G$73)*('Calcification Rates'!$H$73+'Calcification Rates'!$I$73)</f>
        <v>217.34636000000006</v>
      </c>
      <c r="EV121" s="2">
        <f>(2*'Calcification Rates'!$F$74*'Calcification Rates'!$H$74)+0.1*'Calcification Rates'!$F$74*($A121+(2*'Calcification Rates'!$F$74))*'Calcification Rates'!$H$74</f>
        <v>24.812757157384112</v>
      </c>
      <c r="EW121" s="2">
        <f>(2*('Calcification Rates'!$F$74-'Calcification Rates'!$G$74)*('Calcification Rates'!$H$74-'Calcification Rates'!$I$74))+(0.1*('Calcification Rates'!$F$74-'Calcification Rates'!$G$74)*($A121+(2*'Calcification Rates'!$F$74-'Calcification Rates'!$G$74)))*('Calcification Rates'!$H$74-'Calcification Rates'!$I$74)</f>
        <v>14.485688589137599</v>
      </c>
      <c r="EX121" s="2">
        <f>(2*('Calcification Rates'!$F$74+'Calcification Rates'!$G$74)*('Calcification Rates'!$H$74+'Calcification Rates'!$I$74))+(0.1*('Calcification Rates'!$F$74+'Calcification Rates'!$G$74)*($A121+(2*'Calcification Rates'!$F$74+'Calcification Rates'!$G$74)))*('Calcification Rates'!$H$74+'Calcification Rates'!$I$74)</f>
        <v>37.873256292891256</v>
      </c>
      <c r="EY121" s="2">
        <f>$A121*'Calcification Rates'!$F$75*'Calcification Rates'!$H$75</f>
        <v>100.33126380952383</v>
      </c>
      <c r="EZ121" s="2">
        <f>$A121*('Calcification Rates'!$F$75-'Calcification Rates'!$G$75)*('Calcification Rates'!$H$75-'Calcification Rates'!$I$75)</f>
        <v>77.88563225670903</v>
      </c>
      <c r="FA121" s="2">
        <f>$A121*('Calcification Rates'!$F$75+'Calcification Rates'!$G$75)*('Calcification Rates'!$H$75+'Calcification Rates'!$I$75)</f>
        <v>125.38722782635729</v>
      </c>
      <c r="FB121" s="2">
        <f>((((1-'Calcification Rates'!$J$76)*$A121)*'Calcification Rates'!$F$76*0.1)+('Calcification Rates'!$J$76*$A121*'Calcification Rates'!$F$76))*'Calcification Rates'!$H$76</f>
        <v>68.693939999999998</v>
      </c>
      <c r="FC121" s="2">
        <f>((((1-'Calcification Rates'!$J$76)*$A121)*(('Calcification Rates'!$F$76-'Calcification Rates'!$G$76)*0.1))+('Calcification Rates'!$J$76*$A121*('Calcification Rates'!$F$76-'Calcification Rates'!$G$76)))*('Calcification Rates'!$H$76-'Calcification Rates'!$I$76)</f>
        <v>48.079651871999999</v>
      </c>
      <c r="FD121" s="2">
        <f>((((1-'Calcification Rates'!$J$76)*$A121)*(('Calcification Rates'!$F$76+'Calcification Rates'!$G$76)*0.1))+('Calcification Rates'!$J$76*$A121*('Calcification Rates'!$F$76+'Calcification Rates'!$G$76)))*('Calcification Rates'!$H$76+'Calcification Rates'!$I$76)</f>
        <v>92.959692671999989</v>
      </c>
      <c r="FE121" s="113">
        <f>$A121*'Calcification Rates'!$F$77*'Calcification Rates'!$H$77</f>
        <v>210.63000000000002</v>
      </c>
      <c r="FF121" s="113">
        <f>$A121*('Calcification Rates'!$F$77-'Calcification Rates'!$G$77)*('Calcification Rates'!$H$77-'Calcification Rates'!$I$77)</f>
        <v>147.19110000000001</v>
      </c>
      <c r="FG121" s="113">
        <f>$A121*('Calcification Rates'!$F$77+'Calcification Rates'!$G$77)*('Calcification Rates'!$H$77+'Calcification Rates'!$I$77)</f>
        <v>285.36200000000008</v>
      </c>
      <c r="FH121" s="113">
        <f>$A121*'Calcification Rates'!$F$81*'Calcification Rates'!$H$81</f>
        <v>21.181999999999999</v>
      </c>
      <c r="FI121" s="113">
        <f>$A121*('Calcification Rates'!$F$81-'Calcification Rates'!$G$81)*('Calcification Rates'!$H$81-'Calcification Rates'!$I$81)</f>
        <v>12.018999999999998</v>
      </c>
      <c r="FJ121" s="113">
        <f>$A121*('Calcification Rates'!$F$81+'Calcification Rates'!$G$81)*('Calcification Rates'!$H$81+'Calcification Rates'!$I$81)</f>
        <v>30.344999999999999</v>
      </c>
      <c r="FK121" s="113">
        <f>$A121*'Calcification Rates'!$F$84*'Calcification Rates'!$H$84</f>
        <v>21.181999999999999</v>
      </c>
      <c r="FL121" s="113">
        <f>$A121*('Calcification Rates'!$F$84-'Calcification Rates'!$G$84)*('Calcification Rates'!$H$84-'Calcification Rates'!$I$84)</f>
        <v>12.018999999999998</v>
      </c>
      <c r="FM121" s="113">
        <f>$A121*('Calcification Rates'!$F$84+'Calcification Rates'!$G$84)*('Calcification Rates'!$H$84+'Calcification Rates'!$I$84)</f>
        <v>30.344999999999999</v>
      </c>
    </row>
    <row r="122" spans="1:169" x14ac:dyDescent="0.3">
      <c r="A122" s="1">
        <v>120</v>
      </c>
      <c r="B122" s="2">
        <f>((((1-'Calcification Rates'!$J$11)*A122)*'Calcification Rates'!$F$11*0.1)+('Calcification Rates'!$J$11*A122*'Calcification Rates'!$F$11))*'Calcification Rates'!$H$11</f>
        <v>271.14721509462174</v>
      </c>
      <c r="C122" s="2">
        <f>((((1-'Calcification Rates'!$J$11)*A122)*(('Calcification Rates'!$F$11-'Calcification Rates'!$G$11)*0.1))+('Calcification Rates'!$J$11*A122*('Calcification Rates'!$F$11-'Calcification Rates'!$G$11)))*('Calcification Rates'!$H$11-'Calcification Rates'!$I$11)</f>
        <v>193.9349043603205</v>
      </c>
      <c r="D122" s="2">
        <f>((((1-'Calcification Rates'!$J$11)*A122)*(('Calcification Rates'!$F$11+'Calcification Rates'!$G$11)*0.1))+('Calcification Rates'!$J$11*A122*('Calcification Rates'!$F$11+'Calcification Rates'!$G$11)))*('Calcification Rates'!$H$11+'Calcification Rates'!$I$11)</f>
        <v>360.63215973849265</v>
      </c>
      <c r="E122" s="2">
        <f>((((1-'Calcification Rates'!$J$12)*A122)*'Calcification Rates'!$F$12*0.1)+('Calcification Rates'!$J$12*A122*'Calcification Rates'!$F$12))*'Calcification Rates'!$H$12</f>
        <v>47.076277708679456</v>
      </c>
      <c r="F122" s="2">
        <f>((((1-'Calcification Rates'!$J$12)*A122)*(('Calcification Rates'!$F$12-'Calcification Rates'!$G$12)*0.1))+('Calcification Rates'!$J$12*A122*('Calcification Rates'!$F$12-'Calcification Rates'!$G$12)))*('Calcification Rates'!$H$12-'Calcification Rates'!$I$12)</f>
        <v>35.493236739474177</v>
      </c>
      <c r="G122" s="2">
        <f>((((1-'Calcification Rates'!$J$12)*A122)*(('Calcification Rates'!$F$12+'Calcification Rates'!$G$12)*0.1))+('Calcification Rates'!$J$12*A122*('Calcification Rates'!$F$12+'Calcification Rates'!$G$12)))*('Calcification Rates'!$H$12+'Calcification Rates'!$I$12)</f>
        <v>60.135711103111909</v>
      </c>
      <c r="H122" s="2">
        <f>(2*'Calcification Rates'!$F$13*'Calcification Rates'!$H$13)+0.1*'Calcification Rates'!$F$13*(A122+(2*'Calcification Rates'!$F$13))*'Calcification Rates'!$H$13</f>
        <v>24.988201600816268</v>
      </c>
      <c r="I122" s="2">
        <f>(2*('Calcification Rates'!$F$13-'Calcification Rates'!$G$13)*('Calcification Rates'!$H$13-'Calcification Rates'!$I$13))+(0.1*('Calcification Rates'!$F$13-'Calcification Rates'!$G$13)*(A122+(2*'Calcification Rates'!$F$13-'Calcification Rates'!$G$13)))*('Calcification Rates'!$H$13-'Calcification Rates'!$I$13)</f>
        <v>14.588346796301867</v>
      </c>
      <c r="J122" s="2">
        <f>(2*('Calcification Rates'!$F$13+'Calcification Rates'!$G$13)*('Calcification Rates'!$H$13+'Calcification Rates'!$I$13))+(0.1*('Calcification Rates'!$F$13+'Calcification Rates'!$G$13)*(A122+(2*'Calcification Rates'!$F$13+'Calcification Rates'!$G$13)))*('Calcification Rates'!$H$13+'Calcification Rates'!$I$13)</f>
        <v>38.140439742778135</v>
      </c>
      <c r="K122" s="2">
        <f>(2*'Calcification Rates'!$F$14*'Calcification Rates'!$H$14)+0.1*'Calcification Rates'!$F$14*(A122+(2*'Calcification Rates'!$F$14))*'Calcification Rates'!$H$14</f>
        <v>46.367951500180659</v>
      </c>
      <c r="L122" s="2">
        <f>(2*('Calcification Rates'!$F$14-'Calcification Rates'!$G$14)*('Calcification Rates'!$H$14-'Calcification Rates'!$I$14))+(0.1*('Calcification Rates'!$F$14-'Calcification Rates'!$G$14)*(A122+(2*'Calcification Rates'!$F$14-'Calcification Rates'!$G$14)))*('Calcification Rates'!$H$14-'Calcification Rates'!$I$14)</f>
        <v>29.012187536559537</v>
      </c>
      <c r="M122" s="2">
        <f>(2*('Calcification Rates'!$F$14+'Calcification Rates'!$G$14)*('Calcification Rates'!$H$14+'Calcification Rates'!$I$14))+(0.1*('Calcification Rates'!$F$14+'Calcification Rates'!$G$14)*(A122+(2*'Calcification Rates'!$F$14+'Calcification Rates'!$G$14)))*('Calcification Rates'!$H$14+'Calcification Rates'!$I$14)</f>
        <v>67.818936225298245</v>
      </c>
      <c r="N122" s="2">
        <f>((((((((($A122*2)/PI())/2)+'Calcification Rates'!$F$15)^2)*PI())/2))-((((((($A122*2)/PI())/2)^2)*PI())/2)))*'Calcification Rates'!$H$15</f>
        <v>148.72017768208187</v>
      </c>
      <c r="O122" s="2">
        <f>((((((((($A122*2)/PI())/2)+('Calcification Rates'!$F$15-'Calcification Rates'!$G$15))^2)*PI())/2))-((((((($A122*2)/PI())/2)^2)*PI())/2)))*('Calcification Rates'!$H$15-'Calcification Rates'!$I$15)</f>
        <v>113.65512121177481</v>
      </c>
      <c r="P122" s="2">
        <f>((((((((($A122*2)/PI())/2)+('Calcification Rates'!$F$15+'Calcification Rates'!$G$15))^2)*PI())/2))-((((((($A122*2)/PI())/2)^2)*PI())/2)))*('Calcification Rates'!$H$15+'Calcification Rates'!$I$15)</f>
        <v>188.09364098078493</v>
      </c>
      <c r="Q122" s="2">
        <f>(2*'Calcification Rates'!$F$16*'Calcification Rates'!$H$16)+0.1*'Calcification Rates'!$F$16*(A122+(2*'Calcification Rates'!$F$16))*'Calcification Rates'!$H$16</f>
        <v>46.367951500180659</v>
      </c>
      <c r="R122" s="2">
        <f>(2*('Calcification Rates'!$F$16-'Calcification Rates'!$G$16)*('Calcification Rates'!$H$16-'Calcification Rates'!$I$16))+(0.1*('Calcification Rates'!$F$16-'Calcification Rates'!$G$16)*(A122+(2*'Calcification Rates'!$F$16-'Calcification Rates'!$G$16)))*('Calcification Rates'!$H$16-'Calcification Rates'!$I$16)</f>
        <v>29.012187536559537</v>
      </c>
      <c r="S122" s="2">
        <f>(2*('Calcification Rates'!$F$16+'Calcification Rates'!$G$16)*('Calcification Rates'!$H$16+'Calcification Rates'!$I$16))+(0.1*('Calcification Rates'!$F$16+'Calcification Rates'!$G$16)*(A122+(2*'Calcification Rates'!$F$16+'Calcification Rates'!$G$16)))*('Calcification Rates'!$H$16+'Calcification Rates'!$I$16)</f>
        <v>67.818936225298245</v>
      </c>
      <c r="T122" s="2">
        <f>$A122*'Calcification Rates'!$F$17*'Calcification Rates'!$H$17</f>
        <v>146.98709935114019</v>
      </c>
      <c r="U122" s="2">
        <f>$A122*('Calcification Rates'!$F$17-'Calcification Rates'!$G$17)*('Calcification Rates'!$H$17-'Calcification Rates'!$I$17)</f>
        <v>112.54264220111848</v>
      </c>
      <c r="V122" s="2">
        <f>$A122*('Calcification Rates'!$F$17+'Calcification Rates'!$G$17)*('Calcification Rates'!$H$17+'Calcification Rates'!$I$17)</f>
        <v>185.55224122243882</v>
      </c>
      <c r="W122" s="2">
        <f>$A122*'Calcification Rates'!$F$22*'Calcification Rates'!$H$22</f>
        <v>21.36</v>
      </c>
      <c r="X122" s="2">
        <f>$A122*('Calcification Rates'!$F$22-'Calcification Rates'!$G$22)*('Calcification Rates'!$H$22-'Calcification Rates'!$I$22)</f>
        <v>12.12</v>
      </c>
      <c r="Y122" s="2">
        <f>$A122*('Calcification Rates'!$F$22+'Calcification Rates'!$G$22)*('Calcification Rates'!$H$22+'Calcification Rates'!$I$22)</f>
        <v>30.6</v>
      </c>
      <c r="Z122" s="2">
        <f>((((((((($A122*2)/PI())/2)+'Calcification Rates'!$F$25)^2)*PI())/2))-((((((($A122*2)/PI())/2)^2)*PI())/2)))*'Calcification Rates'!$H$25</f>
        <v>222.09720029994165</v>
      </c>
      <c r="AA122" s="2">
        <f>((((((((($A122*2)/PI())/2)+('Calcification Rates'!$F$25-'Calcification Rates'!$G$25))^2)*PI())/2))-((((((($A122*2)/PI())/2)^2)*PI())/2)))*('Calcification Rates'!$H$25-'Calcification Rates'!$I$25)</f>
        <v>97.442735337469387</v>
      </c>
      <c r="AB122" s="2">
        <f>((((((((($A122*2)/PI())/2)+('Calcification Rates'!$F$25+'Calcification Rates'!$G$25))^2)*PI())/2))-((((((($A122*2)/PI())/2)^2)*PI())/2)))*('Calcification Rates'!$H$25+'Calcification Rates'!$I$25)</f>
        <v>348.39761026572057</v>
      </c>
      <c r="AC122" s="2">
        <f>((((((((($A122*2)/PI())/2)+'Calcification Rates'!$F$26)^2)*PI())/2))-((((((($A122*2)/PI())/2)^2)*PI())/2)))*'Calcification Rates'!$H$26</f>
        <v>222.09720029994165</v>
      </c>
      <c r="AD122" s="2">
        <f>((((((((($A122*2)/PI())/2)+('Calcification Rates'!$F$26-'Calcification Rates'!$G$26))^2)*PI())/2))-((((((($A122*2)/PI())/2)^2)*PI())/2)))*('Calcification Rates'!$H$26-'Calcification Rates'!$I$26)</f>
        <v>97.442735337469387</v>
      </c>
      <c r="AE122" s="2">
        <f>((((((((($A122*2)/PI())/2)+('Calcification Rates'!$F$26+'Calcification Rates'!$G$26))^2)*PI())/2))-((((((($A122*2)/PI())/2)^2)*PI())/2)))*('Calcification Rates'!$H$26+'Calcification Rates'!$I$26)</f>
        <v>348.39761026572057</v>
      </c>
      <c r="AF122" s="2">
        <f>((((((((($A122*2)/PI())/2)+'Calcification Rates'!$F$27)^2)*PI())/2))-((((((($A122*2)/PI())/2)^2)*PI())/2)))*'Calcification Rates'!$H$27</f>
        <v>222.09720029994165</v>
      </c>
      <c r="AG122" s="2">
        <f>((((((((($A122*2)/PI())/2)+('Calcification Rates'!$F$27-'Calcification Rates'!$G$27))^2)*PI())/2))-((((((($A122*2)/PI())/2)^2)*PI())/2)))*('Calcification Rates'!$H$27-'Calcification Rates'!$I$27)</f>
        <v>97.442735337469387</v>
      </c>
      <c r="AH122" s="2">
        <f>((((((((($A122*2)/PI())/2)+('Calcification Rates'!$F$27+'Calcification Rates'!$G$27))^2)*PI())/2))-((((((($A122*2)/PI())/2)^2)*PI())/2)))*('Calcification Rates'!$H$27+'Calcification Rates'!$I$27)</f>
        <v>348.39761026572057</v>
      </c>
      <c r="AI122" s="2">
        <f>$A122*'Calcification Rates'!$F$29*'Calcification Rates'!$H$29</f>
        <v>193.64399999999995</v>
      </c>
      <c r="AJ122" s="2">
        <f>$A122*('Calcification Rates'!$F$29-'Calcification Rates'!$G$29)*('Calcification Rates'!$H$29-'Calcification Rates'!$I$29)</f>
        <v>179.16959999999997</v>
      </c>
      <c r="AK122" s="2">
        <f>$A122*('Calcification Rates'!$F$29+'Calcification Rates'!$G$29)*('Calcification Rates'!$H$29+'Calcification Rates'!$I$29)</f>
        <v>208.11839999999995</v>
      </c>
      <c r="AL122" s="2">
        <f>(2*'Calcification Rates'!$F$30*'Calcification Rates'!$H$30)+0.1*'Calcification Rates'!$F$30*($A122+(2*'Calcification Rates'!$F$30))*'Calcification Rates'!$H$30</f>
        <v>24.988201600816268</v>
      </c>
      <c r="AM122" s="2">
        <f>(2*('Calcification Rates'!$F$30-'Calcification Rates'!$G$30)*('Calcification Rates'!$H$30-'Calcification Rates'!$I$30))+(0.1*('Calcification Rates'!$F$30-'Calcification Rates'!$G$30)*($A122+(2*'Calcification Rates'!$F$30-'Calcification Rates'!$G$30)))*('Calcification Rates'!$H$30-'Calcification Rates'!$I$30)</f>
        <v>14.588346796301867</v>
      </c>
      <c r="AN122" s="2">
        <f>(2*('Calcification Rates'!$F$30+'Calcification Rates'!$G$30)*('Calcification Rates'!$H$30+'Calcification Rates'!$I$30))+(0.1*('Calcification Rates'!$F$30+'Calcification Rates'!$G$30)*($A122+(2*'Calcification Rates'!$F$30+'Calcification Rates'!$G$30)))*('Calcification Rates'!$H$30+'Calcification Rates'!$I$30)</f>
        <v>38.140439742778135</v>
      </c>
      <c r="AO122" s="2">
        <f>((((((((($A122*2)/PI())/2)+'Calcification Rates'!$F$31)^2)*PI())/2))-((((((($A122*2)/PI())/2)^2)*PI())/2)))*'Calcification Rates'!$H$31</f>
        <v>396.38281740941216</v>
      </c>
      <c r="AP122" s="2">
        <f>((((((((($A122*2)/PI())/2)+('Calcification Rates'!$F$31-'Calcification Rates'!$G$31))^2)*PI())/2))-((((((($A122*2)/PI())/2)^2)*PI())/2)))*('Calcification Rates'!$H$31-'Calcification Rates'!$I$31)</f>
        <v>247.2683677009322</v>
      </c>
      <c r="AQ122" s="2">
        <f>((((((((($A122*2)/PI())/2)+('Calcification Rates'!$F$31+'Calcification Rates'!$G$31))^2)*PI())/2))-((((((($A122*2)/PI())/2)^2)*PI())/2)))*('Calcification Rates'!$H$31+'Calcification Rates'!$I$31)</f>
        <v>581.49164622094793</v>
      </c>
      <c r="AR122" s="2">
        <f>(2*'Calcification Rates'!$F$32*'Calcification Rates'!$H$32)+0.1*'Calcification Rates'!$F$32*($A122+(2*'Calcification Rates'!$F$32))*'Calcification Rates'!$H$32</f>
        <v>24.988201600816268</v>
      </c>
      <c r="AS122" s="2">
        <f>(2*('Calcification Rates'!$F$32-'Calcification Rates'!$G$32)*('Calcification Rates'!$H$32-'Calcification Rates'!$I$32))+(0.1*('Calcification Rates'!$F$32-'Calcification Rates'!$G$32)*($A122+(2*'Calcification Rates'!$F$32-'Calcification Rates'!$G$32)))*('Calcification Rates'!$H$32-'Calcification Rates'!$I$32)</f>
        <v>14.588346796301867</v>
      </c>
      <c r="AT122" s="2">
        <f>(2*('Calcification Rates'!$F$32+'Calcification Rates'!$G$32)*('Calcification Rates'!$H$32+'Calcification Rates'!$I$32))+(0.1*('Calcification Rates'!$F$32+'Calcification Rates'!$G$32)*($A122+(2*'Calcification Rates'!$F$32+'Calcification Rates'!$G$32)))*('Calcification Rates'!$H$32+'Calcification Rates'!$I$32)</f>
        <v>38.140439742778135</v>
      </c>
      <c r="AU122" s="2">
        <f>((((((((($A122*2)/PI())/2)+'Calcification Rates'!$F$36)^2)*PI())/2))-((((((($A122*2)/PI())/2)^2)*PI())/2)))*'Calcification Rates'!$H$36</f>
        <v>157.00213781280419</v>
      </c>
      <c r="AV122" s="2">
        <f>((((((((($A122*2)/PI())/2)+('Calcification Rates'!$F$36-'Calcification Rates'!$G$36))^2)*PI())/2))-((((((($A122*2)/PI())/2)^2)*PI())/2)))*('Calcification Rates'!$H$36-'Calcification Rates'!$I$36)</f>
        <v>120.60502471470492</v>
      </c>
      <c r="AW122" s="2">
        <f>((((((((($A122*2)/PI())/2)+('Calcification Rates'!$F$36+'Calcification Rates'!$G$36))^2)*PI())/2))-((((((($A122*2)/PI())/2)^2)*PI())/2)))*('Calcification Rates'!$H$36+'Calcification Rates'!$I$36)</f>
        <v>197.43838657155939</v>
      </c>
      <c r="AX122" s="2">
        <f>$A122*'Calcification Rates'!$F$37*'Calcification Rates'!$H$37</f>
        <v>155.08735656565656</v>
      </c>
      <c r="AY122" s="2">
        <f>$A122*('Calcification Rates'!$F$37-'Calcification Rates'!$G$37)*('Calcification Rates'!$H$37-'Calcification Rates'!$I$37)</f>
        <v>119.38134929331643</v>
      </c>
      <c r="AZ122" s="2">
        <f>$A122*('Calcification Rates'!$F$37+'Calcification Rates'!$G$37)*('Calcification Rates'!$H$37+'Calcification Rates'!$I$37)</f>
        <v>194.62742181607874</v>
      </c>
      <c r="BA122" s="2">
        <f>$A122*'Calcification Rates'!$F$38*'Calcification Rates'!$H$38</f>
        <v>230.81704000000005</v>
      </c>
      <c r="BB122" s="2">
        <f>$A122*('Calcification Rates'!$F$38-'Calcification Rates'!$G$38)*('Calcification Rates'!$H$38-'Calcification Rates'!$I$38)</f>
        <v>176.11515636363637</v>
      </c>
      <c r="BC122" s="2">
        <f>$A122*('Calcification Rates'!$F$38+'Calcification Rates'!$G$38)*('Calcification Rates'!$H$38+'Calcification Rates'!$I$38)</f>
        <v>291.89340000000004</v>
      </c>
      <c r="BD122" s="2">
        <f>(2*'Calcification Rates'!$F$39*'Calcification Rates'!$H$39)+0.1*'Calcification Rates'!$F$39*(AN122+(2*'Calcification Rates'!$F$39))*'Calcification Rates'!$H$39</f>
        <v>10.626396611886934</v>
      </c>
      <c r="BE122" s="2">
        <f>(2*('Calcification Rates'!$F$39-'Calcification Rates'!$G$39)*('Calcification Rates'!$H$39-'Calcification Rates'!$I$39))+(0.1*('Calcification Rates'!$F$39-'Calcification Rates'!$G$39)*(AN122+(2*'Calcification Rates'!$F$39-'Calcification Rates'!$G$39)))*('Calcification Rates'!$H$39-'Calcification Rates'!$I$39)</f>
        <v>6.1847911010402434</v>
      </c>
      <c r="BF122" s="2">
        <f>(2*('Calcification Rates'!$F$39+'Calcification Rates'!$G$39)*('Calcification Rates'!$H$39+'Calcification Rates'!$I$39))+(0.1*('Calcification Rates'!$F$39+'Calcification Rates'!$G$39)*(AN122+(2*'Calcification Rates'!$F$39+'Calcification Rates'!$G$39)))*('Calcification Rates'!$H$39+'Calcification Rates'!$I$39)</f>
        <v>16.268920027030894</v>
      </c>
      <c r="BG122" s="2">
        <f>((((((((($A122*2)/PI())/2)+'Calcification Rates'!$F$40)^2)*PI())/2))-((((((($A122*2)/PI())/2)^2)*PI())/2)))*'Calcification Rates'!$H$40</f>
        <v>157.00213781280419</v>
      </c>
      <c r="BH122" s="2">
        <f>((((((((($A122*2)/PI())/2)+('Calcification Rates'!$F$40-'Calcification Rates'!$G$40))^2)*PI())/2))-((((((($A122*2)/PI())/2)^2)*PI())/2)))*('Calcification Rates'!$H$40-'Calcification Rates'!$I$40)</f>
        <v>120.60502471470492</v>
      </c>
      <c r="BI122" s="2">
        <f>((((((((($A122*2)/PI())/2)+('Calcification Rates'!$F$40+'Calcification Rates'!$G$40))^2)*PI())/2))-((((((($A122*2)/PI())/2)^2)*PI())/2)))*('Calcification Rates'!$H$40+'Calcification Rates'!$I$40)</f>
        <v>197.43838657155939</v>
      </c>
      <c r="BJ122" s="2">
        <f>((((((((($A122*2)/PI())/2)+'Calcification Rates'!$F$41)^2)*PI())/2))-((((((($A122*2)/PI())/2)^2)*PI())/2)))*'Calcification Rates'!$H$41</f>
        <v>180.71487788997175</v>
      </c>
      <c r="BK122" s="2">
        <f>((((((((($A122*2)/PI())/2)+('Calcification Rates'!$F$41-'Calcification Rates'!$G$41))^2)*PI())/2))-((((((($A122*2)/PI())/2)^2)*PI())/2)))*('Calcification Rates'!$H$41-'Calcification Rates'!$I$41)</f>
        <v>145.26679087244139</v>
      </c>
      <c r="BL122" s="2">
        <f>((((((((($A122*2)/PI())/2)+('Calcification Rates'!$F$41+'Calcification Rates'!$G$41))^2)*PI())/2))-((((((($A122*2)/PI())/2)^2)*PI())/2)))*('Calcification Rates'!$H$41+'Calcification Rates'!$I$41)</f>
        <v>219.62039054499982</v>
      </c>
      <c r="BM122" s="2">
        <f>((((1-'Calcification Rates'!$J$42)*$A122)*'Calcification Rates'!$F$42*0.1)+('Calcification Rates'!$J$42*$A122*'Calcification Rates'!$F$42))*'Calcification Rates'!$H$42</f>
        <v>47.076277708679456</v>
      </c>
      <c r="BN122" s="2">
        <f>((((1-'Calcification Rates'!$J$42)*BI122)*(('Calcification Rates'!$F$42-'Calcification Rates'!$G$42)*0.1))+('Calcification Rates'!$J$42*BI122*('Calcification Rates'!$F$42-'Calcification Rates'!$G$42)))*('Calcification Rates'!$H$42-'Calcification Rates'!$I$42)</f>
        <v>58.397728300368136</v>
      </c>
      <c r="BO122" s="2">
        <f>((((1-'Calcification Rates'!$J$42)*BI122)*(('Calcification Rates'!$F$42+'Calcification Rates'!$G$42)*0.1))+('Calcification Rates'!$J$42*BI122*('Calcification Rates'!$F$42+'Calcification Rates'!$G$42)))*('Calcification Rates'!$H$42+'Calcification Rates'!$I$42)</f>
        <v>98.942481462765215</v>
      </c>
      <c r="BP122" s="2">
        <f>(2*'Calcification Rates'!$F$43*'Calcification Rates'!$H$43)+0.1*'Calcification Rates'!$F$43*($A122+(2*'Calcification Rates'!$F$43))*'Calcification Rates'!$H$43</f>
        <v>24.988201600816268</v>
      </c>
      <c r="BQ122" s="2">
        <f>(2*('Calcification Rates'!$F$43-'Calcification Rates'!$G$43)*('Calcification Rates'!$H$43-'Calcification Rates'!$I$43))+(0.1*('Calcification Rates'!$F$43-'Calcification Rates'!$G$43)*($A122+(2*'Calcification Rates'!$F$43-'Calcification Rates'!$G$43)))*('Calcification Rates'!$H$43-'Calcification Rates'!$I$43)</f>
        <v>14.588346796301867</v>
      </c>
      <c r="BR122" s="2">
        <f>(2*('Calcification Rates'!$F$43+'Calcification Rates'!$G$43)*('Calcification Rates'!$H$43+'Calcification Rates'!$I$43))+(0.1*('Calcification Rates'!$F$43+'Calcification Rates'!$G$43)*($A122+(2*'Calcification Rates'!$F$43+'Calcification Rates'!$G$43)))*('Calcification Rates'!$H$43+'Calcification Rates'!$I$43)</f>
        <v>38.140439742778135</v>
      </c>
      <c r="BS122" s="2">
        <f>$A122*'Calcification Rates'!$F$44*'Calcification Rates'!$H$44</f>
        <v>191.55706666666669</v>
      </c>
      <c r="BT122" s="2">
        <f>$A122*('Calcification Rates'!$F$44-'Calcification Rates'!$G$44)*('Calcification Rates'!$H$44-'Calcification Rates'!$I$44)</f>
        <v>142.54663550376429</v>
      </c>
      <c r="BU122" s="2">
        <f>$A122*('Calcification Rates'!$F$44+'Calcification Rates'!$G$44)*('Calcification Rates'!$H$44+'Calcification Rates'!$I$44)</f>
        <v>246.0738689542768</v>
      </c>
      <c r="BV122" s="2">
        <f>(2*'Calcification Rates'!$F$45*'Calcification Rates'!$H$45)+0.1*'Calcification Rates'!$F$45*($A122+(2*'Calcification Rates'!$F$45))*'Calcification Rates'!$H$45</f>
        <v>24.988201600816268</v>
      </c>
      <c r="BW122" s="2">
        <f>(2*('Calcification Rates'!$F$45-'Calcification Rates'!$G$45)*('Calcification Rates'!$H$45-'Calcification Rates'!$I$45))+(0.1*('Calcification Rates'!$F$45-'Calcification Rates'!$G$45)*($A122+(2*'Calcification Rates'!$F$45-'Calcification Rates'!$G$45)))*('Calcification Rates'!$H$45-'Calcification Rates'!$I$45)</f>
        <v>14.588346796301867</v>
      </c>
      <c r="BX122" s="2">
        <f>(2*('Calcification Rates'!$F$45+'Calcification Rates'!$G$45)*('Calcification Rates'!$H$45+'Calcification Rates'!$I$45))+(0.1*('Calcification Rates'!$F$45+'Calcification Rates'!$G$45)*($A122+(2*'Calcification Rates'!$F$45+'Calcification Rates'!$G$45)))*('Calcification Rates'!$H$45+'Calcification Rates'!$I$45)</f>
        <v>38.140439742778135</v>
      </c>
      <c r="BY122" s="2">
        <f>$A122*'Calcification Rates'!$F$46*'Calcification Rates'!$H$46</f>
        <v>48.672000000000004</v>
      </c>
      <c r="BZ122" s="2">
        <f>$A122*('Calcification Rates'!$F$46-'Calcification Rates'!$G$46)*('Calcification Rates'!$H$46-'Calcification Rates'!$I$46)</f>
        <v>37.539000000000001</v>
      </c>
      <c r="CA122" s="2">
        <f>$A122*('Calcification Rates'!$F$46+'Calcification Rates'!$G$46)*('Calcification Rates'!$H$46+'Calcification Rates'!$I$46)</f>
        <v>60.939000000000014</v>
      </c>
      <c r="CB122" s="2">
        <f>(2*'Calcification Rates'!$F$47*'Calcification Rates'!$H$47)+0.1*'Calcification Rates'!$F$47*(BL122+(2*'Calcification Rates'!$F$47))*'Calcification Rates'!$H$47</f>
        <v>42.466045574477775</v>
      </c>
      <c r="CC122" s="2">
        <f>(2*('Calcification Rates'!$F$47-'Calcification Rates'!$G$47)*('Calcification Rates'!$H$47-'Calcification Rates'!$I$47))+(0.1*('Calcification Rates'!$F$47-'Calcification Rates'!$G$47)*(BL122+(2*'Calcification Rates'!$F$47-'Calcification Rates'!$G$47)))*('Calcification Rates'!$H$47-'Calcification Rates'!$I$47)</f>
        <v>24.815197486655574</v>
      </c>
      <c r="CD122" s="2">
        <f>(2*('Calcification Rates'!$F$47+'Calcification Rates'!$G$47)*('Calcification Rates'!$H$47+'Calcification Rates'!$I$47))+(0.1*('Calcification Rates'!$F$47+'Calcification Rates'!$G$47)*(BL122+(2*'Calcification Rates'!$F$47+'Calcification Rates'!$G$47)))*('Calcification Rates'!$H$47+'Calcification Rates'!$I$47)</f>
        <v>64.757359367669238</v>
      </c>
      <c r="CE122" s="2">
        <f>(2*'Calcification Rates'!$F$48*'Calcification Rates'!$H$48)+0.1*'Calcification Rates'!$F$48*($A122+(2*'Calcification Rates'!$F$48))*'Calcification Rates'!$H$48</f>
        <v>24.988201600816268</v>
      </c>
      <c r="CF122" s="2">
        <f>(2*('Calcification Rates'!$F$48-'Calcification Rates'!$G$48)*('Calcification Rates'!$H$48-'Calcification Rates'!$I$48))+(0.1*('Calcification Rates'!$F$48-'Calcification Rates'!$G$48)*($A122+(2*'Calcification Rates'!$F$48-'Calcification Rates'!$G$48)))*('Calcification Rates'!$H$48-'Calcification Rates'!$I$48)</f>
        <v>14.588346796301867</v>
      </c>
      <c r="CG122" s="2">
        <f>(2*('Calcification Rates'!$F$48+'Calcification Rates'!$G$48)*('Calcification Rates'!$H$48+'Calcification Rates'!$I$48))+(0.1*('Calcification Rates'!$F$48+'Calcification Rates'!$G$48)*($A122+(2*'Calcification Rates'!$F$48+'Calcification Rates'!$G$48)))*('Calcification Rates'!$H$48+'Calcification Rates'!$I$48)</f>
        <v>38.140439742778135</v>
      </c>
      <c r="CH122" s="2">
        <f>((((1-'Calcification Rates'!$J$52)*$A122)*'Calcification Rates'!$F$52*0.1)+('Calcification Rates'!$J$52*$A122*'Calcification Rates'!$F$52))*'Calcification Rates'!$H$52</f>
        <v>265.76024159999997</v>
      </c>
      <c r="CI122" s="2">
        <f>((((1-'Calcification Rates'!$J$52)*$A122)*(('Calcification Rates'!$F$52-'Calcification Rates'!$G$52)*0.1))+('Calcification Rates'!$J$52*$A122*('Calcification Rates'!$F$52-'Calcification Rates'!$G$52)))*('Calcification Rates'!$H$52-'Calcification Rates'!$I$52)</f>
        <v>173.97039214693845</v>
      </c>
      <c r="CJ122" s="2">
        <f>((((1-'Calcification Rates'!$J$52)*$A122)*(('Calcification Rates'!$F$52+'Calcification Rates'!$G$52)*0.1))+('Calcification Rates'!$J$52*$A122*('Calcification Rates'!$F$52+'Calcification Rates'!$G$52)))*('Calcification Rates'!$H$52+'Calcification Rates'!$I$52)</f>
        <v>375.99090618232009</v>
      </c>
      <c r="CK122" s="2">
        <f>((((1-'Calcification Rates'!$J$53)*$A122)*'Calcification Rates'!$F$53*0.1)+('Calcification Rates'!$J$53*$A122*'Calcification Rates'!$F$53))*'Calcification Rates'!$H$53</f>
        <v>318.03172935272738</v>
      </c>
      <c r="CL122" s="2">
        <f>((((1-'Calcification Rates'!$J$53)*$A122)*(('Calcification Rates'!$F$53-'Calcification Rates'!$G$53)*0.1))+('Calcification Rates'!$J$53*$A122*('Calcification Rates'!$F$53-'Calcification Rates'!$G$53)))*('Calcification Rates'!$H$53-'Calcification Rates'!$I$53)</f>
        <v>220.10524906294421</v>
      </c>
      <c r="CM122" s="2">
        <f>((((1-'Calcification Rates'!$J$53)*$A122)*(('Calcification Rates'!$F$53+'Calcification Rates'!$G$53)*0.1))+('Calcification Rates'!$J$53*$A122*('Calcification Rates'!$F$53+'Calcification Rates'!$G$53)))*('Calcification Rates'!$H$53+'Calcification Rates'!$I$53)</f>
        <v>433.8755454852315</v>
      </c>
      <c r="CN122" s="2">
        <f>((((1-'Calcification Rates'!$J$54)*$A122)*'Calcification Rates'!$F$54*0.1)+('Calcification Rates'!$J$54*$A122*'Calcification Rates'!$F$54))*'Calcification Rates'!$H$54</f>
        <v>271.14721509462174</v>
      </c>
      <c r="CO122" s="2">
        <f>((((1-'Calcification Rates'!$J$54)*$A122)*(('Calcification Rates'!$F$54-'Calcification Rates'!$G$54)*0.1))+('Calcification Rates'!$J$54*$A122*('Calcification Rates'!$F$54-'Calcification Rates'!$G$54)))*('Calcification Rates'!$H$54-'Calcification Rates'!$I$54)</f>
        <v>193.9349043603205</v>
      </c>
      <c r="CP122" s="2">
        <f>((((1-'Calcification Rates'!$J$54)*$A122)*(('Calcification Rates'!$F$54+'Calcification Rates'!$G$54)*0.1))+('Calcification Rates'!$J$54*$A122*('Calcification Rates'!$F$54+'Calcification Rates'!$G$54)))*('Calcification Rates'!$H$54+'Calcification Rates'!$I$54)</f>
        <v>360.63215973849265</v>
      </c>
      <c r="CQ122" s="2">
        <f>((((1-'Calcification Rates'!$J$55)*$A122)*'Calcification Rates'!$F$55*0.1)+('Calcification Rates'!$J$55*$A122*'Calcification Rates'!$F$55))*'Calcification Rates'!$H$55</f>
        <v>271.16795181250001</v>
      </c>
      <c r="CR122" s="2">
        <f>((((1-'Calcification Rates'!$J$55)*$A122)*(('Calcification Rates'!$F$55-'Calcification Rates'!$G$55)*0.1))+('Calcification Rates'!$J$55*$A122*('Calcification Rates'!$F$55-'Calcification Rates'!$G$55)))*('Calcification Rates'!$H$55-'Calcification Rates'!$I$55)</f>
        <v>198.1494779736384</v>
      </c>
      <c r="CS122" s="2">
        <f>((((1-'Calcification Rates'!$J$55)*$A122)*(('Calcification Rates'!$F$55+'Calcification Rates'!$G$55)*0.1))+('Calcification Rates'!$J$55*$A122*('Calcification Rates'!$F$55+'Calcification Rates'!$G$55)))*('Calcification Rates'!$H$55+'Calcification Rates'!$I$55)</f>
        <v>355.29062011934235</v>
      </c>
      <c r="CT122" s="2">
        <f>((((1-'Calcification Rates'!$J$56)*$A122)*'Calcification Rates'!$F$56*0.1)+('Calcification Rates'!$J$56*$A122*'Calcification Rates'!$F$56))*'Calcification Rates'!$H$56</f>
        <v>261.91996599999999</v>
      </c>
      <c r="CU122" s="2">
        <f>((((1-'Calcification Rates'!$J$56)*$A122)*(('Calcification Rates'!$F$56-'Calcification Rates'!$G$56)*0.1))+('Calcification Rates'!$J$56*$A122*('Calcification Rates'!$F$56-'Calcification Rates'!$G$56)))*('Calcification Rates'!$H$56-'Calcification Rates'!$I$56)</f>
        <v>194.08123666658875</v>
      </c>
      <c r="CV122" s="2">
        <f>((((1-'Calcification Rates'!$J$56)*$A122)*(('Calcification Rates'!$F$56+'Calcification Rates'!$G$56)*0.1))+('Calcification Rates'!$J$56*$A122*('Calcification Rates'!$F$56+'Calcification Rates'!$G$56)))*('Calcification Rates'!$H$56+'Calcification Rates'!$I$56)</f>
        <v>339.73532302574773</v>
      </c>
      <c r="CW122" s="2">
        <f>((((1-'Calcification Rates'!$J$57)*$A122)*'Calcification Rates'!$F$57*0.1)+('Calcification Rates'!$J$57*$A122*'Calcification Rates'!$F$57))*'Calcification Rates'!$H$57</f>
        <v>267.87269249999997</v>
      </c>
      <c r="CX122" s="2">
        <f>((((1-'Calcification Rates'!$J$57)*$A122)*(('Calcification Rates'!$F$57-'Calcification Rates'!$G$57)*0.1))+('Calcification Rates'!$J$57*$A122*('Calcification Rates'!$F$57-'Calcification Rates'!$G$57)))*('Calcification Rates'!$H$57-'Calcification Rates'!$I$57)</f>
        <v>175.41957929480131</v>
      </c>
      <c r="CY122" s="2">
        <f>((((1-'Calcification Rates'!$J$57)*$A122)*(('Calcification Rates'!$F$57+'Calcification Rates'!$G$57)*0.1))+('Calcification Rates'!$J$57*$A122*('Calcification Rates'!$F$57+'Calcification Rates'!$G$57)))*('Calcification Rates'!$H$57+'Calcification Rates'!$I$57)</f>
        <v>376.95351852575942</v>
      </c>
      <c r="CZ122" s="2">
        <f>((((1-'Calcification Rates'!$J$58)*$A122)*'Calcification Rates'!$F$58*0.1)+('Calcification Rates'!$J$58*$A122*'Calcification Rates'!$F$58))*'Calcification Rates'!$H$58</f>
        <v>271.14721509462174</v>
      </c>
      <c r="DA122" s="2">
        <f>((((1-'Calcification Rates'!$J$58)*$A122)*(('Calcification Rates'!$F$58-'Calcification Rates'!$G$58)*0.1))+('Calcification Rates'!$J$58*$A122*('Calcification Rates'!$F$58-'Calcification Rates'!$G$58)))*('Calcification Rates'!$H$58-'Calcification Rates'!$I$58)</f>
        <v>193.9349043603205</v>
      </c>
      <c r="DB122" s="2">
        <f>((((1-'Calcification Rates'!$J$58)*$A122)*(('Calcification Rates'!$F$58+'Calcification Rates'!$G$58)*0.1))+('Calcification Rates'!$J$58*$A122*('Calcification Rates'!$F$58+'Calcification Rates'!$G$58)))*('Calcification Rates'!$H$58+'Calcification Rates'!$I$58)</f>
        <v>360.63215973849265</v>
      </c>
      <c r="DC122" s="2">
        <f>((((1-'Calcification Rates'!$J$59)*$A122)*'Calcification Rates'!$F$59*0.1)+('Calcification Rates'!$J$59*$A122*'Calcification Rates'!$F$59))*'Calcification Rates'!$H$59</f>
        <v>224.77734720000001</v>
      </c>
      <c r="DD122" s="2">
        <f>((((1-'Calcification Rates'!$J$59)*$A122)*(('Calcification Rates'!$F$59-'Calcification Rates'!$G$59)*0.1))+('Calcification Rates'!$J$59*$A122*('Calcification Rates'!$F$59-'Calcification Rates'!$G$59)))*('Calcification Rates'!$H$59-'Calcification Rates'!$I$59)</f>
        <v>174.371004</v>
      </c>
      <c r="DE122" s="2">
        <f>((((1-'Calcification Rates'!$J$59)*$A122)*(('Calcification Rates'!$F$59+'Calcification Rates'!$G$59)*0.1))+('Calcification Rates'!$J$59*$A122*('Calcification Rates'!$F$59+'Calcification Rates'!$G$59)))*('Calcification Rates'!$H$59+'Calcification Rates'!$I$59)</f>
        <v>279.96340320000007</v>
      </c>
      <c r="DF122" s="2">
        <f>((((1-'Calcification Rates'!$J$60)*$A122)*'Calcification Rates'!$F$60*0.1)+('Calcification Rates'!$J$60*$A122*'Calcification Rates'!$F$60))*'Calcification Rates'!$H$60</f>
        <v>292.02316243902442</v>
      </c>
      <c r="DG122" s="2">
        <f>((((1-'Calcification Rates'!$J$60)*$A122)*(('Calcification Rates'!$F$60-'Calcification Rates'!$G$60)*0.1))+('Calcification Rates'!$J$60*$A122*('Calcification Rates'!$F$60-'Calcification Rates'!$G$60)))*('Calcification Rates'!$H$60-'Calcification Rates'!$I$60)</f>
        <v>223.10915513313103</v>
      </c>
      <c r="DH122" s="2">
        <f>((((1-'Calcification Rates'!$J$60)*$A122)*(('Calcification Rates'!$F$60+'Calcification Rates'!$G$60)*0.1))+('Calcification Rates'!$J$60*$A122*('Calcification Rates'!$F$60+'Calcification Rates'!$G$60)))*('Calcification Rates'!$H$60+'Calcification Rates'!$I$60)</f>
        <v>369.92900743610915</v>
      </c>
      <c r="DI122" s="2">
        <f>((((1-'Calcification Rates'!$J$61)*$A122)*'Calcification Rates'!$F$61*0.1)+('Calcification Rates'!$J$61*$A122*'Calcification Rates'!$F$61))*'Calcification Rates'!$H$61</f>
        <v>271.14721509462174</v>
      </c>
      <c r="DJ122" s="2">
        <f>((((1-'Calcification Rates'!$J$61)*$A122)*(('Calcification Rates'!$F$61-'Calcification Rates'!$G$61)*0.1))+('Calcification Rates'!$J$61*$A122*('Calcification Rates'!$F$61-'Calcification Rates'!$G$61)))*('Calcification Rates'!$H$61-'Calcification Rates'!$I$61)</f>
        <v>193.9349043603205</v>
      </c>
      <c r="DK122" s="2">
        <f>((((1-'Calcification Rates'!$J$61)*$A122)*(('Calcification Rates'!$F$61+'Calcification Rates'!$G$61)*0.1))+('Calcification Rates'!$J$61*$A122*('Calcification Rates'!$F$61+'Calcification Rates'!$G$61)))*('Calcification Rates'!$H$61+'Calcification Rates'!$I$61)</f>
        <v>360.63215973849265</v>
      </c>
      <c r="DL122" s="2">
        <f>(2*'Calcification Rates'!$F$62*'Calcification Rates'!$H$62)+0.1*'Calcification Rates'!$F$62*(CV122+(2*'Calcification Rates'!$F$62))*'Calcification Rates'!$H$62</f>
        <v>63.539543051453599</v>
      </c>
      <c r="DM122" s="2">
        <f>(2*('Calcification Rates'!$F$62-'Calcification Rates'!$G$62)*('Calcification Rates'!$H$62-'Calcification Rates'!$I$62))+(0.1*('Calcification Rates'!$F$62-'Calcification Rates'!$G$62)*(CV122+(2*'Calcification Rates'!$F$62-'Calcification Rates'!$G$62)))*('Calcification Rates'!$H$62-'Calcification Rates'!$I$62)</f>
        <v>37.145981108786053</v>
      </c>
      <c r="DN122" s="2">
        <f>(2*('Calcification Rates'!$F$62+'Calcification Rates'!$G$62)*('Calcification Rates'!$H$62+'Calcification Rates'!$I$62))+(0.1*('Calcification Rates'!$F$62+'Calcification Rates'!$G$62)*(CV122+(2*'Calcification Rates'!$F$62+'Calcification Rates'!$G$62)))*('Calcification Rates'!$H$62+'Calcification Rates'!$I$62)</f>
        <v>96.850081410804762</v>
      </c>
      <c r="DO122" s="2">
        <f>((((((((($A122*2)/PI())/2)+'Calcification Rates'!$F$63)^2)*PI())/2))-((((((($A122*2)/PI())/2)^2)*PI())/2)))*'Calcification Rates'!$H$63</f>
        <v>127.37866050595709</v>
      </c>
      <c r="DP122" s="2">
        <f>((((((((($A122*2)/PI())/2)+('Calcification Rates'!$F$63-'Calcification Rates'!$G$63))^2)*PI())/2))-((((((($A122*2)/PI())/2)^2)*PI())/2)))*('Calcification Rates'!$H$63-'Calcification Rates'!$I$63)</f>
        <v>93.896850790502626</v>
      </c>
      <c r="DQ122" s="2">
        <f>((((((((($A122*2)/PI())/2)+('Calcification Rates'!$F$63+'Calcification Rates'!$G$63))^2)*PI())/2))-((((((($A122*2)/PI())/2)^2)*PI())/2)))*('Calcification Rates'!$H$63+'Calcification Rates'!$I$63)</f>
        <v>164.56951114230736</v>
      </c>
      <c r="DR122" s="2">
        <f>(2*'Calcification Rates'!$F$64*'Calcification Rates'!$H$64)+0.1*'Calcification Rates'!$F$64*($A122+(2*'Calcification Rates'!$F$64))*'Calcification Rates'!$H$64</f>
        <v>24.988201600816268</v>
      </c>
      <c r="DS122" s="2">
        <f>(2*('Calcification Rates'!$F$64-'Calcification Rates'!$G$64)*('Calcification Rates'!$H$64-'Calcification Rates'!$I$64))+(0.1*('Calcification Rates'!$F$64-'Calcification Rates'!$G$64)*($A122+(2*'Calcification Rates'!$F$64-'Calcification Rates'!$G$64)))*('Calcification Rates'!$H$64-'Calcification Rates'!$I$64)</f>
        <v>14.588346796301867</v>
      </c>
      <c r="DT122" s="2">
        <f>(2*('Calcification Rates'!$F$64+'Calcification Rates'!$G$64)*('Calcification Rates'!$H$64+'Calcification Rates'!$I$64))+(0.1*('Calcification Rates'!$F$64+'Calcification Rates'!$G$64)*($A122+(2*'Calcification Rates'!$F$64+'Calcification Rates'!$G$64)))*('Calcification Rates'!$H$64+'Calcification Rates'!$I$64)</f>
        <v>38.140439742778135</v>
      </c>
      <c r="DU122" s="2">
        <f>((((((((($A122*2)/PI())/2)+'Calcification Rates'!$F$65)^2)*PI())/2))-((((((($A122*2)/PI())/2)^2)*PI())/2)))*'Calcification Rates'!$H$65</f>
        <v>127.37866050595709</v>
      </c>
      <c r="DV122" s="2">
        <f>((((((((($A122*2)/PI())/2)+('Calcification Rates'!$F$65-'Calcification Rates'!$G$65))^2)*PI())/2))-((((((($A122*2)/PI())/2)^2)*PI())/2)))*('Calcification Rates'!$H$65-'Calcification Rates'!$I$65)</f>
        <v>93.896850790502626</v>
      </c>
      <c r="DW122" s="2">
        <f>((((((((($A122*2)/PI())/2)+('Calcification Rates'!$F$65+'Calcification Rates'!$G$65))^2)*PI())/2))-((((((($A122*2)/PI())/2)^2)*PI())/2)))*('Calcification Rates'!$H$65+'Calcification Rates'!$I$65)</f>
        <v>164.56951114230736</v>
      </c>
      <c r="DX122" s="2">
        <f>(2*'Calcification Rates'!$F$66*'Calcification Rates'!$H$66)+0.1*'Calcification Rates'!$F$66*(DH122+(2*'Calcification Rates'!$F$66))*'Calcification Rates'!$H$66</f>
        <v>68.836857207995635</v>
      </c>
      <c r="DY122" s="2">
        <f>(2*('Calcification Rates'!$F$66-'Calcification Rates'!$G$66)*('Calcification Rates'!$H$66-'Calcification Rates'!$I$66))+(0.1*('Calcification Rates'!$F$66-'Calcification Rates'!$G$66)*(DH122+(2*'Calcification Rates'!$F$66-'Calcification Rates'!$G$66)))*('Calcification Rates'!$H$66-'Calcification Rates'!$I$66)</f>
        <v>40.245610618037418</v>
      </c>
      <c r="DZ122" s="2">
        <f>(2*('Calcification Rates'!$F$66+'Calcification Rates'!$G$66)*('Calcification Rates'!$H$66+'Calcification Rates'!$I$66))+(0.1*('Calcification Rates'!$F$66+'Calcification Rates'!$G$66)*(DH122+(2*'Calcification Rates'!$F$66+'Calcification Rates'!$G$66)))*('Calcification Rates'!$H$66+'Calcification Rates'!$I$66)</f>
        <v>104.91733417636075</v>
      </c>
      <c r="EA122" s="2">
        <f>((((((((($A122*2)/PI())/2)+'Calcification Rates'!$F$67)^2)*PI())/2))-((((((($A122*2)/PI())/2)^2)*PI())/2)))*'Calcification Rates'!$H$67</f>
        <v>127.37866050595709</v>
      </c>
      <c r="EB122" s="2">
        <f>((((((((($A122*2)/PI())/2)+('Calcification Rates'!$F$67-'Calcification Rates'!$G$67))^2)*PI())/2))-((((((($A122*2)/PI())/2)^2)*PI())/2)))*('Calcification Rates'!$H$67-'Calcification Rates'!$I$67)</f>
        <v>93.896850790502626</v>
      </c>
      <c r="EC122" s="2">
        <f>((((((((($A122*2)/PI())/2)+('Calcification Rates'!$F$67+'Calcification Rates'!$G$67))^2)*PI())/2))-((((((($A122*2)/PI())/2)^2)*PI())/2)))*('Calcification Rates'!$H$67+'Calcification Rates'!$I$67)</f>
        <v>164.56951114230736</v>
      </c>
      <c r="ED122" s="2">
        <f>((((((((($A122*2)/PI())/2)+'Calcification Rates'!$F$68)^2)*PI())/2))-((((((($A122*2)/PI())/2)^2)*PI())/2)))*'Calcification Rates'!$H$68</f>
        <v>127.37866050595709</v>
      </c>
      <c r="EE122" s="2">
        <f>((((((((($A122*2)/PI())/2)+('Calcification Rates'!$F$68-'Calcification Rates'!$G$68))^2)*PI())/2))-((((((($A122*2)/PI())/2)^2)*PI())/2)))*('Calcification Rates'!$H$68-'Calcification Rates'!$I$68)</f>
        <v>93.896850790502626</v>
      </c>
      <c r="EF122" s="2">
        <f>((((((((($A122*2)/PI())/2)+('Calcification Rates'!$F$68+'Calcification Rates'!$G$68))^2)*PI())/2))-((((((($A122*2)/PI())/2)^2)*PI())/2)))*('Calcification Rates'!$H$68+'Calcification Rates'!$I$68)</f>
        <v>164.56951114230736</v>
      </c>
      <c r="EG122" s="2">
        <f>((((1-'Calcification Rates'!$J$69)*$A122)*'Calcification Rates'!$F$69*0.1)+('Calcification Rates'!$J$69*$A122*'Calcification Rates'!$F$69))*'Calcification Rates'!$H$69</f>
        <v>36.831234000000009</v>
      </c>
      <c r="EH122" s="2">
        <f>((((1-'Calcification Rates'!$J$69)*EC122)*(('Calcification Rates'!$F$69-'Calcification Rates'!$G$69)*0.1))+('Calcification Rates'!$J$69*EC122*('Calcification Rates'!$F$69-'Calcification Rates'!$G$69)))*('Calcification Rates'!$H$69-'Calcification Rates'!$I$69)</f>
        <v>37.325635537873538</v>
      </c>
      <c r="EI122" s="2">
        <f>((((1-'Calcification Rates'!$J$69)*EC122)*(('Calcification Rates'!$F$69+'Calcification Rates'!$G$69)*0.1))+('Calcification Rates'!$J$69*EC122*('Calcification Rates'!$F$69+'Calcification Rates'!$G$69)))*('Calcification Rates'!$H$69+'Calcification Rates'!$I$69)</f>
        <v>65.098542798710938</v>
      </c>
      <c r="EJ122" s="2">
        <f>(2*'Calcification Rates'!$F$70*'Calcification Rates'!$H$70)+0.1*'Calcification Rates'!$F$70*(DT122+(2*'Calcification Rates'!$F$70))*'Calcification Rates'!$H$70</f>
        <v>10.626396611886934</v>
      </c>
      <c r="EK122" s="2">
        <f>(2*('Calcification Rates'!$F$70-'Calcification Rates'!$G$70)*('Calcification Rates'!$H$70-'Calcification Rates'!$I$70))+(0.1*('Calcification Rates'!$F$70-'Calcification Rates'!$G$70)*(DT122+(2*'Calcification Rates'!$F$70-'Calcification Rates'!$G$70)))*('Calcification Rates'!$H$70-'Calcification Rates'!$I$70)</f>
        <v>6.1847911010402434</v>
      </c>
      <c r="EL122" s="2">
        <f>(2*('Calcification Rates'!$F$70+'Calcification Rates'!$G$70)*('Calcification Rates'!$H$70+'Calcification Rates'!$I$70))+(0.1*('Calcification Rates'!$F$70+'Calcification Rates'!$G$70)*(DT122+(2*'Calcification Rates'!$F$70+'Calcification Rates'!$G$70)))*('Calcification Rates'!$H$70+'Calcification Rates'!$I$70)</f>
        <v>16.268920027030894</v>
      </c>
      <c r="EM122" s="2">
        <f>((((1-'Calcification Rates'!$J$71)*$A122)*'Calcification Rates'!$F$71*0.1)+('Calcification Rates'!$J$71*$A122*'Calcification Rates'!$F$71))*'Calcification Rates'!$H$71</f>
        <v>271.14721509462174</v>
      </c>
      <c r="EN122" s="2">
        <f>((((1-'Calcification Rates'!$J$71)*$A122)*(('Calcification Rates'!$F$71-'Calcification Rates'!$G$71)*0.1))+('Calcification Rates'!$J$71*$A122*('Calcification Rates'!$F$71-'Calcification Rates'!$G$71)))*('Calcification Rates'!$H$71-'Calcification Rates'!$I$71)</f>
        <v>193.9349043603205</v>
      </c>
      <c r="EO122" s="2">
        <f>((((1-'Calcification Rates'!$J$71)*$A122)*(('Calcification Rates'!$F$71+'Calcification Rates'!$G$71)*0.1))+('Calcification Rates'!$J$71*$A122*('Calcification Rates'!$F$71+'Calcification Rates'!$G$71)))*('Calcification Rates'!$H$71+'Calcification Rates'!$I$71)</f>
        <v>360.63215973849265</v>
      </c>
      <c r="EP122" s="2">
        <f>(2*'Calcification Rates'!$F$72*'Calcification Rates'!$H$72)+0.1*'Calcification Rates'!$F$72*($A122+(2*'Calcification Rates'!$F$72))*'Calcification Rates'!$H$72</f>
        <v>24.988201600816268</v>
      </c>
      <c r="EQ122" s="2">
        <f>(2*('Calcification Rates'!$F$72-'Calcification Rates'!$G$72)*('Calcification Rates'!$H$72-'Calcification Rates'!$I$72))+(0.1*('Calcification Rates'!$F$72-'Calcification Rates'!$G$72)*($A122+(2*'Calcification Rates'!$F$72-'Calcification Rates'!$G$72)))*('Calcification Rates'!$H$72-'Calcification Rates'!$I$72)</f>
        <v>14.588346796301867</v>
      </c>
      <c r="ER122" s="2">
        <f>(2*('Calcification Rates'!$F$72+'Calcification Rates'!$G$72)*('Calcification Rates'!$H$72+'Calcification Rates'!$I$72))+(0.1*('Calcification Rates'!$F$72+'Calcification Rates'!$G$72)*($A122+(2*'Calcification Rates'!$F$72+'Calcification Rates'!$G$72)))*('Calcification Rates'!$H$72+'Calcification Rates'!$I$72)</f>
        <v>38.140439742778135</v>
      </c>
      <c r="ES122" s="2">
        <f>$A122*'Calcification Rates'!$F$73*'Calcification Rates'!$H$73</f>
        <v>162.00000000000003</v>
      </c>
      <c r="ET122" s="2">
        <f>$A122*('Calcification Rates'!$F$73-'Calcification Rates'!$G$73)*('Calcification Rates'!$H$73-'Calcification Rates'!$I$73)</f>
        <v>113.42280000000001</v>
      </c>
      <c r="EU122" s="2">
        <f>$A122*('Calcification Rates'!$F$73+'Calcification Rates'!$G$73)*('Calcification Rates'!$H$73+'Calcification Rates'!$I$73)</f>
        <v>219.17280000000002</v>
      </c>
      <c r="EV122" s="2">
        <f>(2*'Calcification Rates'!$F$74*'Calcification Rates'!$H$74)+0.1*'Calcification Rates'!$F$74*($A122+(2*'Calcification Rates'!$F$74))*'Calcification Rates'!$H$74</f>
        <v>24.988201600816268</v>
      </c>
      <c r="EW122" s="2">
        <f>(2*('Calcification Rates'!$F$74-'Calcification Rates'!$G$74)*('Calcification Rates'!$H$74-'Calcification Rates'!$I$74))+(0.1*('Calcification Rates'!$F$74-'Calcification Rates'!$G$74)*($A122+(2*'Calcification Rates'!$F$74-'Calcification Rates'!$G$74)))*('Calcification Rates'!$H$74-'Calcification Rates'!$I$74)</f>
        <v>14.588346796301867</v>
      </c>
      <c r="EX122" s="2">
        <f>(2*('Calcification Rates'!$F$74+'Calcification Rates'!$G$74)*('Calcification Rates'!$H$74+'Calcification Rates'!$I$74))+(0.1*('Calcification Rates'!$F$74+'Calcification Rates'!$G$74)*($A122+(2*'Calcification Rates'!$F$74+'Calcification Rates'!$G$74)))*('Calcification Rates'!$H$74+'Calcification Rates'!$I$74)</f>
        <v>38.140439742778135</v>
      </c>
      <c r="EY122" s="2">
        <f>$A122*'Calcification Rates'!$F$75*'Calcification Rates'!$H$75</f>
        <v>101.17438367346941</v>
      </c>
      <c r="EZ122" s="2">
        <f>$A122*('Calcification Rates'!$F$75-'Calcification Rates'!$G$75)*('Calcification Rates'!$H$75-'Calcification Rates'!$I$75)</f>
        <v>78.540133368109949</v>
      </c>
      <c r="FA122" s="2">
        <f>$A122*('Calcification Rates'!$F$75+'Calcification Rates'!$G$75)*('Calcification Rates'!$H$75+'Calcification Rates'!$I$75)</f>
        <v>126.44090200977207</v>
      </c>
      <c r="FB122" s="2">
        <f>((((1-'Calcification Rates'!$J$76)*$A122)*'Calcification Rates'!$F$76*0.1)+('Calcification Rates'!$J$76*$A122*'Calcification Rates'!$F$76))*'Calcification Rates'!$H$76</f>
        <v>69.271199999999993</v>
      </c>
      <c r="FC122" s="2">
        <f>((((1-'Calcification Rates'!$J$76)*$A122)*(('Calcification Rates'!$F$76-'Calcification Rates'!$G$76)*0.1))+('Calcification Rates'!$J$76*$A122*('Calcification Rates'!$F$76-'Calcification Rates'!$G$76)))*('Calcification Rates'!$H$76-'Calcification Rates'!$I$76)</f>
        <v>48.483682559999998</v>
      </c>
      <c r="FD122" s="2">
        <f>((((1-'Calcification Rates'!$J$76)*$A122)*(('Calcification Rates'!$F$76+'Calcification Rates'!$G$76)*0.1))+('Calcification Rates'!$J$76*$A122*('Calcification Rates'!$F$76+'Calcification Rates'!$G$76)))*('Calcification Rates'!$H$76+'Calcification Rates'!$I$76)</f>
        <v>93.740866560000001</v>
      </c>
      <c r="FE122" s="113">
        <f>$A122*'Calcification Rates'!$F$77*'Calcification Rates'!$H$77</f>
        <v>212.40000000000003</v>
      </c>
      <c r="FF122" s="113">
        <f>$A122*('Calcification Rates'!$F$77-'Calcification Rates'!$G$77)*('Calcification Rates'!$H$77-'Calcification Rates'!$I$77)</f>
        <v>148.42800000000003</v>
      </c>
      <c r="FG122" s="113">
        <f>$A122*('Calcification Rates'!$F$77+'Calcification Rates'!$G$77)*('Calcification Rates'!$H$77+'Calcification Rates'!$I$77)</f>
        <v>287.76000000000005</v>
      </c>
      <c r="FH122" s="113">
        <f>$A122*'Calcification Rates'!$F$81*'Calcification Rates'!$H$81</f>
        <v>21.36</v>
      </c>
      <c r="FI122" s="113">
        <f>$A122*('Calcification Rates'!$F$81-'Calcification Rates'!$G$81)*('Calcification Rates'!$H$81-'Calcification Rates'!$I$81)</f>
        <v>12.12</v>
      </c>
      <c r="FJ122" s="113">
        <f>$A122*('Calcification Rates'!$F$81+'Calcification Rates'!$G$81)*('Calcification Rates'!$H$81+'Calcification Rates'!$I$81)</f>
        <v>30.6</v>
      </c>
      <c r="FK122" s="113">
        <f>$A122*'Calcification Rates'!$F$84*'Calcification Rates'!$H$84</f>
        <v>21.36</v>
      </c>
      <c r="FL122" s="113">
        <f>$A122*('Calcification Rates'!$F$84-'Calcification Rates'!$G$84)*('Calcification Rates'!$H$84-'Calcification Rates'!$I$84)</f>
        <v>12.12</v>
      </c>
      <c r="FM122" s="113">
        <f>$A122*('Calcification Rates'!$F$84+'Calcification Rates'!$G$84)*('Calcification Rates'!$H$84+'Calcification Rates'!$I$84)</f>
        <v>30.6</v>
      </c>
    </row>
    <row r="123" spans="1:169" x14ac:dyDescent="0.3">
      <c r="A123" s="1">
        <v>121</v>
      </c>
      <c r="B123" s="2">
        <f>((((1-'Calcification Rates'!$J$11)*A123)*'Calcification Rates'!$F$11*0.1)+('Calcification Rates'!$J$11*A123*'Calcification Rates'!$F$11))*'Calcification Rates'!$H$11</f>
        <v>273.40677522041017</v>
      </c>
      <c r="C123" s="2">
        <f>((((1-'Calcification Rates'!$J$11)*A123)*(('Calcification Rates'!$F$11-'Calcification Rates'!$G$11)*0.1))+('Calcification Rates'!$J$11*A123*('Calcification Rates'!$F$11-'Calcification Rates'!$G$11)))*('Calcification Rates'!$H$11-'Calcification Rates'!$I$11)</f>
        <v>195.5510285633232</v>
      </c>
      <c r="D123" s="2">
        <f>((((1-'Calcification Rates'!$J$11)*A123)*(('Calcification Rates'!$F$11+'Calcification Rates'!$G$11)*0.1))+('Calcification Rates'!$J$11*A123*('Calcification Rates'!$F$11+'Calcification Rates'!$G$11)))*('Calcification Rates'!$H$11+'Calcification Rates'!$I$11)</f>
        <v>363.63742773631344</v>
      </c>
      <c r="E123" s="2">
        <f>((((1-'Calcification Rates'!$J$12)*A123)*'Calcification Rates'!$F$12*0.1)+('Calcification Rates'!$J$12*A123*'Calcification Rates'!$F$12))*'Calcification Rates'!$H$12</f>
        <v>47.468580022918452</v>
      </c>
      <c r="F123" s="2">
        <f>((((1-'Calcification Rates'!$J$12)*A123)*(('Calcification Rates'!$F$12-'Calcification Rates'!$G$12)*0.1))+('Calcification Rates'!$J$12*A123*('Calcification Rates'!$F$12-'Calcification Rates'!$G$12)))*('Calcification Rates'!$H$12-'Calcification Rates'!$I$12)</f>
        <v>35.789013712303124</v>
      </c>
      <c r="G123" s="2">
        <f>((((1-'Calcification Rates'!$J$12)*A123)*(('Calcification Rates'!$F$12+'Calcification Rates'!$G$12)*0.1))+('Calcification Rates'!$J$12*A123*('Calcification Rates'!$F$12+'Calcification Rates'!$G$12)))*('Calcification Rates'!$H$12+'Calcification Rates'!$I$12)</f>
        <v>60.636842028971181</v>
      </c>
      <c r="H123" s="2">
        <f>(2*'Calcification Rates'!$F$13*'Calcification Rates'!$H$13)+0.1*'Calcification Rates'!$F$13*(A123+(2*'Calcification Rates'!$F$13))*'Calcification Rates'!$H$13</f>
        <v>25.163646044248424</v>
      </c>
      <c r="I123" s="2">
        <f>(2*('Calcification Rates'!$F$13-'Calcification Rates'!$G$13)*('Calcification Rates'!$H$13-'Calcification Rates'!$I$13))+(0.1*('Calcification Rates'!$F$13-'Calcification Rates'!$G$13)*(A123+(2*'Calcification Rates'!$F$13-'Calcification Rates'!$G$13)))*('Calcification Rates'!$H$13-'Calcification Rates'!$I$13)</f>
        <v>14.691005003466133</v>
      </c>
      <c r="J123" s="2">
        <f>(2*('Calcification Rates'!$F$13+'Calcification Rates'!$G$13)*('Calcification Rates'!$H$13+'Calcification Rates'!$I$13))+(0.1*('Calcification Rates'!$F$13+'Calcification Rates'!$G$13)*(A123+(2*'Calcification Rates'!$F$13+'Calcification Rates'!$G$13)))*('Calcification Rates'!$H$13+'Calcification Rates'!$I$13)</f>
        <v>38.407623192665014</v>
      </c>
      <c r="K123" s="2">
        <f>(2*'Calcification Rates'!$F$14*'Calcification Rates'!$H$14)+0.1*'Calcification Rates'!$F$14*(A123+(2*'Calcification Rates'!$F$14))*'Calcification Rates'!$H$14</f>
        <v>46.688630048361837</v>
      </c>
      <c r="L123" s="2">
        <f>(2*('Calcification Rates'!$F$14-'Calcification Rates'!$G$14)*('Calcification Rates'!$H$14-'Calcification Rates'!$I$14))+(0.1*('Calcification Rates'!$F$14-'Calcification Rates'!$G$14)*(A123+(2*'Calcification Rates'!$F$14-'Calcification Rates'!$G$14)))*('Calcification Rates'!$H$14-'Calcification Rates'!$I$14)</f>
        <v>29.213555388158042</v>
      </c>
      <c r="M123" s="2">
        <f>(2*('Calcification Rates'!$F$14+'Calcification Rates'!$G$14)*('Calcification Rates'!$H$14+'Calcification Rates'!$I$14))+(0.1*('Calcification Rates'!$F$14+'Calcification Rates'!$G$14)*(A123+(2*'Calcification Rates'!$F$14+'Calcification Rates'!$G$14)))*('Calcification Rates'!$H$14+'Calcification Rates'!$I$14)</f>
        <v>68.286295513418423</v>
      </c>
      <c r="N123" s="2">
        <f>((((((((($A123*2)/PI())/2)+'Calcification Rates'!$F$15)^2)*PI())/2))-((((((($A123*2)/PI())/2)^2)*PI())/2)))*'Calcification Rates'!$H$15</f>
        <v>149.94507017667516</v>
      </c>
      <c r="O123" s="2">
        <f>((((((((($A123*2)/PI())/2)+('Calcification Rates'!$F$15-'Calcification Rates'!$G$15))^2)*PI())/2))-((((((($A123*2)/PI())/2)^2)*PI())/2)))*('Calcification Rates'!$H$15-'Calcification Rates'!$I$15)</f>
        <v>114.59297656345028</v>
      </c>
      <c r="P123" s="2">
        <f>((((((((($A123*2)/PI())/2)+('Calcification Rates'!$F$15+'Calcification Rates'!$G$15))^2)*PI())/2))-((((((($A123*2)/PI())/2)^2)*PI())/2)))*('Calcification Rates'!$H$15+'Calcification Rates'!$I$15)</f>
        <v>189.63990965763816</v>
      </c>
      <c r="Q123" s="2">
        <f>(2*'Calcification Rates'!$F$16*'Calcification Rates'!$H$16)+0.1*'Calcification Rates'!$F$16*(A123+(2*'Calcification Rates'!$F$16))*'Calcification Rates'!$H$16</f>
        <v>46.688630048361837</v>
      </c>
      <c r="R123" s="2">
        <f>(2*('Calcification Rates'!$F$16-'Calcification Rates'!$G$16)*('Calcification Rates'!$H$16-'Calcification Rates'!$I$16))+(0.1*('Calcification Rates'!$F$16-'Calcification Rates'!$G$16)*(A123+(2*'Calcification Rates'!$F$16-'Calcification Rates'!$G$16)))*('Calcification Rates'!$H$16-'Calcification Rates'!$I$16)</f>
        <v>29.213555388158042</v>
      </c>
      <c r="S123" s="2">
        <f>(2*('Calcification Rates'!$F$16+'Calcification Rates'!$G$16)*('Calcification Rates'!$H$16+'Calcification Rates'!$I$16))+(0.1*('Calcification Rates'!$F$16+'Calcification Rates'!$G$16)*(A123+(2*'Calcification Rates'!$F$16+'Calcification Rates'!$G$16)))*('Calcification Rates'!$H$16+'Calcification Rates'!$I$16)</f>
        <v>68.286295513418423</v>
      </c>
      <c r="T123" s="2">
        <f>$A123*'Calcification Rates'!$F$17*'Calcification Rates'!$H$17</f>
        <v>148.21199184573302</v>
      </c>
      <c r="U123" s="2">
        <f>$A123*('Calcification Rates'!$F$17-'Calcification Rates'!$G$17)*('Calcification Rates'!$H$17-'Calcification Rates'!$I$17)</f>
        <v>113.48049755279446</v>
      </c>
      <c r="V123" s="2">
        <f>$A123*('Calcification Rates'!$F$17+'Calcification Rates'!$G$17)*('Calcification Rates'!$H$17+'Calcification Rates'!$I$17)</f>
        <v>187.09850989929245</v>
      </c>
      <c r="W123" s="2">
        <f>$A123*'Calcification Rates'!$F$22*'Calcification Rates'!$H$22</f>
        <v>21.538</v>
      </c>
      <c r="X123" s="2">
        <f>$A123*('Calcification Rates'!$F$22-'Calcification Rates'!$G$22)*('Calcification Rates'!$H$22-'Calcification Rates'!$I$22)</f>
        <v>12.220999999999998</v>
      </c>
      <c r="Y123" s="2">
        <f>$A123*('Calcification Rates'!$F$22+'Calcification Rates'!$G$22)*('Calcification Rates'!$H$22+'Calcification Rates'!$I$22)</f>
        <v>30.855</v>
      </c>
      <c r="Z123" s="2">
        <f>((((((((($A123*2)/PI())/2)+'Calcification Rates'!$F$25)^2)*PI())/2))-((((((($A123*2)/PI())/2)^2)*PI())/2)))*'Calcification Rates'!$H$25</f>
        <v>223.92601029994231</v>
      </c>
      <c r="AA123" s="2">
        <f>((((((((($A123*2)/PI())/2)+('Calcification Rates'!$F$25-'Calcification Rates'!$G$25))^2)*PI())/2))-((((((($A123*2)/PI())/2)^2)*PI())/2)))*('Calcification Rates'!$H$25-'Calcification Rates'!$I$25)</f>
        <v>98.25046653166342</v>
      </c>
      <c r="AB123" s="2">
        <f>((((((((($A123*2)/PI())/2)+('Calcification Rates'!$F$25+'Calcification Rates'!$G$25))^2)*PI())/2))-((((((($A123*2)/PI())/2)^2)*PI())/2)))*('Calcification Rates'!$H$25+'Calcification Rates'!$I$25)</f>
        <v>351.24749907152693</v>
      </c>
      <c r="AC123" s="2">
        <f>((((((((($A123*2)/PI())/2)+'Calcification Rates'!$F$26)^2)*PI())/2))-((((((($A123*2)/PI())/2)^2)*PI())/2)))*'Calcification Rates'!$H$26</f>
        <v>223.92601029994231</v>
      </c>
      <c r="AD123" s="2">
        <f>((((((((($A123*2)/PI())/2)+('Calcification Rates'!$F$26-'Calcification Rates'!$G$26))^2)*PI())/2))-((((((($A123*2)/PI())/2)^2)*PI())/2)))*('Calcification Rates'!$H$26-'Calcification Rates'!$I$26)</f>
        <v>98.25046653166342</v>
      </c>
      <c r="AE123" s="2">
        <f>((((((((($A123*2)/PI())/2)+('Calcification Rates'!$F$26+'Calcification Rates'!$G$26))^2)*PI())/2))-((((((($A123*2)/PI())/2)^2)*PI())/2)))*('Calcification Rates'!$H$26+'Calcification Rates'!$I$26)</f>
        <v>351.24749907152693</v>
      </c>
      <c r="AF123" s="2">
        <f>((((((((($A123*2)/PI())/2)+'Calcification Rates'!$F$27)^2)*PI())/2))-((((((($A123*2)/PI())/2)^2)*PI())/2)))*'Calcification Rates'!$H$27</f>
        <v>223.92601029994231</v>
      </c>
      <c r="AG123" s="2">
        <f>((((((((($A123*2)/PI())/2)+('Calcification Rates'!$F$27-'Calcification Rates'!$G$27))^2)*PI())/2))-((((((($A123*2)/PI())/2)^2)*PI())/2)))*('Calcification Rates'!$H$27-'Calcification Rates'!$I$27)</f>
        <v>98.25046653166342</v>
      </c>
      <c r="AH123" s="2">
        <f>((((((((($A123*2)/PI())/2)+('Calcification Rates'!$F$27+'Calcification Rates'!$G$27))^2)*PI())/2))-((((((($A123*2)/PI())/2)^2)*PI())/2)))*('Calcification Rates'!$H$27+'Calcification Rates'!$I$27)</f>
        <v>351.24749907152693</v>
      </c>
      <c r="AI123" s="2">
        <f>$A123*'Calcification Rates'!$F$29*'Calcification Rates'!$H$29</f>
        <v>195.25769999999997</v>
      </c>
      <c r="AJ123" s="2">
        <f>$A123*('Calcification Rates'!$F$29-'Calcification Rates'!$G$29)*('Calcification Rates'!$H$29-'Calcification Rates'!$I$29)</f>
        <v>180.66267999999997</v>
      </c>
      <c r="AK123" s="2">
        <f>$A123*('Calcification Rates'!$F$29+'Calcification Rates'!$G$29)*('Calcification Rates'!$H$29+'Calcification Rates'!$I$29)</f>
        <v>209.85271999999995</v>
      </c>
      <c r="AL123" s="2">
        <f>(2*'Calcification Rates'!$F$30*'Calcification Rates'!$H$30)+0.1*'Calcification Rates'!$F$30*($A123+(2*'Calcification Rates'!$F$30))*'Calcification Rates'!$H$30</f>
        <v>25.163646044248424</v>
      </c>
      <c r="AM123" s="2">
        <f>(2*('Calcification Rates'!$F$30-'Calcification Rates'!$G$30)*('Calcification Rates'!$H$30-'Calcification Rates'!$I$30))+(0.1*('Calcification Rates'!$F$30-'Calcification Rates'!$G$30)*($A123+(2*'Calcification Rates'!$F$30-'Calcification Rates'!$G$30)))*('Calcification Rates'!$H$30-'Calcification Rates'!$I$30)</f>
        <v>14.691005003466133</v>
      </c>
      <c r="AN123" s="2">
        <f>(2*('Calcification Rates'!$F$30+'Calcification Rates'!$G$30)*('Calcification Rates'!$H$30+'Calcification Rates'!$I$30))+(0.1*('Calcification Rates'!$F$30+'Calcification Rates'!$G$30)*($A123+(2*'Calcification Rates'!$F$30+'Calcification Rates'!$G$30)))*('Calcification Rates'!$H$30+'Calcification Rates'!$I$30)</f>
        <v>38.407623192665014</v>
      </c>
      <c r="AO123" s="2">
        <f>((((((((($A123*2)/PI())/2)+'Calcification Rates'!$F$31)^2)*PI())/2))-((((((($A123*2)/PI())/2)^2)*PI())/2)))*'Calcification Rates'!$H$31</f>
        <v>399.58960289122354</v>
      </c>
      <c r="AP123" s="2">
        <f>((((((((($A123*2)/PI())/2)+('Calcification Rates'!$F$31-'Calcification Rates'!$G$31))^2)*PI())/2))-((((((($A123*2)/PI())/2)^2)*PI())/2)))*('Calcification Rates'!$H$31-'Calcification Rates'!$I$31)</f>
        <v>249.28204621691765</v>
      </c>
      <c r="AQ123" s="2">
        <f>((((((((($A123*2)/PI())/2)+('Calcification Rates'!$F$31+'Calcification Rates'!$G$31))^2)*PI())/2))-((((((($A123*2)/PI())/2)^2)*PI())/2)))*('Calcification Rates'!$H$31+'Calcification Rates'!$I$31)</f>
        <v>586.16523910214971</v>
      </c>
      <c r="AR123" s="2">
        <f>(2*'Calcification Rates'!$F$32*'Calcification Rates'!$H$32)+0.1*'Calcification Rates'!$F$32*($A123+(2*'Calcification Rates'!$F$32))*'Calcification Rates'!$H$32</f>
        <v>25.163646044248424</v>
      </c>
      <c r="AS123" s="2">
        <f>(2*('Calcification Rates'!$F$32-'Calcification Rates'!$G$32)*('Calcification Rates'!$H$32-'Calcification Rates'!$I$32))+(0.1*('Calcification Rates'!$F$32-'Calcification Rates'!$G$32)*($A123+(2*'Calcification Rates'!$F$32-'Calcification Rates'!$G$32)))*('Calcification Rates'!$H$32-'Calcification Rates'!$I$32)</f>
        <v>14.691005003466133</v>
      </c>
      <c r="AT123" s="2">
        <f>(2*('Calcification Rates'!$F$32+'Calcification Rates'!$G$32)*('Calcification Rates'!$H$32+'Calcification Rates'!$I$32))+(0.1*('Calcification Rates'!$F$32+'Calcification Rates'!$G$32)*($A123+(2*'Calcification Rates'!$F$32+'Calcification Rates'!$G$32)))*('Calcification Rates'!$H$32+'Calcification Rates'!$I$32)</f>
        <v>38.407623192665014</v>
      </c>
      <c r="AU123" s="2">
        <f>((((((((($A123*2)/PI())/2)+'Calcification Rates'!$F$36)^2)*PI())/2))-((((((($A123*2)/PI())/2)^2)*PI())/2)))*'Calcification Rates'!$H$36</f>
        <v>158.29453245085173</v>
      </c>
      <c r="AV123" s="2">
        <f>((((((((($A123*2)/PI())/2)+('Calcification Rates'!$F$36-'Calcification Rates'!$G$36))^2)*PI())/2))-((((((($A123*2)/PI())/2)^2)*PI())/2)))*('Calcification Rates'!$H$36-'Calcification Rates'!$I$36)</f>
        <v>121.59986929214919</v>
      </c>
      <c r="AW123" s="2">
        <f>((((((((($A123*2)/PI())/2)+('Calcification Rates'!$F$36+'Calcification Rates'!$G$36))^2)*PI())/2))-((((((($A123*2)/PI())/2)^2)*PI())/2)))*('Calcification Rates'!$H$36+'Calcification Rates'!$I$36)</f>
        <v>199.06028175335965</v>
      </c>
      <c r="AX123" s="2">
        <f>$A123*'Calcification Rates'!$F$37*'Calcification Rates'!$H$37</f>
        <v>156.37975120370371</v>
      </c>
      <c r="AY123" s="2">
        <f>$A123*('Calcification Rates'!$F$37-'Calcification Rates'!$G$37)*('Calcification Rates'!$H$37-'Calcification Rates'!$I$37)</f>
        <v>120.37619387076074</v>
      </c>
      <c r="AZ123" s="2">
        <f>$A123*('Calcification Rates'!$F$37+'Calcification Rates'!$G$37)*('Calcification Rates'!$H$37+'Calcification Rates'!$I$37)</f>
        <v>196.24931699787939</v>
      </c>
      <c r="BA123" s="2">
        <f>$A123*'Calcification Rates'!$F$38*'Calcification Rates'!$H$38</f>
        <v>232.74051533333338</v>
      </c>
      <c r="BB123" s="2">
        <f>$A123*('Calcification Rates'!$F$38-'Calcification Rates'!$G$38)*('Calcification Rates'!$H$38-'Calcification Rates'!$I$38)</f>
        <v>177.58278266666667</v>
      </c>
      <c r="BC123" s="2">
        <f>$A123*('Calcification Rates'!$F$38+'Calcification Rates'!$G$38)*('Calcification Rates'!$H$38+'Calcification Rates'!$I$38)</f>
        <v>294.32584500000002</v>
      </c>
      <c r="BD123" s="2">
        <f>(2*'Calcification Rates'!$F$39*'Calcification Rates'!$H$39)+0.1*'Calcification Rates'!$F$39*(AN123+(2*'Calcification Rates'!$F$39))*'Calcification Rates'!$H$39</f>
        <v>10.673272463546621</v>
      </c>
      <c r="BE123" s="2">
        <f>(2*('Calcification Rates'!$F$39-'Calcification Rates'!$G$39)*('Calcification Rates'!$H$39-'Calcification Rates'!$I$39))+(0.1*('Calcification Rates'!$F$39-'Calcification Rates'!$G$39)*(AN123+(2*'Calcification Rates'!$F$39-'Calcification Rates'!$G$39)))*('Calcification Rates'!$H$39-'Calcification Rates'!$I$39)</f>
        <v>6.2122196749895959</v>
      </c>
      <c r="BF123" s="2">
        <f>(2*('Calcification Rates'!$F$39+'Calcification Rates'!$G$39)*('Calcification Rates'!$H$39+'Calcification Rates'!$I$39))+(0.1*('Calcification Rates'!$F$39+'Calcification Rates'!$G$39)*(AN123+(2*'Calcification Rates'!$F$39+'Calcification Rates'!$G$39)))*('Calcification Rates'!$H$39+'Calcification Rates'!$I$39)</f>
        <v>16.34030702292435</v>
      </c>
      <c r="BG123" s="2">
        <f>((((((((($A123*2)/PI())/2)+'Calcification Rates'!$F$40)^2)*PI())/2))-((((((($A123*2)/PI())/2)^2)*PI())/2)))*'Calcification Rates'!$H$40</f>
        <v>158.29453245085173</v>
      </c>
      <c r="BH123" s="2">
        <f>((((((((($A123*2)/PI())/2)+('Calcification Rates'!$F$40-'Calcification Rates'!$G$40))^2)*PI())/2))-((((((($A123*2)/PI())/2)^2)*PI())/2)))*('Calcification Rates'!$H$40-'Calcification Rates'!$I$40)</f>
        <v>121.59986929214919</v>
      </c>
      <c r="BI123" s="2">
        <f>((((((((($A123*2)/PI())/2)+('Calcification Rates'!$F$40+'Calcification Rates'!$G$40))^2)*PI())/2))-((((((($A123*2)/PI())/2)^2)*PI())/2)))*('Calcification Rates'!$H$40+'Calcification Rates'!$I$40)</f>
        <v>199.06028175335965</v>
      </c>
      <c r="BJ123" s="2">
        <f>((((((((($A123*2)/PI())/2)+'Calcification Rates'!$F$41)^2)*PI())/2))-((((((($A123*2)/PI())/2)^2)*PI())/2)))*'Calcification Rates'!$H$41</f>
        <v>182.20172976875901</v>
      </c>
      <c r="BK123" s="2">
        <f>((((((((($A123*2)/PI())/2)+('Calcification Rates'!$F$41-'Calcification Rates'!$G$41))^2)*PI())/2))-((((((($A123*2)/PI())/2)^2)*PI())/2)))*('Calcification Rates'!$H$41-'Calcification Rates'!$I$41)</f>
        <v>146.46406238962965</v>
      </c>
      <c r="BL123" s="2">
        <f>((((((((($A123*2)/PI())/2)+('Calcification Rates'!$F$41+'Calcification Rates'!$G$41))^2)*PI())/2))-((((((($A123*2)/PI())/2)^2)*PI())/2)))*('Calcification Rates'!$H$41+'Calcification Rates'!$I$41)</f>
        <v>221.42421905789311</v>
      </c>
      <c r="BM123" s="2">
        <f>((((1-'Calcification Rates'!$J$42)*$A123)*'Calcification Rates'!$F$42*0.1)+('Calcification Rates'!$J$42*$A123*'Calcification Rates'!$F$42))*'Calcification Rates'!$H$42</f>
        <v>47.468580022918452</v>
      </c>
      <c r="BN123" s="2">
        <f>((((1-'Calcification Rates'!$J$42)*BI123)*(('Calcification Rates'!$F$42-'Calcification Rates'!$G$42)*0.1))+('Calcification Rates'!$J$42*BI123*('Calcification Rates'!$F$42-'Calcification Rates'!$G$42)))*('Calcification Rates'!$H$42-'Calcification Rates'!$I$42)</f>
        <v>58.877447547486874</v>
      </c>
      <c r="BO123" s="2">
        <f>((((1-'Calcification Rates'!$J$42)*BI123)*(('Calcification Rates'!$F$42+'Calcification Rates'!$G$42)*0.1))+('Calcification Rates'!$J$42*BI123*('Calcification Rates'!$F$42+'Calcification Rates'!$G$42)))*('Calcification Rates'!$H$42+'Calcification Rates'!$I$42)</f>
        <v>99.755263296867454</v>
      </c>
      <c r="BP123" s="2">
        <f>(2*'Calcification Rates'!$F$43*'Calcification Rates'!$H$43)+0.1*'Calcification Rates'!$F$43*($A123+(2*'Calcification Rates'!$F$43))*'Calcification Rates'!$H$43</f>
        <v>25.163646044248424</v>
      </c>
      <c r="BQ123" s="2">
        <f>(2*('Calcification Rates'!$F$43-'Calcification Rates'!$G$43)*('Calcification Rates'!$H$43-'Calcification Rates'!$I$43))+(0.1*('Calcification Rates'!$F$43-'Calcification Rates'!$G$43)*($A123+(2*'Calcification Rates'!$F$43-'Calcification Rates'!$G$43)))*('Calcification Rates'!$H$43-'Calcification Rates'!$I$43)</f>
        <v>14.691005003466133</v>
      </c>
      <c r="BR123" s="2">
        <f>(2*('Calcification Rates'!$F$43+'Calcification Rates'!$G$43)*('Calcification Rates'!$H$43+'Calcification Rates'!$I$43))+(0.1*('Calcification Rates'!$F$43+'Calcification Rates'!$G$43)*($A123+(2*'Calcification Rates'!$F$43+'Calcification Rates'!$G$43)))*('Calcification Rates'!$H$43+'Calcification Rates'!$I$43)</f>
        <v>38.407623192665014</v>
      </c>
      <c r="BS123" s="2">
        <f>$A123*'Calcification Rates'!$F$44*'Calcification Rates'!$H$44</f>
        <v>193.15337555555556</v>
      </c>
      <c r="BT123" s="2">
        <f>$A123*('Calcification Rates'!$F$44-'Calcification Rates'!$G$44)*('Calcification Rates'!$H$44-'Calcification Rates'!$I$44)</f>
        <v>143.73452413296232</v>
      </c>
      <c r="BU123" s="2">
        <f>$A123*('Calcification Rates'!$F$44+'Calcification Rates'!$G$44)*('Calcification Rates'!$H$44+'Calcification Rates'!$I$44)</f>
        <v>248.12448452889581</v>
      </c>
      <c r="BV123" s="2">
        <f>(2*'Calcification Rates'!$F$45*'Calcification Rates'!$H$45)+0.1*'Calcification Rates'!$F$45*($A123+(2*'Calcification Rates'!$F$45))*'Calcification Rates'!$H$45</f>
        <v>25.163646044248424</v>
      </c>
      <c r="BW123" s="2">
        <f>(2*('Calcification Rates'!$F$45-'Calcification Rates'!$G$45)*('Calcification Rates'!$H$45-'Calcification Rates'!$I$45))+(0.1*('Calcification Rates'!$F$45-'Calcification Rates'!$G$45)*($A123+(2*'Calcification Rates'!$F$45-'Calcification Rates'!$G$45)))*('Calcification Rates'!$H$45-'Calcification Rates'!$I$45)</f>
        <v>14.691005003466133</v>
      </c>
      <c r="BX123" s="2">
        <f>(2*('Calcification Rates'!$F$45+'Calcification Rates'!$G$45)*('Calcification Rates'!$H$45+'Calcification Rates'!$I$45))+(0.1*('Calcification Rates'!$F$45+'Calcification Rates'!$G$45)*($A123+(2*'Calcification Rates'!$F$45+'Calcification Rates'!$G$45)))*('Calcification Rates'!$H$45+'Calcification Rates'!$I$45)</f>
        <v>38.407623192665014</v>
      </c>
      <c r="BY123" s="2">
        <f>$A123*'Calcification Rates'!$F$46*'Calcification Rates'!$H$46</f>
        <v>49.077600000000004</v>
      </c>
      <c r="BZ123" s="2">
        <f>$A123*('Calcification Rates'!$F$46-'Calcification Rates'!$G$46)*('Calcification Rates'!$H$46-'Calcification Rates'!$I$46)</f>
        <v>37.851824999999998</v>
      </c>
      <c r="CA123" s="2">
        <f>$A123*('Calcification Rates'!$F$46+'Calcification Rates'!$G$46)*('Calcification Rates'!$H$46+'Calcification Rates'!$I$46)</f>
        <v>61.446825000000004</v>
      </c>
      <c r="CB123" s="2">
        <f>(2*'Calcification Rates'!$F$47*'Calcification Rates'!$H$47)+0.1*'Calcification Rates'!$F$47*(BL123+(2*'Calcification Rates'!$F$47))*'Calcification Rates'!$H$47</f>
        <v>42.782517263969389</v>
      </c>
      <c r="CC123" s="2">
        <f>(2*('Calcification Rates'!$F$47-'Calcification Rates'!$G$47)*('Calcification Rates'!$H$47-'Calcification Rates'!$I$47))+(0.1*('Calcification Rates'!$F$47-'Calcification Rates'!$G$47)*(BL123+(2*'Calcification Rates'!$F$47-'Calcification Rates'!$G$47)))*('Calcification Rates'!$H$47-'Calcification Rates'!$I$47)</f>
        <v>25.000375287820983</v>
      </c>
      <c r="CD123" s="2">
        <f>(2*('Calcification Rates'!$F$47+'Calcification Rates'!$G$47)*('Calcification Rates'!$H$47+'Calcification Rates'!$I$47))+(0.1*('Calcification Rates'!$F$47+'Calcification Rates'!$G$47)*(BL123+(2*'Calcification Rates'!$F$47+'Calcification Rates'!$G$47)))*('Calcification Rates'!$H$47+'Calcification Rates'!$I$47)</f>
        <v>65.239312492748368</v>
      </c>
      <c r="CE123" s="2">
        <f>(2*'Calcification Rates'!$F$48*'Calcification Rates'!$H$48)+0.1*'Calcification Rates'!$F$48*($A123+(2*'Calcification Rates'!$F$48))*'Calcification Rates'!$H$48</f>
        <v>25.163646044248424</v>
      </c>
      <c r="CF123" s="2">
        <f>(2*('Calcification Rates'!$F$48-'Calcification Rates'!$G$48)*('Calcification Rates'!$H$48-'Calcification Rates'!$I$48))+(0.1*('Calcification Rates'!$F$48-'Calcification Rates'!$G$48)*($A123+(2*'Calcification Rates'!$F$48-'Calcification Rates'!$G$48)))*('Calcification Rates'!$H$48-'Calcification Rates'!$I$48)</f>
        <v>14.691005003466133</v>
      </c>
      <c r="CG123" s="2">
        <f>(2*('Calcification Rates'!$F$48+'Calcification Rates'!$G$48)*('Calcification Rates'!$H$48+'Calcification Rates'!$I$48))+(0.1*('Calcification Rates'!$F$48+'Calcification Rates'!$G$48)*($A123+(2*'Calcification Rates'!$F$48+'Calcification Rates'!$G$48)))*('Calcification Rates'!$H$48+'Calcification Rates'!$I$48)</f>
        <v>38.407623192665014</v>
      </c>
      <c r="CH123" s="2">
        <f>((((1-'Calcification Rates'!$J$52)*$A123)*'Calcification Rates'!$F$52*0.1)+('Calcification Rates'!$J$52*$A123*'Calcification Rates'!$F$52))*'Calcification Rates'!$H$52</f>
        <v>267.97491027999996</v>
      </c>
      <c r="CI123" s="2">
        <f>((((1-'Calcification Rates'!$J$52)*$A123)*(('Calcification Rates'!$F$52-'Calcification Rates'!$G$52)*0.1))+('Calcification Rates'!$J$52*$A123*('Calcification Rates'!$F$52-'Calcification Rates'!$G$52)))*('Calcification Rates'!$H$52-'Calcification Rates'!$I$52)</f>
        <v>175.42014541482959</v>
      </c>
      <c r="CJ123" s="2">
        <f>((((1-'Calcification Rates'!$J$52)*$A123)*(('Calcification Rates'!$F$52+'Calcification Rates'!$G$52)*0.1))+('Calcification Rates'!$J$52*$A123*('Calcification Rates'!$F$52+'Calcification Rates'!$G$52)))*('Calcification Rates'!$H$52+'Calcification Rates'!$I$52)</f>
        <v>379.1241637338394</v>
      </c>
      <c r="CK123" s="2">
        <f>((((1-'Calcification Rates'!$J$53)*$A123)*'Calcification Rates'!$F$53*0.1)+('Calcification Rates'!$J$53*$A123*'Calcification Rates'!$F$53))*'Calcification Rates'!$H$53</f>
        <v>320.68199376400014</v>
      </c>
      <c r="CL123" s="2">
        <f>((((1-'Calcification Rates'!$J$53)*$A123)*(('Calcification Rates'!$F$53-'Calcification Rates'!$G$53)*0.1))+('Calcification Rates'!$J$53*$A123*('Calcification Rates'!$F$53-'Calcification Rates'!$G$53)))*('Calcification Rates'!$H$53-'Calcification Rates'!$I$53)</f>
        <v>221.93945947180208</v>
      </c>
      <c r="CM123" s="2">
        <f>((((1-'Calcification Rates'!$J$53)*$A123)*(('Calcification Rates'!$F$53+'Calcification Rates'!$G$53)*0.1))+('Calcification Rates'!$J$53*$A123*('Calcification Rates'!$F$53+'Calcification Rates'!$G$53)))*('Calcification Rates'!$H$53+'Calcification Rates'!$I$53)</f>
        <v>437.49117503094169</v>
      </c>
      <c r="CN123" s="2">
        <f>((((1-'Calcification Rates'!$J$54)*$A123)*'Calcification Rates'!$F$54*0.1)+('Calcification Rates'!$J$54*$A123*'Calcification Rates'!$F$54))*'Calcification Rates'!$H$54</f>
        <v>273.40677522041017</v>
      </c>
      <c r="CO123" s="2">
        <f>((((1-'Calcification Rates'!$J$54)*$A123)*(('Calcification Rates'!$F$54-'Calcification Rates'!$G$54)*0.1))+('Calcification Rates'!$J$54*$A123*('Calcification Rates'!$F$54-'Calcification Rates'!$G$54)))*('Calcification Rates'!$H$54-'Calcification Rates'!$I$54)</f>
        <v>195.5510285633232</v>
      </c>
      <c r="CP123" s="2">
        <f>((((1-'Calcification Rates'!$J$54)*$A123)*(('Calcification Rates'!$F$54+'Calcification Rates'!$G$54)*0.1))+('Calcification Rates'!$J$54*$A123*('Calcification Rates'!$F$54+'Calcification Rates'!$G$54)))*('Calcification Rates'!$H$54+'Calcification Rates'!$I$54)</f>
        <v>363.63742773631344</v>
      </c>
      <c r="CQ123" s="2">
        <f>((((1-'Calcification Rates'!$J$55)*$A123)*'Calcification Rates'!$F$55*0.1)+('Calcification Rates'!$J$55*$A123*'Calcification Rates'!$F$55))*'Calcification Rates'!$H$55</f>
        <v>273.42768474427078</v>
      </c>
      <c r="CR123" s="2">
        <f>((((1-'Calcification Rates'!$J$55)*$A123)*(('Calcification Rates'!$F$55-'Calcification Rates'!$G$55)*0.1))+('Calcification Rates'!$J$55*$A123*('Calcification Rates'!$F$55-'Calcification Rates'!$G$55)))*('Calcification Rates'!$H$55-'Calcification Rates'!$I$55)</f>
        <v>199.80072362341869</v>
      </c>
      <c r="CS123" s="2">
        <f>((((1-'Calcification Rates'!$J$55)*$A123)*(('Calcification Rates'!$F$55+'Calcification Rates'!$G$55)*0.1))+('Calcification Rates'!$J$55*$A123*('Calcification Rates'!$F$55+'Calcification Rates'!$G$55)))*('Calcification Rates'!$H$55+'Calcification Rates'!$I$55)</f>
        <v>358.25137528700355</v>
      </c>
      <c r="CT123" s="2">
        <f>((((1-'Calcification Rates'!$J$56)*$A123)*'Calcification Rates'!$F$56*0.1)+('Calcification Rates'!$J$56*$A123*'Calcification Rates'!$F$56))*'Calcification Rates'!$H$56</f>
        <v>264.10263238333334</v>
      </c>
      <c r="CU123" s="2">
        <f>((((1-'Calcification Rates'!$J$56)*$A123)*(('Calcification Rates'!$F$56-'Calcification Rates'!$G$56)*0.1))+('Calcification Rates'!$J$56*$A123*('Calcification Rates'!$F$56-'Calcification Rates'!$G$56)))*('Calcification Rates'!$H$56-'Calcification Rates'!$I$56)</f>
        <v>195.69858030547698</v>
      </c>
      <c r="CV123" s="2">
        <f>((((1-'Calcification Rates'!$J$56)*$A123)*(('Calcification Rates'!$F$56+'Calcification Rates'!$G$56)*0.1))+('Calcification Rates'!$J$56*$A123*('Calcification Rates'!$F$56+'Calcification Rates'!$G$56)))*('Calcification Rates'!$H$56+'Calcification Rates'!$I$56)</f>
        <v>342.56645071762892</v>
      </c>
      <c r="CW123" s="2">
        <f>((((1-'Calcification Rates'!$J$57)*$A123)*'Calcification Rates'!$F$57*0.1)+('Calcification Rates'!$J$57*$A123*'Calcification Rates'!$F$57))*'Calcification Rates'!$H$57</f>
        <v>270.10496493749997</v>
      </c>
      <c r="CX123" s="2">
        <f>((((1-'Calcification Rates'!$J$57)*$A123)*(('Calcification Rates'!$F$57-'Calcification Rates'!$G$57)*0.1))+('Calcification Rates'!$J$57*$A123*('Calcification Rates'!$F$57-'Calcification Rates'!$G$57)))*('Calcification Rates'!$H$57-'Calcification Rates'!$I$57)</f>
        <v>176.88140912225799</v>
      </c>
      <c r="CY123" s="2">
        <f>((((1-'Calcification Rates'!$J$57)*$A123)*(('Calcification Rates'!$F$57+'Calcification Rates'!$G$57)*0.1))+('Calcification Rates'!$J$57*$A123*('Calcification Rates'!$F$57+'Calcification Rates'!$G$57)))*('Calcification Rates'!$H$57+'Calcification Rates'!$I$57)</f>
        <v>380.09479784680741</v>
      </c>
      <c r="CZ123" s="2">
        <f>((((1-'Calcification Rates'!$J$58)*$A123)*'Calcification Rates'!$F$58*0.1)+('Calcification Rates'!$J$58*$A123*'Calcification Rates'!$F$58))*'Calcification Rates'!$H$58</f>
        <v>273.40677522041017</v>
      </c>
      <c r="DA123" s="2">
        <f>((((1-'Calcification Rates'!$J$58)*$A123)*(('Calcification Rates'!$F$58-'Calcification Rates'!$G$58)*0.1))+('Calcification Rates'!$J$58*$A123*('Calcification Rates'!$F$58-'Calcification Rates'!$G$58)))*('Calcification Rates'!$H$58-'Calcification Rates'!$I$58)</f>
        <v>195.5510285633232</v>
      </c>
      <c r="DB123" s="2">
        <f>((((1-'Calcification Rates'!$J$58)*$A123)*(('Calcification Rates'!$F$58+'Calcification Rates'!$G$58)*0.1))+('Calcification Rates'!$J$58*$A123*('Calcification Rates'!$F$58+'Calcification Rates'!$G$58)))*('Calcification Rates'!$H$58+'Calcification Rates'!$I$58)</f>
        <v>363.63742773631344</v>
      </c>
      <c r="DC123" s="2">
        <f>((((1-'Calcification Rates'!$J$59)*$A123)*'Calcification Rates'!$F$59*0.1)+('Calcification Rates'!$J$59*$A123*'Calcification Rates'!$F$59))*'Calcification Rates'!$H$59</f>
        <v>226.65049175999997</v>
      </c>
      <c r="DD123" s="2">
        <f>((((1-'Calcification Rates'!$J$59)*$A123)*(('Calcification Rates'!$F$59-'Calcification Rates'!$G$59)*0.1))+('Calcification Rates'!$J$59*$A123*('Calcification Rates'!$F$59-'Calcification Rates'!$G$59)))*('Calcification Rates'!$H$59-'Calcification Rates'!$I$59)</f>
        <v>175.82409569999996</v>
      </c>
      <c r="DE123" s="2">
        <f>((((1-'Calcification Rates'!$J$59)*$A123)*(('Calcification Rates'!$F$59+'Calcification Rates'!$G$59)*0.1))+('Calcification Rates'!$J$59*$A123*('Calcification Rates'!$F$59+'Calcification Rates'!$G$59)))*('Calcification Rates'!$H$59+'Calcification Rates'!$I$59)</f>
        <v>282.29643155999997</v>
      </c>
      <c r="DF123" s="2">
        <f>((((1-'Calcification Rates'!$J$60)*$A123)*'Calcification Rates'!$F$60*0.1)+('Calcification Rates'!$J$60*$A123*'Calcification Rates'!$F$60))*'Calcification Rates'!$H$60</f>
        <v>294.45668879268294</v>
      </c>
      <c r="DG123" s="2">
        <f>((((1-'Calcification Rates'!$J$60)*$A123)*(('Calcification Rates'!$F$60-'Calcification Rates'!$G$60)*0.1))+('Calcification Rates'!$J$60*$A123*('Calcification Rates'!$F$60-'Calcification Rates'!$G$60)))*('Calcification Rates'!$H$60-'Calcification Rates'!$I$60)</f>
        <v>224.96839809257375</v>
      </c>
      <c r="DH123" s="2">
        <f>((((1-'Calcification Rates'!$J$60)*$A123)*(('Calcification Rates'!$F$60+'Calcification Rates'!$G$60)*0.1))+('Calcification Rates'!$J$60*$A123*('Calcification Rates'!$F$60+'Calcification Rates'!$G$60)))*('Calcification Rates'!$H$60+'Calcification Rates'!$I$60)</f>
        <v>373.01174916474332</v>
      </c>
      <c r="DI123" s="2">
        <f>((((1-'Calcification Rates'!$J$61)*$A123)*'Calcification Rates'!$F$61*0.1)+('Calcification Rates'!$J$61*$A123*'Calcification Rates'!$F$61))*'Calcification Rates'!$H$61</f>
        <v>273.40677522041017</v>
      </c>
      <c r="DJ123" s="2">
        <f>((((1-'Calcification Rates'!$J$61)*$A123)*(('Calcification Rates'!$F$61-'Calcification Rates'!$G$61)*0.1))+('Calcification Rates'!$J$61*$A123*('Calcification Rates'!$F$61-'Calcification Rates'!$G$61)))*('Calcification Rates'!$H$61-'Calcification Rates'!$I$61)</f>
        <v>195.5510285633232</v>
      </c>
      <c r="DK123" s="2">
        <f>((((1-'Calcification Rates'!$J$61)*$A123)*(('Calcification Rates'!$F$61+'Calcification Rates'!$G$61)*0.1))+('Calcification Rates'!$J$61*$A123*('Calcification Rates'!$F$61+'Calcification Rates'!$G$61)))*('Calcification Rates'!$H$61+'Calcification Rates'!$I$61)</f>
        <v>363.63742773631344</v>
      </c>
      <c r="DL123" s="2">
        <f>(2*'Calcification Rates'!$F$62*'Calcification Rates'!$H$62)+0.1*'Calcification Rates'!$F$62*(CV123+(2*'Calcification Rates'!$F$62))*'Calcification Rates'!$H$62</f>
        <v>64.036248673641055</v>
      </c>
      <c r="DM123" s="2">
        <f>(2*('Calcification Rates'!$F$62-'Calcification Rates'!$G$62)*('Calcification Rates'!$H$62-'Calcification Rates'!$I$62))+(0.1*('Calcification Rates'!$F$62-'Calcification Rates'!$G$62)*(CV123+(2*'Calcification Rates'!$F$62-'Calcification Rates'!$G$62)))*('Calcification Rates'!$H$62-'Calcification Rates'!$I$62)</f>
        <v>37.436619601887685</v>
      </c>
      <c r="DN123" s="2">
        <f>(2*('Calcification Rates'!$F$62+'Calcification Rates'!$G$62)*('Calcification Rates'!$H$62+'Calcification Rates'!$I$62))+(0.1*('Calcification Rates'!$F$62+'Calcification Rates'!$G$62)*(CV123+(2*'Calcification Rates'!$F$62+'Calcification Rates'!$G$62)))*('Calcification Rates'!$H$62+'Calcification Rates'!$I$62)</f>
        <v>97.60651187459186</v>
      </c>
      <c r="DO123" s="2">
        <f>((((((((($A123*2)/PI())/2)+'Calcification Rates'!$F$63)^2)*PI())/2))-((((((($A123*2)/PI())/2)^2)*PI())/2)))*'Calcification Rates'!$H$63</f>
        <v>128.42762479167149</v>
      </c>
      <c r="DP123" s="2">
        <f>((((((((($A123*2)/PI())/2)+('Calcification Rates'!$F$63-'Calcification Rates'!$G$63))^2)*PI())/2))-((((((($A123*2)/PI())/2)^2)*PI())/2)))*('Calcification Rates'!$H$63-'Calcification Rates'!$I$63)</f>
        <v>94.67199679050276</v>
      </c>
      <c r="DQ123" s="2">
        <f>((((((((($A123*2)/PI())/2)+('Calcification Rates'!$F$63+'Calcification Rates'!$G$63))^2)*PI())/2))-((((((($A123*2)/PI())/2)^2)*PI())/2)))*('Calcification Rates'!$H$63+'Calcification Rates'!$I$63)</f>
        <v>165.92142047564022</v>
      </c>
      <c r="DR123" s="2">
        <f>(2*'Calcification Rates'!$F$64*'Calcification Rates'!$H$64)+0.1*'Calcification Rates'!$F$64*($A123+(2*'Calcification Rates'!$F$64))*'Calcification Rates'!$H$64</f>
        <v>25.163646044248424</v>
      </c>
      <c r="DS123" s="2">
        <f>(2*('Calcification Rates'!$F$64-'Calcification Rates'!$G$64)*('Calcification Rates'!$H$64-'Calcification Rates'!$I$64))+(0.1*('Calcification Rates'!$F$64-'Calcification Rates'!$G$64)*($A123+(2*'Calcification Rates'!$F$64-'Calcification Rates'!$G$64)))*('Calcification Rates'!$H$64-'Calcification Rates'!$I$64)</f>
        <v>14.691005003466133</v>
      </c>
      <c r="DT123" s="2">
        <f>(2*('Calcification Rates'!$F$64+'Calcification Rates'!$G$64)*('Calcification Rates'!$H$64+'Calcification Rates'!$I$64))+(0.1*('Calcification Rates'!$F$64+'Calcification Rates'!$G$64)*($A123+(2*'Calcification Rates'!$F$64+'Calcification Rates'!$G$64)))*('Calcification Rates'!$H$64+'Calcification Rates'!$I$64)</f>
        <v>38.407623192665014</v>
      </c>
      <c r="DU123" s="2">
        <f>((((((((($A123*2)/PI())/2)+'Calcification Rates'!$F$65)^2)*PI())/2))-((((((($A123*2)/PI())/2)^2)*PI())/2)))*'Calcification Rates'!$H$65</f>
        <v>128.42762479167149</v>
      </c>
      <c r="DV123" s="2">
        <f>((((((((($A123*2)/PI())/2)+('Calcification Rates'!$F$65-'Calcification Rates'!$G$65))^2)*PI())/2))-((((((($A123*2)/PI())/2)^2)*PI())/2)))*('Calcification Rates'!$H$65-'Calcification Rates'!$I$65)</f>
        <v>94.67199679050276</v>
      </c>
      <c r="DW123" s="2">
        <f>((((((((($A123*2)/PI())/2)+('Calcification Rates'!$F$65+'Calcification Rates'!$G$65))^2)*PI())/2))-((((((($A123*2)/PI())/2)^2)*PI())/2)))*('Calcification Rates'!$H$65+'Calcification Rates'!$I$65)</f>
        <v>165.92142047564022</v>
      </c>
      <c r="DX123" s="2">
        <f>(2*'Calcification Rates'!$F$66*'Calcification Rates'!$H$66)+0.1*'Calcification Rates'!$F$66*(DH123+(2*'Calcification Rates'!$F$66))*'Calcification Rates'!$H$66</f>
        <v>69.377707114820922</v>
      </c>
      <c r="DY123" s="2">
        <f>(2*('Calcification Rates'!$F$66-'Calcification Rates'!$G$66)*('Calcification Rates'!$H$66-'Calcification Rates'!$I$66))+(0.1*('Calcification Rates'!$F$66-'Calcification Rates'!$G$66)*(DH123+(2*'Calcification Rates'!$F$66-'Calcification Rates'!$G$66)))*('Calcification Rates'!$H$66-'Calcification Rates'!$I$66)</f>
        <v>40.56207935704947</v>
      </c>
      <c r="DZ123" s="2">
        <f>(2*('Calcification Rates'!$F$66+'Calcification Rates'!$G$66)*('Calcification Rates'!$H$66+'Calcification Rates'!$I$66))+(0.1*('Calcification Rates'!$F$66+'Calcification Rates'!$G$66)*(DH123+(2*'Calcification Rates'!$F$66+'Calcification Rates'!$G$66)))*('Calcification Rates'!$H$66+'Calcification Rates'!$I$66)</f>
        <v>105.74099174652747</v>
      </c>
      <c r="EA123" s="2">
        <f>((((((((($A123*2)/PI())/2)+'Calcification Rates'!$F$67)^2)*PI())/2))-((((((($A123*2)/PI())/2)^2)*PI())/2)))*'Calcification Rates'!$H$67</f>
        <v>128.42762479167149</v>
      </c>
      <c r="EB123" s="2">
        <f>((((((((($A123*2)/PI())/2)+('Calcification Rates'!$F$67-'Calcification Rates'!$G$67))^2)*PI())/2))-((((((($A123*2)/PI())/2)^2)*PI())/2)))*('Calcification Rates'!$H$67-'Calcification Rates'!$I$67)</f>
        <v>94.67199679050276</v>
      </c>
      <c r="EC123" s="2">
        <f>((((((((($A123*2)/PI())/2)+('Calcification Rates'!$F$67+'Calcification Rates'!$G$67))^2)*PI())/2))-((((((($A123*2)/PI())/2)^2)*PI())/2)))*('Calcification Rates'!$H$67+'Calcification Rates'!$I$67)</f>
        <v>165.92142047564022</v>
      </c>
      <c r="ED123" s="2">
        <f>((((((((($A123*2)/PI())/2)+'Calcification Rates'!$F$68)^2)*PI())/2))-((((((($A123*2)/PI())/2)^2)*PI())/2)))*'Calcification Rates'!$H$68</f>
        <v>128.42762479167149</v>
      </c>
      <c r="EE123" s="2">
        <f>((((((((($A123*2)/PI())/2)+('Calcification Rates'!$F$68-'Calcification Rates'!$G$68))^2)*PI())/2))-((((((($A123*2)/PI())/2)^2)*PI())/2)))*('Calcification Rates'!$H$68-'Calcification Rates'!$I$68)</f>
        <v>94.67199679050276</v>
      </c>
      <c r="EF123" s="2">
        <f>((((((((($A123*2)/PI())/2)+('Calcification Rates'!$F$68+'Calcification Rates'!$G$68))^2)*PI())/2))-((((((($A123*2)/PI())/2)^2)*PI())/2)))*('Calcification Rates'!$H$68+'Calcification Rates'!$I$68)</f>
        <v>165.92142047564022</v>
      </c>
      <c r="EG123" s="2">
        <f>((((1-'Calcification Rates'!$J$69)*$A123)*'Calcification Rates'!$F$69*0.1)+('Calcification Rates'!$J$69*$A123*'Calcification Rates'!$F$69))*'Calcification Rates'!$H$69</f>
        <v>37.138160950000014</v>
      </c>
      <c r="EH123" s="2">
        <f>((((1-'Calcification Rates'!$J$69)*EC123)*(('Calcification Rates'!$F$69-'Calcification Rates'!$G$69)*0.1))+('Calcification Rates'!$J$69*EC123*('Calcification Rates'!$F$69-'Calcification Rates'!$G$69)))*('Calcification Rates'!$H$69-'Calcification Rates'!$I$69)</f>
        <v>37.632259010872723</v>
      </c>
      <c r="EI123" s="2">
        <f>((((1-'Calcification Rates'!$J$69)*EC123)*(('Calcification Rates'!$F$69+'Calcification Rates'!$G$69)*0.1))+('Calcification Rates'!$J$69*EC123*('Calcification Rates'!$F$69+'Calcification Rates'!$G$69)))*('Calcification Rates'!$H$69+'Calcification Rates'!$I$69)</f>
        <v>65.633315776919773</v>
      </c>
      <c r="EJ123" s="2">
        <f>(2*'Calcification Rates'!$F$70*'Calcification Rates'!$H$70)+0.1*'Calcification Rates'!$F$70*(DT123+(2*'Calcification Rates'!$F$70))*'Calcification Rates'!$H$70</f>
        <v>10.673272463546621</v>
      </c>
      <c r="EK123" s="2">
        <f>(2*('Calcification Rates'!$F$70-'Calcification Rates'!$G$70)*('Calcification Rates'!$H$70-'Calcification Rates'!$I$70))+(0.1*('Calcification Rates'!$F$70-'Calcification Rates'!$G$70)*(DT123+(2*'Calcification Rates'!$F$70-'Calcification Rates'!$G$70)))*('Calcification Rates'!$H$70-'Calcification Rates'!$I$70)</f>
        <v>6.2122196749895959</v>
      </c>
      <c r="EL123" s="2">
        <f>(2*('Calcification Rates'!$F$70+'Calcification Rates'!$G$70)*('Calcification Rates'!$H$70+'Calcification Rates'!$I$70))+(0.1*('Calcification Rates'!$F$70+'Calcification Rates'!$G$70)*(DT123+(2*'Calcification Rates'!$F$70+'Calcification Rates'!$G$70)))*('Calcification Rates'!$H$70+'Calcification Rates'!$I$70)</f>
        <v>16.34030702292435</v>
      </c>
      <c r="EM123" s="2">
        <f>((((1-'Calcification Rates'!$J$71)*$A123)*'Calcification Rates'!$F$71*0.1)+('Calcification Rates'!$J$71*$A123*'Calcification Rates'!$F$71))*'Calcification Rates'!$H$71</f>
        <v>273.40677522041017</v>
      </c>
      <c r="EN123" s="2">
        <f>((((1-'Calcification Rates'!$J$71)*$A123)*(('Calcification Rates'!$F$71-'Calcification Rates'!$G$71)*0.1))+('Calcification Rates'!$J$71*$A123*('Calcification Rates'!$F$71-'Calcification Rates'!$G$71)))*('Calcification Rates'!$H$71-'Calcification Rates'!$I$71)</f>
        <v>195.5510285633232</v>
      </c>
      <c r="EO123" s="2">
        <f>((((1-'Calcification Rates'!$J$71)*$A123)*(('Calcification Rates'!$F$71+'Calcification Rates'!$G$71)*0.1))+('Calcification Rates'!$J$71*$A123*('Calcification Rates'!$F$71+'Calcification Rates'!$G$71)))*('Calcification Rates'!$H$71+'Calcification Rates'!$I$71)</f>
        <v>363.63742773631344</v>
      </c>
      <c r="EP123" s="2">
        <f>(2*'Calcification Rates'!$F$72*'Calcification Rates'!$H$72)+0.1*'Calcification Rates'!$F$72*($A123+(2*'Calcification Rates'!$F$72))*'Calcification Rates'!$H$72</f>
        <v>25.163646044248424</v>
      </c>
      <c r="EQ123" s="2">
        <f>(2*('Calcification Rates'!$F$72-'Calcification Rates'!$G$72)*('Calcification Rates'!$H$72-'Calcification Rates'!$I$72))+(0.1*('Calcification Rates'!$F$72-'Calcification Rates'!$G$72)*($A123+(2*'Calcification Rates'!$F$72-'Calcification Rates'!$G$72)))*('Calcification Rates'!$H$72-'Calcification Rates'!$I$72)</f>
        <v>14.691005003466133</v>
      </c>
      <c r="ER123" s="2">
        <f>(2*('Calcification Rates'!$F$72+'Calcification Rates'!$G$72)*('Calcification Rates'!$H$72+'Calcification Rates'!$I$72))+(0.1*('Calcification Rates'!$F$72+'Calcification Rates'!$G$72)*($A123+(2*'Calcification Rates'!$F$72+'Calcification Rates'!$G$72)))*('Calcification Rates'!$H$72+'Calcification Rates'!$I$72)</f>
        <v>38.407623192665014</v>
      </c>
      <c r="ES123" s="2">
        <f>$A123*'Calcification Rates'!$F$73*'Calcification Rates'!$H$73</f>
        <v>163.35000000000002</v>
      </c>
      <c r="ET123" s="2">
        <f>$A123*('Calcification Rates'!$F$73-'Calcification Rates'!$G$73)*('Calcification Rates'!$H$73-'Calcification Rates'!$I$73)</f>
        <v>114.36799000000001</v>
      </c>
      <c r="EU123" s="2">
        <f>$A123*('Calcification Rates'!$F$73+'Calcification Rates'!$G$73)*('Calcification Rates'!$H$73+'Calcification Rates'!$I$73)</f>
        <v>220.99924000000004</v>
      </c>
      <c r="EV123" s="2">
        <f>(2*'Calcification Rates'!$F$74*'Calcification Rates'!$H$74)+0.1*'Calcification Rates'!$F$74*($A123+(2*'Calcification Rates'!$F$74))*'Calcification Rates'!$H$74</f>
        <v>25.163646044248424</v>
      </c>
      <c r="EW123" s="2">
        <f>(2*('Calcification Rates'!$F$74-'Calcification Rates'!$G$74)*('Calcification Rates'!$H$74-'Calcification Rates'!$I$74))+(0.1*('Calcification Rates'!$F$74-'Calcification Rates'!$G$74)*($A123+(2*'Calcification Rates'!$F$74-'Calcification Rates'!$G$74)))*('Calcification Rates'!$H$74-'Calcification Rates'!$I$74)</f>
        <v>14.691005003466133</v>
      </c>
      <c r="EX123" s="2">
        <f>(2*('Calcification Rates'!$F$74+'Calcification Rates'!$G$74)*('Calcification Rates'!$H$74+'Calcification Rates'!$I$74))+(0.1*('Calcification Rates'!$F$74+'Calcification Rates'!$G$74)*($A123+(2*'Calcification Rates'!$F$74+'Calcification Rates'!$G$74)))*('Calcification Rates'!$H$74+'Calcification Rates'!$I$74)</f>
        <v>38.407623192665014</v>
      </c>
      <c r="EY123" s="2">
        <f>$A123*'Calcification Rates'!$F$75*'Calcification Rates'!$H$75</f>
        <v>102.01750353741498</v>
      </c>
      <c r="EZ123" s="2">
        <f>$A123*('Calcification Rates'!$F$75-'Calcification Rates'!$G$75)*('Calcification Rates'!$H$75-'Calcification Rates'!$I$75)</f>
        <v>79.194634479510853</v>
      </c>
      <c r="FA123" s="2">
        <f>$A123*('Calcification Rates'!$F$75+'Calcification Rates'!$G$75)*('Calcification Rates'!$H$75+'Calcification Rates'!$I$75)</f>
        <v>127.49457619318683</v>
      </c>
      <c r="FB123" s="2">
        <f>((((1-'Calcification Rates'!$J$76)*$A123)*'Calcification Rates'!$F$76*0.1)+('Calcification Rates'!$J$76*$A123*'Calcification Rates'!$F$76))*'Calcification Rates'!$H$76</f>
        <v>69.848460000000003</v>
      </c>
      <c r="FC123" s="2">
        <f>((((1-'Calcification Rates'!$J$76)*$A123)*(('Calcification Rates'!$F$76-'Calcification Rates'!$G$76)*0.1))+('Calcification Rates'!$J$76*$A123*('Calcification Rates'!$F$76-'Calcification Rates'!$G$76)))*('Calcification Rates'!$H$76-'Calcification Rates'!$I$76)</f>
        <v>48.887713247999997</v>
      </c>
      <c r="FD123" s="2">
        <f>((((1-'Calcification Rates'!$J$76)*$A123)*(('Calcification Rates'!$F$76+'Calcification Rates'!$G$76)*0.1))+('Calcification Rates'!$J$76*$A123*('Calcification Rates'!$F$76+'Calcification Rates'!$G$76)))*('Calcification Rates'!$H$76+'Calcification Rates'!$I$76)</f>
        <v>94.522040447999998</v>
      </c>
      <c r="FE123" s="113">
        <f>$A123*'Calcification Rates'!$F$77*'Calcification Rates'!$H$77</f>
        <v>214.17000000000004</v>
      </c>
      <c r="FF123" s="113">
        <f>$A123*('Calcification Rates'!$F$77-'Calcification Rates'!$G$77)*('Calcification Rates'!$H$77-'Calcification Rates'!$I$77)</f>
        <v>149.66490000000002</v>
      </c>
      <c r="FG123" s="113">
        <f>$A123*('Calcification Rates'!$F$77+'Calcification Rates'!$G$77)*('Calcification Rates'!$H$77+'Calcification Rates'!$I$77)</f>
        <v>290.15800000000007</v>
      </c>
      <c r="FH123" s="113">
        <f>$A123*'Calcification Rates'!$F$81*'Calcification Rates'!$H$81</f>
        <v>21.538</v>
      </c>
      <c r="FI123" s="113">
        <f>$A123*('Calcification Rates'!$F$81-'Calcification Rates'!$G$81)*('Calcification Rates'!$H$81-'Calcification Rates'!$I$81)</f>
        <v>12.220999999999998</v>
      </c>
      <c r="FJ123" s="113">
        <f>$A123*('Calcification Rates'!$F$81+'Calcification Rates'!$G$81)*('Calcification Rates'!$H$81+'Calcification Rates'!$I$81)</f>
        <v>30.855</v>
      </c>
      <c r="FK123" s="113">
        <f>$A123*'Calcification Rates'!$F$84*'Calcification Rates'!$H$84</f>
        <v>21.538</v>
      </c>
      <c r="FL123" s="113">
        <f>$A123*('Calcification Rates'!$F$84-'Calcification Rates'!$G$84)*('Calcification Rates'!$H$84-'Calcification Rates'!$I$84)</f>
        <v>12.220999999999998</v>
      </c>
      <c r="FM123" s="113">
        <f>$A123*('Calcification Rates'!$F$84+'Calcification Rates'!$G$84)*('Calcification Rates'!$H$84+'Calcification Rates'!$I$84)</f>
        <v>30.855</v>
      </c>
    </row>
    <row r="124" spans="1:169" x14ac:dyDescent="0.3">
      <c r="A124" s="1">
        <v>122</v>
      </c>
      <c r="B124" s="2">
        <f>((((1-'Calcification Rates'!$J$11)*A124)*'Calcification Rates'!$F$11*0.1)+('Calcification Rates'!$J$11*A124*'Calcification Rates'!$F$11))*'Calcification Rates'!$H$11</f>
        <v>275.66633534619876</v>
      </c>
      <c r="C124" s="2">
        <f>((((1-'Calcification Rates'!$J$11)*A124)*(('Calcification Rates'!$F$11-'Calcification Rates'!$G$11)*0.1))+('Calcification Rates'!$J$11*A124*('Calcification Rates'!$F$11-'Calcification Rates'!$G$11)))*('Calcification Rates'!$H$11-'Calcification Rates'!$I$11)</f>
        <v>197.16715276632584</v>
      </c>
      <c r="D124" s="2">
        <f>((((1-'Calcification Rates'!$J$11)*A124)*(('Calcification Rates'!$F$11+'Calcification Rates'!$G$11)*0.1))+('Calcification Rates'!$J$11*A124*('Calcification Rates'!$F$11+'Calcification Rates'!$G$11)))*('Calcification Rates'!$H$11+'Calcification Rates'!$I$11)</f>
        <v>366.64269573413418</v>
      </c>
      <c r="E124" s="2">
        <f>((((1-'Calcification Rates'!$J$12)*A124)*'Calcification Rates'!$F$12*0.1)+('Calcification Rates'!$J$12*A124*'Calcification Rates'!$F$12))*'Calcification Rates'!$H$12</f>
        <v>47.860882337157456</v>
      </c>
      <c r="F124" s="2">
        <f>((((1-'Calcification Rates'!$J$12)*A124)*(('Calcification Rates'!$F$12-'Calcification Rates'!$G$12)*0.1))+('Calcification Rates'!$J$12*A124*('Calcification Rates'!$F$12-'Calcification Rates'!$G$12)))*('Calcification Rates'!$H$12-'Calcification Rates'!$I$12)</f>
        <v>36.084790685132077</v>
      </c>
      <c r="G124" s="2">
        <f>((((1-'Calcification Rates'!$J$12)*A124)*(('Calcification Rates'!$F$12+'Calcification Rates'!$G$12)*0.1))+('Calcification Rates'!$J$12*A124*('Calcification Rates'!$F$12+'Calcification Rates'!$G$12)))*('Calcification Rates'!$H$12+'Calcification Rates'!$I$12)</f>
        <v>61.137972954830438</v>
      </c>
      <c r="H124" s="2">
        <f>(2*'Calcification Rates'!$F$13*'Calcification Rates'!$H$13)+0.1*'Calcification Rates'!$F$13*(A124+(2*'Calcification Rates'!$F$13))*'Calcification Rates'!$H$13</f>
        <v>25.339090487680579</v>
      </c>
      <c r="I124" s="2">
        <f>(2*('Calcification Rates'!$F$13-'Calcification Rates'!$G$13)*('Calcification Rates'!$H$13-'Calcification Rates'!$I$13))+(0.1*('Calcification Rates'!$F$13-'Calcification Rates'!$G$13)*(A124+(2*'Calcification Rates'!$F$13-'Calcification Rates'!$G$13)))*('Calcification Rates'!$H$13-'Calcification Rates'!$I$13)</f>
        <v>14.793663210630399</v>
      </c>
      <c r="J124" s="2">
        <f>(2*('Calcification Rates'!$F$13+'Calcification Rates'!$G$13)*('Calcification Rates'!$H$13+'Calcification Rates'!$I$13))+(0.1*('Calcification Rates'!$F$13+'Calcification Rates'!$G$13)*(A124+(2*'Calcification Rates'!$F$13+'Calcification Rates'!$G$13)))*('Calcification Rates'!$H$13+'Calcification Rates'!$I$13)</f>
        <v>38.674806642551893</v>
      </c>
      <c r="K124" s="2">
        <f>(2*'Calcification Rates'!$F$14*'Calcification Rates'!$H$14)+0.1*'Calcification Rates'!$F$14*(A124+(2*'Calcification Rates'!$F$14))*'Calcification Rates'!$H$14</f>
        <v>47.009308596543015</v>
      </c>
      <c r="L124" s="2">
        <f>(2*('Calcification Rates'!$F$14-'Calcification Rates'!$G$14)*('Calcification Rates'!$H$14-'Calcification Rates'!$I$14))+(0.1*('Calcification Rates'!$F$14-'Calcification Rates'!$G$14)*(A124+(2*'Calcification Rates'!$F$14-'Calcification Rates'!$G$14)))*('Calcification Rates'!$H$14-'Calcification Rates'!$I$14)</f>
        <v>29.414923239756554</v>
      </c>
      <c r="M124" s="2">
        <f>(2*('Calcification Rates'!$F$14+'Calcification Rates'!$G$14)*('Calcification Rates'!$H$14+'Calcification Rates'!$I$14))+(0.1*('Calcification Rates'!$F$14+'Calcification Rates'!$G$14)*(A124+(2*'Calcification Rates'!$F$14+'Calcification Rates'!$G$14)))*('Calcification Rates'!$H$14+'Calcification Rates'!$I$14)</f>
        <v>68.753654801538602</v>
      </c>
      <c r="N124" s="2">
        <f>((((((((($A124*2)/PI())/2)+'Calcification Rates'!$F$15)^2)*PI())/2))-((((((($A124*2)/PI())/2)^2)*PI())/2)))*'Calcification Rates'!$H$15</f>
        <v>151.16996267126783</v>
      </c>
      <c r="O124" s="2">
        <f>((((((((($A124*2)/PI())/2)+('Calcification Rates'!$F$15-'Calcification Rates'!$G$15))^2)*PI())/2))-((((((($A124*2)/PI())/2)^2)*PI())/2)))*('Calcification Rates'!$H$15-'Calcification Rates'!$I$15)</f>
        <v>115.53083191512687</v>
      </c>
      <c r="P124" s="2">
        <f>((((((((($A124*2)/PI())/2)+('Calcification Rates'!$F$15+'Calcification Rates'!$G$15))^2)*PI())/2))-((((((($A124*2)/PI())/2)^2)*PI())/2)))*('Calcification Rates'!$H$15+'Calcification Rates'!$I$15)</f>
        <v>191.18617833449207</v>
      </c>
      <c r="Q124" s="2">
        <f>(2*'Calcification Rates'!$F$16*'Calcification Rates'!$H$16)+0.1*'Calcification Rates'!$F$16*(A124+(2*'Calcification Rates'!$F$16))*'Calcification Rates'!$H$16</f>
        <v>47.009308596543015</v>
      </c>
      <c r="R124" s="2">
        <f>(2*('Calcification Rates'!$F$16-'Calcification Rates'!$G$16)*('Calcification Rates'!$H$16-'Calcification Rates'!$I$16))+(0.1*('Calcification Rates'!$F$16-'Calcification Rates'!$G$16)*(A124+(2*'Calcification Rates'!$F$16-'Calcification Rates'!$G$16)))*('Calcification Rates'!$H$16-'Calcification Rates'!$I$16)</f>
        <v>29.414923239756554</v>
      </c>
      <c r="S124" s="2">
        <f>(2*('Calcification Rates'!$F$16+'Calcification Rates'!$G$16)*('Calcification Rates'!$H$16+'Calcification Rates'!$I$16))+(0.1*('Calcification Rates'!$F$16+'Calcification Rates'!$G$16)*(A124+(2*'Calcification Rates'!$F$16+'Calcification Rates'!$G$16)))*('Calcification Rates'!$H$16+'Calcification Rates'!$I$16)</f>
        <v>68.753654801538602</v>
      </c>
      <c r="T124" s="2">
        <f>$A124*'Calcification Rates'!$F$17*'Calcification Rates'!$H$17</f>
        <v>149.43688434032589</v>
      </c>
      <c r="U124" s="2">
        <f>$A124*('Calcification Rates'!$F$17-'Calcification Rates'!$G$17)*('Calcification Rates'!$H$17-'Calcification Rates'!$I$17)</f>
        <v>114.41835290447045</v>
      </c>
      <c r="V124" s="2">
        <f>$A124*('Calcification Rates'!$F$17+'Calcification Rates'!$G$17)*('Calcification Rates'!$H$17+'Calcification Rates'!$I$17)</f>
        <v>188.64477857614611</v>
      </c>
      <c r="W124" s="2">
        <f>$A124*'Calcification Rates'!$F$22*'Calcification Rates'!$H$22</f>
        <v>21.715999999999998</v>
      </c>
      <c r="X124" s="2">
        <f>$A124*('Calcification Rates'!$F$22-'Calcification Rates'!$G$22)*('Calcification Rates'!$H$22-'Calcification Rates'!$I$22)</f>
        <v>12.321999999999999</v>
      </c>
      <c r="Y124" s="2">
        <f>$A124*('Calcification Rates'!$F$22+'Calcification Rates'!$G$22)*('Calcification Rates'!$H$22+'Calcification Rates'!$I$22)</f>
        <v>31.11</v>
      </c>
      <c r="Z124" s="2">
        <f>((((((((($A124*2)/PI())/2)+'Calcification Rates'!$F$25)^2)*PI())/2))-((((((($A124*2)/PI())/2)^2)*PI())/2)))*'Calcification Rates'!$H$25</f>
        <v>225.75482029994205</v>
      </c>
      <c r="AA124" s="2">
        <f>((((((((($A124*2)/PI())/2)+('Calcification Rates'!$F$25-'Calcification Rates'!$G$25))^2)*PI())/2))-((((((($A124*2)/PI())/2)^2)*PI())/2)))*('Calcification Rates'!$H$25-'Calcification Rates'!$I$25)</f>
        <v>99.058197725857468</v>
      </c>
      <c r="AB124" s="2">
        <f>((((((((($A124*2)/PI())/2)+('Calcification Rates'!$F$25+'Calcification Rates'!$G$25))^2)*PI())/2))-((((((($A124*2)/PI())/2)^2)*PI())/2)))*('Calcification Rates'!$H$25+'Calcification Rates'!$I$25)</f>
        <v>354.09738787733323</v>
      </c>
      <c r="AC124" s="2">
        <f>((((((((($A124*2)/PI())/2)+'Calcification Rates'!$F$26)^2)*PI())/2))-((((((($A124*2)/PI())/2)^2)*PI())/2)))*'Calcification Rates'!$H$26</f>
        <v>225.75482029994205</v>
      </c>
      <c r="AD124" s="2">
        <f>((((((((($A124*2)/PI())/2)+('Calcification Rates'!$F$26-'Calcification Rates'!$G$26))^2)*PI())/2))-((((((($A124*2)/PI())/2)^2)*PI())/2)))*('Calcification Rates'!$H$26-'Calcification Rates'!$I$26)</f>
        <v>99.058197725857468</v>
      </c>
      <c r="AE124" s="2">
        <f>((((((((($A124*2)/PI())/2)+('Calcification Rates'!$F$26+'Calcification Rates'!$G$26))^2)*PI())/2))-((((((($A124*2)/PI())/2)^2)*PI())/2)))*('Calcification Rates'!$H$26+'Calcification Rates'!$I$26)</f>
        <v>354.09738787733323</v>
      </c>
      <c r="AF124" s="2">
        <f>((((((((($A124*2)/PI())/2)+'Calcification Rates'!$F$27)^2)*PI())/2))-((((((($A124*2)/PI())/2)^2)*PI())/2)))*'Calcification Rates'!$H$27</f>
        <v>225.75482029994205</v>
      </c>
      <c r="AG124" s="2">
        <f>((((((((($A124*2)/PI())/2)+('Calcification Rates'!$F$27-'Calcification Rates'!$G$27))^2)*PI())/2))-((((((($A124*2)/PI())/2)^2)*PI())/2)))*('Calcification Rates'!$H$27-'Calcification Rates'!$I$27)</f>
        <v>99.058197725857468</v>
      </c>
      <c r="AH124" s="2">
        <f>((((((((($A124*2)/PI())/2)+('Calcification Rates'!$F$27+'Calcification Rates'!$G$27))^2)*PI())/2))-((((((($A124*2)/PI())/2)^2)*PI())/2)))*('Calcification Rates'!$H$27+'Calcification Rates'!$I$27)</f>
        <v>354.09738787733323</v>
      </c>
      <c r="AI124" s="2">
        <f>$A124*'Calcification Rates'!$F$29*'Calcification Rates'!$H$29</f>
        <v>196.87139999999997</v>
      </c>
      <c r="AJ124" s="2">
        <f>$A124*('Calcification Rates'!$F$29-'Calcification Rates'!$G$29)*('Calcification Rates'!$H$29-'Calcification Rates'!$I$29)</f>
        <v>182.15575999999999</v>
      </c>
      <c r="AK124" s="2">
        <f>$A124*('Calcification Rates'!$F$29+'Calcification Rates'!$G$29)*('Calcification Rates'!$H$29+'Calcification Rates'!$I$29)</f>
        <v>211.58703999999997</v>
      </c>
      <c r="AL124" s="2">
        <f>(2*'Calcification Rates'!$F$30*'Calcification Rates'!$H$30)+0.1*'Calcification Rates'!$F$30*($A124+(2*'Calcification Rates'!$F$30))*'Calcification Rates'!$H$30</f>
        <v>25.339090487680579</v>
      </c>
      <c r="AM124" s="2">
        <f>(2*('Calcification Rates'!$F$30-'Calcification Rates'!$G$30)*('Calcification Rates'!$H$30-'Calcification Rates'!$I$30))+(0.1*('Calcification Rates'!$F$30-'Calcification Rates'!$G$30)*($A124+(2*'Calcification Rates'!$F$30-'Calcification Rates'!$G$30)))*('Calcification Rates'!$H$30-'Calcification Rates'!$I$30)</f>
        <v>14.793663210630399</v>
      </c>
      <c r="AN124" s="2">
        <f>(2*('Calcification Rates'!$F$30+'Calcification Rates'!$G$30)*('Calcification Rates'!$H$30+'Calcification Rates'!$I$30))+(0.1*('Calcification Rates'!$F$30+'Calcification Rates'!$G$30)*($A124+(2*'Calcification Rates'!$F$30+'Calcification Rates'!$G$30)))*('Calcification Rates'!$H$30+'Calcification Rates'!$I$30)</f>
        <v>38.674806642551893</v>
      </c>
      <c r="AO124" s="2">
        <f>((((((((($A124*2)/PI())/2)+'Calcification Rates'!$F$31)^2)*PI())/2))-((((((($A124*2)/PI())/2)^2)*PI())/2)))*'Calcification Rates'!$H$31</f>
        <v>402.79638837303548</v>
      </c>
      <c r="AP124" s="2">
        <f>((((((((($A124*2)/PI())/2)+('Calcification Rates'!$F$31-'Calcification Rates'!$G$31))^2)*PI())/2))-((((((($A124*2)/PI())/2)^2)*PI())/2)))*('Calcification Rates'!$H$31-'Calcification Rates'!$I$31)</f>
        <v>251.29572473290256</v>
      </c>
      <c r="AQ124" s="2">
        <f>((((((((($A124*2)/PI())/2)+('Calcification Rates'!$F$31+'Calcification Rates'!$G$31))^2)*PI())/2))-((((((($A124*2)/PI())/2)^2)*PI())/2)))*('Calcification Rates'!$H$31+'Calcification Rates'!$I$31)</f>
        <v>590.83883198335138</v>
      </c>
      <c r="AR124" s="2">
        <f>(2*'Calcification Rates'!$F$32*'Calcification Rates'!$H$32)+0.1*'Calcification Rates'!$F$32*($A124+(2*'Calcification Rates'!$F$32))*'Calcification Rates'!$H$32</f>
        <v>25.339090487680579</v>
      </c>
      <c r="AS124" s="2">
        <f>(2*('Calcification Rates'!$F$32-'Calcification Rates'!$G$32)*('Calcification Rates'!$H$32-'Calcification Rates'!$I$32))+(0.1*('Calcification Rates'!$F$32-'Calcification Rates'!$G$32)*($A124+(2*'Calcification Rates'!$F$32-'Calcification Rates'!$G$32)))*('Calcification Rates'!$H$32-'Calcification Rates'!$I$32)</f>
        <v>14.793663210630399</v>
      </c>
      <c r="AT124" s="2">
        <f>(2*('Calcification Rates'!$F$32+'Calcification Rates'!$G$32)*('Calcification Rates'!$H$32+'Calcification Rates'!$I$32))+(0.1*('Calcification Rates'!$F$32+'Calcification Rates'!$G$32)*($A124+(2*'Calcification Rates'!$F$32+'Calcification Rates'!$G$32)))*('Calcification Rates'!$H$32+'Calcification Rates'!$I$32)</f>
        <v>38.674806642551893</v>
      </c>
      <c r="AU124" s="2">
        <f>((((((((($A124*2)/PI())/2)+'Calcification Rates'!$F$36)^2)*PI())/2))-((((((($A124*2)/PI())/2)^2)*PI())/2)))*'Calcification Rates'!$H$36</f>
        <v>159.58692708889865</v>
      </c>
      <c r="AV124" s="2">
        <f>((((((((($A124*2)/PI())/2)+('Calcification Rates'!$F$36-'Calcification Rates'!$G$36))^2)*PI())/2))-((((((($A124*2)/PI())/2)^2)*PI())/2)))*('Calcification Rates'!$H$36-'Calcification Rates'!$I$36)</f>
        <v>122.59471386959345</v>
      </c>
      <c r="AW124" s="2">
        <f>((((((((($A124*2)/PI())/2)+('Calcification Rates'!$F$36+'Calcification Rates'!$G$36))^2)*PI())/2))-((((((($A124*2)/PI())/2)^2)*PI())/2)))*('Calcification Rates'!$H$36+'Calcification Rates'!$I$36)</f>
        <v>200.68217693516053</v>
      </c>
      <c r="AX124" s="2">
        <f>$A124*'Calcification Rates'!$F$37*'Calcification Rates'!$H$37</f>
        <v>157.67214584175085</v>
      </c>
      <c r="AY124" s="2">
        <f>$A124*('Calcification Rates'!$F$37-'Calcification Rates'!$G$37)*('Calcification Rates'!$H$37-'Calcification Rates'!$I$37)</f>
        <v>121.37103844820504</v>
      </c>
      <c r="AZ124" s="2">
        <f>$A124*('Calcification Rates'!$F$37+'Calcification Rates'!$G$37)*('Calcification Rates'!$H$37+'Calcification Rates'!$I$37)</f>
        <v>197.87121217968004</v>
      </c>
      <c r="BA124" s="2">
        <f>$A124*'Calcification Rates'!$F$38*'Calcification Rates'!$H$38</f>
        <v>234.66399066666671</v>
      </c>
      <c r="BB124" s="2">
        <f>$A124*('Calcification Rates'!$F$38-'Calcification Rates'!$G$38)*('Calcification Rates'!$H$38-'Calcification Rates'!$I$38)</f>
        <v>179.05040896969697</v>
      </c>
      <c r="BC124" s="2">
        <f>$A124*('Calcification Rates'!$F$38+'Calcification Rates'!$G$38)*('Calcification Rates'!$H$38+'Calcification Rates'!$I$38)</f>
        <v>296.75829000000004</v>
      </c>
      <c r="BD124" s="2">
        <f>(2*'Calcification Rates'!$F$39*'Calcification Rates'!$H$39)+0.1*'Calcification Rates'!$F$39*(AN124+(2*'Calcification Rates'!$F$39))*'Calcification Rates'!$H$39</f>
        <v>10.720148315206307</v>
      </c>
      <c r="BE124" s="2">
        <f>(2*('Calcification Rates'!$F$39-'Calcification Rates'!$G$39)*('Calcification Rates'!$H$39-'Calcification Rates'!$I$39))+(0.1*('Calcification Rates'!$F$39-'Calcification Rates'!$G$39)*(AN124+(2*'Calcification Rates'!$F$39-'Calcification Rates'!$G$39)))*('Calcification Rates'!$H$39-'Calcification Rates'!$I$39)</f>
        <v>6.2396482489389449</v>
      </c>
      <c r="BF124" s="2">
        <f>(2*('Calcification Rates'!$F$39+'Calcification Rates'!$G$39)*('Calcification Rates'!$H$39+'Calcification Rates'!$I$39))+(0.1*('Calcification Rates'!$F$39+'Calcification Rates'!$G$39)*(AN124+(2*'Calcification Rates'!$F$39+'Calcification Rates'!$G$39)))*('Calcification Rates'!$H$39+'Calcification Rates'!$I$39)</f>
        <v>16.411694018817805</v>
      </c>
      <c r="BG124" s="2">
        <f>((((((((($A124*2)/PI())/2)+'Calcification Rates'!$F$40)^2)*PI())/2))-((((((($A124*2)/PI())/2)^2)*PI())/2)))*'Calcification Rates'!$H$40</f>
        <v>159.58692708889865</v>
      </c>
      <c r="BH124" s="2">
        <f>((((((((($A124*2)/PI())/2)+('Calcification Rates'!$F$40-'Calcification Rates'!$G$40))^2)*PI())/2))-((((((($A124*2)/PI())/2)^2)*PI())/2)))*('Calcification Rates'!$H$40-'Calcification Rates'!$I$40)</f>
        <v>122.59471386959345</v>
      </c>
      <c r="BI124" s="2">
        <f>((((((((($A124*2)/PI())/2)+('Calcification Rates'!$F$40+'Calcification Rates'!$G$40))^2)*PI())/2))-((((((($A124*2)/PI())/2)^2)*PI())/2)))*('Calcification Rates'!$H$40+'Calcification Rates'!$I$40)</f>
        <v>200.68217693516053</v>
      </c>
      <c r="BJ124" s="2">
        <f>((((((((($A124*2)/PI())/2)+'Calcification Rates'!$F$41)^2)*PI())/2))-((((((($A124*2)/PI())/2)^2)*PI())/2)))*'Calcification Rates'!$H$41</f>
        <v>183.68858164754698</v>
      </c>
      <c r="BK124" s="2">
        <f>((((((((($A124*2)/PI())/2)+('Calcification Rates'!$F$41-'Calcification Rates'!$G$41))^2)*PI())/2))-((((((($A124*2)/PI())/2)^2)*PI())/2)))*('Calcification Rates'!$H$41-'Calcification Rates'!$I$41)</f>
        <v>147.6613339068179</v>
      </c>
      <c r="BL124" s="2">
        <f>((((((((($A124*2)/PI())/2)+('Calcification Rates'!$F$41+'Calcification Rates'!$G$41))^2)*PI())/2))-((((((($A124*2)/PI())/2)^2)*PI())/2)))*('Calcification Rates'!$H$41+'Calcification Rates'!$I$41)</f>
        <v>223.2280475707864</v>
      </c>
      <c r="BM124" s="2">
        <f>((((1-'Calcification Rates'!$J$42)*$A124)*'Calcification Rates'!$F$42*0.1)+('Calcification Rates'!$J$42*$A124*'Calcification Rates'!$F$42))*'Calcification Rates'!$H$42</f>
        <v>47.860882337157456</v>
      </c>
      <c r="BN124" s="2">
        <f>((((1-'Calcification Rates'!$J$42)*BI124)*(('Calcification Rates'!$F$42-'Calcification Rates'!$G$42)*0.1))+('Calcification Rates'!$J$42*BI124*('Calcification Rates'!$F$42-'Calcification Rates'!$G$42)))*('Calcification Rates'!$H$42-'Calcification Rates'!$I$42)</f>
        <v>59.357166794605803</v>
      </c>
      <c r="BO124" s="2">
        <f>((((1-'Calcification Rates'!$J$42)*BI124)*(('Calcification Rates'!$F$42+'Calcification Rates'!$G$42)*0.1))+('Calcification Rates'!$J$42*BI124*('Calcification Rates'!$F$42+'Calcification Rates'!$G$42)))*('Calcification Rates'!$H$42+'Calcification Rates'!$I$42)</f>
        <v>100.56804513097001</v>
      </c>
      <c r="BP124" s="2">
        <f>(2*'Calcification Rates'!$F$43*'Calcification Rates'!$H$43)+0.1*'Calcification Rates'!$F$43*($A124+(2*'Calcification Rates'!$F$43))*'Calcification Rates'!$H$43</f>
        <v>25.339090487680579</v>
      </c>
      <c r="BQ124" s="2">
        <f>(2*('Calcification Rates'!$F$43-'Calcification Rates'!$G$43)*('Calcification Rates'!$H$43-'Calcification Rates'!$I$43))+(0.1*('Calcification Rates'!$F$43-'Calcification Rates'!$G$43)*($A124+(2*'Calcification Rates'!$F$43-'Calcification Rates'!$G$43)))*('Calcification Rates'!$H$43-'Calcification Rates'!$I$43)</f>
        <v>14.793663210630399</v>
      </c>
      <c r="BR124" s="2">
        <f>(2*('Calcification Rates'!$F$43+'Calcification Rates'!$G$43)*('Calcification Rates'!$H$43+'Calcification Rates'!$I$43))+(0.1*('Calcification Rates'!$F$43+'Calcification Rates'!$G$43)*($A124+(2*'Calcification Rates'!$F$43+'Calcification Rates'!$G$43)))*('Calcification Rates'!$H$43+'Calcification Rates'!$I$43)</f>
        <v>38.674806642551893</v>
      </c>
      <c r="BS124" s="2">
        <f>$A124*'Calcification Rates'!$F$44*'Calcification Rates'!$H$44</f>
        <v>194.74968444444443</v>
      </c>
      <c r="BT124" s="2">
        <f>$A124*('Calcification Rates'!$F$44-'Calcification Rates'!$G$44)*('Calcification Rates'!$H$44-'Calcification Rates'!$I$44)</f>
        <v>144.92241276216038</v>
      </c>
      <c r="BU124" s="2">
        <f>$A124*('Calcification Rates'!$F$44+'Calcification Rates'!$G$44)*('Calcification Rates'!$H$44+'Calcification Rates'!$I$44)</f>
        <v>250.17510010351475</v>
      </c>
      <c r="BV124" s="2">
        <f>(2*'Calcification Rates'!$F$45*'Calcification Rates'!$H$45)+0.1*'Calcification Rates'!$F$45*($A124+(2*'Calcification Rates'!$F$45))*'Calcification Rates'!$H$45</f>
        <v>25.339090487680579</v>
      </c>
      <c r="BW124" s="2">
        <f>(2*('Calcification Rates'!$F$45-'Calcification Rates'!$G$45)*('Calcification Rates'!$H$45-'Calcification Rates'!$I$45))+(0.1*('Calcification Rates'!$F$45-'Calcification Rates'!$G$45)*($A124+(2*'Calcification Rates'!$F$45-'Calcification Rates'!$G$45)))*('Calcification Rates'!$H$45-'Calcification Rates'!$I$45)</f>
        <v>14.793663210630399</v>
      </c>
      <c r="BX124" s="2">
        <f>(2*('Calcification Rates'!$F$45+'Calcification Rates'!$G$45)*('Calcification Rates'!$H$45+'Calcification Rates'!$I$45))+(0.1*('Calcification Rates'!$F$45+'Calcification Rates'!$G$45)*($A124+(2*'Calcification Rates'!$F$45+'Calcification Rates'!$G$45)))*('Calcification Rates'!$H$45+'Calcification Rates'!$I$45)</f>
        <v>38.674806642551893</v>
      </c>
      <c r="BY124" s="2">
        <f>$A124*'Calcification Rates'!$F$46*'Calcification Rates'!$H$46</f>
        <v>49.483199999999997</v>
      </c>
      <c r="BZ124" s="2">
        <f>$A124*('Calcification Rates'!$F$46-'Calcification Rates'!$G$46)*('Calcification Rates'!$H$46-'Calcification Rates'!$I$46)</f>
        <v>38.164649999999995</v>
      </c>
      <c r="CA124" s="2">
        <f>$A124*('Calcification Rates'!$F$46+'Calcification Rates'!$G$46)*('Calcification Rates'!$H$46+'Calcification Rates'!$I$46)</f>
        <v>61.954650000000008</v>
      </c>
      <c r="CB124" s="2">
        <f>(2*'Calcification Rates'!$F$47*'Calcification Rates'!$H$47)+0.1*'Calcification Rates'!$F$47*(BL124+(2*'Calcification Rates'!$F$47))*'Calcification Rates'!$H$47</f>
        <v>43.09898895346101</v>
      </c>
      <c r="CC124" s="2">
        <f>(2*('Calcification Rates'!$F$47-'Calcification Rates'!$G$47)*('Calcification Rates'!$H$47-'Calcification Rates'!$I$47))+(0.1*('Calcification Rates'!$F$47-'Calcification Rates'!$G$47)*(BL124+(2*'Calcification Rates'!$F$47-'Calcification Rates'!$G$47)))*('Calcification Rates'!$H$47-'Calcification Rates'!$I$47)</f>
        <v>25.185553088986396</v>
      </c>
      <c r="CD124" s="2">
        <f>(2*('Calcification Rates'!$F$47+'Calcification Rates'!$G$47)*('Calcification Rates'!$H$47+'Calcification Rates'!$I$47))+(0.1*('Calcification Rates'!$F$47+'Calcification Rates'!$G$47)*(BL124+(2*'Calcification Rates'!$F$47+'Calcification Rates'!$G$47)))*('Calcification Rates'!$H$47+'Calcification Rates'!$I$47)</f>
        <v>65.721265617827513</v>
      </c>
      <c r="CE124" s="2">
        <f>(2*'Calcification Rates'!$F$48*'Calcification Rates'!$H$48)+0.1*'Calcification Rates'!$F$48*($A124+(2*'Calcification Rates'!$F$48))*'Calcification Rates'!$H$48</f>
        <v>25.339090487680579</v>
      </c>
      <c r="CF124" s="2">
        <f>(2*('Calcification Rates'!$F$48-'Calcification Rates'!$G$48)*('Calcification Rates'!$H$48-'Calcification Rates'!$I$48))+(0.1*('Calcification Rates'!$F$48-'Calcification Rates'!$G$48)*($A124+(2*'Calcification Rates'!$F$48-'Calcification Rates'!$G$48)))*('Calcification Rates'!$H$48-'Calcification Rates'!$I$48)</f>
        <v>14.793663210630399</v>
      </c>
      <c r="CG124" s="2">
        <f>(2*('Calcification Rates'!$F$48+'Calcification Rates'!$G$48)*('Calcification Rates'!$H$48+'Calcification Rates'!$I$48))+(0.1*('Calcification Rates'!$F$48+'Calcification Rates'!$G$48)*($A124+(2*'Calcification Rates'!$F$48+'Calcification Rates'!$G$48)))*('Calcification Rates'!$H$48+'Calcification Rates'!$I$48)</f>
        <v>38.674806642551893</v>
      </c>
      <c r="CH124" s="2">
        <f>((((1-'Calcification Rates'!$J$52)*$A124)*'Calcification Rates'!$F$52*0.1)+('Calcification Rates'!$J$52*$A124*'Calcification Rates'!$F$52))*'Calcification Rates'!$H$52</f>
        <v>270.18957896000001</v>
      </c>
      <c r="CI124" s="2">
        <f>((((1-'Calcification Rates'!$J$52)*$A124)*(('Calcification Rates'!$F$52-'Calcification Rates'!$G$52)*0.1))+('Calcification Rates'!$J$52*$A124*('Calcification Rates'!$F$52-'Calcification Rates'!$G$52)))*('Calcification Rates'!$H$52-'Calcification Rates'!$I$52)</f>
        <v>176.86989868272076</v>
      </c>
      <c r="CJ124" s="2">
        <f>((((1-'Calcification Rates'!$J$52)*$A124)*(('Calcification Rates'!$F$52+'Calcification Rates'!$G$52)*0.1))+('Calcification Rates'!$J$52*$A124*('Calcification Rates'!$F$52+'Calcification Rates'!$G$52)))*('Calcification Rates'!$H$52+'Calcification Rates'!$I$52)</f>
        <v>382.25742128535882</v>
      </c>
      <c r="CK124" s="2">
        <f>((((1-'Calcification Rates'!$J$53)*$A124)*'Calcification Rates'!$F$53*0.1)+('Calcification Rates'!$J$53*$A124*'Calcification Rates'!$F$53))*'Calcification Rates'!$H$53</f>
        <v>323.33225817527284</v>
      </c>
      <c r="CL124" s="2">
        <f>((((1-'Calcification Rates'!$J$53)*$A124)*(('Calcification Rates'!$F$53-'Calcification Rates'!$G$53)*0.1))+('Calcification Rates'!$J$53*$A124*('Calcification Rates'!$F$53-'Calcification Rates'!$G$53)))*('Calcification Rates'!$H$53-'Calcification Rates'!$I$53)</f>
        <v>223.77366988065995</v>
      </c>
      <c r="CM124" s="2">
        <f>((((1-'Calcification Rates'!$J$53)*$A124)*(('Calcification Rates'!$F$53+'Calcification Rates'!$G$53)*0.1))+('Calcification Rates'!$J$53*$A124*('Calcification Rates'!$F$53+'Calcification Rates'!$G$53)))*('Calcification Rates'!$H$53+'Calcification Rates'!$I$53)</f>
        <v>441.106804576652</v>
      </c>
      <c r="CN124" s="2">
        <f>((((1-'Calcification Rates'!$J$54)*$A124)*'Calcification Rates'!$F$54*0.1)+('Calcification Rates'!$J$54*$A124*'Calcification Rates'!$F$54))*'Calcification Rates'!$H$54</f>
        <v>275.66633534619876</v>
      </c>
      <c r="CO124" s="2">
        <f>((((1-'Calcification Rates'!$J$54)*$A124)*(('Calcification Rates'!$F$54-'Calcification Rates'!$G$54)*0.1))+('Calcification Rates'!$J$54*$A124*('Calcification Rates'!$F$54-'Calcification Rates'!$G$54)))*('Calcification Rates'!$H$54-'Calcification Rates'!$I$54)</f>
        <v>197.16715276632584</v>
      </c>
      <c r="CP124" s="2">
        <f>((((1-'Calcification Rates'!$J$54)*$A124)*(('Calcification Rates'!$F$54+'Calcification Rates'!$G$54)*0.1))+('Calcification Rates'!$J$54*$A124*('Calcification Rates'!$F$54+'Calcification Rates'!$G$54)))*('Calcification Rates'!$H$54+'Calcification Rates'!$I$54)</f>
        <v>366.64269573413418</v>
      </c>
      <c r="CQ124" s="2">
        <f>((((1-'Calcification Rates'!$J$55)*$A124)*'Calcification Rates'!$F$55*0.1)+('Calcification Rates'!$J$55*$A124*'Calcification Rates'!$F$55))*'Calcification Rates'!$H$55</f>
        <v>275.68741767604172</v>
      </c>
      <c r="CR124" s="2">
        <f>((((1-'Calcification Rates'!$J$55)*$A124)*(('Calcification Rates'!$F$55-'Calcification Rates'!$G$55)*0.1))+('Calcification Rates'!$J$55*$A124*('Calcification Rates'!$F$55-'Calcification Rates'!$G$55)))*('Calcification Rates'!$H$55-'Calcification Rates'!$I$55)</f>
        <v>201.45196927319904</v>
      </c>
      <c r="CS124" s="2">
        <f>((((1-'Calcification Rates'!$J$55)*$A124)*(('Calcification Rates'!$F$55+'Calcification Rates'!$G$55)*0.1))+('Calcification Rates'!$J$55*$A124*('Calcification Rates'!$F$55+'Calcification Rates'!$G$55)))*('Calcification Rates'!$H$55+'Calcification Rates'!$I$55)</f>
        <v>361.21213045466476</v>
      </c>
      <c r="CT124" s="2">
        <f>((((1-'Calcification Rates'!$J$56)*$A124)*'Calcification Rates'!$F$56*0.1)+('Calcification Rates'!$J$56*$A124*'Calcification Rates'!$F$56))*'Calcification Rates'!$H$56</f>
        <v>266.2852987666667</v>
      </c>
      <c r="CU124" s="2">
        <f>((((1-'Calcification Rates'!$J$56)*$A124)*(('Calcification Rates'!$F$56-'Calcification Rates'!$G$56)*0.1))+('Calcification Rates'!$J$56*$A124*('Calcification Rates'!$F$56-'Calcification Rates'!$G$56)))*('Calcification Rates'!$H$56-'Calcification Rates'!$I$56)</f>
        <v>197.31592394436524</v>
      </c>
      <c r="CV124" s="2">
        <f>((((1-'Calcification Rates'!$J$56)*$A124)*(('Calcification Rates'!$F$56+'Calcification Rates'!$G$56)*0.1))+('Calcification Rates'!$J$56*$A124*('Calcification Rates'!$F$56+'Calcification Rates'!$G$56)))*('Calcification Rates'!$H$56+'Calcification Rates'!$I$56)</f>
        <v>345.39757840951012</v>
      </c>
      <c r="CW124" s="2">
        <f>((((1-'Calcification Rates'!$J$57)*$A124)*'Calcification Rates'!$F$57*0.1)+('Calcification Rates'!$J$57*$A124*'Calcification Rates'!$F$57))*'Calcification Rates'!$H$57</f>
        <v>272.33723737500003</v>
      </c>
      <c r="CX124" s="2">
        <f>((((1-'Calcification Rates'!$J$57)*$A124)*(('Calcification Rates'!$F$57-'Calcification Rates'!$G$57)*0.1))+('Calcification Rates'!$J$57*$A124*('Calcification Rates'!$F$57-'Calcification Rates'!$G$57)))*('Calcification Rates'!$H$57-'Calcification Rates'!$I$57)</f>
        <v>178.3432389497147</v>
      </c>
      <c r="CY124" s="2">
        <f>((((1-'Calcification Rates'!$J$57)*$A124)*(('Calcification Rates'!$F$57+'Calcification Rates'!$G$57)*0.1))+('Calcification Rates'!$J$57*$A124*('Calcification Rates'!$F$57+'Calcification Rates'!$G$57)))*('Calcification Rates'!$H$57+'Calcification Rates'!$I$57)</f>
        <v>383.23607716785546</v>
      </c>
      <c r="CZ124" s="2">
        <f>((((1-'Calcification Rates'!$J$58)*$A124)*'Calcification Rates'!$F$58*0.1)+('Calcification Rates'!$J$58*$A124*'Calcification Rates'!$F$58))*'Calcification Rates'!$H$58</f>
        <v>275.66633534619876</v>
      </c>
      <c r="DA124" s="2">
        <f>((((1-'Calcification Rates'!$J$58)*$A124)*(('Calcification Rates'!$F$58-'Calcification Rates'!$G$58)*0.1))+('Calcification Rates'!$J$58*$A124*('Calcification Rates'!$F$58-'Calcification Rates'!$G$58)))*('Calcification Rates'!$H$58-'Calcification Rates'!$I$58)</f>
        <v>197.16715276632584</v>
      </c>
      <c r="DB124" s="2">
        <f>((((1-'Calcification Rates'!$J$58)*$A124)*(('Calcification Rates'!$F$58+'Calcification Rates'!$G$58)*0.1))+('Calcification Rates'!$J$58*$A124*('Calcification Rates'!$F$58+'Calcification Rates'!$G$58)))*('Calcification Rates'!$H$58+'Calcification Rates'!$I$58)</f>
        <v>366.64269573413418</v>
      </c>
      <c r="DC124" s="2">
        <f>((((1-'Calcification Rates'!$J$59)*$A124)*'Calcification Rates'!$F$59*0.1)+('Calcification Rates'!$J$59*$A124*'Calcification Rates'!$F$59))*'Calcification Rates'!$H$59</f>
        <v>228.52363632000001</v>
      </c>
      <c r="DD124" s="2">
        <f>((((1-'Calcification Rates'!$J$59)*$A124)*(('Calcification Rates'!$F$59-'Calcification Rates'!$G$59)*0.1))+('Calcification Rates'!$J$59*$A124*('Calcification Rates'!$F$59-'Calcification Rates'!$G$59)))*('Calcification Rates'!$H$59-'Calcification Rates'!$I$59)</f>
        <v>177.27718739999997</v>
      </c>
      <c r="DE124" s="2">
        <f>((((1-'Calcification Rates'!$J$59)*$A124)*(('Calcification Rates'!$F$59+'Calcification Rates'!$G$59)*0.1))+('Calcification Rates'!$J$59*$A124*('Calcification Rates'!$F$59+'Calcification Rates'!$G$59)))*('Calcification Rates'!$H$59+'Calcification Rates'!$I$59)</f>
        <v>284.62945991999999</v>
      </c>
      <c r="DF124" s="2">
        <f>((((1-'Calcification Rates'!$J$60)*$A124)*'Calcification Rates'!$F$60*0.1)+('Calcification Rates'!$J$60*$A124*'Calcification Rates'!$F$60))*'Calcification Rates'!$H$60</f>
        <v>296.89021514634146</v>
      </c>
      <c r="DG124" s="2">
        <f>((((1-'Calcification Rates'!$J$60)*$A124)*(('Calcification Rates'!$F$60-'Calcification Rates'!$G$60)*0.1))+('Calcification Rates'!$J$60*$A124*('Calcification Rates'!$F$60-'Calcification Rates'!$G$60)))*('Calcification Rates'!$H$60-'Calcification Rates'!$I$60)</f>
        <v>226.8276410520165</v>
      </c>
      <c r="DH124" s="2">
        <f>((((1-'Calcification Rates'!$J$60)*$A124)*(('Calcification Rates'!$F$60+'Calcification Rates'!$G$60)*0.1))+('Calcification Rates'!$J$60*$A124*('Calcification Rates'!$F$60+'Calcification Rates'!$G$60)))*('Calcification Rates'!$H$60+'Calcification Rates'!$I$60)</f>
        <v>376.09449089337767</v>
      </c>
      <c r="DI124" s="2">
        <f>((((1-'Calcification Rates'!$J$61)*$A124)*'Calcification Rates'!$F$61*0.1)+('Calcification Rates'!$J$61*$A124*'Calcification Rates'!$F$61))*'Calcification Rates'!$H$61</f>
        <v>275.66633534619876</v>
      </c>
      <c r="DJ124" s="2">
        <f>((((1-'Calcification Rates'!$J$61)*$A124)*(('Calcification Rates'!$F$61-'Calcification Rates'!$G$61)*0.1))+('Calcification Rates'!$J$61*$A124*('Calcification Rates'!$F$61-'Calcification Rates'!$G$61)))*('Calcification Rates'!$H$61-'Calcification Rates'!$I$61)</f>
        <v>197.16715276632584</v>
      </c>
      <c r="DK124" s="2">
        <f>((((1-'Calcification Rates'!$J$61)*$A124)*(('Calcification Rates'!$F$61+'Calcification Rates'!$G$61)*0.1))+('Calcification Rates'!$J$61*$A124*('Calcification Rates'!$F$61+'Calcification Rates'!$G$61)))*('Calcification Rates'!$H$61+'Calcification Rates'!$I$61)</f>
        <v>366.64269573413418</v>
      </c>
      <c r="DL124" s="2">
        <f>(2*'Calcification Rates'!$F$62*'Calcification Rates'!$H$62)+0.1*'Calcification Rates'!$F$62*(CV124+(2*'Calcification Rates'!$F$62))*'Calcification Rates'!$H$62</f>
        <v>64.532954295828517</v>
      </c>
      <c r="DM124" s="2">
        <f>(2*('Calcification Rates'!$F$62-'Calcification Rates'!$G$62)*('Calcification Rates'!$H$62-'Calcification Rates'!$I$62))+(0.1*('Calcification Rates'!$F$62-'Calcification Rates'!$G$62)*(CV124+(2*'Calcification Rates'!$F$62-'Calcification Rates'!$G$62)))*('Calcification Rates'!$H$62-'Calcification Rates'!$I$62)</f>
        <v>37.727258094989317</v>
      </c>
      <c r="DN124" s="2">
        <f>(2*('Calcification Rates'!$F$62+'Calcification Rates'!$G$62)*('Calcification Rates'!$H$62+'Calcification Rates'!$I$62))+(0.1*('Calcification Rates'!$F$62+'Calcification Rates'!$G$62)*(CV124+(2*'Calcification Rates'!$F$62+'Calcification Rates'!$G$62)))*('Calcification Rates'!$H$62+'Calcification Rates'!$I$62)</f>
        <v>98.362942338378943</v>
      </c>
      <c r="DO124" s="2">
        <f>((((((((($A124*2)/PI())/2)+'Calcification Rates'!$F$63)^2)*PI())/2))-((((((($A124*2)/PI())/2)^2)*PI())/2)))*'Calcification Rates'!$H$63</f>
        <v>129.47658907738588</v>
      </c>
      <c r="DP124" s="2">
        <f>((((((((($A124*2)/PI())/2)+('Calcification Rates'!$F$63-'Calcification Rates'!$G$63))^2)*PI())/2))-((((((($A124*2)/PI())/2)^2)*PI())/2)))*('Calcification Rates'!$H$63-'Calcification Rates'!$I$63)</f>
        <v>95.447142790502895</v>
      </c>
      <c r="DQ124" s="2">
        <f>((((((((($A124*2)/PI())/2)+('Calcification Rates'!$F$63+'Calcification Rates'!$G$63))^2)*PI())/2))-((((((($A124*2)/PI())/2)^2)*PI())/2)))*('Calcification Rates'!$H$63+'Calcification Rates'!$I$63)</f>
        <v>167.27332980897421</v>
      </c>
      <c r="DR124" s="2">
        <f>(2*'Calcification Rates'!$F$64*'Calcification Rates'!$H$64)+0.1*'Calcification Rates'!$F$64*($A124+(2*'Calcification Rates'!$F$64))*'Calcification Rates'!$H$64</f>
        <v>25.339090487680579</v>
      </c>
      <c r="DS124" s="2">
        <f>(2*('Calcification Rates'!$F$64-'Calcification Rates'!$G$64)*('Calcification Rates'!$H$64-'Calcification Rates'!$I$64))+(0.1*('Calcification Rates'!$F$64-'Calcification Rates'!$G$64)*($A124+(2*'Calcification Rates'!$F$64-'Calcification Rates'!$G$64)))*('Calcification Rates'!$H$64-'Calcification Rates'!$I$64)</f>
        <v>14.793663210630399</v>
      </c>
      <c r="DT124" s="2">
        <f>(2*('Calcification Rates'!$F$64+'Calcification Rates'!$G$64)*('Calcification Rates'!$H$64+'Calcification Rates'!$I$64))+(0.1*('Calcification Rates'!$F$64+'Calcification Rates'!$G$64)*($A124+(2*'Calcification Rates'!$F$64+'Calcification Rates'!$G$64)))*('Calcification Rates'!$H$64+'Calcification Rates'!$I$64)</f>
        <v>38.674806642551893</v>
      </c>
      <c r="DU124" s="2">
        <f>((((((((($A124*2)/PI())/2)+'Calcification Rates'!$F$65)^2)*PI())/2))-((((((($A124*2)/PI())/2)^2)*PI())/2)))*'Calcification Rates'!$H$65</f>
        <v>129.47658907738588</v>
      </c>
      <c r="DV124" s="2">
        <f>((((((((($A124*2)/PI())/2)+('Calcification Rates'!$F$65-'Calcification Rates'!$G$65))^2)*PI())/2))-((((((($A124*2)/PI())/2)^2)*PI())/2)))*('Calcification Rates'!$H$65-'Calcification Rates'!$I$65)</f>
        <v>95.447142790502895</v>
      </c>
      <c r="DW124" s="2">
        <f>((((((((($A124*2)/PI())/2)+('Calcification Rates'!$F$65+'Calcification Rates'!$G$65))^2)*PI())/2))-((((((($A124*2)/PI())/2)^2)*PI())/2)))*('Calcification Rates'!$H$65+'Calcification Rates'!$I$65)</f>
        <v>167.27332980897421</v>
      </c>
      <c r="DX124" s="2">
        <f>(2*'Calcification Rates'!$F$66*'Calcification Rates'!$H$66)+0.1*'Calcification Rates'!$F$66*(DH124+(2*'Calcification Rates'!$F$66))*'Calcification Rates'!$H$66</f>
        <v>69.918557021646265</v>
      </c>
      <c r="DY124" s="2">
        <f>(2*('Calcification Rates'!$F$66-'Calcification Rates'!$G$66)*('Calcification Rates'!$H$66-'Calcification Rates'!$I$66))+(0.1*('Calcification Rates'!$F$66-'Calcification Rates'!$G$66)*(DH124+(2*'Calcification Rates'!$F$66-'Calcification Rates'!$G$66)))*('Calcification Rates'!$H$66-'Calcification Rates'!$I$66)</f>
        <v>40.878548096061543</v>
      </c>
      <c r="DZ124" s="2">
        <f>(2*('Calcification Rates'!$F$66+'Calcification Rates'!$G$66)*('Calcification Rates'!$H$66+'Calcification Rates'!$I$66))+(0.1*('Calcification Rates'!$F$66+'Calcification Rates'!$G$66)*(DH124+(2*'Calcification Rates'!$F$66+'Calcification Rates'!$G$66)))*('Calcification Rates'!$H$66+'Calcification Rates'!$I$66)</f>
        <v>106.56464931669423</v>
      </c>
      <c r="EA124" s="2">
        <f>((((((((($A124*2)/PI())/2)+'Calcification Rates'!$F$67)^2)*PI())/2))-((((((($A124*2)/PI())/2)^2)*PI())/2)))*'Calcification Rates'!$H$67</f>
        <v>129.47658907738588</v>
      </c>
      <c r="EB124" s="2">
        <f>((((((((($A124*2)/PI())/2)+('Calcification Rates'!$F$67-'Calcification Rates'!$G$67))^2)*PI())/2))-((((((($A124*2)/PI())/2)^2)*PI())/2)))*('Calcification Rates'!$H$67-'Calcification Rates'!$I$67)</f>
        <v>95.447142790502895</v>
      </c>
      <c r="EC124" s="2">
        <f>((((((((($A124*2)/PI())/2)+('Calcification Rates'!$F$67+'Calcification Rates'!$G$67))^2)*PI())/2))-((((((($A124*2)/PI())/2)^2)*PI())/2)))*('Calcification Rates'!$H$67+'Calcification Rates'!$I$67)</f>
        <v>167.27332980897421</v>
      </c>
      <c r="ED124" s="2">
        <f>((((((((($A124*2)/PI())/2)+'Calcification Rates'!$F$68)^2)*PI())/2))-((((((($A124*2)/PI())/2)^2)*PI())/2)))*'Calcification Rates'!$H$68</f>
        <v>129.47658907738588</v>
      </c>
      <c r="EE124" s="2">
        <f>((((((((($A124*2)/PI())/2)+('Calcification Rates'!$F$68-'Calcification Rates'!$G$68))^2)*PI())/2))-((((((($A124*2)/PI())/2)^2)*PI())/2)))*('Calcification Rates'!$H$68-'Calcification Rates'!$I$68)</f>
        <v>95.447142790502895</v>
      </c>
      <c r="EF124" s="2">
        <f>((((((((($A124*2)/PI())/2)+('Calcification Rates'!$F$68+'Calcification Rates'!$G$68))^2)*PI())/2))-((((((($A124*2)/PI())/2)^2)*PI())/2)))*('Calcification Rates'!$H$68+'Calcification Rates'!$I$68)</f>
        <v>167.27332980897421</v>
      </c>
      <c r="EG124" s="2">
        <f>((((1-'Calcification Rates'!$J$69)*$A124)*'Calcification Rates'!$F$69*0.1)+('Calcification Rates'!$J$69*$A124*'Calcification Rates'!$F$69))*'Calcification Rates'!$H$69</f>
        <v>37.445087900000011</v>
      </c>
      <c r="EH124" s="2">
        <f>((((1-'Calcification Rates'!$J$69)*EC124)*(('Calcification Rates'!$F$69-'Calcification Rates'!$G$69)*0.1))+('Calcification Rates'!$J$69*EC124*('Calcification Rates'!$F$69-'Calcification Rates'!$G$69)))*('Calcification Rates'!$H$69-'Calcification Rates'!$I$69)</f>
        <v>37.938882483872156</v>
      </c>
      <c r="EI124" s="2">
        <f>((((1-'Calcification Rates'!$J$69)*EC124)*(('Calcification Rates'!$F$69+'Calcification Rates'!$G$69)*0.1))+('Calcification Rates'!$J$69*EC124*('Calcification Rates'!$F$69+'Calcification Rates'!$G$69)))*('Calcification Rates'!$H$69+'Calcification Rates'!$I$69)</f>
        <v>66.168088755129077</v>
      </c>
      <c r="EJ124" s="2">
        <f>(2*'Calcification Rates'!$F$70*'Calcification Rates'!$H$70)+0.1*'Calcification Rates'!$F$70*(DT124+(2*'Calcification Rates'!$F$70))*'Calcification Rates'!$H$70</f>
        <v>10.720148315206307</v>
      </c>
      <c r="EK124" s="2">
        <f>(2*('Calcification Rates'!$F$70-'Calcification Rates'!$G$70)*('Calcification Rates'!$H$70-'Calcification Rates'!$I$70))+(0.1*('Calcification Rates'!$F$70-'Calcification Rates'!$G$70)*(DT124+(2*'Calcification Rates'!$F$70-'Calcification Rates'!$G$70)))*('Calcification Rates'!$H$70-'Calcification Rates'!$I$70)</f>
        <v>6.2396482489389449</v>
      </c>
      <c r="EL124" s="2">
        <f>(2*('Calcification Rates'!$F$70+'Calcification Rates'!$G$70)*('Calcification Rates'!$H$70+'Calcification Rates'!$I$70))+(0.1*('Calcification Rates'!$F$70+'Calcification Rates'!$G$70)*(DT124+(2*'Calcification Rates'!$F$70+'Calcification Rates'!$G$70)))*('Calcification Rates'!$H$70+'Calcification Rates'!$I$70)</f>
        <v>16.411694018817805</v>
      </c>
      <c r="EM124" s="2">
        <f>((((1-'Calcification Rates'!$J$71)*$A124)*'Calcification Rates'!$F$71*0.1)+('Calcification Rates'!$J$71*$A124*'Calcification Rates'!$F$71))*'Calcification Rates'!$H$71</f>
        <v>275.66633534619876</v>
      </c>
      <c r="EN124" s="2">
        <f>((((1-'Calcification Rates'!$J$71)*$A124)*(('Calcification Rates'!$F$71-'Calcification Rates'!$G$71)*0.1))+('Calcification Rates'!$J$71*$A124*('Calcification Rates'!$F$71-'Calcification Rates'!$G$71)))*('Calcification Rates'!$H$71-'Calcification Rates'!$I$71)</f>
        <v>197.16715276632584</v>
      </c>
      <c r="EO124" s="2">
        <f>((((1-'Calcification Rates'!$J$71)*$A124)*(('Calcification Rates'!$F$71+'Calcification Rates'!$G$71)*0.1))+('Calcification Rates'!$J$71*$A124*('Calcification Rates'!$F$71+'Calcification Rates'!$G$71)))*('Calcification Rates'!$H$71+'Calcification Rates'!$I$71)</f>
        <v>366.64269573413418</v>
      </c>
      <c r="EP124" s="2">
        <f>(2*'Calcification Rates'!$F$72*'Calcification Rates'!$H$72)+0.1*'Calcification Rates'!$F$72*($A124+(2*'Calcification Rates'!$F$72))*'Calcification Rates'!$H$72</f>
        <v>25.339090487680579</v>
      </c>
      <c r="EQ124" s="2">
        <f>(2*('Calcification Rates'!$F$72-'Calcification Rates'!$G$72)*('Calcification Rates'!$H$72-'Calcification Rates'!$I$72))+(0.1*('Calcification Rates'!$F$72-'Calcification Rates'!$G$72)*($A124+(2*'Calcification Rates'!$F$72-'Calcification Rates'!$G$72)))*('Calcification Rates'!$H$72-'Calcification Rates'!$I$72)</f>
        <v>14.793663210630399</v>
      </c>
      <c r="ER124" s="2">
        <f>(2*('Calcification Rates'!$F$72+'Calcification Rates'!$G$72)*('Calcification Rates'!$H$72+'Calcification Rates'!$I$72))+(0.1*('Calcification Rates'!$F$72+'Calcification Rates'!$G$72)*($A124+(2*'Calcification Rates'!$F$72+'Calcification Rates'!$G$72)))*('Calcification Rates'!$H$72+'Calcification Rates'!$I$72)</f>
        <v>38.674806642551893</v>
      </c>
      <c r="ES124" s="2">
        <f>$A124*'Calcification Rates'!$F$73*'Calcification Rates'!$H$73</f>
        <v>164.70000000000002</v>
      </c>
      <c r="ET124" s="2">
        <f>$A124*('Calcification Rates'!$F$73-'Calcification Rates'!$G$73)*('Calcification Rates'!$H$73-'Calcification Rates'!$I$73)</f>
        <v>115.31318000000002</v>
      </c>
      <c r="EU124" s="2">
        <f>$A124*('Calcification Rates'!$F$73+'Calcification Rates'!$G$73)*('Calcification Rates'!$H$73+'Calcification Rates'!$I$73)</f>
        <v>222.82568000000003</v>
      </c>
      <c r="EV124" s="2">
        <f>(2*'Calcification Rates'!$F$74*'Calcification Rates'!$H$74)+0.1*'Calcification Rates'!$F$74*($A124+(2*'Calcification Rates'!$F$74))*'Calcification Rates'!$H$74</f>
        <v>25.339090487680579</v>
      </c>
      <c r="EW124" s="2">
        <f>(2*('Calcification Rates'!$F$74-'Calcification Rates'!$G$74)*('Calcification Rates'!$H$74-'Calcification Rates'!$I$74))+(0.1*('Calcification Rates'!$F$74-'Calcification Rates'!$G$74)*($A124+(2*'Calcification Rates'!$F$74-'Calcification Rates'!$G$74)))*('Calcification Rates'!$H$74-'Calcification Rates'!$I$74)</f>
        <v>14.793663210630399</v>
      </c>
      <c r="EX124" s="2">
        <f>(2*('Calcification Rates'!$F$74+'Calcification Rates'!$G$74)*('Calcification Rates'!$H$74+'Calcification Rates'!$I$74))+(0.1*('Calcification Rates'!$F$74+'Calcification Rates'!$G$74)*($A124+(2*'Calcification Rates'!$F$74+'Calcification Rates'!$G$74)))*('Calcification Rates'!$H$74+'Calcification Rates'!$I$74)</f>
        <v>38.674806642551893</v>
      </c>
      <c r="EY124" s="2">
        <f>$A124*'Calcification Rates'!$F$75*'Calcification Rates'!$H$75</f>
        <v>102.86062340136057</v>
      </c>
      <c r="EZ124" s="2">
        <f>$A124*('Calcification Rates'!$F$75-'Calcification Rates'!$G$75)*('Calcification Rates'!$H$75-'Calcification Rates'!$I$75)</f>
        <v>79.849135590911771</v>
      </c>
      <c r="FA124" s="2">
        <f>$A124*('Calcification Rates'!$F$75+'Calcification Rates'!$G$75)*('Calcification Rates'!$H$75+'Calcification Rates'!$I$75)</f>
        <v>128.5482503766016</v>
      </c>
      <c r="FB124" s="2">
        <f>((((1-'Calcification Rates'!$J$76)*$A124)*'Calcification Rates'!$F$76*0.1)+('Calcification Rates'!$J$76*$A124*'Calcification Rates'!$F$76))*'Calcification Rates'!$H$76</f>
        <v>70.425720000000013</v>
      </c>
      <c r="FC124" s="2">
        <f>((((1-'Calcification Rates'!$J$76)*$A124)*(('Calcification Rates'!$F$76-'Calcification Rates'!$G$76)*0.1))+('Calcification Rates'!$J$76*$A124*('Calcification Rates'!$F$76-'Calcification Rates'!$G$76)))*('Calcification Rates'!$H$76-'Calcification Rates'!$I$76)</f>
        <v>49.291743936000003</v>
      </c>
      <c r="FD124" s="2">
        <f>((((1-'Calcification Rates'!$J$76)*$A124)*(('Calcification Rates'!$F$76+'Calcification Rates'!$G$76)*0.1))+('Calcification Rates'!$J$76*$A124*('Calcification Rates'!$F$76+'Calcification Rates'!$G$76)))*('Calcification Rates'!$H$76+'Calcification Rates'!$I$76)</f>
        <v>95.303214336000011</v>
      </c>
      <c r="FE124" s="113">
        <f>$A124*'Calcification Rates'!$F$77*'Calcification Rates'!$H$77</f>
        <v>215.94</v>
      </c>
      <c r="FF124" s="113">
        <f>$A124*('Calcification Rates'!$F$77-'Calcification Rates'!$G$77)*('Calcification Rates'!$H$77-'Calcification Rates'!$I$77)</f>
        <v>150.90180000000004</v>
      </c>
      <c r="FG124" s="113">
        <f>$A124*('Calcification Rates'!$F$77+'Calcification Rates'!$G$77)*('Calcification Rates'!$H$77+'Calcification Rates'!$I$77)</f>
        <v>292.55600000000004</v>
      </c>
      <c r="FH124" s="113">
        <f>$A124*'Calcification Rates'!$F$81*'Calcification Rates'!$H$81</f>
        <v>21.715999999999998</v>
      </c>
      <c r="FI124" s="113">
        <f>$A124*('Calcification Rates'!$F$81-'Calcification Rates'!$G$81)*('Calcification Rates'!$H$81-'Calcification Rates'!$I$81)</f>
        <v>12.321999999999999</v>
      </c>
      <c r="FJ124" s="113">
        <f>$A124*('Calcification Rates'!$F$81+'Calcification Rates'!$G$81)*('Calcification Rates'!$H$81+'Calcification Rates'!$I$81)</f>
        <v>31.11</v>
      </c>
      <c r="FK124" s="113">
        <f>$A124*'Calcification Rates'!$F$84*'Calcification Rates'!$H$84</f>
        <v>21.715999999999998</v>
      </c>
      <c r="FL124" s="113">
        <f>$A124*('Calcification Rates'!$F$84-'Calcification Rates'!$G$84)*('Calcification Rates'!$H$84-'Calcification Rates'!$I$84)</f>
        <v>12.321999999999999</v>
      </c>
      <c r="FM124" s="113">
        <f>$A124*('Calcification Rates'!$F$84+'Calcification Rates'!$G$84)*('Calcification Rates'!$H$84+'Calcification Rates'!$I$84)</f>
        <v>31.11</v>
      </c>
    </row>
    <row r="125" spans="1:169" x14ac:dyDescent="0.3">
      <c r="A125" s="1">
        <v>123</v>
      </c>
      <c r="B125" s="2">
        <f>((((1-'Calcification Rates'!$J$11)*A125)*'Calcification Rates'!$F$11*0.1)+('Calcification Rates'!$J$11*A125*'Calcification Rates'!$F$11))*'Calcification Rates'!$H$11</f>
        <v>277.92589547198725</v>
      </c>
      <c r="C125" s="2">
        <f>((((1-'Calcification Rates'!$J$11)*A125)*(('Calcification Rates'!$F$11-'Calcification Rates'!$G$11)*0.1))+('Calcification Rates'!$J$11*A125*('Calcification Rates'!$F$11-'Calcification Rates'!$G$11)))*('Calcification Rates'!$H$11-'Calcification Rates'!$I$11)</f>
        <v>198.78327696932854</v>
      </c>
      <c r="D125" s="2">
        <f>((((1-'Calcification Rates'!$J$11)*A125)*(('Calcification Rates'!$F$11+'Calcification Rates'!$G$11)*0.1))+('Calcification Rates'!$J$11*A125*('Calcification Rates'!$F$11+'Calcification Rates'!$G$11)))*('Calcification Rates'!$H$11+'Calcification Rates'!$I$11)</f>
        <v>369.64796373195492</v>
      </c>
      <c r="E125" s="2">
        <f>((((1-'Calcification Rates'!$J$12)*A125)*'Calcification Rates'!$F$12*0.1)+('Calcification Rates'!$J$12*A125*'Calcification Rates'!$F$12))*'Calcification Rates'!$H$12</f>
        <v>48.253184651396438</v>
      </c>
      <c r="F125" s="2">
        <f>((((1-'Calcification Rates'!$J$12)*A125)*(('Calcification Rates'!$F$12-'Calcification Rates'!$G$12)*0.1))+('Calcification Rates'!$J$12*A125*('Calcification Rates'!$F$12-'Calcification Rates'!$G$12)))*('Calcification Rates'!$H$12-'Calcification Rates'!$I$12)</f>
        <v>36.380567657961031</v>
      </c>
      <c r="G125" s="2">
        <f>((((1-'Calcification Rates'!$J$12)*A125)*(('Calcification Rates'!$F$12+'Calcification Rates'!$G$12)*0.1))+('Calcification Rates'!$J$12*A125*('Calcification Rates'!$F$12+'Calcification Rates'!$G$12)))*('Calcification Rates'!$H$12+'Calcification Rates'!$I$12)</f>
        <v>61.63910388068971</v>
      </c>
      <c r="H125" s="2">
        <f>(2*'Calcification Rates'!$F$13*'Calcification Rates'!$H$13)+0.1*'Calcification Rates'!$F$13*(A125+(2*'Calcification Rates'!$F$13))*'Calcification Rates'!$H$13</f>
        <v>25.514534931112735</v>
      </c>
      <c r="I125" s="2">
        <f>(2*('Calcification Rates'!$F$13-'Calcification Rates'!$G$13)*('Calcification Rates'!$H$13-'Calcification Rates'!$I$13))+(0.1*('Calcification Rates'!$F$13-'Calcification Rates'!$G$13)*(A125+(2*'Calcification Rates'!$F$13-'Calcification Rates'!$G$13)))*('Calcification Rates'!$H$13-'Calcification Rates'!$I$13)</f>
        <v>14.896321417794665</v>
      </c>
      <c r="J125" s="2">
        <f>(2*('Calcification Rates'!$F$13+'Calcification Rates'!$G$13)*('Calcification Rates'!$H$13+'Calcification Rates'!$I$13))+(0.1*('Calcification Rates'!$F$13+'Calcification Rates'!$G$13)*(A125+(2*'Calcification Rates'!$F$13+'Calcification Rates'!$G$13)))*('Calcification Rates'!$H$13+'Calcification Rates'!$I$13)</f>
        <v>38.941990092438772</v>
      </c>
      <c r="K125" s="2">
        <f>(2*'Calcification Rates'!$F$14*'Calcification Rates'!$H$14)+0.1*'Calcification Rates'!$F$14*(A125+(2*'Calcification Rates'!$F$14))*'Calcification Rates'!$H$14</f>
        <v>47.329987144724193</v>
      </c>
      <c r="L125" s="2">
        <f>(2*('Calcification Rates'!$F$14-'Calcification Rates'!$G$14)*('Calcification Rates'!$H$14-'Calcification Rates'!$I$14))+(0.1*('Calcification Rates'!$F$14-'Calcification Rates'!$G$14)*(A125+(2*'Calcification Rates'!$F$14-'Calcification Rates'!$G$14)))*('Calcification Rates'!$H$14-'Calcification Rates'!$I$14)</f>
        <v>29.616291091355059</v>
      </c>
      <c r="M125" s="2">
        <f>(2*('Calcification Rates'!$F$14+'Calcification Rates'!$G$14)*('Calcification Rates'!$H$14+'Calcification Rates'!$I$14))+(0.1*('Calcification Rates'!$F$14+'Calcification Rates'!$G$14)*(A125+(2*'Calcification Rates'!$F$14+'Calcification Rates'!$G$14)))*('Calcification Rates'!$H$14+'Calcification Rates'!$I$14)</f>
        <v>69.22101408965878</v>
      </c>
      <c r="N125" s="2">
        <f>((((((((($A125*2)/PI())/2)+'Calcification Rates'!$F$15)^2)*PI())/2))-((((((($A125*2)/PI())/2)^2)*PI())/2)))*'Calcification Rates'!$H$15</f>
        <v>152.39485516586109</v>
      </c>
      <c r="O125" s="2">
        <f>((((((((($A125*2)/PI())/2)+('Calcification Rates'!$F$15-'Calcification Rates'!$G$15))^2)*PI())/2))-((((((($A125*2)/PI())/2)^2)*PI())/2)))*('Calcification Rates'!$H$15-'Calcification Rates'!$I$15)</f>
        <v>116.46868726680344</v>
      </c>
      <c r="P125" s="2">
        <f>((((((((($A125*2)/PI())/2)+('Calcification Rates'!$F$15+'Calcification Rates'!$G$15))^2)*PI())/2))-((((((($A125*2)/PI())/2)^2)*PI())/2)))*('Calcification Rates'!$H$15+'Calcification Rates'!$I$15)</f>
        <v>192.73244701134598</v>
      </c>
      <c r="Q125" s="2">
        <f>(2*'Calcification Rates'!$F$16*'Calcification Rates'!$H$16)+0.1*'Calcification Rates'!$F$16*(A125+(2*'Calcification Rates'!$F$16))*'Calcification Rates'!$H$16</f>
        <v>47.329987144724193</v>
      </c>
      <c r="R125" s="2">
        <f>(2*('Calcification Rates'!$F$16-'Calcification Rates'!$G$16)*('Calcification Rates'!$H$16-'Calcification Rates'!$I$16))+(0.1*('Calcification Rates'!$F$16-'Calcification Rates'!$G$16)*(A125+(2*'Calcification Rates'!$F$16-'Calcification Rates'!$G$16)))*('Calcification Rates'!$H$16-'Calcification Rates'!$I$16)</f>
        <v>29.616291091355059</v>
      </c>
      <c r="S125" s="2">
        <f>(2*('Calcification Rates'!$F$16+'Calcification Rates'!$G$16)*('Calcification Rates'!$H$16+'Calcification Rates'!$I$16))+(0.1*('Calcification Rates'!$F$16+'Calcification Rates'!$G$16)*(A125+(2*'Calcification Rates'!$F$16+'Calcification Rates'!$G$16)))*('Calcification Rates'!$H$16+'Calcification Rates'!$I$16)</f>
        <v>69.22101408965878</v>
      </c>
      <c r="T125" s="2">
        <f>$A125*'Calcification Rates'!$F$17*'Calcification Rates'!$H$17</f>
        <v>150.6617768349187</v>
      </c>
      <c r="U125" s="2">
        <f>$A125*('Calcification Rates'!$F$17-'Calcification Rates'!$G$17)*('Calcification Rates'!$H$17-'Calcification Rates'!$I$17)</f>
        <v>115.35620825614645</v>
      </c>
      <c r="V125" s="2">
        <f>$A125*('Calcification Rates'!$F$17+'Calcification Rates'!$G$17)*('Calcification Rates'!$H$17+'Calcification Rates'!$I$17)</f>
        <v>190.19104725299979</v>
      </c>
      <c r="W125" s="2">
        <f>$A125*'Calcification Rates'!$F$22*'Calcification Rates'!$H$22</f>
        <v>21.893999999999998</v>
      </c>
      <c r="X125" s="2">
        <f>$A125*('Calcification Rates'!$F$22-'Calcification Rates'!$G$22)*('Calcification Rates'!$H$22-'Calcification Rates'!$I$22)</f>
        <v>12.422999999999998</v>
      </c>
      <c r="Y125" s="2">
        <f>$A125*('Calcification Rates'!$F$22+'Calcification Rates'!$G$22)*('Calcification Rates'!$H$22+'Calcification Rates'!$I$22)</f>
        <v>31.365000000000002</v>
      </c>
      <c r="Z125" s="2">
        <f>((((((((($A125*2)/PI())/2)+'Calcification Rates'!$F$25)^2)*PI())/2))-((((((($A125*2)/PI())/2)^2)*PI())/2)))*'Calcification Rates'!$H$25</f>
        <v>227.58363029994268</v>
      </c>
      <c r="AA125" s="2">
        <f>((((((((($A125*2)/PI())/2)+('Calcification Rates'!$F$25-'Calcification Rates'!$G$25))^2)*PI())/2))-((((((($A125*2)/PI())/2)^2)*PI())/2)))*('Calcification Rates'!$H$25-'Calcification Rates'!$I$25)</f>
        <v>99.865928920052411</v>
      </c>
      <c r="AB125" s="2">
        <f>((((((((($A125*2)/PI())/2)+('Calcification Rates'!$F$25+'Calcification Rates'!$G$25))^2)*PI())/2))-((((((($A125*2)/PI())/2)^2)*PI())/2)))*('Calcification Rates'!$H$25+'Calcification Rates'!$I$25)</f>
        <v>356.94727668313959</v>
      </c>
      <c r="AC125" s="2">
        <f>((((((((($A125*2)/PI())/2)+'Calcification Rates'!$F$26)^2)*PI())/2))-((((((($A125*2)/PI())/2)^2)*PI())/2)))*'Calcification Rates'!$H$26</f>
        <v>227.58363029994268</v>
      </c>
      <c r="AD125" s="2">
        <f>((((((((($A125*2)/PI())/2)+('Calcification Rates'!$F$26-'Calcification Rates'!$G$26))^2)*PI())/2))-((((((($A125*2)/PI())/2)^2)*PI())/2)))*('Calcification Rates'!$H$26-'Calcification Rates'!$I$26)</f>
        <v>99.865928920052411</v>
      </c>
      <c r="AE125" s="2">
        <f>((((((((($A125*2)/PI())/2)+('Calcification Rates'!$F$26+'Calcification Rates'!$G$26))^2)*PI())/2))-((((((($A125*2)/PI())/2)^2)*PI())/2)))*('Calcification Rates'!$H$26+'Calcification Rates'!$I$26)</f>
        <v>356.94727668313959</v>
      </c>
      <c r="AF125" s="2">
        <f>((((((((($A125*2)/PI())/2)+'Calcification Rates'!$F$27)^2)*PI())/2))-((((((($A125*2)/PI())/2)^2)*PI())/2)))*'Calcification Rates'!$H$27</f>
        <v>227.58363029994268</v>
      </c>
      <c r="AG125" s="2">
        <f>((((((((($A125*2)/PI())/2)+('Calcification Rates'!$F$27-'Calcification Rates'!$G$27))^2)*PI())/2))-((((((($A125*2)/PI())/2)^2)*PI())/2)))*('Calcification Rates'!$H$27-'Calcification Rates'!$I$27)</f>
        <v>99.865928920052411</v>
      </c>
      <c r="AH125" s="2">
        <f>((((((((($A125*2)/PI())/2)+('Calcification Rates'!$F$27+'Calcification Rates'!$G$27))^2)*PI())/2))-((((((($A125*2)/PI())/2)^2)*PI())/2)))*('Calcification Rates'!$H$27+'Calcification Rates'!$I$27)</f>
        <v>356.94727668313959</v>
      </c>
      <c r="AI125" s="2">
        <f>$A125*'Calcification Rates'!$F$29*'Calcification Rates'!$H$29</f>
        <v>198.48509999999996</v>
      </c>
      <c r="AJ125" s="2">
        <f>$A125*('Calcification Rates'!$F$29-'Calcification Rates'!$G$29)*('Calcification Rates'!$H$29-'Calcification Rates'!$I$29)</f>
        <v>183.64883999999998</v>
      </c>
      <c r="AK125" s="2">
        <f>$A125*('Calcification Rates'!$F$29+'Calcification Rates'!$G$29)*('Calcification Rates'!$H$29+'Calcification Rates'!$I$29)</f>
        <v>213.32135999999997</v>
      </c>
      <c r="AL125" s="2">
        <f>(2*'Calcification Rates'!$F$30*'Calcification Rates'!$H$30)+0.1*'Calcification Rates'!$F$30*($A125+(2*'Calcification Rates'!$F$30))*'Calcification Rates'!$H$30</f>
        <v>25.514534931112735</v>
      </c>
      <c r="AM125" s="2">
        <f>(2*('Calcification Rates'!$F$30-'Calcification Rates'!$G$30)*('Calcification Rates'!$H$30-'Calcification Rates'!$I$30))+(0.1*('Calcification Rates'!$F$30-'Calcification Rates'!$G$30)*($A125+(2*'Calcification Rates'!$F$30-'Calcification Rates'!$G$30)))*('Calcification Rates'!$H$30-'Calcification Rates'!$I$30)</f>
        <v>14.896321417794665</v>
      </c>
      <c r="AN125" s="2">
        <f>(2*('Calcification Rates'!$F$30+'Calcification Rates'!$G$30)*('Calcification Rates'!$H$30+'Calcification Rates'!$I$30))+(0.1*('Calcification Rates'!$F$30+'Calcification Rates'!$G$30)*($A125+(2*'Calcification Rates'!$F$30+'Calcification Rates'!$G$30)))*('Calcification Rates'!$H$30+'Calcification Rates'!$I$30)</f>
        <v>38.941990092438772</v>
      </c>
      <c r="AO125" s="2">
        <f>((((((((($A125*2)/PI())/2)+'Calcification Rates'!$F$31)^2)*PI())/2))-((((((($A125*2)/PI())/2)^2)*PI())/2)))*'Calcification Rates'!$H$31</f>
        <v>406.00317385484811</v>
      </c>
      <c r="AP125" s="2">
        <f>((((((((($A125*2)/PI())/2)+('Calcification Rates'!$F$31-'Calcification Rates'!$G$31))^2)*PI())/2))-((((((($A125*2)/PI())/2)^2)*PI())/2)))*('Calcification Rates'!$H$31-'Calcification Rates'!$I$31)</f>
        <v>253.309403248888</v>
      </c>
      <c r="AQ125" s="2">
        <f>((((((((($A125*2)/PI())/2)+('Calcification Rates'!$F$31+'Calcification Rates'!$G$31))^2)*PI())/2))-((((((($A125*2)/PI())/2)^2)*PI())/2)))*('Calcification Rates'!$H$31+'Calcification Rates'!$I$31)</f>
        <v>595.51242486455385</v>
      </c>
      <c r="AR125" s="2">
        <f>(2*'Calcification Rates'!$F$32*'Calcification Rates'!$H$32)+0.1*'Calcification Rates'!$F$32*($A125+(2*'Calcification Rates'!$F$32))*'Calcification Rates'!$H$32</f>
        <v>25.514534931112735</v>
      </c>
      <c r="AS125" s="2">
        <f>(2*('Calcification Rates'!$F$32-'Calcification Rates'!$G$32)*('Calcification Rates'!$H$32-'Calcification Rates'!$I$32))+(0.1*('Calcification Rates'!$F$32-'Calcification Rates'!$G$32)*($A125+(2*'Calcification Rates'!$F$32-'Calcification Rates'!$G$32)))*('Calcification Rates'!$H$32-'Calcification Rates'!$I$32)</f>
        <v>14.896321417794665</v>
      </c>
      <c r="AT125" s="2">
        <f>(2*('Calcification Rates'!$F$32+'Calcification Rates'!$G$32)*('Calcification Rates'!$H$32+'Calcification Rates'!$I$32))+(0.1*('Calcification Rates'!$F$32+'Calcification Rates'!$G$32)*($A125+(2*'Calcification Rates'!$F$32+'Calcification Rates'!$G$32)))*('Calcification Rates'!$H$32+'Calcification Rates'!$I$32)</f>
        <v>38.941990092438772</v>
      </c>
      <c r="AU125" s="2">
        <f>((((((((($A125*2)/PI())/2)+'Calcification Rates'!$F$36)^2)*PI())/2))-((((((($A125*2)/PI())/2)^2)*PI())/2)))*'Calcification Rates'!$H$36</f>
        <v>160.87932172694619</v>
      </c>
      <c r="AV125" s="2">
        <f>((((((((($A125*2)/PI())/2)+('Calcification Rates'!$F$36-'Calcification Rates'!$G$36))^2)*PI())/2))-((((((($A125*2)/PI())/2)^2)*PI())/2)))*('Calcification Rates'!$H$36-'Calcification Rates'!$I$36)</f>
        <v>123.58955844703829</v>
      </c>
      <c r="AW125" s="2">
        <f>((((((((($A125*2)/PI())/2)+('Calcification Rates'!$F$36+'Calcification Rates'!$G$36))^2)*PI())/2))-((((((($A125*2)/PI())/2)^2)*PI())/2)))*('Calcification Rates'!$H$36+'Calcification Rates'!$I$36)</f>
        <v>202.30407211696144</v>
      </c>
      <c r="AX125" s="2">
        <f>$A125*'Calcification Rates'!$F$37*'Calcification Rates'!$H$37</f>
        <v>158.96454047979799</v>
      </c>
      <c r="AY125" s="2">
        <f>$A125*('Calcification Rates'!$F$37-'Calcification Rates'!$G$37)*('Calcification Rates'!$H$37-'Calcification Rates'!$I$37)</f>
        <v>122.36588302564935</v>
      </c>
      <c r="AZ125" s="2">
        <f>$A125*('Calcification Rates'!$F$37+'Calcification Rates'!$G$37)*('Calcification Rates'!$H$37+'Calcification Rates'!$I$37)</f>
        <v>199.4931073614807</v>
      </c>
      <c r="BA125" s="2">
        <f>$A125*'Calcification Rates'!$F$38*'Calcification Rates'!$H$38</f>
        <v>236.58746600000003</v>
      </c>
      <c r="BB125" s="2">
        <f>$A125*('Calcification Rates'!$F$38-'Calcification Rates'!$G$38)*('Calcification Rates'!$H$38-'Calcification Rates'!$I$38)</f>
        <v>180.51803527272727</v>
      </c>
      <c r="BC125" s="2">
        <f>$A125*('Calcification Rates'!$F$38+'Calcification Rates'!$G$38)*('Calcification Rates'!$H$38+'Calcification Rates'!$I$38)</f>
        <v>299.19073500000007</v>
      </c>
      <c r="BD125" s="2">
        <f>(2*'Calcification Rates'!$F$39*'Calcification Rates'!$H$39)+0.1*'Calcification Rates'!$F$39*(AN125+(2*'Calcification Rates'!$F$39))*'Calcification Rates'!$H$39</f>
        <v>10.767024166865994</v>
      </c>
      <c r="BE125" s="2">
        <f>(2*('Calcification Rates'!$F$39-'Calcification Rates'!$G$39)*('Calcification Rates'!$H$39-'Calcification Rates'!$I$39))+(0.1*('Calcification Rates'!$F$39-'Calcification Rates'!$G$39)*(AN125+(2*'Calcification Rates'!$F$39-'Calcification Rates'!$G$39)))*('Calcification Rates'!$H$39-'Calcification Rates'!$I$39)</f>
        <v>6.2670768228882956</v>
      </c>
      <c r="BF125" s="2">
        <f>(2*('Calcification Rates'!$F$39+'Calcification Rates'!$G$39)*('Calcification Rates'!$H$39+'Calcification Rates'!$I$39))+(0.1*('Calcification Rates'!$F$39+'Calcification Rates'!$G$39)*(AN125+(2*'Calcification Rates'!$F$39+'Calcification Rates'!$G$39)))*('Calcification Rates'!$H$39+'Calcification Rates'!$I$39)</f>
        <v>16.483081014711257</v>
      </c>
      <c r="BG125" s="2">
        <f>((((((((($A125*2)/PI())/2)+'Calcification Rates'!$F$40)^2)*PI())/2))-((((((($A125*2)/PI())/2)^2)*PI())/2)))*'Calcification Rates'!$H$40</f>
        <v>160.87932172694619</v>
      </c>
      <c r="BH125" s="2">
        <f>((((((((($A125*2)/PI())/2)+('Calcification Rates'!$F$40-'Calcification Rates'!$G$40))^2)*PI())/2))-((((((($A125*2)/PI())/2)^2)*PI())/2)))*('Calcification Rates'!$H$40-'Calcification Rates'!$I$40)</f>
        <v>123.58955844703829</v>
      </c>
      <c r="BI125" s="2">
        <f>((((((((($A125*2)/PI())/2)+('Calcification Rates'!$F$40+'Calcification Rates'!$G$40))^2)*PI())/2))-((((((($A125*2)/PI())/2)^2)*PI())/2)))*('Calcification Rates'!$H$40+'Calcification Rates'!$I$40)</f>
        <v>202.30407211696144</v>
      </c>
      <c r="BJ125" s="2">
        <f>((((((((($A125*2)/PI())/2)+'Calcification Rates'!$F$41)^2)*PI())/2))-((((((($A125*2)/PI())/2)^2)*PI())/2)))*'Calcification Rates'!$H$41</f>
        <v>185.17543352633567</v>
      </c>
      <c r="BK125" s="2">
        <f>((((((((($A125*2)/PI())/2)+('Calcification Rates'!$F$41-'Calcification Rates'!$G$41))^2)*PI())/2))-((((((($A125*2)/PI())/2)^2)*PI())/2)))*('Calcification Rates'!$H$41-'Calcification Rates'!$I$41)</f>
        <v>148.85860542400616</v>
      </c>
      <c r="BL125" s="2">
        <f>((((((((($A125*2)/PI())/2)+('Calcification Rates'!$F$41+'Calcification Rates'!$G$41))^2)*PI())/2))-((((((($A125*2)/PI())/2)^2)*PI())/2)))*('Calcification Rates'!$H$41+'Calcification Rates'!$I$41)</f>
        <v>225.0318760836804</v>
      </c>
      <c r="BM125" s="2">
        <f>((((1-'Calcification Rates'!$J$42)*$A125)*'Calcification Rates'!$F$42*0.1)+('Calcification Rates'!$J$42*$A125*'Calcification Rates'!$F$42))*'Calcification Rates'!$H$42</f>
        <v>48.253184651396438</v>
      </c>
      <c r="BN125" s="2">
        <f>((((1-'Calcification Rates'!$J$42)*BI125)*(('Calcification Rates'!$F$42-'Calcification Rates'!$G$42)*0.1))+('Calcification Rates'!$J$42*BI125*('Calcification Rates'!$F$42-'Calcification Rates'!$G$42)))*('Calcification Rates'!$H$42-'Calcification Rates'!$I$42)</f>
        <v>59.836886041724739</v>
      </c>
      <c r="BO125" s="2">
        <f>((((1-'Calcification Rates'!$J$42)*BI125)*(('Calcification Rates'!$F$42+'Calcification Rates'!$G$42)*0.1))+('Calcification Rates'!$J$42*BI125*('Calcification Rates'!$F$42+'Calcification Rates'!$G$42)))*('Calcification Rates'!$H$42+'Calcification Rates'!$I$42)</f>
        <v>101.38082696507257</v>
      </c>
      <c r="BP125" s="2">
        <f>(2*'Calcification Rates'!$F$43*'Calcification Rates'!$H$43)+0.1*'Calcification Rates'!$F$43*($A125+(2*'Calcification Rates'!$F$43))*'Calcification Rates'!$H$43</f>
        <v>25.514534931112735</v>
      </c>
      <c r="BQ125" s="2">
        <f>(2*('Calcification Rates'!$F$43-'Calcification Rates'!$G$43)*('Calcification Rates'!$H$43-'Calcification Rates'!$I$43))+(0.1*('Calcification Rates'!$F$43-'Calcification Rates'!$G$43)*($A125+(2*'Calcification Rates'!$F$43-'Calcification Rates'!$G$43)))*('Calcification Rates'!$H$43-'Calcification Rates'!$I$43)</f>
        <v>14.896321417794665</v>
      </c>
      <c r="BR125" s="2">
        <f>(2*('Calcification Rates'!$F$43+'Calcification Rates'!$G$43)*('Calcification Rates'!$H$43+'Calcification Rates'!$I$43))+(0.1*('Calcification Rates'!$F$43+'Calcification Rates'!$G$43)*($A125+(2*'Calcification Rates'!$F$43+'Calcification Rates'!$G$43)))*('Calcification Rates'!$H$43+'Calcification Rates'!$I$43)</f>
        <v>38.941990092438772</v>
      </c>
      <c r="BS125" s="2">
        <f>$A125*'Calcification Rates'!$F$44*'Calcification Rates'!$H$44</f>
        <v>196.34599333333335</v>
      </c>
      <c r="BT125" s="2">
        <f>$A125*('Calcification Rates'!$F$44-'Calcification Rates'!$G$44)*('Calcification Rates'!$H$44-'Calcification Rates'!$I$44)</f>
        <v>146.1103013913584</v>
      </c>
      <c r="BU125" s="2">
        <f>$A125*('Calcification Rates'!$F$44+'Calcification Rates'!$G$44)*('Calcification Rates'!$H$44+'Calcification Rates'!$I$44)</f>
        <v>252.22571567813375</v>
      </c>
      <c r="BV125" s="2">
        <f>(2*'Calcification Rates'!$F$45*'Calcification Rates'!$H$45)+0.1*'Calcification Rates'!$F$45*($A125+(2*'Calcification Rates'!$F$45))*'Calcification Rates'!$H$45</f>
        <v>25.514534931112735</v>
      </c>
      <c r="BW125" s="2">
        <f>(2*('Calcification Rates'!$F$45-'Calcification Rates'!$G$45)*('Calcification Rates'!$H$45-'Calcification Rates'!$I$45))+(0.1*('Calcification Rates'!$F$45-'Calcification Rates'!$G$45)*($A125+(2*'Calcification Rates'!$F$45-'Calcification Rates'!$G$45)))*('Calcification Rates'!$H$45-'Calcification Rates'!$I$45)</f>
        <v>14.896321417794665</v>
      </c>
      <c r="BX125" s="2">
        <f>(2*('Calcification Rates'!$F$45+'Calcification Rates'!$G$45)*('Calcification Rates'!$H$45+'Calcification Rates'!$I$45))+(0.1*('Calcification Rates'!$F$45+'Calcification Rates'!$G$45)*($A125+(2*'Calcification Rates'!$F$45+'Calcification Rates'!$G$45)))*('Calcification Rates'!$H$45+'Calcification Rates'!$I$45)</f>
        <v>38.941990092438772</v>
      </c>
      <c r="BY125" s="2">
        <f>$A125*'Calcification Rates'!$F$46*'Calcification Rates'!$H$46</f>
        <v>49.888800000000003</v>
      </c>
      <c r="BZ125" s="2">
        <f>$A125*('Calcification Rates'!$F$46-'Calcification Rates'!$G$46)*('Calcification Rates'!$H$46-'Calcification Rates'!$I$46)</f>
        <v>38.477475000000005</v>
      </c>
      <c r="CA125" s="2">
        <f>$A125*('Calcification Rates'!$F$46+'Calcification Rates'!$G$46)*('Calcification Rates'!$H$46+'Calcification Rates'!$I$46)</f>
        <v>62.462475000000005</v>
      </c>
      <c r="CB125" s="2">
        <f>(2*'Calcification Rates'!$F$47*'Calcification Rates'!$H$47)+0.1*'Calcification Rates'!$F$47*(BL125+(2*'Calcification Rates'!$F$47))*'Calcification Rates'!$H$47</f>
        <v>43.415460642952752</v>
      </c>
      <c r="CC125" s="2">
        <f>(2*('Calcification Rates'!$F$47-'Calcification Rates'!$G$47)*('Calcification Rates'!$H$47-'Calcification Rates'!$I$47))+(0.1*('Calcification Rates'!$F$47-'Calcification Rates'!$G$47)*(BL125+(2*'Calcification Rates'!$F$47-'Calcification Rates'!$G$47)))*('Calcification Rates'!$H$47-'Calcification Rates'!$I$47)</f>
        <v>25.370730890151876</v>
      </c>
      <c r="CD125" s="2">
        <f>(2*('Calcification Rates'!$F$47+'Calcification Rates'!$G$47)*('Calcification Rates'!$H$47+'Calcification Rates'!$I$47))+(0.1*('Calcification Rates'!$F$47+'Calcification Rates'!$G$47)*(BL125+(2*'Calcification Rates'!$F$47+'Calcification Rates'!$G$47)))*('Calcification Rates'!$H$47+'Calcification Rates'!$I$47)</f>
        <v>66.203218742906856</v>
      </c>
      <c r="CE125" s="2">
        <f>(2*'Calcification Rates'!$F$48*'Calcification Rates'!$H$48)+0.1*'Calcification Rates'!$F$48*($A125+(2*'Calcification Rates'!$F$48))*'Calcification Rates'!$H$48</f>
        <v>25.514534931112735</v>
      </c>
      <c r="CF125" s="2">
        <f>(2*('Calcification Rates'!$F$48-'Calcification Rates'!$G$48)*('Calcification Rates'!$H$48-'Calcification Rates'!$I$48))+(0.1*('Calcification Rates'!$F$48-'Calcification Rates'!$G$48)*($A125+(2*'Calcification Rates'!$F$48-'Calcification Rates'!$G$48)))*('Calcification Rates'!$H$48-'Calcification Rates'!$I$48)</f>
        <v>14.896321417794665</v>
      </c>
      <c r="CG125" s="2">
        <f>(2*('Calcification Rates'!$F$48+'Calcification Rates'!$G$48)*('Calcification Rates'!$H$48+'Calcification Rates'!$I$48))+(0.1*('Calcification Rates'!$F$48+'Calcification Rates'!$G$48)*($A125+(2*'Calcification Rates'!$F$48+'Calcification Rates'!$G$48)))*('Calcification Rates'!$H$48+'Calcification Rates'!$I$48)</f>
        <v>38.941990092438772</v>
      </c>
      <c r="CH125" s="2">
        <f>((((1-'Calcification Rates'!$J$52)*$A125)*'Calcification Rates'!$F$52*0.1)+('Calcification Rates'!$J$52*$A125*'Calcification Rates'!$F$52))*'Calcification Rates'!$H$52</f>
        <v>272.40424763999999</v>
      </c>
      <c r="CI125" s="2">
        <f>((((1-'Calcification Rates'!$J$52)*$A125)*(('Calcification Rates'!$F$52-'Calcification Rates'!$G$52)*0.1))+('Calcification Rates'!$J$52*$A125*('Calcification Rates'!$F$52-'Calcification Rates'!$G$52)))*('Calcification Rates'!$H$52-'Calcification Rates'!$I$52)</f>
        <v>178.3196519506119</v>
      </c>
      <c r="CJ125" s="2">
        <f>((((1-'Calcification Rates'!$J$52)*$A125)*(('Calcification Rates'!$F$52+'Calcification Rates'!$G$52)*0.1))+('Calcification Rates'!$J$52*$A125*('Calcification Rates'!$F$52+'Calcification Rates'!$G$52)))*('Calcification Rates'!$H$52+'Calcification Rates'!$I$52)</f>
        <v>385.39067883687807</v>
      </c>
      <c r="CK125" s="2">
        <f>((((1-'Calcification Rates'!$J$53)*$A125)*'Calcification Rates'!$F$53*0.1)+('Calcification Rates'!$J$53*$A125*'Calcification Rates'!$F$53))*'Calcification Rates'!$H$53</f>
        <v>325.9825225865456</v>
      </c>
      <c r="CL125" s="2">
        <f>((((1-'Calcification Rates'!$J$53)*$A125)*(('Calcification Rates'!$F$53-'Calcification Rates'!$G$53)*0.1))+('Calcification Rates'!$J$53*$A125*('Calcification Rates'!$F$53-'Calcification Rates'!$G$53)))*('Calcification Rates'!$H$53-'Calcification Rates'!$I$53)</f>
        <v>225.60788028951782</v>
      </c>
      <c r="CM125" s="2">
        <f>((((1-'Calcification Rates'!$J$53)*$A125)*(('Calcification Rates'!$F$53+'Calcification Rates'!$G$53)*0.1))+('Calcification Rates'!$J$53*$A125*('Calcification Rates'!$F$53+'Calcification Rates'!$G$53)))*('Calcification Rates'!$H$53+'Calcification Rates'!$I$53)</f>
        <v>444.72243412236224</v>
      </c>
      <c r="CN125" s="2">
        <f>((((1-'Calcification Rates'!$J$54)*$A125)*'Calcification Rates'!$F$54*0.1)+('Calcification Rates'!$J$54*$A125*'Calcification Rates'!$F$54))*'Calcification Rates'!$H$54</f>
        <v>277.92589547198725</v>
      </c>
      <c r="CO125" s="2">
        <f>((((1-'Calcification Rates'!$J$54)*$A125)*(('Calcification Rates'!$F$54-'Calcification Rates'!$G$54)*0.1))+('Calcification Rates'!$J$54*$A125*('Calcification Rates'!$F$54-'Calcification Rates'!$G$54)))*('Calcification Rates'!$H$54-'Calcification Rates'!$I$54)</f>
        <v>198.78327696932854</v>
      </c>
      <c r="CP125" s="2">
        <f>((((1-'Calcification Rates'!$J$54)*$A125)*(('Calcification Rates'!$F$54+'Calcification Rates'!$G$54)*0.1))+('Calcification Rates'!$J$54*$A125*('Calcification Rates'!$F$54+'Calcification Rates'!$G$54)))*('Calcification Rates'!$H$54+'Calcification Rates'!$I$54)</f>
        <v>369.64796373195492</v>
      </c>
      <c r="CQ125" s="2">
        <f>((((1-'Calcification Rates'!$J$55)*$A125)*'Calcification Rates'!$F$55*0.1)+('Calcification Rates'!$J$55*$A125*'Calcification Rates'!$F$55))*'Calcification Rates'!$H$55</f>
        <v>277.94715060781249</v>
      </c>
      <c r="CR125" s="2">
        <f>((((1-'Calcification Rates'!$J$55)*$A125)*(('Calcification Rates'!$F$55-'Calcification Rates'!$G$55)*0.1))+('Calcification Rates'!$J$55*$A125*('Calcification Rates'!$F$55-'Calcification Rates'!$G$55)))*('Calcification Rates'!$H$55-'Calcification Rates'!$I$55)</f>
        <v>203.10321492297933</v>
      </c>
      <c r="CS125" s="2">
        <f>((((1-'Calcification Rates'!$J$55)*$A125)*(('Calcification Rates'!$F$55+'Calcification Rates'!$G$55)*0.1))+('Calcification Rates'!$J$55*$A125*('Calcification Rates'!$F$55+'Calcification Rates'!$G$55)))*('Calcification Rates'!$H$55+'Calcification Rates'!$I$55)</f>
        <v>364.17288562232591</v>
      </c>
      <c r="CT125" s="2">
        <f>((((1-'Calcification Rates'!$J$56)*$A125)*'Calcification Rates'!$F$56*0.1)+('Calcification Rates'!$J$56*$A125*'Calcification Rates'!$F$56))*'Calcification Rates'!$H$56</f>
        <v>268.46796515</v>
      </c>
      <c r="CU125" s="2">
        <f>((((1-'Calcification Rates'!$J$56)*$A125)*(('Calcification Rates'!$F$56-'Calcification Rates'!$G$56)*0.1))+('Calcification Rates'!$J$56*$A125*('Calcification Rates'!$F$56-'Calcification Rates'!$G$56)))*('Calcification Rates'!$H$56-'Calcification Rates'!$I$56)</f>
        <v>198.93326758325344</v>
      </c>
      <c r="CV125" s="2">
        <f>((((1-'Calcification Rates'!$J$56)*$A125)*(('Calcification Rates'!$F$56+'Calcification Rates'!$G$56)*0.1))+('Calcification Rates'!$J$56*$A125*('Calcification Rates'!$F$56+'Calcification Rates'!$G$56)))*('Calcification Rates'!$H$56+'Calcification Rates'!$I$56)</f>
        <v>348.22870610139137</v>
      </c>
      <c r="CW125" s="2">
        <f>((((1-'Calcification Rates'!$J$57)*$A125)*'Calcification Rates'!$F$57*0.1)+('Calcification Rates'!$J$57*$A125*'Calcification Rates'!$F$57))*'Calcification Rates'!$H$57</f>
        <v>274.56950981249997</v>
      </c>
      <c r="CX125" s="2">
        <f>((((1-'Calcification Rates'!$J$57)*$A125)*(('Calcification Rates'!$F$57-'Calcification Rates'!$G$57)*0.1))+('Calcification Rates'!$J$57*$A125*('Calcification Rates'!$F$57-'Calcification Rates'!$G$57)))*('Calcification Rates'!$H$57-'Calcification Rates'!$I$57)</f>
        <v>179.80506877717136</v>
      </c>
      <c r="CY125" s="2">
        <f>((((1-'Calcification Rates'!$J$57)*$A125)*(('Calcification Rates'!$F$57+'Calcification Rates'!$G$57)*0.1))+('Calcification Rates'!$J$57*$A125*('Calcification Rates'!$F$57+'Calcification Rates'!$G$57)))*('Calcification Rates'!$H$57+'Calcification Rates'!$I$57)</f>
        <v>386.37735648890339</v>
      </c>
      <c r="CZ125" s="2">
        <f>((((1-'Calcification Rates'!$J$58)*$A125)*'Calcification Rates'!$F$58*0.1)+('Calcification Rates'!$J$58*$A125*'Calcification Rates'!$F$58))*'Calcification Rates'!$H$58</f>
        <v>277.92589547198725</v>
      </c>
      <c r="DA125" s="2">
        <f>((((1-'Calcification Rates'!$J$58)*$A125)*(('Calcification Rates'!$F$58-'Calcification Rates'!$G$58)*0.1))+('Calcification Rates'!$J$58*$A125*('Calcification Rates'!$F$58-'Calcification Rates'!$G$58)))*('Calcification Rates'!$H$58-'Calcification Rates'!$I$58)</f>
        <v>198.78327696932854</v>
      </c>
      <c r="DB125" s="2">
        <f>((((1-'Calcification Rates'!$J$58)*$A125)*(('Calcification Rates'!$F$58+'Calcification Rates'!$G$58)*0.1))+('Calcification Rates'!$J$58*$A125*('Calcification Rates'!$F$58+'Calcification Rates'!$G$58)))*('Calcification Rates'!$H$58+'Calcification Rates'!$I$58)</f>
        <v>369.64796373195492</v>
      </c>
      <c r="DC125" s="2">
        <f>((((1-'Calcification Rates'!$J$59)*$A125)*'Calcification Rates'!$F$59*0.1)+('Calcification Rates'!$J$59*$A125*'Calcification Rates'!$F$59))*'Calcification Rates'!$H$59</f>
        <v>230.39678087999999</v>
      </c>
      <c r="DD125" s="2">
        <f>((((1-'Calcification Rates'!$J$59)*$A125)*(('Calcification Rates'!$F$59-'Calcification Rates'!$G$59)*0.1))+('Calcification Rates'!$J$59*$A125*('Calcification Rates'!$F$59-'Calcification Rates'!$G$59)))*('Calcification Rates'!$H$59-'Calcification Rates'!$I$59)</f>
        <v>178.73027909999996</v>
      </c>
      <c r="DE125" s="2">
        <f>((((1-'Calcification Rates'!$J$59)*$A125)*(('Calcification Rates'!$F$59+'Calcification Rates'!$G$59)*0.1))+('Calcification Rates'!$J$59*$A125*('Calcification Rates'!$F$59+'Calcification Rates'!$G$59)))*('Calcification Rates'!$H$59+'Calcification Rates'!$I$59)</f>
        <v>286.96248828</v>
      </c>
      <c r="DF125" s="2">
        <f>((((1-'Calcification Rates'!$J$60)*$A125)*'Calcification Rates'!$F$60*0.1)+('Calcification Rates'!$J$60*$A125*'Calcification Rates'!$F$60))*'Calcification Rates'!$H$60</f>
        <v>299.32374150000004</v>
      </c>
      <c r="DG125" s="2">
        <f>((((1-'Calcification Rates'!$J$60)*$A125)*(('Calcification Rates'!$F$60-'Calcification Rates'!$G$60)*0.1))+('Calcification Rates'!$J$60*$A125*('Calcification Rates'!$F$60-'Calcification Rates'!$G$60)))*('Calcification Rates'!$H$60-'Calcification Rates'!$I$60)</f>
        <v>228.68688401145928</v>
      </c>
      <c r="DH125" s="2">
        <f>((((1-'Calcification Rates'!$J$60)*$A125)*(('Calcification Rates'!$F$60+'Calcification Rates'!$G$60)*0.1))+('Calcification Rates'!$J$60*$A125*('Calcification Rates'!$F$60+'Calcification Rates'!$G$60)))*('Calcification Rates'!$H$60+'Calcification Rates'!$I$60)</f>
        <v>379.17723262201184</v>
      </c>
      <c r="DI125" s="2">
        <f>((((1-'Calcification Rates'!$J$61)*$A125)*'Calcification Rates'!$F$61*0.1)+('Calcification Rates'!$J$61*$A125*'Calcification Rates'!$F$61))*'Calcification Rates'!$H$61</f>
        <v>277.92589547198725</v>
      </c>
      <c r="DJ125" s="2">
        <f>((((1-'Calcification Rates'!$J$61)*$A125)*(('Calcification Rates'!$F$61-'Calcification Rates'!$G$61)*0.1))+('Calcification Rates'!$J$61*$A125*('Calcification Rates'!$F$61-'Calcification Rates'!$G$61)))*('Calcification Rates'!$H$61-'Calcification Rates'!$I$61)</f>
        <v>198.78327696932854</v>
      </c>
      <c r="DK125" s="2">
        <f>((((1-'Calcification Rates'!$J$61)*$A125)*(('Calcification Rates'!$F$61+'Calcification Rates'!$G$61)*0.1))+('Calcification Rates'!$J$61*$A125*('Calcification Rates'!$F$61+'Calcification Rates'!$G$61)))*('Calcification Rates'!$H$61+'Calcification Rates'!$I$61)</f>
        <v>369.64796373195492</v>
      </c>
      <c r="DL125" s="2">
        <f>(2*'Calcification Rates'!$F$62*'Calcification Rates'!$H$62)+0.1*'Calcification Rates'!$F$62*(CV125+(2*'Calcification Rates'!$F$62))*'Calcification Rates'!$H$62</f>
        <v>65.029659918015994</v>
      </c>
      <c r="DM125" s="2">
        <f>(2*('Calcification Rates'!$F$62-'Calcification Rates'!$G$62)*('Calcification Rates'!$H$62-'Calcification Rates'!$I$62))+(0.1*('Calcification Rates'!$F$62-'Calcification Rates'!$G$62)*(CV125+(2*'Calcification Rates'!$F$62-'Calcification Rates'!$G$62)))*('Calcification Rates'!$H$62-'Calcification Rates'!$I$62)</f>
        <v>38.017896588090949</v>
      </c>
      <c r="DN125" s="2">
        <f>(2*('Calcification Rates'!$F$62+'Calcification Rates'!$G$62)*('Calcification Rates'!$H$62+'Calcification Rates'!$I$62))+(0.1*('Calcification Rates'!$F$62+'Calcification Rates'!$G$62)*(CV125+(2*'Calcification Rates'!$F$62+'Calcification Rates'!$G$62)))*('Calcification Rates'!$H$62+'Calcification Rates'!$I$62)</f>
        <v>99.119372802166055</v>
      </c>
      <c r="DO125" s="2">
        <f>((((((((($A125*2)/PI())/2)+'Calcification Rates'!$F$63)^2)*PI())/2))-((((((($A125*2)/PI())/2)^2)*PI())/2)))*'Calcification Rates'!$H$63</f>
        <v>130.52555336310081</v>
      </c>
      <c r="DP125" s="2">
        <f>((((((((($A125*2)/PI())/2)+('Calcification Rates'!$F$63-'Calcification Rates'!$G$63))^2)*PI())/2))-((((((($A125*2)/PI())/2)^2)*PI())/2)))*('Calcification Rates'!$H$63-'Calcification Rates'!$I$63)</f>
        <v>96.222288790503029</v>
      </c>
      <c r="DQ125" s="2">
        <f>((((((((($A125*2)/PI())/2)+('Calcification Rates'!$F$63+'Calcification Rates'!$G$63))^2)*PI())/2))-((((((($A125*2)/PI())/2)^2)*PI())/2)))*('Calcification Rates'!$H$63+'Calcification Rates'!$I$63)</f>
        <v>168.62523914230707</v>
      </c>
      <c r="DR125" s="2">
        <f>(2*'Calcification Rates'!$F$64*'Calcification Rates'!$H$64)+0.1*'Calcification Rates'!$F$64*($A125+(2*'Calcification Rates'!$F$64))*'Calcification Rates'!$H$64</f>
        <v>25.514534931112735</v>
      </c>
      <c r="DS125" s="2">
        <f>(2*('Calcification Rates'!$F$64-'Calcification Rates'!$G$64)*('Calcification Rates'!$H$64-'Calcification Rates'!$I$64))+(0.1*('Calcification Rates'!$F$64-'Calcification Rates'!$G$64)*($A125+(2*'Calcification Rates'!$F$64-'Calcification Rates'!$G$64)))*('Calcification Rates'!$H$64-'Calcification Rates'!$I$64)</f>
        <v>14.896321417794665</v>
      </c>
      <c r="DT125" s="2">
        <f>(2*('Calcification Rates'!$F$64+'Calcification Rates'!$G$64)*('Calcification Rates'!$H$64+'Calcification Rates'!$I$64))+(0.1*('Calcification Rates'!$F$64+'Calcification Rates'!$G$64)*($A125+(2*'Calcification Rates'!$F$64+'Calcification Rates'!$G$64)))*('Calcification Rates'!$H$64+'Calcification Rates'!$I$64)</f>
        <v>38.941990092438772</v>
      </c>
      <c r="DU125" s="2">
        <f>((((((((($A125*2)/PI())/2)+'Calcification Rates'!$F$65)^2)*PI())/2))-((((((($A125*2)/PI())/2)^2)*PI())/2)))*'Calcification Rates'!$H$65</f>
        <v>130.52555336310081</v>
      </c>
      <c r="DV125" s="2">
        <f>((((((((($A125*2)/PI())/2)+('Calcification Rates'!$F$65-'Calcification Rates'!$G$65))^2)*PI())/2))-((((((($A125*2)/PI())/2)^2)*PI())/2)))*('Calcification Rates'!$H$65-'Calcification Rates'!$I$65)</f>
        <v>96.222288790503029</v>
      </c>
      <c r="DW125" s="2">
        <f>((((((((($A125*2)/PI())/2)+('Calcification Rates'!$F$65+'Calcification Rates'!$G$65))^2)*PI())/2))-((((((($A125*2)/PI())/2)^2)*PI())/2)))*('Calcification Rates'!$H$65+'Calcification Rates'!$I$65)</f>
        <v>168.62523914230707</v>
      </c>
      <c r="DX125" s="2">
        <f>(2*'Calcification Rates'!$F$66*'Calcification Rates'!$H$66)+0.1*'Calcification Rates'!$F$66*(DH125+(2*'Calcification Rates'!$F$66))*'Calcification Rates'!$H$66</f>
        <v>70.45940692847158</v>
      </c>
      <c r="DY125" s="2">
        <f>(2*('Calcification Rates'!$F$66-'Calcification Rates'!$G$66)*('Calcification Rates'!$H$66-'Calcification Rates'!$I$66))+(0.1*('Calcification Rates'!$F$66-'Calcification Rates'!$G$66)*(DH125+(2*'Calcification Rates'!$F$66-'Calcification Rates'!$G$66)))*('Calcification Rates'!$H$66-'Calcification Rates'!$I$66)</f>
        <v>41.195016835073595</v>
      </c>
      <c r="DZ125" s="2">
        <f>(2*('Calcification Rates'!$F$66+'Calcification Rates'!$G$66)*('Calcification Rates'!$H$66+'Calcification Rates'!$I$66))+(0.1*('Calcification Rates'!$F$66+'Calcification Rates'!$G$66)*(DH125+(2*'Calcification Rates'!$F$66+'Calcification Rates'!$G$66)))*('Calcification Rates'!$H$66+'Calcification Rates'!$I$66)</f>
        <v>107.38830688686095</v>
      </c>
      <c r="EA125" s="2">
        <f>((((((((($A125*2)/PI())/2)+'Calcification Rates'!$F$67)^2)*PI())/2))-((((((($A125*2)/PI())/2)^2)*PI())/2)))*'Calcification Rates'!$H$67</f>
        <v>130.52555336310081</v>
      </c>
      <c r="EB125" s="2">
        <f>((((((((($A125*2)/PI())/2)+('Calcification Rates'!$F$67-'Calcification Rates'!$G$67))^2)*PI())/2))-((((((($A125*2)/PI())/2)^2)*PI())/2)))*('Calcification Rates'!$H$67-'Calcification Rates'!$I$67)</f>
        <v>96.222288790503029</v>
      </c>
      <c r="EC125" s="2">
        <f>((((((((($A125*2)/PI())/2)+('Calcification Rates'!$F$67+'Calcification Rates'!$G$67))^2)*PI())/2))-((((((($A125*2)/PI())/2)^2)*PI())/2)))*('Calcification Rates'!$H$67+'Calcification Rates'!$I$67)</f>
        <v>168.62523914230707</v>
      </c>
      <c r="ED125" s="2">
        <f>((((((((($A125*2)/PI())/2)+'Calcification Rates'!$F$68)^2)*PI())/2))-((((((($A125*2)/PI())/2)^2)*PI())/2)))*'Calcification Rates'!$H$68</f>
        <v>130.52555336310081</v>
      </c>
      <c r="EE125" s="2">
        <f>((((((((($A125*2)/PI())/2)+('Calcification Rates'!$F$68-'Calcification Rates'!$G$68))^2)*PI())/2))-((((((($A125*2)/PI())/2)^2)*PI())/2)))*('Calcification Rates'!$H$68-'Calcification Rates'!$I$68)</f>
        <v>96.222288790503029</v>
      </c>
      <c r="EF125" s="2">
        <f>((((((((($A125*2)/PI())/2)+('Calcification Rates'!$F$68+'Calcification Rates'!$G$68))^2)*PI())/2))-((((((($A125*2)/PI())/2)^2)*PI())/2)))*('Calcification Rates'!$H$68+'Calcification Rates'!$I$68)</f>
        <v>168.62523914230707</v>
      </c>
      <c r="EG125" s="2">
        <f>((((1-'Calcification Rates'!$J$69)*$A125)*'Calcification Rates'!$F$69*0.1)+('Calcification Rates'!$J$69*$A125*'Calcification Rates'!$F$69))*'Calcification Rates'!$H$69</f>
        <v>37.752014850000009</v>
      </c>
      <c r="EH125" s="2">
        <f>((((1-'Calcification Rates'!$J$69)*EC125)*(('Calcification Rates'!$F$69-'Calcification Rates'!$G$69)*0.1))+('Calcification Rates'!$J$69*EC125*('Calcification Rates'!$F$69-'Calcification Rates'!$G$69)))*('Calcification Rates'!$H$69-'Calcification Rates'!$I$69)</f>
        <v>38.245505956871334</v>
      </c>
      <c r="EI125" s="2">
        <f>((((1-'Calcification Rates'!$J$69)*EC125)*(('Calcification Rates'!$F$69+'Calcification Rates'!$G$69)*0.1))+('Calcification Rates'!$J$69*EC125*('Calcification Rates'!$F$69+'Calcification Rates'!$G$69)))*('Calcification Rates'!$H$69+'Calcification Rates'!$I$69)</f>
        <v>66.702861733337912</v>
      </c>
      <c r="EJ125" s="2">
        <f>(2*'Calcification Rates'!$F$70*'Calcification Rates'!$H$70)+0.1*'Calcification Rates'!$F$70*(DT125+(2*'Calcification Rates'!$F$70))*'Calcification Rates'!$H$70</f>
        <v>10.767024166865994</v>
      </c>
      <c r="EK125" s="2">
        <f>(2*('Calcification Rates'!$F$70-'Calcification Rates'!$G$70)*('Calcification Rates'!$H$70-'Calcification Rates'!$I$70))+(0.1*('Calcification Rates'!$F$70-'Calcification Rates'!$G$70)*(DT125+(2*'Calcification Rates'!$F$70-'Calcification Rates'!$G$70)))*('Calcification Rates'!$H$70-'Calcification Rates'!$I$70)</f>
        <v>6.2670768228882956</v>
      </c>
      <c r="EL125" s="2">
        <f>(2*('Calcification Rates'!$F$70+'Calcification Rates'!$G$70)*('Calcification Rates'!$H$70+'Calcification Rates'!$I$70))+(0.1*('Calcification Rates'!$F$70+'Calcification Rates'!$G$70)*(DT125+(2*'Calcification Rates'!$F$70+'Calcification Rates'!$G$70)))*('Calcification Rates'!$H$70+'Calcification Rates'!$I$70)</f>
        <v>16.483081014711257</v>
      </c>
      <c r="EM125" s="2">
        <f>((((1-'Calcification Rates'!$J$71)*$A125)*'Calcification Rates'!$F$71*0.1)+('Calcification Rates'!$J$71*$A125*'Calcification Rates'!$F$71))*'Calcification Rates'!$H$71</f>
        <v>277.92589547198725</v>
      </c>
      <c r="EN125" s="2">
        <f>((((1-'Calcification Rates'!$J$71)*$A125)*(('Calcification Rates'!$F$71-'Calcification Rates'!$G$71)*0.1))+('Calcification Rates'!$J$71*$A125*('Calcification Rates'!$F$71-'Calcification Rates'!$G$71)))*('Calcification Rates'!$H$71-'Calcification Rates'!$I$71)</f>
        <v>198.78327696932854</v>
      </c>
      <c r="EO125" s="2">
        <f>((((1-'Calcification Rates'!$J$71)*$A125)*(('Calcification Rates'!$F$71+'Calcification Rates'!$G$71)*0.1))+('Calcification Rates'!$J$71*$A125*('Calcification Rates'!$F$71+'Calcification Rates'!$G$71)))*('Calcification Rates'!$H$71+'Calcification Rates'!$I$71)</f>
        <v>369.64796373195492</v>
      </c>
      <c r="EP125" s="2">
        <f>(2*'Calcification Rates'!$F$72*'Calcification Rates'!$H$72)+0.1*'Calcification Rates'!$F$72*($A125+(2*'Calcification Rates'!$F$72))*'Calcification Rates'!$H$72</f>
        <v>25.514534931112735</v>
      </c>
      <c r="EQ125" s="2">
        <f>(2*('Calcification Rates'!$F$72-'Calcification Rates'!$G$72)*('Calcification Rates'!$H$72-'Calcification Rates'!$I$72))+(0.1*('Calcification Rates'!$F$72-'Calcification Rates'!$G$72)*($A125+(2*'Calcification Rates'!$F$72-'Calcification Rates'!$G$72)))*('Calcification Rates'!$H$72-'Calcification Rates'!$I$72)</f>
        <v>14.896321417794665</v>
      </c>
      <c r="ER125" s="2">
        <f>(2*('Calcification Rates'!$F$72+'Calcification Rates'!$G$72)*('Calcification Rates'!$H$72+'Calcification Rates'!$I$72))+(0.1*('Calcification Rates'!$F$72+'Calcification Rates'!$G$72)*($A125+(2*'Calcification Rates'!$F$72+'Calcification Rates'!$G$72)))*('Calcification Rates'!$H$72+'Calcification Rates'!$I$72)</f>
        <v>38.941990092438772</v>
      </c>
      <c r="ES125" s="2">
        <f>$A125*'Calcification Rates'!$F$73*'Calcification Rates'!$H$73</f>
        <v>166.05</v>
      </c>
      <c r="ET125" s="2">
        <f>$A125*('Calcification Rates'!$F$73-'Calcification Rates'!$G$73)*('Calcification Rates'!$H$73-'Calcification Rates'!$I$73)</f>
        <v>116.25837000000001</v>
      </c>
      <c r="EU125" s="2">
        <f>$A125*('Calcification Rates'!$F$73+'Calcification Rates'!$G$73)*('Calcification Rates'!$H$73+'Calcification Rates'!$I$73)</f>
        <v>224.65212000000005</v>
      </c>
      <c r="EV125" s="2">
        <f>(2*'Calcification Rates'!$F$74*'Calcification Rates'!$H$74)+0.1*'Calcification Rates'!$F$74*($A125+(2*'Calcification Rates'!$F$74))*'Calcification Rates'!$H$74</f>
        <v>25.514534931112735</v>
      </c>
      <c r="EW125" s="2">
        <f>(2*('Calcification Rates'!$F$74-'Calcification Rates'!$G$74)*('Calcification Rates'!$H$74-'Calcification Rates'!$I$74))+(0.1*('Calcification Rates'!$F$74-'Calcification Rates'!$G$74)*($A125+(2*'Calcification Rates'!$F$74-'Calcification Rates'!$G$74)))*('Calcification Rates'!$H$74-'Calcification Rates'!$I$74)</f>
        <v>14.896321417794665</v>
      </c>
      <c r="EX125" s="2">
        <f>(2*('Calcification Rates'!$F$74+'Calcification Rates'!$G$74)*('Calcification Rates'!$H$74+'Calcification Rates'!$I$74))+(0.1*('Calcification Rates'!$F$74+'Calcification Rates'!$G$74)*($A125+(2*'Calcification Rates'!$F$74+'Calcification Rates'!$G$74)))*('Calcification Rates'!$H$74+'Calcification Rates'!$I$74)</f>
        <v>38.941990092438772</v>
      </c>
      <c r="EY125" s="2">
        <f>$A125*'Calcification Rates'!$F$75*'Calcification Rates'!$H$75</f>
        <v>103.70374326530614</v>
      </c>
      <c r="EZ125" s="2">
        <f>$A125*('Calcification Rates'!$F$75-'Calcification Rates'!$G$75)*('Calcification Rates'!$H$75-'Calcification Rates'!$I$75)</f>
        <v>80.50363670231269</v>
      </c>
      <c r="FA125" s="2">
        <f>$A125*('Calcification Rates'!$F$75+'Calcification Rates'!$G$75)*('Calcification Rates'!$H$75+'Calcification Rates'!$I$75)</f>
        <v>129.60192456001636</v>
      </c>
      <c r="FB125" s="2">
        <f>((((1-'Calcification Rates'!$J$76)*$A125)*'Calcification Rates'!$F$76*0.1)+('Calcification Rates'!$J$76*$A125*'Calcification Rates'!$F$76))*'Calcification Rates'!$H$76</f>
        <v>71.002980000000008</v>
      </c>
      <c r="FC125" s="2">
        <f>((((1-'Calcification Rates'!$J$76)*$A125)*(('Calcification Rates'!$F$76-'Calcification Rates'!$G$76)*0.1))+('Calcification Rates'!$J$76*$A125*('Calcification Rates'!$F$76-'Calcification Rates'!$G$76)))*('Calcification Rates'!$H$76-'Calcification Rates'!$I$76)</f>
        <v>49.695774624000002</v>
      </c>
      <c r="FD125" s="2">
        <f>((((1-'Calcification Rates'!$J$76)*$A125)*(('Calcification Rates'!$F$76+'Calcification Rates'!$G$76)*0.1))+('Calcification Rates'!$J$76*$A125*('Calcification Rates'!$F$76+'Calcification Rates'!$G$76)))*('Calcification Rates'!$H$76+'Calcification Rates'!$I$76)</f>
        <v>96.084388224000008</v>
      </c>
      <c r="FE125" s="113">
        <f>$A125*'Calcification Rates'!$F$77*'Calcification Rates'!$H$77</f>
        <v>217.71000000000004</v>
      </c>
      <c r="FF125" s="113">
        <f>$A125*('Calcification Rates'!$F$77-'Calcification Rates'!$G$77)*('Calcification Rates'!$H$77-'Calcification Rates'!$I$77)</f>
        <v>152.13870000000003</v>
      </c>
      <c r="FG125" s="113">
        <f>$A125*('Calcification Rates'!$F$77+'Calcification Rates'!$G$77)*('Calcification Rates'!$H$77+'Calcification Rates'!$I$77)</f>
        <v>294.95400000000006</v>
      </c>
      <c r="FH125" s="113">
        <f>$A125*'Calcification Rates'!$F$81*'Calcification Rates'!$H$81</f>
        <v>21.893999999999998</v>
      </c>
      <c r="FI125" s="113">
        <f>$A125*('Calcification Rates'!$F$81-'Calcification Rates'!$G$81)*('Calcification Rates'!$H$81-'Calcification Rates'!$I$81)</f>
        <v>12.422999999999998</v>
      </c>
      <c r="FJ125" s="113">
        <f>$A125*('Calcification Rates'!$F$81+'Calcification Rates'!$G$81)*('Calcification Rates'!$H$81+'Calcification Rates'!$I$81)</f>
        <v>31.365000000000002</v>
      </c>
      <c r="FK125" s="113">
        <f>$A125*'Calcification Rates'!$F$84*'Calcification Rates'!$H$84</f>
        <v>21.893999999999998</v>
      </c>
      <c r="FL125" s="113">
        <f>$A125*('Calcification Rates'!$F$84-'Calcification Rates'!$G$84)*('Calcification Rates'!$H$84-'Calcification Rates'!$I$84)</f>
        <v>12.422999999999998</v>
      </c>
      <c r="FM125" s="113">
        <f>$A125*('Calcification Rates'!$F$84+'Calcification Rates'!$G$84)*('Calcification Rates'!$H$84+'Calcification Rates'!$I$84)</f>
        <v>31.365000000000002</v>
      </c>
    </row>
    <row r="126" spans="1:169" x14ac:dyDescent="0.3">
      <c r="A126" s="1">
        <v>124</v>
      </c>
      <c r="B126" s="2">
        <f>((((1-'Calcification Rates'!$J$11)*A126)*'Calcification Rates'!$F$11*0.1)+('Calcification Rates'!$J$11*A126*'Calcification Rates'!$F$11))*'Calcification Rates'!$H$11</f>
        <v>280.18545559777579</v>
      </c>
      <c r="C126" s="2">
        <f>((((1-'Calcification Rates'!$J$11)*A126)*(('Calcification Rates'!$F$11-'Calcification Rates'!$G$11)*0.1))+('Calcification Rates'!$J$11*A126*('Calcification Rates'!$F$11-'Calcification Rates'!$G$11)))*('Calcification Rates'!$H$11-'Calcification Rates'!$I$11)</f>
        <v>200.39940117233118</v>
      </c>
      <c r="D126" s="2">
        <f>((((1-'Calcification Rates'!$J$11)*A126)*(('Calcification Rates'!$F$11+'Calcification Rates'!$G$11)*0.1))+('Calcification Rates'!$J$11*A126*('Calcification Rates'!$F$11+'Calcification Rates'!$G$11)))*('Calcification Rates'!$H$11+'Calcification Rates'!$I$11)</f>
        <v>372.65323172977571</v>
      </c>
      <c r="E126" s="2">
        <f>((((1-'Calcification Rates'!$J$12)*A126)*'Calcification Rates'!$F$12*0.1)+('Calcification Rates'!$J$12*A126*'Calcification Rates'!$F$12))*'Calcification Rates'!$H$12</f>
        <v>48.645486965635435</v>
      </c>
      <c r="F126" s="2">
        <f>((((1-'Calcification Rates'!$J$12)*A126)*(('Calcification Rates'!$F$12-'Calcification Rates'!$G$12)*0.1))+('Calcification Rates'!$J$12*A126*('Calcification Rates'!$F$12-'Calcification Rates'!$G$12)))*('Calcification Rates'!$H$12-'Calcification Rates'!$I$12)</f>
        <v>36.676344630789977</v>
      </c>
      <c r="G126" s="2">
        <f>((((1-'Calcification Rates'!$J$12)*A126)*(('Calcification Rates'!$F$12+'Calcification Rates'!$G$12)*0.1))+('Calcification Rates'!$J$12*A126*('Calcification Rates'!$F$12+'Calcification Rates'!$G$12)))*('Calcification Rates'!$H$12+'Calcification Rates'!$I$12)</f>
        <v>62.140234806548975</v>
      </c>
      <c r="H126" s="2">
        <f>(2*'Calcification Rates'!$F$13*'Calcification Rates'!$H$13)+0.1*'Calcification Rates'!$F$13*(A126+(2*'Calcification Rates'!$F$13))*'Calcification Rates'!$H$13</f>
        <v>25.68997937454489</v>
      </c>
      <c r="I126" s="2">
        <f>(2*('Calcification Rates'!$F$13-'Calcification Rates'!$G$13)*('Calcification Rates'!$H$13-'Calcification Rates'!$I$13))+(0.1*('Calcification Rates'!$F$13-'Calcification Rates'!$G$13)*(A126+(2*'Calcification Rates'!$F$13-'Calcification Rates'!$G$13)))*('Calcification Rates'!$H$13-'Calcification Rates'!$I$13)</f>
        <v>14.998979624958931</v>
      </c>
      <c r="J126" s="2">
        <f>(2*('Calcification Rates'!$F$13+'Calcification Rates'!$G$13)*('Calcification Rates'!$H$13+'Calcification Rates'!$I$13))+(0.1*('Calcification Rates'!$F$13+'Calcification Rates'!$G$13)*(A126+(2*'Calcification Rates'!$F$13+'Calcification Rates'!$G$13)))*('Calcification Rates'!$H$13+'Calcification Rates'!$I$13)</f>
        <v>39.209173542325644</v>
      </c>
      <c r="K126" s="2">
        <f>(2*'Calcification Rates'!$F$14*'Calcification Rates'!$H$14)+0.1*'Calcification Rates'!$F$14*(A126+(2*'Calcification Rates'!$F$14))*'Calcification Rates'!$H$14</f>
        <v>47.65066569290537</v>
      </c>
      <c r="L126" s="2">
        <f>(2*('Calcification Rates'!$F$14-'Calcification Rates'!$G$14)*('Calcification Rates'!$H$14-'Calcification Rates'!$I$14))+(0.1*('Calcification Rates'!$F$14-'Calcification Rates'!$G$14)*(A126+(2*'Calcification Rates'!$F$14-'Calcification Rates'!$G$14)))*('Calcification Rates'!$H$14-'Calcification Rates'!$I$14)</f>
        <v>29.817658942953578</v>
      </c>
      <c r="M126" s="2">
        <f>(2*('Calcification Rates'!$F$14+'Calcification Rates'!$G$14)*('Calcification Rates'!$H$14+'Calcification Rates'!$I$14))+(0.1*('Calcification Rates'!$F$14+'Calcification Rates'!$G$14)*(A126+(2*'Calcification Rates'!$F$14+'Calcification Rates'!$G$14)))*('Calcification Rates'!$H$14+'Calcification Rates'!$I$14)</f>
        <v>69.688373377778944</v>
      </c>
      <c r="N126" s="2">
        <f>((((((((($A126*2)/PI())/2)+'Calcification Rates'!$F$15)^2)*PI())/2))-((((((($A126*2)/PI())/2)^2)*PI())/2)))*'Calcification Rates'!$H$15</f>
        <v>153.61974766045313</v>
      </c>
      <c r="O126" s="2">
        <f>((((((((($A126*2)/PI())/2)+('Calcification Rates'!$F$15-'Calcification Rates'!$G$15))^2)*PI())/2))-((((((($A126*2)/PI())/2)^2)*PI())/2)))*('Calcification Rates'!$H$15-'Calcification Rates'!$I$15)</f>
        <v>117.40654261847834</v>
      </c>
      <c r="P126" s="2">
        <f>((((((((($A126*2)/PI())/2)+('Calcification Rates'!$F$15+'Calcification Rates'!$G$15))^2)*PI())/2))-((((((($A126*2)/PI())/2)^2)*PI())/2)))*('Calcification Rates'!$H$15+'Calcification Rates'!$I$15)</f>
        <v>194.27871568819856</v>
      </c>
      <c r="Q126" s="2">
        <f>(2*'Calcification Rates'!$F$16*'Calcification Rates'!$H$16)+0.1*'Calcification Rates'!$F$16*(A126+(2*'Calcification Rates'!$F$16))*'Calcification Rates'!$H$16</f>
        <v>47.65066569290537</v>
      </c>
      <c r="R126" s="2">
        <f>(2*('Calcification Rates'!$F$16-'Calcification Rates'!$G$16)*('Calcification Rates'!$H$16-'Calcification Rates'!$I$16))+(0.1*('Calcification Rates'!$F$16-'Calcification Rates'!$G$16)*(A126+(2*'Calcification Rates'!$F$16-'Calcification Rates'!$G$16)))*('Calcification Rates'!$H$16-'Calcification Rates'!$I$16)</f>
        <v>29.817658942953578</v>
      </c>
      <c r="S126" s="2">
        <f>(2*('Calcification Rates'!$F$16+'Calcification Rates'!$G$16)*('Calcification Rates'!$H$16+'Calcification Rates'!$I$16))+(0.1*('Calcification Rates'!$F$16+'Calcification Rates'!$G$16)*(A126+(2*'Calcification Rates'!$F$16+'Calcification Rates'!$G$16)))*('Calcification Rates'!$H$16+'Calcification Rates'!$I$16)</f>
        <v>69.688373377778944</v>
      </c>
      <c r="T126" s="2">
        <f>$A126*'Calcification Rates'!$F$17*'Calcification Rates'!$H$17</f>
        <v>151.88666932951153</v>
      </c>
      <c r="U126" s="2">
        <f>$A126*('Calcification Rates'!$F$17-'Calcification Rates'!$G$17)*('Calcification Rates'!$H$17-'Calcification Rates'!$I$17)</f>
        <v>116.29406360782242</v>
      </c>
      <c r="V126" s="2">
        <f>$A126*('Calcification Rates'!$F$17+'Calcification Rates'!$G$17)*('Calcification Rates'!$H$17+'Calcification Rates'!$I$17)</f>
        <v>191.73731592985342</v>
      </c>
      <c r="W126" s="2">
        <f>$A126*'Calcification Rates'!$F$22*'Calcification Rates'!$H$22</f>
        <v>22.071999999999999</v>
      </c>
      <c r="X126" s="2">
        <f>$A126*('Calcification Rates'!$F$22-'Calcification Rates'!$G$22)*('Calcification Rates'!$H$22-'Calcification Rates'!$I$22)</f>
        <v>12.523999999999999</v>
      </c>
      <c r="Y126" s="2">
        <f>$A126*('Calcification Rates'!$F$22+'Calcification Rates'!$G$22)*('Calcification Rates'!$H$22+'Calcification Rates'!$I$22)</f>
        <v>31.62</v>
      </c>
      <c r="Z126" s="2">
        <f>((((((((($A126*2)/PI())/2)+'Calcification Rates'!$F$25)^2)*PI())/2))-((((((($A126*2)/PI())/2)^2)*PI())/2)))*'Calcification Rates'!$H$25</f>
        <v>229.41244029994152</v>
      </c>
      <c r="AA126" s="2">
        <f>((((((((($A126*2)/PI())/2)+('Calcification Rates'!$F$25-'Calcification Rates'!$G$25))^2)*PI())/2))-((((((($A126*2)/PI())/2)^2)*PI())/2)))*('Calcification Rates'!$H$25-'Calcification Rates'!$I$25)</f>
        <v>100.67366011424464</v>
      </c>
      <c r="AB126" s="2">
        <f>((((((((($A126*2)/PI())/2)+('Calcification Rates'!$F$25+'Calcification Rates'!$G$25))^2)*PI())/2))-((((((($A126*2)/PI())/2)^2)*PI())/2)))*('Calcification Rates'!$H$25+'Calcification Rates'!$I$25)</f>
        <v>359.79716548894413</v>
      </c>
      <c r="AC126" s="2">
        <f>((((((((($A126*2)/PI())/2)+'Calcification Rates'!$F$26)^2)*PI())/2))-((((((($A126*2)/PI())/2)^2)*PI())/2)))*'Calcification Rates'!$H$26</f>
        <v>229.41244029994152</v>
      </c>
      <c r="AD126" s="2">
        <f>((((((((($A126*2)/PI())/2)+('Calcification Rates'!$F$26-'Calcification Rates'!$G$26))^2)*PI())/2))-((((((($A126*2)/PI())/2)^2)*PI())/2)))*('Calcification Rates'!$H$26-'Calcification Rates'!$I$26)</f>
        <v>100.67366011424464</v>
      </c>
      <c r="AE126" s="2">
        <f>((((((((($A126*2)/PI())/2)+('Calcification Rates'!$F$26+'Calcification Rates'!$G$26))^2)*PI())/2))-((((((($A126*2)/PI())/2)^2)*PI())/2)))*('Calcification Rates'!$H$26+'Calcification Rates'!$I$26)</f>
        <v>359.79716548894413</v>
      </c>
      <c r="AF126" s="2">
        <f>((((((((($A126*2)/PI())/2)+'Calcification Rates'!$F$27)^2)*PI())/2))-((((((($A126*2)/PI())/2)^2)*PI())/2)))*'Calcification Rates'!$H$27</f>
        <v>229.41244029994152</v>
      </c>
      <c r="AG126" s="2">
        <f>((((((((($A126*2)/PI())/2)+('Calcification Rates'!$F$27-'Calcification Rates'!$G$27))^2)*PI())/2))-((((((($A126*2)/PI())/2)^2)*PI())/2)))*('Calcification Rates'!$H$27-'Calcification Rates'!$I$27)</f>
        <v>100.67366011424464</v>
      </c>
      <c r="AH126" s="2">
        <f>((((((((($A126*2)/PI())/2)+('Calcification Rates'!$F$27+'Calcification Rates'!$G$27))^2)*PI())/2))-((((((($A126*2)/PI())/2)^2)*PI())/2)))*('Calcification Rates'!$H$27+'Calcification Rates'!$I$27)</f>
        <v>359.79716548894413</v>
      </c>
      <c r="AI126" s="2">
        <f>$A126*'Calcification Rates'!$F$29*'Calcification Rates'!$H$29</f>
        <v>200.09879999999998</v>
      </c>
      <c r="AJ126" s="2">
        <f>$A126*('Calcification Rates'!$F$29-'Calcification Rates'!$G$29)*('Calcification Rates'!$H$29-'Calcification Rates'!$I$29)</f>
        <v>185.14191999999997</v>
      </c>
      <c r="AK126" s="2">
        <f>$A126*('Calcification Rates'!$F$29+'Calcification Rates'!$G$29)*('Calcification Rates'!$H$29+'Calcification Rates'!$I$29)</f>
        <v>215.05567999999994</v>
      </c>
      <c r="AL126" s="2">
        <f>(2*'Calcification Rates'!$F$30*'Calcification Rates'!$H$30)+0.1*'Calcification Rates'!$F$30*($A126+(2*'Calcification Rates'!$F$30))*'Calcification Rates'!$H$30</f>
        <v>25.68997937454489</v>
      </c>
      <c r="AM126" s="2">
        <f>(2*('Calcification Rates'!$F$30-'Calcification Rates'!$G$30)*('Calcification Rates'!$H$30-'Calcification Rates'!$I$30))+(0.1*('Calcification Rates'!$F$30-'Calcification Rates'!$G$30)*($A126+(2*'Calcification Rates'!$F$30-'Calcification Rates'!$G$30)))*('Calcification Rates'!$H$30-'Calcification Rates'!$I$30)</f>
        <v>14.998979624958931</v>
      </c>
      <c r="AN126" s="2">
        <f>(2*('Calcification Rates'!$F$30+'Calcification Rates'!$G$30)*('Calcification Rates'!$H$30+'Calcification Rates'!$I$30))+(0.1*('Calcification Rates'!$F$30+'Calcification Rates'!$G$30)*($A126+(2*'Calcification Rates'!$F$30+'Calcification Rates'!$G$30)))*('Calcification Rates'!$H$30+'Calcification Rates'!$I$30)</f>
        <v>39.209173542325644</v>
      </c>
      <c r="AO126" s="2">
        <f>((((((((($A126*2)/PI())/2)+'Calcification Rates'!$F$31)^2)*PI())/2))-((((((($A126*2)/PI())/2)^2)*PI())/2)))*'Calcification Rates'!$H$31</f>
        <v>409.20995933665881</v>
      </c>
      <c r="AP126" s="2">
        <f>((((((((($A126*2)/PI())/2)+('Calcification Rates'!$F$31-'Calcification Rates'!$G$31))^2)*PI())/2))-((((((($A126*2)/PI())/2)^2)*PI())/2)))*('Calcification Rates'!$H$31-'Calcification Rates'!$I$31)</f>
        <v>255.32308176487291</v>
      </c>
      <c r="AQ126" s="2">
        <f>((((((((($A126*2)/PI())/2)+('Calcification Rates'!$F$31+'Calcification Rates'!$G$31))^2)*PI())/2))-((((((($A126*2)/PI())/2)^2)*PI())/2)))*('Calcification Rates'!$H$31+'Calcification Rates'!$I$31)</f>
        <v>600.18601774575484</v>
      </c>
      <c r="AR126" s="2">
        <f>(2*'Calcification Rates'!$F$32*'Calcification Rates'!$H$32)+0.1*'Calcification Rates'!$F$32*($A126+(2*'Calcification Rates'!$F$32))*'Calcification Rates'!$H$32</f>
        <v>25.68997937454489</v>
      </c>
      <c r="AS126" s="2">
        <f>(2*('Calcification Rates'!$F$32-'Calcification Rates'!$G$32)*('Calcification Rates'!$H$32-'Calcification Rates'!$I$32))+(0.1*('Calcification Rates'!$F$32-'Calcification Rates'!$G$32)*($A126+(2*'Calcification Rates'!$F$32-'Calcification Rates'!$G$32)))*('Calcification Rates'!$H$32-'Calcification Rates'!$I$32)</f>
        <v>14.998979624958931</v>
      </c>
      <c r="AT126" s="2">
        <f>(2*('Calcification Rates'!$F$32+'Calcification Rates'!$G$32)*('Calcification Rates'!$H$32+'Calcification Rates'!$I$32))+(0.1*('Calcification Rates'!$F$32+'Calcification Rates'!$G$32)*($A126+(2*'Calcification Rates'!$F$32+'Calcification Rates'!$G$32)))*('Calcification Rates'!$H$32+'Calcification Rates'!$I$32)</f>
        <v>39.209173542325644</v>
      </c>
      <c r="AU126" s="2">
        <f>((((((((($A126*2)/PI())/2)+'Calcification Rates'!$F$36)^2)*PI())/2))-((((((($A126*2)/PI())/2)^2)*PI())/2)))*'Calcification Rates'!$H$36</f>
        <v>162.17171636499248</v>
      </c>
      <c r="AV126" s="2">
        <f>((((((((($A126*2)/PI())/2)+('Calcification Rates'!$F$36-'Calcification Rates'!$G$36))^2)*PI())/2))-((((((($A126*2)/PI())/2)^2)*PI())/2)))*('Calcification Rates'!$H$36-'Calcification Rates'!$I$36)</f>
        <v>124.58440302448197</v>
      </c>
      <c r="AW126" s="2">
        <f>((((((((($A126*2)/PI())/2)+('Calcification Rates'!$F$36+'Calcification Rates'!$G$36))^2)*PI())/2))-((((((($A126*2)/PI())/2)^2)*PI())/2)))*('Calcification Rates'!$H$36+'Calcification Rates'!$I$36)</f>
        <v>203.92596729876166</v>
      </c>
      <c r="AX126" s="2">
        <f>$A126*'Calcification Rates'!$F$37*'Calcification Rates'!$H$37</f>
        <v>160.25693511784513</v>
      </c>
      <c r="AY126" s="2">
        <f>$A126*('Calcification Rates'!$F$37-'Calcification Rates'!$G$37)*('Calcification Rates'!$H$37-'Calcification Rates'!$I$37)</f>
        <v>123.36072760309365</v>
      </c>
      <c r="AZ126" s="2">
        <f>$A126*('Calcification Rates'!$F$37+'Calcification Rates'!$G$37)*('Calcification Rates'!$H$37+'Calcification Rates'!$I$37)</f>
        <v>201.11500254328132</v>
      </c>
      <c r="BA126" s="2">
        <f>$A126*'Calcification Rates'!$F$38*'Calcification Rates'!$H$38</f>
        <v>238.51094133333336</v>
      </c>
      <c r="BB126" s="2">
        <f>$A126*('Calcification Rates'!$F$38-'Calcification Rates'!$G$38)*('Calcification Rates'!$H$38-'Calcification Rates'!$I$38)</f>
        <v>181.9856615757576</v>
      </c>
      <c r="BC126" s="2">
        <f>$A126*('Calcification Rates'!$F$38+'Calcification Rates'!$G$38)*('Calcification Rates'!$H$38+'Calcification Rates'!$I$38)</f>
        <v>301.62318000000005</v>
      </c>
      <c r="BD126" s="2">
        <f>(2*'Calcification Rates'!$F$39*'Calcification Rates'!$H$39)+0.1*'Calcification Rates'!$F$39*(AN126+(2*'Calcification Rates'!$F$39))*'Calcification Rates'!$H$39</f>
        <v>10.813900018525679</v>
      </c>
      <c r="BE126" s="2">
        <f>(2*('Calcification Rates'!$F$39-'Calcification Rates'!$G$39)*('Calcification Rates'!$H$39-'Calcification Rates'!$I$39))+(0.1*('Calcification Rates'!$F$39-'Calcification Rates'!$G$39)*(AN126+(2*'Calcification Rates'!$F$39-'Calcification Rates'!$G$39)))*('Calcification Rates'!$H$39-'Calcification Rates'!$I$39)</f>
        <v>6.2945053968376463</v>
      </c>
      <c r="BF126" s="2">
        <f>(2*('Calcification Rates'!$F$39+'Calcification Rates'!$G$39)*('Calcification Rates'!$H$39+'Calcification Rates'!$I$39))+(0.1*('Calcification Rates'!$F$39+'Calcification Rates'!$G$39)*(AN126+(2*'Calcification Rates'!$F$39+'Calcification Rates'!$G$39)))*('Calcification Rates'!$H$39+'Calcification Rates'!$I$39)</f>
        <v>16.554468010604708</v>
      </c>
      <c r="BG126" s="2">
        <f>((((((((($A126*2)/PI())/2)+'Calcification Rates'!$F$40)^2)*PI())/2))-((((((($A126*2)/PI())/2)^2)*PI())/2)))*'Calcification Rates'!$H$40</f>
        <v>162.17171636499248</v>
      </c>
      <c r="BH126" s="2">
        <f>((((((((($A126*2)/PI())/2)+('Calcification Rates'!$F$40-'Calcification Rates'!$G$40))^2)*PI())/2))-((((((($A126*2)/PI())/2)^2)*PI())/2)))*('Calcification Rates'!$H$40-'Calcification Rates'!$I$40)</f>
        <v>124.58440302448197</v>
      </c>
      <c r="BI126" s="2">
        <f>((((((((($A126*2)/PI())/2)+('Calcification Rates'!$F$40+'Calcification Rates'!$G$40))^2)*PI())/2))-((((((($A126*2)/PI())/2)^2)*PI())/2)))*('Calcification Rates'!$H$40+'Calcification Rates'!$I$40)</f>
        <v>203.92596729876166</v>
      </c>
      <c r="BJ126" s="2">
        <f>((((((((($A126*2)/PI())/2)+'Calcification Rates'!$F$41)^2)*PI())/2))-((((((($A126*2)/PI())/2)^2)*PI())/2)))*'Calcification Rates'!$H$41</f>
        <v>186.66228540512225</v>
      </c>
      <c r="BK126" s="2">
        <f>((((((((($A126*2)/PI())/2)+('Calcification Rates'!$F$41-'Calcification Rates'!$G$41))^2)*PI())/2))-((((((($A126*2)/PI())/2)^2)*PI())/2)))*('Calcification Rates'!$H$41-'Calcification Rates'!$I$41)</f>
        <v>150.05587694119313</v>
      </c>
      <c r="BL126" s="2">
        <f>((((((((($A126*2)/PI())/2)+('Calcification Rates'!$F$41+'Calcification Rates'!$G$41))^2)*PI())/2))-((((((($A126*2)/PI())/2)^2)*PI())/2)))*('Calcification Rates'!$H$41+'Calcification Rates'!$I$41)</f>
        <v>226.83570459657295</v>
      </c>
      <c r="BM126" s="2">
        <f>((((1-'Calcification Rates'!$J$42)*$A126)*'Calcification Rates'!$F$42*0.1)+('Calcification Rates'!$J$42*$A126*'Calcification Rates'!$F$42))*'Calcification Rates'!$H$42</f>
        <v>48.645486965635435</v>
      </c>
      <c r="BN126" s="2">
        <f>((((1-'Calcification Rates'!$J$42)*BI126)*(('Calcification Rates'!$F$42-'Calcification Rates'!$G$42)*0.1))+('Calcification Rates'!$J$42*BI126*('Calcification Rates'!$F$42-'Calcification Rates'!$G$42)))*('Calcification Rates'!$H$42-'Calcification Rates'!$I$42)</f>
        <v>60.316605288843469</v>
      </c>
      <c r="BO126" s="2">
        <f>((((1-'Calcification Rates'!$J$42)*BI126)*(('Calcification Rates'!$F$42+'Calcification Rates'!$G$42)*0.1))+('Calcification Rates'!$J$42*BI126*('Calcification Rates'!$F$42+'Calcification Rates'!$G$42)))*('Calcification Rates'!$H$42+'Calcification Rates'!$I$42)</f>
        <v>102.19360879917481</v>
      </c>
      <c r="BP126" s="2">
        <f>(2*'Calcification Rates'!$F$43*'Calcification Rates'!$H$43)+0.1*'Calcification Rates'!$F$43*($A126+(2*'Calcification Rates'!$F$43))*'Calcification Rates'!$H$43</f>
        <v>25.68997937454489</v>
      </c>
      <c r="BQ126" s="2">
        <f>(2*('Calcification Rates'!$F$43-'Calcification Rates'!$G$43)*('Calcification Rates'!$H$43-'Calcification Rates'!$I$43))+(0.1*('Calcification Rates'!$F$43-'Calcification Rates'!$G$43)*($A126+(2*'Calcification Rates'!$F$43-'Calcification Rates'!$G$43)))*('Calcification Rates'!$H$43-'Calcification Rates'!$I$43)</f>
        <v>14.998979624958931</v>
      </c>
      <c r="BR126" s="2">
        <f>(2*('Calcification Rates'!$F$43+'Calcification Rates'!$G$43)*('Calcification Rates'!$H$43+'Calcification Rates'!$I$43))+(0.1*('Calcification Rates'!$F$43+'Calcification Rates'!$G$43)*($A126+(2*'Calcification Rates'!$F$43+'Calcification Rates'!$G$43)))*('Calcification Rates'!$H$43+'Calcification Rates'!$I$43)</f>
        <v>39.209173542325644</v>
      </c>
      <c r="BS126" s="2">
        <f>$A126*'Calcification Rates'!$F$44*'Calcification Rates'!$H$44</f>
        <v>197.94230222222222</v>
      </c>
      <c r="BT126" s="2">
        <f>$A126*('Calcification Rates'!$F$44-'Calcification Rates'!$G$44)*('Calcification Rates'!$H$44-'Calcification Rates'!$I$44)</f>
        <v>147.29819002055646</v>
      </c>
      <c r="BU126" s="2">
        <f>$A126*('Calcification Rates'!$F$44+'Calcification Rates'!$G$44)*('Calcification Rates'!$H$44+'Calcification Rates'!$I$44)</f>
        <v>254.2763312527527</v>
      </c>
      <c r="BV126" s="2">
        <f>(2*'Calcification Rates'!$F$45*'Calcification Rates'!$H$45)+0.1*'Calcification Rates'!$F$45*($A126+(2*'Calcification Rates'!$F$45))*'Calcification Rates'!$H$45</f>
        <v>25.68997937454489</v>
      </c>
      <c r="BW126" s="2">
        <f>(2*('Calcification Rates'!$F$45-'Calcification Rates'!$G$45)*('Calcification Rates'!$H$45-'Calcification Rates'!$I$45))+(0.1*('Calcification Rates'!$F$45-'Calcification Rates'!$G$45)*($A126+(2*'Calcification Rates'!$F$45-'Calcification Rates'!$G$45)))*('Calcification Rates'!$H$45-'Calcification Rates'!$I$45)</f>
        <v>14.998979624958931</v>
      </c>
      <c r="BX126" s="2">
        <f>(2*('Calcification Rates'!$F$45+'Calcification Rates'!$G$45)*('Calcification Rates'!$H$45+'Calcification Rates'!$I$45))+(0.1*('Calcification Rates'!$F$45+'Calcification Rates'!$G$45)*($A126+(2*'Calcification Rates'!$F$45+'Calcification Rates'!$G$45)))*('Calcification Rates'!$H$45+'Calcification Rates'!$I$45)</f>
        <v>39.209173542325644</v>
      </c>
      <c r="BY126" s="2">
        <f>$A126*'Calcification Rates'!$F$46*'Calcification Rates'!$H$46</f>
        <v>50.294400000000003</v>
      </c>
      <c r="BZ126" s="2">
        <f>$A126*('Calcification Rates'!$F$46-'Calcification Rates'!$G$46)*('Calcification Rates'!$H$46-'Calcification Rates'!$I$46)</f>
        <v>38.790300000000002</v>
      </c>
      <c r="CA126" s="2">
        <f>$A126*('Calcification Rates'!$F$46+'Calcification Rates'!$G$46)*('Calcification Rates'!$H$46+'Calcification Rates'!$I$46)</f>
        <v>62.970300000000009</v>
      </c>
      <c r="CB126" s="2">
        <f>(2*'Calcification Rates'!$F$47*'Calcification Rates'!$H$47)+0.1*'Calcification Rates'!$F$47*(BL126+(2*'Calcification Rates'!$F$47))*'Calcification Rates'!$H$47</f>
        <v>43.731932332444238</v>
      </c>
      <c r="CC126" s="2">
        <f>(2*('Calcification Rates'!$F$47-'Calcification Rates'!$G$47)*('Calcification Rates'!$H$47-'Calcification Rates'!$I$47))+(0.1*('Calcification Rates'!$F$47-'Calcification Rates'!$G$47)*(BL126+(2*'Calcification Rates'!$F$47-'Calcification Rates'!$G$47)))*('Calcification Rates'!$H$47-'Calcification Rates'!$I$47)</f>
        <v>25.555908691317214</v>
      </c>
      <c r="CD126" s="2">
        <f>(2*('Calcification Rates'!$F$47+'Calcification Rates'!$G$47)*('Calcification Rates'!$H$47+'Calcification Rates'!$I$47))+(0.1*('Calcification Rates'!$F$47+'Calcification Rates'!$G$47)*(BL126+(2*'Calcification Rates'!$F$47+'Calcification Rates'!$G$47)))*('Calcification Rates'!$H$47+'Calcification Rates'!$I$47)</f>
        <v>66.685171867985801</v>
      </c>
      <c r="CE126" s="2">
        <f>(2*'Calcification Rates'!$F$48*'Calcification Rates'!$H$48)+0.1*'Calcification Rates'!$F$48*($A126+(2*'Calcification Rates'!$F$48))*'Calcification Rates'!$H$48</f>
        <v>25.68997937454489</v>
      </c>
      <c r="CF126" s="2">
        <f>(2*('Calcification Rates'!$F$48-'Calcification Rates'!$G$48)*('Calcification Rates'!$H$48-'Calcification Rates'!$I$48))+(0.1*('Calcification Rates'!$F$48-'Calcification Rates'!$G$48)*($A126+(2*'Calcification Rates'!$F$48-'Calcification Rates'!$G$48)))*('Calcification Rates'!$H$48-'Calcification Rates'!$I$48)</f>
        <v>14.998979624958931</v>
      </c>
      <c r="CG126" s="2">
        <f>(2*('Calcification Rates'!$F$48+'Calcification Rates'!$G$48)*('Calcification Rates'!$H$48+'Calcification Rates'!$I$48))+(0.1*('Calcification Rates'!$F$48+'Calcification Rates'!$G$48)*($A126+(2*'Calcification Rates'!$F$48+'Calcification Rates'!$G$48)))*('Calcification Rates'!$H$48+'Calcification Rates'!$I$48)</f>
        <v>39.209173542325644</v>
      </c>
      <c r="CH126" s="2">
        <f>((((1-'Calcification Rates'!$J$52)*$A126)*'Calcification Rates'!$F$52*0.1)+('Calcification Rates'!$J$52*$A126*'Calcification Rates'!$F$52))*'Calcification Rates'!$H$52</f>
        <v>274.61891631999993</v>
      </c>
      <c r="CI126" s="2">
        <f>((((1-'Calcification Rates'!$J$52)*$A126)*(('Calcification Rates'!$F$52-'Calcification Rates'!$G$52)*0.1))+('Calcification Rates'!$J$52*$A126*('Calcification Rates'!$F$52-'Calcification Rates'!$G$52)))*('Calcification Rates'!$H$52-'Calcification Rates'!$I$52)</f>
        <v>179.76940521850307</v>
      </c>
      <c r="CJ126" s="2">
        <f>((((1-'Calcification Rates'!$J$52)*$A126)*(('Calcification Rates'!$F$52+'Calcification Rates'!$G$52)*0.1))+('Calcification Rates'!$J$52*$A126*('Calcification Rates'!$F$52+'Calcification Rates'!$G$52)))*('Calcification Rates'!$H$52+'Calcification Rates'!$I$52)</f>
        <v>388.52393638839737</v>
      </c>
      <c r="CK126" s="2">
        <f>((((1-'Calcification Rates'!$J$53)*$A126)*'Calcification Rates'!$F$53*0.1)+('Calcification Rates'!$J$53*$A126*'Calcification Rates'!$F$53))*'Calcification Rates'!$H$53</f>
        <v>328.63278699781824</v>
      </c>
      <c r="CL126" s="2">
        <f>((((1-'Calcification Rates'!$J$53)*$A126)*(('Calcification Rates'!$F$53-'Calcification Rates'!$G$53)*0.1))+('Calcification Rates'!$J$53*$A126*('Calcification Rates'!$F$53-'Calcification Rates'!$G$53)))*('Calcification Rates'!$H$53-'Calcification Rates'!$I$53)</f>
        <v>227.44209069837567</v>
      </c>
      <c r="CM126" s="2">
        <f>((((1-'Calcification Rates'!$J$53)*$A126)*(('Calcification Rates'!$F$53+'Calcification Rates'!$G$53)*0.1))+('Calcification Rates'!$J$53*$A126*('Calcification Rates'!$F$53+'Calcification Rates'!$G$53)))*('Calcification Rates'!$H$53+'Calcification Rates'!$I$53)</f>
        <v>448.33806366807249</v>
      </c>
      <c r="CN126" s="2">
        <f>((((1-'Calcification Rates'!$J$54)*$A126)*'Calcification Rates'!$F$54*0.1)+('Calcification Rates'!$J$54*$A126*'Calcification Rates'!$F$54))*'Calcification Rates'!$H$54</f>
        <v>280.18545559777579</v>
      </c>
      <c r="CO126" s="2">
        <f>((((1-'Calcification Rates'!$J$54)*$A126)*(('Calcification Rates'!$F$54-'Calcification Rates'!$G$54)*0.1))+('Calcification Rates'!$J$54*$A126*('Calcification Rates'!$F$54-'Calcification Rates'!$G$54)))*('Calcification Rates'!$H$54-'Calcification Rates'!$I$54)</f>
        <v>200.39940117233118</v>
      </c>
      <c r="CP126" s="2">
        <f>((((1-'Calcification Rates'!$J$54)*$A126)*(('Calcification Rates'!$F$54+'Calcification Rates'!$G$54)*0.1))+('Calcification Rates'!$J$54*$A126*('Calcification Rates'!$F$54+'Calcification Rates'!$G$54)))*('Calcification Rates'!$H$54+'Calcification Rates'!$I$54)</f>
        <v>372.65323172977571</v>
      </c>
      <c r="CQ126" s="2">
        <f>((((1-'Calcification Rates'!$J$55)*$A126)*'Calcification Rates'!$F$55*0.1)+('Calcification Rates'!$J$55*$A126*'Calcification Rates'!$F$55))*'Calcification Rates'!$H$55</f>
        <v>280.20688353958332</v>
      </c>
      <c r="CR126" s="2">
        <f>((((1-'Calcification Rates'!$J$55)*$A126)*(('Calcification Rates'!$F$55-'Calcification Rates'!$G$55)*0.1))+('Calcification Rates'!$J$55*$A126*('Calcification Rates'!$F$55-'Calcification Rates'!$G$55)))*('Calcification Rates'!$H$55-'Calcification Rates'!$I$55)</f>
        <v>204.75446057275965</v>
      </c>
      <c r="CS126" s="2">
        <f>((((1-'Calcification Rates'!$J$55)*$A126)*(('Calcification Rates'!$F$55+'Calcification Rates'!$G$55)*0.1))+('Calcification Rates'!$J$55*$A126*('Calcification Rates'!$F$55+'Calcification Rates'!$G$55)))*('Calcification Rates'!$H$55+'Calcification Rates'!$I$55)</f>
        <v>367.13364078998711</v>
      </c>
      <c r="CT126" s="2">
        <f>((((1-'Calcification Rates'!$J$56)*$A126)*'Calcification Rates'!$F$56*0.1)+('Calcification Rates'!$J$56*$A126*'Calcification Rates'!$F$56))*'Calcification Rates'!$H$56</f>
        <v>270.6506315333333</v>
      </c>
      <c r="CU126" s="2">
        <f>((((1-'Calcification Rates'!$J$56)*$A126)*(('Calcification Rates'!$F$56-'Calcification Rates'!$G$56)*0.1))+('Calcification Rates'!$J$56*$A126*('Calcification Rates'!$F$56-'Calcification Rates'!$G$56)))*('Calcification Rates'!$H$56-'Calcification Rates'!$I$56)</f>
        <v>200.5506112221417</v>
      </c>
      <c r="CV126" s="2">
        <f>((((1-'Calcification Rates'!$J$56)*$A126)*(('Calcification Rates'!$F$56+'Calcification Rates'!$G$56)*0.1))+('Calcification Rates'!$J$56*$A126*('Calcification Rates'!$F$56+'Calcification Rates'!$G$56)))*('Calcification Rates'!$H$56+'Calcification Rates'!$I$56)</f>
        <v>351.05983379327267</v>
      </c>
      <c r="CW126" s="2">
        <f>((((1-'Calcification Rates'!$J$57)*$A126)*'Calcification Rates'!$F$57*0.1)+('Calcification Rates'!$J$57*$A126*'Calcification Rates'!$F$57))*'Calcification Rates'!$H$57</f>
        <v>276.80178224999997</v>
      </c>
      <c r="CX126" s="2">
        <f>((((1-'Calcification Rates'!$J$57)*$A126)*(('Calcification Rates'!$F$57-'Calcification Rates'!$G$57)*0.1))+('Calcification Rates'!$J$57*$A126*('Calcification Rates'!$F$57-'Calcification Rates'!$G$57)))*('Calcification Rates'!$H$57-'Calcification Rates'!$I$57)</f>
        <v>181.26689860462804</v>
      </c>
      <c r="CY126" s="2">
        <f>((((1-'Calcification Rates'!$J$57)*$A126)*(('Calcification Rates'!$F$57+'Calcification Rates'!$G$57)*0.1))+('Calcification Rates'!$J$57*$A126*('Calcification Rates'!$F$57+'Calcification Rates'!$G$57)))*('Calcification Rates'!$H$57+'Calcification Rates'!$I$57)</f>
        <v>389.51863580995138</v>
      </c>
      <c r="CZ126" s="2">
        <f>((((1-'Calcification Rates'!$J$58)*$A126)*'Calcification Rates'!$F$58*0.1)+('Calcification Rates'!$J$58*$A126*'Calcification Rates'!$F$58))*'Calcification Rates'!$H$58</f>
        <v>280.18545559777579</v>
      </c>
      <c r="DA126" s="2">
        <f>((((1-'Calcification Rates'!$J$58)*$A126)*(('Calcification Rates'!$F$58-'Calcification Rates'!$G$58)*0.1))+('Calcification Rates'!$J$58*$A126*('Calcification Rates'!$F$58-'Calcification Rates'!$G$58)))*('Calcification Rates'!$H$58-'Calcification Rates'!$I$58)</f>
        <v>200.39940117233118</v>
      </c>
      <c r="DB126" s="2">
        <f>((((1-'Calcification Rates'!$J$58)*$A126)*(('Calcification Rates'!$F$58+'Calcification Rates'!$G$58)*0.1))+('Calcification Rates'!$J$58*$A126*('Calcification Rates'!$F$58+'Calcification Rates'!$G$58)))*('Calcification Rates'!$H$58+'Calcification Rates'!$I$58)</f>
        <v>372.65323172977571</v>
      </c>
      <c r="DC126" s="2">
        <f>((((1-'Calcification Rates'!$J$59)*$A126)*'Calcification Rates'!$F$59*0.1)+('Calcification Rates'!$J$59*$A126*'Calcification Rates'!$F$59))*'Calcification Rates'!$H$59</f>
        <v>232.26992544000001</v>
      </c>
      <c r="DD126" s="2">
        <f>((((1-'Calcification Rates'!$J$59)*$A126)*(('Calcification Rates'!$F$59-'Calcification Rates'!$G$59)*0.1))+('Calcification Rates'!$J$59*$A126*('Calcification Rates'!$F$59-'Calcification Rates'!$G$59)))*('Calcification Rates'!$H$59-'Calcification Rates'!$I$59)</f>
        <v>180.18337079999998</v>
      </c>
      <c r="DE126" s="2">
        <f>((((1-'Calcification Rates'!$J$59)*$A126)*(('Calcification Rates'!$F$59+'Calcification Rates'!$G$59)*0.1))+('Calcification Rates'!$J$59*$A126*('Calcification Rates'!$F$59+'Calcification Rates'!$G$59)))*('Calcification Rates'!$H$59+'Calcification Rates'!$I$59)</f>
        <v>289.29551664000002</v>
      </c>
      <c r="DF126" s="2">
        <f>((((1-'Calcification Rates'!$J$60)*$A126)*'Calcification Rates'!$F$60*0.1)+('Calcification Rates'!$J$60*$A126*'Calcification Rates'!$F$60))*'Calcification Rates'!$H$60</f>
        <v>301.75726785365856</v>
      </c>
      <c r="DG126" s="2">
        <f>((((1-'Calcification Rates'!$J$60)*$A126)*(('Calcification Rates'!$F$60-'Calcification Rates'!$G$60)*0.1))+('Calcification Rates'!$J$60*$A126*('Calcification Rates'!$F$60-'Calcification Rates'!$G$60)))*('Calcification Rates'!$H$60-'Calcification Rates'!$I$60)</f>
        <v>230.54612697090204</v>
      </c>
      <c r="DH126" s="2">
        <f>((((1-'Calcification Rates'!$J$60)*$A126)*(('Calcification Rates'!$F$60+'Calcification Rates'!$G$60)*0.1))+('Calcification Rates'!$J$60*$A126*('Calcification Rates'!$F$60+'Calcification Rates'!$G$60)))*('Calcification Rates'!$H$60+'Calcification Rates'!$I$60)</f>
        <v>382.25997435064608</v>
      </c>
      <c r="DI126" s="2">
        <f>((((1-'Calcification Rates'!$J$61)*$A126)*'Calcification Rates'!$F$61*0.1)+('Calcification Rates'!$J$61*$A126*'Calcification Rates'!$F$61))*'Calcification Rates'!$H$61</f>
        <v>280.18545559777579</v>
      </c>
      <c r="DJ126" s="2">
        <f>((((1-'Calcification Rates'!$J$61)*$A126)*(('Calcification Rates'!$F$61-'Calcification Rates'!$G$61)*0.1))+('Calcification Rates'!$J$61*$A126*('Calcification Rates'!$F$61-'Calcification Rates'!$G$61)))*('Calcification Rates'!$H$61-'Calcification Rates'!$I$61)</f>
        <v>200.39940117233118</v>
      </c>
      <c r="DK126" s="2">
        <f>((((1-'Calcification Rates'!$J$61)*$A126)*(('Calcification Rates'!$F$61+'Calcification Rates'!$G$61)*0.1))+('Calcification Rates'!$J$61*$A126*('Calcification Rates'!$F$61+'Calcification Rates'!$G$61)))*('Calcification Rates'!$H$61+'Calcification Rates'!$I$61)</f>
        <v>372.65323172977571</v>
      </c>
      <c r="DL126" s="2">
        <f>(2*'Calcification Rates'!$F$62*'Calcification Rates'!$H$62)+0.1*'Calcification Rates'!$F$62*(CV126+(2*'Calcification Rates'!$F$62))*'Calcification Rates'!$H$62</f>
        <v>65.526365540203471</v>
      </c>
      <c r="DM126" s="2">
        <f>(2*('Calcification Rates'!$F$62-'Calcification Rates'!$G$62)*('Calcification Rates'!$H$62-'Calcification Rates'!$I$62))+(0.1*('Calcification Rates'!$F$62-'Calcification Rates'!$G$62)*(CV126+(2*'Calcification Rates'!$F$62-'Calcification Rates'!$G$62)))*('Calcification Rates'!$H$62-'Calcification Rates'!$I$62)</f>
        <v>38.308535081192595</v>
      </c>
      <c r="DN126" s="2">
        <f>(2*('Calcification Rates'!$F$62+'Calcification Rates'!$G$62)*('Calcification Rates'!$H$62+'Calcification Rates'!$I$62))+(0.1*('Calcification Rates'!$F$62+'Calcification Rates'!$G$62)*(CV126+(2*'Calcification Rates'!$F$62+'Calcification Rates'!$G$62)))*('Calcification Rates'!$H$62+'Calcification Rates'!$I$62)</f>
        <v>99.875803265953166</v>
      </c>
      <c r="DO126" s="2">
        <f>((((((((($A126*2)/PI())/2)+'Calcification Rates'!$F$63)^2)*PI())/2))-((((((($A126*2)/PI())/2)^2)*PI())/2)))*'Calcification Rates'!$H$63</f>
        <v>131.57451764881415</v>
      </c>
      <c r="DP126" s="2">
        <f>((((((((($A126*2)/PI())/2)+('Calcification Rates'!$F$63-'Calcification Rates'!$G$63))^2)*PI())/2))-((((((($A126*2)/PI())/2)^2)*PI())/2)))*('Calcification Rates'!$H$63-'Calcification Rates'!$I$63)</f>
        <v>96.997434790502197</v>
      </c>
      <c r="DQ126" s="2">
        <f>((((((((($A126*2)/PI())/2)+('Calcification Rates'!$F$63+'Calcification Rates'!$G$63))^2)*PI())/2))-((((((($A126*2)/PI())/2)^2)*PI())/2)))*('Calcification Rates'!$H$63+'Calcification Rates'!$I$63)</f>
        <v>169.97714847563992</v>
      </c>
      <c r="DR126" s="2">
        <f>(2*'Calcification Rates'!$F$64*'Calcification Rates'!$H$64)+0.1*'Calcification Rates'!$F$64*($A126+(2*'Calcification Rates'!$F$64))*'Calcification Rates'!$H$64</f>
        <v>25.68997937454489</v>
      </c>
      <c r="DS126" s="2">
        <f>(2*('Calcification Rates'!$F$64-'Calcification Rates'!$G$64)*('Calcification Rates'!$H$64-'Calcification Rates'!$I$64))+(0.1*('Calcification Rates'!$F$64-'Calcification Rates'!$G$64)*($A126+(2*'Calcification Rates'!$F$64-'Calcification Rates'!$G$64)))*('Calcification Rates'!$H$64-'Calcification Rates'!$I$64)</f>
        <v>14.998979624958931</v>
      </c>
      <c r="DT126" s="2">
        <f>(2*('Calcification Rates'!$F$64+'Calcification Rates'!$G$64)*('Calcification Rates'!$H$64+'Calcification Rates'!$I$64))+(0.1*('Calcification Rates'!$F$64+'Calcification Rates'!$G$64)*($A126+(2*'Calcification Rates'!$F$64+'Calcification Rates'!$G$64)))*('Calcification Rates'!$H$64+'Calcification Rates'!$I$64)</f>
        <v>39.209173542325644</v>
      </c>
      <c r="DU126" s="2">
        <f>((((((((($A126*2)/PI())/2)+'Calcification Rates'!$F$65)^2)*PI())/2))-((((((($A126*2)/PI())/2)^2)*PI())/2)))*'Calcification Rates'!$H$65</f>
        <v>131.57451764881415</v>
      </c>
      <c r="DV126" s="2">
        <f>((((((((($A126*2)/PI())/2)+('Calcification Rates'!$F$65-'Calcification Rates'!$G$65))^2)*PI())/2))-((((((($A126*2)/PI())/2)^2)*PI())/2)))*('Calcification Rates'!$H$65-'Calcification Rates'!$I$65)</f>
        <v>96.997434790502197</v>
      </c>
      <c r="DW126" s="2">
        <f>((((((((($A126*2)/PI())/2)+('Calcification Rates'!$F$65+'Calcification Rates'!$G$65))^2)*PI())/2))-((((((($A126*2)/PI())/2)^2)*PI())/2)))*('Calcification Rates'!$H$65+'Calcification Rates'!$I$65)</f>
        <v>169.97714847563992</v>
      </c>
      <c r="DX126" s="2">
        <f>(2*'Calcification Rates'!$F$66*'Calcification Rates'!$H$66)+0.1*'Calcification Rates'!$F$66*(DH126+(2*'Calcification Rates'!$F$66))*'Calcification Rates'!$H$66</f>
        <v>71.000256835296881</v>
      </c>
      <c r="DY126" s="2">
        <f>(2*('Calcification Rates'!$F$66-'Calcification Rates'!$G$66)*('Calcification Rates'!$H$66-'Calcification Rates'!$I$66))+(0.1*('Calcification Rates'!$F$66-'Calcification Rates'!$G$66)*(DH126+(2*'Calcification Rates'!$F$66-'Calcification Rates'!$G$66)))*('Calcification Rates'!$H$66-'Calcification Rates'!$I$66)</f>
        <v>41.511485574085661</v>
      </c>
      <c r="DZ126" s="2">
        <f>(2*('Calcification Rates'!$F$66+'Calcification Rates'!$G$66)*('Calcification Rates'!$H$66+'Calcification Rates'!$I$66))+(0.1*('Calcification Rates'!$F$66+'Calcification Rates'!$G$66)*(DH126+(2*'Calcification Rates'!$F$66+'Calcification Rates'!$G$66)))*('Calcification Rates'!$H$66+'Calcification Rates'!$I$66)</f>
        <v>108.21196445702768</v>
      </c>
      <c r="EA126" s="2">
        <f>((((((((($A126*2)/PI())/2)+'Calcification Rates'!$F$67)^2)*PI())/2))-((((((($A126*2)/PI())/2)^2)*PI())/2)))*'Calcification Rates'!$H$67</f>
        <v>131.57451764881415</v>
      </c>
      <c r="EB126" s="2">
        <f>((((((((($A126*2)/PI())/2)+('Calcification Rates'!$F$67-'Calcification Rates'!$G$67))^2)*PI())/2))-((((((($A126*2)/PI())/2)^2)*PI())/2)))*('Calcification Rates'!$H$67-'Calcification Rates'!$I$67)</f>
        <v>96.997434790502197</v>
      </c>
      <c r="EC126" s="2">
        <f>((((((((($A126*2)/PI())/2)+('Calcification Rates'!$F$67+'Calcification Rates'!$G$67))^2)*PI())/2))-((((((($A126*2)/PI())/2)^2)*PI())/2)))*('Calcification Rates'!$H$67+'Calcification Rates'!$I$67)</f>
        <v>169.97714847563992</v>
      </c>
      <c r="ED126" s="2">
        <f>((((((((($A126*2)/PI())/2)+'Calcification Rates'!$F$68)^2)*PI())/2))-((((((($A126*2)/PI())/2)^2)*PI())/2)))*'Calcification Rates'!$H$68</f>
        <v>131.57451764881415</v>
      </c>
      <c r="EE126" s="2">
        <f>((((((((($A126*2)/PI())/2)+('Calcification Rates'!$F$68-'Calcification Rates'!$G$68))^2)*PI())/2))-((((((($A126*2)/PI())/2)^2)*PI())/2)))*('Calcification Rates'!$H$68-'Calcification Rates'!$I$68)</f>
        <v>96.997434790502197</v>
      </c>
      <c r="EF126" s="2">
        <f>((((((((($A126*2)/PI())/2)+('Calcification Rates'!$F$68+'Calcification Rates'!$G$68))^2)*PI())/2))-((((((($A126*2)/PI())/2)^2)*PI())/2)))*('Calcification Rates'!$H$68+'Calcification Rates'!$I$68)</f>
        <v>169.97714847563992</v>
      </c>
      <c r="EG126" s="2">
        <f>((((1-'Calcification Rates'!$J$69)*$A126)*'Calcification Rates'!$F$69*0.1)+('Calcification Rates'!$J$69*$A126*'Calcification Rates'!$F$69))*'Calcification Rates'!$H$69</f>
        <v>38.058941800000007</v>
      </c>
      <c r="EH126" s="2">
        <f>((((1-'Calcification Rates'!$J$69)*EC126)*(('Calcification Rates'!$F$69-'Calcification Rates'!$G$69)*0.1))+('Calcification Rates'!$J$69*EC126*('Calcification Rates'!$F$69-'Calcification Rates'!$G$69)))*('Calcification Rates'!$H$69-'Calcification Rates'!$I$69)</f>
        <v>38.552129429870519</v>
      </c>
      <c r="EI126" s="2">
        <f>((((1-'Calcification Rates'!$J$69)*EC126)*(('Calcification Rates'!$F$69+'Calcification Rates'!$G$69)*0.1))+('Calcification Rates'!$J$69*EC126*('Calcification Rates'!$F$69+'Calcification Rates'!$G$69)))*('Calcification Rates'!$H$69+'Calcification Rates'!$I$69)</f>
        <v>67.237634711546775</v>
      </c>
      <c r="EJ126" s="2">
        <f>(2*'Calcification Rates'!$F$70*'Calcification Rates'!$H$70)+0.1*'Calcification Rates'!$F$70*(DT126+(2*'Calcification Rates'!$F$70))*'Calcification Rates'!$H$70</f>
        <v>10.813900018525679</v>
      </c>
      <c r="EK126" s="2">
        <f>(2*('Calcification Rates'!$F$70-'Calcification Rates'!$G$70)*('Calcification Rates'!$H$70-'Calcification Rates'!$I$70))+(0.1*('Calcification Rates'!$F$70-'Calcification Rates'!$G$70)*(DT126+(2*'Calcification Rates'!$F$70-'Calcification Rates'!$G$70)))*('Calcification Rates'!$H$70-'Calcification Rates'!$I$70)</f>
        <v>6.2945053968376463</v>
      </c>
      <c r="EL126" s="2">
        <f>(2*('Calcification Rates'!$F$70+'Calcification Rates'!$G$70)*('Calcification Rates'!$H$70+'Calcification Rates'!$I$70))+(0.1*('Calcification Rates'!$F$70+'Calcification Rates'!$G$70)*(DT126+(2*'Calcification Rates'!$F$70+'Calcification Rates'!$G$70)))*('Calcification Rates'!$H$70+'Calcification Rates'!$I$70)</f>
        <v>16.554468010604708</v>
      </c>
      <c r="EM126" s="2">
        <f>((((1-'Calcification Rates'!$J$71)*$A126)*'Calcification Rates'!$F$71*0.1)+('Calcification Rates'!$J$71*$A126*'Calcification Rates'!$F$71))*'Calcification Rates'!$H$71</f>
        <v>280.18545559777579</v>
      </c>
      <c r="EN126" s="2">
        <f>((((1-'Calcification Rates'!$J$71)*$A126)*(('Calcification Rates'!$F$71-'Calcification Rates'!$G$71)*0.1))+('Calcification Rates'!$J$71*$A126*('Calcification Rates'!$F$71-'Calcification Rates'!$G$71)))*('Calcification Rates'!$H$71-'Calcification Rates'!$I$71)</f>
        <v>200.39940117233118</v>
      </c>
      <c r="EO126" s="2">
        <f>((((1-'Calcification Rates'!$J$71)*$A126)*(('Calcification Rates'!$F$71+'Calcification Rates'!$G$71)*0.1))+('Calcification Rates'!$J$71*$A126*('Calcification Rates'!$F$71+'Calcification Rates'!$G$71)))*('Calcification Rates'!$H$71+'Calcification Rates'!$I$71)</f>
        <v>372.65323172977571</v>
      </c>
      <c r="EP126" s="2">
        <f>(2*'Calcification Rates'!$F$72*'Calcification Rates'!$H$72)+0.1*'Calcification Rates'!$F$72*($A126+(2*'Calcification Rates'!$F$72))*'Calcification Rates'!$H$72</f>
        <v>25.68997937454489</v>
      </c>
      <c r="EQ126" s="2">
        <f>(2*('Calcification Rates'!$F$72-'Calcification Rates'!$G$72)*('Calcification Rates'!$H$72-'Calcification Rates'!$I$72))+(0.1*('Calcification Rates'!$F$72-'Calcification Rates'!$G$72)*($A126+(2*'Calcification Rates'!$F$72-'Calcification Rates'!$G$72)))*('Calcification Rates'!$H$72-'Calcification Rates'!$I$72)</f>
        <v>14.998979624958931</v>
      </c>
      <c r="ER126" s="2">
        <f>(2*('Calcification Rates'!$F$72+'Calcification Rates'!$G$72)*('Calcification Rates'!$H$72+'Calcification Rates'!$I$72))+(0.1*('Calcification Rates'!$F$72+'Calcification Rates'!$G$72)*($A126+(2*'Calcification Rates'!$F$72+'Calcification Rates'!$G$72)))*('Calcification Rates'!$H$72+'Calcification Rates'!$I$72)</f>
        <v>39.209173542325644</v>
      </c>
      <c r="ES126" s="2">
        <f>$A126*'Calcification Rates'!$F$73*'Calcification Rates'!$H$73</f>
        <v>167.40000000000003</v>
      </c>
      <c r="ET126" s="2">
        <f>$A126*('Calcification Rates'!$F$73-'Calcification Rates'!$G$73)*('Calcification Rates'!$H$73-'Calcification Rates'!$I$73)</f>
        <v>117.20356000000001</v>
      </c>
      <c r="EU126" s="2">
        <f>$A126*('Calcification Rates'!$F$73+'Calcification Rates'!$G$73)*('Calcification Rates'!$H$73+'Calcification Rates'!$I$73)</f>
        <v>226.47856000000002</v>
      </c>
      <c r="EV126" s="2">
        <f>(2*'Calcification Rates'!$F$74*'Calcification Rates'!$H$74)+0.1*'Calcification Rates'!$F$74*($A126+(2*'Calcification Rates'!$F$74))*'Calcification Rates'!$H$74</f>
        <v>25.68997937454489</v>
      </c>
      <c r="EW126" s="2">
        <f>(2*('Calcification Rates'!$F$74-'Calcification Rates'!$G$74)*('Calcification Rates'!$H$74-'Calcification Rates'!$I$74))+(0.1*('Calcification Rates'!$F$74-'Calcification Rates'!$G$74)*($A126+(2*'Calcification Rates'!$F$74-'Calcification Rates'!$G$74)))*('Calcification Rates'!$H$74-'Calcification Rates'!$I$74)</f>
        <v>14.998979624958931</v>
      </c>
      <c r="EX126" s="2">
        <f>(2*('Calcification Rates'!$F$74+'Calcification Rates'!$G$74)*('Calcification Rates'!$H$74+'Calcification Rates'!$I$74))+(0.1*('Calcification Rates'!$F$74+'Calcification Rates'!$G$74)*($A126+(2*'Calcification Rates'!$F$74+'Calcification Rates'!$G$74)))*('Calcification Rates'!$H$74+'Calcification Rates'!$I$74)</f>
        <v>39.209173542325644</v>
      </c>
      <c r="EY126" s="2">
        <f>$A126*'Calcification Rates'!$F$75*'Calcification Rates'!$H$75</f>
        <v>104.54686312925172</v>
      </c>
      <c r="EZ126" s="2">
        <f>$A126*('Calcification Rates'!$F$75-'Calcification Rates'!$G$75)*('Calcification Rates'!$H$75-'Calcification Rates'!$I$75)</f>
        <v>81.158137813713608</v>
      </c>
      <c r="FA126" s="2">
        <f>$A126*('Calcification Rates'!$F$75+'Calcification Rates'!$G$75)*('Calcification Rates'!$H$75+'Calcification Rates'!$I$75)</f>
        <v>130.65559874343111</v>
      </c>
      <c r="FB126" s="2">
        <f>((((1-'Calcification Rates'!$J$76)*$A126)*'Calcification Rates'!$F$76*0.1)+('Calcification Rates'!$J$76*$A126*'Calcification Rates'!$F$76))*'Calcification Rates'!$H$76</f>
        <v>71.580240000000003</v>
      </c>
      <c r="FC126" s="2">
        <f>((((1-'Calcification Rates'!$J$76)*$A126)*(('Calcification Rates'!$F$76-'Calcification Rates'!$G$76)*0.1))+('Calcification Rates'!$J$76*$A126*('Calcification Rates'!$F$76-'Calcification Rates'!$G$76)))*('Calcification Rates'!$H$76-'Calcification Rates'!$I$76)</f>
        <v>50.099805312000001</v>
      </c>
      <c r="FD126" s="2">
        <f>((((1-'Calcification Rates'!$J$76)*$A126)*(('Calcification Rates'!$F$76+'Calcification Rates'!$G$76)*0.1))+('Calcification Rates'!$J$76*$A126*('Calcification Rates'!$F$76+'Calcification Rates'!$G$76)))*('Calcification Rates'!$H$76+'Calcification Rates'!$I$76)</f>
        <v>96.865562111999992</v>
      </c>
      <c r="FE126" s="113">
        <f>$A126*'Calcification Rates'!$F$77*'Calcification Rates'!$H$77</f>
        <v>219.48000000000002</v>
      </c>
      <c r="FF126" s="113">
        <f>$A126*('Calcification Rates'!$F$77-'Calcification Rates'!$G$77)*('Calcification Rates'!$H$77-'Calcification Rates'!$I$77)</f>
        <v>153.37560000000002</v>
      </c>
      <c r="FG126" s="113">
        <f>$A126*('Calcification Rates'!$F$77+'Calcification Rates'!$G$77)*('Calcification Rates'!$H$77+'Calcification Rates'!$I$77)</f>
        <v>297.35200000000009</v>
      </c>
      <c r="FH126" s="113">
        <f>$A126*'Calcification Rates'!$F$81*'Calcification Rates'!$H$81</f>
        <v>22.071999999999999</v>
      </c>
      <c r="FI126" s="113">
        <f>$A126*('Calcification Rates'!$F$81-'Calcification Rates'!$G$81)*('Calcification Rates'!$H$81-'Calcification Rates'!$I$81)</f>
        <v>12.523999999999999</v>
      </c>
      <c r="FJ126" s="113">
        <f>$A126*('Calcification Rates'!$F$81+'Calcification Rates'!$G$81)*('Calcification Rates'!$H$81+'Calcification Rates'!$I$81)</f>
        <v>31.62</v>
      </c>
      <c r="FK126" s="113">
        <f>$A126*'Calcification Rates'!$F$84*'Calcification Rates'!$H$84</f>
        <v>22.071999999999999</v>
      </c>
      <c r="FL126" s="113">
        <f>$A126*('Calcification Rates'!$F$84-'Calcification Rates'!$G$84)*('Calcification Rates'!$H$84-'Calcification Rates'!$I$84)</f>
        <v>12.523999999999999</v>
      </c>
      <c r="FM126" s="113">
        <f>$A126*('Calcification Rates'!$F$84+'Calcification Rates'!$G$84)*('Calcification Rates'!$H$84+'Calcification Rates'!$I$84)</f>
        <v>31.62</v>
      </c>
    </row>
    <row r="127" spans="1:169" x14ac:dyDescent="0.3">
      <c r="A127" s="1">
        <v>125</v>
      </c>
      <c r="B127" s="2">
        <f>((((1-'Calcification Rates'!$J$11)*A127)*'Calcification Rates'!$F$11*0.1)+('Calcification Rates'!$J$11*A127*'Calcification Rates'!$F$11))*'Calcification Rates'!$H$11</f>
        <v>282.44501572356432</v>
      </c>
      <c r="C127" s="2">
        <f>((((1-'Calcification Rates'!$J$11)*A127)*(('Calcification Rates'!$F$11-'Calcification Rates'!$G$11)*0.1))+('Calcification Rates'!$J$11*A127*('Calcification Rates'!$F$11-'Calcification Rates'!$G$11)))*('Calcification Rates'!$H$11-'Calcification Rates'!$I$11)</f>
        <v>202.01552537533388</v>
      </c>
      <c r="D127" s="2">
        <f>((((1-'Calcification Rates'!$J$11)*A127)*(('Calcification Rates'!$F$11+'Calcification Rates'!$G$11)*0.1))+('Calcification Rates'!$J$11*A127*('Calcification Rates'!$F$11+'Calcification Rates'!$G$11)))*('Calcification Rates'!$H$11+'Calcification Rates'!$I$11)</f>
        <v>375.65849972759651</v>
      </c>
      <c r="E127" s="2">
        <f>((((1-'Calcification Rates'!$J$12)*A127)*'Calcification Rates'!$F$12*0.1)+('Calcification Rates'!$J$12*A127*'Calcification Rates'!$F$12))*'Calcification Rates'!$H$12</f>
        <v>49.037789279874438</v>
      </c>
      <c r="F127" s="2">
        <f>((((1-'Calcification Rates'!$J$12)*A127)*(('Calcification Rates'!$F$12-'Calcification Rates'!$G$12)*0.1))+('Calcification Rates'!$J$12*A127*('Calcification Rates'!$F$12-'Calcification Rates'!$G$12)))*('Calcification Rates'!$H$12-'Calcification Rates'!$I$12)</f>
        <v>36.97212160361893</v>
      </c>
      <c r="G127" s="2">
        <f>((((1-'Calcification Rates'!$J$12)*A127)*(('Calcification Rates'!$F$12+'Calcification Rates'!$G$12)*0.1))+('Calcification Rates'!$J$12*A127*('Calcification Rates'!$F$12+'Calcification Rates'!$G$12)))*('Calcification Rates'!$H$12+'Calcification Rates'!$I$12)</f>
        <v>62.641365732408246</v>
      </c>
      <c r="H127" s="2">
        <f>(2*'Calcification Rates'!$F$13*'Calcification Rates'!$H$13)+0.1*'Calcification Rates'!$F$13*(A127+(2*'Calcification Rates'!$F$13))*'Calcification Rates'!$H$13</f>
        <v>25.865423817977046</v>
      </c>
      <c r="I127" s="2">
        <f>(2*('Calcification Rates'!$F$13-'Calcification Rates'!$G$13)*('Calcification Rates'!$H$13-'Calcification Rates'!$I$13))+(0.1*('Calcification Rates'!$F$13-'Calcification Rates'!$G$13)*(A127+(2*'Calcification Rates'!$F$13-'Calcification Rates'!$G$13)))*('Calcification Rates'!$H$13-'Calcification Rates'!$I$13)</f>
        <v>15.101637832123197</v>
      </c>
      <c r="J127" s="2">
        <f>(2*('Calcification Rates'!$F$13+'Calcification Rates'!$G$13)*('Calcification Rates'!$H$13+'Calcification Rates'!$I$13))+(0.1*('Calcification Rates'!$F$13+'Calcification Rates'!$G$13)*(A127+(2*'Calcification Rates'!$F$13+'Calcification Rates'!$G$13)))*('Calcification Rates'!$H$13+'Calcification Rates'!$I$13)</f>
        <v>39.476356992212523</v>
      </c>
      <c r="K127" s="2">
        <f>(2*'Calcification Rates'!$F$14*'Calcification Rates'!$H$14)+0.1*'Calcification Rates'!$F$14*(A127+(2*'Calcification Rates'!$F$14))*'Calcification Rates'!$H$14</f>
        <v>47.971344241086548</v>
      </c>
      <c r="L127" s="2">
        <f>(2*('Calcification Rates'!$F$14-'Calcification Rates'!$G$14)*('Calcification Rates'!$H$14-'Calcification Rates'!$I$14))+(0.1*('Calcification Rates'!$F$14-'Calcification Rates'!$G$14)*(A127+(2*'Calcification Rates'!$F$14-'Calcification Rates'!$G$14)))*('Calcification Rates'!$H$14-'Calcification Rates'!$I$14)</f>
        <v>30.019026794552083</v>
      </c>
      <c r="M127" s="2">
        <f>(2*('Calcification Rates'!$F$14+'Calcification Rates'!$G$14)*('Calcification Rates'!$H$14+'Calcification Rates'!$I$14))+(0.1*('Calcification Rates'!$F$14+'Calcification Rates'!$G$14)*(A127+(2*'Calcification Rates'!$F$14+'Calcification Rates'!$G$14)))*('Calcification Rates'!$H$14+'Calcification Rates'!$I$14)</f>
        <v>70.155732665899137</v>
      </c>
      <c r="N127" s="2">
        <f>((((((((($A127*2)/PI())/2)+'Calcification Rates'!$F$15)^2)*PI())/2))-((((((($A127*2)/PI())/2)^2)*PI())/2)))*'Calcification Rates'!$H$15</f>
        <v>154.84464015504705</v>
      </c>
      <c r="O127" s="2">
        <f>((((((((($A127*2)/PI())/2)+('Calcification Rates'!$F$15-'Calcification Rates'!$G$15))^2)*PI())/2))-((((((($A127*2)/PI())/2)^2)*PI())/2)))*('Calcification Rates'!$H$15-'Calcification Rates'!$I$15)</f>
        <v>118.34439797015493</v>
      </c>
      <c r="P127" s="2">
        <f>((((((((($A127*2)/PI())/2)+('Calcification Rates'!$F$15+'Calcification Rates'!$G$15))^2)*PI())/2))-((((((($A127*2)/PI())/2)^2)*PI())/2)))*('Calcification Rates'!$H$15+'Calcification Rates'!$I$15)</f>
        <v>195.82498436505315</v>
      </c>
      <c r="Q127" s="2">
        <f>(2*'Calcification Rates'!$F$16*'Calcification Rates'!$H$16)+0.1*'Calcification Rates'!$F$16*(A127+(2*'Calcification Rates'!$F$16))*'Calcification Rates'!$H$16</f>
        <v>47.971344241086548</v>
      </c>
      <c r="R127" s="2">
        <f>(2*('Calcification Rates'!$F$16-'Calcification Rates'!$G$16)*('Calcification Rates'!$H$16-'Calcification Rates'!$I$16))+(0.1*('Calcification Rates'!$F$16-'Calcification Rates'!$G$16)*(A127+(2*'Calcification Rates'!$F$16-'Calcification Rates'!$G$16)))*('Calcification Rates'!$H$16-'Calcification Rates'!$I$16)</f>
        <v>30.019026794552083</v>
      </c>
      <c r="S127" s="2">
        <f>(2*('Calcification Rates'!$F$16+'Calcification Rates'!$G$16)*('Calcification Rates'!$H$16+'Calcification Rates'!$I$16))+(0.1*('Calcification Rates'!$F$16+'Calcification Rates'!$G$16)*(A127+(2*'Calcification Rates'!$F$16+'Calcification Rates'!$G$16)))*('Calcification Rates'!$H$16+'Calcification Rates'!$I$16)</f>
        <v>70.155732665899137</v>
      </c>
      <c r="T127" s="2">
        <f>$A127*'Calcification Rates'!$F$17*'Calcification Rates'!$H$17</f>
        <v>153.11156182410437</v>
      </c>
      <c r="U127" s="2">
        <f>$A127*('Calcification Rates'!$F$17-'Calcification Rates'!$G$17)*('Calcification Rates'!$H$17-'Calcification Rates'!$I$17)</f>
        <v>117.23191895949842</v>
      </c>
      <c r="V127" s="2">
        <f>$A127*('Calcification Rates'!$F$17+'Calcification Rates'!$G$17)*('Calcification Rates'!$H$17+'Calcification Rates'!$I$17)</f>
        <v>193.28358460670708</v>
      </c>
      <c r="W127" s="2">
        <f>$A127*'Calcification Rates'!$F$22*'Calcification Rates'!$H$22</f>
        <v>22.25</v>
      </c>
      <c r="X127" s="2">
        <f>$A127*('Calcification Rates'!$F$22-'Calcification Rates'!$G$22)*('Calcification Rates'!$H$22-'Calcification Rates'!$I$22)</f>
        <v>12.624999999999998</v>
      </c>
      <c r="Y127" s="2">
        <f>$A127*('Calcification Rates'!$F$22+'Calcification Rates'!$G$22)*('Calcification Rates'!$H$22+'Calcification Rates'!$I$22)</f>
        <v>31.875</v>
      </c>
      <c r="Z127" s="2">
        <f>((((((((($A127*2)/PI())/2)+'Calcification Rates'!$F$25)^2)*PI())/2))-((((((($A127*2)/PI())/2)^2)*PI())/2)))*'Calcification Rates'!$H$25</f>
        <v>231.24125029994215</v>
      </c>
      <c r="AA127" s="2">
        <f>((((((((($A127*2)/PI())/2)+('Calcification Rates'!$F$25-'Calcification Rates'!$G$25))^2)*PI())/2))-((((((($A127*2)/PI())/2)^2)*PI())/2)))*('Calcification Rates'!$H$25-'Calcification Rates'!$I$25)</f>
        <v>101.48139130843958</v>
      </c>
      <c r="AB127" s="2">
        <f>((((((((($A127*2)/PI())/2)+('Calcification Rates'!$F$25+'Calcification Rates'!$G$25))^2)*PI())/2))-((((((($A127*2)/PI())/2)^2)*PI())/2)))*('Calcification Rates'!$H$25+'Calcification Rates'!$I$25)</f>
        <v>362.6470542947514</v>
      </c>
      <c r="AC127" s="2">
        <f>((((((((($A127*2)/PI())/2)+'Calcification Rates'!$F$26)^2)*PI())/2))-((((((($A127*2)/PI())/2)^2)*PI())/2)))*'Calcification Rates'!$H$26</f>
        <v>231.24125029994215</v>
      </c>
      <c r="AD127" s="2">
        <f>((((((((($A127*2)/PI())/2)+('Calcification Rates'!$F$26-'Calcification Rates'!$G$26))^2)*PI())/2))-((((((($A127*2)/PI())/2)^2)*PI())/2)))*('Calcification Rates'!$H$26-'Calcification Rates'!$I$26)</f>
        <v>101.48139130843958</v>
      </c>
      <c r="AE127" s="2">
        <f>((((((((($A127*2)/PI())/2)+('Calcification Rates'!$F$26+'Calcification Rates'!$G$26))^2)*PI())/2))-((((((($A127*2)/PI())/2)^2)*PI())/2)))*('Calcification Rates'!$H$26+'Calcification Rates'!$I$26)</f>
        <v>362.6470542947514</v>
      </c>
      <c r="AF127" s="2">
        <f>((((((((($A127*2)/PI())/2)+'Calcification Rates'!$F$27)^2)*PI())/2))-((((((($A127*2)/PI())/2)^2)*PI())/2)))*'Calcification Rates'!$H$27</f>
        <v>231.24125029994215</v>
      </c>
      <c r="AG127" s="2">
        <f>((((((((($A127*2)/PI())/2)+('Calcification Rates'!$F$27-'Calcification Rates'!$G$27))^2)*PI())/2))-((((((($A127*2)/PI())/2)^2)*PI())/2)))*('Calcification Rates'!$H$27-'Calcification Rates'!$I$27)</f>
        <v>101.48139130843958</v>
      </c>
      <c r="AH127" s="2">
        <f>((((((((($A127*2)/PI())/2)+('Calcification Rates'!$F$27+'Calcification Rates'!$G$27))^2)*PI())/2))-((((((($A127*2)/PI())/2)^2)*PI())/2)))*('Calcification Rates'!$H$27+'Calcification Rates'!$I$27)</f>
        <v>362.6470542947514</v>
      </c>
      <c r="AI127" s="2">
        <f>$A127*'Calcification Rates'!$F$29*'Calcification Rates'!$H$29</f>
        <v>201.71249999999998</v>
      </c>
      <c r="AJ127" s="2">
        <f>$A127*('Calcification Rates'!$F$29-'Calcification Rates'!$G$29)*('Calcification Rates'!$H$29-'Calcification Rates'!$I$29)</f>
        <v>186.63499999999996</v>
      </c>
      <c r="AK127" s="2">
        <f>$A127*('Calcification Rates'!$F$29+'Calcification Rates'!$G$29)*('Calcification Rates'!$H$29+'Calcification Rates'!$I$29)</f>
        <v>216.78999999999994</v>
      </c>
      <c r="AL127" s="2">
        <f>(2*'Calcification Rates'!$F$30*'Calcification Rates'!$H$30)+0.1*'Calcification Rates'!$F$30*($A127+(2*'Calcification Rates'!$F$30))*'Calcification Rates'!$H$30</f>
        <v>25.865423817977046</v>
      </c>
      <c r="AM127" s="2">
        <f>(2*('Calcification Rates'!$F$30-'Calcification Rates'!$G$30)*('Calcification Rates'!$H$30-'Calcification Rates'!$I$30))+(0.1*('Calcification Rates'!$F$30-'Calcification Rates'!$G$30)*($A127+(2*'Calcification Rates'!$F$30-'Calcification Rates'!$G$30)))*('Calcification Rates'!$H$30-'Calcification Rates'!$I$30)</f>
        <v>15.101637832123197</v>
      </c>
      <c r="AN127" s="2">
        <f>(2*('Calcification Rates'!$F$30+'Calcification Rates'!$G$30)*('Calcification Rates'!$H$30+'Calcification Rates'!$I$30))+(0.1*('Calcification Rates'!$F$30+'Calcification Rates'!$G$30)*($A127+(2*'Calcification Rates'!$F$30+'Calcification Rates'!$G$30)))*('Calcification Rates'!$H$30+'Calcification Rates'!$I$30)</f>
        <v>39.476356992212523</v>
      </c>
      <c r="AO127" s="2">
        <f>((((((((($A127*2)/PI())/2)+'Calcification Rates'!$F$31)^2)*PI())/2))-((((((($A127*2)/PI())/2)^2)*PI())/2)))*'Calcification Rates'!$H$31</f>
        <v>412.41674481847144</v>
      </c>
      <c r="AP127" s="2">
        <f>((((((((($A127*2)/PI())/2)+('Calcification Rates'!$F$31-'Calcification Rates'!$G$31))^2)*PI())/2))-((((((($A127*2)/PI())/2)^2)*PI())/2)))*('Calcification Rates'!$H$31-'Calcification Rates'!$I$31)</f>
        <v>257.33676028085836</v>
      </c>
      <c r="AQ127" s="2">
        <f>((((((((($A127*2)/PI())/2)+('Calcification Rates'!$F$31+'Calcification Rates'!$G$31))^2)*PI())/2))-((((((($A127*2)/PI())/2)^2)*PI())/2)))*('Calcification Rates'!$H$31+'Calcification Rates'!$I$31)</f>
        <v>604.85961062695742</v>
      </c>
      <c r="AR127" s="2">
        <f>(2*'Calcification Rates'!$F$32*'Calcification Rates'!$H$32)+0.1*'Calcification Rates'!$F$32*($A127+(2*'Calcification Rates'!$F$32))*'Calcification Rates'!$H$32</f>
        <v>25.865423817977046</v>
      </c>
      <c r="AS127" s="2">
        <f>(2*('Calcification Rates'!$F$32-'Calcification Rates'!$G$32)*('Calcification Rates'!$H$32-'Calcification Rates'!$I$32))+(0.1*('Calcification Rates'!$F$32-'Calcification Rates'!$G$32)*($A127+(2*'Calcification Rates'!$F$32-'Calcification Rates'!$G$32)))*('Calcification Rates'!$H$32-'Calcification Rates'!$I$32)</f>
        <v>15.101637832123197</v>
      </c>
      <c r="AT127" s="2">
        <f>(2*('Calcification Rates'!$F$32+'Calcification Rates'!$G$32)*('Calcification Rates'!$H$32+'Calcification Rates'!$I$32))+(0.1*('Calcification Rates'!$F$32+'Calcification Rates'!$G$32)*($A127+(2*'Calcification Rates'!$F$32+'Calcification Rates'!$G$32)))*('Calcification Rates'!$H$32+'Calcification Rates'!$I$32)</f>
        <v>39.476356992212523</v>
      </c>
      <c r="AU127" s="2">
        <f>((((((((($A127*2)/PI())/2)+'Calcification Rates'!$F$36)^2)*PI())/2))-((((((($A127*2)/PI())/2)^2)*PI())/2)))*'Calcification Rates'!$H$36</f>
        <v>163.46411100304064</v>
      </c>
      <c r="AV127" s="2">
        <f>((((((((($A127*2)/PI())/2)+('Calcification Rates'!$F$36-'Calcification Rates'!$G$36))^2)*PI())/2))-((((((($A127*2)/PI())/2)^2)*PI())/2)))*('Calcification Rates'!$H$36-'Calcification Rates'!$I$36)</f>
        <v>125.57924760192681</v>
      </c>
      <c r="AW127" s="2">
        <f>((((((((($A127*2)/PI())/2)+('Calcification Rates'!$F$36+'Calcification Rates'!$G$36))^2)*PI())/2))-((((((($A127*2)/PI())/2)^2)*PI())/2)))*('Calcification Rates'!$H$36+'Calcification Rates'!$I$36)</f>
        <v>205.54786248056257</v>
      </c>
      <c r="AX127" s="2">
        <f>$A127*'Calcification Rates'!$F$37*'Calcification Rates'!$H$37</f>
        <v>161.54932975589227</v>
      </c>
      <c r="AY127" s="2">
        <f>$A127*('Calcification Rates'!$F$37-'Calcification Rates'!$G$37)*('Calcification Rates'!$H$37-'Calcification Rates'!$I$37)</f>
        <v>124.35557218053796</v>
      </c>
      <c r="AZ127" s="2">
        <f>$A127*('Calcification Rates'!$F$37+'Calcification Rates'!$G$37)*('Calcification Rates'!$H$37+'Calcification Rates'!$I$37)</f>
        <v>202.73689772508203</v>
      </c>
      <c r="BA127" s="2">
        <f>$A127*'Calcification Rates'!$F$38*'Calcification Rates'!$H$38</f>
        <v>240.43441666666672</v>
      </c>
      <c r="BB127" s="2">
        <f>$A127*('Calcification Rates'!$F$38-'Calcification Rates'!$G$38)*('Calcification Rates'!$H$38-'Calcification Rates'!$I$38)</f>
        <v>183.4532878787879</v>
      </c>
      <c r="BC127" s="2">
        <f>$A127*('Calcification Rates'!$F$38+'Calcification Rates'!$G$38)*('Calcification Rates'!$H$38+'Calcification Rates'!$I$38)</f>
        <v>304.05562500000002</v>
      </c>
      <c r="BD127" s="2">
        <f>(2*'Calcification Rates'!$F$39*'Calcification Rates'!$H$39)+0.1*'Calcification Rates'!$F$39*(AN127+(2*'Calcification Rates'!$F$39))*'Calcification Rates'!$H$39</f>
        <v>10.860775870185368</v>
      </c>
      <c r="BE127" s="2">
        <f>(2*('Calcification Rates'!$F$39-'Calcification Rates'!$G$39)*('Calcification Rates'!$H$39-'Calcification Rates'!$I$39))+(0.1*('Calcification Rates'!$F$39-'Calcification Rates'!$G$39)*(AN127+(2*'Calcification Rates'!$F$39-'Calcification Rates'!$G$39)))*('Calcification Rates'!$H$39-'Calcification Rates'!$I$39)</f>
        <v>6.321933970786997</v>
      </c>
      <c r="BF127" s="2">
        <f>(2*('Calcification Rates'!$F$39+'Calcification Rates'!$G$39)*('Calcification Rates'!$H$39+'Calcification Rates'!$I$39))+(0.1*('Calcification Rates'!$F$39+'Calcification Rates'!$G$39)*(AN127+(2*'Calcification Rates'!$F$39+'Calcification Rates'!$G$39)))*('Calcification Rates'!$H$39+'Calcification Rates'!$I$39)</f>
        <v>16.625855006498163</v>
      </c>
      <c r="BG127" s="2">
        <f>((((((((($A127*2)/PI())/2)+'Calcification Rates'!$F$40)^2)*PI())/2))-((((((($A127*2)/PI())/2)^2)*PI())/2)))*'Calcification Rates'!$H$40</f>
        <v>163.46411100304064</v>
      </c>
      <c r="BH127" s="2">
        <f>((((((((($A127*2)/PI())/2)+('Calcification Rates'!$F$40-'Calcification Rates'!$G$40))^2)*PI())/2))-((((((($A127*2)/PI())/2)^2)*PI())/2)))*('Calcification Rates'!$H$40-'Calcification Rates'!$I$40)</f>
        <v>125.57924760192681</v>
      </c>
      <c r="BI127" s="2">
        <f>((((((((($A127*2)/PI())/2)+('Calcification Rates'!$F$40+'Calcification Rates'!$G$40))^2)*PI())/2))-((((((($A127*2)/PI())/2)^2)*PI())/2)))*('Calcification Rates'!$H$40+'Calcification Rates'!$I$40)</f>
        <v>205.54786248056257</v>
      </c>
      <c r="BJ127" s="2">
        <f>((((((((($A127*2)/PI())/2)+'Calcification Rates'!$F$41)^2)*PI())/2))-((((((($A127*2)/PI())/2)^2)*PI())/2)))*'Calcification Rates'!$H$41</f>
        <v>188.1491372839109</v>
      </c>
      <c r="BK127" s="2">
        <f>((((((((($A127*2)/PI())/2)+('Calcification Rates'!$F$41-'Calcification Rates'!$G$41))^2)*PI())/2))-((((((($A127*2)/PI())/2)^2)*PI())/2)))*('Calcification Rates'!$H$41-'Calcification Rates'!$I$41)</f>
        <v>151.25314845838201</v>
      </c>
      <c r="BL127" s="2">
        <f>((((((((($A127*2)/PI())/2)+('Calcification Rates'!$F$41+'Calcification Rates'!$G$41))^2)*PI())/2))-((((((($A127*2)/PI())/2)^2)*PI())/2)))*('Calcification Rates'!$H$41+'Calcification Rates'!$I$41)</f>
        <v>228.63953310946772</v>
      </c>
      <c r="BM127" s="2">
        <f>((((1-'Calcification Rates'!$J$42)*$A127)*'Calcification Rates'!$F$42*0.1)+('Calcification Rates'!$J$42*$A127*'Calcification Rates'!$F$42))*'Calcification Rates'!$H$42</f>
        <v>49.037789279874438</v>
      </c>
      <c r="BN127" s="2">
        <f>((((1-'Calcification Rates'!$J$42)*BI127)*(('Calcification Rates'!$F$42-'Calcification Rates'!$G$42)*0.1))+('Calcification Rates'!$J$42*BI127*('Calcification Rates'!$F$42-'Calcification Rates'!$G$42)))*('Calcification Rates'!$H$42-'Calcification Rates'!$I$42)</f>
        <v>60.796324535962405</v>
      </c>
      <c r="BO127" s="2">
        <f>((((1-'Calcification Rates'!$J$42)*BI127)*(('Calcification Rates'!$F$42+'Calcification Rates'!$G$42)*0.1))+('Calcification Rates'!$J$42*BI127*('Calcification Rates'!$F$42+'Calcification Rates'!$G$42)))*('Calcification Rates'!$H$42+'Calcification Rates'!$I$42)</f>
        <v>103.00639063327739</v>
      </c>
      <c r="BP127" s="2">
        <f>(2*'Calcification Rates'!$F$43*'Calcification Rates'!$H$43)+0.1*'Calcification Rates'!$F$43*($A127+(2*'Calcification Rates'!$F$43))*'Calcification Rates'!$H$43</f>
        <v>25.865423817977046</v>
      </c>
      <c r="BQ127" s="2">
        <f>(2*('Calcification Rates'!$F$43-'Calcification Rates'!$G$43)*('Calcification Rates'!$H$43-'Calcification Rates'!$I$43))+(0.1*('Calcification Rates'!$F$43-'Calcification Rates'!$G$43)*($A127+(2*'Calcification Rates'!$F$43-'Calcification Rates'!$G$43)))*('Calcification Rates'!$H$43-'Calcification Rates'!$I$43)</f>
        <v>15.101637832123197</v>
      </c>
      <c r="BR127" s="2">
        <f>(2*('Calcification Rates'!$F$43+'Calcification Rates'!$G$43)*('Calcification Rates'!$H$43+'Calcification Rates'!$I$43))+(0.1*('Calcification Rates'!$F$43+'Calcification Rates'!$G$43)*($A127+(2*'Calcification Rates'!$F$43+'Calcification Rates'!$G$43)))*('Calcification Rates'!$H$43+'Calcification Rates'!$I$43)</f>
        <v>39.476356992212523</v>
      </c>
      <c r="BS127" s="2">
        <f>$A127*'Calcification Rates'!$F$44*'Calcification Rates'!$H$44</f>
        <v>199.53861111111112</v>
      </c>
      <c r="BT127" s="2">
        <f>$A127*('Calcification Rates'!$F$44-'Calcification Rates'!$G$44)*('Calcification Rates'!$H$44-'Calcification Rates'!$I$44)</f>
        <v>148.48607864975446</v>
      </c>
      <c r="BU127" s="2">
        <f>$A127*('Calcification Rates'!$F$44+'Calcification Rates'!$G$44)*('Calcification Rates'!$H$44+'Calcification Rates'!$I$44)</f>
        <v>256.32694682737167</v>
      </c>
      <c r="BV127" s="2">
        <f>(2*'Calcification Rates'!$F$45*'Calcification Rates'!$H$45)+0.1*'Calcification Rates'!$F$45*($A127+(2*'Calcification Rates'!$F$45))*'Calcification Rates'!$H$45</f>
        <v>25.865423817977046</v>
      </c>
      <c r="BW127" s="2">
        <f>(2*('Calcification Rates'!$F$45-'Calcification Rates'!$G$45)*('Calcification Rates'!$H$45-'Calcification Rates'!$I$45))+(0.1*('Calcification Rates'!$F$45-'Calcification Rates'!$G$45)*($A127+(2*'Calcification Rates'!$F$45-'Calcification Rates'!$G$45)))*('Calcification Rates'!$H$45-'Calcification Rates'!$I$45)</f>
        <v>15.101637832123197</v>
      </c>
      <c r="BX127" s="2">
        <f>(2*('Calcification Rates'!$F$45+'Calcification Rates'!$G$45)*('Calcification Rates'!$H$45+'Calcification Rates'!$I$45))+(0.1*('Calcification Rates'!$F$45+'Calcification Rates'!$G$45)*($A127+(2*'Calcification Rates'!$F$45+'Calcification Rates'!$G$45)))*('Calcification Rates'!$H$45+'Calcification Rates'!$I$45)</f>
        <v>39.476356992212523</v>
      </c>
      <c r="BY127" s="2">
        <f>$A127*'Calcification Rates'!$F$46*'Calcification Rates'!$H$46</f>
        <v>50.7</v>
      </c>
      <c r="BZ127" s="2">
        <f>$A127*('Calcification Rates'!$F$46-'Calcification Rates'!$G$46)*('Calcification Rates'!$H$46-'Calcification Rates'!$I$46)</f>
        <v>39.103124999999999</v>
      </c>
      <c r="CA127" s="2">
        <f>$A127*('Calcification Rates'!$F$46+'Calcification Rates'!$G$46)*('Calcification Rates'!$H$46+'Calcification Rates'!$I$46)</f>
        <v>63.478125000000006</v>
      </c>
      <c r="CB127" s="2">
        <f>(2*'Calcification Rates'!$F$47*'Calcification Rates'!$H$47)+0.1*'Calcification Rates'!$F$47*(BL127+(2*'Calcification Rates'!$F$47))*'Calcification Rates'!$H$47</f>
        <v>44.048404021936115</v>
      </c>
      <c r="CC127" s="2">
        <f>(2*('Calcification Rates'!$F$47-'Calcification Rates'!$G$47)*('Calcification Rates'!$H$47-'Calcification Rates'!$I$47))+(0.1*('Calcification Rates'!$F$47-'Calcification Rates'!$G$47)*(BL127+(2*'Calcification Rates'!$F$47-'Calcification Rates'!$G$47)))*('Calcification Rates'!$H$47-'Calcification Rates'!$I$47)</f>
        <v>25.741086492482772</v>
      </c>
      <c r="CD127" s="2">
        <f>(2*('Calcification Rates'!$F$47+'Calcification Rates'!$G$47)*('Calcification Rates'!$H$47+'Calcification Rates'!$I$47))+(0.1*('Calcification Rates'!$F$47+'Calcification Rates'!$G$47)*(BL127+(2*'Calcification Rates'!$F$47+'Calcification Rates'!$G$47)))*('Calcification Rates'!$H$47+'Calcification Rates'!$I$47)</f>
        <v>67.167124993065329</v>
      </c>
      <c r="CE127" s="2">
        <f>(2*'Calcification Rates'!$F$48*'Calcification Rates'!$H$48)+0.1*'Calcification Rates'!$F$48*($A127+(2*'Calcification Rates'!$F$48))*'Calcification Rates'!$H$48</f>
        <v>25.865423817977046</v>
      </c>
      <c r="CF127" s="2">
        <f>(2*('Calcification Rates'!$F$48-'Calcification Rates'!$G$48)*('Calcification Rates'!$H$48-'Calcification Rates'!$I$48))+(0.1*('Calcification Rates'!$F$48-'Calcification Rates'!$G$48)*($A127+(2*'Calcification Rates'!$F$48-'Calcification Rates'!$G$48)))*('Calcification Rates'!$H$48-'Calcification Rates'!$I$48)</f>
        <v>15.101637832123197</v>
      </c>
      <c r="CG127" s="2">
        <f>(2*('Calcification Rates'!$F$48+'Calcification Rates'!$G$48)*('Calcification Rates'!$H$48+'Calcification Rates'!$I$48))+(0.1*('Calcification Rates'!$F$48+'Calcification Rates'!$G$48)*($A127+(2*'Calcification Rates'!$F$48+'Calcification Rates'!$G$48)))*('Calcification Rates'!$H$48+'Calcification Rates'!$I$48)</f>
        <v>39.476356992212523</v>
      </c>
      <c r="CH127" s="2">
        <f>((((1-'Calcification Rates'!$J$52)*$A127)*'Calcification Rates'!$F$52*0.1)+('Calcification Rates'!$J$52*$A127*'Calcification Rates'!$F$52))*'Calcification Rates'!$H$52</f>
        <v>276.83358499999997</v>
      </c>
      <c r="CI127" s="2">
        <f>((((1-'Calcification Rates'!$J$52)*$A127)*(('Calcification Rates'!$F$52-'Calcification Rates'!$G$52)*0.1))+('Calcification Rates'!$J$52*$A127*('Calcification Rates'!$F$52-'Calcification Rates'!$G$52)))*('Calcification Rates'!$H$52-'Calcification Rates'!$I$52)</f>
        <v>181.21915848639421</v>
      </c>
      <c r="CJ127" s="2">
        <f>((((1-'Calcification Rates'!$J$52)*$A127)*(('Calcification Rates'!$F$52+'Calcification Rates'!$G$52)*0.1))+('Calcification Rates'!$J$52*$A127*('Calcification Rates'!$F$52+'Calcification Rates'!$G$52)))*('Calcification Rates'!$H$52+'Calcification Rates'!$I$52)</f>
        <v>391.65719393991685</v>
      </c>
      <c r="CK127" s="2">
        <f>((((1-'Calcification Rates'!$J$53)*$A127)*'Calcification Rates'!$F$53*0.1)+('Calcification Rates'!$J$53*$A127*'Calcification Rates'!$F$53))*'Calcification Rates'!$H$53</f>
        <v>331.28305140909106</v>
      </c>
      <c r="CL127" s="2">
        <f>((((1-'Calcification Rates'!$J$53)*$A127)*(('Calcification Rates'!$F$53-'Calcification Rates'!$G$53)*0.1))+('Calcification Rates'!$J$53*$A127*('Calcification Rates'!$F$53-'Calcification Rates'!$G$53)))*('Calcification Rates'!$H$53-'Calcification Rates'!$I$53)</f>
        <v>229.27630110723354</v>
      </c>
      <c r="CM127" s="2">
        <f>((((1-'Calcification Rates'!$J$53)*$A127)*(('Calcification Rates'!$F$53+'Calcification Rates'!$G$53)*0.1))+('Calcification Rates'!$J$53*$A127*('Calcification Rates'!$F$53+'Calcification Rates'!$G$53)))*('Calcification Rates'!$H$53+'Calcification Rates'!$I$53)</f>
        <v>451.9536932137828</v>
      </c>
      <c r="CN127" s="2">
        <f>((((1-'Calcification Rates'!$J$54)*$A127)*'Calcification Rates'!$F$54*0.1)+('Calcification Rates'!$J$54*$A127*'Calcification Rates'!$F$54))*'Calcification Rates'!$H$54</f>
        <v>282.44501572356432</v>
      </c>
      <c r="CO127" s="2">
        <f>((((1-'Calcification Rates'!$J$54)*$A127)*(('Calcification Rates'!$F$54-'Calcification Rates'!$G$54)*0.1))+('Calcification Rates'!$J$54*$A127*('Calcification Rates'!$F$54-'Calcification Rates'!$G$54)))*('Calcification Rates'!$H$54-'Calcification Rates'!$I$54)</f>
        <v>202.01552537533388</v>
      </c>
      <c r="CP127" s="2">
        <f>((((1-'Calcification Rates'!$J$54)*$A127)*(('Calcification Rates'!$F$54+'Calcification Rates'!$G$54)*0.1))+('Calcification Rates'!$J$54*$A127*('Calcification Rates'!$F$54+'Calcification Rates'!$G$54)))*('Calcification Rates'!$H$54+'Calcification Rates'!$I$54)</f>
        <v>375.65849972759651</v>
      </c>
      <c r="CQ127" s="2">
        <f>((((1-'Calcification Rates'!$J$55)*$A127)*'Calcification Rates'!$F$55*0.1)+('Calcification Rates'!$J$55*$A127*'Calcification Rates'!$F$55))*'Calcification Rates'!$H$55</f>
        <v>282.4666164713542</v>
      </c>
      <c r="CR127" s="2">
        <f>((((1-'Calcification Rates'!$J$55)*$A127)*(('Calcification Rates'!$F$55-'Calcification Rates'!$G$55)*0.1))+('Calcification Rates'!$J$55*$A127*('Calcification Rates'!$F$55-'Calcification Rates'!$G$55)))*('Calcification Rates'!$H$55-'Calcification Rates'!$I$55)</f>
        <v>206.40570622253998</v>
      </c>
      <c r="CS127" s="2">
        <f>((((1-'Calcification Rates'!$J$55)*$A127)*(('Calcification Rates'!$F$55+'Calcification Rates'!$G$55)*0.1))+('Calcification Rates'!$J$55*$A127*('Calcification Rates'!$F$55+'Calcification Rates'!$G$55)))*('Calcification Rates'!$H$55+'Calcification Rates'!$I$55)</f>
        <v>370.09439595764826</v>
      </c>
      <c r="CT127" s="2">
        <f>((((1-'Calcification Rates'!$J$56)*$A127)*'Calcification Rates'!$F$56*0.1)+('Calcification Rates'!$J$56*$A127*'Calcification Rates'!$F$56))*'Calcification Rates'!$H$56</f>
        <v>272.83329791666671</v>
      </c>
      <c r="CU127" s="2">
        <f>((((1-'Calcification Rates'!$J$56)*$A127)*(('Calcification Rates'!$F$56-'Calcification Rates'!$G$56)*0.1))+('Calcification Rates'!$J$56*$A127*('Calcification Rates'!$F$56-'Calcification Rates'!$G$56)))*('Calcification Rates'!$H$56-'Calcification Rates'!$I$56)</f>
        <v>202.16795486102993</v>
      </c>
      <c r="CV127" s="2">
        <f>((((1-'Calcification Rates'!$J$56)*$A127)*(('Calcification Rates'!$F$56+'Calcification Rates'!$G$56)*0.1))+('Calcification Rates'!$J$56*$A127*('Calcification Rates'!$F$56+'Calcification Rates'!$G$56)))*('Calcification Rates'!$H$56+'Calcification Rates'!$I$56)</f>
        <v>353.89096148515381</v>
      </c>
      <c r="CW127" s="2">
        <f>((((1-'Calcification Rates'!$J$57)*$A127)*'Calcification Rates'!$F$57*0.1)+('Calcification Rates'!$J$57*$A127*'Calcification Rates'!$F$57))*'Calcification Rates'!$H$57</f>
        <v>279.03405468749997</v>
      </c>
      <c r="CX127" s="2">
        <f>((((1-'Calcification Rates'!$J$57)*$A127)*(('Calcification Rates'!$F$57-'Calcification Rates'!$G$57)*0.1))+('Calcification Rates'!$J$57*$A127*('Calcification Rates'!$F$57-'Calcification Rates'!$G$57)))*('Calcification Rates'!$H$57-'Calcification Rates'!$I$57)</f>
        <v>182.72872843208472</v>
      </c>
      <c r="CY127" s="2">
        <f>((((1-'Calcification Rates'!$J$57)*$A127)*(('Calcification Rates'!$F$57+'Calcification Rates'!$G$57)*0.1))+('Calcification Rates'!$J$57*$A127*('Calcification Rates'!$F$57+'Calcification Rates'!$G$57)))*('Calcification Rates'!$H$57+'Calcification Rates'!$I$57)</f>
        <v>392.65991513099937</v>
      </c>
      <c r="CZ127" s="2">
        <f>((((1-'Calcification Rates'!$J$58)*$A127)*'Calcification Rates'!$F$58*0.1)+('Calcification Rates'!$J$58*$A127*'Calcification Rates'!$F$58))*'Calcification Rates'!$H$58</f>
        <v>282.44501572356432</v>
      </c>
      <c r="DA127" s="2">
        <f>((((1-'Calcification Rates'!$J$58)*$A127)*(('Calcification Rates'!$F$58-'Calcification Rates'!$G$58)*0.1))+('Calcification Rates'!$J$58*$A127*('Calcification Rates'!$F$58-'Calcification Rates'!$G$58)))*('Calcification Rates'!$H$58-'Calcification Rates'!$I$58)</f>
        <v>202.01552537533388</v>
      </c>
      <c r="DB127" s="2">
        <f>((((1-'Calcification Rates'!$J$58)*$A127)*(('Calcification Rates'!$F$58+'Calcification Rates'!$G$58)*0.1))+('Calcification Rates'!$J$58*$A127*('Calcification Rates'!$F$58+'Calcification Rates'!$G$58)))*('Calcification Rates'!$H$58+'Calcification Rates'!$I$58)</f>
        <v>375.65849972759651</v>
      </c>
      <c r="DC127" s="2">
        <f>((((1-'Calcification Rates'!$J$59)*$A127)*'Calcification Rates'!$F$59*0.1)+('Calcification Rates'!$J$59*$A127*'Calcification Rates'!$F$59))*'Calcification Rates'!$H$59</f>
        <v>234.14306999999999</v>
      </c>
      <c r="DD127" s="2">
        <f>((((1-'Calcification Rates'!$J$59)*$A127)*(('Calcification Rates'!$F$59-'Calcification Rates'!$G$59)*0.1))+('Calcification Rates'!$J$59*$A127*('Calcification Rates'!$F$59-'Calcification Rates'!$G$59)))*('Calcification Rates'!$H$59-'Calcification Rates'!$I$59)</f>
        <v>181.63646250000002</v>
      </c>
      <c r="DE127" s="2">
        <f>((((1-'Calcification Rates'!$J$59)*$A127)*(('Calcification Rates'!$F$59+'Calcification Rates'!$G$59)*0.1))+('Calcification Rates'!$J$59*$A127*('Calcification Rates'!$F$59+'Calcification Rates'!$G$59)))*('Calcification Rates'!$H$59+'Calcification Rates'!$I$59)</f>
        <v>291.62854499999997</v>
      </c>
      <c r="DF127" s="2">
        <f>((((1-'Calcification Rates'!$J$60)*$A127)*'Calcification Rates'!$F$60*0.1)+('Calcification Rates'!$J$60*$A127*'Calcification Rates'!$F$60))*'Calcification Rates'!$H$60</f>
        <v>304.19079420731703</v>
      </c>
      <c r="DG127" s="2">
        <f>((((1-'Calcification Rates'!$J$60)*$A127)*(('Calcification Rates'!$F$60-'Calcification Rates'!$G$60)*0.1))+('Calcification Rates'!$J$60*$A127*('Calcification Rates'!$F$60-'Calcification Rates'!$G$60)))*('Calcification Rates'!$H$60-'Calcification Rates'!$I$60)</f>
        <v>232.40536993034482</v>
      </c>
      <c r="DH127" s="2">
        <f>((((1-'Calcification Rates'!$J$60)*$A127)*(('Calcification Rates'!$F$60+'Calcification Rates'!$G$60)*0.1))+('Calcification Rates'!$J$60*$A127*('Calcification Rates'!$F$60+'Calcification Rates'!$G$60)))*('Calcification Rates'!$H$60+'Calcification Rates'!$I$60)</f>
        <v>385.34271607928036</v>
      </c>
      <c r="DI127" s="2">
        <f>((((1-'Calcification Rates'!$J$61)*$A127)*'Calcification Rates'!$F$61*0.1)+('Calcification Rates'!$J$61*$A127*'Calcification Rates'!$F$61))*'Calcification Rates'!$H$61</f>
        <v>282.44501572356432</v>
      </c>
      <c r="DJ127" s="2">
        <f>((((1-'Calcification Rates'!$J$61)*$A127)*(('Calcification Rates'!$F$61-'Calcification Rates'!$G$61)*0.1))+('Calcification Rates'!$J$61*$A127*('Calcification Rates'!$F$61-'Calcification Rates'!$G$61)))*('Calcification Rates'!$H$61-'Calcification Rates'!$I$61)</f>
        <v>202.01552537533388</v>
      </c>
      <c r="DK127" s="2">
        <f>((((1-'Calcification Rates'!$J$61)*$A127)*(('Calcification Rates'!$F$61+'Calcification Rates'!$G$61)*0.1))+('Calcification Rates'!$J$61*$A127*('Calcification Rates'!$F$61+'Calcification Rates'!$G$61)))*('Calcification Rates'!$H$61+'Calcification Rates'!$I$61)</f>
        <v>375.65849972759651</v>
      </c>
      <c r="DL127" s="2">
        <f>(2*'Calcification Rates'!$F$62*'Calcification Rates'!$H$62)+0.1*'Calcification Rates'!$F$62*(CV127+(2*'Calcification Rates'!$F$62))*'Calcification Rates'!$H$62</f>
        <v>66.02307116239092</v>
      </c>
      <c r="DM127" s="2">
        <f>(2*('Calcification Rates'!$F$62-'Calcification Rates'!$G$62)*('Calcification Rates'!$H$62-'Calcification Rates'!$I$62))+(0.1*('Calcification Rates'!$F$62-'Calcification Rates'!$G$62)*(CV127+(2*'Calcification Rates'!$F$62-'Calcification Rates'!$G$62)))*('Calcification Rates'!$H$62-'Calcification Rates'!$I$62)</f>
        <v>38.59917357429422</v>
      </c>
      <c r="DN127" s="2">
        <f>(2*('Calcification Rates'!$F$62+'Calcification Rates'!$G$62)*('Calcification Rates'!$H$62+'Calcification Rates'!$I$62))+(0.1*('Calcification Rates'!$F$62+'Calcification Rates'!$G$62)*(CV127+(2*'Calcification Rates'!$F$62+'Calcification Rates'!$G$62)))*('Calcification Rates'!$H$62+'Calcification Rates'!$I$62)</f>
        <v>100.63223372974024</v>
      </c>
      <c r="DO127" s="2">
        <f>((((((((($A127*2)/PI())/2)+'Calcification Rates'!$F$63)^2)*PI())/2))-((((((($A127*2)/PI())/2)^2)*PI())/2)))*'Calcification Rates'!$H$63</f>
        <v>132.62348193452908</v>
      </c>
      <c r="DP127" s="2">
        <f>((((((((($A127*2)/PI())/2)+('Calcification Rates'!$F$63-'Calcification Rates'!$G$63))^2)*PI())/2))-((((((($A127*2)/PI())/2)^2)*PI())/2)))*('Calcification Rates'!$H$63-'Calcification Rates'!$I$63)</f>
        <v>97.772580790502829</v>
      </c>
      <c r="DQ127" s="2">
        <f>((((((((($A127*2)/PI())/2)+('Calcification Rates'!$F$63+'Calcification Rates'!$G$63))^2)*PI())/2))-((((((($A127*2)/PI())/2)^2)*PI())/2)))*('Calcification Rates'!$H$63+'Calcification Rates'!$I$63)</f>
        <v>171.32905780897443</v>
      </c>
      <c r="DR127" s="2">
        <f>(2*'Calcification Rates'!$F$64*'Calcification Rates'!$H$64)+0.1*'Calcification Rates'!$F$64*($A127+(2*'Calcification Rates'!$F$64))*'Calcification Rates'!$H$64</f>
        <v>25.865423817977046</v>
      </c>
      <c r="DS127" s="2">
        <f>(2*('Calcification Rates'!$F$64-'Calcification Rates'!$G$64)*('Calcification Rates'!$H$64-'Calcification Rates'!$I$64))+(0.1*('Calcification Rates'!$F$64-'Calcification Rates'!$G$64)*($A127+(2*'Calcification Rates'!$F$64-'Calcification Rates'!$G$64)))*('Calcification Rates'!$H$64-'Calcification Rates'!$I$64)</f>
        <v>15.101637832123197</v>
      </c>
      <c r="DT127" s="2">
        <f>(2*('Calcification Rates'!$F$64+'Calcification Rates'!$G$64)*('Calcification Rates'!$H$64+'Calcification Rates'!$I$64))+(0.1*('Calcification Rates'!$F$64+'Calcification Rates'!$G$64)*($A127+(2*'Calcification Rates'!$F$64+'Calcification Rates'!$G$64)))*('Calcification Rates'!$H$64+'Calcification Rates'!$I$64)</f>
        <v>39.476356992212523</v>
      </c>
      <c r="DU127" s="2">
        <f>((((((((($A127*2)/PI())/2)+'Calcification Rates'!$F$65)^2)*PI())/2))-((((((($A127*2)/PI())/2)^2)*PI())/2)))*'Calcification Rates'!$H$65</f>
        <v>132.62348193452908</v>
      </c>
      <c r="DV127" s="2">
        <f>((((((((($A127*2)/PI())/2)+('Calcification Rates'!$F$65-'Calcification Rates'!$G$65))^2)*PI())/2))-((((((($A127*2)/PI())/2)^2)*PI())/2)))*('Calcification Rates'!$H$65-'Calcification Rates'!$I$65)</f>
        <v>97.772580790502829</v>
      </c>
      <c r="DW127" s="2">
        <f>((((((((($A127*2)/PI())/2)+('Calcification Rates'!$F$65+'Calcification Rates'!$G$65))^2)*PI())/2))-((((((($A127*2)/PI())/2)^2)*PI())/2)))*('Calcification Rates'!$H$65+'Calcification Rates'!$I$65)</f>
        <v>171.32905780897443</v>
      </c>
      <c r="DX127" s="2">
        <f>(2*'Calcification Rates'!$F$66*'Calcification Rates'!$H$66)+0.1*'Calcification Rates'!$F$66*(DH127+(2*'Calcification Rates'!$F$66))*'Calcification Rates'!$H$66</f>
        <v>71.54110674212221</v>
      </c>
      <c r="DY127" s="2">
        <f>(2*('Calcification Rates'!$F$66-'Calcification Rates'!$G$66)*('Calcification Rates'!$H$66-'Calcification Rates'!$I$66))+(0.1*('Calcification Rates'!$F$66-'Calcification Rates'!$G$66)*(DH127+(2*'Calcification Rates'!$F$66-'Calcification Rates'!$G$66)))*('Calcification Rates'!$H$66-'Calcification Rates'!$I$66)</f>
        <v>41.827954313097727</v>
      </c>
      <c r="DZ127" s="2">
        <f>(2*('Calcification Rates'!$F$66+'Calcification Rates'!$G$66)*('Calcification Rates'!$H$66+'Calcification Rates'!$I$66))+(0.1*('Calcification Rates'!$F$66+'Calcification Rates'!$G$66)*(DH127+(2*'Calcification Rates'!$F$66+'Calcification Rates'!$G$66)))*('Calcification Rates'!$H$66+'Calcification Rates'!$I$66)</f>
        <v>109.03562202719442</v>
      </c>
      <c r="EA127" s="2">
        <f>((((((((($A127*2)/PI())/2)+'Calcification Rates'!$F$67)^2)*PI())/2))-((((((($A127*2)/PI())/2)^2)*PI())/2)))*'Calcification Rates'!$H$67</f>
        <v>132.62348193452908</v>
      </c>
      <c r="EB127" s="2">
        <f>((((((((($A127*2)/PI())/2)+('Calcification Rates'!$F$67-'Calcification Rates'!$G$67))^2)*PI())/2))-((((((($A127*2)/PI())/2)^2)*PI())/2)))*('Calcification Rates'!$H$67-'Calcification Rates'!$I$67)</f>
        <v>97.772580790502829</v>
      </c>
      <c r="EC127" s="2">
        <f>((((((((($A127*2)/PI())/2)+('Calcification Rates'!$F$67+'Calcification Rates'!$G$67))^2)*PI())/2))-((((((($A127*2)/PI())/2)^2)*PI())/2)))*('Calcification Rates'!$H$67+'Calcification Rates'!$I$67)</f>
        <v>171.32905780897443</v>
      </c>
      <c r="ED127" s="2">
        <f>((((((((($A127*2)/PI())/2)+'Calcification Rates'!$F$68)^2)*PI())/2))-((((((($A127*2)/PI())/2)^2)*PI())/2)))*'Calcification Rates'!$H$68</f>
        <v>132.62348193452908</v>
      </c>
      <c r="EE127" s="2">
        <f>((((((((($A127*2)/PI())/2)+('Calcification Rates'!$F$68-'Calcification Rates'!$G$68))^2)*PI())/2))-((((((($A127*2)/PI())/2)^2)*PI())/2)))*('Calcification Rates'!$H$68-'Calcification Rates'!$I$68)</f>
        <v>97.772580790502829</v>
      </c>
      <c r="EF127" s="2">
        <f>((((((((($A127*2)/PI())/2)+('Calcification Rates'!$F$68+'Calcification Rates'!$G$68))^2)*PI())/2))-((((((($A127*2)/PI())/2)^2)*PI())/2)))*('Calcification Rates'!$H$68+'Calcification Rates'!$I$68)</f>
        <v>171.32905780897443</v>
      </c>
      <c r="EG127" s="2">
        <f>((((1-'Calcification Rates'!$J$69)*$A127)*'Calcification Rates'!$F$69*0.1)+('Calcification Rates'!$J$69*$A127*'Calcification Rates'!$F$69))*'Calcification Rates'!$H$69</f>
        <v>38.365868750000011</v>
      </c>
      <c r="EH127" s="2">
        <f>((((1-'Calcification Rates'!$J$69)*EC127)*(('Calcification Rates'!$F$69-'Calcification Rates'!$G$69)*0.1))+('Calcification Rates'!$J$69*EC127*('Calcification Rates'!$F$69-'Calcification Rates'!$G$69)))*('Calcification Rates'!$H$69-'Calcification Rates'!$I$69)</f>
        <v>38.858752902870073</v>
      </c>
      <c r="EI127" s="2">
        <f>((((1-'Calcification Rates'!$J$69)*EC127)*(('Calcification Rates'!$F$69+'Calcification Rates'!$G$69)*0.1))+('Calcification Rates'!$J$69*EC127*('Calcification Rates'!$F$69+'Calcification Rates'!$G$69)))*('Calcification Rates'!$H$69+'Calcification Rates'!$I$69)</f>
        <v>67.772407689756264</v>
      </c>
      <c r="EJ127" s="2">
        <f>(2*'Calcification Rates'!$F$70*'Calcification Rates'!$H$70)+0.1*'Calcification Rates'!$F$70*(DT127+(2*'Calcification Rates'!$F$70))*'Calcification Rates'!$H$70</f>
        <v>10.860775870185368</v>
      </c>
      <c r="EK127" s="2">
        <f>(2*('Calcification Rates'!$F$70-'Calcification Rates'!$G$70)*('Calcification Rates'!$H$70-'Calcification Rates'!$I$70))+(0.1*('Calcification Rates'!$F$70-'Calcification Rates'!$G$70)*(DT127+(2*'Calcification Rates'!$F$70-'Calcification Rates'!$G$70)))*('Calcification Rates'!$H$70-'Calcification Rates'!$I$70)</f>
        <v>6.321933970786997</v>
      </c>
      <c r="EL127" s="2">
        <f>(2*('Calcification Rates'!$F$70+'Calcification Rates'!$G$70)*('Calcification Rates'!$H$70+'Calcification Rates'!$I$70))+(0.1*('Calcification Rates'!$F$70+'Calcification Rates'!$G$70)*(DT127+(2*'Calcification Rates'!$F$70+'Calcification Rates'!$G$70)))*('Calcification Rates'!$H$70+'Calcification Rates'!$I$70)</f>
        <v>16.625855006498163</v>
      </c>
      <c r="EM127" s="2">
        <f>((((1-'Calcification Rates'!$J$71)*$A127)*'Calcification Rates'!$F$71*0.1)+('Calcification Rates'!$J$71*$A127*'Calcification Rates'!$F$71))*'Calcification Rates'!$H$71</f>
        <v>282.44501572356432</v>
      </c>
      <c r="EN127" s="2">
        <f>((((1-'Calcification Rates'!$J$71)*$A127)*(('Calcification Rates'!$F$71-'Calcification Rates'!$G$71)*0.1))+('Calcification Rates'!$J$71*$A127*('Calcification Rates'!$F$71-'Calcification Rates'!$G$71)))*('Calcification Rates'!$H$71-'Calcification Rates'!$I$71)</f>
        <v>202.01552537533388</v>
      </c>
      <c r="EO127" s="2">
        <f>((((1-'Calcification Rates'!$J$71)*$A127)*(('Calcification Rates'!$F$71+'Calcification Rates'!$G$71)*0.1))+('Calcification Rates'!$J$71*$A127*('Calcification Rates'!$F$71+'Calcification Rates'!$G$71)))*('Calcification Rates'!$H$71+'Calcification Rates'!$I$71)</f>
        <v>375.65849972759651</v>
      </c>
      <c r="EP127" s="2">
        <f>(2*'Calcification Rates'!$F$72*'Calcification Rates'!$H$72)+0.1*'Calcification Rates'!$F$72*($A127+(2*'Calcification Rates'!$F$72))*'Calcification Rates'!$H$72</f>
        <v>25.865423817977046</v>
      </c>
      <c r="EQ127" s="2">
        <f>(2*('Calcification Rates'!$F$72-'Calcification Rates'!$G$72)*('Calcification Rates'!$H$72-'Calcification Rates'!$I$72))+(0.1*('Calcification Rates'!$F$72-'Calcification Rates'!$G$72)*($A127+(2*'Calcification Rates'!$F$72-'Calcification Rates'!$G$72)))*('Calcification Rates'!$H$72-'Calcification Rates'!$I$72)</f>
        <v>15.101637832123197</v>
      </c>
      <c r="ER127" s="2">
        <f>(2*('Calcification Rates'!$F$72+'Calcification Rates'!$G$72)*('Calcification Rates'!$H$72+'Calcification Rates'!$I$72))+(0.1*('Calcification Rates'!$F$72+'Calcification Rates'!$G$72)*($A127+(2*'Calcification Rates'!$F$72+'Calcification Rates'!$G$72)))*('Calcification Rates'!$H$72+'Calcification Rates'!$I$72)</f>
        <v>39.476356992212523</v>
      </c>
      <c r="ES127" s="2">
        <f>$A127*'Calcification Rates'!$F$73*'Calcification Rates'!$H$73</f>
        <v>168.75000000000003</v>
      </c>
      <c r="ET127" s="2">
        <f>$A127*('Calcification Rates'!$F$73-'Calcification Rates'!$G$73)*('Calcification Rates'!$H$73-'Calcification Rates'!$I$73)</f>
        <v>118.14875000000002</v>
      </c>
      <c r="EU127" s="2">
        <f>$A127*('Calcification Rates'!$F$73+'Calcification Rates'!$G$73)*('Calcification Rates'!$H$73+'Calcification Rates'!$I$73)</f>
        <v>228.30500000000006</v>
      </c>
      <c r="EV127" s="2">
        <f>(2*'Calcification Rates'!$F$74*'Calcification Rates'!$H$74)+0.1*'Calcification Rates'!$F$74*($A127+(2*'Calcification Rates'!$F$74))*'Calcification Rates'!$H$74</f>
        <v>25.865423817977046</v>
      </c>
      <c r="EW127" s="2">
        <f>(2*('Calcification Rates'!$F$74-'Calcification Rates'!$G$74)*('Calcification Rates'!$H$74-'Calcification Rates'!$I$74))+(0.1*('Calcification Rates'!$F$74-'Calcification Rates'!$G$74)*($A127+(2*'Calcification Rates'!$F$74-'Calcification Rates'!$G$74)))*('Calcification Rates'!$H$74-'Calcification Rates'!$I$74)</f>
        <v>15.101637832123197</v>
      </c>
      <c r="EX127" s="2">
        <f>(2*('Calcification Rates'!$F$74+'Calcification Rates'!$G$74)*('Calcification Rates'!$H$74+'Calcification Rates'!$I$74))+(0.1*('Calcification Rates'!$F$74+'Calcification Rates'!$G$74)*($A127+(2*'Calcification Rates'!$F$74+'Calcification Rates'!$G$74)))*('Calcification Rates'!$H$74+'Calcification Rates'!$I$74)</f>
        <v>39.476356992212523</v>
      </c>
      <c r="EY127" s="2">
        <f>$A127*'Calcification Rates'!$F$75*'Calcification Rates'!$H$75</f>
        <v>105.38998299319729</v>
      </c>
      <c r="EZ127" s="2">
        <f>$A127*('Calcification Rates'!$F$75-'Calcification Rates'!$G$75)*('Calcification Rates'!$H$75-'Calcification Rates'!$I$75)</f>
        <v>81.812638925114527</v>
      </c>
      <c r="FA127" s="2">
        <f>$A127*('Calcification Rates'!$F$75+'Calcification Rates'!$G$75)*('Calcification Rates'!$H$75+'Calcification Rates'!$I$75)</f>
        <v>131.7092729268459</v>
      </c>
      <c r="FB127" s="2">
        <f>((((1-'Calcification Rates'!$J$76)*$A127)*'Calcification Rates'!$F$76*0.1)+('Calcification Rates'!$J$76*$A127*'Calcification Rates'!$F$76))*'Calcification Rates'!$H$76</f>
        <v>72.157499999999999</v>
      </c>
      <c r="FC127" s="2">
        <f>((((1-'Calcification Rates'!$J$76)*$A127)*(('Calcification Rates'!$F$76-'Calcification Rates'!$G$76)*0.1))+('Calcification Rates'!$J$76*$A127*('Calcification Rates'!$F$76-'Calcification Rates'!$G$76)))*('Calcification Rates'!$H$76-'Calcification Rates'!$I$76)</f>
        <v>50.503835999999993</v>
      </c>
      <c r="FD127" s="2">
        <f>((((1-'Calcification Rates'!$J$76)*$A127)*(('Calcification Rates'!$F$76+'Calcification Rates'!$G$76)*0.1))+('Calcification Rates'!$J$76*$A127*('Calcification Rates'!$F$76+'Calcification Rates'!$G$76)))*('Calcification Rates'!$H$76+'Calcification Rates'!$I$76)</f>
        <v>97.64673599999999</v>
      </c>
      <c r="FE127" s="113">
        <f>$A127*'Calcification Rates'!$F$77*'Calcification Rates'!$H$77</f>
        <v>221.25000000000006</v>
      </c>
      <c r="FF127" s="113">
        <f>$A127*('Calcification Rates'!$F$77-'Calcification Rates'!$G$77)*('Calcification Rates'!$H$77-'Calcification Rates'!$I$77)</f>
        <v>154.61250000000001</v>
      </c>
      <c r="FG127" s="113">
        <f>$A127*('Calcification Rates'!$F$77+'Calcification Rates'!$G$77)*('Calcification Rates'!$H$77+'Calcification Rates'!$I$77)</f>
        <v>299.75000000000006</v>
      </c>
      <c r="FH127" s="113">
        <f>$A127*'Calcification Rates'!$F$81*'Calcification Rates'!$H$81</f>
        <v>22.25</v>
      </c>
      <c r="FI127" s="113">
        <f>$A127*('Calcification Rates'!$F$81-'Calcification Rates'!$G$81)*('Calcification Rates'!$H$81-'Calcification Rates'!$I$81)</f>
        <v>12.624999999999998</v>
      </c>
      <c r="FJ127" s="113">
        <f>$A127*('Calcification Rates'!$F$81+'Calcification Rates'!$G$81)*('Calcification Rates'!$H$81+'Calcification Rates'!$I$81)</f>
        <v>31.875</v>
      </c>
      <c r="FK127" s="113">
        <f>$A127*'Calcification Rates'!$F$84*'Calcification Rates'!$H$84</f>
        <v>22.25</v>
      </c>
      <c r="FL127" s="113">
        <f>$A127*('Calcification Rates'!$F$84-'Calcification Rates'!$G$84)*('Calcification Rates'!$H$84-'Calcification Rates'!$I$84)</f>
        <v>12.624999999999998</v>
      </c>
      <c r="FM127" s="113">
        <f>$A127*('Calcification Rates'!$F$84+'Calcification Rates'!$G$84)*('Calcification Rates'!$H$84+'Calcification Rates'!$I$84)</f>
        <v>31.875</v>
      </c>
    </row>
    <row r="128" spans="1:169" x14ac:dyDescent="0.3">
      <c r="A128" s="1">
        <v>126</v>
      </c>
      <c r="B128" s="2">
        <f>((((1-'Calcification Rates'!$J$11)*A128)*'Calcification Rates'!$F$11*0.1)+('Calcification Rates'!$J$11*A128*'Calcification Rates'!$F$11))*'Calcification Rates'!$H$11</f>
        <v>284.70457584935281</v>
      </c>
      <c r="C128" s="2">
        <f>((((1-'Calcification Rates'!$J$11)*A128)*(('Calcification Rates'!$F$11-'Calcification Rates'!$G$11)*0.1))+('Calcification Rates'!$J$11*A128*('Calcification Rates'!$F$11-'Calcification Rates'!$G$11)))*('Calcification Rates'!$H$11-'Calcification Rates'!$I$11)</f>
        <v>203.63164957833652</v>
      </c>
      <c r="D128" s="2">
        <f>((((1-'Calcification Rates'!$J$11)*A128)*(('Calcification Rates'!$F$11+'Calcification Rates'!$G$11)*0.1))+('Calcification Rates'!$J$11*A128*('Calcification Rates'!$F$11+'Calcification Rates'!$G$11)))*('Calcification Rates'!$H$11+'Calcification Rates'!$I$11)</f>
        <v>378.66376772541724</v>
      </c>
      <c r="E128" s="2">
        <f>((((1-'Calcification Rates'!$J$12)*A128)*'Calcification Rates'!$F$12*0.1)+('Calcification Rates'!$J$12*A128*'Calcification Rates'!$F$12))*'Calcification Rates'!$H$12</f>
        <v>49.430091594113435</v>
      </c>
      <c r="F128" s="2">
        <f>((((1-'Calcification Rates'!$J$12)*A128)*(('Calcification Rates'!$F$12-'Calcification Rates'!$G$12)*0.1))+('Calcification Rates'!$J$12*A128*('Calcification Rates'!$F$12-'Calcification Rates'!$G$12)))*('Calcification Rates'!$H$12-'Calcification Rates'!$I$12)</f>
        <v>37.267898576447884</v>
      </c>
      <c r="G128" s="2">
        <f>((((1-'Calcification Rates'!$J$12)*A128)*(('Calcification Rates'!$F$12+'Calcification Rates'!$G$12)*0.1))+('Calcification Rates'!$J$12*A128*('Calcification Rates'!$F$12+'Calcification Rates'!$G$12)))*('Calcification Rates'!$H$12+'Calcification Rates'!$I$12)</f>
        <v>63.142496658267504</v>
      </c>
      <c r="H128" s="2">
        <f>(2*'Calcification Rates'!$F$13*'Calcification Rates'!$H$13)+0.1*'Calcification Rates'!$F$13*(A128+(2*'Calcification Rates'!$F$13))*'Calcification Rates'!$H$13</f>
        <v>26.040868261409202</v>
      </c>
      <c r="I128" s="2">
        <f>(2*('Calcification Rates'!$F$13-'Calcification Rates'!$G$13)*('Calcification Rates'!$H$13-'Calcification Rates'!$I$13))+(0.1*('Calcification Rates'!$F$13-'Calcification Rates'!$G$13)*(A128+(2*'Calcification Rates'!$F$13-'Calcification Rates'!$G$13)))*('Calcification Rates'!$H$13-'Calcification Rates'!$I$13)</f>
        <v>15.204296039287465</v>
      </c>
      <c r="J128" s="2">
        <f>(2*('Calcification Rates'!$F$13+'Calcification Rates'!$G$13)*('Calcification Rates'!$H$13+'Calcification Rates'!$I$13))+(0.1*('Calcification Rates'!$F$13+'Calcification Rates'!$G$13)*(A128+(2*'Calcification Rates'!$F$13+'Calcification Rates'!$G$13)))*('Calcification Rates'!$H$13+'Calcification Rates'!$I$13)</f>
        <v>39.743540442099402</v>
      </c>
      <c r="K128" s="2">
        <f>(2*'Calcification Rates'!$F$14*'Calcification Rates'!$H$14)+0.1*'Calcification Rates'!$F$14*(A128+(2*'Calcification Rates'!$F$14))*'Calcification Rates'!$H$14</f>
        <v>48.292022789267726</v>
      </c>
      <c r="L128" s="2">
        <f>(2*('Calcification Rates'!$F$14-'Calcification Rates'!$G$14)*('Calcification Rates'!$H$14-'Calcification Rates'!$I$14))+(0.1*('Calcification Rates'!$F$14-'Calcification Rates'!$G$14)*(A128+(2*'Calcification Rates'!$F$14-'Calcification Rates'!$G$14)))*('Calcification Rates'!$H$14-'Calcification Rates'!$I$14)</f>
        <v>30.220394646150595</v>
      </c>
      <c r="M128" s="2">
        <f>(2*('Calcification Rates'!$F$14+'Calcification Rates'!$G$14)*('Calcification Rates'!$H$14+'Calcification Rates'!$I$14))+(0.1*('Calcification Rates'!$F$14+'Calcification Rates'!$G$14)*(A128+(2*'Calcification Rates'!$F$14+'Calcification Rates'!$G$14)))*('Calcification Rates'!$H$14+'Calcification Rates'!$I$14)</f>
        <v>70.623091954019316</v>
      </c>
      <c r="N128" s="2">
        <f>((((((((($A128*2)/PI())/2)+'Calcification Rates'!$F$15)^2)*PI())/2))-((((((($A128*2)/PI())/2)^2)*PI())/2)))*'Calcification Rates'!$H$15</f>
        <v>156.06953264963909</v>
      </c>
      <c r="O128" s="2">
        <f>((((((((($A128*2)/PI())/2)+('Calcification Rates'!$F$15-'Calcification Rates'!$G$15))^2)*PI())/2))-((((((($A128*2)/PI())/2)^2)*PI())/2)))*('Calcification Rates'!$H$15-'Calcification Rates'!$I$15)</f>
        <v>119.28225332183038</v>
      </c>
      <c r="P128" s="2">
        <f>((((((((($A128*2)/PI())/2)+('Calcification Rates'!$F$15+'Calcification Rates'!$G$15))^2)*PI())/2))-((((((($A128*2)/PI())/2)^2)*PI())/2)))*('Calcification Rates'!$H$15+'Calcification Rates'!$I$15)</f>
        <v>197.37125304190639</v>
      </c>
      <c r="Q128" s="2">
        <f>(2*'Calcification Rates'!$F$16*'Calcification Rates'!$H$16)+0.1*'Calcification Rates'!$F$16*(A128+(2*'Calcification Rates'!$F$16))*'Calcification Rates'!$H$16</f>
        <v>48.292022789267726</v>
      </c>
      <c r="R128" s="2">
        <f>(2*('Calcification Rates'!$F$16-'Calcification Rates'!$G$16)*('Calcification Rates'!$H$16-'Calcification Rates'!$I$16))+(0.1*('Calcification Rates'!$F$16-'Calcification Rates'!$G$16)*(A128+(2*'Calcification Rates'!$F$16-'Calcification Rates'!$G$16)))*('Calcification Rates'!$H$16-'Calcification Rates'!$I$16)</f>
        <v>30.220394646150595</v>
      </c>
      <c r="S128" s="2">
        <f>(2*('Calcification Rates'!$F$16+'Calcification Rates'!$G$16)*('Calcification Rates'!$H$16+'Calcification Rates'!$I$16))+(0.1*('Calcification Rates'!$F$16+'Calcification Rates'!$G$16)*(A128+(2*'Calcification Rates'!$F$16+'Calcification Rates'!$G$16)))*('Calcification Rates'!$H$16+'Calcification Rates'!$I$16)</f>
        <v>70.623091954019316</v>
      </c>
      <c r="T128" s="2">
        <f>$A128*'Calcification Rates'!$F$17*'Calcification Rates'!$H$17</f>
        <v>154.33645431869721</v>
      </c>
      <c r="U128" s="2">
        <f>$A128*('Calcification Rates'!$F$17-'Calcification Rates'!$G$17)*('Calcification Rates'!$H$17-'Calcification Rates'!$I$17)</f>
        <v>118.16977431117441</v>
      </c>
      <c r="V128" s="2">
        <f>$A128*('Calcification Rates'!$F$17+'Calcification Rates'!$G$17)*('Calcification Rates'!$H$17+'Calcification Rates'!$I$17)</f>
        <v>194.82985328356074</v>
      </c>
      <c r="W128" s="2">
        <f>$A128*'Calcification Rates'!$F$22*'Calcification Rates'!$H$22</f>
        <v>22.427999999999997</v>
      </c>
      <c r="X128" s="2">
        <f>$A128*('Calcification Rates'!$F$22-'Calcification Rates'!$G$22)*('Calcification Rates'!$H$22-'Calcification Rates'!$I$22)</f>
        <v>12.725999999999999</v>
      </c>
      <c r="Y128" s="2">
        <f>$A128*('Calcification Rates'!$F$22+'Calcification Rates'!$G$22)*('Calcification Rates'!$H$22+'Calcification Rates'!$I$22)</f>
        <v>32.130000000000003</v>
      </c>
      <c r="Z128" s="2">
        <f>((((((((($A128*2)/PI())/2)+'Calcification Rates'!$F$25)^2)*PI())/2))-((((((($A128*2)/PI())/2)^2)*PI())/2)))*'Calcification Rates'!$H$25</f>
        <v>233.0700602999419</v>
      </c>
      <c r="AA128" s="2">
        <f>((((((((($A128*2)/PI())/2)+('Calcification Rates'!$F$25-'Calcification Rates'!$G$25))^2)*PI())/2))-((((((($A128*2)/PI())/2)^2)*PI())/2)))*('Calcification Rates'!$H$25-'Calcification Rates'!$I$25)</f>
        <v>102.28912250263271</v>
      </c>
      <c r="AB128" s="2">
        <f>((((((((($A128*2)/PI())/2)+('Calcification Rates'!$F$25+'Calcification Rates'!$G$25))^2)*PI())/2))-((((((($A128*2)/PI())/2)^2)*PI())/2)))*('Calcification Rates'!$H$25+'Calcification Rates'!$I$25)</f>
        <v>365.49694310055776</v>
      </c>
      <c r="AC128" s="2">
        <f>((((((((($A128*2)/PI())/2)+'Calcification Rates'!$F$26)^2)*PI())/2))-((((((($A128*2)/PI())/2)^2)*PI())/2)))*'Calcification Rates'!$H$26</f>
        <v>233.0700602999419</v>
      </c>
      <c r="AD128" s="2">
        <f>((((((((($A128*2)/PI())/2)+('Calcification Rates'!$F$26-'Calcification Rates'!$G$26))^2)*PI())/2))-((((((($A128*2)/PI())/2)^2)*PI())/2)))*('Calcification Rates'!$H$26-'Calcification Rates'!$I$26)</f>
        <v>102.28912250263271</v>
      </c>
      <c r="AE128" s="2">
        <f>((((((((($A128*2)/PI())/2)+('Calcification Rates'!$F$26+'Calcification Rates'!$G$26))^2)*PI())/2))-((((((($A128*2)/PI())/2)^2)*PI())/2)))*('Calcification Rates'!$H$26+'Calcification Rates'!$I$26)</f>
        <v>365.49694310055776</v>
      </c>
      <c r="AF128" s="2">
        <f>((((((((($A128*2)/PI())/2)+'Calcification Rates'!$F$27)^2)*PI())/2))-((((((($A128*2)/PI())/2)^2)*PI())/2)))*'Calcification Rates'!$H$27</f>
        <v>233.0700602999419</v>
      </c>
      <c r="AG128" s="2">
        <f>((((((((($A128*2)/PI())/2)+('Calcification Rates'!$F$27-'Calcification Rates'!$G$27))^2)*PI())/2))-((((((($A128*2)/PI())/2)^2)*PI())/2)))*('Calcification Rates'!$H$27-'Calcification Rates'!$I$27)</f>
        <v>102.28912250263271</v>
      </c>
      <c r="AH128" s="2">
        <f>((((((((($A128*2)/PI())/2)+('Calcification Rates'!$F$27+'Calcification Rates'!$G$27))^2)*PI())/2))-((((((($A128*2)/PI())/2)^2)*PI())/2)))*('Calcification Rates'!$H$27+'Calcification Rates'!$I$27)</f>
        <v>365.49694310055776</v>
      </c>
      <c r="AI128" s="2">
        <f>$A128*'Calcification Rates'!$F$29*'Calcification Rates'!$H$29</f>
        <v>203.32619999999994</v>
      </c>
      <c r="AJ128" s="2">
        <f>$A128*('Calcification Rates'!$F$29-'Calcification Rates'!$G$29)*('Calcification Rates'!$H$29-'Calcification Rates'!$I$29)</f>
        <v>188.12807999999998</v>
      </c>
      <c r="AK128" s="2">
        <f>$A128*('Calcification Rates'!$F$29+'Calcification Rates'!$G$29)*('Calcification Rates'!$H$29+'Calcification Rates'!$I$29)</f>
        <v>218.52431999999996</v>
      </c>
      <c r="AL128" s="2">
        <f>(2*'Calcification Rates'!$F$30*'Calcification Rates'!$H$30)+0.1*'Calcification Rates'!$F$30*($A128+(2*'Calcification Rates'!$F$30))*'Calcification Rates'!$H$30</f>
        <v>26.040868261409202</v>
      </c>
      <c r="AM128" s="2">
        <f>(2*('Calcification Rates'!$F$30-'Calcification Rates'!$G$30)*('Calcification Rates'!$H$30-'Calcification Rates'!$I$30))+(0.1*('Calcification Rates'!$F$30-'Calcification Rates'!$G$30)*($A128+(2*'Calcification Rates'!$F$30-'Calcification Rates'!$G$30)))*('Calcification Rates'!$H$30-'Calcification Rates'!$I$30)</f>
        <v>15.204296039287465</v>
      </c>
      <c r="AN128" s="2">
        <f>(2*('Calcification Rates'!$F$30+'Calcification Rates'!$G$30)*('Calcification Rates'!$H$30+'Calcification Rates'!$I$30))+(0.1*('Calcification Rates'!$F$30+'Calcification Rates'!$G$30)*($A128+(2*'Calcification Rates'!$F$30+'Calcification Rates'!$G$30)))*('Calcification Rates'!$H$30+'Calcification Rates'!$I$30)</f>
        <v>39.743540442099402</v>
      </c>
      <c r="AO128" s="2">
        <f>((((((((($A128*2)/PI())/2)+'Calcification Rates'!$F$31)^2)*PI())/2))-((((((($A128*2)/PI())/2)^2)*PI())/2)))*'Calcification Rates'!$H$31</f>
        <v>415.62353030028277</v>
      </c>
      <c r="AP128" s="2">
        <f>((((((((($A128*2)/PI())/2)+('Calcification Rates'!$F$31-'Calcification Rates'!$G$31))^2)*PI())/2))-((((((($A128*2)/PI())/2)^2)*PI())/2)))*('Calcification Rates'!$H$31-'Calcification Rates'!$I$31)</f>
        <v>259.35043879684326</v>
      </c>
      <c r="AQ128" s="2">
        <f>((((((((($A128*2)/PI())/2)+('Calcification Rates'!$F$31+'Calcification Rates'!$G$31))^2)*PI())/2))-((((((($A128*2)/PI())/2)^2)*PI())/2)))*('Calcification Rates'!$H$31+'Calcification Rates'!$I$31)</f>
        <v>609.53320350815829</v>
      </c>
      <c r="AR128" s="2">
        <f>(2*'Calcification Rates'!$F$32*'Calcification Rates'!$H$32)+0.1*'Calcification Rates'!$F$32*($A128+(2*'Calcification Rates'!$F$32))*'Calcification Rates'!$H$32</f>
        <v>26.040868261409202</v>
      </c>
      <c r="AS128" s="2">
        <f>(2*('Calcification Rates'!$F$32-'Calcification Rates'!$G$32)*('Calcification Rates'!$H$32-'Calcification Rates'!$I$32))+(0.1*('Calcification Rates'!$F$32-'Calcification Rates'!$G$32)*($A128+(2*'Calcification Rates'!$F$32-'Calcification Rates'!$G$32)))*('Calcification Rates'!$H$32-'Calcification Rates'!$I$32)</f>
        <v>15.204296039287465</v>
      </c>
      <c r="AT128" s="2">
        <f>(2*('Calcification Rates'!$F$32+'Calcification Rates'!$G$32)*('Calcification Rates'!$H$32+'Calcification Rates'!$I$32))+(0.1*('Calcification Rates'!$F$32+'Calcification Rates'!$G$32)*($A128+(2*'Calcification Rates'!$F$32+'Calcification Rates'!$G$32)))*('Calcification Rates'!$H$32+'Calcification Rates'!$I$32)</f>
        <v>39.743540442099402</v>
      </c>
      <c r="AU128" s="2">
        <f>((((((((($A128*2)/PI())/2)+'Calcification Rates'!$F$36)^2)*PI())/2))-((((((($A128*2)/PI())/2)^2)*PI())/2)))*'Calcification Rates'!$H$36</f>
        <v>164.75650564108693</v>
      </c>
      <c r="AV128" s="2">
        <f>((((((((($A128*2)/PI())/2)+('Calcification Rates'!$F$36-'Calcification Rates'!$G$36))^2)*PI())/2))-((((((($A128*2)/PI())/2)^2)*PI())/2)))*('Calcification Rates'!$H$36-'Calcification Rates'!$I$36)</f>
        <v>126.57409217937106</v>
      </c>
      <c r="AW128" s="2">
        <f>((((((((($A128*2)/PI())/2)+('Calcification Rates'!$F$36+'Calcification Rates'!$G$36))^2)*PI())/2))-((((((($A128*2)/PI())/2)^2)*PI())/2)))*('Calcification Rates'!$H$36+'Calcification Rates'!$I$36)</f>
        <v>207.1697576623628</v>
      </c>
      <c r="AX128" s="2">
        <f>$A128*'Calcification Rates'!$F$37*'Calcification Rates'!$H$37</f>
        <v>162.84172439393939</v>
      </c>
      <c r="AY128" s="2">
        <f>$A128*('Calcification Rates'!$F$37-'Calcification Rates'!$G$37)*('Calcification Rates'!$H$37-'Calcification Rates'!$I$37)</f>
        <v>125.35041675798226</v>
      </c>
      <c r="AZ128" s="2">
        <f>$A128*('Calcification Rates'!$F$37+'Calcification Rates'!$G$37)*('Calcification Rates'!$H$37+'Calcification Rates'!$I$37)</f>
        <v>204.35879290688268</v>
      </c>
      <c r="BA128" s="2">
        <f>$A128*'Calcification Rates'!$F$38*'Calcification Rates'!$H$38</f>
        <v>242.35789200000005</v>
      </c>
      <c r="BB128" s="2">
        <f>$A128*('Calcification Rates'!$F$38-'Calcification Rates'!$G$38)*('Calcification Rates'!$H$38-'Calcification Rates'!$I$38)</f>
        <v>184.9209141818182</v>
      </c>
      <c r="BC128" s="2">
        <f>$A128*('Calcification Rates'!$F$38+'Calcification Rates'!$G$38)*('Calcification Rates'!$H$38+'Calcification Rates'!$I$38)</f>
        <v>306.48807000000005</v>
      </c>
      <c r="BD128" s="2">
        <f>(2*'Calcification Rates'!$F$39*'Calcification Rates'!$H$39)+0.1*'Calcification Rates'!$F$39*(AN128+(2*'Calcification Rates'!$F$39))*'Calcification Rates'!$H$39</f>
        <v>10.907651721845054</v>
      </c>
      <c r="BE128" s="2">
        <f>(2*('Calcification Rates'!$F$39-'Calcification Rates'!$G$39)*('Calcification Rates'!$H$39-'Calcification Rates'!$I$39))+(0.1*('Calcification Rates'!$F$39-'Calcification Rates'!$G$39)*(AN128+(2*'Calcification Rates'!$F$39-'Calcification Rates'!$G$39)))*('Calcification Rates'!$H$39-'Calcification Rates'!$I$39)</f>
        <v>6.3493625447363478</v>
      </c>
      <c r="BF128" s="2">
        <f>(2*('Calcification Rates'!$F$39+'Calcification Rates'!$G$39)*('Calcification Rates'!$H$39+'Calcification Rates'!$I$39))+(0.1*('Calcification Rates'!$F$39+'Calcification Rates'!$G$39)*(AN128+(2*'Calcification Rates'!$F$39+'Calcification Rates'!$G$39)))*('Calcification Rates'!$H$39+'Calcification Rates'!$I$39)</f>
        <v>16.697242002391619</v>
      </c>
      <c r="BG128" s="2">
        <f>((((((((($A128*2)/PI())/2)+'Calcification Rates'!$F$40)^2)*PI())/2))-((((((($A128*2)/PI())/2)^2)*PI())/2)))*'Calcification Rates'!$H$40</f>
        <v>164.75650564108693</v>
      </c>
      <c r="BH128" s="2">
        <f>((((((((($A128*2)/PI())/2)+('Calcification Rates'!$F$40-'Calcification Rates'!$G$40))^2)*PI())/2))-((((((($A128*2)/PI())/2)^2)*PI())/2)))*('Calcification Rates'!$H$40-'Calcification Rates'!$I$40)</f>
        <v>126.57409217937106</v>
      </c>
      <c r="BI128" s="2">
        <f>((((((((($A128*2)/PI())/2)+('Calcification Rates'!$F$40+'Calcification Rates'!$G$40))^2)*PI())/2))-((((((($A128*2)/PI())/2)^2)*PI())/2)))*('Calcification Rates'!$H$40+'Calcification Rates'!$I$40)</f>
        <v>207.1697576623628</v>
      </c>
      <c r="BJ128" s="2">
        <f>((((((((($A128*2)/PI())/2)+'Calcification Rates'!$F$41)^2)*PI())/2))-((((((($A128*2)/PI())/2)^2)*PI())/2)))*'Calcification Rates'!$H$41</f>
        <v>189.63598916269888</v>
      </c>
      <c r="BK128" s="2">
        <f>((((((((($A128*2)/PI())/2)+('Calcification Rates'!$F$41-'Calcification Rates'!$G$41))^2)*PI())/2))-((((((($A128*2)/PI())/2)^2)*PI())/2)))*('Calcification Rates'!$H$41-'Calcification Rates'!$I$41)</f>
        <v>152.45041997556964</v>
      </c>
      <c r="BL128" s="2">
        <f>((((((((($A128*2)/PI())/2)+('Calcification Rates'!$F$41+'Calcification Rates'!$G$41))^2)*PI())/2))-((((((($A128*2)/PI())/2)^2)*PI())/2)))*('Calcification Rates'!$H$41+'Calcification Rates'!$I$41)</f>
        <v>230.44336162236027</v>
      </c>
      <c r="BM128" s="2">
        <f>((((1-'Calcification Rates'!$J$42)*$A128)*'Calcification Rates'!$F$42*0.1)+('Calcification Rates'!$J$42*$A128*'Calcification Rates'!$F$42))*'Calcification Rates'!$H$42</f>
        <v>49.430091594113435</v>
      </c>
      <c r="BN128" s="2">
        <f>((((1-'Calcification Rates'!$J$42)*BI128)*(('Calcification Rates'!$F$42-'Calcification Rates'!$G$42)*0.1))+('Calcification Rates'!$J$42*BI128*('Calcification Rates'!$F$42-'Calcification Rates'!$G$42)))*('Calcification Rates'!$H$42-'Calcification Rates'!$I$42)</f>
        <v>61.276043783081136</v>
      </c>
      <c r="BO128" s="2">
        <f>((((1-'Calcification Rates'!$J$42)*BI128)*(('Calcification Rates'!$F$42+'Calcification Rates'!$G$42)*0.1))+('Calcification Rates'!$J$42*BI128*('Calcification Rates'!$F$42+'Calcification Rates'!$G$42)))*('Calcification Rates'!$H$42+'Calcification Rates'!$I$42)</f>
        <v>103.81917246737962</v>
      </c>
      <c r="BP128" s="2">
        <f>(2*'Calcification Rates'!$F$43*'Calcification Rates'!$H$43)+0.1*'Calcification Rates'!$F$43*($A128+(2*'Calcification Rates'!$F$43))*'Calcification Rates'!$H$43</f>
        <v>26.040868261409202</v>
      </c>
      <c r="BQ128" s="2">
        <f>(2*('Calcification Rates'!$F$43-'Calcification Rates'!$G$43)*('Calcification Rates'!$H$43-'Calcification Rates'!$I$43))+(0.1*('Calcification Rates'!$F$43-'Calcification Rates'!$G$43)*($A128+(2*'Calcification Rates'!$F$43-'Calcification Rates'!$G$43)))*('Calcification Rates'!$H$43-'Calcification Rates'!$I$43)</f>
        <v>15.204296039287465</v>
      </c>
      <c r="BR128" s="2">
        <f>(2*('Calcification Rates'!$F$43+'Calcification Rates'!$G$43)*('Calcification Rates'!$H$43+'Calcification Rates'!$I$43))+(0.1*('Calcification Rates'!$F$43+'Calcification Rates'!$G$43)*($A128+(2*'Calcification Rates'!$F$43+'Calcification Rates'!$G$43)))*('Calcification Rates'!$H$43+'Calcification Rates'!$I$43)</f>
        <v>39.743540442099402</v>
      </c>
      <c r="BS128" s="2">
        <f>$A128*'Calcification Rates'!$F$44*'Calcification Rates'!$H$44</f>
        <v>201.13491999999999</v>
      </c>
      <c r="BT128" s="2">
        <f>$A128*('Calcification Rates'!$F$44-'Calcification Rates'!$G$44)*('Calcification Rates'!$H$44-'Calcification Rates'!$I$44)</f>
        <v>149.67396727895252</v>
      </c>
      <c r="BU128" s="2">
        <f>$A128*('Calcification Rates'!$F$44+'Calcification Rates'!$G$44)*('Calcification Rates'!$H$44+'Calcification Rates'!$I$44)</f>
        <v>258.37756240199064</v>
      </c>
      <c r="BV128" s="2">
        <f>(2*'Calcification Rates'!$F$45*'Calcification Rates'!$H$45)+0.1*'Calcification Rates'!$F$45*($A128+(2*'Calcification Rates'!$F$45))*'Calcification Rates'!$H$45</f>
        <v>26.040868261409202</v>
      </c>
      <c r="BW128" s="2">
        <f>(2*('Calcification Rates'!$F$45-'Calcification Rates'!$G$45)*('Calcification Rates'!$H$45-'Calcification Rates'!$I$45))+(0.1*('Calcification Rates'!$F$45-'Calcification Rates'!$G$45)*($A128+(2*'Calcification Rates'!$F$45-'Calcification Rates'!$G$45)))*('Calcification Rates'!$H$45-'Calcification Rates'!$I$45)</f>
        <v>15.204296039287465</v>
      </c>
      <c r="BX128" s="2">
        <f>(2*('Calcification Rates'!$F$45+'Calcification Rates'!$G$45)*('Calcification Rates'!$H$45+'Calcification Rates'!$I$45))+(0.1*('Calcification Rates'!$F$45+'Calcification Rates'!$G$45)*($A128+(2*'Calcification Rates'!$F$45+'Calcification Rates'!$G$45)))*('Calcification Rates'!$H$45+'Calcification Rates'!$I$45)</f>
        <v>39.743540442099402</v>
      </c>
      <c r="BY128" s="2">
        <f>$A128*'Calcification Rates'!$F$46*'Calcification Rates'!$H$46</f>
        <v>51.105600000000003</v>
      </c>
      <c r="BZ128" s="2">
        <f>$A128*('Calcification Rates'!$F$46-'Calcification Rates'!$G$46)*('Calcification Rates'!$H$46-'Calcification Rates'!$I$46)</f>
        <v>39.415949999999995</v>
      </c>
      <c r="CA128" s="2">
        <f>$A128*('Calcification Rates'!$F$46+'Calcification Rates'!$G$46)*('Calcification Rates'!$H$46+'Calcification Rates'!$I$46)</f>
        <v>63.98595000000001</v>
      </c>
      <c r="CB128" s="2">
        <f>(2*'Calcification Rates'!$F$47*'Calcification Rates'!$H$47)+0.1*'Calcification Rates'!$F$47*(BL128+(2*'Calcification Rates'!$F$47))*'Calcification Rates'!$H$47</f>
        <v>44.364875711427601</v>
      </c>
      <c r="CC128" s="2">
        <f>(2*('Calcification Rates'!$F$47-'Calcification Rates'!$G$47)*('Calcification Rates'!$H$47-'Calcification Rates'!$I$47))+(0.1*('Calcification Rates'!$F$47-'Calcification Rates'!$G$47)*(BL128+(2*'Calcification Rates'!$F$47-'Calcification Rates'!$G$47)))*('Calcification Rates'!$H$47-'Calcification Rates'!$I$47)</f>
        <v>25.926264293648106</v>
      </c>
      <c r="CD128" s="2">
        <f>(2*('Calcification Rates'!$F$47+'Calcification Rates'!$G$47)*('Calcification Rates'!$H$47+'Calcification Rates'!$I$47))+(0.1*('Calcification Rates'!$F$47+'Calcification Rates'!$G$47)*(BL128+(2*'Calcification Rates'!$F$47+'Calcification Rates'!$G$47)))*('Calcification Rates'!$H$47+'Calcification Rates'!$I$47)</f>
        <v>67.649078118144288</v>
      </c>
      <c r="CE128" s="2">
        <f>(2*'Calcification Rates'!$F$48*'Calcification Rates'!$H$48)+0.1*'Calcification Rates'!$F$48*($A128+(2*'Calcification Rates'!$F$48))*'Calcification Rates'!$H$48</f>
        <v>26.040868261409202</v>
      </c>
      <c r="CF128" s="2">
        <f>(2*('Calcification Rates'!$F$48-'Calcification Rates'!$G$48)*('Calcification Rates'!$H$48-'Calcification Rates'!$I$48))+(0.1*('Calcification Rates'!$F$48-'Calcification Rates'!$G$48)*($A128+(2*'Calcification Rates'!$F$48-'Calcification Rates'!$G$48)))*('Calcification Rates'!$H$48-'Calcification Rates'!$I$48)</f>
        <v>15.204296039287465</v>
      </c>
      <c r="CG128" s="2">
        <f>(2*('Calcification Rates'!$F$48+'Calcification Rates'!$G$48)*('Calcification Rates'!$H$48+'Calcification Rates'!$I$48))+(0.1*('Calcification Rates'!$F$48+'Calcification Rates'!$G$48)*($A128+(2*'Calcification Rates'!$F$48+'Calcification Rates'!$G$48)))*('Calcification Rates'!$H$48+'Calcification Rates'!$I$48)</f>
        <v>39.743540442099402</v>
      </c>
      <c r="CH128" s="2">
        <f>((((1-'Calcification Rates'!$J$52)*$A128)*'Calcification Rates'!$F$52*0.1)+('Calcification Rates'!$J$52*$A128*'Calcification Rates'!$F$52))*'Calcification Rates'!$H$52</f>
        <v>279.04825367999996</v>
      </c>
      <c r="CI128" s="2">
        <f>((((1-'Calcification Rates'!$J$52)*$A128)*(('Calcification Rates'!$F$52-'Calcification Rates'!$G$52)*0.1))+('Calcification Rates'!$J$52*$A128*('Calcification Rates'!$F$52-'Calcification Rates'!$G$52)))*('Calcification Rates'!$H$52-'Calcification Rates'!$I$52)</f>
        <v>182.66891175428538</v>
      </c>
      <c r="CJ128" s="2">
        <f>((((1-'Calcification Rates'!$J$52)*$A128)*(('Calcification Rates'!$F$52+'Calcification Rates'!$G$52)*0.1))+('Calcification Rates'!$J$52*$A128*('Calcification Rates'!$F$52+'Calcification Rates'!$G$52)))*('Calcification Rates'!$H$52+'Calcification Rates'!$I$52)</f>
        <v>394.7904514914361</v>
      </c>
      <c r="CK128" s="2">
        <f>((((1-'Calcification Rates'!$J$53)*$A128)*'Calcification Rates'!$F$53*0.1)+('Calcification Rates'!$J$53*$A128*'Calcification Rates'!$F$53))*'Calcification Rates'!$H$53</f>
        <v>333.93331582036376</v>
      </c>
      <c r="CL128" s="2">
        <f>((((1-'Calcification Rates'!$J$53)*$A128)*(('Calcification Rates'!$F$53-'Calcification Rates'!$G$53)*0.1))+('Calcification Rates'!$J$53*$A128*('Calcification Rates'!$F$53-'Calcification Rates'!$G$53)))*('Calcification Rates'!$H$53-'Calcification Rates'!$I$53)</f>
        <v>231.11051151609141</v>
      </c>
      <c r="CM128" s="2">
        <f>((((1-'Calcification Rates'!$J$53)*$A128)*(('Calcification Rates'!$F$53+'Calcification Rates'!$G$53)*0.1))+('Calcification Rates'!$J$53*$A128*('Calcification Rates'!$F$53+'Calcification Rates'!$G$53)))*('Calcification Rates'!$H$53+'Calcification Rates'!$I$53)</f>
        <v>455.56932275949299</v>
      </c>
      <c r="CN128" s="2">
        <f>((((1-'Calcification Rates'!$J$54)*$A128)*'Calcification Rates'!$F$54*0.1)+('Calcification Rates'!$J$54*$A128*'Calcification Rates'!$F$54))*'Calcification Rates'!$H$54</f>
        <v>284.70457584935281</v>
      </c>
      <c r="CO128" s="2">
        <f>((((1-'Calcification Rates'!$J$54)*$A128)*(('Calcification Rates'!$F$54-'Calcification Rates'!$G$54)*0.1))+('Calcification Rates'!$J$54*$A128*('Calcification Rates'!$F$54-'Calcification Rates'!$G$54)))*('Calcification Rates'!$H$54-'Calcification Rates'!$I$54)</f>
        <v>203.63164957833652</v>
      </c>
      <c r="CP128" s="2">
        <f>((((1-'Calcification Rates'!$J$54)*$A128)*(('Calcification Rates'!$F$54+'Calcification Rates'!$G$54)*0.1))+('Calcification Rates'!$J$54*$A128*('Calcification Rates'!$F$54+'Calcification Rates'!$G$54)))*('Calcification Rates'!$H$54+'Calcification Rates'!$I$54)</f>
        <v>378.66376772541724</v>
      </c>
      <c r="CQ128" s="2">
        <f>((((1-'Calcification Rates'!$J$55)*$A128)*'Calcification Rates'!$F$55*0.1)+('Calcification Rates'!$J$55*$A128*'Calcification Rates'!$F$55))*'Calcification Rates'!$H$55</f>
        <v>284.72634940312503</v>
      </c>
      <c r="CR128" s="2">
        <f>((((1-'Calcification Rates'!$J$55)*$A128)*(('Calcification Rates'!$F$55-'Calcification Rates'!$G$55)*0.1))+('Calcification Rates'!$J$55*$A128*('Calcification Rates'!$F$55-'Calcification Rates'!$G$55)))*('Calcification Rates'!$H$55-'Calcification Rates'!$I$55)</f>
        <v>208.0569518723203</v>
      </c>
      <c r="CS128" s="2">
        <f>((((1-'Calcification Rates'!$J$55)*$A128)*(('Calcification Rates'!$F$55+'Calcification Rates'!$G$55)*0.1))+('Calcification Rates'!$J$55*$A128*('Calcification Rates'!$F$55+'Calcification Rates'!$G$55)))*('Calcification Rates'!$H$55+'Calcification Rates'!$I$55)</f>
        <v>373.05515112530952</v>
      </c>
      <c r="CT128" s="2">
        <f>((((1-'Calcification Rates'!$J$56)*$A128)*'Calcification Rates'!$F$56*0.1)+('Calcification Rates'!$J$56*$A128*'Calcification Rates'!$F$56))*'Calcification Rates'!$H$56</f>
        <v>275.01596430000001</v>
      </c>
      <c r="CU128" s="2">
        <f>((((1-'Calcification Rates'!$J$56)*$A128)*(('Calcification Rates'!$F$56-'Calcification Rates'!$G$56)*0.1))+('Calcification Rates'!$J$56*$A128*('Calcification Rates'!$F$56-'Calcification Rates'!$G$56)))*('Calcification Rates'!$H$56-'Calcification Rates'!$I$56)</f>
        <v>203.78529849991818</v>
      </c>
      <c r="CV128" s="2">
        <f>((((1-'Calcification Rates'!$J$56)*$A128)*(('Calcification Rates'!$F$56+'Calcification Rates'!$G$56)*0.1))+('Calcification Rates'!$J$56*$A128*('Calcification Rates'!$F$56+'Calcification Rates'!$G$56)))*('Calcification Rates'!$H$56+'Calcification Rates'!$I$56)</f>
        <v>356.72208917703506</v>
      </c>
      <c r="CW128" s="2">
        <f>((((1-'Calcification Rates'!$J$57)*$A128)*'Calcification Rates'!$F$57*0.1)+('Calcification Rates'!$J$57*$A128*'Calcification Rates'!$F$57))*'Calcification Rates'!$H$57</f>
        <v>281.26632712499998</v>
      </c>
      <c r="CX128" s="2">
        <f>((((1-'Calcification Rates'!$J$57)*$A128)*(('Calcification Rates'!$F$57-'Calcification Rates'!$G$57)*0.1))+('Calcification Rates'!$J$57*$A128*('Calcification Rates'!$F$57-'Calcification Rates'!$G$57)))*('Calcification Rates'!$H$57-'Calcification Rates'!$I$57)</f>
        <v>184.19055825954138</v>
      </c>
      <c r="CY128" s="2">
        <f>((((1-'Calcification Rates'!$J$57)*$A128)*(('Calcification Rates'!$F$57+'Calcification Rates'!$G$57)*0.1))+('Calcification Rates'!$J$57*$A128*('Calcification Rates'!$F$57+'Calcification Rates'!$G$57)))*('Calcification Rates'!$H$57+'Calcification Rates'!$I$57)</f>
        <v>395.80119445204735</v>
      </c>
      <c r="CZ128" s="2">
        <f>((((1-'Calcification Rates'!$J$58)*$A128)*'Calcification Rates'!$F$58*0.1)+('Calcification Rates'!$J$58*$A128*'Calcification Rates'!$F$58))*'Calcification Rates'!$H$58</f>
        <v>284.70457584935281</v>
      </c>
      <c r="DA128" s="2">
        <f>((((1-'Calcification Rates'!$J$58)*$A128)*(('Calcification Rates'!$F$58-'Calcification Rates'!$G$58)*0.1))+('Calcification Rates'!$J$58*$A128*('Calcification Rates'!$F$58-'Calcification Rates'!$G$58)))*('Calcification Rates'!$H$58-'Calcification Rates'!$I$58)</f>
        <v>203.63164957833652</v>
      </c>
      <c r="DB128" s="2">
        <f>((((1-'Calcification Rates'!$J$58)*$A128)*(('Calcification Rates'!$F$58+'Calcification Rates'!$G$58)*0.1))+('Calcification Rates'!$J$58*$A128*('Calcification Rates'!$F$58+'Calcification Rates'!$G$58)))*('Calcification Rates'!$H$58+'Calcification Rates'!$I$58)</f>
        <v>378.66376772541724</v>
      </c>
      <c r="DC128" s="2">
        <f>((((1-'Calcification Rates'!$J$59)*$A128)*'Calcification Rates'!$F$59*0.1)+('Calcification Rates'!$J$59*$A128*'Calcification Rates'!$F$59))*'Calcification Rates'!$H$59</f>
        <v>236.01621455999995</v>
      </c>
      <c r="DD128" s="2">
        <f>((((1-'Calcification Rates'!$J$59)*$A128)*(('Calcification Rates'!$F$59-'Calcification Rates'!$G$59)*0.1))+('Calcification Rates'!$J$59*$A128*('Calcification Rates'!$F$59-'Calcification Rates'!$G$59)))*('Calcification Rates'!$H$59-'Calcification Rates'!$I$59)</f>
        <v>183.08955419999998</v>
      </c>
      <c r="DE128" s="2">
        <f>((((1-'Calcification Rates'!$J$59)*$A128)*(('Calcification Rates'!$F$59+'Calcification Rates'!$G$59)*0.1))+('Calcification Rates'!$J$59*$A128*('Calcification Rates'!$F$59+'Calcification Rates'!$G$59)))*('Calcification Rates'!$H$59+'Calcification Rates'!$I$59)</f>
        <v>293.96157335999999</v>
      </c>
      <c r="DF128" s="2">
        <f>((((1-'Calcification Rates'!$J$60)*$A128)*'Calcification Rates'!$F$60*0.1)+('Calcification Rates'!$J$60*$A128*'Calcification Rates'!$F$60))*'Calcification Rates'!$H$60</f>
        <v>306.62432056097555</v>
      </c>
      <c r="DG128" s="2">
        <f>((((1-'Calcification Rates'!$J$60)*$A128)*(('Calcification Rates'!$F$60-'Calcification Rates'!$G$60)*0.1))+('Calcification Rates'!$J$60*$A128*('Calcification Rates'!$F$60-'Calcification Rates'!$G$60)))*('Calcification Rates'!$H$60-'Calcification Rates'!$I$60)</f>
        <v>234.26461288978754</v>
      </c>
      <c r="DH128" s="2">
        <f>((((1-'Calcification Rates'!$J$60)*$A128)*(('Calcification Rates'!$F$60+'Calcification Rates'!$G$60)*0.1))+('Calcification Rates'!$J$60*$A128*('Calcification Rates'!$F$60+'Calcification Rates'!$G$60)))*('Calcification Rates'!$H$60+'Calcification Rates'!$I$60)</f>
        <v>388.4254578079146</v>
      </c>
      <c r="DI128" s="2">
        <f>((((1-'Calcification Rates'!$J$61)*$A128)*'Calcification Rates'!$F$61*0.1)+('Calcification Rates'!$J$61*$A128*'Calcification Rates'!$F$61))*'Calcification Rates'!$H$61</f>
        <v>284.70457584935281</v>
      </c>
      <c r="DJ128" s="2">
        <f>((((1-'Calcification Rates'!$J$61)*$A128)*(('Calcification Rates'!$F$61-'Calcification Rates'!$G$61)*0.1))+('Calcification Rates'!$J$61*$A128*('Calcification Rates'!$F$61-'Calcification Rates'!$G$61)))*('Calcification Rates'!$H$61-'Calcification Rates'!$I$61)</f>
        <v>203.63164957833652</v>
      </c>
      <c r="DK128" s="2">
        <f>((((1-'Calcification Rates'!$J$61)*$A128)*(('Calcification Rates'!$F$61+'Calcification Rates'!$G$61)*0.1))+('Calcification Rates'!$J$61*$A128*('Calcification Rates'!$F$61+'Calcification Rates'!$G$61)))*('Calcification Rates'!$H$61+'Calcification Rates'!$I$61)</f>
        <v>378.66376772541724</v>
      </c>
      <c r="DL128" s="2">
        <f>(2*'Calcification Rates'!$F$62*'Calcification Rates'!$H$62)+0.1*'Calcification Rates'!$F$62*(CV128+(2*'Calcification Rates'!$F$62))*'Calcification Rates'!$H$62</f>
        <v>66.519776784578397</v>
      </c>
      <c r="DM128" s="2">
        <f>(2*('Calcification Rates'!$F$62-'Calcification Rates'!$G$62)*('Calcification Rates'!$H$62-'Calcification Rates'!$I$62))+(0.1*('Calcification Rates'!$F$62-'Calcification Rates'!$G$62)*(CV128+(2*'Calcification Rates'!$F$62-'Calcification Rates'!$G$62)))*('Calcification Rates'!$H$62-'Calcification Rates'!$I$62)</f>
        <v>38.889812067395852</v>
      </c>
      <c r="DN128" s="2">
        <f>(2*('Calcification Rates'!$F$62+'Calcification Rates'!$G$62)*('Calcification Rates'!$H$62+'Calcification Rates'!$I$62))+(0.1*('Calcification Rates'!$F$62+'Calcification Rates'!$G$62)*(CV128+(2*'Calcification Rates'!$F$62+'Calcification Rates'!$G$62)))*('Calcification Rates'!$H$62+'Calcification Rates'!$I$62)</f>
        <v>101.38866419352735</v>
      </c>
      <c r="DO128" s="2">
        <f>((((((((($A128*2)/PI())/2)+'Calcification Rates'!$F$63)^2)*PI())/2))-((((((($A128*2)/PI())/2)^2)*PI())/2)))*'Calcification Rates'!$H$63</f>
        <v>133.67244622024296</v>
      </c>
      <c r="DP128" s="2">
        <f>((((((((($A128*2)/PI())/2)+('Calcification Rates'!$F$63-'Calcification Rates'!$G$63))^2)*PI())/2))-((((((($A128*2)/PI())/2)^2)*PI())/2)))*('Calcification Rates'!$H$63-'Calcification Rates'!$I$63)</f>
        <v>98.547726790502963</v>
      </c>
      <c r="DQ128" s="2">
        <f>((((((((($A128*2)/PI())/2)+('Calcification Rates'!$F$63+'Calcification Rates'!$G$63))^2)*PI())/2))-((((((($A128*2)/PI())/2)^2)*PI())/2)))*('Calcification Rates'!$H$63+'Calcification Rates'!$I$63)</f>
        <v>172.68096714230674</v>
      </c>
      <c r="DR128" s="2">
        <f>(2*'Calcification Rates'!$F$64*'Calcification Rates'!$H$64)+0.1*'Calcification Rates'!$F$64*($A128+(2*'Calcification Rates'!$F$64))*'Calcification Rates'!$H$64</f>
        <v>26.040868261409202</v>
      </c>
      <c r="DS128" s="2">
        <f>(2*('Calcification Rates'!$F$64-'Calcification Rates'!$G$64)*('Calcification Rates'!$H$64-'Calcification Rates'!$I$64))+(0.1*('Calcification Rates'!$F$64-'Calcification Rates'!$G$64)*($A128+(2*'Calcification Rates'!$F$64-'Calcification Rates'!$G$64)))*('Calcification Rates'!$H$64-'Calcification Rates'!$I$64)</f>
        <v>15.204296039287465</v>
      </c>
      <c r="DT128" s="2">
        <f>(2*('Calcification Rates'!$F$64+'Calcification Rates'!$G$64)*('Calcification Rates'!$H$64+'Calcification Rates'!$I$64))+(0.1*('Calcification Rates'!$F$64+'Calcification Rates'!$G$64)*($A128+(2*'Calcification Rates'!$F$64+'Calcification Rates'!$G$64)))*('Calcification Rates'!$H$64+'Calcification Rates'!$I$64)</f>
        <v>39.743540442099402</v>
      </c>
      <c r="DU128" s="2">
        <f>((((((((($A128*2)/PI())/2)+'Calcification Rates'!$F$65)^2)*PI())/2))-((((((($A128*2)/PI())/2)^2)*PI())/2)))*'Calcification Rates'!$H$65</f>
        <v>133.67244622024296</v>
      </c>
      <c r="DV128" s="2">
        <f>((((((((($A128*2)/PI())/2)+('Calcification Rates'!$F$65-'Calcification Rates'!$G$65))^2)*PI())/2))-((((((($A128*2)/PI())/2)^2)*PI())/2)))*('Calcification Rates'!$H$65-'Calcification Rates'!$I$65)</f>
        <v>98.547726790502963</v>
      </c>
      <c r="DW128" s="2">
        <f>((((((((($A128*2)/PI())/2)+('Calcification Rates'!$F$65+'Calcification Rates'!$G$65))^2)*PI())/2))-((((((($A128*2)/PI())/2)^2)*PI())/2)))*('Calcification Rates'!$H$65+'Calcification Rates'!$I$65)</f>
        <v>172.68096714230674</v>
      </c>
      <c r="DX128" s="2">
        <f>(2*'Calcification Rates'!$F$66*'Calcification Rates'!$H$66)+0.1*'Calcification Rates'!$F$66*(DH128+(2*'Calcification Rates'!$F$66))*'Calcification Rates'!$H$66</f>
        <v>72.081956648947525</v>
      </c>
      <c r="DY128" s="2">
        <f>(2*('Calcification Rates'!$F$66-'Calcification Rates'!$G$66)*('Calcification Rates'!$H$66-'Calcification Rates'!$I$66))+(0.1*('Calcification Rates'!$F$66-'Calcification Rates'!$G$66)*(DH128+(2*'Calcification Rates'!$F$66-'Calcification Rates'!$G$66)))*('Calcification Rates'!$H$66-'Calcification Rates'!$I$66)</f>
        <v>42.144423052109786</v>
      </c>
      <c r="DZ128" s="2">
        <f>(2*('Calcification Rates'!$F$66+'Calcification Rates'!$G$66)*('Calcification Rates'!$H$66+'Calcification Rates'!$I$66))+(0.1*('Calcification Rates'!$F$66+'Calcification Rates'!$G$66)*(DH128+(2*'Calcification Rates'!$F$66+'Calcification Rates'!$G$66)))*('Calcification Rates'!$H$66+'Calcification Rates'!$I$66)</f>
        <v>109.85927959736115</v>
      </c>
      <c r="EA128" s="2">
        <f>((((((((($A128*2)/PI())/2)+'Calcification Rates'!$F$67)^2)*PI())/2))-((((((($A128*2)/PI())/2)^2)*PI())/2)))*'Calcification Rates'!$H$67</f>
        <v>133.67244622024296</v>
      </c>
      <c r="EB128" s="2">
        <f>((((((((($A128*2)/PI())/2)+('Calcification Rates'!$F$67-'Calcification Rates'!$G$67))^2)*PI())/2))-((((((($A128*2)/PI())/2)^2)*PI())/2)))*('Calcification Rates'!$H$67-'Calcification Rates'!$I$67)</f>
        <v>98.547726790502963</v>
      </c>
      <c r="EC128" s="2">
        <f>((((((((($A128*2)/PI())/2)+('Calcification Rates'!$F$67+'Calcification Rates'!$G$67))^2)*PI())/2))-((((((($A128*2)/PI())/2)^2)*PI())/2)))*('Calcification Rates'!$H$67+'Calcification Rates'!$I$67)</f>
        <v>172.68096714230674</v>
      </c>
      <c r="ED128" s="2">
        <f>((((((((($A128*2)/PI())/2)+'Calcification Rates'!$F$68)^2)*PI())/2))-((((((($A128*2)/PI())/2)^2)*PI())/2)))*'Calcification Rates'!$H$68</f>
        <v>133.67244622024296</v>
      </c>
      <c r="EE128" s="2">
        <f>((((((((($A128*2)/PI())/2)+('Calcification Rates'!$F$68-'Calcification Rates'!$G$68))^2)*PI())/2))-((((((($A128*2)/PI())/2)^2)*PI())/2)))*('Calcification Rates'!$H$68-'Calcification Rates'!$I$68)</f>
        <v>98.547726790502963</v>
      </c>
      <c r="EF128" s="2">
        <f>((((((((($A128*2)/PI())/2)+('Calcification Rates'!$F$68+'Calcification Rates'!$G$68))^2)*PI())/2))-((((((($A128*2)/PI())/2)^2)*PI())/2)))*('Calcification Rates'!$H$68+'Calcification Rates'!$I$68)</f>
        <v>172.68096714230674</v>
      </c>
      <c r="EG128" s="2">
        <f>((((1-'Calcification Rates'!$J$69)*$A128)*'Calcification Rates'!$F$69*0.1)+('Calcification Rates'!$J$69*$A128*'Calcification Rates'!$F$69))*'Calcification Rates'!$H$69</f>
        <v>38.672795700000002</v>
      </c>
      <c r="EH128" s="2">
        <f>((((1-'Calcification Rates'!$J$69)*EC128)*(('Calcification Rates'!$F$69-'Calcification Rates'!$G$69)*0.1))+('Calcification Rates'!$J$69*EC128*('Calcification Rates'!$F$69-'Calcification Rates'!$G$69)))*('Calcification Rates'!$H$69-'Calcification Rates'!$I$69)</f>
        <v>39.165376375869137</v>
      </c>
      <c r="EI128" s="2">
        <f>((((1-'Calcification Rates'!$J$69)*EC128)*(('Calcification Rates'!$F$69+'Calcification Rates'!$G$69)*0.1))+('Calcification Rates'!$J$69*EC128*('Calcification Rates'!$F$69+'Calcification Rates'!$G$69)))*('Calcification Rates'!$H$69+'Calcification Rates'!$I$69)</f>
        <v>68.3071806679649</v>
      </c>
      <c r="EJ128" s="2">
        <f>(2*'Calcification Rates'!$F$70*'Calcification Rates'!$H$70)+0.1*'Calcification Rates'!$F$70*(DT128+(2*'Calcification Rates'!$F$70))*'Calcification Rates'!$H$70</f>
        <v>10.907651721845054</v>
      </c>
      <c r="EK128" s="2">
        <f>(2*('Calcification Rates'!$F$70-'Calcification Rates'!$G$70)*('Calcification Rates'!$H$70-'Calcification Rates'!$I$70))+(0.1*('Calcification Rates'!$F$70-'Calcification Rates'!$G$70)*(DT128+(2*'Calcification Rates'!$F$70-'Calcification Rates'!$G$70)))*('Calcification Rates'!$H$70-'Calcification Rates'!$I$70)</f>
        <v>6.3493625447363478</v>
      </c>
      <c r="EL128" s="2">
        <f>(2*('Calcification Rates'!$F$70+'Calcification Rates'!$G$70)*('Calcification Rates'!$H$70+'Calcification Rates'!$I$70))+(0.1*('Calcification Rates'!$F$70+'Calcification Rates'!$G$70)*(DT128+(2*'Calcification Rates'!$F$70+'Calcification Rates'!$G$70)))*('Calcification Rates'!$H$70+'Calcification Rates'!$I$70)</f>
        <v>16.697242002391619</v>
      </c>
      <c r="EM128" s="2">
        <f>((((1-'Calcification Rates'!$J$71)*$A128)*'Calcification Rates'!$F$71*0.1)+('Calcification Rates'!$J$71*$A128*'Calcification Rates'!$F$71))*'Calcification Rates'!$H$71</f>
        <v>284.70457584935281</v>
      </c>
      <c r="EN128" s="2">
        <f>((((1-'Calcification Rates'!$J$71)*$A128)*(('Calcification Rates'!$F$71-'Calcification Rates'!$G$71)*0.1))+('Calcification Rates'!$J$71*$A128*('Calcification Rates'!$F$71-'Calcification Rates'!$G$71)))*('Calcification Rates'!$H$71-'Calcification Rates'!$I$71)</f>
        <v>203.63164957833652</v>
      </c>
      <c r="EO128" s="2">
        <f>((((1-'Calcification Rates'!$J$71)*$A128)*(('Calcification Rates'!$F$71+'Calcification Rates'!$G$71)*0.1))+('Calcification Rates'!$J$71*$A128*('Calcification Rates'!$F$71+'Calcification Rates'!$G$71)))*('Calcification Rates'!$H$71+'Calcification Rates'!$I$71)</f>
        <v>378.66376772541724</v>
      </c>
      <c r="EP128" s="2">
        <f>(2*'Calcification Rates'!$F$72*'Calcification Rates'!$H$72)+0.1*'Calcification Rates'!$F$72*($A128+(2*'Calcification Rates'!$F$72))*'Calcification Rates'!$H$72</f>
        <v>26.040868261409202</v>
      </c>
      <c r="EQ128" s="2">
        <f>(2*('Calcification Rates'!$F$72-'Calcification Rates'!$G$72)*('Calcification Rates'!$H$72-'Calcification Rates'!$I$72))+(0.1*('Calcification Rates'!$F$72-'Calcification Rates'!$G$72)*($A128+(2*'Calcification Rates'!$F$72-'Calcification Rates'!$G$72)))*('Calcification Rates'!$H$72-'Calcification Rates'!$I$72)</f>
        <v>15.204296039287465</v>
      </c>
      <c r="ER128" s="2">
        <f>(2*('Calcification Rates'!$F$72+'Calcification Rates'!$G$72)*('Calcification Rates'!$H$72+'Calcification Rates'!$I$72))+(0.1*('Calcification Rates'!$F$72+'Calcification Rates'!$G$72)*($A128+(2*'Calcification Rates'!$F$72+'Calcification Rates'!$G$72)))*('Calcification Rates'!$H$72+'Calcification Rates'!$I$72)</f>
        <v>39.743540442099402</v>
      </c>
      <c r="ES128" s="2">
        <f>$A128*'Calcification Rates'!$F$73*'Calcification Rates'!$H$73</f>
        <v>170.10000000000002</v>
      </c>
      <c r="ET128" s="2">
        <f>$A128*('Calcification Rates'!$F$73-'Calcification Rates'!$G$73)*('Calcification Rates'!$H$73-'Calcification Rates'!$I$73)</f>
        <v>119.09394</v>
      </c>
      <c r="EU128" s="2">
        <f>$A128*('Calcification Rates'!$F$73+'Calcification Rates'!$G$73)*('Calcification Rates'!$H$73+'Calcification Rates'!$I$73)</f>
        <v>230.13144000000003</v>
      </c>
      <c r="EV128" s="2">
        <f>(2*'Calcification Rates'!$F$74*'Calcification Rates'!$H$74)+0.1*'Calcification Rates'!$F$74*($A128+(2*'Calcification Rates'!$F$74))*'Calcification Rates'!$H$74</f>
        <v>26.040868261409202</v>
      </c>
      <c r="EW128" s="2">
        <f>(2*('Calcification Rates'!$F$74-'Calcification Rates'!$G$74)*('Calcification Rates'!$H$74-'Calcification Rates'!$I$74))+(0.1*('Calcification Rates'!$F$74-'Calcification Rates'!$G$74)*($A128+(2*'Calcification Rates'!$F$74-'Calcification Rates'!$G$74)))*('Calcification Rates'!$H$74-'Calcification Rates'!$I$74)</f>
        <v>15.204296039287465</v>
      </c>
      <c r="EX128" s="2">
        <f>(2*('Calcification Rates'!$F$74+'Calcification Rates'!$G$74)*('Calcification Rates'!$H$74+'Calcification Rates'!$I$74))+(0.1*('Calcification Rates'!$F$74+'Calcification Rates'!$G$74)*($A128+(2*'Calcification Rates'!$F$74+'Calcification Rates'!$G$74)))*('Calcification Rates'!$H$74+'Calcification Rates'!$I$74)</f>
        <v>39.743540442099402</v>
      </c>
      <c r="EY128" s="2">
        <f>$A128*'Calcification Rates'!$F$75*'Calcification Rates'!$H$75</f>
        <v>106.23310285714288</v>
      </c>
      <c r="EZ128" s="2">
        <f>$A128*('Calcification Rates'!$F$75-'Calcification Rates'!$G$75)*('Calcification Rates'!$H$75-'Calcification Rates'!$I$75)</f>
        <v>82.467140036515431</v>
      </c>
      <c r="FA128" s="2">
        <f>$A128*('Calcification Rates'!$F$75+'Calcification Rates'!$G$75)*('Calcification Rates'!$H$75+'Calcification Rates'!$I$75)</f>
        <v>132.76294711026065</v>
      </c>
      <c r="FB128" s="2">
        <f>((((1-'Calcification Rates'!$J$76)*$A128)*'Calcification Rates'!$F$76*0.1)+('Calcification Rates'!$J$76*$A128*'Calcification Rates'!$F$76))*'Calcification Rates'!$H$76</f>
        <v>72.734759999999994</v>
      </c>
      <c r="FC128" s="2">
        <f>((((1-'Calcification Rates'!$J$76)*$A128)*(('Calcification Rates'!$F$76-'Calcification Rates'!$G$76)*0.1))+('Calcification Rates'!$J$76*$A128*('Calcification Rates'!$F$76-'Calcification Rates'!$G$76)))*('Calcification Rates'!$H$76-'Calcification Rates'!$I$76)</f>
        <v>50.907866687999991</v>
      </c>
      <c r="FD128" s="2">
        <f>((((1-'Calcification Rates'!$J$76)*$A128)*(('Calcification Rates'!$F$76+'Calcification Rates'!$G$76)*0.1))+('Calcification Rates'!$J$76*$A128*('Calcification Rates'!$F$76+'Calcification Rates'!$G$76)))*('Calcification Rates'!$H$76+'Calcification Rates'!$I$76)</f>
        <v>98.427909887999988</v>
      </c>
      <c r="FE128" s="113">
        <f>$A128*'Calcification Rates'!$F$77*'Calcification Rates'!$H$77</f>
        <v>223.02</v>
      </c>
      <c r="FF128" s="113">
        <f>$A128*('Calcification Rates'!$F$77-'Calcification Rates'!$G$77)*('Calcification Rates'!$H$77-'Calcification Rates'!$I$77)</f>
        <v>155.84940000000003</v>
      </c>
      <c r="FG128" s="113">
        <f>$A128*('Calcification Rates'!$F$77+'Calcification Rates'!$G$77)*('Calcification Rates'!$H$77+'Calcification Rates'!$I$77)</f>
        <v>302.14800000000008</v>
      </c>
      <c r="FH128" s="113">
        <f>$A128*'Calcification Rates'!$F$81*'Calcification Rates'!$H$81</f>
        <v>22.427999999999997</v>
      </c>
      <c r="FI128" s="113">
        <f>$A128*('Calcification Rates'!$F$81-'Calcification Rates'!$G$81)*('Calcification Rates'!$H$81-'Calcification Rates'!$I$81)</f>
        <v>12.725999999999999</v>
      </c>
      <c r="FJ128" s="113">
        <f>$A128*('Calcification Rates'!$F$81+'Calcification Rates'!$G$81)*('Calcification Rates'!$H$81+'Calcification Rates'!$I$81)</f>
        <v>32.130000000000003</v>
      </c>
      <c r="FK128" s="113">
        <f>$A128*'Calcification Rates'!$F$84*'Calcification Rates'!$H$84</f>
        <v>22.427999999999997</v>
      </c>
      <c r="FL128" s="113">
        <f>$A128*('Calcification Rates'!$F$84-'Calcification Rates'!$G$84)*('Calcification Rates'!$H$84-'Calcification Rates'!$I$84)</f>
        <v>12.725999999999999</v>
      </c>
      <c r="FM128" s="113">
        <f>$A128*('Calcification Rates'!$F$84+'Calcification Rates'!$G$84)*('Calcification Rates'!$H$84+'Calcification Rates'!$I$84)</f>
        <v>32.130000000000003</v>
      </c>
    </row>
    <row r="129" spans="1:169" x14ac:dyDescent="0.3">
      <c r="A129" s="1">
        <v>127</v>
      </c>
      <c r="B129" s="2">
        <f>((((1-'Calcification Rates'!$J$11)*A129)*'Calcification Rates'!$F$11*0.1)+('Calcification Rates'!$J$11*A129*'Calcification Rates'!$F$11))*'Calcification Rates'!$H$11</f>
        <v>286.96413597514135</v>
      </c>
      <c r="C129" s="2">
        <f>((((1-'Calcification Rates'!$J$11)*A129)*(('Calcification Rates'!$F$11-'Calcification Rates'!$G$11)*0.1))+('Calcification Rates'!$J$11*A129*('Calcification Rates'!$F$11-'Calcification Rates'!$G$11)))*('Calcification Rates'!$H$11-'Calcification Rates'!$I$11)</f>
        <v>205.24777378133922</v>
      </c>
      <c r="D129" s="2">
        <f>((((1-'Calcification Rates'!$J$11)*A129)*(('Calcification Rates'!$F$11+'Calcification Rates'!$G$11)*0.1))+('Calcification Rates'!$J$11*A129*('Calcification Rates'!$F$11+'Calcification Rates'!$G$11)))*('Calcification Rates'!$H$11+'Calcification Rates'!$I$11)</f>
        <v>381.6690357232381</v>
      </c>
      <c r="E129" s="2">
        <f>((((1-'Calcification Rates'!$J$12)*A129)*'Calcification Rates'!$F$12*0.1)+('Calcification Rates'!$J$12*A129*'Calcification Rates'!$F$12))*'Calcification Rates'!$H$12</f>
        <v>49.822393908352424</v>
      </c>
      <c r="F129" s="2">
        <f>((((1-'Calcification Rates'!$J$12)*A129)*(('Calcification Rates'!$F$12-'Calcification Rates'!$G$12)*0.1))+('Calcification Rates'!$J$12*A129*('Calcification Rates'!$F$12-'Calcification Rates'!$G$12)))*('Calcification Rates'!$H$12-'Calcification Rates'!$I$12)</f>
        <v>37.563675549276837</v>
      </c>
      <c r="G129" s="2">
        <f>((((1-'Calcification Rates'!$J$12)*A129)*(('Calcification Rates'!$F$12+'Calcification Rates'!$G$12)*0.1))+('Calcification Rates'!$J$12*A129*('Calcification Rates'!$F$12+'Calcification Rates'!$G$12)))*('Calcification Rates'!$H$12+'Calcification Rates'!$I$12)</f>
        <v>63.643627584126769</v>
      </c>
      <c r="H129" s="2">
        <f>(2*'Calcification Rates'!$F$13*'Calcification Rates'!$H$13)+0.1*'Calcification Rates'!$F$13*(A129+(2*'Calcification Rates'!$F$13))*'Calcification Rates'!$H$13</f>
        <v>26.216312704841357</v>
      </c>
      <c r="I129" s="2">
        <f>(2*('Calcification Rates'!$F$13-'Calcification Rates'!$G$13)*('Calcification Rates'!$H$13-'Calcification Rates'!$I$13))+(0.1*('Calcification Rates'!$F$13-'Calcification Rates'!$G$13)*(A129+(2*'Calcification Rates'!$F$13-'Calcification Rates'!$G$13)))*('Calcification Rates'!$H$13-'Calcification Rates'!$I$13)</f>
        <v>15.306954246451731</v>
      </c>
      <c r="J129" s="2">
        <f>(2*('Calcification Rates'!$F$13+'Calcification Rates'!$G$13)*('Calcification Rates'!$H$13+'Calcification Rates'!$I$13))+(0.1*('Calcification Rates'!$F$13+'Calcification Rates'!$G$13)*(A129+(2*'Calcification Rates'!$F$13+'Calcification Rates'!$G$13)))*('Calcification Rates'!$H$13+'Calcification Rates'!$I$13)</f>
        <v>40.010723891986281</v>
      </c>
      <c r="K129" s="2">
        <f>(2*'Calcification Rates'!$F$14*'Calcification Rates'!$H$14)+0.1*'Calcification Rates'!$F$14*(A129+(2*'Calcification Rates'!$F$14))*'Calcification Rates'!$H$14</f>
        <v>48.612701337448904</v>
      </c>
      <c r="L129" s="2">
        <f>(2*('Calcification Rates'!$F$14-'Calcification Rates'!$G$14)*('Calcification Rates'!$H$14-'Calcification Rates'!$I$14))+(0.1*('Calcification Rates'!$F$14-'Calcification Rates'!$G$14)*(A129+(2*'Calcification Rates'!$F$14-'Calcification Rates'!$G$14)))*('Calcification Rates'!$H$14-'Calcification Rates'!$I$14)</f>
        <v>30.4217624977491</v>
      </c>
      <c r="M129" s="2">
        <f>(2*('Calcification Rates'!$F$14+'Calcification Rates'!$G$14)*('Calcification Rates'!$H$14+'Calcification Rates'!$I$14))+(0.1*('Calcification Rates'!$F$14+'Calcification Rates'!$G$14)*(A129+(2*'Calcification Rates'!$F$14+'Calcification Rates'!$G$14)))*('Calcification Rates'!$H$14+'Calcification Rates'!$I$14)</f>
        <v>71.090451242139494</v>
      </c>
      <c r="N129" s="2">
        <f>((((((((($A129*2)/PI())/2)+'Calcification Rates'!$F$15)^2)*PI())/2))-((((((($A129*2)/PI())/2)^2)*PI())/2)))*'Calcification Rates'!$H$15</f>
        <v>157.29442514423238</v>
      </c>
      <c r="O129" s="2">
        <f>((((((((($A129*2)/PI())/2)+('Calcification Rates'!$F$15-'Calcification Rates'!$G$15))^2)*PI())/2))-((((((($A129*2)/PI())/2)^2)*PI())/2)))*('Calcification Rates'!$H$15-'Calcification Rates'!$I$15)</f>
        <v>120.22010867350697</v>
      </c>
      <c r="P129" s="2">
        <f>((((((((($A129*2)/PI())/2)+('Calcification Rates'!$F$15+'Calcification Rates'!$G$15))^2)*PI())/2))-((((((($A129*2)/PI())/2)^2)*PI())/2)))*('Calcification Rates'!$H$15+'Calcification Rates'!$I$15)</f>
        <v>198.9175217187603</v>
      </c>
      <c r="Q129" s="2">
        <f>(2*'Calcification Rates'!$F$16*'Calcification Rates'!$H$16)+0.1*'Calcification Rates'!$F$16*(A129+(2*'Calcification Rates'!$F$16))*'Calcification Rates'!$H$16</f>
        <v>48.612701337448904</v>
      </c>
      <c r="R129" s="2">
        <f>(2*('Calcification Rates'!$F$16-'Calcification Rates'!$G$16)*('Calcification Rates'!$H$16-'Calcification Rates'!$I$16))+(0.1*('Calcification Rates'!$F$16-'Calcification Rates'!$G$16)*(A129+(2*'Calcification Rates'!$F$16-'Calcification Rates'!$G$16)))*('Calcification Rates'!$H$16-'Calcification Rates'!$I$16)</f>
        <v>30.4217624977491</v>
      </c>
      <c r="S129" s="2">
        <f>(2*('Calcification Rates'!$F$16+'Calcification Rates'!$G$16)*('Calcification Rates'!$H$16+'Calcification Rates'!$I$16))+(0.1*('Calcification Rates'!$F$16+'Calcification Rates'!$G$16)*(A129+(2*'Calcification Rates'!$F$16+'Calcification Rates'!$G$16)))*('Calcification Rates'!$H$16+'Calcification Rates'!$I$16)</f>
        <v>71.090451242139494</v>
      </c>
      <c r="T129" s="2">
        <f>$A129*'Calcification Rates'!$F$17*'Calcification Rates'!$H$17</f>
        <v>155.56134681329004</v>
      </c>
      <c r="U129" s="2">
        <f>$A129*('Calcification Rates'!$F$17-'Calcification Rates'!$G$17)*('Calcification Rates'!$H$17-'Calcification Rates'!$I$17)</f>
        <v>119.10762966285039</v>
      </c>
      <c r="V129" s="2">
        <f>$A129*('Calcification Rates'!$F$17+'Calcification Rates'!$G$17)*('Calcification Rates'!$H$17+'Calcification Rates'!$I$17)</f>
        <v>196.37612196041439</v>
      </c>
      <c r="W129" s="2">
        <f>$A129*'Calcification Rates'!$F$22*'Calcification Rates'!$H$22</f>
        <v>22.605999999999998</v>
      </c>
      <c r="X129" s="2">
        <f>$A129*('Calcification Rates'!$F$22-'Calcification Rates'!$G$22)*('Calcification Rates'!$H$22-'Calcification Rates'!$I$22)</f>
        <v>12.826999999999998</v>
      </c>
      <c r="Y129" s="2">
        <f>$A129*('Calcification Rates'!$F$22+'Calcification Rates'!$G$22)*('Calcification Rates'!$H$22+'Calcification Rates'!$I$22)</f>
        <v>32.384999999999998</v>
      </c>
      <c r="Z129" s="2">
        <f>((((((((($A129*2)/PI())/2)+'Calcification Rates'!$F$25)^2)*PI())/2))-((((((($A129*2)/PI())/2)^2)*PI())/2)))*'Calcification Rates'!$H$25</f>
        <v>234.89887029994256</v>
      </c>
      <c r="AA129" s="2">
        <f>((((((((($A129*2)/PI())/2)+('Calcification Rates'!$F$25-'Calcification Rates'!$G$25))^2)*PI())/2))-((((((($A129*2)/PI())/2)^2)*PI())/2)))*('Calcification Rates'!$H$25-'Calcification Rates'!$I$25)</f>
        <v>103.09685369682676</v>
      </c>
      <c r="AB129" s="2">
        <f>((((((((($A129*2)/PI())/2)+('Calcification Rates'!$F$25+'Calcification Rates'!$G$25))^2)*PI())/2))-((((((($A129*2)/PI())/2)^2)*PI())/2)))*('Calcification Rates'!$H$25+'Calcification Rates'!$I$25)</f>
        <v>368.34683190636406</v>
      </c>
      <c r="AC129" s="2">
        <f>((((((((($A129*2)/PI())/2)+'Calcification Rates'!$F$26)^2)*PI())/2))-((((((($A129*2)/PI())/2)^2)*PI())/2)))*'Calcification Rates'!$H$26</f>
        <v>234.89887029994256</v>
      </c>
      <c r="AD129" s="2">
        <f>((((((((($A129*2)/PI())/2)+('Calcification Rates'!$F$26-'Calcification Rates'!$G$26))^2)*PI())/2))-((((((($A129*2)/PI())/2)^2)*PI())/2)))*('Calcification Rates'!$H$26-'Calcification Rates'!$I$26)</f>
        <v>103.09685369682676</v>
      </c>
      <c r="AE129" s="2">
        <f>((((((((($A129*2)/PI())/2)+('Calcification Rates'!$F$26+'Calcification Rates'!$G$26))^2)*PI())/2))-((((((($A129*2)/PI())/2)^2)*PI())/2)))*('Calcification Rates'!$H$26+'Calcification Rates'!$I$26)</f>
        <v>368.34683190636406</v>
      </c>
      <c r="AF129" s="2">
        <f>((((((((($A129*2)/PI())/2)+'Calcification Rates'!$F$27)^2)*PI())/2))-((((((($A129*2)/PI())/2)^2)*PI())/2)))*'Calcification Rates'!$H$27</f>
        <v>234.89887029994256</v>
      </c>
      <c r="AG129" s="2">
        <f>((((((((($A129*2)/PI())/2)+('Calcification Rates'!$F$27-'Calcification Rates'!$G$27))^2)*PI())/2))-((((((($A129*2)/PI())/2)^2)*PI())/2)))*('Calcification Rates'!$H$27-'Calcification Rates'!$I$27)</f>
        <v>103.09685369682676</v>
      </c>
      <c r="AH129" s="2">
        <f>((((((((($A129*2)/PI())/2)+('Calcification Rates'!$F$27+'Calcification Rates'!$G$27))^2)*PI())/2))-((((((($A129*2)/PI())/2)^2)*PI())/2)))*('Calcification Rates'!$H$27+'Calcification Rates'!$I$27)</f>
        <v>368.34683190636406</v>
      </c>
      <c r="AI129" s="2">
        <f>$A129*'Calcification Rates'!$F$29*'Calcification Rates'!$H$29</f>
        <v>204.93989999999997</v>
      </c>
      <c r="AJ129" s="2">
        <f>$A129*('Calcification Rates'!$F$29-'Calcification Rates'!$G$29)*('Calcification Rates'!$H$29-'Calcification Rates'!$I$29)</f>
        <v>189.62115999999997</v>
      </c>
      <c r="AK129" s="2">
        <f>$A129*('Calcification Rates'!$F$29+'Calcification Rates'!$G$29)*('Calcification Rates'!$H$29+'Calcification Rates'!$I$29)</f>
        <v>220.25863999999996</v>
      </c>
      <c r="AL129" s="2">
        <f>(2*'Calcification Rates'!$F$30*'Calcification Rates'!$H$30)+0.1*'Calcification Rates'!$F$30*($A129+(2*'Calcification Rates'!$F$30))*'Calcification Rates'!$H$30</f>
        <v>26.216312704841357</v>
      </c>
      <c r="AM129" s="2">
        <f>(2*('Calcification Rates'!$F$30-'Calcification Rates'!$G$30)*('Calcification Rates'!$H$30-'Calcification Rates'!$I$30))+(0.1*('Calcification Rates'!$F$30-'Calcification Rates'!$G$30)*($A129+(2*'Calcification Rates'!$F$30-'Calcification Rates'!$G$30)))*('Calcification Rates'!$H$30-'Calcification Rates'!$I$30)</f>
        <v>15.306954246451731</v>
      </c>
      <c r="AN129" s="2">
        <f>(2*('Calcification Rates'!$F$30+'Calcification Rates'!$G$30)*('Calcification Rates'!$H$30+'Calcification Rates'!$I$30))+(0.1*('Calcification Rates'!$F$30+'Calcification Rates'!$G$30)*($A129+(2*'Calcification Rates'!$F$30+'Calcification Rates'!$G$30)))*('Calcification Rates'!$H$30+'Calcification Rates'!$I$30)</f>
        <v>40.010723891986281</v>
      </c>
      <c r="AO129" s="2">
        <f>((((((((($A129*2)/PI())/2)+'Calcification Rates'!$F$31)^2)*PI())/2))-((((((($A129*2)/PI())/2)^2)*PI())/2)))*'Calcification Rates'!$H$31</f>
        <v>418.8303157820954</v>
      </c>
      <c r="AP129" s="2">
        <f>((((((((($A129*2)/PI())/2)+('Calcification Rates'!$F$31-'Calcification Rates'!$G$31))^2)*PI())/2))-((((((($A129*2)/PI())/2)^2)*PI())/2)))*('Calcification Rates'!$H$31-'Calcification Rates'!$I$31)</f>
        <v>261.36411731282868</v>
      </c>
      <c r="AQ129" s="2">
        <f>((((((((($A129*2)/PI())/2)+('Calcification Rates'!$F$31+'Calcification Rates'!$G$31))^2)*PI())/2))-((((((($A129*2)/PI())/2)^2)*PI())/2)))*('Calcification Rates'!$H$31+'Calcification Rates'!$I$31)</f>
        <v>614.20679638936087</v>
      </c>
      <c r="AR129" s="2">
        <f>(2*'Calcification Rates'!$F$32*'Calcification Rates'!$H$32)+0.1*'Calcification Rates'!$F$32*($A129+(2*'Calcification Rates'!$F$32))*'Calcification Rates'!$H$32</f>
        <v>26.216312704841357</v>
      </c>
      <c r="AS129" s="2">
        <f>(2*('Calcification Rates'!$F$32-'Calcification Rates'!$G$32)*('Calcification Rates'!$H$32-'Calcification Rates'!$I$32))+(0.1*('Calcification Rates'!$F$32-'Calcification Rates'!$G$32)*($A129+(2*'Calcification Rates'!$F$32-'Calcification Rates'!$G$32)))*('Calcification Rates'!$H$32-'Calcification Rates'!$I$32)</f>
        <v>15.306954246451731</v>
      </c>
      <c r="AT129" s="2">
        <f>(2*('Calcification Rates'!$F$32+'Calcification Rates'!$G$32)*('Calcification Rates'!$H$32+'Calcification Rates'!$I$32))+(0.1*('Calcification Rates'!$F$32+'Calcification Rates'!$G$32)*($A129+(2*'Calcification Rates'!$F$32+'Calcification Rates'!$G$32)))*('Calcification Rates'!$H$32+'Calcification Rates'!$I$32)</f>
        <v>40.010723891986281</v>
      </c>
      <c r="AU129" s="2">
        <f>((((((((($A129*2)/PI())/2)+'Calcification Rates'!$F$36)^2)*PI())/2))-((((((($A129*2)/PI())/2)^2)*PI())/2)))*'Calcification Rates'!$H$36</f>
        <v>166.0489002791351</v>
      </c>
      <c r="AV129" s="2">
        <f>((((((((($A129*2)/PI())/2)+('Calcification Rates'!$F$36-'Calcification Rates'!$G$36))^2)*PI())/2))-((((((($A129*2)/PI())/2)^2)*PI())/2)))*('Calcification Rates'!$H$36-'Calcification Rates'!$I$36)</f>
        <v>127.56893675681532</v>
      </c>
      <c r="AW129" s="2">
        <f>((((((((($A129*2)/PI())/2)+('Calcification Rates'!$F$36+'Calcification Rates'!$G$36))^2)*PI())/2))-((((((($A129*2)/PI())/2)^2)*PI())/2)))*('Calcification Rates'!$H$36+'Calcification Rates'!$I$36)</f>
        <v>208.79165284416371</v>
      </c>
      <c r="AX129" s="2">
        <f>$A129*'Calcification Rates'!$F$37*'Calcification Rates'!$H$37</f>
        <v>164.13411903198656</v>
      </c>
      <c r="AY129" s="2">
        <f>$A129*('Calcification Rates'!$F$37-'Calcification Rates'!$G$37)*('Calcification Rates'!$H$37-'Calcification Rates'!$I$37)</f>
        <v>126.34526133542657</v>
      </c>
      <c r="AZ129" s="2">
        <f>$A129*('Calcification Rates'!$F$37+'Calcification Rates'!$G$37)*('Calcification Rates'!$H$37+'Calcification Rates'!$I$37)</f>
        <v>205.98068808868334</v>
      </c>
      <c r="BA129" s="2">
        <f>$A129*'Calcification Rates'!$F$38*'Calcification Rates'!$H$38</f>
        <v>244.28136733333338</v>
      </c>
      <c r="BB129" s="2">
        <f>$A129*('Calcification Rates'!$F$38-'Calcification Rates'!$G$38)*('Calcification Rates'!$H$38-'Calcification Rates'!$I$38)</f>
        <v>186.38854048484851</v>
      </c>
      <c r="BC129" s="2">
        <f>$A129*('Calcification Rates'!$F$38+'Calcification Rates'!$G$38)*('Calcification Rates'!$H$38+'Calcification Rates'!$I$38)</f>
        <v>308.92051500000008</v>
      </c>
      <c r="BD129" s="2">
        <f>(2*'Calcification Rates'!$F$39*'Calcification Rates'!$H$39)+0.1*'Calcification Rates'!$F$39*(AN129+(2*'Calcification Rates'!$F$39))*'Calcification Rates'!$H$39</f>
        <v>10.954527573504741</v>
      </c>
      <c r="BE129" s="2">
        <f>(2*('Calcification Rates'!$F$39-'Calcification Rates'!$G$39)*('Calcification Rates'!$H$39-'Calcification Rates'!$I$39))+(0.1*('Calcification Rates'!$F$39-'Calcification Rates'!$G$39)*(AN129+(2*'Calcification Rates'!$F$39-'Calcification Rates'!$G$39)))*('Calcification Rates'!$H$39-'Calcification Rates'!$I$39)</f>
        <v>6.3767911186856985</v>
      </c>
      <c r="BF129" s="2">
        <f>(2*('Calcification Rates'!$F$39+'Calcification Rates'!$G$39)*('Calcification Rates'!$H$39+'Calcification Rates'!$I$39))+(0.1*('Calcification Rates'!$F$39+'Calcification Rates'!$G$39)*(AN129+(2*'Calcification Rates'!$F$39+'Calcification Rates'!$G$39)))*('Calcification Rates'!$H$39+'Calcification Rates'!$I$39)</f>
        <v>16.76862899828507</v>
      </c>
      <c r="BG129" s="2">
        <f>((((((((($A129*2)/PI())/2)+'Calcification Rates'!$F$40)^2)*PI())/2))-((((((($A129*2)/PI())/2)^2)*PI())/2)))*'Calcification Rates'!$H$40</f>
        <v>166.0489002791351</v>
      </c>
      <c r="BH129" s="2">
        <f>((((((((($A129*2)/PI())/2)+('Calcification Rates'!$F$40-'Calcification Rates'!$G$40))^2)*PI())/2))-((((((($A129*2)/PI())/2)^2)*PI())/2)))*('Calcification Rates'!$H$40-'Calcification Rates'!$I$40)</f>
        <v>127.56893675681532</v>
      </c>
      <c r="BI129" s="2">
        <f>((((((((($A129*2)/PI())/2)+('Calcification Rates'!$F$40+'Calcification Rates'!$G$40))^2)*PI())/2))-((((((($A129*2)/PI())/2)^2)*PI())/2)))*('Calcification Rates'!$H$40+'Calcification Rates'!$I$40)</f>
        <v>208.79165284416371</v>
      </c>
      <c r="BJ129" s="2">
        <f>((((((((($A129*2)/PI())/2)+'Calcification Rates'!$F$41)^2)*PI())/2))-((((((($A129*2)/PI())/2)^2)*PI())/2)))*'Calcification Rates'!$H$41</f>
        <v>191.12284104148753</v>
      </c>
      <c r="BK129" s="2">
        <f>((((((((($A129*2)/PI())/2)+('Calcification Rates'!$F$41-'Calcification Rates'!$G$41))^2)*PI())/2))-((((((($A129*2)/PI())/2)^2)*PI())/2)))*('Calcification Rates'!$H$41-'Calcification Rates'!$I$41)</f>
        <v>153.64769149275725</v>
      </c>
      <c r="BL129" s="2">
        <f>((((((((($A129*2)/PI())/2)+('Calcification Rates'!$F$41+'Calcification Rates'!$G$41))^2)*PI())/2))-((((((($A129*2)/PI())/2)^2)*PI())/2)))*('Calcification Rates'!$H$41+'Calcification Rates'!$I$41)</f>
        <v>232.24719013525427</v>
      </c>
      <c r="BM129" s="2">
        <f>((((1-'Calcification Rates'!$J$42)*$A129)*'Calcification Rates'!$F$42*0.1)+('Calcification Rates'!$J$42*$A129*'Calcification Rates'!$F$42))*'Calcification Rates'!$H$42</f>
        <v>49.822393908352424</v>
      </c>
      <c r="BN129" s="2">
        <f>((((1-'Calcification Rates'!$J$42)*BI129)*(('Calcification Rates'!$F$42-'Calcification Rates'!$G$42)*0.1))+('Calcification Rates'!$J$42*BI129*('Calcification Rates'!$F$42-'Calcification Rates'!$G$42)))*('Calcification Rates'!$H$42-'Calcification Rates'!$I$42)</f>
        <v>61.755763030200079</v>
      </c>
      <c r="BO129" s="2">
        <f>((((1-'Calcification Rates'!$J$42)*BI129)*(('Calcification Rates'!$F$42+'Calcification Rates'!$G$42)*0.1))+('Calcification Rates'!$J$42*BI129*('Calcification Rates'!$F$42+'Calcification Rates'!$G$42)))*('Calcification Rates'!$H$42+'Calcification Rates'!$I$42)</f>
        <v>104.6319543014822</v>
      </c>
      <c r="BP129" s="2">
        <f>(2*'Calcification Rates'!$F$43*'Calcification Rates'!$H$43)+0.1*'Calcification Rates'!$F$43*($A129+(2*'Calcification Rates'!$F$43))*'Calcification Rates'!$H$43</f>
        <v>26.216312704841357</v>
      </c>
      <c r="BQ129" s="2">
        <f>(2*('Calcification Rates'!$F$43-'Calcification Rates'!$G$43)*('Calcification Rates'!$H$43-'Calcification Rates'!$I$43))+(0.1*('Calcification Rates'!$F$43-'Calcification Rates'!$G$43)*($A129+(2*'Calcification Rates'!$F$43-'Calcification Rates'!$G$43)))*('Calcification Rates'!$H$43-'Calcification Rates'!$I$43)</f>
        <v>15.306954246451731</v>
      </c>
      <c r="BR129" s="2">
        <f>(2*('Calcification Rates'!$F$43+'Calcification Rates'!$G$43)*('Calcification Rates'!$H$43+'Calcification Rates'!$I$43))+(0.1*('Calcification Rates'!$F$43+'Calcification Rates'!$G$43)*($A129+(2*'Calcification Rates'!$F$43+'Calcification Rates'!$G$43)))*('Calcification Rates'!$H$43+'Calcification Rates'!$I$43)</f>
        <v>40.010723891986281</v>
      </c>
      <c r="BS129" s="2">
        <f>$A129*'Calcification Rates'!$F$44*'Calcification Rates'!$H$44</f>
        <v>202.73122888888892</v>
      </c>
      <c r="BT129" s="2">
        <f>$A129*('Calcification Rates'!$F$44-'Calcification Rates'!$G$44)*('Calcification Rates'!$H$44-'Calcification Rates'!$I$44)</f>
        <v>150.86185590815055</v>
      </c>
      <c r="BU129" s="2">
        <f>$A129*('Calcification Rates'!$F$44+'Calcification Rates'!$G$44)*('Calcification Rates'!$H$44+'Calcification Rates'!$I$44)</f>
        <v>260.42817797660962</v>
      </c>
      <c r="BV129" s="2">
        <f>(2*'Calcification Rates'!$F$45*'Calcification Rates'!$H$45)+0.1*'Calcification Rates'!$F$45*($A129+(2*'Calcification Rates'!$F$45))*'Calcification Rates'!$H$45</f>
        <v>26.216312704841357</v>
      </c>
      <c r="BW129" s="2">
        <f>(2*('Calcification Rates'!$F$45-'Calcification Rates'!$G$45)*('Calcification Rates'!$H$45-'Calcification Rates'!$I$45))+(0.1*('Calcification Rates'!$F$45-'Calcification Rates'!$G$45)*($A129+(2*'Calcification Rates'!$F$45-'Calcification Rates'!$G$45)))*('Calcification Rates'!$H$45-'Calcification Rates'!$I$45)</f>
        <v>15.306954246451731</v>
      </c>
      <c r="BX129" s="2">
        <f>(2*('Calcification Rates'!$F$45+'Calcification Rates'!$G$45)*('Calcification Rates'!$H$45+'Calcification Rates'!$I$45))+(0.1*('Calcification Rates'!$F$45+'Calcification Rates'!$G$45)*($A129+(2*'Calcification Rates'!$F$45+'Calcification Rates'!$G$45)))*('Calcification Rates'!$H$45+'Calcification Rates'!$I$45)</f>
        <v>40.010723891986281</v>
      </c>
      <c r="BY129" s="2">
        <f>$A129*'Calcification Rates'!$F$46*'Calcification Rates'!$H$46</f>
        <v>51.511200000000002</v>
      </c>
      <c r="BZ129" s="2">
        <f>$A129*('Calcification Rates'!$F$46-'Calcification Rates'!$G$46)*('Calcification Rates'!$H$46-'Calcification Rates'!$I$46)</f>
        <v>39.728774999999999</v>
      </c>
      <c r="CA129" s="2">
        <f>$A129*('Calcification Rates'!$F$46+'Calcification Rates'!$G$46)*('Calcification Rates'!$H$46+'Calcification Rates'!$I$46)</f>
        <v>64.493774999999999</v>
      </c>
      <c r="CB129" s="2">
        <f>(2*'Calcification Rates'!$F$47*'Calcification Rates'!$H$47)+0.1*'Calcification Rates'!$F$47*(BL129+(2*'Calcification Rates'!$F$47))*'Calcification Rates'!$H$47</f>
        <v>44.681347400919343</v>
      </c>
      <c r="CC129" s="2">
        <f>(2*('Calcification Rates'!$F$47-'Calcification Rates'!$G$47)*('Calcification Rates'!$H$47-'Calcification Rates'!$I$47))+(0.1*('Calcification Rates'!$F$47-'Calcification Rates'!$G$47)*(BL129+(2*'Calcification Rates'!$F$47-'Calcification Rates'!$G$47)))*('Calcification Rates'!$H$47-'Calcification Rates'!$I$47)</f>
        <v>26.11144209481359</v>
      </c>
      <c r="CD129" s="2">
        <f>(2*('Calcification Rates'!$F$47+'Calcification Rates'!$G$47)*('Calcification Rates'!$H$47+'Calcification Rates'!$I$47))+(0.1*('Calcification Rates'!$F$47+'Calcification Rates'!$G$47)*(BL129+(2*'Calcification Rates'!$F$47+'Calcification Rates'!$G$47)))*('Calcification Rates'!$H$47+'Calcification Rates'!$I$47)</f>
        <v>68.131031243223617</v>
      </c>
      <c r="CE129" s="2">
        <f>(2*'Calcification Rates'!$F$48*'Calcification Rates'!$H$48)+0.1*'Calcification Rates'!$F$48*($A129+(2*'Calcification Rates'!$F$48))*'Calcification Rates'!$H$48</f>
        <v>26.216312704841357</v>
      </c>
      <c r="CF129" s="2">
        <f>(2*('Calcification Rates'!$F$48-'Calcification Rates'!$G$48)*('Calcification Rates'!$H$48-'Calcification Rates'!$I$48))+(0.1*('Calcification Rates'!$F$48-'Calcification Rates'!$G$48)*($A129+(2*'Calcification Rates'!$F$48-'Calcification Rates'!$G$48)))*('Calcification Rates'!$H$48-'Calcification Rates'!$I$48)</f>
        <v>15.306954246451731</v>
      </c>
      <c r="CG129" s="2">
        <f>(2*('Calcification Rates'!$F$48+'Calcification Rates'!$G$48)*('Calcification Rates'!$H$48+'Calcification Rates'!$I$48))+(0.1*('Calcification Rates'!$F$48+'Calcification Rates'!$G$48)*($A129+(2*'Calcification Rates'!$F$48+'Calcification Rates'!$G$48)))*('Calcification Rates'!$H$48+'Calcification Rates'!$I$48)</f>
        <v>40.010723891986281</v>
      </c>
      <c r="CH129" s="2">
        <f>((((1-'Calcification Rates'!$J$52)*$A129)*'Calcification Rates'!$F$52*0.1)+('Calcification Rates'!$J$52*$A129*'Calcification Rates'!$F$52))*'Calcification Rates'!$H$52</f>
        <v>281.26292236</v>
      </c>
      <c r="CI129" s="2">
        <f>((((1-'Calcification Rates'!$J$52)*$A129)*(('Calcification Rates'!$F$52-'Calcification Rates'!$G$52)*0.1))+('Calcification Rates'!$J$52*$A129*('Calcification Rates'!$F$52-'Calcification Rates'!$G$52)))*('Calcification Rates'!$H$52-'Calcification Rates'!$I$52)</f>
        <v>184.11866502217654</v>
      </c>
      <c r="CJ129" s="2">
        <f>((((1-'Calcification Rates'!$J$52)*$A129)*(('Calcification Rates'!$F$52+'Calcification Rates'!$G$52)*0.1))+('Calcification Rates'!$J$52*$A129*('Calcification Rates'!$F$52+'Calcification Rates'!$G$52)))*('Calcification Rates'!$H$52+'Calcification Rates'!$I$52)</f>
        <v>397.92370904295547</v>
      </c>
      <c r="CK129" s="2">
        <f>((((1-'Calcification Rates'!$J$53)*$A129)*'Calcification Rates'!$F$53*0.1)+('Calcification Rates'!$J$53*$A129*'Calcification Rates'!$F$53))*'Calcification Rates'!$H$53</f>
        <v>336.58358023163646</v>
      </c>
      <c r="CL129" s="2">
        <f>((((1-'Calcification Rates'!$J$53)*$A129)*(('Calcification Rates'!$F$53-'Calcification Rates'!$G$53)*0.1))+('Calcification Rates'!$J$53*$A129*('Calcification Rates'!$F$53-'Calcification Rates'!$G$53)))*('Calcification Rates'!$H$53-'Calcification Rates'!$I$53)</f>
        <v>232.94472192494928</v>
      </c>
      <c r="CM129" s="2">
        <f>((((1-'Calcification Rates'!$J$53)*$A129)*(('Calcification Rates'!$F$53+'Calcification Rates'!$G$53)*0.1))+('Calcification Rates'!$J$53*$A129*('Calcification Rates'!$F$53+'Calcification Rates'!$G$53)))*('Calcification Rates'!$H$53+'Calcification Rates'!$I$53)</f>
        <v>459.18495230520341</v>
      </c>
      <c r="CN129" s="2">
        <f>((((1-'Calcification Rates'!$J$54)*$A129)*'Calcification Rates'!$F$54*0.1)+('Calcification Rates'!$J$54*$A129*'Calcification Rates'!$F$54))*'Calcification Rates'!$H$54</f>
        <v>286.96413597514135</v>
      </c>
      <c r="CO129" s="2">
        <f>((((1-'Calcification Rates'!$J$54)*$A129)*(('Calcification Rates'!$F$54-'Calcification Rates'!$G$54)*0.1))+('Calcification Rates'!$J$54*$A129*('Calcification Rates'!$F$54-'Calcification Rates'!$G$54)))*('Calcification Rates'!$H$54-'Calcification Rates'!$I$54)</f>
        <v>205.24777378133922</v>
      </c>
      <c r="CP129" s="2">
        <f>((((1-'Calcification Rates'!$J$54)*$A129)*(('Calcification Rates'!$F$54+'Calcification Rates'!$G$54)*0.1))+('Calcification Rates'!$J$54*$A129*('Calcification Rates'!$F$54+'Calcification Rates'!$G$54)))*('Calcification Rates'!$H$54+'Calcification Rates'!$I$54)</f>
        <v>381.6690357232381</v>
      </c>
      <c r="CQ129" s="2">
        <f>((((1-'Calcification Rates'!$J$55)*$A129)*'Calcification Rates'!$F$55*0.1)+('Calcification Rates'!$J$55*$A129*'Calcification Rates'!$F$55))*'Calcification Rates'!$H$55</f>
        <v>286.9860823348958</v>
      </c>
      <c r="CR129" s="2">
        <f>((((1-'Calcification Rates'!$J$55)*$A129)*(('Calcification Rates'!$F$55-'Calcification Rates'!$G$55)*0.1))+('Calcification Rates'!$J$55*$A129*('Calcification Rates'!$F$55-'Calcification Rates'!$G$55)))*('Calcification Rates'!$H$55-'Calcification Rates'!$I$55)</f>
        <v>209.70819752210065</v>
      </c>
      <c r="CS129" s="2">
        <f>((((1-'Calcification Rates'!$J$55)*$A129)*(('Calcification Rates'!$F$55+'Calcification Rates'!$G$55)*0.1))+('Calcification Rates'!$J$55*$A129*('Calcification Rates'!$F$55+'Calcification Rates'!$G$55)))*('Calcification Rates'!$H$55+'Calcification Rates'!$I$55)</f>
        <v>376.01590629297073</v>
      </c>
      <c r="CT129" s="2">
        <f>((((1-'Calcification Rates'!$J$56)*$A129)*'Calcification Rates'!$F$56*0.1)+('Calcification Rates'!$J$56*$A129*'Calcification Rates'!$F$56))*'Calcification Rates'!$H$56</f>
        <v>277.19863068333336</v>
      </c>
      <c r="CU129" s="2">
        <f>((((1-'Calcification Rates'!$J$56)*$A129)*(('Calcification Rates'!$F$56-'Calcification Rates'!$G$56)*0.1))+('Calcification Rates'!$J$56*$A129*('Calcification Rates'!$F$56-'Calcification Rates'!$G$56)))*('Calcification Rates'!$H$56-'Calcification Rates'!$I$56)</f>
        <v>205.40264213880641</v>
      </c>
      <c r="CV129" s="2">
        <f>((((1-'Calcification Rates'!$J$56)*$A129)*(('Calcification Rates'!$F$56+'Calcification Rates'!$G$56)*0.1))+('Calcification Rates'!$J$56*$A129*('Calcification Rates'!$F$56+'Calcification Rates'!$G$56)))*('Calcification Rates'!$H$56+'Calcification Rates'!$I$56)</f>
        <v>359.55321686891637</v>
      </c>
      <c r="CW129" s="2">
        <f>((((1-'Calcification Rates'!$J$57)*$A129)*'Calcification Rates'!$F$57*0.1)+('Calcification Rates'!$J$57*$A129*'Calcification Rates'!$F$57))*'Calcification Rates'!$H$57</f>
        <v>283.49859956250003</v>
      </c>
      <c r="CX129" s="2">
        <f>((((1-'Calcification Rates'!$J$57)*$A129)*(('Calcification Rates'!$F$57-'Calcification Rates'!$G$57)*0.1))+('Calcification Rates'!$J$57*$A129*('Calcification Rates'!$F$57-'Calcification Rates'!$G$57)))*('Calcification Rates'!$H$57-'Calcification Rates'!$I$57)</f>
        <v>185.65238808699809</v>
      </c>
      <c r="CY129" s="2">
        <f>((((1-'Calcification Rates'!$J$57)*$A129)*(('Calcification Rates'!$F$57+'Calcification Rates'!$G$57)*0.1))+('Calcification Rates'!$J$57*$A129*('Calcification Rates'!$F$57+'Calcification Rates'!$G$57)))*('Calcification Rates'!$H$57+'Calcification Rates'!$I$57)</f>
        <v>398.9424737730954</v>
      </c>
      <c r="CZ129" s="2">
        <f>((((1-'Calcification Rates'!$J$58)*$A129)*'Calcification Rates'!$F$58*0.1)+('Calcification Rates'!$J$58*$A129*'Calcification Rates'!$F$58))*'Calcification Rates'!$H$58</f>
        <v>286.96413597514135</v>
      </c>
      <c r="DA129" s="2">
        <f>((((1-'Calcification Rates'!$J$58)*$A129)*(('Calcification Rates'!$F$58-'Calcification Rates'!$G$58)*0.1))+('Calcification Rates'!$J$58*$A129*('Calcification Rates'!$F$58-'Calcification Rates'!$G$58)))*('Calcification Rates'!$H$58-'Calcification Rates'!$I$58)</f>
        <v>205.24777378133922</v>
      </c>
      <c r="DB129" s="2">
        <f>((((1-'Calcification Rates'!$J$58)*$A129)*(('Calcification Rates'!$F$58+'Calcification Rates'!$G$58)*0.1))+('Calcification Rates'!$J$58*$A129*('Calcification Rates'!$F$58+'Calcification Rates'!$G$58)))*('Calcification Rates'!$H$58+'Calcification Rates'!$I$58)</f>
        <v>381.6690357232381</v>
      </c>
      <c r="DC129" s="2">
        <f>((((1-'Calcification Rates'!$J$59)*$A129)*'Calcification Rates'!$F$59*0.1)+('Calcification Rates'!$J$59*$A129*'Calcification Rates'!$F$59))*'Calcification Rates'!$H$59</f>
        <v>237.88935911999999</v>
      </c>
      <c r="DD129" s="2">
        <f>((((1-'Calcification Rates'!$J$59)*$A129)*(('Calcification Rates'!$F$59-'Calcification Rates'!$G$59)*0.1))+('Calcification Rates'!$J$59*$A129*('Calcification Rates'!$F$59-'Calcification Rates'!$G$59)))*('Calcification Rates'!$H$59-'Calcification Rates'!$I$59)</f>
        <v>184.54264589999997</v>
      </c>
      <c r="DE129" s="2">
        <f>((((1-'Calcification Rates'!$J$59)*$A129)*(('Calcification Rates'!$F$59+'Calcification Rates'!$G$59)*0.1))+('Calcification Rates'!$J$59*$A129*('Calcification Rates'!$F$59+'Calcification Rates'!$G$59)))*('Calcification Rates'!$H$59+'Calcification Rates'!$I$59)</f>
        <v>296.29460172000006</v>
      </c>
      <c r="DF129" s="2">
        <f>((((1-'Calcification Rates'!$J$60)*$A129)*'Calcification Rates'!$F$60*0.1)+('Calcification Rates'!$J$60*$A129*'Calcification Rates'!$F$60))*'Calcification Rates'!$H$60</f>
        <v>309.05784691463413</v>
      </c>
      <c r="DG129" s="2">
        <f>((((1-'Calcification Rates'!$J$60)*$A129)*(('Calcification Rates'!$F$60-'Calcification Rates'!$G$60)*0.1))+('Calcification Rates'!$J$60*$A129*('Calcification Rates'!$F$60-'Calcification Rates'!$G$60)))*('Calcification Rates'!$H$60-'Calcification Rates'!$I$60)</f>
        <v>236.12385584923032</v>
      </c>
      <c r="DH129" s="2">
        <f>((((1-'Calcification Rates'!$J$60)*$A129)*(('Calcification Rates'!$F$60+'Calcification Rates'!$G$60)*0.1))+('Calcification Rates'!$J$60*$A129*('Calcification Rates'!$F$60+'Calcification Rates'!$G$60)))*('Calcification Rates'!$H$60+'Calcification Rates'!$I$60)</f>
        <v>391.50819953654889</v>
      </c>
      <c r="DI129" s="2">
        <f>((((1-'Calcification Rates'!$J$61)*$A129)*'Calcification Rates'!$F$61*0.1)+('Calcification Rates'!$J$61*$A129*'Calcification Rates'!$F$61))*'Calcification Rates'!$H$61</f>
        <v>286.96413597514135</v>
      </c>
      <c r="DJ129" s="2">
        <f>((((1-'Calcification Rates'!$J$61)*$A129)*(('Calcification Rates'!$F$61-'Calcification Rates'!$G$61)*0.1))+('Calcification Rates'!$J$61*$A129*('Calcification Rates'!$F$61-'Calcification Rates'!$G$61)))*('Calcification Rates'!$H$61-'Calcification Rates'!$I$61)</f>
        <v>205.24777378133922</v>
      </c>
      <c r="DK129" s="2">
        <f>((((1-'Calcification Rates'!$J$61)*$A129)*(('Calcification Rates'!$F$61+'Calcification Rates'!$G$61)*0.1))+('Calcification Rates'!$J$61*$A129*('Calcification Rates'!$F$61+'Calcification Rates'!$G$61)))*('Calcification Rates'!$H$61+'Calcification Rates'!$I$61)</f>
        <v>381.6690357232381</v>
      </c>
      <c r="DL129" s="2">
        <f>(2*'Calcification Rates'!$F$62*'Calcification Rates'!$H$62)+0.1*'Calcification Rates'!$F$62*(CV129+(2*'Calcification Rates'!$F$62))*'Calcification Rates'!$H$62</f>
        <v>67.016482406765874</v>
      </c>
      <c r="DM129" s="2">
        <f>(2*('Calcification Rates'!$F$62-'Calcification Rates'!$G$62)*('Calcification Rates'!$H$62-'Calcification Rates'!$I$62))+(0.1*('Calcification Rates'!$F$62-'Calcification Rates'!$G$62)*(CV129+(2*'Calcification Rates'!$F$62-'Calcification Rates'!$G$62)))*('Calcification Rates'!$H$62-'Calcification Rates'!$I$62)</f>
        <v>39.180450560497498</v>
      </c>
      <c r="DN129" s="2">
        <f>(2*('Calcification Rates'!$F$62+'Calcification Rates'!$G$62)*('Calcification Rates'!$H$62+'Calcification Rates'!$I$62))+(0.1*('Calcification Rates'!$F$62+'Calcification Rates'!$G$62)*(CV129+(2*'Calcification Rates'!$F$62+'Calcification Rates'!$G$62)))*('Calcification Rates'!$H$62+'Calcification Rates'!$I$62)</f>
        <v>102.14509465731447</v>
      </c>
      <c r="DO129" s="2">
        <f>((((((((($A129*2)/PI())/2)+'Calcification Rates'!$F$63)^2)*PI())/2))-((((((($A129*2)/PI())/2)^2)*PI())/2)))*'Calcification Rates'!$H$63</f>
        <v>134.72141050595786</v>
      </c>
      <c r="DP129" s="2">
        <f>((((((((($A129*2)/PI())/2)+('Calcification Rates'!$F$63-'Calcification Rates'!$G$63))^2)*PI())/2))-((((((($A129*2)/PI())/2)^2)*PI())/2)))*('Calcification Rates'!$H$63-'Calcification Rates'!$I$63)</f>
        <v>99.322872790503098</v>
      </c>
      <c r="DQ129" s="2">
        <f>((((((((($A129*2)/PI())/2)+('Calcification Rates'!$F$63+'Calcification Rates'!$G$63))^2)*PI())/2))-((((((($A129*2)/PI())/2)^2)*PI())/2)))*('Calcification Rates'!$H$63+'Calcification Rates'!$I$63)</f>
        <v>174.03287647564071</v>
      </c>
      <c r="DR129" s="2">
        <f>(2*'Calcification Rates'!$F$64*'Calcification Rates'!$H$64)+0.1*'Calcification Rates'!$F$64*($A129+(2*'Calcification Rates'!$F$64))*'Calcification Rates'!$H$64</f>
        <v>26.216312704841357</v>
      </c>
      <c r="DS129" s="2">
        <f>(2*('Calcification Rates'!$F$64-'Calcification Rates'!$G$64)*('Calcification Rates'!$H$64-'Calcification Rates'!$I$64))+(0.1*('Calcification Rates'!$F$64-'Calcification Rates'!$G$64)*($A129+(2*'Calcification Rates'!$F$64-'Calcification Rates'!$G$64)))*('Calcification Rates'!$H$64-'Calcification Rates'!$I$64)</f>
        <v>15.306954246451731</v>
      </c>
      <c r="DT129" s="2">
        <f>(2*('Calcification Rates'!$F$64+'Calcification Rates'!$G$64)*('Calcification Rates'!$H$64+'Calcification Rates'!$I$64))+(0.1*('Calcification Rates'!$F$64+'Calcification Rates'!$G$64)*($A129+(2*'Calcification Rates'!$F$64+'Calcification Rates'!$G$64)))*('Calcification Rates'!$H$64+'Calcification Rates'!$I$64)</f>
        <v>40.010723891986281</v>
      </c>
      <c r="DU129" s="2">
        <f>((((((((($A129*2)/PI())/2)+'Calcification Rates'!$F$65)^2)*PI())/2))-((((((($A129*2)/PI())/2)^2)*PI())/2)))*'Calcification Rates'!$H$65</f>
        <v>134.72141050595786</v>
      </c>
      <c r="DV129" s="2">
        <f>((((((((($A129*2)/PI())/2)+('Calcification Rates'!$F$65-'Calcification Rates'!$G$65))^2)*PI())/2))-((((((($A129*2)/PI())/2)^2)*PI())/2)))*('Calcification Rates'!$H$65-'Calcification Rates'!$I$65)</f>
        <v>99.322872790503098</v>
      </c>
      <c r="DW129" s="2">
        <f>((((((((($A129*2)/PI())/2)+('Calcification Rates'!$F$65+'Calcification Rates'!$G$65))^2)*PI())/2))-((((((($A129*2)/PI())/2)^2)*PI())/2)))*('Calcification Rates'!$H$65+'Calcification Rates'!$I$65)</f>
        <v>174.03287647564071</v>
      </c>
      <c r="DX129" s="2">
        <f>(2*'Calcification Rates'!$F$66*'Calcification Rates'!$H$66)+0.1*'Calcification Rates'!$F$66*(DH129+(2*'Calcification Rates'!$F$66))*'Calcification Rates'!$H$66</f>
        <v>72.622806555772854</v>
      </c>
      <c r="DY129" s="2">
        <f>(2*('Calcification Rates'!$F$66-'Calcification Rates'!$G$66)*('Calcification Rates'!$H$66-'Calcification Rates'!$I$66))+(0.1*('Calcification Rates'!$F$66-'Calcification Rates'!$G$66)*(DH129+(2*'Calcification Rates'!$F$66-'Calcification Rates'!$G$66)))*('Calcification Rates'!$H$66-'Calcification Rates'!$I$66)</f>
        <v>42.46089179112186</v>
      </c>
      <c r="DZ129" s="2">
        <f>(2*('Calcification Rates'!$F$66+'Calcification Rates'!$G$66)*('Calcification Rates'!$H$66+'Calcification Rates'!$I$66))+(0.1*('Calcification Rates'!$F$66+'Calcification Rates'!$G$66)*(DH129+(2*'Calcification Rates'!$F$66+'Calcification Rates'!$G$66)))*('Calcification Rates'!$H$66+'Calcification Rates'!$I$66)</f>
        <v>110.68293716752788</v>
      </c>
      <c r="EA129" s="2">
        <f>((((((((($A129*2)/PI())/2)+'Calcification Rates'!$F$67)^2)*PI())/2))-((((((($A129*2)/PI())/2)^2)*PI())/2)))*'Calcification Rates'!$H$67</f>
        <v>134.72141050595786</v>
      </c>
      <c r="EB129" s="2">
        <f>((((((((($A129*2)/PI())/2)+('Calcification Rates'!$F$67-'Calcification Rates'!$G$67))^2)*PI())/2))-((((((($A129*2)/PI())/2)^2)*PI())/2)))*('Calcification Rates'!$H$67-'Calcification Rates'!$I$67)</f>
        <v>99.322872790503098</v>
      </c>
      <c r="EC129" s="2">
        <f>((((((((($A129*2)/PI())/2)+('Calcification Rates'!$F$67+'Calcification Rates'!$G$67))^2)*PI())/2))-((((((($A129*2)/PI())/2)^2)*PI())/2)))*('Calcification Rates'!$H$67+'Calcification Rates'!$I$67)</f>
        <v>174.03287647564071</v>
      </c>
      <c r="ED129" s="2">
        <f>((((((((($A129*2)/PI())/2)+'Calcification Rates'!$F$68)^2)*PI())/2))-((((((($A129*2)/PI())/2)^2)*PI())/2)))*'Calcification Rates'!$H$68</f>
        <v>134.72141050595786</v>
      </c>
      <c r="EE129" s="2">
        <f>((((((((($A129*2)/PI())/2)+('Calcification Rates'!$F$68-'Calcification Rates'!$G$68))^2)*PI())/2))-((((((($A129*2)/PI())/2)^2)*PI())/2)))*('Calcification Rates'!$H$68-'Calcification Rates'!$I$68)</f>
        <v>99.322872790503098</v>
      </c>
      <c r="EF129" s="2">
        <f>((((((((($A129*2)/PI())/2)+('Calcification Rates'!$F$68+'Calcification Rates'!$G$68))^2)*PI())/2))-((((((($A129*2)/PI())/2)^2)*PI())/2)))*('Calcification Rates'!$H$68+'Calcification Rates'!$I$68)</f>
        <v>174.03287647564071</v>
      </c>
      <c r="EG129" s="2">
        <f>((((1-'Calcification Rates'!$J$69)*$A129)*'Calcification Rates'!$F$69*0.1)+('Calcification Rates'!$J$69*$A129*'Calcification Rates'!$F$69))*'Calcification Rates'!$H$69</f>
        <v>38.979722650000006</v>
      </c>
      <c r="EH129" s="2">
        <f>((((1-'Calcification Rates'!$J$69)*EC129)*(('Calcification Rates'!$F$69-'Calcification Rates'!$G$69)*0.1))+('Calcification Rates'!$J$69*EC129*('Calcification Rates'!$F$69-'Calcification Rates'!$G$69)))*('Calcification Rates'!$H$69-'Calcification Rates'!$I$69)</f>
        <v>39.47199984886857</v>
      </c>
      <c r="EI129" s="2">
        <f>((((1-'Calcification Rates'!$J$69)*EC129)*(('Calcification Rates'!$F$69+'Calcification Rates'!$G$69)*0.1))+('Calcification Rates'!$J$69*EC129*('Calcification Rates'!$F$69+'Calcification Rates'!$G$69)))*('Calcification Rates'!$H$69+'Calcification Rates'!$I$69)</f>
        <v>68.841953646174176</v>
      </c>
      <c r="EJ129" s="2">
        <f>(2*'Calcification Rates'!$F$70*'Calcification Rates'!$H$70)+0.1*'Calcification Rates'!$F$70*(DT129+(2*'Calcification Rates'!$F$70))*'Calcification Rates'!$H$70</f>
        <v>10.954527573504741</v>
      </c>
      <c r="EK129" s="2">
        <f>(2*('Calcification Rates'!$F$70-'Calcification Rates'!$G$70)*('Calcification Rates'!$H$70-'Calcification Rates'!$I$70))+(0.1*('Calcification Rates'!$F$70-'Calcification Rates'!$G$70)*(DT129+(2*'Calcification Rates'!$F$70-'Calcification Rates'!$G$70)))*('Calcification Rates'!$H$70-'Calcification Rates'!$I$70)</f>
        <v>6.3767911186856985</v>
      </c>
      <c r="EL129" s="2">
        <f>(2*('Calcification Rates'!$F$70+'Calcification Rates'!$G$70)*('Calcification Rates'!$H$70+'Calcification Rates'!$I$70))+(0.1*('Calcification Rates'!$F$70+'Calcification Rates'!$G$70)*(DT129+(2*'Calcification Rates'!$F$70+'Calcification Rates'!$G$70)))*('Calcification Rates'!$H$70+'Calcification Rates'!$I$70)</f>
        <v>16.76862899828507</v>
      </c>
      <c r="EM129" s="2">
        <f>((((1-'Calcification Rates'!$J$71)*$A129)*'Calcification Rates'!$F$71*0.1)+('Calcification Rates'!$J$71*$A129*'Calcification Rates'!$F$71))*'Calcification Rates'!$H$71</f>
        <v>286.96413597514135</v>
      </c>
      <c r="EN129" s="2">
        <f>((((1-'Calcification Rates'!$J$71)*$A129)*(('Calcification Rates'!$F$71-'Calcification Rates'!$G$71)*0.1))+('Calcification Rates'!$J$71*$A129*('Calcification Rates'!$F$71-'Calcification Rates'!$G$71)))*('Calcification Rates'!$H$71-'Calcification Rates'!$I$71)</f>
        <v>205.24777378133922</v>
      </c>
      <c r="EO129" s="2">
        <f>((((1-'Calcification Rates'!$J$71)*$A129)*(('Calcification Rates'!$F$71+'Calcification Rates'!$G$71)*0.1))+('Calcification Rates'!$J$71*$A129*('Calcification Rates'!$F$71+'Calcification Rates'!$G$71)))*('Calcification Rates'!$H$71+'Calcification Rates'!$I$71)</f>
        <v>381.6690357232381</v>
      </c>
      <c r="EP129" s="2">
        <f>(2*'Calcification Rates'!$F$72*'Calcification Rates'!$H$72)+0.1*'Calcification Rates'!$F$72*($A129+(2*'Calcification Rates'!$F$72))*'Calcification Rates'!$H$72</f>
        <v>26.216312704841357</v>
      </c>
      <c r="EQ129" s="2">
        <f>(2*('Calcification Rates'!$F$72-'Calcification Rates'!$G$72)*('Calcification Rates'!$H$72-'Calcification Rates'!$I$72))+(0.1*('Calcification Rates'!$F$72-'Calcification Rates'!$G$72)*($A129+(2*'Calcification Rates'!$F$72-'Calcification Rates'!$G$72)))*('Calcification Rates'!$H$72-'Calcification Rates'!$I$72)</f>
        <v>15.306954246451731</v>
      </c>
      <c r="ER129" s="2">
        <f>(2*('Calcification Rates'!$F$72+'Calcification Rates'!$G$72)*('Calcification Rates'!$H$72+'Calcification Rates'!$I$72))+(0.1*('Calcification Rates'!$F$72+'Calcification Rates'!$G$72)*($A129+(2*'Calcification Rates'!$F$72+'Calcification Rates'!$G$72)))*('Calcification Rates'!$H$72+'Calcification Rates'!$I$72)</f>
        <v>40.010723891986281</v>
      </c>
      <c r="ES129" s="2">
        <f>$A129*'Calcification Rates'!$F$73*'Calcification Rates'!$H$73</f>
        <v>171.45000000000002</v>
      </c>
      <c r="ET129" s="2">
        <f>$A129*('Calcification Rates'!$F$73-'Calcification Rates'!$G$73)*('Calcification Rates'!$H$73-'Calcification Rates'!$I$73)</f>
        <v>120.03913000000001</v>
      </c>
      <c r="EU129" s="2">
        <f>$A129*('Calcification Rates'!$F$73+'Calcification Rates'!$G$73)*('Calcification Rates'!$H$73+'Calcification Rates'!$I$73)</f>
        <v>231.95788000000007</v>
      </c>
      <c r="EV129" s="2">
        <f>(2*'Calcification Rates'!$F$74*'Calcification Rates'!$H$74)+0.1*'Calcification Rates'!$F$74*($A129+(2*'Calcification Rates'!$F$74))*'Calcification Rates'!$H$74</f>
        <v>26.216312704841357</v>
      </c>
      <c r="EW129" s="2">
        <f>(2*('Calcification Rates'!$F$74-'Calcification Rates'!$G$74)*('Calcification Rates'!$H$74-'Calcification Rates'!$I$74))+(0.1*('Calcification Rates'!$F$74-'Calcification Rates'!$G$74)*($A129+(2*'Calcification Rates'!$F$74-'Calcification Rates'!$G$74)))*('Calcification Rates'!$H$74-'Calcification Rates'!$I$74)</f>
        <v>15.306954246451731</v>
      </c>
      <c r="EX129" s="2">
        <f>(2*('Calcification Rates'!$F$74+'Calcification Rates'!$G$74)*('Calcification Rates'!$H$74+'Calcification Rates'!$I$74))+(0.1*('Calcification Rates'!$F$74+'Calcification Rates'!$G$74)*($A129+(2*'Calcification Rates'!$F$74+'Calcification Rates'!$G$74)))*('Calcification Rates'!$H$74+'Calcification Rates'!$I$74)</f>
        <v>40.010723891986281</v>
      </c>
      <c r="EY129" s="2">
        <f>$A129*'Calcification Rates'!$F$75*'Calcification Rates'!$H$75</f>
        <v>107.07622272108844</v>
      </c>
      <c r="EZ129" s="2">
        <f>$A129*('Calcification Rates'!$F$75-'Calcification Rates'!$G$75)*('Calcification Rates'!$H$75-'Calcification Rates'!$I$75)</f>
        <v>83.12164114791635</v>
      </c>
      <c r="FA129" s="2">
        <f>$A129*('Calcification Rates'!$F$75+'Calcification Rates'!$G$75)*('Calcification Rates'!$H$75+'Calcification Rates'!$I$75)</f>
        <v>133.81662129367544</v>
      </c>
      <c r="FB129" s="2">
        <f>((((1-'Calcification Rates'!$J$76)*$A129)*'Calcification Rates'!$F$76*0.1)+('Calcification Rates'!$J$76*$A129*'Calcification Rates'!$F$76))*'Calcification Rates'!$H$76</f>
        <v>73.312020000000004</v>
      </c>
      <c r="FC129" s="2">
        <f>((((1-'Calcification Rates'!$J$76)*$A129)*(('Calcification Rates'!$F$76-'Calcification Rates'!$G$76)*0.1))+('Calcification Rates'!$J$76*$A129*('Calcification Rates'!$F$76-'Calcification Rates'!$G$76)))*('Calcification Rates'!$H$76-'Calcification Rates'!$I$76)</f>
        <v>51.311897376000005</v>
      </c>
      <c r="FD129" s="2">
        <f>((((1-'Calcification Rates'!$J$76)*$A129)*(('Calcification Rates'!$F$76+'Calcification Rates'!$G$76)*0.1))+('Calcification Rates'!$J$76*$A129*('Calcification Rates'!$F$76+'Calcification Rates'!$G$76)))*('Calcification Rates'!$H$76+'Calcification Rates'!$I$76)</f>
        <v>99.209083776</v>
      </c>
      <c r="FE129" s="113">
        <f>$A129*'Calcification Rates'!$F$77*'Calcification Rates'!$H$77</f>
        <v>224.79000000000002</v>
      </c>
      <c r="FF129" s="113">
        <f>$A129*('Calcification Rates'!$F$77-'Calcification Rates'!$G$77)*('Calcification Rates'!$H$77-'Calcification Rates'!$I$77)</f>
        <v>157.08630000000002</v>
      </c>
      <c r="FG129" s="113">
        <f>$A129*('Calcification Rates'!$F$77+'Calcification Rates'!$G$77)*('Calcification Rates'!$H$77+'Calcification Rates'!$I$77)</f>
        <v>304.54600000000005</v>
      </c>
      <c r="FH129" s="113">
        <f>$A129*'Calcification Rates'!$F$81*'Calcification Rates'!$H$81</f>
        <v>22.605999999999998</v>
      </c>
      <c r="FI129" s="113">
        <f>$A129*('Calcification Rates'!$F$81-'Calcification Rates'!$G$81)*('Calcification Rates'!$H$81-'Calcification Rates'!$I$81)</f>
        <v>12.826999999999998</v>
      </c>
      <c r="FJ129" s="113">
        <f>$A129*('Calcification Rates'!$F$81+'Calcification Rates'!$G$81)*('Calcification Rates'!$H$81+'Calcification Rates'!$I$81)</f>
        <v>32.384999999999998</v>
      </c>
      <c r="FK129" s="113">
        <f>$A129*'Calcification Rates'!$F$84*'Calcification Rates'!$H$84</f>
        <v>22.605999999999998</v>
      </c>
      <c r="FL129" s="113">
        <f>$A129*('Calcification Rates'!$F$84-'Calcification Rates'!$G$84)*('Calcification Rates'!$H$84-'Calcification Rates'!$I$84)</f>
        <v>12.826999999999998</v>
      </c>
      <c r="FM129" s="113">
        <f>$A129*('Calcification Rates'!$F$84+'Calcification Rates'!$G$84)*('Calcification Rates'!$H$84+'Calcification Rates'!$I$84)</f>
        <v>32.384999999999998</v>
      </c>
    </row>
    <row r="130" spans="1:169" x14ac:dyDescent="0.3">
      <c r="A130" s="1">
        <v>128</v>
      </c>
      <c r="B130" s="2">
        <f>((((1-'Calcification Rates'!$J$11)*A130)*'Calcification Rates'!$F$11*0.1)+('Calcification Rates'!$J$11*A130*'Calcification Rates'!$F$11))*'Calcification Rates'!$H$11</f>
        <v>289.22369610092983</v>
      </c>
      <c r="C130" s="2">
        <f>((((1-'Calcification Rates'!$J$11)*A130)*(('Calcification Rates'!$F$11-'Calcification Rates'!$G$11)*0.1))+('Calcification Rates'!$J$11*A130*('Calcification Rates'!$F$11-'Calcification Rates'!$G$11)))*('Calcification Rates'!$H$11-'Calcification Rates'!$I$11)</f>
        <v>206.86389798434189</v>
      </c>
      <c r="D130" s="2">
        <f>((((1-'Calcification Rates'!$J$11)*A130)*(('Calcification Rates'!$F$11+'Calcification Rates'!$G$11)*0.1))+('Calcification Rates'!$J$11*A130*('Calcification Rates'!$F$11+'Calcification Rates'!$G$11)))*('Calcification Rates'!$H$11+'Calcification Rates'!$I$11)</f>
        <v>384.67430372105883</v>
      </c>
      <c r="E130" s="2">
        <f>((((1-'Calcification Rates'!$J$12)*A130)*'Calcification Rates'!$F$12*0.1)+('Calcification Rates'!$J$12*A130*'Calcification Rates'!$F$12))*'Calcification Rates'!$H$12</f>
        <v>50.214696222591414</v>
      </c>
      <c r="F130" s="2">
        <f>((((1-'Calcification Rates'!$J$12)*A130)*(('Calcification Rates'!$F$12-'Calcification Rates'!$G$12)*0.1))+('Calcification Rates'!$J$12*A130*('Calcification Rates'!$F$12-'Calcification Rates'!$G$12)))*('Calcification Rates'!$H$12-'Calcification Rates'!$I$12)</f>
        <v>37.859452522105784</v>
      </c>
      <c r="G130" s="2">
        <f>((((1-'Calcification Rates'!$J$12)*A130)*(('Calcification Rates'!$F$12+'Calcification Rates'!$G$12)*0.1))+('Calcification Rates'!$J$12*A130*('Calcification Rates'!$F$12+'Calcification Rates'!$G$12)))*('Calcification Rates'!$H$12+'Calcification Rates'!$I$12)</f>
        <v>64.144758509986033</v>
      </c>
      <c r="H130" s="2">
        <f>(2*'Calcification Rates'!$F$13*'Calcification Rates'!$H$13)+0.1*'Calcification Rates'!$F$13*(A130+(2*'Calcification Rates'!$F$13))*'Calcification Rates'!$H$13</f>
        <v>26.391757148273513</v>
      </c>
      <c r="I130" s="2">
        <f>(2*('Calcification Rates'!$F$13-'Calcification Rates'!$G$13)*('Calcification Rates'!$H$13-'Calcification Rates'!$I$13))+(0.1*('Calcification Rates'!$F$13-'Calcification Rates'!$G$13)*(A130+(2*'Calcification Rates'!$F$13-'Calcification Rates'!$G$13)))*('Calcification Rates'!$H$13-'Calcification Rates'!$I$13)</f>
        <v>15.409612453615999</v>
      </c>
      <c r="J130" s="2">
        <f>(2*('Calcification Rates'!$F$13+'Calcification Rates'!$G$13)*('Calcification Rates'!$H$13+'Calcification Rates'!$I$13))+(0.1*('Calcification Rates'!$F$13+'Calcification Rates'!$G$13)*(A130+(2*'Calcification Rates'!$F$13+'Calcification Rates'!$G$13)))*('Calcification Rates'!$H$13+'Calcification Rates'!$I$13)</f>
        <v>40.27790734187316</v>
      </c>
      <c r="K130" s="2">
        <f>(2*'Calcification Rates'!$F$14*'Calcification Rates'!$H$14)+0.1*'Calcification Rates'!$F$14*(A130+(2*'Calcification Rates'!$F$14))*'Calcification Rates'!$H$14</f>
        <v>48.933379885630082</v>
      </c>
      <c r="L130" s="2">
        <f>(2*('Calcification Rates'!$F$14-'Calcification Rates'!$G$14)*('Calcification Rates'!$H$14-'Calcification Rates'!$I$14))+(0.1*('Calcification Rates'!$F$14-'Calcification Rates'!$G$14)*(A130+(2*'Calcification Rates'!$F$14-'Calcification Rates'!$G$14)))*('Calcification Rates'!$H$14-'Calcification Rates'!$I$14)</f>
        <v>30.623130349347612</v>
      </c>
      <c r="M130" s="2">
        <f>(2*('Calcification Rates'!$F$14+'Calcification Rates'!$G$14)*('Calcification Rates'!$H$14+'Calcification Rates'!$I$14))+(0.1*('Calcification Rates'!$F$14+'Calcification Rates'!$G$14)*(A130+(2*'Calcification Rates'!$F$14+'Calcification Rates'!$G$14)))*('Calcification Rates'!$H$14+'Calcification Rates'!$I$14)</f>
        <v>71.557810530259658</v>
      </c>
      <c r="N130" s="2">
        <f>((((((((($A130*2)/PI())/2)+'Calcification Rates'!$F$15)^2)*PI())/2))-((((((($A130*2)/PI())/2)^2)*PI())/2)))*'Calcification Rates'!$H$15</f>
        <v>158.51931763882504</v>
      </c>
      <c r="O130" s="2">
        <f>((((((((($A130*2)/PI())/2)+('Calcification Rates'!$F$15-'Calcification Rates'!$G$15))^2)*PI())/2))-((((((($A130*2)/PI())/2)^2)*PI())/2)))*('Calcification Rates'!$H$15-'Calcification Rates'!$I$15)</f>
        <v>121.15796402518299</v>
      </c>
      <c r="P130" s="2">
        <f>((((((((($A130*2)/PI())/2)+('Calcification Rates'!$F$15+'Calcification Rates'!$G$15))^2)*PI())/2))-((((((($A130*2)/PI())/2)^2)*PI())/2)))*('Calcification Rates'!$H$15+'Calcification Rates'!$I$15)</f>
        <v>200.46379039561353</v>
      </c>
      <c r="Q130" s="2">
        <f>(2*'Calcification Rates'!$F$16*'Calcification Rates'!$H$16)+0.1*'Calcification Rates'!$F$16*(A130+(2*'Calcification Rates'!$F$16))*'Calcification Rates'!$H$16</f>
        <v>48.933379885630082</v>
      </c>
      <c r="R130" s="2">
        <f>(2*('Calcification Rates'!$F$16-'Calcification Rates'!$G$16)*('Calcification Rates'!$H$16-'Calcification Rates'!$I$16))+(0.1*('Calcification Rates'!$F$16-'Calcification Rates'!$G$16)*(A130+(2*'Calcification Rates'!$F$16-'Calcification Rates'!$G$16)))*('Calcification Rates'!$H$16-'Calcification Rates'!$I$16)</f>
        <v>30.623130349347612</v>
      </c>
      <c r="S130" s="2">
        <f>(2*('Calcification Rates'!$F$16+'Calcification Rates'!$G$16)*('Calcification Rates'!$H$16+'Calcification Rates'!$I$16))+(0.1*('Calcification Rates'!$F$16+'Calcification Rates'!$G$16)*(A130+(2*'Calcification Rates'!$F$16+'Calcification Rates'!$G$16)))*('Calcification Rates'!$H$16+'Calcification Rates'!$I$16)</f>
        <v>71.557810530259658</v>
      </c>
      <c r="T130" s="2">
        <f>$A130*'Calcification Rates'!$F$17*'Calcification Rates'!$H$17</f>
        <v>156.78623930788288</v>
      </c>
      <c r="U130" s="2">
        <f>$A130*('Calcification Rates'!$F$17-'Calcification Rates'!$G$17)*('Calcification Rates'!$H$17-'Calcification Rates'!$I$17)</f>
        <v>120.04548501452638</v>
      </c>
      <c r="V130" s="2">
        <f>$A130*('Calcification Rates'!$F$17+'Calcification Rates'!$G$17)*('Calcification Rates'!$H$17+'Calcification Rates'!$I$17)</f>
        <v>197.92239063726805</v>
      </c>
      <c r="W130" s="2">
        <f>$A130*'Calcification Rates'!$F$22*'Calcification Rates'!$H$22</f>
        <v>22.783999999999999</v>
      </c>
      <c r="X130" s="2">
        <f>$A130*('Calcification Rates'!$F$22-'Calcification Rates'!$G$22)*('Calcification Rates'!$H$22-'Calcification Rates'!$I$22)</f>
        <v>12.927999999999999</v>
      </c>
      <c r="Y130" s="2">
        <f>$A130*('Calcification Rates'!$F$22+'Calcification Rates'!$G$22)*('Calcification Rates'!$H$22+'Calcification Rates'!$I$22)</f>
        <v>32.64</v>
      </c>
      <c r="Z130" s="2">
        <f>((((((((($A130*2)/PI())/2)+'Calcification Rates'!$F$25)^2)*PI())/2))-((((((($A130*2)/PI())/2)^2)*PI())/2)))*'Calcification Rates'!$H$25</f>
        <v>236.72768029994228</v>
      </c>
      <c r="AA130" s="2">
        <f>((((((((($A130*2)/PI())/2)+('Calcification Rates'!$F$25-'Calcification Rates'!$G$25))^2)*PI())/2))-((((((($A130*2)/PI())/2)^2)*PI())/2)))*('Calcification Rates'!$H$25-'Calcification Rates'!$I$25)</f>
        <v>103.90458489102079</v>
      </c>
      <c r="AB130" s="2">
        <f>((((((((($A130*2)/PI())/2)+('Calcification Rates'!$F$25+'Calcification Rates'!$G$25))^2)*PI())/2))-((((((($A130*2)/PI())/2)^2)*PI())/2)))*('Calcification Rates'!$H$25+'Calcification Rates'!$I$25)</f>
        <v>371.19672071217042</v>
      </c>
      <c r="AC130" s="2">
        <f>((((((((($A130*2)/PI())/2)+'Calcification Rates'!$F$26)^2)*PI())/2))-((((((($A130*2)/PI())/2)^2)*PI())/2)))*'Calcification Rates'!$H$26</f>
        <v>236.72768029994228</v>
      </c>
      <c r="AD130" s="2">
        <f>((((((((($A130*2)/PI())/2)+('Calcification Rates'!$F$26-'Calcification Rates'!$G$26))^2)*PI())/2))-((((((($A130*2)/PI())/2)^2)*PI())/2)))*('Calcification Rates'!$H$26-'Calcification Rates'!$I$26)</f>
        <v>103.90458489102079</v>
      </c>
      <c r="AE130" s="2">
        <f>((((((((($A130*2)/PI())/2)+('Calcification Rates'!$F$26+'Calcification Rates'!$G$26))^2)*PI())/2))-((((((($A130*2)/PI())/2)^2)*PI())/2)))*('Calcification Rates'!$H$26+'Calcification Rates'!$I$26)</f>
        <v>371.19672071217042</v>
      </c>
      <c r="AF130" s="2">
        <f>((((((((($A130*2)/PI())/2)+'Calcification Rates'!$F$27)^2)*PI())/2))-((((((($A130*2)/PI())/2)^2)*PI())/2)))*'Calcification Rates'!$H$27</f>
        <v>236.72768029994228</v>
      </c>
      <c r="AG130" s="2">
        <f>((((((((($A130*2)/PI())/2)+('Calcification Rates'!$F$27-'Calcification Rates'!$G$27))^2)*PI())/2))-((((((($A130*2)/PI())/2)^2)*PI())/2)))*('Calcification Rates'!$H$27-'Calcification Rates'!$I$27)</f>
        <v>103.90458489102079</v>
      </c>
      <c r="AH130" s="2">
        <f>((((((((($A130*2)/PI())/2)+('Calcification Rates'!$F$27+'Calcification Rates'!$G$27))^2)*PI())/2))-((((((($A130*2)/PI())/2)^2)*PI())/2)))*('Calcification Rates'!$H$27+'Calcification Rates'!$I$27)</f>
        <v>371.19672071217042</v>
      </c>
      <c r="AI130" s="2">
        <f>$A130*'Calcification Rates'!$F$29*'Calcification Rates'!$H$29</f>
        <v>206.55359999999996</v>
      </c>
      <c r="AJ130" s="2">
        <f>$A130*('Calcification Rates'!$F$29-'Calcification Rates'!$G$29)*('Calcification Rates'!$H$29-'Calcification Rates'!$I$29)</f>
        <v>191.11423999999997</v>
      </c>
      <c r="AK130" s="2">
        <f>$A130*('Calcification Rates'!$F$29+'Calcification Rates'!$G$29)*('Calcification Rates'!$H$29+'Calcification Rates'!$I$29)</f>
        <v>221.99295999999995</v>
      </c>
      <c r="AL130" s="2">
        <f>(2*'Calcification Rates'!$F$30*'Calcification Rates'!$H$30)+0.1*'Calcification Rates'!$F$30*($A130+(2*'Calcification Rates'!$F$30))*'Calcification Rates'!$H$30</f>
        <v>26.391757148273513</v>
      </c>
      <c r="AM130" s="2">
        <f>(2*('Calcification Rates'!$F$30-'Calcification Rates'!$G$30)*('Calcification Rates'!$H$30-'Calcification Rates'!$I$30))+(0.1*('Calcification Rates'!$F$30-'Calcification Rates'!$G$30)*($A130+(2*'Calcification Rates'!$F$30-'Calcification Rates'!$G$30)))*('Calcification Rates'!$H$30-'Calcification Rates'!$I$30)</f>
        <v>15.409612453615999</v>
      </c>
      <c r="AN130" s="2">
        <f>(2*('Calcification Rates'!$F$30+'Calcification Rates'!$G$30)*('Calcification Rates'!$H$30+'Calcification Rates'!$I$30))+(0.1*('Calcification Rates'!$F$30+'Calcification Rates'!$G$30)*($A130+(2*'Calcification Rates'!$F$30+'Calcification Rates'!$G$30)))*('Calcification Rates'!$H$30+'Calcification Rates'!$I$30)</f>
        <v>40.27790734187316</v>
      </c>
      <c r="AO130" s="2">
        <f>((((((((($A130*2)/PI())/2)+'Calcification Rates'!$F$31)^2)*PI())/2))-((((((($A130*2)/PI())/2)^2)*PI())/2)))*'Calcification Rates'!$H$31</f>
        <v>422.03710126390672</v>
      </c>
      <c r="AP130" s="2">
        <f>((((((((($A130*2)/PI())/2)+('Calcification Rates'!$F$31-'Calcification Rates'!$G$31))^2)*PI())/2))-((((((($A130*2)/PI())/2)^2)*PI())/2)))*('Calcification Rates'!$H$31-'Calcification Rates'!$I$31)</f>
        <v>263.37779582881365</v>
      </c>
      <c r="AQ130" s="2">
        <f>((((((((($A130*2)/PI())/2)+('Calcification Rates'!$F$31+'Calcification Rates'!$G$31))^2)*PI())/2))-((((((($A130*2)/PI())/2)^2)*PI())/2)))*('Calcification Rates'!$H$31+'Calcification Rates'!$I$31)</f>
        <v>618.88038927056255</v>
      </c>
      <c r="AR130" s="2">
        <f>(2*'Calcification Rates'!$F$32*'Calcification Rates'!$H$32)+0.1*'Calcification Rates'!$F$32*($A130+(2*'Calcification Rates'!$F$32))*'Calcification Rates'!$H$32</f>
        <v>26.391757148273513</v>
      </c>
      <c r="AS130" s="2">
        <f>(2*('Calcification Rates'!$F$32-'Calcification Rates'!$G$32)*('Calcification Rates'!$H$32-'Calcification Rates'!$I$32))+(0.1*('Calcification Rates'!$F$32-'Calcification Rates'!$G$32)*($A130+(2*'Calcification Rates'!$F$32-'Calcification Rates'!$G$32)))*('Calcification Rates'!$H$32-'Calcification Rates'!$I$32)</f>
        <v>15.409612453615999</v>
      </c>
      <c r="AT130" s="2">
        <f>(2*('Calcification Rates'!$F$32+'Calcification Rates'!$G$32)*('Calcification Rates'!$H$32+'Calcification Rates'!$I$32))+(0.1*('Calcification Rates'!$F$32+'Calcification Rates'!$G$32)*($A130+(2*'Calcification Rates'!$F$32+'Calcification Rates'!$G$32)))*('Calcification Rates'!$H$32+'Calcification Rates'!$I$32)</f>
        <v>40.27790734187316</v>
      </c>
      <c r="AU130" s="2">
        <f>((((((((($A130*2)/PI())/2)+'Calcification Rates'!$F$36)^2)*PI())/2))-((((((($A130*2)/PI())/2)^2)*PI())/2)))*'Calcification Rates'!$H$36</f>
        <v>167.34129491718201</v>
      </c>
      <c r="AV130" s="2">
        <f>((((((((($A130*2)/PI())/2)+('Calcification Rates'!$F$36-'Calcification Rates'!$G$36))^2)*PI())/2))-((((((($A130*2)/PI())/2)^2)*PI())/2)))*('Calcification Rates'!$H$36-'Calcification Rates'!$I$36)</f>
        <v>128.56378133425957</v>
      </c>
      <c r="AW130" s="2">
        <f>((((((((($A130*2)/PI())/2)+('Calcification Rates'!$F$36+'Calcification Rates'!$G$36))^2)*PI())/2))-((((((($A130*2)/PI())/2)^2)*PI())/2)))*('Calcification Rates'!$H$36+'Calcification Rates'!$I$36)</f>
        <v>210.41354802596462</v>
      </c>
      <c r="AX130" s="2">
        <f>$A130*'Calcification Rates'!$F$37*'Calcification Rates'!$H$37</f>
        <v>165.42651367003367</v>
      </c>
      <c r="AY130" s="2">
        <f>$A130*('Calcification Rates'!$F$37-'Calcification Rates'!$G$37)*('Calcification Rates'!$H$37-'Calcification Rates'!$I$37)</f>
        <v>127.34010591287087</v>
      </c>
      <c r="AZ130" s="2">
        <f>$A130*('Calcification Rates'!$F$37+'Calcification Rates'!$G$37)*('Calcification Rates'!$H$37+'Calcification Rates'!$I$37)</f>
        <v>207.60258327048399</v>
      </c>
      <c r="BA130" s="2">
        <f>$A130*'Calcification Rates'!$F$38*'Calcification Rates'!$H$38</f>
        <v>246.20484266666671</v>
      </c>
      <c r="BB130" s="2">
        <f>$A130*('Calcification Rates'!$F$38-'Calcification Rates'!$G$38)*('Calcification Rates'!$H$38-'Calcification Rates'!$I$38)</f>
        <v>187.85616678787881</v>
      </c>
      <c r="BC130" s="2">
        <f>$A130*('Calcification Rates'!$F$38+'Calcification Rates'!$G$38)*('Calcification Rates'!$H$38+'Calcification Rates'!$I$38)</f>
        <v>311.35296000000005</v>
      </c>
      <c r="BD130" s="2">
        <f>(2*'Calcification Rates'!$F$39*'Calcification Rates'!$H$39)+0.1*'Calcification Rates'!$F$39*(AN130+(2*'Calcification Rates'!$F$39))*'Calcification Rates'!$H$39</f>
        <v>11.001403425164428</v>
      </c>
      <c r="BE130" s="2">
        <f>(2*('Calcification Rates'!$F$39-'Calcification Rates'!$G$39)*('Calcification Rates'!$H$39-'Calcification Rates'!$I$39))+(0.1*('Calcification Rates'!$F$39-'Calcification Rates'!$G$39)*(AN130+(2*'Calcification Rates'!$F$39-'Calcification Rates'!$G$39)))*('Calcification Rates'!$H$39-'Calcification Rates'!$I$39)</f>
        <v>6.4042196926350492</v>
      </c>
      <c r="BF130" s="2">
        <f>(2*('Calcification Rates'!$F$39+'Calcification Rates'!$G$39)*('Calcification Rates'!$H$39+'Calcification Rates'!$I$39))+(0.1*('Calcification Rates'!$F$39+'Calcification Rates'!$G$39)*(AN130+(2*'Calcification Rates'!$F$39+'Calcification Rates'!$G$39)))*('Calcification Rates'!$H$39+'Calcification Rates'!$I$39)</f>
        <v>16.840015994178522</v>
      </c>
      <c r="BG130" s="2">
        <f>((((((((($A130*2)/PI())/2)+'Calcification Rates'!$F$40)^2)*PI())/2))-((((((($A130*2)/PI())/2)^2)*PI())/2)))*'Calcification Rates'!$H$40</f>
        <v>167.34129491718201</v>
      </c>
      <c r="BH130" s="2">
        <f>((((((((($A130*2)/PI())/2)+('Calcification Rates'!$F$40-'Calcification Rates'!$G$40))^2)*PI())/2))-((((((($A130*2)/PI())/2)^2)*PI())/2)))*('Calcification Rates'!$H$40-'Calcification Rates'!$I$40)</f>
        <v>128.56378133425957</v>
      </c>
      <c r="BI130" s="2">
        <f>((((((((($A130*2)/PI())/2)+('Calcification Rates'!$F$40+'Calcification Rates'!$G$40))^2)*PI())/2))-((((((($A130*2)/PI())/2)^2)*PI())/2)))*('Calcification Rates'!$H$40+'Calcification Rates'!$I$40)</f>
        <v>210.41354802596462</v>
      </c>
      <c r="BJ130" s="2">
        <f>((((((((($A130*2)/PI())/2)+'Calcification Rates'!$F$41)^2)*PI())/2))-((((((($A130*2)/PI())/2)^2)*PI())/2)))*'Calcification Rates'!$H$41</f>
        <v>192.60969292027482</v>
      </c>
      <c r="BK130" s="2">
        <f>((((((((($A130*2)/PI())/2)+('Calcification Rates'!$F$41-'Calcification Rates'!$G$41))^2)*PI())/2))-((((((($A130*2)/PI())/2)^2)*PI())/2)))*('Calcification Rates'!$H$41-'Calcification Rates'!$I$41)</f>
        <v>154.8449630099455</v>
      </c>
      <c r="BL130" s="2">
        <f>((((((((($A130*2)/PI())/2)+('Calcification Rates'!$F$41+'Calcification Rates'!$G$41))^2)*PI())/2))-((((((($A130*2)/PI())/2)^2)*PI())/2)))*('Calcification Rates'!$H$41+'Calcification Rates'!$I$41)</f>
        <v>234.05101864814756</v>
      </c>
      <c r="BM130" s="2">
        <f>((((1-'Calcification Rates'!$J$42)*$A130)*'Calcification Rates'!$F$42*0.1)+('Calcification Rates'!$J$42*$A130*'Calcification Rates'!$F$42))*'Calcification Rates'!$H$42</f>
        <v>50.214696222591414</v>
      </c>
      <c r="BN130" s="2">
        <f>((((1-'Calcification Rates'!$J$42)*BI130)*(('Calcification Rates'!$F$42-'Calcification Rates'!$G$42)*0.1))+('Calcification Rates'!$J$42*BI130*('Calcification Rates'!$F$42-'Calcification Rates'!$G$42)))*('Calcification Rates'!$H$42-'Calcification Rates'!$I$42)</f>
        <v>62.235482277319015</v>
      </c>
      <c r="BO130" s="2">
        <f>((((1-'Calcification Rates'!$J$42)*BI130)*(('Calcification Rates'!$F$42+'Calcification Rates'!$G$42)*0.1))+('Calcification Rates'!$J$42*BI130*('Calcification Rates'!$F$42+'Calcification Rates'!$G$42)))*('Calcification Rates'!$H$42+'Calcification Rates'!$I$42)</f>
        <v>105.44473613558476</v>
      </c>
      <c r="BP130" s="2">
        <f>(2*'Calcification Rates'!$F$43*'Calcification Rates'!$H$43)+0.1*'Calcification Rates'!$F$43*($A130+(2*'Calcification Rates'!$F$43))*'Calcification Rates'!$H$43</f>
        <v>26.391757148273513</v>
      </c>
      <c r="BQ130" s="2">
        <f>(2*('Calcification Rates'!$F$43-'Calcification Rates'!$G$43)*('Calcification Rates'!$H$43-'Calcification Rates'!$I$43))+(0.1*('Calcification Rates'!$F$43-'Calcification Rates'!$G$43)*($A130+(2*'Calcification Rates'!$F$43-'Calcification Rates'!$G$43)))*('Calcification Rates'!$H$43-'Calcification Rates'!$I$43)</f>
        <v>15.409612453615999</v>
      </c>
      <c r="BR130" s="2">
        <f>(2*('Calcification Rates'!$F$43+'Calcification Rates'!$G$43)*('Calcification Rates'!$H$43+'Calcification Rates'!$I$43))+(0.1*('Calcification Rates'!$F$43+'Calcification Rates'!$G$43)*($A130+(2*'Calcification Rates'!$F$43+'Calcification Rates'!$G$43)))*('Calcification Rates'!$H$43+'Calcification Rates'!$I$43)</f>
        <v>40.27790734187316</v>
      </c>
      <c r="BS130" s="2">
        <f>$A130*'Calcification Rates'!$F$44*'Calcification Rates'!$H$44</f>
        <v>204.32753777777779</v>
      </c>
      <c r="BT130" s="2">
        <f>$A130*('Calcification Rates'!$F$44-'Calcification Rates'!$G$44)*('Calcification Rates'!$H$44-'Calcification Rates'!$I$44)</f>
        <v>152.04974453734857</v>
      </c>
      <c r="BU130" s="2">
        <f>$A130*('Calcification Rates'!$F$44+'Calcification Rates'!$G$44)*('Calcification Rates'!$H$44+'Calcification Rates'!$I$44)</f>
        <v>262.47879355122859</v>
      </c>
      <c r="BV130" s="2">
        <f>(2*'Calcification Rates'!$F$45*'Calcification Rates'!$H$45)+0.1*'Calcification Rates'!$F$45*($A130+(2*'Calcification Rates'!$F$45))*'Calcification Rates'!$H$45</f>
        <v>26.391757148273513</v>
      </c>
      <c r="BW130" s="2">
        <f>(2*('Calcification Rates'!$F$45-'Calcification Rates'!$G$45)*('Calcification Rates'!$H$45-'Calcification Rates'!$I$45))+(0.1*('Calcification Rates'!$F$45-'Calcification Rates'!$G$45)*($A130+(2*'Calcification Rates'!$F$45-'Calcification Rates'!$G$45)))*('Calcification Rates'!$H$45-'Calcification Rates'!$I$45)</f>
        <v>15.409612453615999</v>
      </c>
      <c r="BX130" s="2">
        <f>(2*('Calcification Rates'!$F$45+'Calcification Rates'!$G$45)*('Calcification Rates'!$H$45+'Calcification Rates'!$I$45))+(0.1*('Calcification Rates'!$F$45+'Calcification Rates'!$G$45)*($A130+(2*'Calcification Rates'!$F$45+'Calcification Rates'!$G$45)))*('Calcification Rates'!$H$45+'Calcification Rates'!$I$45)</f>
        <v>40.27790734187316</v>
      </c>
      <c r="BY130" s="2">
        <f>$A130*'Calcification Rates'!$F$46*'Calcification Rates'!$H$46</f>
        <v>51.916800000000002</v>
      </c>
      <c r="BZ130" s="2">
        <f>$A130*('Calcification Rates'!$F$46-'Calcification Rates'!$G$46)*('Calcification Rates'!$H$46-'Calcification Rates'!$I$46)</f>
        <v>40.041600000000003</v>
      </c>
      <c r="CA130" s="2">
        <f>$A130*('Calcification Rates'!$F$46+'Calcification Rates'!$G$46)*('Calcification Rates'!$H$46+'Calcification Rates'!$I$46)</f>
        <v>65.00160000000001</v>
      </c>
      <c r="CB130" s="2">
        <f>(2*'Calcification Rates'!$F$47*'Calcification Rates'!$H$47)+0.1*'Calcification Rates'!$F$47*(BL130+(2*'Calcification Rates'!$F$47))*'Calcification Rates'!$H$47</f>
        <v>44.997819090410957</v>
      </c>
      <c r="CC130" s="2">
        <f>(2*('Calcification Rates'!$F$47-'Calcification Rates'!$G$47)*('Calcification Rates'!$H$47-'Calcification Rates'!$I$47))+(0.1*('Calcification Rates'!$F$47-'Calcification Rates'!$G$47)*(BL130+(2*'Calcification Rates'!$F$47-'Calcification Rates'!$G$47)))*('Calcification Rates'!$H$47-'Calcification Rates'!$I$47)</f>
        <v>26.296619895978999</v>
      </c>
      <c r="CD130" s="2">
        <f>(2*('Calcification Rates'!$F$47+'Calcification Rates'!$G$47)*('Calcification Rates'!$H$47+'Calcification Rates'!$I$47))+(0.1*('Calcification Rates'!$F$47+'Calcification Rates'!$G$47)*(BL130+(2*'Calcification Rates'!$F$47+'Calcification Rates'!$G$47)))*('Calcification Rates'!$H$47+'Calcification Rates'!$I$47)</f>
        <v>68.612984368302776</v>
      </c>
      <c r="CE130" s="2">
        <f>(2*'Calcification Rates'!$F$48*'Calcification Rates'!$H$48)+0.1*'Calcification Rates'!$F$48*($A130+(2*'Calcification Rates'!$F$48))*'Calcification Rates'!$H$48</f>
        <v>26.391757148273513</v>
      </c>
      <c r="CF130" s="2">
        <f>(2*('Calcification Rates'!$F$48-'Calcification Rates'!$G$48)*('Calcification Rates'!$H$48-'Calcification Rates'!$I$48))+(0.1*('Calcification Rates'!$F$48-'Calcification Rates'!$G$48)*($A130+(2*'Calcification Rates'!$F$48-'Calcification Rates'!$G$48)))*('Calcification Rates'!$H$48-'Calcification Rates'!$I$48)</f>
        <v>15.409612453615999</v>
      </c>
      <c r="CG130" s="2">
        <f>(2*('Calcification Rates'!$F$48+'Calcification Rates'!$G$48)*('Calcification Rates'!$H$48+'Calcification Rates'!$I$48))+(0.1*('Calcification Rates'!$F$48+'Calcification Rates'!$G$48)*($A130+(2*'Calcification Rates'!$F$48+'Calcification Rates'!$G$48)))*('Calcification Rates'!$H$48+'Calcification Rates'!$I$48)</f>
        <v>40.27790734187316</v>
      </c>
      <c r="CH130" s="2">
        <f>((((1-'Calcification Rates'!$J$52)*$A130)*'Calcification Rates'!$F$52*0.1)+('Calcification Rates'!$J$52*$A130*'Calcification Rates'!$F$52))*'Calcification Rates'!$H$52</f>
        <v>283.47759103999999</v>
      </c>
      <c r="CI130" s="2">
        <f>((((1-'Calcification Rates'!$J$52)*$A130)*(('Calcification Rates'!$F$52-'Calcification Rates'!$G$52)*0.1))+('Calcification Rates'!$J$52*$A130*('Calcification Rates'!$F$52-'Calcification Rates'!$G$52)))*('Calcification Rates'!$H$52-'Calcification Rates'!$I$52)</f>
        <v>185.56841829006768</v>
      </c>
      <c r="CJ130" s="2">
        <f>((((1-'Calcification Rates'!$J$52)*$A130)*(('Calcification Rates'!$F$52+'Calcification Rates'!$G$52)*0.1))+('Calcification Rates'!$J$52*$A130*('Calcification Rates'!$F$52+'Calcification Rates'!$G$52)))*('Calcification Rates'!$H$52+'Calcification Rates'!$I$52)</f>
        <v>401.05696659447477</v>
      </c>
      <c r="CK130" s="2">
        <f>((((1-'Calcification Rates'!$J$53)*$A130)*'Calcification Rates'!$F$53*0.1)+('Calcification Rates'!$J$53*$A130*'Calcification Rates'!$F$53))*'Calcification Rates'!$H$53</f>
        <v>339.23384464290922</v>
      </c>
      <c r="CL130" s="2">
        <f>((((1-'Calcification Rates'!$J$53)*$A130)*(('Calcification Rates'!$F$53-'Calcification Rates'!$G$53)*0.1))+('Calcification Rates'!$J$53*$A130*('Calcification Rates'!$F$53-'Calcification Rates'!$G$53)))*('Calcification Rates'!$H$53-'Calcification Rates'!$I$53)</f>
        <v>234.77893233380715</v>
      </c>
      <c r="CM130" s="2">
        <f>((((1-'Calcification Rates'!$J$53)*$A130)*(('Calcification Rates'!$F$53+'Calcification Rates'!$G$53)*0.1))+('Calcification Rates'!$J$53*$A130*('Calcification Rates'!$F$53+'Calcification Rates'!$G$53)))*('Calcification Rates'!$H$53+'Calcification Rates'!$I$53)</f>
        <v>462.80058185091366</v>
      </c>
      <c r="CN130" s="2">
        <f>((((1-'Calcification Rates'!$J$54)*$A130)*'Calcification Rates'!$F$54*0.1)+('Calcification Rates'!$J$54*$A130*'Calcification Rates'!$F$54))*'Calcification Rates'!$H$54</f>
        <v>289.22369610092983</v>
      </c>
      <c r="CO130" s="2">
        <f>((((1-'Calcification Rates'!$J$54)*$A130)*(('Calcification Rates'!$F$54-'Calcification Rates'!$G$54)*0.1))+('Calcification Rates'!$J$54*$A130*('Calcification Rates'!$F$54-'Calcification Rates'!$G$54)))*('Calcification Rates'!$H$54-'Calcification Rates'!$I$54)</f>
        <v>206.86389798434189</v>
      </c>
      <c r="CP130" s="2">
        <f>((((1-'Calcification Rates'!$J$54)*$A130)*(('Calcification Rates'!$F$54+'Calcification Rates'!$G$54)*0.1))+('Calcification Rates'!$J$54*$A130*('Calcification Rates'!$F$54+'Calcification Rates'!$G$54)))*('Calcification Rates'!$H$54+'Calcification Rates'!$I$54)</f>
        <v>384.67430372105883</v>
      </c>
      <c r="CQ130" s="2">
        <f>((((1-'Calcification Rates'!$J$55)*$A130)*'Calcification Rates'!$F$55*0.1)+('Calcification Rates'!$J$55*$A130*'Calcification Rates'!$F$55))*'Calcification Rates'!$H$55</f>
        <v>289.24581526666668</v>
      </c>
      <c r="CR130" s="2">
        <f>((((1-'Calcification Rates'!$J$55)*$A130)*(('Calcification Rates'!$F$55-'Calcification Rates'!$G$55)*0.1))+('Calcification Rates'!$J$55*$A130*('Calcification Rates'!$F$55-'Calcification Rates'!$G$55)))*('Calcification Rates'!$H$55-'Calcification Rates'!$I$55)</f>
        <v>211.35944317188094</v>
      </c>
      <c r="CS130" s="2">
        <f>((((1-'Calcification Rates'!$J$55)*$A130)*(('Calcification Rates'!$F$55+'Calcification Rates'!$G$55)*0.1))+('Calcification Rates'!$J$55*$A130*('Calcification Rates'!$F$55+'Calcification Rates'!$G$55)))*('Calcification Rates'!$H$55+'Calcification Rates'!$I$55)</f>
        <v>378.97666146063187</v>
      </c>
      <c r="CT130" s="2">
        <f>((((1-'Calcification Rates'!$J$56)*$A130)*'Calcification Rates'!$F$56*0.1)+('Calcification Rates'!$J$56*$A130*'Calcification Rates'!$F$56))*'Calcification Rates'!$H$56</f>
        <v>279.38129706666666</v>
      </c>
      <c r="CU130" s="2">
        <f>((((1-'Calcification Rates'!$J$56)*$A130)*(('Calcification Rates'!$F$56-'Calcification Rates'!$G$56)*0.1))+('Calcification Rates'!$J$56*$A130*('Calcification Rates'!$F$56-'Calcification Rates'!$G$56)))*('Calcification Rates'!$H$56-'Calcification Rates'!$I$56)</f>
        <v>207.01998577769467</v>
      </c>
      <c r="CV130" s="2">
        <f>((((1-'Calcification Rates'!$J$56)*$A130)*(('Calcification Rates'!$F$56+'Calcification Rates'!$G$56)*0.1))+('Calcification Rates'!$J$56*$A130*('Calcification Rates'!$F$56+'Calcification Rates'!$G$56)))*('Calcification Rates'!$H$56+'Calcification Rates'!$I$56)</f>
        <v>362.3843445607975</v>
      </c>
      <c r="CW130" s="2">
        <f>((((1-'Calcification Rates'!$J$57)*$A130)*'Calcification Rates'!$F$57*0.1)+('Calcification Rates'!$J$57*$A130*'Calcification Rates'!$F$57))*'Calcification Rates'!$H$57</f>
        <v>285.73087199999998</v>
      </c>
      <c r="CX130" s="2">
        <f>((((1-'Calcification Rates'!$J$57)*$A130)*(('Calcification Rates'!$F$57-'Calcification Rates'!$G$57)*0.1))+('Calcification Rates'!$J$57*$A130*('Calcification Rates'!$F$57-'Calcification Rates'!$G$57)))*('Calcification Rates'!$H$57-'Calcification Rates'!$I$57)</f>
        <v>187.11421791445477</v>
      </c>
      <c r="CY130" s="2">
        <f>((((1-'Calcification Rates'!$J$57)*$A130)*(('Calcification Rates'!$F$57+'Calcification Rates'!$G$57)*0.1))+('Calcification Rates'!$J$57*$A130*('Calcification Rates'!$F$57+'Calcification Rates'!$G$57)))*('Calcification Rates'!$H$57+'Calcification Rates'!$I$57)</f>
        <v>402.08375309414333</v>
      </c>
      <c r="CZ130" s="2">
        <f>((((1-'Calcification Rates'!$J$58)*$A130)*'Calcification Rates'!$F$58*0.1)+('Calcification Rates'!$J$58*$A130*'Calcification Rates'!$F$58))*'Calcification Rates'!$H$58</f>
        <v>289.22369610092983</v>
      </c>
      <c r="DA130" s="2">
        <f>((((1-'Calcification Rates'!$J$58)*$A130)*(('Calcification Rates'!$F$58-'Calcification Rates'!$G$58)*0.1))+('Calcification Rates'!$J$58*$A130*('Calcification Rates'!$F$58-'Calcification Rates'!$G$58)))*('Calcification Rates'!$H$58-'Calcification Rates'!$I$58)</f>
        <v>206.86389798434189</v>
      </c>
      <c r="DB130" s="2">
        <f>((((1-'Calcification Rates'!$J$58)*$A130)*(('Calcification Rates'!$F$58+'Calcification Rates'!$G$58)*0.1))+('Calcification Rates'!$J$58*$A130*('Calcification Rates'!$F$58+'Calcification Rates'!$G$58)))*('Calcification Rates'!$H$58+'Calcification Rates'!$I$58)</f>
        <v>384.67430372105883</v>
      </c>
      <c r="DC130" s="2">
        <f>((((1-'Calcification Rates'!$J$59)*$A130)*'Calcification Rates'!$F$59*0.1)+('Calcification Rates'!$J$59*$A130*'Calcification Rates'!$F$59))*'Calcification Rates'!$H$59</f>
        <v>239.76250368000001</v>
      </c>
      <c r="DD130" s="2">
        <f>((((1-'Calcification Rates'!$J$59)*$A130)*(('Calcification Rates'!$F$59-'Calcification Rates'!$G$59)*0.1))+('Calcification Rates'!$J$59*$A130*('Calcification Rates'!$F$59-'Calcification Rates'!$G$59)))*('Calcification Rates'!$H$59-'Calcification Rates'!$I$59)</f>
        <v>185.99573759999998</v>
      </c>
      <c r="DE130" s="2">
        <f>((((1-'Calcification Rates'!$J$59)*$A130)*(('Calcification Rates'!$F$59+'Calcification Rates'!$G$59)*0.1))+('Calcification Rates'!$J$59*$A130*('Calcification Rates'!$F$59+'Calcification Rates'!$G$59)))*('Calcification Rates'!$H$59+'Calcification Rates'!$I$59)</f>
        <v>298.62763008000002</v>
      </c>
      <c r="DF130" s="2">
        <f>((((1-'Calcification Rates'!$J$60)*$A130)*'Calcification Rates'!$F$60*0.1)+('Calcification Rates'!$J$60*$A130*'Calcification Rates'!$F$60))*'Calcification Rates'!$H$60</f>
        <v>311.4913732682927</v>
      </c>
      <c r="DG130" s="2">
        <f>((((1-'Calcification Rates'!$J$60)*$A130)*(('Calcification Rates'!$F$60-'Calcification Rates'!$G$60)*0.1))+('Calcification Rates'!$J$60*$A130*('Calcification Rates'!$F$60-'Calcification Rates'!$G$60)))*('Calcification Rates'!$H$60-'Calcification Rates'!$I$60)</f>
        <v>237.98309880867308</v>
      </c>
      <c r="DH130" s="2">
        <f>((((1-'Calcification Rates'!$J$60)*$A130)*(('Calcification Rates'!$F$60+'Calcification Rates'!$G$60)*0.1))+('Calcification Rates'!$J$60*$A130*('Calcification Rates'!$F$60+'Calcification Rates'!$G$60)))*('Calcification Rates'!$H$60+'Calcification Rates'!$I$60)</f>
        <v>394.59094126518306</v>
      </c>
      <c r="DI130" s="2">
        <f>((((1-'Calcification Rates'!$J$61)*$A130)*'Calcification Rates'!$F$61*0.1)+('Calcification Rates'!$J$61*$A130*'Calcification Rates'!$F$61))*'Calcification Rates'!$H$61</f>
        <v>289.22369610092983</v>
      </c>
      <c r="DJ130" s="2">
        <f>((((1-'Calcification Rates'!$J$61)*$A130)*(('Calcification Rates'!$F$61-'Calcification Rates'!$G$61)*0.1))+('Calcification Rates'!$J$61*$A130*('Calcification Rates'!$F$61-'Calcification Rates'!$G$61)))*('Calcification Rates'!$H$61-'Calcification Rates'!$I$61)</f>
        <v>206.86389798434189</v>
      </c>
      <c r="DK130" s="2">
        <f>((((1-'Calcification Rates'!$J$61)*$A130)*(('Calcification Rates'!$F$61+'Calcification Rates'!$G$61)*0.1))+('Calcification Rates'!$J$61*$A130*('Calcification Rates'!$F$61+'Calcification Rates'!$G$61)))*('Calcification Rates'!$H$61+'Calcification Rates'!$I$61)</f>
        <v>384.67430372105883</v>
      </c>
      <c r="DL130" s="2">
        <f>(2*'Calcification Rates'!$F$62*'Calcification Rates'!$H$62)+0.1*'Calcification Rates'!$F$62*(CV130+(2*'Calcification Rates'!$F$62))*'Calcification Rates'!$H$62</f>
        <v>67.513188028953323</v>
      </c>
      <c r="DM130" s="2">
        <f>(2*('Calcification Rates'!$F$62-'Calcification Rates'!$G$62)*('Calcification Rates'!$H$62-'Calcification Rates'!$I$62))+(0.1*('Calcification Rates'!$F$62-'Calcification Rates'!$G$62)*(CV130+(2*'Calcification Rates'!$F$62-'Calcification Rates'!$G$62)))*('Calcification Rates'!$H$62-'Calcification Rates'!$I$62)</f>
        <v>39.471089053599123</v>
      </c>
      <c r="DN130" s="2">
        <f>(2*('Calcification Rates'!$F$62+'Calcification Rates'!$G$62)*('Calcification Rates'!$H$62+'Calcification Rates'!$I$62))+(0.1*('Calcification Rates'!$F$62+'Calcification Rates'!$G$62)*(CV130+(2*'Calcification Rates'!$F$62+'Calcification Rates'!$G$62)))*('Calcification Rates'!$H$62+'Calcification Rates'!$I$62)</f>
        <v>102.90152512110154</v>
      </c>
      <c r="DO130" s="2">
        <f>((((((((($A130*2)/PI())/2)+'Calcification Rates'!$F$63)^2)*PI())/2))-((((((($A130*2)/PI())/2)^2)*PI())/2)))*'Calcification Rates'!$H$63</f>
        <v>135.77037479167225</v>
      </c>
      <c r="DP130" s="2">
        <f>((((((((($A130*2)/PI())/2)+('Calcification Rates'!$F$63-'Calcification Rates'!$G$63))^2)*PI())/2))-((((((($A130*2)/PI())/2)^2)*PI())/2)))*('Calcification Rates'!$H$63-'Calcification Rates'!$I$63)</f>
        <v>100.09801879050275</v>
      </c>
      <c r="DQ130" s="2">
        <f>((((((((($A130*2)/PI())/2)+('Calcification Rates'!$F$63+'Calcification Rates'!$G$63))^2)*PI())/2))-((((((($A130*2)/PI())/2)^2)*PI())/2)))*('Calcification Rates'!$H$63+'Calcification Rates'!$I$63)</f>
        <v>175.3847858089741</v>
      </c>
      <c r="DR130" s="2">
        <f>(2*'Calcification Rates'!$F$64*'Calcification Rates'!$H$64)+0.1*'Calcification Rates'!$F$64*($A130+(2*'Calcification Rates'!$F$64))*'Calcification Rates'!$H$64</f>
        <v>26.391757148273513</v>
      </c>
      <c r="DS130" s="2">
        <f>(2*('Calcification Rates'!$F$64-'Calcification Rates'!$G$64)*('Calcification Rates'!$H$64-'Calcification Rates'!$I$64))+(0.1*('Calcification Rates'!$F$64-'Calcification Rates'!$G$64)*($A130+(2*'Calcification Rates'!$F$64-'Calcification Rates'!$G$64)))*('Calcification Rates'!$H$64-'Calcification Rates'!$I$64)</f>
        <v>15.409612453615999</v>
      </c>
      <c r="DT130" s="2">
        <f>(2*('Calcification Rates'!$F$64+'Calcification Rates'!$G$64)*('Calcification Rates'!$H$64+'Calcification Rates'!$I$64))+(0.1*('Calcification Rates'!$F$64+'Calcification Rates'!$G$64)*($A130+(2*'Calcification Rates'!$F$64+'Calcification Rates'!$G$64)))*('Calcification Rates'!$H$64+'Calcification Rates'!$I$64)</f>
        <v>40.27790734187316</v>
      </c>
      <c r="DU130" s="2">
        <f>((((((((($A130*2)/PI())/2)+'Calcification Rates'!$F$65)^2)*PI())/2))-((((((($A130*2)/PI())/2)^2)*PI())/2)))*'Calcification Rates'!$H$65</f>
        <v>135.77037479167225</v>
      </c>
      <c r="DV130" s="2">
        <f>((((((((($A130*2)/PI())/2)+('Calcification Rates'!$F$65-'Calcification Rates'!$G$65))^2)*PI())/2))-((((((($A130*2)/PI())/2)^2)*PI())/2)))*('Calcification Rates'!$H$65-'Calcification Rates'!$I$65)</f>
        <v>100.09801879050275</v>
      </c>
      <c r="DW130" s="2">
        <f>((((((((($A130*2)/PI())/2)+('Calcification Rates'!$F$65+'Calcification Rates'!$G$65))^2)*PI())/2))-((((((($A130*2)/PI())/2)^2)*PI())/2)))*('Calcification Rates'!$H$65+'Calcification Rates'!$I$65)</f>
        <v>175.3847858089741</v>
      </c>
      <c r="DX130" s="2">
        <f>(2*'Calcification Rates'!$F$66*'Calcification Rates'!$H$66)+0.1*'Calcification Rates'!$F$66*(DH130+(2*'Calcification Rates'!$F$66))*'Calcification Rates'!$H$66</f>
        <v>73.163656462598155</v>
      </c>
      <c r="DY130" s="2">
        <f>(2*('Calcification Rates'!$F$66-'Calcification Rates'!$G$66)*('Calcification Rates'!$H$66-'Calcification Rates'!$I$66))+(0.1*('Calcification Rates'!$F$66-'Calcification Rates'!$G$66)*(DH130+(2*'Calcification Rates'!$F$66-'Calcification Rates'!$G$66)))*('Calcification Rates'!$H$66-'Calcification Rates'!$I$66)</f>
        <v>42.777360530133912</v>
      </c>
      <c r="DZ130" s="2">
        <f>(2*('Calcification Rates'!$F$66+'Calcification Rates'!$G$66)*('Calcification Rates'!$H$66+'Calcification Rates'!$I$66))+(0.1*('Calcification Rates'!$F$66+'Calcification Rates'!$G$66)*(DH130+(2*'Calcification Rates'!$F$66+'Calcification Rates'!$G$66)))*('Calcification Rates'!$H$66+'Calcification Rates'!$I$66)</f>
        <v>111.5065947376946</v>
      </c>
      <c r="EA130" s="2">
        <f>((((((((($A130*2)/PI())/2)+'Calcification Rates'!$F$67)^2)*PI())/2))-((((((($A130*2)/PI())/2)^2)*PI())/2)))*'Calcification Rates'!$H$67</f>
        <v>135.77037479167225</v>
      </c>
      <c r="EB130" s="2">
        <f>((((((((($A130*2)/PI())/2)+('Calcification Rates'!$F$67-'Calcification Rates'!$G$67))^2)*PI())/2))-((((((($A130*2)/PI())/2)^2)*PI())/2)))*('Calcification Rates'!$H$67-'Calcification Rates'!$I$67)</f>
        <v>100.09801879050275</v>
      </c>
      <c r="EC130" s="2">
        <f>((((((((($A130*2)/PI())/2)+('Calcification Rates'!$F$67+'Calcification Rates'!$G$67))^2)*PI())/2))-((((((($A130*2)/PI())/2)^2)*PI())/2)))*('Calcification Rates'!$H$67+'Calcification Rates'!$I$67)</f>
        <v>175.3847858089741</v>
      </c>
      <c r="ED130" s="2">
        <f>((((((((($A130*2)/PI())/2)+'Calcification Rates'!$F$68)^2)*PI())/2))-((((((($A130*2)/PI())/2)^2)*PI())/2)))*'Calcification Rates'!$H$68</f>
        <v>135.77037479167225</v>
      </c>
      <c r="EE130" s="2">
        <f>((((((((($A130*2)/PI())/2)+('Calcification Rates'!$F$68-'Calcification Rates'!$G$68))^2)*PI())/2))-((((((($A130*2)/PI())/2)^2)*PI())/2)))*('Calcification Rates'!$H$68-'Calcification Rates'!$I$68)</f>
        <v>100.09801879050275</v>
      </c>
      <c r="EF130" s="2">
        <f>((((((((($A130*2)/PI())/2)+('Calcification Rates'!$F$68+'Calcification Rates'!$G$68))^2)*PI())/2))-((((((($A130*2)/PI())/2)^2)*PI())/2)))*('Calcification Rates'!$H$68+'Calcification Rates'!$I$68)</f>
        <v>175.3847858089741</v>
      </c>
      <c r="EG130" s="2">
        <f>((((1-'Calcification Rates'!$J$69)*$A130)*'Calcification Rates'!$F$69*0.1)+('Calcification Rates'!$J$69*$A130*'Calcification Rates'!$F$69))*'Calcification Rates'!$H$69</f>
        <v>39.286649600000011</v>
      </c>
      <c r="EH130" s="2">
        <f>((((1-'Calcification Rates'!$J$69)*EC130)*(('Calcification Rates'!$F$69-'Calcification Rates'!$G$69)*0.1))+('Calcification Rates'!$J$69*EC130*('Calcification Rates'!$F$69-'Calcification Rates'!$G$69)))*('Calcification Rates'!$H$69-'Calcification Rates'!$I$69)</f>
        <v>39.778623321867869</v>
      </c>
      <c r="EI130" s="2">
        <f>((((1-'Calcification Rates'!$J$69)*EC130)*(('Calcification Rates'!$F$69+'Calcification Rates'!$G$69)*0.1))+('Calcification Rates'!$J$69*EC130*('Calcification Rates'!$F$69+'Calcification Rates'!$G$69)))*('Calcification Rates'!$H$69+'Calcification Rates'!$I$69)</f>
        <v>69.376726624383238</v>
      </c>
      <c r="EJ130" s="2">
        <f>(2*'Calcification Rates'!$F$70*'Calcification Rates'!$H$70)+0.1*'Calcification Rates'!$F$70*(DT130+(2*'Calcification Rates'!$F$70))*'Calcification Rates'!$H$70</f>
        <v>11.001403425164428</v>
      </c>
      <c r="EK130" s="2">
        <f>(2*('Calcification Rates'!$F$70-'Calcification Rates'!$G$70)*('Calcification Rates'!$H$70-'Calcification Rates'!$I$70))+(0.1*('Calcification Rates'!$F$70-'Calcification Rates'!$G$70)*(DT130+(2*'Calcification Rates'!$F$70-'Calcification Rates'!$G$70)))*('Calcification Rates'!$H$70-'Calcification Rates'!$I$70)</f>
        <v>6.4042196926350492</v>
      </c>
      <c r="EL130" s="2">
        <f>(2*('Calcification Rates'!$F$70+'Calcification Rates'!$G$70)*('Calcification Rates'!$H$70+'Calcification Rates'!$I$70))+(0.1*('Calcification Rates'!$F$70+'Calcification Rates'!$G$70)*(DT130+(2*'Calcification Rates'!$F$70+'Calcification Rates'!$G$70)))*('Calcification Rates'!$H$70+'Calcification Rates'!$I$70)</f>
        <v>16.840015994178522</v>
      </c>
      <c r="EM130" s="2">
        <f>((((1-'Calcification Rates'!$J$71)*$A130)*'Calcification Rates'!$F$71*0.1)+('Calcification Rates'!$J$71*$A130*'Calcification Rates'!$F$71))*'Calcification Rates'!$H$71</f>
        <v>289.22369610092983</v>
      </c>
      <c r="EN130" s="2">
        <f>((((1-'Calcification Rates'!$J$71)*$A130)*(('Calcification Rates'!$F$71-'Calcification Rates'!$G$71)*0.1))+('Calcification Rates'!$J$71*$A130*('Calcification Rates'!$F$71-'Calcification Rates'!$G$71)))*('Calcification Rates'!$H$71-'Calcification Rates'!$I$71)</f>
        <v>206.86389798434189</v>
      </c>
      <c r="EO130" s="2">
        <f>((((1-'Calcification Rates'!$J$71)*$A130)*(('Calcification Rates'!$F$71+'Calcification Rates'!$G$71)*0.1))+('Calcification Rates'!$J$71*$A130*('Calcification Rates'!$F$71+'Calcification Rates'!$G$71)))*('Calcification Rates'!$H$71+'Calcification Rates'!$I$71)</f>
        <v>384.67430372105883</v>
      </c>
      <c r="EP130" s="2">
        <f>(2*'Calcification Rates'!$F$72*'Calcification Rates'!$H$72)+0.1*'Calcification Rates'!$F$72*($A130+(2*'Calcification Rates'!$F$72))*'Calcification Rates'!$H$72</f>
        <v>26.391757148273513</v>
      </c>
      <c r="EQ130" s="2">
        <f>(2*('Calcification Rates'!$F$72-'Calcification Rates'!$G$72)*('Calcification Rates'!$H$72-'Calcification Rates'!$I$72))+(0.1*('Calcification Rates'!$F$72-'Calcification Rates'!$G$72)*($A130+(2*'Calcification Rates'!$F$72-'Calcification Rates'!$G$72)))*('Calcification Rates'!$H$72-'Calcification Rates'!$I$72)</f>
        <v>15.409612453615999</v>
      </c>
      <c r="ER130" s="2">
        <f>(2*('Calcification Rates'!$F$72+'Calcification Rates'!$G$72)*('Calcification Rates'!$H$72+'Calcification Rates'!$I$72))+(0.1*('Calcification Rates'!$F$72+'Calcification Rates'!$G$72)*($A130+(2*'Calcification Rates'!$F$72+'Calcification Rates'!$G$72)))*('Calcification Rates'!$H$72+'Calcification Rates'!$I$72)</f>
        <v>40.27790734187316</v>
      </c>
      <c r="ES130" s="2">
        <f>$A130*'Calcification Rates'!$F$73*'Calcification Rates'!$H$73</f>
        <v>172.8</v>
      </c>
      <c r="ET130" s="2">
        <f>$A130*('Calcification Rates'!$F$73-'Calcification Rates'!$G$73)*('Calcification Rates'!$H$73-'Calcification Rates'!$I$73)</f>
        <v>120.98432000000001</v>
      </c>
      <c r="EU130" s="2">
        <f>$A130*('Calcification Rates'!$F$73+'Calcification Rates'!$G$73)*('Calcification Rates'!$H$73+'Calcification Rates'!$I$73)</f>
        <v>233.78432000000004</v>
      </c>
      <c r="EV130" s="2">
        <f>(2*'Calcification Rates'!$F$74*'Calcification Rates'!$H$74)+0.1*'Calcification Rates'!$F$74*($A130+(2*'Calcification Rates'!$F$74))*'Calcification Rates'!$H$74</f>
        <v>26.391757148273513</v>
      </c>
      <c r="EW130" s="2">
        <f>(2*('Calcification Rates'!$F$74-'Calcification Rates'!$G$74)*('Calcification Rates'!$H$74-'Calcification Rates'!$I$74))+(0.1*('Calcification Rates'!$F$74-'Calcification Rates'!$G$74)*($A130+(2*'Calcification Rates'!$F$74-'Calcification Rates'!$G$74)))*('Calcification Rates'!$H$74-'Calcification Rates'!$I$74)</f>
        <v>15.409612453615999</v>
      </c>
      <c r="EX130" s="2">
        <f>(2*('Calcification Rates'!$F$74+'Calcification Rates'!$G$74)*('Calcification Rates'!$H$74+'Calcification Rates'!$I$74))+(0.1*('Calcification Rates'!$F$74+'Calcification Rates'!$G$74)*($A130+(2*'Calcification Rates'!$F$74+'Calcification Rates'!$G$74)))*('Calcification Rates'!$H$74+'Calcification Rates'!$I$74)</f>
        <v>40.27790734187316</v>
      </c>
      <c r="EY130" s="2">
        <f>$A130*'Calcification Rates'!$F$75*'Calcification Rates'!$H$75</f>
        <v>107.91934258503403</v>
      </c>
      <c r="EZ130" s="2">
        <f>$A130*('Calcification Rates'!$F$75-'Calcification Rates'!$G$75)*('Calcification Rates'!$H$75-'Calcification Rates'!$I$75)</f>
        <v>83.776142259317268</v>
      </c>
      <c r="FA130" s="2">
        <f>$A130*('Calcification Rates'!$F$75+'Calcification Rates'!$G$75)*('Calcification Rates'!$H$75+'Calcification Rates'!$I$75)</f>
        <v>134.8702954770902</v>
      </c>
      <c r="FB130" s="2">
        <f>((((1-'Calcification Rates'!$J$76)*$A130)*'Calcification Rates'!$F$76*0.1)+('Calcification Rates'!$J$76*$A130*'Calcification Rates'!$F$76))*'Calcification Rates'!$H$76</f>
        <v>73.889279999999999</v>
      </c>
      <c r="FC130" s="2">
        <f>((((1-'Calcification Rates'!$J$76)*$A130)*(('Calcification Rates'!$F$76-'Calcification Rates'!$G$76)*0.1))+('Calcification Rates'!$J$76*$A130*('Calcification Rates'!$F$76-'Calcification Rates'!$G$76)))*('Calcification Rates'!$H$76-'Calcification Rates'!$I$76)</f>
        <v>51.715928063999996</v>
      </c>
      <c r="FD130" s="2">
        <f>((((1-'Calcification Rates'!$J$76)*$A130)*(('Calcification Rates'!$F$76+'Calcification Rates'!$G$76)*0.1))+('Calcification Rates'!$J$76*$A130*('Calcification Rates'!$F$76+'Calcification Rates'!$G$76)))*('Calcification Rates'!$H$76+'Calcification Rates'!$I$76)</f>
        <v>99.990257663999998</v>
      </c>
      <c r="FE130" s="113">
        <f>$A130*'Calcification Rates'!$F$77*'Calcification Rates'!$H$77</f>
        <v>226.56000000000003</v>
      </c>
      <c r="FF130" s="113">
        <f>$A130*('Calcification Rates'!$F$77-'Calcification Rates'!$G$77)*('Calcification Rates'!$H$77-'Calcification Rates'!$I$77)</f>
        <v>158.32320000000001</v>
      </c>
      <c r="FG130" s="113">
        <f>$A130*('Calcification Rates'!$F$77+'Calcification Rates'!$G$77)*('Calcification Rates'!$H$77+'Calcification Rates'!$I$77)</f>
        <v>306.94400000000007</v>
      </c>
      <c r="FH130" s="113">
        <f>$A130*'Calcification Rates'!$F$81*'Calcification Rates'!$H$81</f>
        <v>22.783999999999999</v>
      </c>
      <c r="FI130" s="113">
        <f>$A130*('Calcification Rates'!$F$81-'Calcification Rates'!$G$81)*('Calcification Rates'!$H$81-'Calcification Rates'!$I$81)</f>
        <v>12.927999999999999</v>
      </c>
      <c r="FJ130" s="113">
        <f>$A130*('Calcification Rates'!$F$81+'Calcification Rates'!$G$81)*('Calcification Rates'!$H$81+'Calcification Rates'!$I$81)</f>
        <v>32.64</v>
      </c>
      <c r="FK130" s="113">
        <f>$A130*'Calcification Rates'!$F$84*'Calcification Rates'!$H$84</f>
        <v>22.783999999999999</v>
      </c>
      <c r="FL130" s="113">
        <f>$A130*('Calcification Rates'!$F$84-'Calcification Rates'!$G$84)*('Calcification Rates'!$H$84-'Calcification Rates'!$I$84)</f>
        <v>12.927999999999999</v>
      </c>
      <c r="FM130" s="113">
        <f>$A130*('Calcification Rates'!$F$84+'Calcification Rates'!$G$84)*('Calcification Rates'!$H$84+'Calcification Rates'!$I$84)</f>
        <v>32.64</v>
      </c>
    </row>
    <row r="131" spans="1:169" x14ac:dyDescent="0.3">
      <c r="A131" s="1">
        <v>129</v>
      </c>
      <c r="B131" s="2">
        <f>((((1-'Calcification Rates'!$J$11)*A131)*'Calcification Rates'!$F$11*0.1)+('Calcification Rates'!$J$11*A131*'Calcification Rates'!$F$11))*'Calcification Rates'!$H$11</f>
        <v>291.48325622671831</v>
      </c>
      <c r="C131" s="2">
        <f>((((1-'Calcification Rates'!$J$11)*A131)*(('Calcification Rates'!$F$11-'Calcification Rates'!$G$11)*0.1))+('Calcification Rates'!$J$11*A131*('Calcification Rates'!$F$11-'Calcification Rates'!$G$11)))*('Calcification Rates'!$H$11-'Calcification Rates'!$I$11)</f>
        <v>208.48002218734453</v>
      </c>
      <c r="D131" s="2">
        <f>((((1-'Calcification Rates'!$J$11)*A131)*(('Calcification Rates'!$F$11+'Calcification Rates'!$G$11)*0.1))+('Calcification Rates'!$J$11*A131*('Calcification Rates'!$F$11+'Calcification Rates'!$G$11)))*('Calcification Rates'!$H$11+'Calcification Rates'!$I$11)</f>
        <v>387.67957171887957</v>
      </c>
      <c r="E131" s="2">
        <f>((((1-'Calcification Rates'!$J$12)*A131)*'Calcification Rates'!$F$12*0.1)+('Calcification Rates'!$J$12*A131*'Calcification Rates'!$F$12))*'Calcification Rates'!$H$12</f>
        <v>50.606998536830417</v>
      </c>
      <c r="F131" s="2">
        <f>((((1-'Calcification Rates'!$J$12)*A131)*(('Calcification Rates'!$F$12-'Calcification Rates'!$G$12)*0.1))+('Calcification Rates'!$J$12*A131*('Calcification Rates'!$F$12-'Calcification Rates'!$G$12)))*('Calcification Rates'!$H$12-'Calcification Rates'!$I$12)</f>
        <v>38.155229494934737</v>
      </c>
      <c r="G131" s="2">
        <f>((((1-'Calcification Rates'!$J$12)*A131)*(('Calcification Rates'!$F$12+'Calcification Rates'!$G$12)*0.1))+('Calcification Rates'!$J$12*A131*('Calcification Rates'!$F$12+'Calcification Rates'!$G$12)))*('Calcification Rates'!$H$12+'Calcification Rates'!$I$12)</f>
        <v>64.645889435845305</v>
      </c>
      <c r="H131" s="2">
        <f>(2*'Calcification Rates'!$F$13*'Calcification Rates'!$H$13)+0.1*'Calcification Rates'!$F$13*(A131+(2*'Calcification Rates'!$F$13))*'Calcification Rates'!$H$13</f>
        <v>26.567201591705668</v>
      </c>
      <c r="I131" s="2">
        <f>(2*('Calcification Rates'!$F$13-'Calcification Rates'!$G$13)*('Calcification Rates'!$H$13-'Calcification Rates'!$I$13))+(0.1*('Calcification Rates'!$F$13-'Calcification Rates'!$G$13)*(A131+(2*'Calcification Rates'!$F$13-'Calcification Rates'!$G$13)))*('Calcification Rates'!$H$13-'Calcification Rates'!$I$13)</f>
        <v>15.512270660780265</v>
      </c>
      <c r="J131" s="2">
        <f>(2*('Calcification Rates'!$F$13+'Calcification Rates'!$G$13)*('Calcification Rates'!$H$13+'Calcification Rates'!$I$13))+(0.1*('Calcification Rates'!$F$13+'Calcification Rates'!$G$13)*(A131+(2*'Calcification Rates'!$F$13+'Calcification Rates'!$G$13)))*('Calcification Rates'!$H$13+'Calcification Rates'!$I$13)</f>
        <v>40.545090791760039</v>
      </c>
      <c r="K131" s="2">
        <f>(2*'Calcification Rates'!$F$14*'Calcification Rates'!$H$14)+0.1*'Calcification Rates'!$F$14*(A131+(2*'Calcification Rates'!$F$14))*'Calcification Rates'!$H$14</f>
        <v>49.254058433811259</v>
      </c>
      <c r="L131" s="2">
        <f>(2*('Calcification Rates'!$F$14-'Calcification Rates'!$G$14)*('Calcification Rates'!$H$14-'Calcification Rates'!$I$14))+(0.1*('Calcification Rates'!$F$14-'Calcification Rates'!$G$14)*(A131+(2*'Calcification Rates'!$F$14-'Calcification Rates'!$G$14)))*('Calcification Rates'!$H$14-'Calcification Rates'!$I$14)</f>
        <v>30.824498200946124</v>
      </c>
      <c r="M131" s="2">
        <f>(2*('Calcification Rates'!$F$14+'Calcification Rates'!$G$14)*('Calcification Rates'!$H$14+'Calcification Rates'!$I$14))+(0.1*('Calcification Rates'!$F$14+'Calcification Rates'!$G$14)*(A131+(2*'Calcification Rates'!$F$14+'Calcification Rates'!$G$14)))*('Calcification Rates'!$H$14+'Calcification Rates'!$I$14)</f>
        <v>72.025169818379837</v>
      </c>
      <c r="N131" s="2">
        <f>((((((((($A131*2)/PI())/2)+'Calcification Rates'!$F$15)^2)*PI())/2))-((((((($A131*2)/PI())/2)^2)*PI())/2)))*'Calcification Rates'!$H$15</f>
        <v>159.74421013341768</v>
      </c>
      <c r="O131" s="2">
        <f>((((((((($A131*2)/PI())/2)+('Calcification Rates'!$F$15-'Calcification Rates'!$G$15))^2)*PI())/2))-((((((($A131*2)/PI())/2)^2)*PI())/2)))*('Calcification Rates'!$H$15-'Calcification Rates'!$I$15)</f>
        <v>122.09581937685901</v>
      </c>
      <c r="P131" s="2">
        <f>((((((((($A131*2)/PI())/2)+('Calcification Rates'!$F$15+'Calcification Rates'!$G$15))^2)*PI())/2))-((((((($A131*2)/PI())/2)^2)*PI())/2)))*('Calcification Rates'!$H$15+'Calcification Rates'!$I$15)</f>
        <v>202.01005907246812</v>
      </c>
      <c r="Q131" s="2">
        <f>(2*'Calcification Rates'!$F$16*'Calcification Rates'!$H$16)+0.1*'Calcification Rates'!$F$16*(A131+(2*'Calcification Rates'!$F$16))*'Calcification Rates'!$H$16</f>
        <v>49.254058433811259</v>
      </c>
      <c r="R131" s="2">
        <f>(2*('Calcification Rates'!$F$16-'Calcification Rates'!$G$16)*('Calcification Rates'!$H$16-'Calcification Rates'!$I$16))+(0.1*('Calcification Rates'!$F$16-'Calcification Rates'!$G$16)*(A131+(2*'Calcification Rates'!$F$16-'Calcification Rates'!$G$16)))*('Calcification Rates'!$H$16-'Calcification Rates'!$I$16)</f>
        <v>30.824498200946124</v>
      </c>
      <c r="S131" s="2">
        <f>(2*('Calcification Rates'!$F$16+'Calcification Rates'!$G$16)*('Calcification Rates'!$H$16+'Calcification Rates'!$I$16))+(0.1*('Calcification Rates'!$F$16+'Calcification Rates'!$G$16)*(A131+(2*'Calcification Rates'!$F$16+'Calcification Rates'!$G$16)))*('Calcification Rates'!$H$16+'Calcification Rates'!$I$16)</f>
        <v>72.025169818379837</v>
      </c>
      <c r="T131" s="2">
        <f>$A131*'Calcification Rates'!$F$17*'Calcification Rates'!$H$17</f>
        <v>158.01113180247572</v>
      </c>
      <c r="U131" s="2">
        <f>$A131*('Calcification Rates'!$F$17-'Calcification Rates'!$G$17)*('Calcification Rates'!$H$17-'Calcification Rates'!$I$17)</f>
        <v>120.98334036620237</v>
      </c>
      <c r="V131" s="2">
        <f>$A131*('Calcification Rates'!$F$17+'Calcification Rates'!$G$17)*('Calcification Rates'!$H$17+'Calcification Rates'!$I$17)</f>
        <v>199.46865931412171</v>
      </c>
      <c r="W131" s="2">
        <f>$A131*'Calcification Rates'!$F$22*'Calcification Rates'!$H$22</f>
        <v>22.962</v>
      </c>
      <c r="X131" s="2">
        <f>$A131*('Calcification Rates'!$F$22-'Calcification Rates'!$G$22)*('Calcification Rates'!$H$22-'Calcification Rates'!$I$22)</f>
        <v>13.029</v>
      </c>
      <c r="Y131" s="2">
        <f>$A131*('Calcification Rates'!$F$22+'Calcification Rates'!$G$22)*('Calcification Rates'!$H$22+'Calcification Rates'!$I$22)</f>
        <v>32.895000000000003</v>
      </c>
      <c r="Z131" s="2">
        <f>((((((((($A131*2)/PI())/2)+'Calcification Rates'!$F$25)^2)*PI())/2))-((((((($A131*2)/PI())/2)^2)*PI())/2)))*'Calcification Rates'!$H$25</f>
        <v>238.55649029994203</v>
      </c>
      <c r="AA131" s="2">
        <f>((((((((($A131*2)/PI())/2)+('Calcification Rates'!$F$25-'Calcification Rates'!$G$25))^2)*PI())/2))-((((((($A131*2)/PI())/2)^2)*PI())/2)))*('Calcification Rates'!$H$25-'Calcification Rates'!$I$25)</f>
        <v>104.71231608521482</v>
      </c>
      <c r="AB131" s="2">
        <f>((((((((($A131*2)/PI())/2)+('Calcification Rates'!$F$25+'Calcification Rates'!$G$25))^2)*PI())/2))-((((((($A131*2)/PI())/2)^2)*PI())/2)))*('Calcification Rates'!$H$25+'Calcification Rates'!$I$25)</f>
        <v>374.04660951797678</v>
      </c>
      <c r="AC131" s="2">
        <f>((((((((($A131*2)/PI())/2)+'Calcification Rates'!$F$26)^2)*PI())/2))-((((((($A131*2)/PI())/2)^2)*PI())/2)))*'Calcification Rates'!$H$26</f>
        <v>238.55649029994203</v>
      </c>
      <c r="AD131" s="2">
        <f>((((((((($A131*2)/PI())/2)+('Calcification Rates'!$F$26-'Calcification Rates'!$G$26))^2)*PI())/2))-((((((($A131*2)/PI())/2)^2)*PI())/2)))*('Calcification Rates'!$H$26-'Calcification Rates'!$I$26)</f>
        <v>104.71231608521482</v>
      </c>
      <c r="AE131" s="2">
        <f>((((((((($A131*2)/PI())/2)+('Calcification Rates'!$F$26+'Calcification Rates'!$G$26))^2)*PI())/2))-((((((($A131*2)/PI())/2)^2)*PI())/2)))*('Calcification Rates'!$H$26+'Calcification Rates'!$I$26)</f>
        <v>374.04660951797678</v>
      </c>
      <c r="AF131" s="2">
        <f>((((((((($A131*2)/PI())/2)+'Calcification Rates'!$F$27)^2)*PI())/2))-((((((($A131*2)/PI())/2)^2)*PI())/2)))*'Calcification Rates'!$H$27</f>
        <v>238.55649029994203</v>
      </c>
      <c r="AG131" s="2">
        <f>((((((((($A131*2)/PI())/2)+('Calcification Rates'!$F$27-'Calcification Rates'!$G$27))^2)*PI())/2))-((((((($A131*2)/PI())/2)^2)*PI())/2)))*('Calcification Rates'!$H$27-'Calcification Rates'!$I$27)</f>
        <v>104.71231608521482</v>
      </c>
      <c r="AH131" s="2">
        <f>((((((((($A131*2)/PI())/2)+('Calcification Rates'!$F$27+'Calcification Rates'!$G$27))^2)*PI())/2))-((((((($A131*2)/PI())/2)^2)*PI())/2)))*('Calcification Rates'!$H$27+'Calcification Rates'!$I$27)</f>
        <v>374.04660951797678</v>
      </c>
      <c r="AI131" s="2">
        <f>$A131*'Calcification Rates'!$F$29*'Calcification Rates'!$H$29</f>
        <v>208.16729999999995</v>
      </c>
      <c r="AJ131" s="2">
        <f>$A131*('Calcification Rates'!$F$29-'Calcification Rates'!$G$29)*('Calcification Rates'!$H$29-'Calcification Rates'!$I$29)</f>
        <v>192.60731999999996</v>
      </c>
      <c r="AK131" s="2">
        <f>$A131*('Calcification Rates'!$F$29+'Calcification Rates'!$G$29)*('Calcification Rates'!$H$29+'Calcification Rates'!$I$29)</f>
        <v>223.72727999999995</v>
      </c>
      <c r="AL131" s="2">
        <f>(2*'Calcification Rates'!$F$30*'Calcification Rates'!$H$30)+0.1*'Calcification Rates'!$F$30*($A131+(2*'Calcification Rates'!$F$30))*'Calcification Rates'!$H$30</f>
        <v>26.567201591705668</v>
      </c>
      <c r="AM131" s="2">
        <f>(2*('Calcification Rates'!$F$30-'Calcification Rates'!$G$30)*('Calcification Rates'!$H$30-'Calcification Rates'!$I$30))+(0.1*('Calcification Rates'!$F$30-'Calcification Rates'!$G$30)*($A131+(2*'Calcification Rates'!$F$30-'Calcification Rates'!$G$30)))*('Calcification Rates'!$H$30-'Calcification Rates'!$I$30)</f>
        <v>15.512270660780265</v>
      </c>
      <c r="AN131" s="2">
        <f>(2*('Calcification Rates'!$F$30+'Calcification Rates'!$G$30)*('Calcification Rates'!$H$30+'Calcification Rates'!$I$30))+(0.1*('Calcification Rates'!$F$30+'Calcification Rates'!$G$30)*($A131+(2*'Calcification Rates'!$F$30+'Calcification Rates'!$G$30)))*('Calcification Rates'!$H$30+'Calcification Rates'!$I$30)</f>
        <v>40.545090791760039</v>
      </c>
      <c r="AO131" s="2">
        <f>((((((((($A131*2)/PI())/2)+'Calcification Rates'!$F$31)^2)*PI())/2))-((((((($A131*2)/PI())/2)^2)*PI())/2)))*'Calcification Rates'!$H$31</f>
        <v>425.24388674571873</v>
      </c>
      <c r="AP131" s="2">
        <f>((((((((($A131*2)/PI())/2)+('Calcification Rates'!$F$31-'Calcification Rates'!$G$31))^2)*PI())/2))-((((((($A131*2)/PI())/2)^2)*PI())/2)))*('Calcification Rates'!$H$31-'Calcification Rates'!$I$31)</f>
        <v>265.39147434479855</v>
      </c>
      <c r="AQ131" s="2">
        <f>((((((((($A131*2)/PI())/2)+('Calcification Rates'!$F$31+'Calcification Rates'!$G$31))^2)*PI())/2))-((((((($A131*2)/PI())/2)^2)*PI())/2)))*('Calcification Rates'!$H$31+'Calcification Rates'!$I$31)</f>
        <v>623.55398215176433</v>
      </c>
      <c r="AR131" s="2">
        <f>(2*'Calcification Rates'!$F$32*'Calcification Rates'!$H$32)+0.1*'Calcification Rates'!$F$32*($A131+(2*'Calcification Rates'!$F$32))*'Calcification Rates'!$H$32</f>
        <v>26.567201591705668</v>
      </c>
      <c r="AS131" s="2">
        <f>(2*('Calcification Rates'!$F$32-'Calcification Rates'!$G$32)*('Calcification Rates'!$H$32-'Calcification Rates'!$I$32))+(0.1*('Calcification Rates'!$F$32-'Calcification Rates'!$G$32)*($A131+(2*'Calcification Rates'!$F$32-'Calcification Rates'!$G$32)))*('Calcification Rates'!$H$32-'Calcification Rates'!$I$32)</f>
        <v>15.512270660780265</v>
      </c>
      <c r="AT131" s="2">
        <f>(2*('Calcification Rates'!$F$32+'Calcification Rates'!$G$32)*('Calcification Rates'!$H$32+'Calcification Rates'!$I$32))+(0.1*('Calcification Rates'!$F$32+'Calcification Rates'!$G$32)*($A131+(2*'Calcification Rates'!$F$32+'Calcification Rates'!$G$32)))*('Calcification Rates'!$H$32+'Calcification Rates'!$I$32)</f>
        <v>40.545090791760039</v>
      </c>
      <c r="AU131" s="2">
        <f>((((((((($A131*2)/PI())/2)+'Calcification Rates'!$F$36)^2)*PI())/2))-((((((($A131*2)/PI())/2)^2)*PI())/2)))*'Calcification Rates'!$H$36</f>
        <v>168.63368955522893</v>
      </c>
      <c r="AV131" s="2">
        <f>((((((((($A131*2)/PI())/2)+('Calcification Rates'!$F$36-'Calcification Rates'!$G$36))^2)*PI())/2))-((((((($A131*2)/PI())/2)^2)*PI())/2)))*('Calcification Rates'!$H$36-'Calcification Rates'!$I$36)</f>
        <v>129.55862591170384</v>
      </c>
      <c r="AW131" s="2">
        <f>((((((((($A131*2)/PI())/2)+('Calcification Rates'!$F$36+'Calcification Rates'!$G$36))^2)*PI())/2))-((((((($A131*2)/PI())/2)^2)*PI())/2)))*('Calcification Rates'!$H$36+'Calcification Rates'!$I$36)</f>
        <v>212.0354432077655</v>
      </c>
      <c r="AX131" s="2">
        <f>$A131*'Calcification Rates'!$F$37*'Calcification Rates'!$H$37</f>
        <v>166.71890830808081</v>
      </c>
      <c r="AY131" s="2">
        <f>$A131*('Calcification Rates'!$F$37-'Calcification Rates'!$G$37)*('Calcification Rates'!$H$37-'Calcification Rates'!$I$37)</f>
        <v>128.33495049031515</v>
      </c>
      <c r="AZ131" s="2">
        <f>$A131*('Calcification Rates'!$F$37+'Calcification Rates'!$G$37)*('Calcification Rates'!$H$37+'Calcification Rates'!$I$37)</f>
        <v>209.22447845228464</v>
      </c>
      <c r="BA131" s="2">
        <f>$A131*'Calcification Rates'!$F$38*'Calcification Rates'!$H$38</f>
        <v>248.12831800000004</v>
      </c>
      <c r="BB131" s="2">
        <f>$A131*('Calcification Rates'!$F$38-'Calcification Rates'!$G$38)*('Calcification Rates'!$H$38-'Calcification Rates'!$I$38)</f>
        <v>189.32379309090911</v>
      </c>
      <c r="BC131" s="2">
        <f>$A131*('Calcification Rates'!$F$38+'Calcification Rates'!$G$38)*('Calcification Rates'!$H$38+'Calcification Rates'!$I$38)</f>
        <v>313.78540500000003</v>
      </c>
      <c r="BD131" s="2">
        <f>(2*'Calcification Rates'!$F$39*'Calcification Rates'!$H$39)+0.1*'Calcification Rates'!$F$39*(AN131+(2*'Calcification Rates'!$F$39))*'Calcification Rates'!$H$39</f>
        <v>11.048279276824115</v>
      </c>
      <c r="BE131" s="2">
        <f>(2*('Calcification Rates'!$F$39-'Calcification Rates'!$G$39)*('Calcification Rates'!$H$39-'Calcification Rates'!$I$39))+(0.1*('Calcification Rates'!$F$39-'Calcification Rates'!$G$39)*(AN131+(2*'Calcification Rates'!$F$39-'Calcification Rates'!$G$39)))*('Calcification Rates'!$H$39-'Calcification Rates'!$I$39)</f>
        <v>6.4316482665843999</v>
      </c>
      <c r="BF131" s="2">
        <f>(2*('Calcification Rates'!$F$39+'Calcification Rates'!$G$39)*('Calcification Rates'!$H$39+'Calcification Rates'!$I$39))+(0.1*('Calcification Rates'!$F$39+'Calcification Rates'!$G$39)*(AN131+(2*'Calcification Rates'!$F$39+'Calcification Rates'!$G$39)))*('Calcification Rates'!$H$39+'Calcification Rates'!$I$39)</f>
        <v>16.911402990071977</v>
      </c>
      <c r="BG131" s="2">
        <f>((((((((($A131*2)/PI())/2)+'Calcification Rates'!$F$40)^2)*PI())/2))-((((((($A131*2)/PI())/2)^2)*PI())/2)))*'Calcification Rates'!$H$40</f>
        <v>168.63368955522893</v>
      </c>
      <c r="BH131" s="2">
        <f>((((((((($A131*2)/PI())/2)+('Calcification Rates'!$F$40-'Calcification Rates'!$G$40))^2)*PI())/2))-((((((($A131*2)/PI())/2)^2)*PI())/2)))*('Calcification Rates'!$H$40-'Calcification Rates'!$I$40)</f>
        <v>129.55862591170384</v>
      </c>
      <c r="BI131" s="2">
        <f>((((((((($A131*2)/PI())/2)+('Calcification Rates'!$F$40+'Calcification Rates'!$G$40))^2)*PI())/2))-((((((($A131*2)/PI())/2)^2)*PI())/2)))*('Calcification Rates'!$H$40+'Calcification Rates'!$I$40)</f>
        <v>212.0354432077655</v>
      </c>
      <c r="BJ131" s="2">
        <f>((((((((($A131*2)/PI())/2)+'Calcification Rates'!$F$41)^2)*PI())/2))-((((((($A131*2)/PI())/2)^2)*PI())/2)))*'Calcification Rates'!$H$41</f>
        <v>194.0965447990628</v>
      </c>
      <c r="BK131" s="2">
        <f>((((((((($A131*2)/PI())/2)+('Calcification Rates'!$F$41-'Calcification Rates'!$G$41))^2)*PI())/2))-((((((($A131*2)/PI())/2)^2)*PI())/2)))*('Calcification Rates'!$H$41-'Calcification Rates'!$I$41)</f>
        <v>156.0422345271331</v>
      </c>
      <c r="BL131" s="2">
        <f>((((((((($A131*2)/PI())/2)+('Calcification Rates'!$F$41+'Calcification Rates'!$G$41))^2)*PI())/2))-((((((($A131*2)/PI())/2)^2)*PI())/2)))*('Calcification Rates'!$H$41+'Calcification Rates'!$I$41)</f>
        <v>235.85484716104159</v>
      </c>
      <c r="BM131" s="2">
        <f>((((1-'Calcification Rates'!$J$42)*$A131)*'Calcification Rates'!$F$42*0.1)+('Calcification Rates'!$J$42*$A131*'Calcification Rates'!$F$42))*'Calcification Rates'!$H$42</f>
        <v>50.606998536830417</v>
      </c>
      <c r="BN131" s="2">
        <f>((((1-'Calcification Rates'!$J$42)*BI131)*(('Calcification Rates'!$F$42-'Calcification Rates'!$G$42)*0.1))+('Calcification Rates'!$J$42*BI131*('Calcification Rates'!$F$42-'Calcification Rates'!$G$42)))*('Calcification Rates'!$H$42-'Calcification Rates'!$I$42)</f>
        <v>62.71520152443793</v>
      </c>
      <c r="BO131" s="2">
        <f>((((1-'Calcification Rates'!$J$42)*BI131)*(('Calcification Rates'!$F$42+'Calcification Rates'!$G$42)*0.1))+('Calcification Rates'!$J$42*BI131*('Calcification Rates'!$F$42+'Calcification Rates'!$G$42)))*('Calcification Rates'!$H$42+'Calcification Rates'!$I$42)</f>
        <v>106.25751796968731</v>
      </c>
      <c r="BP131" s="2">
        <f>(2*'Calcification Rates'!$F$43*'Calcification Rates'!$H$43)+0.1*'Calcification Rates'!$F$43*($A131+(2*'Calcification Rates'!$F$43))*'Calcification Rates'!$H$43</f>
        <v>26.567201591705668</v>
      </c>
      <c r="BQ131" s="2">
        <f>(2*('Calcification Rates'!$F$43-'Calcification Rates'!$G$43)*('Calcification Rates'!$H$43-'Calcification Rates'!$I$43))+(0.1*('Calcification Rates'!$F$43-'Calcification Rates'!$G$43)*($A131+(2*'Calcification Rates'!$F$43-'Calcification Rates'!$G$43)))*('Calcification Rates'!$H$43-'Calcification Rates'!$I$43)</f>
        <v>15.512270660780265</v>
      </c>
      <c r="BR131" s="2">
        <f>(2*('Calcification Rates'!$F$43+'Calcification Rates'!$G$43)*('Calcification Rates'!$H$43+'Calcification Rates'!$I$43))+(0.1*('Calcification Rates'!$F$43+'Calcification Rates'!$G$43)*($A131+(2*'Calcification Rates'!$F$43+'Calcification Rates'!$G$43)))*('Calcification Rates'!$H$43+'Calcification Rates'!$I$43)</f>
        <v>40.545090791760039</v>
      </c>
      <c r="BS131" s="2">
        <f>$A131*'Calcification Rates'!$F$44*'Calcification Rates'!$H$44</f>
        <v>205.92384666666666</v>
      </c>
      <c r="BT131" s="2">
        <f>$A131*('Calcification Rates'!$F$44-'Calcification Rates'!$G$44)*('Calcification Rates'!$H$44-'Calcification Rates'!$I$44)</f>
        <v>153.23763316654663</v>
      </c>
      <c r="BU131" s="2">
        <f>$A131*('Calcification Rates'!$F$44+'Calcification Rates'!$G$44)*('Calcification Rates'!$H$44+'Calcification Rates'!$I$44)</f>
        <v>264.52940912584756</v>
      </c>
      <c r="BV131" s="2">
        <f>(2*'Calcification Rates'!$F$45*'Calcification Rates'!$H$45)+0.1*'Calcification Rates'!$F$45*($A131+(2*'Calcification Rates'!$F$45))*'Calcification Rates'!$H$45</f>
        <v>26.567201591705668</v>
      </c>
      <c r="BW131" s="2">
        <f>(2*('Calcification Rates'!$F$45-'Calcification Rates'!$G$45)*('Calcification Rates'!$H$45-'Calcification Rates'!$I$45))+(0.1*('Calcification Rates'!$F$45-'Calcification Rates'!$G$45)*($A131+(2*'Calcification Rates'!$F$45-'Calcification Rates'!$G$45)))*('Calcification Rates'!$H$45-'Calcification Rates'!$I$45)</f>
        <v>15.512270660780265</v>
      </c>
      <c r="BX131" s="2">
        <f>(2*('Calcification Rates'!$F$45+'Calcification Rates'!$G$45)*('Calcification Rates'!$H$45+'Calcification Rates'!$I$45))+(0.1*('Calcification Rates'!$F$45+'Calcification Rates'!$G$45)*($A131+(2*'Calcification Rates'!$F$45+'Calcification Rates'!$G$45)))*('Calcification Rates'!$H$45+'Calcification Rates'!$I$45)</f>
        <v>40.545090791760039</v>
      </c>
      <c r="BY131" s="2">
        <f>$A131*'Calcification Rates'!$F$46*'Calcification Rates'!$H$46</f>
        <v>52.322400000000002</v>
      </c>
      <c r="BZ131" s="2">
        <f>$A131*('Calcification Rates'!$F$46-'Calcification Rates'!$G$46)*('Calcification Rates'!$H$46-'Calcification Rates'!$I$46)</f>
        <v>40.354424999999999</v>
      </c>
      <c r="CA131" s="2">
        <f>$A131*('Calcification Rates'!$F$46+'Calcification Rates'!$G$46)*('Calcification Rates'!$H$46+'Calcification Rates'!$I$46)</f>
        <v>65.509425000000007</v>
      </c>
      <c r="CB131" s="2">
        <f>(2*'Calcification Rates'!$F$47*'Calcification Rates'!$H$47)+0.1*'Calcification Rates'!$F$47*(BL131+(2*'Calcification Rates'!$F$47))*'Calcification Rates'!$H$47</f>
        <v>45.314290779902706</v>
      </c>
      <c r="CC131" s="2">
        <f>(2*('Calcification Rates'!$F$47-'Calcification Rates'!$G$47)*('Calcification Rates'!$H$47-'Calcification Rates'!$I$47))+(0.1*('Calcification Rates'!$F$47-'Calcification Rates'!$G$47)*(BL131+(2*'Calcification Rates'!$F$47-'Calcification Rates'!$G$47)))*('Calcification Rates'!$H$47-'Calcification Rates'!$I$47)</f>
        <v>26.481797697144483</v>
      </c>
      <c r="CD131" s="2">
        <f>(2*('Calcification Rates'!$F$47+'Calcification Rates'!$G$47)*('Calcification Rates'!$H$47+'Calcification Rates'!$I$47))+(0.1*('Calcification Rates'!$F$47+'Calcification Rates'!$G$47)*(BL131+(2*'Calcification Rates'!$F$47+'Calcification Rates'!$G$47)))*('Calcification Rates'!$H$47+'Calcification Rates'!$I$47)</f>
        <v>69.094937493382105</v>
      </c>
      <c r="CE131" s="2">
        <f>(2*'Calcification Rates'!$F$48*'Calcification Rates'!$H$48)+0.1*'Calcification Rates'!$F$48*($A131+(2*'Calcification Rates'!$F$48))*'Calcification Rates'!$H$48</f>
        <v>26.567201591705668</v>
      </c>
      <c r="CF131" s="2">
        <f>(2*('Calcification Rates'!$F$48-'Calcification Rates'!$G$48)*('Calcification Rates'!$H$48-'Calcification Rates'!$I$48))+(0.1*('Calcification Rates'!$F$48-'Calcification Rates'!$G$48)*($A131+(2*'Calcification Rates'!$F$48-'Calcification Rates'!$G$48)))*('Calcification Rates'!$H$48-'Calcification Rates'!$I$48)</f>
        <v>15.512270660780265</v>
      </c>
      <c r="CG131" s="2">
        <f>(2*('Calcification Rates'!$F$48+'Calcification Rates'!$G$48)*('Calcification Rates'!$H$48+'Calcification Rates'!$I$48))+(0.1*('Calcification Rates'!$F$48+'Calcification Rates'!$G$48)*($A131+(2*'Calcification Rates'!$F$48+'Calcification Rates'!$G$48)))*('Calcification Rates'!$H$48+'Calcification Rates'!$I$48)</f>
        <v>40.545090791760039</v>
      </c>
      <c r="CH131" s="2">
        <f>((((1-'Calcification Rates'!$J$52)*$A131)*'Calcification Rates'!$F$52*0.1)+('Calcification Rates'!$J$52*$A131*'Calcification Rates'!$F$52))*'Calcification Rates'!$H$52</f>
        <v>285.69225971999998</v>
      </c>
      <c r="CI131" s="2">
        <f>((((1-'Calcification Rates'!$J$52)*$A131)*(('Calcification Rates'!$F$52-'Calcification Rates'!$G$52)*0.1))+('Calcification Rates'!$J$52*$A131*('Calcification Rates'!$F$52-'Calcification Rates'!$G$52)))*('Calcification Rates'!$H$52-'Calcification Rates'!$I$52)</f>
        <v>187.01817155795879</v>
      </c>
      <c r="CJ131" s="2">
        <f>((((1-'Calcification Rates'!$J$52)*$A131)*(('Calcification Rates'!$F$52+'Calcification Rates'!$G$52)*0.1))+('Calcification Rates'!$J$52*$A131*('Calcification Rates'!$F$52+'Calcification Rates'!$G$52)))*('Calcification Rates'!$H$52+'Calcification Rates'!$I$52)</f>
        <v>404.19022414599408</v>
      </c>
      <c r="CK131" s="2">
        <f>((((1-'Calcification Rates'!$J$53)*$A131)*'Calcification Rates'!$F$53*0.1)+('Calcification Rates'!$J$53*$A131*'Calcification Rates'!$F$53))*'Calcification Rates'!$H$53</f>
        <v>341.88410905418186</v>
      </c>
      <c r="CL131" s="2">
        <f>((((1-'Calcification Rates'!$J$53)*$A131)*(('Calcification Rates'!$F$53-'Calcification Rates'!$G$53)*0.1))+('Calcification Rates'!$J$53*$A131*('Calcification Rates'!$F$53-'Calcification Rates'!$G$53)))*('Calcification Rates'!$H$53-'Calcification Rates'!$I$53)</f>
        <v>236.61314274266499</v>
      </c>
      <c r="CM131" s="2">
        <f>((((1-'Calcification Rates'!$J$53)*$A131)*(('Calcification Rates'!$F$53+'Calcification Rates'!$G$53)*0.1))+('Calcification Rates'!$J$53*$A131*('Calcification Rates'!$F$53+'Calcification Rates'!$G$53)))*('Calcification Rates'!$H$53+'Calcification Rates'!$I$53)</f>
        <v>466.41621139662385</v>
      </c>
      <c r="CN131" s="2">
        <f>((((1-'Calcification Rates'!$J$54)*$A131)*'Calcification Rates'!$F$54*0.1)+('Calcification Rates'!$J$54*$A131*'Calcification Rates'!$F$54))*'Calcification Rates'!$H$54</f>
        <v>291.48325622671831</v>
      </c>
      <c r="CO131" s="2">
        <f>((((1-'Calcification Rates'!$J$54)*$A131)*(('Calcification Rates'!$F$54-'Calcification Rates'!$G$54)*0.1))+('Calcification Rates'!$J$54*$A131*('Calcification Rates'!$F$54-'Calcification Rates'!$G$54)))*('Calcification Rates'!$H$54-'Calcification Rates'!$I$54)</f>
        <v>208.48002218734453</v>
      </c>
      <c r="CP131" s="2">
        <f>((((1-'Calcification Rates'!$J$54)*$A131)*(('Calcification Rates'!$F$54+'Calcification Rates'!$G$54)*0.1))+('Calcification Rates'!$J$54*$A131*('Calcification Rates'!$F$54+'Calcification Rates'!$G$54)))*('Calcification Rates'!$H$54+'Calcification Rates'!$I$54)</f>
        <v>387.67957171887957</v>
      </c>
      <c r="CQ131" s="2">
        <f>((((1-'Calcification Rates'!$J$55)*$A131)*'Calcification Rates'!$F$55*0.1)+('Calcification Rates'!$J$55*$A131*'Calcification Rates'!$F$55))*'Calcification Rates'!$H$55</f>
        <v>291.50554819843745</v>
      </c>
      <c r="CR131" s="2">
        <f>((((1-'Calcification Rates'!$J$55)*$A131)*(('Calcification Rates'!$F$55-'Calcification Rates'!$G$55)*0.1))+('Calcification Rates'!$J$55*$A131*('Calcification Rates'!$F$55-'Calcification Rates'!$G$55)))*('Calcification Rates'!$H$55-'Calcification Rates'!$I$55)</f>
        <v>213.01068882166123</v>
      </c>
      <c r="CS131" s="2">
        <f>((((1-'Calcification Rates'!$J$55)*$A131)*(('Calcification Rates'!$F$55+'Calcification Rates'!$G$55)*0.1))+('Calcification Rates'!$J$55*$A131*('Calcification Rates'!$F$55+'Calcification Rates'!$G$55)))*('Calcification Rates'!$H$55+'Calcification Rates'!$I$55)</f>
        <v>381.93741662829297</v>
      </c>
      <c r="CT131" s="2">
        <f>((((1-'Calcification Rates'!$J$56)*$A131)*'Calcification Rates'!$F$56*0.1)+('Calcification Rates'!$J$56*$A131*'Calcification Rates'!$F$56))*'Calcification Rates'!$H$56</f>
        <v>281.56396344999996</v>
      </c>
      <c r="CU131" s="2">
        <f>((((1-'Calcification Rates'!$J$56)*$A131)*(('Calcification Rates'!$F$56-'Calcification Rates'!$G$56)*0.1))+('Calcification Rates'!$J$56*$A131*('Calcification Rates'!$F$56-'Calcification Rates'!$G$56)))*('Calcification Rates'!$H$56-'Calcification Rates'!$I$56)</f>
        <v>208.63732941658287</v>
      </c>
      <c r="CV131" s="2">
        <f>((((1-'Calcification Rates'!$J$56)*$A131)*(('Calcification Rates'!$F$56+'Calcification Rates'!$G$56)*0.1))+('Calcification Rates'!$J$56*$A131*('Calcification Rates'!$F$56+'Calcification Rates'!$G$56)))*('Calcification Rates'!$H$56+'Calcification Rates'!$I$56)</f>
        <v>365.21547225267875</v>
      </c>
      <c r="CW131" s="2">
        <f>((((1-'Calcification Rates'!$J$57)*$A131)*'Calcification Rates'!$F$57*0.1)+('Calcification Rates'!$J$57*$A131*'Calcification Rates'!$F$57))*'Calcification Rates'!$H$57</f>
        <v>287.96314443749998</v>
      </c>
      <c r="CX131" s="2">
        <f>((((1-'Calcification Rates'!$J$57)*$A131)*(('Calcification Rates'!$F$57-'Calcification Rates'!$G$57)*0.1))+('Calcification Rates'!$J$57*$A131*('Calcification Rates'!$F$57-'Calcification Rates'!$G$57)))*('Calcification Rates'!$H$57-'Calcification Rates'!$I$57)</f>
        <v>188.57604774191145</v>
      </c>
      <c r="CY131" s="2">
        <f>((((1-'Calcification Rates'!$J$57)*$A131)*(('Calcification Rates'!$F$57+'Calcification Rates'!$G$57)*0.1))+('Calcification Rates'!$J$57*$A131*('Calcification Rates'!$F$57+'Calcification Rates'!$G$57)))*('Calcification Rates'!$H$57+'Calcification Rates'!$I$57)</f>
        <v>405.22503241519132</v>
      </c>
      <c r="CZ131" s="2">
        <f>((((1-'Calcification Rates'!$J$58)*$A131)*'Calcification Rates'!$F$58*0.1)+('Calcification Rates'!$J$58*$A131*'Calcification Rates'!$F$58))*'Calcification Rates'!$H$58</f>
        <v>291.48325622671831</v>
      </c>
      <c r="DA131" s="2">
        <f>((((1-'Calcification Rates'!$J$58)*$A131)*(('Calcification Rates'!$F$58-'Calcification Rates'!$G$58)*0.1))+('Calcification Rates'!$J$58*$A131*('Calcification Rates'!$F$58-'Calcification Rates'!$G$58)))*('Calcification Rates'!$H$58-'Calcification Rates'!$I$58)</f>
        <v>208.48002218734453</v>
      </c>
      <c r="DB131" s="2">
        <f>((((1-'Calcification Rates'!$J$58)*$A131)*(('Calcification Rates'!$F$58+'Calcification Rates'!$G$58)*0.1))+('Calcification Rates'!$J$58*$A131*('Calcification Rates'!$F$58+'Calcification Rates'!$G$58)))*('Calcification Rates'!$H$58+'Calcification Rates'!$I$58)</f>
        <v>387.67957171887957</v>
      </c>
      <c r="DC131" s="2">
        <f>((((1-'Calcification Rates'!$J$59)*$A131)*'Calcification Rates'!$F$59*0.1)+('Calcification Rates'!$J$59*$A131*'Calcification Rates'!$F$59))*'Calcification Rates'!$H$59</f>
        <v>241.63564823999999</v>
      </c>
      <c r="DD131" s="2">
        <f>((((1-'Calcification Rates'!$J$59)*$A131)*(('Calcification Rates'!$F$59-'Calcification Rates'!$G$59)*0.1))+('Calcification Rates'!$J$59*$A131*('Calcification Rates'!$F$59-'Calcification Rates'!$G$59)))*('Calcification Rates'!$H$59-'Calcification Rates'!$I$59)</f>
        <v>187.44882929999997</v>
      </c>
      <c r="DE131" s="2">
        <f>((((1-'Calcification Rates'!$J$59)*$A131)*(('Calcification Rates'!$F$59+'Calcification Rates'!$G$59)*0.1))+('Calcification Rates'!$J$59*$A131*('Calcification Rates'!$F$59+'Calcification Rates'!$G$59)))*('Calcification Rates'!$H$59+'Calcification Rates'!$I$59)</f>
        <v>300.96065843999997</v>
      </c>
      <c r="DF131" s="2">
        <f>((((1-'Calcification Rates'!$J$60)*$A131)*'Calcification Rates'!$F$60*0.1)+('Calcification Rates'!$J$60*$A131*'Calcification Rates'!$F$60))*'Calcification Rates'!$H$60</f>
        <v>313.92489962195117</v>
      </c>
      <c r="DG131" s="2">
        <f>((((1-'Calcification Rates'!$J$60)*$A131)*(('Calcification Rates'!$F$60-'Calcification Rates'!$G$60)*0.1))+('Calcification Rates'!$J$60*$A131*('Calcification Rates'!$F$60-'Calcification Rates'!$G$60)))*('Calcification Rates'!$H$60-'Calcification Rates'!$I$60)</f>
        <v>239.8423417681158</v>
      </c>
      <c r="DH131" s="2">
        <f>((((1-'Calcification Rates'!$J$60)*$A131)*(('Calcification Rates'!$F$60+'Calcification Rates'!$G$60)*0.1))+('Calcification Rates'!$J$60*$A131*('Calcification Rates'!$F$60+'Calcification Rates'!$G$60)))*('Calcification Rates'!$H$60+'Calcification Rates'!$I$60)</f>
        <v>397.67368299381729</v>
      </c>
      <c r="DI131" s="2">
        <f>((((1-'Calcification Rates'!$J$61)*$A131)*'Calcification Rates'!$F$61*0.1)+('Calcification Rates'!$J$61*$A131*'Calcification Rates'!$F$61))*'Calcification Rates'!$H$61</f>
        <v>291.48325622671831</v>
      </c>
      <c r="DJ131" s="2">
        <f>((((1-'Calcification Rates'!$J$61)*$A131)*(('Calcification Rates'!$F$61-'Calcification Rates'!$G$61)*0.1))+('Calcification Rates'!$J$61*$A131*('Calcification Rates'!$F$61-'Calcification Rates'!$G$61)))*('Calcification Rates'!$H$61-'Calcification Rates'!$I$61)</f>
        <v>208.48002218734453</v>
      </c>
      <c r="DK131" s="2">
        <f>((((1-'Calcification Rates'!$J$61)*$A131)*(('Calcification Rates'!$F$61+'Calcification Rates'!$G$61)*0.1))+('Calcification Rates'!$J$61*$A131*('Calcification Rates'!$F$61+'Calcification Rates'!$G$61)))*('Calcification Rates'!$H$61+'Calcification Rates'!$I$61)</f>
        <v>387.67957171887957</v>
      </c>
      <c r="DL131" s="2">
        <f>(2*'Calcification Rates'!$F$62*'Calcification Rates'!$H$62)+0.1*'Calcification Rates'!$F$62*(CV131+(2*'Calcification Rates'!$F$62))*'Calcification Rates'!$H$62</f>
        <v>68.009893651140786</v>
      </c>
      <c r="DM131" s="2">
        <f>(2*('Calcification Rates'!$F$62-'Calcification Rates'!$G$62)*('Calcification Rates'!$H$62-'Calcification Rates'!$I$62))+(0.1*('Calcification Rates'!$F$62-'Calcification Rates'!$G$62)*(CV131+(2*'Calcification Rates'!$F$62-'Calcification Rates'!$G$62)))*('Calcification Rates'!$H$62-'Calcification Rates'!$I$62)</f>
        <v>39.761727546700762</v>
      </c>
      <c r="DN131" s="2">
        <f>(2*('Calcification Rates'!$F$62+'Calcification Rates'!$G$62)*('Calcification Rates'!$H$62+'Calcification Rates'!$I$62))+(0.1*('Calcification Rates'!$F$62+'Calcification Rates'!$G$62)*(CV131+(2*'Calcification Rates'!$F$62+'Calcification Rates'!$G$62)))*('Calcification Rates'!$H$62+'Calcification Rates'!$I$62)</f>
        <v>103.65795558488865</v>
      </c>
      <c r="DO131" s="2">
        <f>((((((((($A131*2)/PI())/2)+'Calcification Rates'!$F$63)^2)*PI())/2))-((((((($A131*2)/PI())/2)^2)*PI())/2)))*'Calcification Rates'!$H$63</f>
        <v>136.81933907738613</v>
      </c>
      <c r="DP131" s="2">
        <f>((((((((($A131*2)/PI())/2)+('Calcification Rates'!$F$63-'Calcification Rates'!$G$63))^2)*PI())/2))-((((((($A131*2)/PI())/2)^2)*PI())/2)))*('Calcification Rates'!$H$63-'Calcification Rates'!$I$63)</f>
        <v>100.87316479050288</v>
      </c>
      <c r="DQ131" s="2">
        <f>((((((((($A131*2)/PI())/2)+('Calcification Rates'!$F$63+'Calcification Rates'!$G$63))^2)*PI())/2))-((((((($A131*2)/PI())/2)^2)*PI())/2)))*('Calcification Rates'!$H$63+'Calcification Rates'!$I$63)</f>
        <v>176.73669514230752</v>
      </c>
      <c r="DR131" s="2">
        <f>(2*'Calcification Rates'!$F$64*'Calcification Rates'!$H$64)+0.1*'Calcification Rates'!$F$64*($A131+(2*'Calcification Rates'!$F$64))*'Calcification Rates'!$H$64</f>
        <v>26.567201591705668</v>
      </c>
      <c r="DS131" s="2">
        <f>(2*('Calcification Rates'!$F$64-'Calcification Rates'!$G$64)*('Calcification Rates'!$H$64-'Calcification Rates'!$I$64))+(0.1*('Calcification Rates'!$F$64-'Calcification Rates'!$G$64)*($A131+(2*'Calcification Rates'!$F$64-'Calcification Rates'!$G$64)))*('Calcification Rates'!$H$64-'Calcification Rates'!$I$64)</f>
        <v>15.512270660780265</v>
      </c>
      <c r="DT131" s="2">
        <f>(2*('Calcification Rates'!$F$64+'Calcification Rates'!$G$64)*('Calcification Rates'!$H$64+'Calcification Rates'!$I$64))+(0.1*('Calcification Rates'!$F$64+'Calcification Rates'!$G$64)*($A131+(2*'Calcification Rates'!$F$64+'Calcification Rates'!$G$64)))*('Calcification Rates'!$H$64+'Calcification Rates'!$I$64)</f>
        <v>40.545090791760039</v>
      </c>
      <c r="DU131" s="2">
        <f>((((((((($A131*2)/PI())/2)+'Calcification Rates'!$F$65)^2)*PI())/2))-((((((($A131*2)/PI())/2)^2)*PI())/2)))*'Calcification Rates'!$H$65</f>
        <v>136.81933907738613</v>
      </c>
      <c r="DV131" s="2">
        <f>((((((((($A131*2)/PI())/2)+('Calcification Rates'!$F$65-'Calcification Rates'!$G$65))^2)*PI())/2))-((((((($A131*2)/PI())/2)^2)*PI())/2)))*('Calcification Rates'!$H$65-'Calcification Rates'!$I$65)</f>
        <v>100.87316479050288</v>
      </c>
      <c r="DW131" s="2">
        <f>((((((((($A131*2)/PI())/2)+('Calcification Rates'!$F$65+'Calcification Rates'!$G$65))^2)*PI())/2))-((((((($A131*2)/PI())/2)^2)*PI())/2)))*('Calcification Rates'!$H$65+'Calcification Rates'!$I$65)</f>
        <v>176.73669514230752</v>
      </c>
      <c r="DX131" s="2">
        <f>(2*'Calcification Rates'!$F$66*'Calcification Rates'!$H$66)+0.1*'Calcification Rates'!$F$66*(DH131+(2*'Calcification Rates'!$F$66))*'Calcification Rates'!$H$66</f>
        <v>73.704506369423484</v>
      </c>
      <c r="DY131" s="2">
        <f>(2*('Calcification Rates'!$F$66-'Calcification Rates'!$G$66)*('Calcification Rates'!$H$66-'Calcification Rates'!$I$66))+(0.1*('Calcification Rates'!$F$66-'Calcification Rates'!$G$66)*(DH131+(2*'Calcification Rates'!$F$66-'Calcification Rates'!$G$66)))*('Calcification Rates'!$H$66-'Calcification Rates'!$I$66)</f>
        <v>43.093829269145971</v>
      </c>
      <c r="DZ131" s="2">
        <f>(2*('Calcification Rates'!$F$66+'Calcification Rates'!$G$66)*('Calcification Rates'!$H$66+'Calcification Rates'!$I$66))+(0.1*('Calcification Rates'!$F$66+'Calcification Rates'!$G$66)*(DH131+(2*'Calcification Rates'!$F$66+'Calcification Rates'!$G$66)))*('Calcification Rates'!$H$66+'Calcification Rates'!$I$66)</f>
        <v>112.33025230786134</v>
      </c>
      <c r="EA131" s="2">
        <f>((((((((($A131*2)/PI())/2)+'Calcification Rates'!$F$67)^2)*PI())/2))-((((((($A131*2)/PI())/2)^2)*PI())/2)))*'Calcification Rates'!$H$67</f>
        <v>136.81933907738613</v>
      </c>
      <c r="EB131" s="2">
        <f>((((((((($A131*2)/PI())/2)+('Calcification Rates'!$F$67-'Calcification Rates'!$G$67))^2)*PI())/2))-((((((($A131*2)/PI())/2)^2)*PI())/2)))*('Calcification Rates'!$H$67-'Calcification Rates'!$I$67)</f>
        <v>100.87316479050288</v>
      </c>
      <c r="EC131" s="2">
        <f>((((((((($A131*2)/PI())/2)+('Calcification Rates'!$F$67+'Calcification Rates'!$G$67))^2)*PI())/2))-((((((($A131*2)/PI())/2)^2)*PI())/2)))*('Calcification Rates'!$H$67+'Calcification Rates'!$I$67)</f>
        <v>176.73669514230752</v>
      </c>
      <c r="ED131" s="2">
        <f>((((((((($A131*2)/PI())/2)+'Calcification Rates'!$F$68)^2)*PI())/2))-((((((($A131*2)/PI())/2)^2)*PI())/2)))*'Calcification Rates'!$H$68</f>
        <v>136.81933907738613</v>
      </c>
      <c r="EE131" s="2">
        <f>((((((((($A131*2)/PI())/2)+('Calcification Rates'!$F$68-'Calcification Rates'!$G$68))^2)*PI())/2))-((((((($A131*2)/PI())/2)^2)*PI())/2)))*('Calcification Rates'!$H$68-'Calcification Rates'!$I$68)</f>
        <v>100.87316479050288</v>
      </c>
      <c r="EF131" s="2">
        <f>((((((((($A131*2)/PI())/2)+('Calcification Rates'!$F$68+'Calcification Rates'!$G$68))^2)*PI())/2))-((((((($A131*2)/PI())/2)^2)*PI())/2)))*('Calcification Rates'!$H$68+'Calcification Rates'!$I$68)</f>
        <v>176.73669514230752</v>
      </c>
      <c r="EG131" s="2">
        <f>((((1-'Calcification Rates'!$J$69)*$A131)*'Calcification Rates'!$F$69*0.1)+('Calcification Rates'!$J$69*$A131*'Calcification Rates'!$F$69))*'Calcification Rates'!$H$69</f>
        <v>39.593576550000009</v>
      </c>
      <c r="EH131" s="2">
        <f>((((1-'Calcification Rates'!$J$69)*EC131)*(('Calcification Rates'!$F$69-'Calcification Rates'!$G$69)*0.1))+('Calcification Rates'!$J$69*EC131*('Calcification Rates'!$F$69-'Calcification Rates'!$G$69)))*('Calcification Rates'!$H$69-'Calcification Rates'!$I$69)</f>
        <v>40.085246794867174</v>
      </c>
      <c r="EI131" s="2">
        <f>((((1-'Calcification Rates'!$J$69)*EC131)*(('Calcification Rates'!$F$69+'Calcification Rates'!$G$69)*0.1))+('Calcification Rates'!$J$69*EC131*('Calcification Rates'!$F$69+'Calcification Rates'!$G$69)))*('Calcification Rates'!$H$69+'Calcification Rates'!$I$69)</f>
        <v>69.911499602592315</v>
      </c>
      <c r="EJ131" s="2">
        <f>(2*'Calcification Rates'!$F$70*'Calcification Rates'!$H$70)+0.1*'Calcification Rates'!$F$70*(DT131+(2*'Calcification Rates'!$F$70))*'Calcification Rates'!$H$70</f>
        <v>11.048279276824115</v>
      </c>
      <c r="EK131" s="2">
        <f>(2*('Calcification Rates'!$F$70-'Calcification Rates'!$G$70)*('Calcification Rates'!$H$70-'Calcification Rates'!$I$70))+(0.1*('Calcification Rates'!$F$70-'Calcification Rates'!$G$70)*(DT131+(2*'Calcification Rates'!$F$70-'Calcification Rates'!$G$70)))*('Calcification Rates'!$H$70-'Calcification Rates'!$I$70)</f>
        <v>6.4316482665843999</v>
      </c>
      <c r="EL131" s="2">
        <f>(2*('Calcification Rates'!$F$70+'Calcification Rates'!$G$70)*('Calcification Rates'!$H$70+'Calcification Rates'!$I$70))+(0.1*('Calcification Rates'!$F$70+'Calcification Rates'!$G$70)*(DT131+(2*'Calcification Rates'!$F$70+'Calcification Rates'!$G$70)))*('Calcification Rates'!$H$70+'Calcification Rates'!$I$70)</f>
        <v>16.911402990071977</v>
      </c>
      <c r="EM131" s="2">
        <f>((((1-'Calcification Rates'!$J$71)*$A131)*'Calcification Rates'!$F$71*0.1)+('Calcification Rates'!$J$71*$A131*'Calcification Rates'!$F$71))*'Calcification Rates'!$H$71</f>
        <v>291.48325622671831</v>
      </c>
      <c r="EN131" s="2">
        <f>((((1-'Calcification Rates'!$J$71)*$A131)*(('Calcification Rates'!$F$71-'Calcification Rates'!$G$71)*0.1))+('Calcification Rates'!$J$71*$A131*('Calcification Rates'!$F$71-'Calcification Rates'!$G$71)))*('Calcification Rates'!$H$71-'Calcification Rates'!$I$71)</f>
        <v>208.48002218734453</v>
      </c>
      <c r="EO131" s="2">
        <f>((((1-'Calcification Rates'!$J$71)*$A131)*(('Calcification Rates'!$F$71+'Calcification Rates'!$G$71)*0.1))+('Calcification Rates'!$J$71*$A131*('Calcification Rates'!$F$71+'Calcification Rates'!$G$71)))*('Calcification Rates'!$H$71+'Calcification Rates'!$I$71)</f>
        <v>387.67957171887957</v>
      </c>
      <c r="EP131" s="2">
        <f>(2*'Calcification Rates'!$F$72*'Calcification Rates'!$H$72)+0.1*'Calcification Rates'!$F$72*($A131+(2*'Calcification Rates'!$F$72))*'Calcification Rates'!$H$72</f>
        <v>26.567201591705668</v>
      </c>
      <c r="EQ131" s="2">
        <f>(2*('Calcification Rates'!$F$72-'Calcification Rates'!$G$72)*('Calcification Rates'!$H$72-'Calcification Rates'!$I$72))+(0.1*('Calcification Rates'!$F$72-'Calcification Rates'!$G$72)*($A131+(2*'Calcification Rates'!$F$72-'Calcification Rates'!$G$72)))*('Calcification Rates'!$H$72-'Calcification Rates'!$I$72)</f>
        <v>15.512270660780265</v>
      </c>
      <c r="ER131" s="2">
        <f>(2*('Calcification Rates'!$F$72+'Calcification Rates'!$G$72)*('Calcification Rates'!$H$72+'Calcification Rates'!$I$72))+(0.1*('Calcification Rates'!$F$72+'Calcification Rates'!$G$72)*($A131+(2*'Calcification Rates'!$F$72+'Calcification Rates'!$G$72)))*('Calcification Rates'!$H$72+'Calcification Rates'!$I$72)</f>
        <v>40.545090791760039</v>
      </c>
      <c r="ES131" s="2">
        <f>$A131*'Calcification Rates'!$F$73*'Calcification Rates'!$H$73</f>
        <v>174.15000000000003</v>
      </c>
      <c r="ET131" s="2">
        <f>$A131*('Calcification Rates'!$F$73-'Calcification Rates'!$G$73)*('Calcification Rates'!$H$73-'Calcification Rates'!$I$73)</f>
        <v>121.92951000000001</v>
      </c>
      <c r="EU131" s="2">
        <f>$A131*('Calcification Rates'!$F$73+'Calcification Rates'!$G$73)*('Calcification Rates'!$H$73+'Calcification Rates'!$I$73)</f>
        <v>235.61076000000003</v>
      </c>
      <c r="EV131" s="2">
        <f>(2*'Calcification Rates'!$F$74*'Calcification Rates'!$H$74)+0.1*'Calcification Rates'!$F$74*($A131+(2*'Calcification Rates'!$F$74))*'Calcification Rates'!$H$74</f>
        <v>26.567201591705668</v>
      </c>
      <c r="EW131" s="2">
        <f>(2*('Calcification Rates'!$F$74-'Calcification Rates'!$G$74)*('Calcification Rates'!$H$74-'Calcification Rates'!$I$74))+(0.1*('Calcification Rates'!$F$74-'Calcification Rates'!$G$74)*($A131+(2*'Calcification Rates'!$F$74-'Calcification Rates'!$G$74)))*('Calcification Rates'!$H$74-'Calcification Rates'!$I$74)</f>
        <v>15.512270660780265</v>
      </c>
      <c r="EX131" s="2">
        <f>(2*('Calcification Rates'!$F$74+'Calcification Rates'!$G$74)*('Calcification Rates'!$H$74+'Calcification Rates'!$I$74))+(0.1*('Calcification Rates'!$F$74+'Calcification Rates'!$G$74)*($A131+(2*'Calcification Rates'!$F$74+'Calcification Rates'!$G$74)))*('Calcification Rates'!$H$74+'Calcification Rates'!$I$74)</f>
        <v>40.545090791760039</v>
      </c>
      <c r="EY131" s="2">
        <f>$A131*'Calcification Rates'!$F$75*'Calcification Rates'!$H$75</f>
        <v>108.76246244897962</v>
      </c>
      <c r="EZ131" s="2">
        <f>$A131*('Calcification Rates'!$F$75-'Calcification Rates'!$G$75)*('Calcification Rates'!$H$75-'Calcification Rates'!$I$75)</f>
        <v>84.430643370718187</v>
      </c>
      <c r="FA131" s="2">
        <f>$A131*('Calcification Rates'!$F$75+'Calcification Rates'!$G$75)*('Calcification Rates'!$H$75+'Calcification Rates'!$I$75)</f>
        <v>135.92396966050495</v>
      </c>
      <c r="FB131" s="2">
        <f>((((1-'Calcification Rates'!$J$76)*$A131)*'Calcification Rates'!$F$76*0.1)+('Calcification Rates'!$J$76*$A131*'Calcification Rates'!$F$76))*'Calcification Rates'!$H$76</f>
        <v>74.466539999999995</v>
      </c>
      <c r="FC131" s="2">
        <f>((((1-'Calcification Rates'!$J$76)*$A131)*(('Calcification Rates'!$F$76-'Calcification Rates'!$G$76)*0.1))+('Calcification Rates'!$J$76*$A131*('Calcification Rates'!$F$76-'Calcification Rates'!$G$76)))*('Calcification Rates'!$H$76-'Calcification Rates'!$I$76)</f>
        <v>52.119958751999995</v>
      </c>
      <c r="FD131" s="2">
        <f>((((1-'Calcification Rates'!$J$76)*$A131)*(('Calcification Rates'!$F$76+'Calcification Rates'!$G$76)*0.1))+('Calcification Rates'!$J$76*$A131*('Calcification Rates'!$F$76+'Calcification Rates'!$G$76)))*('Calcification Rates'!$H$76+'Calcification Rates'!$I$76)</f>
        <v>100.771431552</v>
      </c>
      <c r="FE131" s="113">
        <f>$A131*'Calcification Rates'!$F$77*'Calcification Rates'!$H$77</f>
        <v>228.33000000000004</v>
      </c>
      <c r="FF131" s="113">
        <f>$A131*('Calcification Rates'!$F$77-'Calcification Rates'!$G$77)*('Calcification Rates'!$H$77-'Calcification Rates'!$I$77)</f>
        <v>159.56010000000001</v>
      </c>
      <c r="FG131" s="113">
        <f>$A131*('Calcification Rates'!$F$77+'Calcification Rates'!$G$77)*('Calcification Rates'!$H$77+'Calcification Rates'!$I$77)</f>
        <v>309.3420000000001</v>
      </c>
      <c r="FH131" s="113">
        <f>$A131*'Calcification Rates'!$F$81*'Calcification Rates'!$H$81</f>
        <v>22.962</v>
      </c>
      <c r="FI131" s="113">
        <f>$A131*('Calcification Rates'!$F$81-'Calcification Rates'!$G$81)*('Calcification Rates'!$H$81-'Calcification Rates'!$I$81)</f>
        <v>13.029</v>
      </c>
      <c r="FJ131" s="113">
        <f>$A131*('Calcification Rates'!$F$81+'Calcification Rates'!$G$81)*('Calcification Rates'!$H$81+'Calcification Rates'!$I$81)</f>
        <v>32.895000000000003</v>
      </c>
      <c r="FK131" s="113">
        <f>$A131*'Calcification Rates'!$F$84*'Calcification Rates'!$H$84</f>
        <v>22.962</v>
      </c>
      <c r="FL131" s="113">
        <f>$A131*('Calcification Rates'!$F$84-'Calcification Rates'!$G$84)*('Calcification Rates'!$H$84-'Calcification Rates'!$I$84)</f>
        <v>13.029</v>
      </c>
      <c r="FM131" s="113">
        <f>$A131*('Calcification Rates'!$F$84+'Calcification Rates'!$G$84)*('Calcification Rates'!$H$84+'Calcification Rates'!$I$84)</f>
        <v>32.895000000000003</v>
      </c>
    </row>
    <row r="132" spans="1:169" x14ac:dyDescent="0.3">
      <c r="A132" s="1">
        <v>130</v>
      </c>
      <c r="B132" s="2">
        <f>((((1-'Calcification Rates'!$J$11)*A132)*'Calcification Rates'!$F$11*0.1)+('Calcification Rates'!$J$11*A132*'Calcification Rates'!$F$11))*'Calcification Rates'!$H$11</f>
        <v>293.74281635250685</v>
      </c>
      <c r="C132" s="2">
        <f>((((1-'Calcification Rates'!$J$11)*A132)*(('Calcification Rates'!$F$11-'Calcification Rates'!$G$11)*0.1))+('Calcification Rates'!$J$11*A132*('Calcification Rates'!$F$11-'Calcification Rates'!$G$11)))*('Calcification Rates'!$H$11-'Calcification Rates'!$I$11)</f>
        <v>210.09614639034723</v>
      </c>
      <c r="D132" s="2">
        <f>((((1-'Calcification Rates'!$J$11)*A132)*(('Calcification Rates'!$F$11+'Calcification Rates'!$G$11)*0.1))+('Calcification Rates'!$J$11*A132*('Calcification Rates'!$F$11+'Calcification Rates'!$G$11)))*('Calcification Rates'!$H$11+'Calcification Rates'!$I$11)</f>
        <v>390.68483971670037</v>
      </c>
      <c r="E132" s="2">
        <f>((((1-'Calcification Rates'!$J$12)*A132)*'Calcification Rates'!$F$12*0.1)+('Calcification Rates'!$J$12*A132*'Calcification Rates'!$F$12))*'Calcification Rates'!$H$12</f>
        <v>50.999300851069414</v>
      </c>
      <c r="F132" s="2">
        <f>((((1-'Calcification Rates'!$J$12)*A132)*(('Calcification Rates'!$F$12-'Calcification Rates'!$G$12)*0.1))+('Calcification Rates'!$J$12*A132*('Calcification Rates'!$F$12-'Calcification Rates'!$G$12)))*('Calcification Rates'!$H$12-'Calcification Rates'!$I$12)</f>
        <v>38.451006467763698</v>
      </c>
      <c r="G132" s="2">
        <f>((((1-'Calcification Rates'!$J$12)*A132)*(('Calcification Rates'!$F$12+'Calcification Rates'!$G$12)*0.1))+('Calcification Rates'!$J$12*A132*('Calcification Rates'!$F$12+'Calcification Rates'!$G$12)))*('Calcification Rates'!$H$12+'Calcification Rates'!$I$12)</f>
        <v>65.147020361704577</v>
      </c>
      <c r="H132" s="2">
        <f>(2*'Calcification Rates'!$F$13*'Calcification Rates'!$H$13)+0.1*'Calcification Rates'!$F$13*(A132+(2*'Calcification Rates'!$F$13))*'Calcification Rates'!$H$13</f>
        <v>26.742646035137824</v>
      </c>
      <c r="I132" s="2">
        <f>(2*('Calcification Rates'!$F$13-'Calcification Rates'!$G$13)*('Calcification Rates'!$H$13-'Calcification Rates'!$I$13))+(0.1*('Calcification Rates'!$F$13-'Calcification Rates'!$G$13)*(A132+(2*'Calcification Rates'!$F$13-'Calcification Rates'!$G$13)))*('Calcification Rates'!$H$13-'Calcification Rates'!$I$13)</f>
        <v>15.614928867944531</v>
      </c>
      <c r="J132" s="2">
        <f>(2*('Calcification Rates'!$F$13+'Calcification Rates'!$G$13)*('Calcification Rates'!$H$13+'Calcification Rates'!$I$13))+(0.1*('Calcification Rates'!$F$13+'Calcification Rates'!$G$13)*(A132+(2*'Calcification Rates'!$F$13+'Calcification Rates'!$G$13)))*('Calcification Rates'!$H$13+'Calcification Rates'!$I$13)</f>
        <v>40.812274241646904</v>
      </c>
      <c r="K132" s="2">
        <f>(2*'Calcification Rates'!$F$14*'Calcification Rates'!$H$14)+0.1*'Calcification Rates'!$F$14*(A132+(2*'Calcification Rates'!$F$14))*'Calcification Rates'!$H$14</f>
        <v>49.574736981992444</v>
      </c>
      <c r="L132" s="2">
        <f>(2*('Calcification Rates'!$F$14-'Calcification Rates'!$G$14)*('Calcification Rates'!$H$14-'Calcification Rates'!$I$14))+(0.1*('Calcification Rates'!$F$14-'Calcification Rates'!$G$14)*(A132+(2*'Calcification Rates'!$F$14-'Calcification Rates'!$G$14)))*('Calcification Rates'!$H$14-'Calcification Rates'!$I$14)</f>
        <v>31.025866052544636</v>
      </c>
      <c r="M132" s="2">
        <f>(2*('Calcification Rates'!$F$14+'Calcification Rates'!$G$14)*('Calcification Rates'!$H$14+'Calcification Rates'!$I$14))+(0.1*('Calcification Rates'!$F$14+'Calcification Rates'!$G$14)*(A132+(2*'Calcification Rates'!$F$14+'Calcification Rates'!$G$14)))*('Calcification Rates'!$H$14+'Calcification Rates'!$I$14)</f>
        <v>72.492529106500015</v>
      </c>
      <c r="N132" s="2">
        <f>((((((((($A132*2)/PI())/2)+'Calcification Rates'!$F$15)^2)*PI())/2))-((((((($A132*2)/PI())/2)^2)*PI())/2)))*'Calcification Rates'!$H$15</f>
        <v>160.96910262801035</v>
      </c>
      <c r="O132" s="2">
        <f>((((((((($A132*2)/PI())/2)+('Calcification Rates'!$F$15-'Calcification Rates'!$G$15))^2)*PI())/2))-((((((($A132*2)/PI())/2)^2)*PI())/2)))*('Calcification Rates'!$H$15-'Calcification Rates'!$I$15)</f>
        <v>123.03367472853448</v>
      </c>
      <c r="P132" s="2">
        <f>((((((((($A132*2)/PI())/2)+('Calcification Rates'!$F$15+'Calcification Rates'!$G$15))^2)*PI())/2))-((((((($A132*2)/PI())/2)^2)*PI())/2)))*('Calcification Rates'!$H$15+'Calcification Rates'!$I$15)</f>
        <v>203.5563277493207</v>
      </c>
      <c r="Q132" s="2">
        <f>(2*'Calcification Rates'!$F$16*'Calcification Rates'!$H$16)+0.1*'Calcification Rates'!$F$16*(A132+(2*'Calcification Rates'!$F$16))*'Calcification Rates'!$H$16</f>
        <v>49.574736981992444</v>
      </c>
      <c r="R132" s="2">
        <f>(2*('Calcification Rates'!$F$16-'Calcification Rates'!$G$16)*('Calcification Rates'!$H$16-'Calcification Rates'!$I$16))+(0.1*('Calcification Rates'!$F$16-'Calcification Rates'!$G$16)*(A132+(2*'Calcification Rates'!$F$16-'Calcification Rates'!$G$16)))*('Calcification Rates'!$H$16-'Calcification Rates'!$I$16)</f>
        <v>31.025866052544636</v>
      </c>
      <c r="S132" s="2">
        <f>(2*('Calcification Rates'!$F$16+'Calcification Rates'!$G$16)*('Calcification Rates'!$H$16+'Calcification Rates'!$I$16))+(0.1*('Calcification Rates'!$F$16+'Calcification Rates'!$G$16)*(A132+(2*'Calcification Rates'!$F$16+'Calcification Rates'!$G$16)))*('Calcification Rates'!$H$16+'Calcification Rates'!$I$16)</f>
        <v>72.492529106500015</v>
      </c>
      <c r="T132" s="2">
        <f>$A132*'Calcification Rates'!$F$17*'Calcification Rates'!$H$17</f>
        <v>159.23602429706855</v>
      </c>
      <c r="U132" s="2">
        <f>$A132*('Calcification Rates'!$F$17-'Calcification Rates'!$G$17)*('Calcification Rates'!$H$17-'Calcification Rates'!$I$17)</f>
        <v>121.92119571787835</v>
      </c>
      <c r="V132" s="2">
        <f>$A132*('Calcification Rates'!$F$17+'Calcification Rates'!$G$17)*('Calcification Rates'!$H$17+'Calcification Rates'!$I$17)</f>
        <v>201.01492799097539</v>
      </c>
      <c r="W132" s="2">
        <f>$A132*'Calcification Rates'!$F$22*'Calcification Rates'!$H$22</f>
        <v>23.14</v>
      </c>
      <c r="X132" s="2">
        <f>$A132*('Calcification Rates'!$F$22-'Calcification Rates'!$G$22)*('Calcification Rates'!$H$22-'Calcification Rates'!$I$22)</f>
        <v>13.129999999999999</v>
      </c>
      <c r="Y132" s="2">
        <f>$A132*('Calcification Rates'!$F$22+'Calcification Rates'!$G$22)*('Calcification Rates'!$H$22+'Calcification Rates'!$I$22)</f>
        <v>33.15</v>
      </c>
      <c r="Z132" s="2">
        <f>((((((((($A132*2)/PI())/2)+'Calcification Rates'!$F$25)^2)*PI())/2))-((((((($A132*2)/PI())/2)^2)*PI())/2)))*'Calcification Rates'!$H$25</f>
        <v>240.38530029994178</v>
      </c>
      <c r="AA132" s="2">
        <f>((((((((($A132*2)/PI())/2)+('Calcification Rates'!$F$25-'Calcification Rates'!$G$25))^2)*PI())/2))-((((((($A132*2)/PI())/2)^2)*PI())/2)))*('Calcification Rates'!$H$25-'Calcification Rates'!$I$25)</f>
        <v>105.52004727940705</v>
      </c>
      <c r="AB132" s="2">
        <f>((((((((($A132*2)/PI())/2)+('Calcification Rates'!$F$25+'Calcification Rates'!$G$25))^2)*PI())/2))-((((((($A132*2)/PI())/2)^2)*PI())/2)))*('Calcification Rates'!$H$25+'Calcification Rates'!$I$25)</f>
        <v>376.89649832378313</v>
      </c>
      <c r="AC132" s="2">
        <f>((((((((($A132*2)/PI())/2)+'Calcification Rates'!$F$26)^2)*PI())/2))-((((((($A132*2)/PI())/2)^2)*PI())/2)))*'Calcification Rates'!$H$26</f>
        <v>240.38530029994178</v>
      </c>
      <c r="AD132" s="2">
        <f>((((((((($A132*2)/PI())/2)+('Calcification Rates'!$F$26-'Calcification Rates'!$G$26))^2)*PI())/2))-((((((($A132*2)/PI())/2)^2)*PI())/2)))*('Calcification Rates'!$H$26-'Calcification Rates'!$I$26)</f>
        <v>105.52004727940705</v>
      </c>
      <c r="AE132" s="2">
        <f>((((((((($A132*2)/PI())/2)+('Calcification Rates'!$F$26+'Calcification Rates'!$G$26))^2)*PI())/2))-((((((($A132*2)/PI())/2)^2)*PI())/2)))*('Calcification Rates'!$H$26+'Calcification Rates'!$I$26)</f>
        <v>376.89649832378313</v>
      </c>
      <c r="AF132" s="2">
        <f>((((((((($A132*2)/PI())/2)+'Calcification Rates'!$F$27)^2)*PI())/2))-((((((($A132*2)/PI())/2)^2)*PI())/2)))*'Calcification Rates'!$H$27</f>
        <v>240.38530029994178</v>
      </c>
      <c r="AG132" s="2">
        <f>((((((((($A132*2)/PI())/2)+('Calcification Rates'!$F$27-'Calcification Rates'!$G$27))^2)*PI())/2))-((((((($A132*2)/PI())/2)^2)*PI())/2)))*('Calcification Rates'!$H$27-'Calcification Rates'!$I$27)</f>
        <v>105.52004727940705</v>
      </c>
      <c r="AH132" s="2">
        <f>((((((((($A132*2)/PI())/2)+('Calcification Rates'!$F$27+'Calcification Rates'!$G$27))^2)*PI())/2))-((((((($A132*2)/PI())/2)^2)*PI())/2)))*('Calcification Rates'!$H$27+'Calcification Rates'!$I$27)</f>
        <v>376.89649832378313</v>
      </c>
      <c r="AI132" s="2">
        <f>$A132*'Calcification Rates'!$F$29*'Calcification Rates'!$H$29</f>
        <v>209.78099999999998</v>
      </c>
      <c r="AJ132" s="2">
        <f>$A132*('Calcification Rates'!$F$29-'Calcification Rates'!$G$29)*('Calcification Rates'!$H$29-'Calcification Rates'!$I$29)</f>
        <v>194.10039999999995</v>
      </c>
      <c r="AK132" s="2">
        <f>$A132*('Calcification Rates'!$F$29+'Calcification Rates'!$G$29)*('Calcification Rates'!$H$29+'Calcification Rates'!$I$29)</f>
        <v>225.46159999999992</v>
      </c>
      <c r="AL132" s="2">
        <f>(2*'Calcification Rates'!$F$30*'Calcification Rates'!$H$30)+0.1*'Calcification Rates'!$F$30*($A132+(2*'Calcification Rates'!$F$30))*'Calcification Rates'!$H$30</f>
        <v>26.742646035137824</v>
      </c>
      <c r="AM132" s="2">
        <f>(2*('Calcification Rates'!$F$30-'Calcification Rates'!$G$30)*('Calcification Rates'!$H$30-'Calcification Rates'!$I$30))+(0.1*('Calcification Rates'!$F$30-'Calcification Rates'!$G$30)*($A132+(2*'Calcification Rates'!$F$30-'Calcification Rates'!$G$30)))*('Calcification Rates'!$H$30-'Calcification Rates'!$I$30)</f>
        <v>15.614928867944531</v>
      </c>
      <c r="AN132" s="2">
        <f>(2*('Calcification Rates'!$F$30+'Calcification Rates'!$G$30)*('Calcification Rates'!$H$30+'Calcification Rates'!$I$30))+(0.1*('Calcification Rates'!$F$30+'Calcification Rates'!$G$30)*($A132+(2*'Calcification Rates'!$F$30+'Calcification Rates'!$G$30)))*('Calcification Rates'!$H$30+'Calcification Rates'!$I$30)</f>
        <v>40.812274241646904</v>
      </c>
      <c r="AO132" s="2">
        <f>((((((((($A132*2)/PI())/2)+'Calcification Rates'!$F$31)^2)*PI())/2))-((((((($A132*2)/PI())/2)^2)*PI())/2)))*'Calcification Rates'!$H$31</f>
        <v>428.45067222753005</v>
      </c>
      <c r="AP132" s="2">
        <f>((((((((($A132*2)/PI())/2)+('Calcification Rates'!$F$31-'Calcification Rates'!$G$31))^2)*PI())/2))-((((((($A132*2)/PI())/2)^2)*PI())/2)))*('Calcification Rates'!$H$31-'Calcification Rates'!$I$31)</f>
        <v>267.40515286078346</v>
      </c>
      <c r="AQ132" s="2">
        <f>((((((((($A132*2)/PI())/2)+('Calcification Rates'!$F$31+'Calcification Rates'!$G$31))^2)*PI())/2))-((((((($A132*2)/PI())/2)^2)*PI())/2)))*('Calcification Rates'!$H$31+'Calcification Rates'!$I$31)</f>
        <v>628.227575032966</v>
      </c>
      <c r="AR132" s="2">
        <f>(2*'Calcification Rates'!$F$32*'Calcification Rates'!$H$32)+0.1*'Calcification Rates'!$F$32*($A132+(2*'Calcification Rates'!$F$32))*'Calcification Rates'!$H$32</f>
        <v>26.742646035137824</v>
      </c>
      <c r="AS132" s="2">
        <f>(2*('Calcification Rates'!$F$32-'Calcification Rates'!$G$32)*('Calcification Rates'!$H$32-'Calcification Rates'!$I$32))+(0.1*('Calcification Rates'!$F$32-'Calcification Rates'!$G$32)*($A132+(2*'Calcification Rates'!$F$32-'Calcification Rates'!$G$32)))*('Calcification Rates'!$H$32-'Calcification Rates'!$I$32)</f>
        <v>15.614928867944531</v>
      </c>
      <c r="AT132" s="2">
        <f>(2*('Calcification Rates'!$F$32+'Calcification Rates'!$G$32)*('Calcification Rates'!$H$32+'Calcification Rates'!$I$32))+(0.1*('Calcification Rates'!$F$32+'Calcification Rates'!$G$32)*($A132+(2*'Calcification Rates'!$F$32+'Calcification Rates'!$G$32)))*('Calcification Rates'!$H$32+'Calcification Rates'!$I$32)</f>
        <v>40.812274241646904</v>
      </c>
      <c r="AU132" s="2">
        <f>((((((((($A132*2)/PI())/2)+'Calcification Rates'!$F$36)^2)*PI())/2))-((((((($A132*2)/PI())/2)^2)*PI())/2)))*'Calcification Rates'!$H$36</f>
        <v>169.92608419327584</v>
      </c>
      <c r="AV132" s="2">
        <f>((((((((($A132*2)/PI())/2)+('Calcification Rates'!$F$36-'Calcification Rates'!$G$36))^2)*PI())/2))-((((((($A132*2)/PI())/2)^2)*PI())/2)))*('Calcification Rates'!$H$36-'Calcification Rates'!$I$36)</f>
        <v>130.55347048914811</v>
      </c>
      <c r="AW132" s="2">
        <f>((((((((($A132*2)/PI())/2)+('Calcification Rates'!$F$36+'Calcification Rates'!$G$36))^2)*PI())/2))-((((((($A132*2)/PI())/2)^2)*PI())/2)))*('Calcification Rates'!$H$36+'Calcification Rates'!$I$36)</f>
        <v>213.65733838956575</v>
      </c>
      <c r="AX132" s="2">
        <f>$A132*'Calcification Rates'!$F$37*'Calcification Rates'!$H$37</f>
        <v>168.01130294612796</v>
      </c>
      <c r="AY132" s="2">
        <f>$A132*('Calcification Rates'!$F$37-'Calcification Rates'!$G$37)*('Calcification Rates'!$H$37-'Calcification Rates'!$I$37)</f>
        <v>129.32979506775948</v>
      </c>
      <c r="AZ132" s="2">
        <f>$A132*('Calcification Rates'!$F$37+'Calcification Rates'!$G$37)*('Calcification Rates'!$H$37+'Calcification Rates'!$I$37)</f>
        <v>210.84637363408527</v>
      </c>
      <c r="BA132" s="2">
        <f>$A132*'Calcification Rates'!$F$38*'Calcification Rates'!$H$38</f>
        <v>250.05179333333336</v>
      </c>
      <c r="BB132" s="2">
        <f>$A132*('Calcification Rates'!$F$38-'Calcification Rates'!$G$38)*('Calcification Rates'!$H$38-'Calcification Rates'!$I$38)</f>
        <v>190.79141939393941</v>
      </c>
      <c r="BC132" s="2">
        <f>$A132*('Calcification Rates'!$F$38+'Calcification Rates'!$G$38)*('Calcification Rates'!$H$38+'Calcification Rates'!$I$38)</f>
        <v>316.21785000000006</v>
      </c>
      <c r="BD132" s="2">
        <f>(2*'Calcification Rates'!$F$39*'Calcification Rates'!$H$39)+0.1*'Calcification Rates'!$F$39*(AN132+(2*'Calcification Rates'!$F$39))*'Calcification Rates'!$H$39</f>
        <v>11.0951551284838</v>
      </c>
      <c r="BE132" s="2">
        <f>(2*('Calcification Rates'!$F$39-'Calcification Rates'!$G$39)*('Calcification Rates'!$H$39-'Calcification Rates'!$I$39))+(0.1*('Calcification Rates'!$F$39-'Calcification Rates'!$G$39)*(AN132+(2*'Calcification Rates'!$F$39-'Calcification Rates'!$G$39)))*('Calcification Rates'!$H$39-'Calcification Rates'!$I$39)</f>
        <v>6.4590768405337489</v>
      </c>
      <c r="BF132" s="2">
        <f>(2*('Calcification Rates'!$F$39+'Calcification Rates'!$G$39)*('Calcification Rates'!$H$39+'Calcification Rates'!$I$39))+(0.1*('Calcification Rates'!$F$39+'Calcification Rates'!$G$39)*(AN132+(2*'Calcification Rates'!$F$39+'Calcification Rates'!$G$39)))*('Calcification Rates'!$H$39+'Calcification Rates'!$I$39)</f>
        <v>16.982789985965429</v>
      </c>
      <c r="BG132" s="2">
        <f>((((((((($A132*2)/PI())/2)+'Calcification Rates'!$F$40)^2)*PI())/2))-((((((($A132*2)/PI())/2)^2)*PI())/2)))*'Calcification Rates'!$H$40</f>
        <v>169.92608419327584</v>
      </c>
      <c r="BH132" s="2">
        <f>((((((((($A132*2)/PI())/2)+('Calcification Rates'!$F$40-'Calcification Rates'!$G$40))^2)*PI())/2))-((((((($A132*2)/PI())/2)^2)*PI())/2)))*('Calcification Rates'!$H$40-'Calcification Rates'!$I$40)</f>
        <v>130.55347048914811</v>
      </c>
      <c r="BI132" s="2">
        <f>((((((((($A132*2)/PI())/2)+('Calcification Rates'!$F$40+'Calcification Rates'!$G$40))^2)*PI())/2))-((((((($A132*2)/PI())/2)^2)*PI())/2)))*('Calcification Rates'!$H$40+'Calcification Rates'!$I$40)</f>
        <v>213.65733838956575</v>
      </c>
      <c r="BJ132" s="2">
        <f>((((((((($A132*2)/PI())/2)+'Calcification Rates'!$F$41)^2)*PI())/2))-((((((($A132*2)/PI())/2)^2)*PI())/2)))*'Calcification Rates'!$H$41</f>
        <v>195.58339667785009</v>
      </c>
      <c r="BK132" s="2">
        <f>((((((((($A132*2)/PI())/2)+('Calcification Rates'!$F$41-'Calcification Rates'!$G$41))^2)*PI())/2))-((((((($A132*2)/PI())/2)^2)*PI())/2)))*('Calcification Rates'!$H$41-'Calcification Rates'!$I$41)</f>
        <v>157.23950604432073</v>
      </c>
      <c r="BL132" s="2">
        <f>((((((((($A132*2)/PI())/2)+('Calcification Rates'!$F$41+'Calcification Rates'!$G$41))^2)*PI())/2))-((((((($A132*2)/PI())/2)^2)*PI())/2)))*('Calcification Rates'!$H$41+'Calcification Rates'!$I$41)</f>
        <v>237.65867567393485</v>
      </c>
      <c r="BM132" s="2">
        <f>((((1-'Calcification Rates'!$J$42)*$A132)*'Calcification Rates'!$F$42*0.1)+('Calcification Rates'!$J$42*$A132*'Calcification Rates'!$F$42))*'Calcification Rates'!$H$42</f>
        <v>50.999300851069414</v>
      </c>
      <c r="BN132" s="2">
        <f>((((1-'Calcification Rates'!$J$42)*BI132)*(('Calcification Rates'!$F$42-'Calcification Rates'!$G$42)*0.1))+('Calcification Rates'!$J$42*BI132*('Calcification Rates'!$F$42-'Calcification Rates'!$G$42)))*('Calcification Rates'!$H$42-'Calcification Rates'!$I$42)</f>
        <v>63.194920771556674</v>
      </c>
      <c r="BO132" s="2">
        <f>((((1-'Calcification Rates'!$J$42)*BI132)*(('Calcification Rates'!$F$42+'Calcification Rates'!$G$42)*0.1))+('Calcification Rates'!$J$42*BI132*('Calcification Rates'!$F$42+'Calcification Rates'!$G$42)))*('Calcification Rates'!$H$42+'Calcification Rates'!$I$42)</f>
        <v>107.07029980378955</v>
      </c>
      <c r="BP132" s="2">
        <f>(2*'Calcification Rates'!$F$43*'Calcification Rates'!$H$43)+0.1*'Calcification Rates'!$F$43*($A132+(2*'Calcification Rates'!$F$43))*'Calcification Rates'!$H$43</f>
        <v>26.742646035137824</v>
      </c>
      <c r="BQ132" s="2">
        <f>(2*('Calcification Rates'!$F$43-'Calcification Rates'!$G$43)*('Calcification Rates'!$H$43-'Calcification Rates'!$I$43))+(0.1*('Calcification Rates'!$F$43-'Calcification Rates'!$G$43)*($A132+(2*'Calcification Rates'!$F$43-'Calcification Rates'!$G$43)))*('Calcification Rates'!$H$43-'Calcification Rates'!$I$43)</f>
        <v>15.614928867944531</v>
      </c>
      <c r="BR132" s="2">
        <f>(2*('Calcification Rates'!$F$43+'Calcification Rates'!$G$43)*('Calcification Rates'!$H$43+'Calcification Rates'!$I$43))+(0.1*('Calcification Rates'!$F$43+'Calcification Rates'!$G$43)*($A132+(2*'Calcification Rates'!$F$43+'Calcification Rates'!$G$43)))*('Calcification Rates'!$H$43+'Calcification Rates'!$I$43)</f>
        <v>40.812274241646904</v>
      </c>
      <c r="BS132" s="2">
        <f>$A132*'Calcification Rates'!$F$44*'Calcification Rates'!$H$44</f>
        <v>207.52015555555559</v>
      </c>
      <c r="BT132" s="2">
        <f>$A132*('Calcification Rates'!$F$44-'Calcification Rates'!$G$44)*('Calcification Rates'!$H$44-'Calcification Rates'!$I$44)</f>
        <v>154.42552179574466</v>
      </c>
      <c r="BU132" s="2">
        <f>$A132*('Calcification Rates'!$F$44+'Calcification Rates'!$G$44)*('Calcification Rates'!$H$44+'Calcification Rates'!$I$44)</f>
        <v>266.58002470046654</v>
      </c>
      <c r="BV132" s="2">
        <f>(2*'Calcification Rates'!$F$45*'Calcification Rates'!$H$45)+0.1*'Calcification Rates'!$F$45*($A132+(2*'Calcification Rates'!$F$45))*'Calcification Rates'!$H$45</f>
        <v>26.742646035137824</v>
      </c>
      <c r="BW132" s="2">
        <f>(2*('Calcification Rates'!$F$45-'Calcification Rates'!$G$45)*('Calcification Rates'!$H$45-'Calcification Rates'!$I$45))+(0.1*('Calcification Rates'!$F$45-'Calcification Rates'!$G$45)*($A132+(2*'Calcification Rates'!$F$45-'Calcification Rates'!$G$45)))*('Calcification Rates'!$H$45-'Calcification Rates'!$I$45)</f>
        <v>15.614928867944531</v>
      </c>
      <c r="BX132" s="2">
        <f>(2*('Calcification Rates'!$F$45+'Calcification Rates'!$G$45)*('Calcification Rates'!$H$45+'Calcification Rates'!$I$45))+(0.1*('Calcification Rates'!$F$45+'Calcification Rates'!$G$45)*($A132+(2*'Calcification Rates'!$F$45+'Calcification Rates'!$G$45)))*('Calcification Rates'!$H$45+'Calcification Rates'!$I$45)</f>
        <v>40.812274241646904</v>
      </c>
      <c r="BY132" s="2">
        <f>$A132*'Calcification Rates'!$F$46*'Calcification Rates'!$H$46</f>
        <v>52.728000000000002</v>
      </c>
      <c r="BZ132" s="2">
        <f>$A132*('Calcification Rates'!$F$46-'Calcification Rates'!$G$46)*('Calcification Rates'!$H$46-'Calcification Rates'!$I$46)</f>
        <v>40.667250000000003</v>
      </c>
      <c r="CA132" s="2">
        <f>$A132*('Calcification Rates'!$F$46+'Calcification Rates'!$G$46)*('Calcification Rates'!$H$46+'Calcification Rates'!$I$46)</f>
        <v>66.017250000000004</v>
      </c>
      <c r="CB132" s="2">
        <f>(2*'Calcification Rates'!$F$47*'Calcification Rates'!$H$47)+0.1*'Calcification Rates'!$F$47*(BL132+(2*'Calcification Rates'!$F$47))*'Calcification Rates'!$H$47</f>
        <v>45.63076246939432</v>
      </c>
      <c r="CC132" s="2">
        <f>(2*('Calcification Rates'!$F$47-'Calcification Rates'!$G$47)*('Calcification Rates'!$H$47-'Calcification Rates'!$I$47))+(0.1*('Calcification Rates'!$F$47-'Calcification Rates'!$G$47)*(BL132+(2*'Calcification Rates'!$F$47-'Calcification Rates'!$G$47)))*('Calcification Rates'!$H$47-'Calcification Rates'!$I$47)</f>
        <v>26.666975498309892</v>
      </c>
      <c r="CD132" s="2">
        <f>(2*('Calcification Rates'!$F$47+'Calcification Rates'!$G$47)*('Calcification Rates'!$H$47+'Calcification Rates'!$I$47))+(0.1*('Calcification Rates'!$F$47+'Calcification Rates'!$G$47)*(BL132+(2*'Calcification Rates'!$F$47+'Calcification Rates'!$G$47)))*('Calcification Rates'!$H$47+'Calcification Rates'!$I$47)</f>
        <v>69.576890618461249</v>
      </c>
      <c r="CE132" s="2">
        <f>(2*'Calcification Rates'!$F$48*'Calcification Rates'!$H$48)+0.1*'Calcification Rates'!$F$48*($A132+(2*'Calcification Rates'!$F$48))*'Calcification Rates'!$H$48</f>
        <v>26.742646035137824</v>
      </c>
      <c r="CF132" s="2">
        <f>(2*('Calcification Rates'!$F$48-'Calcification Rates'!$G$48)*('Calcification Rates'!$H$48-'Calcification Rates'!$I$48))+(0.1*('Calcification Rates'!$F$48-'Calcification Rates'!$G$48)*($A132+(2*'Calcification Rates'!$F$48-'Calcification Rates'!$G$48)))*('Calcification Rates'!$H$48-'Calcification Rates'!$I$48)</f>
        <v>15.614928867944531</v>
      </c>
      <c r="CG132" s="2">
        <f>(2*('Calcification Rates'!$F$48+'Calcification Rates'!$G$48)*('Calcification Rates'!$H$48+'Calcification Rates'!$I$48))+(0.1*('Calcification Rates'!$F$48+'Calcification Rates'!$G$48)*($A132+(2*'Calcification Rates'!$F$48+'Calcification Rates'!$G$48)))*('Calcification Rates'!$H$48+'Calcification Rates'!$I$48)</f>
        <v>40.812274241646904</v>
      </c>
      <c r="CH132" s="2">
        <f>((((1-'Calcification Rates'!$J$52)*$A132)*'Calcification Rates'!$F$52*0.1)+('Calcification Rates'!$J$52*$A132*'Calcification Rates'!$F$52))*'Calcification Rates'!$H$52</f>
        <v>287.90692839999997</v>
      </c>
      <c r="CI132" s="2">
        <f>((((1-'Calcification Rates'!$J$52)*$A132)*(('Calcification Rates'!$F$52-'Calcification Rates'!$G$52)*0.1))+('Calcification Rates'!$J$52*$A132*('Calcification Rates'!$F$52-'Calcification Rates'!$G$52)))*('Calcification Rates'!$H$52-'Calcification Rates'!$I$52)</f>
        <v>188.46792482584999</v>
      </c>
      <c r="CJ132" s="2">
        <f>((((1-'Calcification Rates'!$J$52)*$A132)*(('Calcification Rates'!$F$52+'Calcification Rates'!$G$52)*0.1))+('Calcification Rates'!$J$52*$A132*('Calcification Rates'!$F$52+'Calcification Rates'!$G$52)))*('Calcification Rates'!$H$52+'Calcification Rates'!$I$52)</f>
        <v>407.32348169751344</v>
      </c>
      <c r="CK132" s="2">
        <f>((((1-'Calcification Rates'!$J$53)*$A132)*'Calcification Rates'!$F$53*0.1)+('Calcification Rates'!$J$53*$A132*'Calcification Rates'!$F$53))*'Calcification Rates'!$H$53</f>
        <v>344.53437346545468</v>
      </c>
      <c r="CL132" s="2">
        <f>((((1-'Calcification Rates'!$J$53)*$A132)*(('Calcification Rates'!$F$53-'Calcification Rates'!$G$53)*0.1))+('Calcification Rates'!$J$53*$A132*('Calcification Rates'!$F$53-'Calcification Rates'!$G$53)))*('Calcification Rates'!$H$53-'Calcification Rates'!$I$53)</f>
        <v>238.44735315152295</v>
      </c>
      <c r="CM132" s="2">
        <f>((((1-'Calcification Rates'!$J$53)*$A132)*(('Calcification Rates'!$F$53+'Calcification Rates'!$G$53)*0.1))+('Calcification Rates'!$J$53*$A132*('Calcification Rates'!$F$53+'Calcification Rates'!$G$53)))*('Calcification Rates'!$H$53+'Calcification Rates'!$I$53)</f>
        <v>470.03184094233416</v>
      </c>
      <c r="CN132" s="2">
        <f>((((1-'Calcification Rates'!$J$54)*$A132)*'Calcification Rates'!$F$54*0.1)+('Calcification Rates'!$J$54*$A132*'Calcification Rates'!$F$54))*'Calcification Rates'!$H$54</f>
        <v>293.74281635250685</v>
      </c>
      <c r="CO132" s="2">
        <f>((((1-'Calcification Rates'!$J$54)*$A132)*(('Calcification Rates'!$F$54-'Calcification Rates'!$G$54)*0.1))+('Calcification Rates'!$J$54*$A132*('Calcification Rates'!$F$54-'Calcification Rates'!$G$54)))*('Calcification Rates'!$H$54-'Calcification Rates'!$I$54)</f>
        <v>210.09614639034723</v>
      </c>
      <c r="CP132" s="2">
        <f>((((1-'Calcification Rates'!$J$54)*$A132)*(('Calcification Rates'!$F$54+'Calcification Rates'!$G$54)*0.1))+('Calcification Rates'!$J$54*$A132*('Calcification Rates'!$F$54+'Calcification Rates'!$G$54)))*('Calcification Rates'!$H$54+'Calcification Rates'!$I$54)</f>
        <v>390.68483971670037</v>
      </c>
      <c r="CQ132" s="2">
        <f>((((1-'Calcification Rates'!$J$55)*$A132)*'Calcification Rates'!$F$55*0.1)+('Calcification Rates'!$J$55*$A132*'Calcification Rates'!$F$55))*'Calcification Rates'!$H$55</f>
        <v>293.76528113020834</v>
      </c>
      <c r="CR132" s="2">
        <f>((((1-'Calcification Rates'!$J$55)*$A132)*(('Calcification Rates'!$F$55-'Calcification Rates'!$G$55)*0.1))+('Calcification Rates'!$J$55*$A132*('Calcification Rates'!$F$55-'Calcification Rates'!$G$55)))*('Calcification Rates'!$H$55-'Calcification Rates'!$I$55)</f>
        <v>214.66193447144158</v>
      </c>
      <c r="CS132" s="2">
        <f>((((1-'Calcification Rates'!$J$55)*$A132)*(('Calcification Rates'!$F$55+'Calcification Rates'!$G$55)*0.1))+('Calcification Rates'!$J$55*$A132*('Calcification Rates'!$F$55+'Calcification Rates'!$G$55)))*('Calcification Rates'!$H$55+'Calcification Rates'!$I$55)</f>
        <v>384.89817179595428</v>
      </c>
      <c r="CT132" s="2">
        <f>((((1-'Calcification Rates'!$J$56)*$A132)*'Calcification Rates'!$F$56*0.1)+('Calcification Rates'!$J$56*$A132*'Calcification Rates'!$F$56))*'Calcification Rates'!$H$56</f>
        <v>283.74662983333332</v>
      </c>
      <c r="CU132" s="2">
        <f>((((1-'Calcification Rates'!$J$56)*$A132)*(('Calcification Rates'!$F$56-'Calcification Rates'!$G$56)*0.1))+('Calcification Rates'!$J$56*$A132*('Calcification Rates'!$F$56-'Calcification Rates'!$G$56)))*('Calcification Rates'!$H$56-'Calcification Rates'!$I$56)</f>
        <v>210.25467305547116</v>
      </c>
      <c r="CV132" s="2">
        <f>((((1-'Calcification Rates'!$J$56)*$A132)*(('Calcification Rates'!$F$56+'Calcification Rates'!$G$56)*0.1))+('Calcification Rates'!$J$56*$A132*('Calcification Rates'!$F$56+'Calcification Rates'!$G$56)))*('Calcification Rates'!$H$56+'Calcification Rates'!$I$56)</f>
        <v>368.04659994456</v>
      </c>
      <c r="CW132" s="2">
        <f>((((1-'Calcification Rates'!$J$57)*$A132)*'Calcification Rates'!$F$57*0.1)+('Calcification Rates'!$J$57*$A132*'Calcification Rates'!$F$57))*'Calcification Rates'!$H$57</f>
        <v>290.19541687499998</v>
      </c>
      <c r="CX132" s="2">
        <f>((((1-'Calcification Rates'!$J$57)*$A132)*(('Calcification Rates'!$F$57-'Calcification Rates'!$G$57)*0.1))+('Calcification Rates'!$J$57*$A132*('Calcification Rates'!$F$57-'Calcification Rates'!$G$57)))*('Calcification Rates'!$H$57-'Calcification Rates'!$I$57)</f>
        <v>190.03787756936813</v>
      </c>
      <c r="CY132" s="2">
        <f>((((1-'Calcification Rates'!$J$57)*$A132)*(('Calcification Rates'!$F$57+'Calcification Rates'!$G$57)*0.1))+('Calcification Rates'!$J$57*$A132*('Calcification Rates'!$F$57+'Calcification Rates'!$G$57)))*('Calcification Rates'!$H$57+'Calcification Rates'!$I$57)</f>
        <v>408.36631173623937</v>
      </c>
      <c r="CZ132" s="2">
        <f>((((1-'Calcification Rates'!$J$58)*$A132)*'Calcification Rates'!$F$58*0.1)+('Calcification Rates'!$J$58*$A132*'Calcification Rates'!$F$58))*'Calcification Rates'!$H$58</f>
        <v>293.74281635250685</v>
      </c>
      <c r="DA132" s="2">
        <f>((((1-'Calcification Rates'!$J$58)*$A132)*(('Calcification Rates'!$F$58-'Calcification Rates'!$G$58)*0.1))+('Calcification Rates'!$J$58*$A132*('Calcification Rates'!$F$58-'Calcification Rates'!$G$58)))*('Calcification Rates'!$H$58-'Calcification Rates'!$I$58)</f>
        <v>210.09614639034723</v>
      </c>
      <c r="DB132" s="2">
        <f>((((1-'Calcification Rates'!$J$58)*$A132)*(('Calcification Rates'!$F$58+'Calcification Rates'!$G$58)*0.1))+('Calcification Rates'!$J$58*$A132*('Calcification Rates'!$F$58+'Calcification Rates'!$G$58)))*('Calcification Rates'!$H$58+'Calcification Rates'!$I$58)</f>
        <v>390.68483971670037</v>
      </c>
      <c r="DC132" s="2">
        <f>((((1-'Calcification Rates'!$J$59)*$A132)*'Calcification Rates'!$F$59*0.1)+('Calcification Rates'!$J$59*$A132*'Calcification Rates'!$F$59))*'Calcification Rates'!$H$59</f>
        <v>243.50879280000001</v>
      </c>
      <c r="DD132" s="2">
        <f>((((1-'Calcification Rates'!$J$59)*$A132)*(('Calcification Rates'!$F$59-'Calcification Rates'!$G$59)*0.1))+('Calcification Rates'!$J$59*$A132*('Calcification Rates'!$F$59-'Calcification Rates'!$G$59)))*('Calcification Rates'!$H$59-'Calcification Rates'!$I$59)</f>
        <v>188.90192099999999</v>
      </c>
      <c r="DE132" s="2">
        <f>((((1-'Calcification Rates'!$J$59)*$A132)*(('Calcification Rates'!$F$59+'Calcification Rates'!$G$59)*0.1))+('Calcification Rates'!$J$59*$A132*('Calcification Rates'!$F$59+'Calcification Rates'!$G$59)))*('Calcification Rates'!$H$59+'Calcification Rates'!$I$59)</f>
        <v>303.29368679999999</v>
      </c>
      <c r="DF132" s="2">
        <f>((((1-'Calcification Rates'!$J$60)*$A132)*'Calcification Rates'!$F$60*0.1)+('Calcification Rates'!$J$60*$A132*'Calcification Rates'!$F$60))*'Calcification Rates'!$H$60</f>
        <v>316.35842597560975</v>
      </c>
      <c r="DG132" s="2">
        <f>((((1-'Calcification Rates'!$J$60)*$A132)*(('Calcification Rates'!$F$60-'Calcification Rates'!$G$60)*0.1))+('Calcification Rates'!$J$60*$A132*('Calcification Rates'!$F$60-'Calcification Rates'!$G$60)))*('Calcification Rates'!$H$60-'Calcification Rates'!$I$60)</f>
        <v>241.70158472755858</v>
      </c>
      <c r="DH132" s="2">
        <f>((((1-'Calcification Rates'!$J$60)*$A132)*(('Calcification Rates'!$F$60+'Calcification Rates'!$G$60)*0.1))+('Calcification Rates'!$J$60*$A132*('Calcification Rates'!$F$60+'Calcification Rates'!$G$60)))*('Calcification Rates'!$H$60+'Calcification Rates'!$I$60)</f>
        <v>400.75642472245158</v>
      </c>
      <c r="DI132" s="2">
        <f>((((1-'Calcification Rates'!$J$61)*$A132)*'Calcification Rates'!$F$61*0.1)+('Calcification Rates'!$J$61*$A132*'Calcification Rates'!$F$61))*'Calcification Rates'!$H$61</f>
        <v>293.74281635250685</v>
      </c>
      <c r="DJ132" s="2">
        <f>((((1-'Calcification Rates'!$J$61)*$A132)*(('Calcification Rates'!$F$61-'Calcification Rates'!$G$61)*0.1))+('Calcification Rates'!$J$61*$A132*('Calcification Rates'!$F$61-'Calcification Rates'!$G$61)))*('Calcification Rates'!$H$61-'Calcification Rates'!$I$61)</f>
        <v>210.09614639034723</v>
      </c>
      <c r="DK132" s="2">
        <f>((((1-'Calcification Rates'!$J$61)*$A132)*(('Calcification Rates'!$F$61+'Calcification Rates'!$G$61)*0.1))+('Calcification Rates'!$J$61*$A132*('Calcification Rates'!$F$61+'Calcification Rates'!$G$61)))*('Calcification Rates'!$H$61+'Calcification Rates'!$I$61)</f>
        <v>390.68483971670037</v>
      </c>
      <c r="DL132" s="2">
        <f>(2*'Calcification Rates'!$F$62*'Calcification Rates'!$H$62)+0.1*'Calcification Rates'!$F$62*(CV132+(2*'Calcification Rates'!$F$62))*'Calcification Rates'!$H$62</f>
        <v>68.506599273328263</v>
      </c>
      <c r="DM132" s="2">
        <f>(2*('Calcification Rates'!$F$62-'Calcification Rates'!$G$62)*('Calcification Rates'!$H$62-'Calcification Rates'!$I$62))+(0.1*('Calcification Rates'!$F$62-'Calcification Rates'!$G$62)*(CV132+(2*'Calcification Rates'!$F$62-'Calcification Rates'!$G$62)))*('Calcification Rates'!$H$62-'Calcification Rates'!$I$62)</f>
        <v>40.052366039802394</v>
      </c>
      <c r="DN132" s="2">
        <f>(2*('Calcification Rates'!$F$62+'Calcification Rates'!$G$62)*('Calcification Rates'!$H$62+'Calcification Rates'!$I$62))+(0.1*('Calcification Rates'!$F$62+'Calcification Rates'!$G$62)*(CV132+(2*'Calcification Rates'!$F$62+'Calcification Rates'!$G$62)))*('Calcification Rates'!$H$62+'Calcification Rates'!$I$62)</f>
        <v>104.41438604867575</v>
      </c>
      <c r="DO132" s="2">
        <f>((((((((($A132*2)/PI())/2)+'Calcification Rates'!$F$63)^2)*PI())/2))-((((((($A132*2)/PI())/2)^2)*PI())/2)))*'Calcification Rates'!$H$63</f>
        <v>137.86830336310001</v>
      </c>
      <c r="DP132" s="2">
        <f>((((((((($A132*2)/PI())/2)+('Calcification Rates'!$F$63-'Calcification Rates'!$G$63))^2)*PI())/2))-((((((($A132*2)/PI())/2)^2)*PI())/2)))*('Calcification Rates'!$H$63-'Calcification Rates'!$I$63)</f>
        <v>101.64831079050253</v>
      </c>
      <c r="DQ132" s="2">
        <f>((((((((($A132*2)/PI())/2)+('Calcification Rates'!$F$63+'Calcification Rates'!$G$63))^2)*PI())/2))-((((((($A132*2)/PI())/2)^2)*PI())/2)))*('Calcification Rates'!$H$63+'Calcification Rates'!$I$63)</f>
        <v>178.08860447564038</v>
      </c>
      <c r="DR132" s="2">
        <f>(2*'Calcification Rates'!$F$64*'Calcification Rates'!$H$64)+0.1*'Calcification Rates'!$F$64*($A132+(2*'Calcification Rates'!$F$64))*'Calcification Rates'!$H$64</f>
        <v>26.742646035137824</v>
      </c>
      <c r="DS132" s="2">
        <f>(2*('Calcification Rates'!$F$64-'Calcification Rates'!$G$64)*('Calcification Rates'!$H$64-'Calcification Rates'!$I$64))+(0.1*('Calcification Rates'!$F$64-'Calcification Rates'!$G$64)*($A132+(2*'Calcification Rates'!$F$64-'Calcification Rates'!$G$64)))*('Calcification Rates'!$H$64-'Calcification Rates'!$I$64)</f>
        <v>15.614928867944531</v>
      </c>
      <c r="DT132" s="2">
        <f>(2*('Calcification Rates'!$F$64+'Calcification Rates'!$G$64)*('Calcification Rates'!$H$64+'Calcification Rates'!$I$64))+(0.1*('Calcification Rates'!$F$64+'Calcification Rates'!$G$64)*($A132+(2*'Calcification Rates'!$F$64+'Calcification Rates'!$G$64)))*('Calcification Rates'!$H$64+'Calcification Rates'!$I$64)</f>
        <v>40.812274241646904</v>
      </c>
      <c r="DU132" s="2">
        <f>((((((((($A132*2)/PI())/2)+'Calcification Rates'!$F$65)^2)*PI())/2))-((((((($A132*2)/PI())/2)^2)*PI())/2)))*'Calcification Rates'!$H$65</f>
        <v>137.86830336310001</v>
      </c>
      <c r="DV132" s="2">
        <f>((((((((($A132*2)/PI())/2)+('Calcification Rates'!$F$65-'Calcification Rates'!$G$65))^2)*PI())/2))-((((((($A132*2)/PI())/2)^2)*PI())/2)))*('Calcification Rates'!$H$65-'Calcification Rates'!$I$65)</f>
        <v>101.64831079050253</v>
      </c>
      <c r="DW132" s="2">
        <f>((((((((($A132*2)/PI())/2)+('Calcification Rates'!$F$65+'Calcification Rates'!$G$65))^2)*PI())/2))-((((((($A132*2)/PI())/2)^2)*PI())/2)))*('Calcification Rates'!$H$65+'Calcification Rates'!$I$65)</f>
        <v>178.08860447564038</v>
      </c>
      <c r="DX132" s="2">
        <f>(2*'Calcification Rates'!$F$66*'Calcification Rates'!$H$66)+0.1*'Calcification Rates'!$F$66*(DH132+(2*'Calcification Rates'!$F$66))*'Calcification Rates'!$H$66</f>
        <v>74.245356276248799</v>
      </c>
      <c r="DY132" s="2">
        <f>(2*('Calcification Rates'!$F$66-'Calcification Rates'!$G$66)*('Calcification Rates'!$H$66-'Calcification Rates'!$I$66))+(0.1*('Calcification Rates'!$F$66-'Calcification Rates'!$G$66)*(DH132+(2*'Calcification Rates'!$F$66-'Calcification Rates'!$G$66)))*('Calcification Rates'!$H$66-'Calcification Rates'!$I$66)</f>
        <v>43.410298008158037</v>
      </c>
      <c r="DZ132" s="2">
        <f>(2*('Calcification Rates'!$F$66+'Calcification Rates'!$G$66)*('Calcification Rates'!$H$66+'Calcification Rates'!$I$66))+(0.1*('Calcification Rates'!$F$66+'Calcification Rates'!$G$66)*(DH132+(2*'Calcification Rates'!$F$66+'Calcification Rates'!$G$66)))*('Calcification Rates'!$H$66+'Calcification Rates'!$I$66)</f>
        <v>113.15390987802807</v>
      </c>
      <c r="EA132" s="2">
        <f>((((((((($A132*2)/PI())/2)+'Calcification Rates'!$F$67)^2)*PI())/2))-((((((($A132*2)/PI())/2)^2)*PI())/2)))*'Calcification Rates'!$H$67</f>
        <v>137.86830336310001</v>
      </c>
      <c r="EB132" s="2">
        <f>((((((((($A132*2)/PI())/2)+('Calcification Rates'!$F$67-'Calcification Rates'!$G$67))^2)*PI())/2))-((((((($A132*2)/PI())/2)^2)*PI())/2)))*('Calcification Rates'!$H$67-'Calcification Rates'!$I$67)</f>
        <v>101.64831079050253</v>
      </c>
      <c r="EC132" s="2">
        <f>((((((((($A132*2)/PI())/2)+('Calcification Rates'!$F$67+'Calcification Rates'!$G$67))^2)*PI())/2))-((((((($A132*2)/PI())/2)^2)*PI())/2)))*('Calcification Rates'!$H$67+'Calcification Rates'!$I$67)</f>
        <v>178.08860447564038</v>
      </c>
      <c r="ED132" s="2">
        <f>((((((((($A132*2)/PI())/2)+'Calcification Rates'!$F$68)^2)*PI())/2))-((((((($A132*2)/PI())/2)^2)*PI())/2)))*'Calcification Rates'!$H$68</f>
        <v>137.86830336310001</v>
      </c>
      <c r="EE132" s="2">
        <f>((((((((($A132*2)/PI())/2)+('Calcification Rates'!$F$68-'Calcification Rates'!$G$68))^2)*PI())/2))-((((((($A132*2)/PI())/2)^2)*PI())/2)))*('Calcification Rates'!$H$68-'Calcification Rates'!$I$68)</f>
        <v>101.64831079050253</v>
      </c>
      <c r="EF132" s="2">
        <f>((((((((($A132*2)/PI())/2)+('Calcification Rates'!$F$68+'Calcification Rates'!$G$68))^2)*PI())/2))-((((((($A132*2)/PI())/2)^2)*PI())/2)))*('Calcification Rates'!$H$68+'Calcification Rates'!$I$68)</f>
        <v>178.08860447564038</v>
      </c>
      <c r="EG132" s="2">
        <f>((((1-'Calcification Rates'!$J$69)*$A132)*'Calcification Rates'!$F$69*0.1)+('Calcification Rates'!$J$69*$A132*'Calcification Rates'!$F$69))*'Calcification Rates'!$H$69</f>
        <v>39.900503500000013</v>
      </c>
      <c r="EH132" s="2">
        <f>((((1-'Calcification Rates'!$J$69)*EC132)*(('Calcification Rates'!$F$69-'Calcification Rates'!$G$69)*0.1))+('Calcification Rates'!$J$69*EC132*('Calcification Rates'!$F$69-'Calcification Rates'!$G$69)))*('Calcification Rates'!$H$69-'Calcification Rates'!$I$69)</f>
        <v>40.391870267866359</v>
      </c>
      <c r="EI132" s="2">
        <f>((((1-'Calcification Rates'!$J$69)*EC132)*(('Calcification Rates'!$F$69+'Calcification Rates'!$G$69)*0.1))+('Calcification Rates'!$J$69*EC132*('Calcification Rates'!$F$69+'Calcification Rates'!$G$69)))*('Calcification Rates'!$H$69+'Calcification Rates'!$I$69)</f>
        <v>70.44627258080115</v>
      </c>
      <c r="EJ132" s="2">
        <f>(2*'Calcification Rates'!$F$70*'Calcification Rates'!$H$70)+0.1*'Calcification Rates'!$F$70*(DT132+(2*'Calcification Rates'!$F$70))*'Calcification Rates'!$H$70</f>
        <v>11.0951551284838</v>
      </c>
      <c r="EK132" s="2">
        <f>(2*('Calcification Rates'!$F$70-'Calcification Rates'!$G$70)*('Calcification Rates'!$H$70-'Calcification Rates'!$I$70))+(0.1*('Calcification Rates'!$F$70-'Calcification Rates'!$G$70)*(DT132+(2*'Calcification Rates'!$F$70-'Calcification Rates'!$G$70)))*('Calcification Rates'!$H$70-'Calcification Rates'!$I$70)</f>
        <v>6.4590768405337489</v>
      </c>
      <c r="EL132" s="2">
        <f>(2*('Calcification Rates'!$F$70+'Calcification Rates'!$G$70)*('Calcification Rates'!$H$70+'Calcification Rates'!$I$70))+(0.1*('Calcification Rates'!$F$70+'Calcification Rates'!$G$70)*(DT132+(2*'Calcification Rates'!$F$70+'Calcification Rates'!$G$70)))*('Calcification Rates'!$H$70+'Calcification Rates'!$I$70)</f>
        <v>16.982789985965429</v>
      </c>
      <c r="EM132" s="2">
        <f>((((1-'Calcification Rates'!$J$71)*$A132)*'Calcification Rates'!$F$71*0.1)+('Calcification Rates'!$J$71*$A132*'Calcification Rates'!$F$71))*'Calcification Rates'!$H$71</f>
        <v>293.74281635250685</v>
      </c>
      <c r="EN132" s="2">
        <f>((((1-'Calcification Rates'!$J$71)*$A132)*(('Calcification Rates'!$F$71-'Calcification Rates'!$G$71)*0.1))+('Calcification Rates'!$J$71*$A132*('Calcification Rates'!$F$71-'Calcification Rates'!$G$71)))*('Calcification Rates'!$H$71-'Calcification Rates'!$I$71)</f>
        <v>210.09614639034723</v>
      </c>
      <c r="EO132" s="2">
        <f>((((1-'Calcification Rates'!$J$71)*$A132)*(('Calcification Rates'!$F$71+'Calcification Rates'!$G$71)*0.1))+('Calcification Rates'!$J$71*$A132*('Calcification Rates'!$F$71+'Calcification Rates'!$G$71)))*('Calcification Rates'!$H$71+'Calcification Rates'!$I$71)</f>
        <v>390.68483971670037</v>
      </c>
      <c r="EP132" s="2">
        <f>(2*'Calcification Rates'!$F$72*'Calcification Rates'!$H$72)+0.1*'Calcification Rates'!$F$72*($A132+(2*'Calcification Rates'!$F$72))*'Calcification Rates'!$H$72</f>
        <v>26.742646035137824</v>
      </c>
      <c r="EQ132" s="2">
        <f>(2*('Calcification Rates'!$F$72-'Calcification Rates'!$G$72)*('Calcification Rates'!$H$72-'Calcification Rates'!$I$72))+(0.1*('Calcification Rates'!$F$72-'Calcification Rates'!$G$72)*($A132+(2*'Calcification Rates'!$F$72-'Calcification Rates'!$G$72)))*('Calcification Rates'!$H$72-'Calcification Rates'!$I$72)</f>
        <v>15.614928867944531</v>
      </c>
      <c r="ER132" s="2">
        <f>(2*('Calcification Rates'!$F$72+'Calcification Rates'!$G$72)*('Calcification Rates'!$H$72+'Calcification Rates'!$I$72))+(0.1*('Calcification Rates'!$F$72+'Calcification Rates'!$G$72)*($A132+(2*'Calcification Rates'!$F$72+'Calcification Rates'!$G$72)))*('Calcification Rates'!$H$72+'Calcification Rates'!$I$72)</f>
        <v>40.812274241646904</v>
      </c>
      <c r="ES132" s="2">
        <f>$A132*'Calcification Rates'!$F$73*'Calcification Rates'!$H$73</f>
        <v>175.50000000000003</v>
      </c>
      <c r="ET132" s="2">
        <f>$A132*('Calcification Rates'!$F$73-'Calcification Rates'!$G$73)*('Calcification Rates'!$H$73-'Calcification Rates'!$I$73)</f>
        <v>122.87470000000002</v>
      </c>
      <c r="EU132" s="2">
        <f>$A132*('Calcification Rates'!$F$73+'Calcification Rates'!$G$73)*('Calcification Rates'!$H$73+'Calcification Rates'!$I$73)</f>
        <v>237.43720000000005</v>
      </c>
      <c r="EV132" s="2">
        <f>(2*'Calcification Rates'!$F$74*'Calcification Rates'!$H$74)+0.1*'Calcification Rates'!$F$74*($A132+(2*'Calcification Rates'!$F$74))*'Calcification Rates'!$H$74</f>
        <v>26.742646035137824</v>
      </c>
      <c r="EW132" s="2">
        <f>(2*('Calcification Rates'!$F$74-'Calcification Rates'!$G$74)*('Calcification Rates'!$H$74-'Calcification Rates'!$I$74))+(0.1*('Calcification Rates'!$F$74-'Calcification Rates'!$G$74)*($A132+(2*'Calcification Rates'!$F$74-'Calcification Rates'!$G$74)))*('Calcification Rates'!$H$74-'Calcification Rates'!$I$74)</f>
        <v>15.614928867944531</v>
      </c>
      <c r="EX132" s="2">
        <f>(2*('Calcification Rates'!$F$74+'Calcification Rates'!$G$74)*('Calcification Rates'!$H$74+'Calcification Rates'!$I$74))+(0.1*('Calcification Rates'!$F$74+'Calcification Rates'!$G$74)*($A132+(2*'Calcification Rates'!$F$74+'Calcification Rates'!$G$74)))*('Calcification Rates'!$H$74+'Calcification Rates'!$I$74)</f>
        <v>40.812274241646904</v>
      </c>
      <c r="EY132" s="2">
        <f>$A132*'Calcification Rates'!$F$75*'Calcification Rates'!$H$75</f>
        <v>109.60558231292518</v>
      </c>
      <c r="EZ132" s="2">
        <f>$A132*('Calcification Rates'!$F$75-'Calcification Rates'!$G$75)*('Calcification Rates'!$H$75-'Calcification Rates'!$I$75)</f>
        <v>85.085144482119105</v>
      </c>
      <c r="FA132" s="2">
        <f>$A132*('Calcification Rates'!$F$75+'Calcification Rates'!$G$75)*('Calcification Rates'!$H$75+'Calcification Rates'!$I$75)</f>
        <v>136.97764384391974</v>
      </c>
      <c r="FB132" s="2">
        <f>((((1-'Calcification Rates'!$J$76)*$A132)*'Calcification Rates'!$F$76*0.1)+('Calcification Rates'!$J$76*$A132*'Calcification Rates'!$F$76))*'Calcification Rates'!$H$76</f>
        <v>75.043800000000005</v>
      </c>
      <c r="FC132" s="2">
        <f>((((1-'Calcification Rates'!$J$76)*$A132)*(('Calcification Rates'!$F$76-'Calcification Rates'!$G$76)*0.1))+('Calcification Rates'!$J$76*$A132*('Calcification Rates'!$F$76-'Calcification Rates'!$G$76)))*('Calcification Rates'!$H$76-'Calcification Rates'!$I$76)</f>
        <v>52.523989439999994</v>
      </c>
      <c r="FD132" s="2">
        <f>((((1-'Calcification Rates'!$J$76)*$A132)*(('Calcification Rates'!$F$76+'Calcification Rates'!$G$76)*0.1))+('Calcification Rates'!$J$76*$A132*('Calcification Rates'!$F$76+'Calcification Rates'!$G$76)))*('Calcification Rates'!$H$76+'Calcification Rates'!$I$76)</f>
        <v>101.55260544000001</v>
      </c>
      <c r="FE132" s="113">
        <f>$A132*'Calcification Rates'!$F$77*'Calcification Rates'!$H$77</f>
        <v>230.10000000000005</v>
      </c>
      <c r="FF132" s="113">
        <f>$A132*('Calcification Rates'!$F$77-'Calcification Rates'!$G$77)*('Calcification Rates'!$H$77-'Calcification Rates'!$I$77)</f>
        <v>160.79700000000003</v>
      </c>
      <c r="FG132" s="113">
        <f>$A132*('Calcification Rates'!$F$77+'Calcification Rates'!$G$77)*('Calcification Rates'!$H$77+'Calcification Rates'!$I$77)</f>
        <v>311.74000000000007</v>
      </c>
      <c r="FH132" s="113">
        <f>$A132*'Calcification Rates'!$F$81*'Calcification Rates'!$H$81</f>
        <v>23.14</v>
      </c>
      <c r="FI132" s="113">
        <f>$A132*('Calcification Rates'!$F$81-'Calcification Rates'!$G$81)*('Calcification Rates'!$H$81-'Calcification Rates'!$I$81)</f>
        <v>13.129999999999999</v>
      </c>
      <c r="FJ132" s="113">
        <f>$A132*('Calcification Rates'!$F$81+'Calcification Rates'!$G$81)*('Calcification Rates'!$H$81+'Calcification Rates'!$I$81)</f>
        <v>33.15</v>
      </c>
      <c r="FK132" s="113">
        <f>$A132*'Calcification Rates'!$F$84*'Calcification Rates'!$H$84</f>
        <v>23.14</v>
      </c>
      <c r="FL132" s="113">
        <f>$A132*('Calcification Rates'!$F$84-'Calcification Rates'!$G$84)*('Calcification Rates'!$H$84-'Calcification Rates'!$I$84)</f>
        <v>13.129999999999999</v>
      </c>
      <c r="FM132" s="113">
        <f>$A132*('Calcification Rates'!$F$84+'Calcification Rates'!$G$84)*('Calcification Rates'!$H$84+'Calcification Rates'!$I$84)</f>
        <v>33.15</v>
      </c>
    </row>
    <row r="133" spans="1:169" x14ac:dyDescent="0.3">
      <c r="A133" s="1">
        <v>131</v>
      </c>
      <c r="B133" s="2">
        <f>((((1-'Calcification Rates'!$J$11)*A133)*'Calcification Rates'!$F$11*0.1)+('Calcification Rates'!$J$11*A133*'Calcification Rates'!$F$11))*'Calcification Rates'!$H$11</f>
        <v>296.00237647829533</v>
      </c>
      <c r="C133" s="2">
        <f>((((1-'Calcification Rates'!$J$11)*A133)*(('Calcification Rates'!$F$11-'Calcification Rates'!$G$11)*0.1))+('Calcification Rates'!$J$11*A133*('Calcification Rates'!$F$11-'Calcification Rates'!$G$11)))*('Calcification Rates'!$H$11-'Calcification Rates'!$I$11)</f>
        <v>211.7122705933499</v>
      </c>
      <c r="D133" s="2">
        <f>((((1-'Calcification Rates'!$J$11)*A133)*(('Calcification Rates'!$F$11+'Calcification Rates'!$G$11)*0.1))+('Calcification Rates'!$J$11*A133*('Calcification Rates'!$F$11+'Calcification Rates'!$G$11)))*('Calcification Rates'!$H$11+'Calcification Rates'!$I$11)</f>
        <v>393.69010771452116</v>
      </c>
      <c r="E133" s="2">
        <f>((((1-'Calcification Rates'!$J$12)*A133)*'Calcification Rates'!$F$12*0.1)+('Calcification Rates'!$J$12*A133*'Calcification Rates'!$F$12))*'Calcification Rates'!$H$12</f>
        <v>51.391603165308403</v>
      </c>
      <c r="F133" s="2">
        <f>((((1-'Calcification Rates'!$J$12)*A133)*(('Calcification Rates'!$F$12-'Calcification Rates'!$G$12)*0.1))+('Calcification Rates'!$J$12*A133*('Calcification Rates'!$F$12-'Calcification Rates'!$G$12)))*('Calcification Rates'!$H$12-'Calcification Rates'!$I$12)</f>
        <v>38.746783440592644</v>
      </c>
      <c r="G133" s="2">
        <f>((((1-'Calcification Rates'!$J$12)*A133)*(('Calcification Rates'!$F$12+'Calcification Rates'!$G$12)*0.1))+('Calcification Rates'!$J$12*A133*('Calcification Rates'!$F$12+'Calcification Rates'!$G$12)))*('Calcification Rates'!$H$12+'Calcification Rates'!$I$12)</f>
        <v>65.648151287563849</v>
      </c>
      <c r="H133" s="2">
        <f>(2*'Calcification Rates'!$F$13*'Calcification Rates'!$H$13)+0.1*'Calcification Rates'!$F$13*(A133+(2*'Calcification Rates'!$F$13))*'Calcification Rates'!$H$13</f>
        <v>26.918090478569979</v>
      </c>
      <c r="I133" s="2">
        <f>(2*('Calcification Rates'!$F$13-'Calcification Rates'!$G$13)*('Calcification Rates'!$H$13-'Calcification Rates'!$I$13))+(0.1*('Calcification Rates'!$F$13-'Calcification Rates'!$G$13)*(A133+(2*'Calcification Rates'!$F$13-'Calcification Rates'!$G$13)))*('Calcification Rates'!$H$13-'Calcification Rates'!$I$13)</f>
        <v>15.717587075108797</v>
      </c>
      <c r="J133" s="2">
        <f>(2*('Calcification Rates'!$F$13+'Calcification Rates'!$G$13)*('Calcification Rates'!$H$13+'Calcification Rates'!$I$13))+(0.1*('Calcification Rates'!$F$13+'Calcification Rates'!$G$13)*(A133+(2*'Calcification Rates'!$F$13+'Calcification Rates'!$G$13)))*('Calcification Rates'!$H$13+'Calcification Rates'!$I$13)</f>
        <v>41.079457691533783</v>
      </c>
      <c r="K133" s="2">
        <f>(2*'Calcification Rates'!$F$14*'Calcification Rates'!$H$14)+0.1*'Calcification Rates'!$F$14*(A133+(2*'Calcification Rates'!$F$14))*'Calcification Rates'!$H$14</f>
        <v>49.895415530173622</v>
      </c>
      <c r="L133" s="2">
        <f>(2*('Calcification Rates'!$F$14-'Calcification Rates'!$G$14)*('Calcification Rates'!$H$14-'Calcification Rates'!$I$14))+(0.1*('Calcification Rates'!$F$14-'Calcification Rates'!$G$14)*(A133+(2*'Calcification Rates'!$F$14-'Calcification Rates'!$G$14)))*('Calcification Rates'!$H$14-'Calcification Rates'!$I$14)</f>
        <v>31.227233904143141</v>
      </c>
      <c r="M133" s="2">
        <f>(2*('Calcification Rates'!$F$14+'Calcification Rates'!$G$14)*('Calcification Rates'!$H$14+'Calcification Rates'!$I$14))+(0.1*('Calcification Rates'!$F$14+'Calcification Rates'!$G$14)*(A133+(2*'Calcification Rates'!$F$14+'Calcification Rates'!$G$14)))*('Calcification Rates'!$H$14+'Calcification Rates'!$I$14)</f>
        <v>72.959888394620194</v>
      </c>
      <c r="N133" s="2">
        <f>((((((((($A133*2)/PI())/2)+'Calcification Rates'!$F$15)^2)*PI())/2))-((((((($A133*2)/PI())/2)^2)*PI())/2)))*'Calcification Rates'!$H$15</f>
        <v>162.19399512260364</v>
      </c>
      <c r="O133" s="2">
        <f>((((((((($A133*2)/PI())/2)+('Calcification Rates'!$F$15-'Calcification Rates'!$G$15))^2)*PI())/2))-((((((($A133*2)/PI())/2)^2)*PI())/2)))*('Calcification Rates'!$H$15-'Calcification Rates'!$I$15)</f>
        <v>123.97153008021107</v>
      </c>
      <c r="P133" s="2">
        <f>((((((((($A133*2)/PI())/2)+('Calcification Rates'!$F$15+'Calcification Rates'!$G$15))^2)*PI())/2))-((((((($A133*2)/PI())/2)^2)*PI())/2)))*('Calcification Rates'!$H$15+'Calcification Rates'!$I$15)</f>
        <v>205.10259642617527</v>
      </c>
      <c r="Q133" s="2">
        <f>(2*'Calcification Rates'!$F$16*'Calcification Rates'!$H$16)+0.1*'Calcification Rates'!$F$16*(A133+(2*'Calcification Rates'!$F$16))*'Calcification Rates'!$H$16</f>
        <v>49.895415530173622</v>
      </c>
      <c r="R133" s="2">
        <f>(2*('Calcification Rates'!$F$16-'Calcification Rates'!$G$16)*('Calcification Rates'!$H$16-'Calcification Rates'!$I$16))+(0.1*('Calcification Rates'!$F$16-'Calcification Rates'!$G$16)*(A133+(2*'Calcification Rates'!$F$16-'Calcification Rates'!$G$16)))*('Calcification Rates'!$H$16-'Calcification Rates'!$I$16)</f>
        <v>31.227233904143141</v>
      </c>
      <c r="S133" s="2">
        <f>(2*('Calcification Rates'!$F$16+'Calcification Rates'!$G$16)*('Calcification Rates'!$H$16+'Calcification Rates'!$I$16))+(0.1*('Calcification Rates'!$F$16+'Calcification Rates'!$G$16)*(A133+(2*'Calcification Rates'!$F$16+'Calcification Rates'!$G$16)))*('Calcification Rates'!$H$16+'Calcification Rates'!$I$16)</f>
        <v>72.959888394620194</v>
      </c>
      <c r="T133" s="2">
        <f>$A133*'Calcification Rates'!$F$17*'Calcification Rates'!$H$17</f>
        <v>160.46091679166139</v>
      </c>
      <c r="U133" s="2">
        <f>$A133*('Calcification Rates'!$F$17-'Calcification Rates'!$G$17)*('Calcification Rates'!$H$17-'Calcification Rates'!$I$17)</f>
        <v>122.85905106955434</v>
      </c>
      <c r="V133" s="2">
        <f>$A133*('Calcification Rates'!$F$17+'Calcification Rates'!$G$17)*('Calcification Rates'!$H$17+'Calcification Rates'!$I$17)</f>
        <v>202.56119666782905</v>
      </c>
      <c r="W133" s="2">
        <f>$A133*'Calcification Rates'!$F$22*'Calcification Rates'!$H$22</f>
        <v>23.317999999999998</v>
      </c>
      <c r="X133" s="2">
        <f>$A133*('Calcification Rates'!$F$22-'Calcification Rates'!$G$22)*('Calcification Rates'!$H$22-'Calcification Rates'!$I$22)</f>
        <v>13.231</v>
      </c>
      <c r="Y133" s="2">
        <f>$A133*('Calcification Rates'!$F$22+'Calcification Rates'!$G$22)*('Calcification Rates'!$H$22+'Calcification Rates'!$I$22)</f>
        <v>33.405000000000001</v>
      </c>
      <c r="Z133" s="2">
        <f>((((((((($A133*2)/PI())/2)+'Calcification Rates'!$F$25)^2)*PI())/2))-((((((($A133*2)/PI())/2)^2)*PI())/2)))*'Calcification Rates'!$H$25</f>
        <v>242.2141102999424</v>
      </c>
      <c r="AA133" s="2">
        <f>((((((((($A133*2)/PI())/2)+('Calcification Rates'!$F$25-'Calcification Rates'!$G$25))^2)*PI())/2))-((((((($A133*2)/PI())/2)^2)*PI())/2)))*('Calcification Rates'!$H$25-'Calcification Rates'!$I$25)</f>
        <v>106.327778473602</v>
      </c>
      <c r="AB133" s="2">
        <f>((((((((($A133*2)/PI())/2)+('Calcification Rates'!$F$25+'Calcification Rates'!$G$25))^2)*PI())/2))-((((((($A133*2)/PI())/2)^2)*PI())/2)))*('Calcification Rates'!$H$25+'Calcification Rates'!$I$25)</f>
        <v>379.74638712958944</v>
      </c>
      <c r="AC133" s="2">
        <f>((((((((($A133*2)/PI())/2)+'Calcification Rates'!$F$26)^2)*PI())/2))-((((((($A133*2)/PI())/2)^2)*PI())/2)))*'Calcification Rates'!$H$26</f>
        <v>242.2141102999424</v>
      </c>
      <c r="AD133" s="2">
        <f>((((((((($A133*2)/PI())/2)+('Calcification Rates'!$F$26-'Calcification Rates'!$G$26))^2)*PI())/2))-((((((($A133*2)/PI())/2)^2)*PI())/2)))*('Calcification Rates'!$H$26-'Calcification Rates'!$I$26)</f>
        <v>106.327778473602</v>
      </c>
      <c r="AE133" s="2">
        <f>((((((((($A133*2)/PI())/2)+('Calcification Rates'!$F$26+'Calcification Rates'!$G$26))^2)*PI())/2))-((((((($A133*2)/PI())/2)^2)*PI())/2)))*('Calcification Rates'!$H$26+'Calcification Rates'!$I$26)</f>
        <v>379.74638712958944</v>
      </c>
      <c r="AF133" s="2">
        <f>((((((((($A133*2)/PI())/2)+'Calcification Rates'!$F$27)^2)*PI())/2))-((((((($A133*2)/PI())/2)^2)*PI())/2)))*'Calcification Rates'!$H$27</f>
        <v>242.2141102999424</v>
      </c>
      <c r="AG133" s="2">
        <f>((((((((($A133*2)/PI())/2)+('Calcification Rates'!$F$27-'Calcification Rates'!$G$27))^2)*PI())/2))-((((((($A133*2)/PI())/2)^2)*PI())/2)))*('Calcification Rates'!$H$27-'Calcification Rates'!$I$27)</f>
        <v>106.327778473602</v>
      </c>
      <c r="AH133" s="2">
        <f>((((((((($A133*2)/PI())/2)+('Calcification Rates'!$F$27+'Calcification Rates'!$G$27))^2)*PI())/2))-((((((($A133*2)/PI())/2)^2)*PI())/2)))*('Calcification Rates'!$H$27+'Calcification Rates'!$I$27)</f>
        <v>379.74638712958944</v>
      </c>
      <c r="AI133" s="2">
        <f>$A133*'Calcification Rates'!$F$29*'Calcification Rates'!$H$29</f>
        <v>211.39469999999997</v>
      </c>
      <c r="AJ133" s="2">
        <f>$A133*('Calcification Rates'!$F$29-'Calcification Rates'!$G$29)*('Calcification Rates'!$H$29-'Calcification Rates'!$I$29)</f>
        <v>195.59347999999997</v>
      </c>
      <c r="AK133" s="2">
        <f>$A133*('Calcification Rates'!$F$29+'Calcification Rates'!$G$29)*('Calcification Rates'!$H$29+'Calcification Rates'!$I$29)</f>
        <v>227.19591999999997</v>
      </c>
      <c r="AL133" s="2">
        <f>(2*'Calcification Rates'!$F$30*'Calcification Rates'!$H$30)+0.1*'Calcification Rates'!$F$30*($A133+(2*'Calcification Rates'!$F$30))*'Calcification Rates'!$H$30</f>
        <v>26.918090478569979</v>
      </c>
      <c r="AM133" s="2">
        <f>(2*('Calcification Rates'!$F$30-'Calcification Rates'!$G$30)*('Calcification Rates'!$H$30-'Calcification Rates'!$I$30))+(0.1*('Calcification Rates'!$F$30-'Calcification Rates'!$G$30)*($A133+(2*'Calcification Rates'!$F$30-'Calcification Rates'!$G$30)))*('Calcification Rates'!$H$30-'Calcification Rates'!$I$30)</f>
        <v>15.717587075108797</v>
      </c>
      <c r="AN133" s="2">
        <f>(2*('Calcification Rates'!$F$30+'Calcification Rates'!$G$30)*('Calcification Rates'!$H$30+'Calcification Rates'!$I$30))+(0.1*('Calcification Rates'!$F$30+'Calcification Rates'!$G$30)*($A133+(2*'Calcification Rates'!$F$30+'Calcification Rates'!$G$30)))*('Calcification Rates'!$H$30+'Calcification Rates'!$I$30)</f>
        <v>41.079457691533783</v>
      </c>
      <c r="AO133" s="2">
        <f>((((((((($A133*2)/PI())/2)+'Calcification Rates'!$F$31)^2)*PI())/2))-((((((($A133*2)/PI())/2)^2)*PI())/2)))*'Calcification Rates'!$H$31</f>
        <v>431.65745770934205</v>
      </c>
      <c r="AP133" s="2">
        <f>((((((((($A133*2)/PI())/2)+('Calcification Rates'!$F$31-'Calcification Rates'!$G$31))^2)*PI())/2))-((((((($A133*2)/PI())/2)^2)*PI())/2)))*('Calcification Rates'!$H$31-'Calcification Rates'!$I$31)</f>
        <v>269.41883137676888</v>
      </c>
      <c r="AQ133" s="2">
        <f>((((((((($A133*2)/PI())/2)+('Calcification Rates'!$F$31+'Calcification Rates'!$G$31))^2)*PI())/2))-((((((($A133*2)/PI())/2)^2)*PI())/2)))*('Calcification Rates'!$H$31+'Calcification Rates'!$I$31)</f>
        <v>632.90116791416779</v>
      </c>
      <c r="AR133" s="2">
        <f>(2*'Calcification Rates'!$F$32*'Calcification Rates'!$H$32)+0.1*'Calcification Rates'!$F$32*($A133+(2*'Calcification Rates'!$F$32))*'Calcification Rates'!$H$32</f>
        <v>26.918090478569979</v>
      </c>
      <c r="AS133" s="2">
        <f>(2*('Calcification Rates'!$F$32-'Calcification Rates'!$G$32)*('Calcification Rates'!$H$32-'Calcification Rates'!$I$32))+(0.1*('Calcification Rates'!$F$32-'Calcification Rates'!$G$32)*($A133+(2*'Calcification Rates'!$F$32-'Calcification Rates'!$G$32)))*('Calcification Rates'!$H$32-'Calcification Rates'!$I$32)</f>
        <v>15.717587075108797</v>
      </c>
      <c r="AT133" s="2">
        <f>(2*('Calcification Rates'!$F$32+'Calcification Rates'!$G$32)*('Calcification Rates'!$H$32+'Calcification Rates'!$I$32))+(0.1*('Calcification Rates'!$F$32+'Calcification Rates'!$G$32)*($A133+(2*'Calcification Rates'!$F$32+'Calcification Rates'!$G$32)))*('Calcification Rates'!$H$32+'Calcification Rates'!$I$32)</f>
        <v>41.079457691533783</v>
      </c>
      <c r="AU133" s="2">
        <f>((((((((($A133*2)/PI())/2)+'Calcification Rates'!$F$36)^2)*PI())/2))-((((((($A133*2)/PI())/2)^2)*PI())/2)))*'Calcification Rates'!$H$36</f>
        <v>171.21847883132338</v>
      </c>
      <c r="AV133" s="2">
        <f>((((((((($A133*2)/PI())/2)+('Calcification Rates'!$F$36-'Calcification Rates'!$G$36))^2)*PI())/2))-((((((($A133*2)/PI())/2)^2)*PI())/2)))*('Calcification Rates'!$H$36-'Calcification Rates'!$I$36)</f>
        <v>131.54831506659295</v>
      </c>
      <c r="AW133" s="2">
        <f>((((((((($A133*2)/PI())/2)+('Calcification Rates'!$F$36+'Calcification Rates'!$G$36))^2)*PI())/2))-((((((($A133*2)/PI())/2)^2)*PI())/2)))*('Calcification Rates'!$H$36+'Calcification Rates'!$I$36)</f>
        <v>215.27923357136663</v>
      </c>
      <c r="AX133" s="2">
        <f>$A133*'Calcification Rates'!$F$37*'Calcification Rates'!$H$37</f>
        <v>169.3036975841751</v>
      </c>
      <c r="AY133" s="2">
        <f>$A133*('Calcification Rates'!$F$37-'Calcification Rates'!$G$37)*('Calcification Rates'!$H$37-'Calcification Rates'!$I$37)</f>
        <v>130.32463964520377</v>
      </c>
      <c r="AZ133" s="2">
        <f>$A133*('Calcification Rates'!$F$37+'Calcification Rates'!$G$37)*('Calcification Rates'!$H$37+'Calcification Rates'!$I$37)</f>
        <v>212.46826881588592</v>
      </c>
      <c r="BA133" s="2">
        <f>$A133*'Calcification Rates'!$F$38*'Calcification Rates'!$H$38</f>
        <v>251.97526866666669</v>
      </c>
      <c r="BB133" s="2">
        <f>$A133*('Calcification Rates'!$F$38-'Calcification Rates'!$G$38)*('Calcification Rates'!$H$38-'Calcification Rates'!$I$38)</f>
        <v>192.25904569696971</v>
      </c>
      <c r="BC133" s="2">
        <f>$A133*('Calcification Rates'!$F$38+'Calcification Rates'!$G$38)*('Calcification Rates'!$H$38+'Calcification Rates'!$I$38)</f>
        <v>318.65029500000009</v>
      </c>
      <c r="BD133" s="2">
        <f>(2*'Calcification Rates'!$F$39*'Calcification Rates'!$H$39)+0.1*'Calcification Rates'!$F$39*(AN133+(2*'Calcification Rates'!$F$39))*'Calcification Rates'!$H$39</f>
        <v>11.142030980143485</v>
      </c>
      <c r="BE133" s="2">
        <f>(2*('Calcification Rates'!$F$39-'Calcification Rates'!$G$39)*('Calcification Rates'!$H$39-'Calcification Rates'!$I$39))+(0.1*('Calcification Rates'!$F$39-'Calcification Rates'!$G$39)*(AN133+(2*'Calcification Rates'!$F$39-'Calcification Rates'!$G$39)))*('Calcification Rates'!$H$39-'Calcification Rates'!$I$39)</f>
        <v>6.4865054144830996</v>
      </c>
      <c r="BF133" s="2">
        <f>(2*('Calcification Rates'!$F$39+'Calcification Rates'!$G$39)*('Calcification Rates'!$H$39+'Calcification Rates'!$I$39))+(0.1*('Calcification Rates'!$F$39+'Calcification Rates'!$G$39)*(AN133+(2*'Calcification Rates'!$F$39+'Calcification Rates'!$G$39)))*('Calcification Rates'!$H$39+'Calcification Rates'!$I$39)</f>
        <v>17.05417698185888</v>
      </c>
      <c r="BG133" s="2">
        <f>((((((((($A133*2)/PI())/2)+'Calcification Rates'!$F$40)^2)*PI())/2))-((((((($A133*2)/PI())/2)^2)*PI())/2)))*'Calcification Rates'!$H$40</f>
        <v>171.21847883132338</v>
      </c>
      <c r="BH133" s="2">
        <f>((((((((($A133*2)/PI())/2)+('Calcification Rates'!$F$40-'Calcification Rates'!$G$40))^2)*PI())/2))-((((((($A133*2)/PI())/2)^2)*PI())/2)))*('Calcification Rates'!$H$40-'Calcification Rates'!$I$40)</f>
        <v>131.54831506659295</v>
      </c>
      <c r="BI133" s="2">
        <f>((((((((($A133*2)/PI())/2)+('Calcification Rates'!$F$40+'Calcification Rates'!$G$40))^2)*PI())/2))-((((((($A133*2)/PI())/2)^2)*PI())/2)))*('Calcification Rates'!$H$40+'Calcification Rates'!$I$40)</f>
        <v>215.27923357136663</v>
      </c>
      <c r="BJ133" s="2">
        <f>((((((((($A133*2)/PI())/2)+'Calcification Rates'!$F$41)^2)*PI())/2))-((((((($A133*2)/PI())/2)^2)*PI())/2)))*'Calcification Rates'!$H$41</f>
        <v>197.07024855663806</v>
      </c>
      <c r="BK133" s="2">
        <f>((((((((($A133*2)/PI())/2)+('Calcification Rates'!$F$41-'Calcification Rates'!$G$41))^2)*PI())/2))-((((((($A133*2)/PI())/2)^2)*PI())/2)))*('Calcification Rates'!$H$41-'Calcification Rates'!$I$41)</f>
        <v>158.43677756150899</v>
      </c>
      <c r="BL133" s="2">
        <f>((((((((($A133*2)/PI())/2)+('Calcification Rates'!$F$41+'Calcification Rates'!$G$41))^2)*PI())/2))-((((((($A133*2)/PI())/2)^2)*PI())/2)))*('Calcification Rates'!$H$41+'Calcification Rates'!$I$41)</f>
        <v>239.46250418682888</v>
      </c>
      <c r="BM133" s="2">
        <f>((((1-'Calcification Rates'!$J$42)*$A133)*'Calcification Rates'!$F$42*0.1)+('Calcification Rates'!$J$42*$A133*'Calcification Rates'!$F$42))*'Calcification Rates'!$H$42</f>
        <v>51.391603165308403</v>
      </c>
      <c r="BN133" s="2">
        <f>((((1-'Calcification Rates'!$J$42)*BI133)*(('Calcification Rates'!$F$42-'Calcification Rates'!$G$42)*0.1))+('Calcification Rates'!$J$42*BI133*('Calcification Rates'!$F$42-'Calcification Rates'!$G$42)))*('Calcification Rates'!$H$42-'Calcification Rates'!$I$42)</f>
        <v>63.674640018675611</v>
      </c>
      <c r="BO133" s="2">
        <f>((((1-'Calcification Rates'!$J$42)*BI133)*(('Calcification Rates'!$F$42+'Calcification Rates'!$G$42)*0.1))+('Calcification Rates'!$J$42*BI133*('Calcification Rates'!$F$42+'Calcification Rates'!$G$42)))*('Calcification Rates'!$H$42+'Calcification Rates'!$I$42)</f>
        <v>107.88308163789213</v>
      </c>
      <c r="BP133" s="2">
        <f>(2*'Calcification Rates'!$F$43*'Calcification Rates'!$H$43)+0.1*'Calcification Rates'!$F$43*($A133+(2*'Calcification Rates'!$F$43))*'Calcification Rates'!$H$43</f>
        <v>26.918090478569979</v>
      </c>
      <c r="BQ133" s="2">
        <f>(2*('Calcification Rates'!$F$43-'Calcification Rates'!$G$43)*('Calcification Rates'!$H$43-'Calcification Rates'!$I$43))+(0.1*('Calcification Rates'!$F$43-'Calcification Rates'!$G$43)*($A133+(2*'Calcification Rates'!$F$43-'Calcification Rates'!$G$43)))*('Calcification Rates'!$H$43-'Calcification Rates'!$I$43)</f>
        <v>15.717587075108797</v>
      </c>
      <c r="BR133" s="2">
        <f>(2*('Calcification Rates'!$F$43+'Calcification Rates'!$G$43)*('Calcification Rates'!$H$43+'Calcification Rates'!$I$43))+(0.1*('Calcification Rates'!$F$43+'Calcification Rates'!$G$43)*($A133+(2*'Calcification Rates'!$F$43+'Calcification Rates'!$G$43)))*('Calcification Rates'!$H$43+'Calcification Rates'!$I$43)</f>
        <v>41.079457691533783</v>
      </c>
      <c r="BS133" s="2">
        <f>$A133*'Calcification Rates'!$F$44*'Calcification Rates'!$H$44</f>
        <v>209.11646444444446</v>
      </c>
      <c r="BT133" s="2">
        <f>$A133*('Calcification Rates'!$F$44-'Calcification Rates'!$G$44)*('Calcification Rates'!$H$44-'Calcification Rates'!$I$44)</f>
        <v>155.61341042494271</v>
      </c>
      <c r="BU133" s="2">
        <f>$A133*('Calcification Rates'!$F$44+'Calcification Rates'!$G$44)*('Calcification Rates'!$H$44+'Calcification Rates'!$I$44)</f>
        <v>268.63064027508551</v>
      </c>
      <c r="BV133" s="2">
        <f>(2*'Calcification Rates'!$F$45*'Calcification Rates'!$H$45)+0.1*'Calcification Rates'!$F$45*($A133+(2*'Calcification Rates'!$F$45))*'Calcification Rates'!$H$45</f>
        <v>26.918090478569979</v>
      </c>
      <c r="BW133" s="2">
        <f>(2*('Calcification Rates'!$F$45-'Calcification Rates'!$G$45)*('Calcification Rates'!$H$45-'Calcification Rates'!$I$45))+(0.1*('Calcification Rates'!$F$45-'Calcification Rates'!$G$45)*($A133+(2*'Calcification Rates'!$F$45-'Calcification Rates'!$G$45)))*('Calcification Rates'!$H$45-'Calcification Rates'!$I$45)</f>
        <v>15.717587075108797</v>
      </c>
      <c r="BX133" s="2">
        <f>(2*('Calcification Rates'!$F$45+'Calcification Rates'!$G$45)*('Calcification Rates'!$H$45+'Calcification Rates'!$I$45))+(0.1*('Calcification Rates'!$F$45+'Calcification Rates'!$G$45)*($A133+(2*'Calcification Rates'!$F$45+'Calcification Rates'!$G$45)))*('Calcification Rates'!$H$45+'Calcification Rates'!$I$45)</f>
        <v>41.079457691533783</v>
      </c>
      <c r="BY133" s="2">
        <f>$A133*'Calcification Rates'!$F$46*'Calcification Rates'!$H$46</f>
        <v>53.133600000000008</v>
      </c>
      <c r="BZ133" s="2">
        <f>$A133*('Calcification Rates'!$F$46-'Calcification Rates'!$G$46)*('Calcification Rates'!$H$46-'Calcification Rates'!$I$46)</f>
        <v>40.980074999999999</v>
      </c>
      <c r="CA133" s="2">
        <f>$A133*('Calcification Rates'!$F$46+'Calcification Rates'!$G$46)*('Calcification Rates'!$H$46+'Calcification Rates'!$I$46)</f>
        <v>66.525075000000015</v>
      </c>
      <c r="CB133" s="2">
        <f>(2*'Calcification Rates'!$F$47*'Calcification Rates'!$H$47)+0.1*'Calcification Rates'!$F$47*(BL133+(2*'Calcification Rates'!$F$47))*'Calcification Rates'!$H$47</f>
        <v>45.947234158886069</v>
      </c>
      <c r="CC133" s="2">
        <f>(2*('Calcification Rates'!$F$47-'Calcification Rates'!$G$47)*('Calcification Rates'!$H$47-'Calcification Rates'!$I$47))+(0.1*('Calcification Rates'!$F$47-'Calcification Rates'!$G$47)*(BL133+(2*'Calcification Rates'!$F$47-'Calcification Rates'!$G$47)))*('Calcification Rates'!$H$47-'Calcification Rates'!$I$47)</f>
        <v>26.852153299475376</v>
      </c>
      <c r="CD133" s="2">
        <f>(2*('Calcification Rates'!$F$47+'Calcification Rates'!$G$47)*('Calcification Rates'!$H$47+'Calcification Rates'!$I$47))+(0.1*('Calcification Rates'!$F$47+'Calcification Rates'!$G$47)*(BL133+(2*'Calcification Rates'!$F$47+'Calcification Rates'!$G$47)))*('Calcification Rates'!$H$47+'Calcification Rates'!$I$47)</f>
        <v>70.058843743540578</v>
      </c>
      <c r="CE133" s="2">
        <f>(2*'Calcification Rates'!$F$48*'Calcification Rates'!$H$48)+0.1*'Calcification Rates'!$F$48*($A133+(2*'Calcification Rates'!$F$48))*'Calcification Rates'!$H$48</f>
        <v>26.918090478569979</v>
      </c>
      <c r="CF133" s="2">
        <f>(2*('Calcification Rates'!$F$48-'Calcification Rates'!$G$48)*('Calcification Rates'!$H$48-'Calcification Rates'!$I$48))+(0.1*('Calcification Rates'!$F$48-'Calcification Rates'!$G$48)*($A133+(2*'Calcification Rates'!$F$48-'Calcification Rates'!$G$48)))*('Calcification Rates'!$H$48-'Calcification Rates'!$I$48)</f>
        <v>15.717587075108797</v>
      </c>
      <c r="CG133" s="2">
        <f>(2*('Calcification Rates'!$F$48+'Calcification Rates'!$G$48)*('Calcification Rates'!$H$48+'Calcification Rates'!$I$48))+(0.1*('Calcification Rates'!$F$48+'Calcification Rates'!$G$48)*($A133+(2*'Calcification Rates'!$F$48+'Calcification Rates'!$G$48)))*('Calcification Rates'!$H$48+'Calcification Rates'!$I$48)</f>
        <v>41.079457691533783</v>
      </c>
      <c r="CH133" s="2">
        <f>((((1-'Calcification Rates'!$J$52)*$A133)*'Calcification Rates'!$F$52*0.1)+('Calcification Rates'!$J$52*$A133*'Calcification Rates'!$F$52))*'Calcification Rates'!$H$52</f>
        <v>290.12159707999996</v>
      </c>
      <c r="CI133" s="2">
        <f>((((1-'Calcification Rates'!$J$52)*$A133)*(('Calcification Rates'!$F$52-'Calcification Rates'!$G$52)*0.1))+('Calcification Rates'!$J$52*$A133*('Calcification Rates'!$F$52-'Calcification Rates'!$G$52)))*('Calcification Rates'!$H$52-'Calcification Rates'!$I$52)</f>
        <v>189.91767809374116</v>
      </c>
      <c r="CJ133" s="2">
        <f>((((1-'Calcification Rates'!$J$52)*$A133)*(('Calcification Rates'!$F$52+'Calcification Rates'!$G$52)*0.1))+('Calcification Rates'!$J$52*$A133*('Calcification Rates'!$F$52+'Calcification Rates'!$G$52)))*('Calcification Rates'!$H$52+'Calcification Rates'!$I$52)</f>
        <v>410.45673924903275</v>
      </c>
      <c r="CK133" s="2">
        <f>((((1-'Calcification Rates'!$J$53)*$A133)*'Calcification Rates'!$F$53*0.1)+('Calcification Rates'!$J$53*$A133*'Calcification Rates'!$F$53))*'Calcification Rates'!$H$53</f>
        <v>347.18463787672738</v>
      </c>
      <c r="CL133" s="2">
        <f>((((1-'Calcification Rates'!$J$53)*$A133)*(('Calcification Rates'!$F$53-'Calcification Rates'!$G$53)*0.1))+('Calcification Rates'!$J$53*$A133*('Calcification Rates'!$F$53-'Calcification Rates'!$G$53)))*('Calcification Rates'!$H$53-'Calcification Rates'!$I$53)</f>
        <v>240.28156356038073</v>
      </c>
      <c r="CM133" s="2">
        <f>((((1-'Calcification Rates'!$J$53)*$A133)*(('Calcification Rates'!$F$53+'Calcification Rates'!$G$53)*0.1))+('Calcification Rates'!$J$53*$A133*('Calcification Rates'!$F$53+'Calcification Rates'!$G$53)))*('Calcification Rates'!$H$53+'Calcification Rates'!$I$53)</f>
        <v>473.64747048804441</v>
      </c>
      <c r="CN133" s="2">
        <f>((((1-'Calcification Rates'!$J$54)*$A133)*'Calcification Rates'!$F$54*0.1)+('Calcification Rates'!$J$54*$A133*'Calcification Rates'!$F$54))*'Calcification Rates'!$H$54</f>
        <v>296.00237647829533</v>
      </c>
      <c r="CO133" s="2">
        <f>((((1-'Calcification Rates'!$J$54)*$A133)*(('Calcification Rates'!$F$54-'Calcification Rates'!$G$54)*0.1))+('Calcification Rates'!$J$54*$A133*('Calcification Rates'!$F$54-'Calcification Rates'!$G$54)))*('Calcification Rates'!$H$54-'Calcification Rates'!$I$54)</f>
        <v>211.7122705933499</v>
      </c>
      <c r="CP133" s="2">
        <f>((((1-'Calcification Rates'!$J$54)*$A133)*(('Calcification Rates'!$F$54+'Calcification Rates'!$G$54)*0.1))+('Calcification Rates'!$J$54*$A133*('Calcification Rates'!$F$54+'Calcification Rates'!$G$54)))*('Calcification Rates'!$H$54+'Calcification Rates'!$I$54)</f>
        <v>393.69010771452116</v>
      </c>
      <c r="CQ133" s="2">
        <f>((((1-'Calcification Rates'!$J$55)*$A133)*'Calcification Rates'!$F$55*0.1)+('Calcification Rates'!$J$55*$A133*'Calcification Rates'!$F$55))*'Calcification Rates'!$H$55</f>
        <v>296.02501406197922</v>
      </c>
      <c r="CR133" s="2">
        <f>((((1-'Calcification Rates'!$J$55)*$A133)*(('Calcification Rates'!$F$55-'Calcification Rates'!$G$55)*0.1))+('Calcification Rates'!$J$55*$A133*('Calcification Rates'!$F$55-'Calcification Rates'!$G$55)))*('Calcification Rates'!$H$55-'Calcification Rates'!$I$55)</f>
        <v>216.31318012122193</v>
      </c>
      <c r="CS133" s="2">
        <f>((((1-'Calcification Rates'!$J$55)*$A133)*(('Calcification Rates'!$F$55+'Calcification Rates'!$G$55)*0.1))+('Calcification Rates'!$J$55*$A133*('Calcification Rates'!$F$55+'Calcification Rates'!$G$55)))*('Calcification Rates'!$H$55+'Calcification Rates'!$I$55)</f>
        <v>387.85892696361537</v>
      </c>
      <c r="CT133" s="2">
        <f>((((1-'Calcification Rates'!$J$56)*$A133)*'Calcification Rates'!$F$56*0.1)+('Calcification Rates'!$J$56*$A133*'Calcification Rates'!$F$56))*'Calcification Rates'!$H$56</f>
        <v>285.92929621666661</v>
      </c>
      <c r="CU133" s="2">
        <f>((((1-'Calcification Rates'!$J$56)*$A133)*(('Calcification Rates'!$F$56-'Calcification Rates'!$G$56)*0.1))+('Calcification Rates'!$J$56*$A133*('Calcification Rates'!$F$56-'Calcification Rates'!$G$56)))*('Calcification Rates'!$H$56-'Calcification Rates'!$I$56)</f>
        <v>211.87201669435936</v>
      </c>
      <c r="CV133" s="2">
        <f>((((1-'Calcification Rates'!$J$56)*$A133)*(('Calcification Rates'!$F$56+'Calcification Rates'!$G$56)*0.1))+('Calcification Rates'!$J$56*$A133*('Calcification Rates'!$F$56+'Calcification Rates'!$G$56)))*('Calcification Rates'!$H$56+'Calcification Rates'!$I$56)</f>
        <v>370.87772763644119</v>
      </c>
      <c r="CW133" s="2">
        <f>((((1-'Calcification Rates'!$J$57)*$A133)*'Calcification Rates'!$F$57*0.1)+('Calcification Rates'!$J$57*$A133*'Calcification Rates'!$F$57))*'Calcification Rates'!$H$57</f>
        <v>292.42768931249998</v>
      </c>
      <c r="CX133" s="2">
        <f>((((1-'Calcification Rates'!$J$57)*$A133)*(('Calcification Rates'!$F$57-'Calcification Rates'!$G$57)*0.1))+('Calcification Rates'!$J$57*$A133*('Calcification Rates'!$F$57-'Calcification Rates'!$G$57)))*('Calcification Rates'!$H$57-'Calcification Rates'!$I$57)</f>
        <v>191.49970739682479</v>
      </c>
      <c r="CY133" s="2">
        <f>((((1-'Calcification Rates'!$J$57)*$A133)*(('Calcification Rates'!$F$57+'Calcification Rates'!$G$57)*0.1))+('Calcification Rates'!$J$57*$A133*('Calcification Rates'!$F$57+'Calcification Rates'!$G$57)))*('Calcification Rates'!$H$57+'Calcification Rates'!$I$57)</f>
        <v>411.50759105728736</v>
      </c>
      <c r="CZ133" s="2">
        <f>((((1-'Calcification Rates'!$J$58)*$A133)*'Calcification Rates'!$F$58*0.1)+('Calcification Rates'!$J$58*$A133*'Calcification Rates'!$F$58))*'Calcification Rates'!$H$58</f>
        <v>296.00237647829533</v>
      </c>
      <c r="DA133" s="2">
        <f>((((1-'Calcification Rates'!$J$58)*$A133)*(('Calcification Rates'!$F$58-'Calcification Rates'!$G$58)*0.1))+('Calcification Rates'!$J$58*$A133*('Calcification Rates'!$F$58-'Calcification Rates'!$G$58)))*('Calcification Rates'!$H$58-'Calcification Rates'!$I$58)</f>
        <v>211.7122705933499</v>
      </c>
      <c r="DB133" s="2">
        <f>((((1-'Calcification Rates'!$J$58)*$A133)*(('Calcification Rates'!$F$58+'Calcification Rates'!$G$58)*0.1))+('Calcification Rates'!$J$58*$A133*('Calcification Rates'!$F$58+'Calcification Rates'!$G$58)))*('Calcification Rates'!$H$58+'Calcification Rates'!$I$58)</f>
        <v>393.69010771452116</v>
      </c>
      <c r="DC133" s="2">
        <f>((((1-'Calcification Rates'!$J$59)*$A133)*'Calcification Rates'!$F$59*0.1)+('Calcification Rates'!$J$59*$A133*'Calcification Rates'!$F$59))*'Calcification Rates'!$H$59</f>
        <v>245.38193735999999</v>
      </c>
      <c r="DD133" s="2">
        <f>((((1-'Calcification Rates'!$J$59)*$A133)*(('Calcification Rates'!$F$59-'Calcification Rates'!$G$59)*0.1))+('Calcification Rates'!$J$59*$A133*('Calcification Rates'!$F$59-'Calcification Rates'!$G$59)))*('Calcification Rates'!$H$59-'Calcification Rates'!$I$59)</f>
        <v>190.35501269999997</v>
      </c>
      <c r="DE133" s="2">
        <f>((((1-'Calcification Rates'!$J$59)*$A133)*(('Calcification Rates'!$F$59+'Calcification Rates'!$G$59)*0.1))+('Calcification Rates'!$J$59*$A133*('Calcification Rates'!$F$59+'Calcification Rates'!$G$59)))*('Calcification Rates'!$H$59+'Calcification Rates'!$I$59)</f>
        <v>305.62671516</v>
      </c>
      <c r="DF133" s="2">
        <f>((((1-'Calcification Rates'!$J$60)*$A133)*'Calcification Rates'!$F$60*0.1)+('Calcification Rates'!$J$60*$A133*'Calcification Rates'!$F$60))*'Calcification Rates'!$H$60</f>
        <v>318.79195232926827</v>
      </c>
      <c r="DG133" s="2">
        <f>((((1-'Calcification Rates'!$J$60)*$A133)*(('Calcification Rates'!$F$60-'Calcification Rates'!$G$60)*0.1))+('Calcification Rates'!$J$60*$A133*('Calcification Rates'!$F$60-'Calcification Rates'!$G$60)))*('Calcification Rates'!$H$60-'Calcification Rates'!$I$60)</f>
        <v>243.56082768700134</v>
      </c>
      <c r="DH133" s="2">
        <f>((((1-'Calcification Rates'!$J$60)*$A133)*(('Calcification Rates'!$F$60+'Calcification Rates'!$G$60)*0.1))+('Calcification Rates'!$J$60*$A133*('Calcification Rates'!$F$60+'Calcification Rates'!$G$60)))*('Calcification Rates'!$H$60+'Calcification Rates'!$I$60)</f>
        <v>403.83916645108582</v>
      </c>
      <c r="DI133" s="2">
        <f>((((1-'Calcification Rates'!$J$61)*$A133)*'Calcification Rates'!$F$61*0.1)+('Calcification Rates'!$J$61*$A133*'Calcification Rates'!$F$61))*'Calcification Rates'!$H$61</f>
        <v>296.00237647829533</v>
      </c>
      <c r="DJ133" s="2">
        <f>((((1-'Calcification Rates'!$J$61)*$A133)*(('Calcification Rates'!$F$61-'Calcification Rates'!$G$61)*0.1))+('Calcification Rates'!$J$61*$A133*('Calcification Rates'!$F$61-'Calcification Rates'!$G$61)))*('Calcification Rates'!$H$61-'Calcification Rates'!$I$61)</f>
        <v>211.7122705933499</v>
      </c>
      <c r="DK133" s="2">
        <f>((((1-'Calcification Rates'!$J$61)*$A133)*(('Calcification Rates'!$F$61+'Calcification Rates'!$G$61)*0.1))+('Calcification Rates'!$J$61*$A133*('Calcification Rates'!$F$61+'Calcification Rates'!$G$61)))*('Calcification Rates'!$H$61+'Calcification Rates'!$I$61)</f>
        <v>393.69010771452116</v>
      </c>
      <c r="DL133" s="2">
        <f>(2*'Calcification Rates'!$F$62*'Calcification Rates'!$H$62)+0.1*'Calcification Rates'!$F$62*(CV133+(2*'Calcification Rates'!$F$62))*'Calcification Rates'!$H$62</f>
        <v>69.003304895515726</v>
      </c>
      <c r="DM133" s="2">
        <f>(2*('Calcification Rates'!$F$62-'Calcification Rates'!$G$62)*('Calcification Rates'!$H$62-'Calcification Rates'!$I$62))+(0.1*('Calcification Rates'!$F$62-'Calcification Rates'!$G$62)*(CV133+(2*'Calcification Rates'!$F$62-'Calcification Rates'!$G$62)))*('Calcification Rates'!$H$62-'Calcification Rates'!$I$62)</f>
        <v>40.343004532904018</v>
      </c>
      <c r="DN133" s="2">
        <f>(2*('Calcification Rates'!$F$62+'Calcification Rates'!$G$62)*('Calcification Rates'!$H$62+'Calcification Rates'!$I$62))+(0.1*('Calcification Rates'!$F$62+'Calcification Rates'!$G$62)*(CV133+(2*'Calcification Rates'!$F$62+'Calcification Rates'!$G$62)))*('Calcification Rates'!$H$62+'Calcification Rates'!$I$62)</f>
        <v>105.17081651246285</v>
      </c>
      <c r="DO133" s="2">
        <f>((((((((($A133*2)/PI())/2)+'Calcification Rates'!$F$63)^2)*PI())/2))-((((((($A133*2)/PI())/2)^2)*PI())/2)))*'Calcification Rates'!$H$63</f>
        <v>138.9172676488144</v>
      </c>
      <c r="DP133" s="2">
        <f>((((((((($A133*2)/PI())/2)+('Calcification Rates'!$F$63-'Calcification Rates'!$G$63))^2)*PI())/2))-((((((($A133*2)/PI())/2)^2)*PI())/2)))*('Calcification Rates'!$H$63-'Calcification Rates'!$I$63)</f>
        <v>102.42345679050267</v>
      </c>
      <c r="DQ133" s="2">
        <f>((((((((($A133*2)/PI())/2)+('Calcification Rates'!$F$63+'Calcification Rates'!$G$63))^2)*PI())/2))-((((((($A133*2)/PI())/2)^2)*PI())/2)))*('Calcification Rates'!$H$63+'Calcification Rates'!$I$63)</f>
        <v>179.44051380897434</v>
      </c>
      <c r="DR133" s="2">
        <f>(2*'Calcification Rates'!$F$64*'Calcification Rates'!$H$64)+0.1*'Calcification Rates'!$F$64*($A133+(2*'Calcification Rates'!$F$64))*'Calcification Rates'!$H$64</f>
        <v>26.918090478569979</v>
      </c>
      <c r="DS133" s="2">
        <f>(2*('Calcification Rates'!$F$64-'Calcification Rates'!$G$64)*('Calcification Rates'!$H$64-'Calcification Rates'!$I$64))+(0.1*('Calcification Rates'!$F$64-'Calcification Rates'!$G$64)*($A133+(2*'Calcification Rates'!$F$64-'Calcification Rates'!$G$64)))*('Calcification Rates'!$H$64-'Calcification Rates'!$I$64)</f>
        <v>15.717587075108797</v>
      </c>
      <c r="DT133" s="2">
        <f>(2*('Calcification Rates'!$F$64+'Calcification Rates'!$G$64)*('Calcification Rates'!$H$64+'Calcification Rates'!$I$64))+(0.1*('Calcification Rates'!$F$64+'Calcification Rates'!$G$64)*($A133+(2*'Calcification Rates'!$F$64+'Calcification Rates'!$G$64)))*('Calcification Rates'!$H$64+'Calcification Rates'!$I$64)</f>
        <v>41.079457691533783</v>
      </c>
      <c r="DU133" s="2">
        <f>((((((((($A133*2)/PI())/2)+'Calcification Rates'!$F$65)^2)*PI())/2))-((((((($A133*2)/PI())/2)^2)*PI())/2)))*'Calcification Rates'!$H$65</f>
        <v>138.9172676488144</v>
      </c>
      <c r="DV133" s="2">
        <f>((((((((($A133*2)/PI())/2)+('Calcification Rates'!$F$65-'Calcification Rates'!$G$65))^2)*PI())/2))-((((((($A133*2)/PI())/2)^2)*PI())/2)))*('Calcification Rates'!$H$65-'Calcification Rates'!$I$65)</f>
        <v>102.42345679050267</v>
      </c>
      <c r="DW133" s="2">
        <f>((((((((($A133*2)/PI())/2)+('Calcification Rates'!$F$65+'Calcification Rates'!$G$65))^2)*PI())/2))-((((((($A133*2)/PI())/2)^2)*PI())/2)))*('Calcification Rates'!$H$65+'Calcification Rates'!$I$65)</f>
        <v>179.44051380897434</v>
      </c>
      <c r="DX133" s="2">
        <f>(2*'Calcification Rates'!$F$66*'Calcification Rates'!$H$66)+0.1*'Calcification Rates'!$F$66*(DH133+(2*'Calcification Rates'!$F$66))*'Calcification Rates'!$H$66</f>
        <v>74.786206183074114</v>
      </c>
      <c r="DY133" s="2">
        <f>(2*('Calcification Rates'!$F$66-'Calcification Rates'!$G$66)*('Calcification Rates'!$H$66-'Calcification Rates'!$I$66))+(0.1*('Calcification Rates'!$F$66-'Calcification Rates'!$G$66)*(DH133+(2*'Calcification Rates'!$F$66-'Calcification Rates'!$G$66)))*('Calcification Rates'!$H$66-'Calcification Rates'!$I$66)</f>
        <v>43.726766747170103</v>
      </c>
      <c r="DZ133" s="2">
        <f>(2*('Calcification Rates'!$F$66+'Calcification Rates'!$G$66)*('Calcification Rates'!$H$66+'Calcification Rates'!$I$66))+(0.1*('Calcification Rates'!$F$66+'Calcification Rates'!$G$66)*(DH133+(2*'Calcification Rates'!$F$66+'Calcification Rates'!$G$66)))*('Calcification Rates'!$H$66+'Calcification Rates'!$I$66)</f>
        <v>113.97756744819482</v>
      </c>
      <c r="EA133" s="2">
        <f>((((((((($A133*2)/PI())/2)+'Calcification Rates'!$F$67)^2)*PI())/2))-((((((($A133*2)/PI())/2)^2)*PI())/2)))*'Calcification Rates'!$H$67</f>
        <v>138.9172676488144</v>
      </c>
      <c r="EB133" s="2">
        <f>((((((((($A133*2)/PI())/2)+('Calcification Rates'!$F$67-'Calcification Rates'!$G$67))^2)*PI())/2))-((((((($A133*2)/PI())/2)^2)*PI())/2)))*('Calcification Rates'!$H$67-'Calcification Rates'!$I$67)</f>
        <v>102.42345679050267</v>
      </c>
      <c r="EC133" s="2">
        <f>((((((((($A133*2)/PI())/2)+('Calcification Rates'!$F$67+'Calcification Rates'!$G$67))^2)*PI())/2))-((((((($A133*2)/PI())/2)^2)*PI())/2)))*('Calcification Rates'!$H$67+'Calcification Rates'!$I$67)</f>
        <v>179.44051380897434</v>
      </c>
      <c r="ED133" s="2">
        <f>((((((((($A133*2)/PI())/2)+'Calcification Rates'!$F$68)^2)*PI())/2))-((((((($A133*2)/PI())/2)^2)*PI())/2)))*'Calcification Rates'!$H$68</f>
        <v>138.9172676488144</v>
      </c>
      <c r="EE133" s="2">
        <f>((((((((($A133*2)/PI())/2)+('Calcification Rates'!$F$68-'Calcification Rates'!$G$68))^2)*PI())/2))-((((((($A133*2)/PI())/2)^2)*PI())/2)))*('Calcification Rates'!$H$68-'Calcification Rates'!$I$68)</f>
        <v>102.42345679050267</v>
      </c>
      <c r="EF133" s="2">
        <f>((((((((($A133*2)/PI())/2)+('Calcification Rates'!$F$68+'Calcification Rates'!$G$68))^2)*PI())/2))-((((((($A133*2)/PI())/2)^2)*PI())/2)))*('Calcification Rates'!$H$68+'Calcification Rates'!$I$68)</f>
        <v>179.44051380897434</v>
      </c>
      <c r="EG133" s="2">
        <f>((((1-'Calcification Rates'!$J$69)*$A133)*'Calcification Rates'!$F$69*0.1)+('Calcification Rates'!$J$69*$A133*'Calcification Rates'!$F$69))*'Calcification Rates'!$H$69</f>
        <v>40.207430450000004</v>
      </c>
      <c r="EH133" s="2">
        <f>((((1-'Calcification Rates'!$J$69)*EC133)*(('Calcification Rates'!$F$69-'Calcification Rates'!$G$69)*0.1))+('Calcification Rates'!$J$69*EC133*('Calcification Rates'!$F$69-'Calcification Rates'!$G$69)))*('Calcification Rates'!$H$69-'Calcification Rates'!$I$69)</f>
        <v>40.698493740865793</v>
      </c>
      <c r="EI133" s="2">
        <f>((((1-'Calcification Rates'!$J$69)*EC133)*(('Calcification Rates'!$F$69+'Calcification Rates'!$G$69)*0.1))+('Calcification Rates'!$J$69*EC133*('Calcification Rates'!$F$69+'Calcification Rates'!$G$69)))*('Calcification Rates'!$H$69+'Calcification Rates'!$I$69)</f>
        <v>70.98104555901044</v>
      </c>
      <c r="EJ133" s="2">
        <f>(2*'Calcification Rates'!$F$70*'Calcification Rates'!$H$70)+0.1*'Calcification Rates'!$F$70*(DT133+(2*'Calcification Rates'!$F$70))*'Calcification Rates'!$H$70</f>
        <v>11.142030980143485</v>
      </c>
      <c r="EK133" s="2">
        <f>(2*('Calcification Rates'!$F$70-'Calcification Rates'!$G$70)*('Calcification Rates'!$H$70-'Calcification Rates'!$I$70))+(0.1*('Calcification Rates'!$F$70-'Calcification Rates'!$G$70)*(DT133+(2*'Calcification Rates'!$F$70-'Calcification Rates'!$G$70)))*('Calcification Rates'!$H$70-'Calcification Rates'!$I$70)</f>
        <v>6.4865054144830996</v>
      </c>
      <c r="EL133" s="2">
        <f>(2*('Calcification Rates'!$F$70+'Calcification Rates'!$G$70)*('Calcification Rates'!$H$70+'Calcification Rates'!$I$70))+(0.1*('Calcification Rates'!$F$70+'Calcification Rates'!$G$70)*(DT133+(2*'Calcification Rates'!$F$70+'Calcification Rates'!$G$70)))*('Calcification Rates'!$H$70+'Calcification Rates'!$I$70)</f>
        <v>17.05417698185888</v>
      </c>
      <c r="EM133" s="2">
        <f>((((1-'Calcification Rates'!$J$71)*$A133)*'Calcification Rates'!$F$71*0.1)+('Calcification Rates'!$J$71*$A133*'Calcification Rates'!$F$71))*'Calcification Rates'!$H$71</f>
        <v>296.00237647829533</v>
      </c>
      <c r="EN133" s="2">
        <f>((((1-'Calcification Rates'!$J$71)*$A133)*(('Calcification Rates'!$F$71-'Calcification Rates'!$G$71)*0.1))+('Calcification Rates'!$J$71*$A133*('Calcification Rates'!$F$71-'Calcification Rates'!$G$71)))*('Calcification Rates'!$H$71-'Calcification Rates'!$I$71)</f>
        <v>211.7122705933499</v>
      </c>
      <c r="EO133" s="2">
        <f>((((1-'Calcification Rates'!$J$71)*$A133)*(('Calcification Rates'!$F$71+'Calcification Rates'!$G$71)*0.1))+('Calcification Rates'!$J$71*$A133*('Calcification Rates'!$F$71+'Calcification Rates'!$G$71)))*('Calcification Rates'!$H$71+'Calcification Rates'!$I$71)</f>
        <v>393.69010771452116</v>
      </c>
      <c r="EP133" s="2">
        <f>(2*'Calcification Rates'!$F$72*'Calcification Rates'!$H$72)+0.1*'Calcification Rates'!$F$72*($A133+(2*'Calcification Rates'!$F$72))*'Calcification Rates'!$H$72</f>
        <v>26.918090478569979</v>
      </c>
      <c r="EQ133" s="2">
        <f>(2*('Calcification Rates'!$F$72-'Calcification Rates'!$G$72)*('Calcification Rates'!$H$72-'Calcification Rates'!$I$72))+(0.1*('Calcification Rates'!$F$72-'Calcification Rates'!$G$72)*($A133+(2*'Calcification Rates'!$F$72-'Calcification Rates'!$G$72)))*('Calcification Rates'!$H$72-'Calcification Rates'!$I$72)</f>
        <v>15.717587075108797</v>
      </c>
      <c r="ER133" s="2">
        <f>(2*('Calcification Rates'!$F$72+'Calcification Rates'!$G$72)*('Calcification Rates'!$H$72+'Calcification Rates'!$I$72))+(0.1*('Calcification Rates'!$F$72+'Calcification Rates'!$G$72)*($A133+(2*'Calcification Rates'!$F$72+'Calcification Rates'!$G$72)))*('Calcification Rates'!$H$72+'Calcification Rates'!$I$72)</f>
        <v>41.079457691533783</v>
      </c>
      <c r="ES133" s="2">
        <f>$A133*'Calcification Rates'!$F$73*'Calcification Rates'!$H$73</f>
        <v>176.85000000000002</v>
      </c>
      <c r="ET133" s="2">
        <f>$A133*('Calcification Rates'!$F$73-'Calcification Rates'!$G$73)*('Calcification Rates'!$H$73-'Calcification Rates'!$I$73)</f>
        <v>123.81989000000002</v>
      </c>
      <c r="EU133" s="2">
        <f>$A133*('Calcification Rates'!$F$73+'Calcification Rates'!$G$73)*('Calcification Rates'!$H$73+'Calcification Rates'!$I$73)</f>
        <v>239.26364000000004</v>
      </c>
      <c r="EV133" s="2">
        <f>(2*'Calcification Rates'!$F$74*'Calcification Rates'!$H$74)+0.1*'Calcification Rates'!$F$74*($A133+(2*'Calcification Rates'!$F$74))*'Calcification Rates'!$H$74</f>
        <v>26.918090478569979</v>
      </c>
      <c r="EW133" s="2">
        <f>(2*('Calcification Rates'!$F$74-'Calcification Rates'!$G$74)*('Calcification Rates'!$H$74-'Calcification Rates'!$I$74))+(0.1*('Calcification Rates'!$F$74-'Calcification Rates'!$G$74)*($A133+(2*'Calcification Rates'!$F$74-'Calcification Rates'!$G$74)))*('Calcification Rates'!$H$74-'Calcification Rates'!$I$74)</f>
        <v>15.717587075108797</v>
      </c>
      <c r="EX133" s="2">
        <f>(2*('Calcification Rates'!$F$74+'Calcification Rates'!$G$74)*('Calcification Rates'!$H$74+'Calcification Rates'!$I$74))+(0.1*('Calcification Rates'!$F$74+'Calcification Rates'!$G$74)*($A133+(2*'Calcification Rates'!$F$74+'Calcification Rates'!$G$74)))*('Calcification Rates'!$H$74+'Calcification Rates'!$I$74)</f>
        <v>41.079457691533783</v>
      </c>
      <c r="EY133" s="2">
        <f>$A133*'Calcification Rates'!$F$75*'Calcification Rates'!$H$75</f>
        <v>110.44870217687077</v>
      </c>
      <c r="EZ133" s="2">
        <f>$A133*('Calcification Rates'!$F$75-'Calcification Rates'!$G$75)*('Calcification Rates'!$H$75-'Calcification Rates'!$I$75)</f>
        <v>85.739645593520024</v>
      </c>
      <c r="FA133" s="2">
        <f>$A133*('Calcification Rates'!$F$75+'Calcification Rates'!$G$75)*('Calcification Rates'!$H$75+'Calcification Rates'!$I$75)</f>
        <v>138.03131802733449</v>
      </c>
      <c r="FB133" s="2">
        <f>((((1-'Calcification Rates'!$J$76)*$A133)*'Calcification Rates'!$F$76*0.1)+('Calcification Rates'!$J$76*$A133*'Calcification Rates'!$F$76))*'Calcification Rates'!$H$76</f>
        <v>75.62106</v>
      </c>
      <c r="FC133" s="2">
        <f>((((1-'Calcification Rates'!$J$76)*$A133)*(('Calcification Rates'!$F$76-'Calcification Rates'!$G$76)*0.1))+('Calcification Rates'!$J$76*$A133*('Calcification Rates'!$F$76-'Calcification Rates'!$G$76)))*('Calcification Rates'!$H$76-'Calcification Rates'!$I$76)</f>
        <v>52.928020128</v>
      </c>
      <c r="FD133" s="2">
        <f>((((1-'Calcification Rates'!$J$76)*$A133)*(('Calcification Rates'!$F$76+'Calcification Rates'!$G$76)*0.1))+('Calcification Rates'!$J$76*$A133*('Calcification Rates'!$F$76+'Calcification Rates'!$G$76)))*('Calcification Rates'!$H$76+'Calcification Rates'!$I$76)</f>
        <v>102.33377932800001</v>
      </c>
      <c r="FE133" s="113">
        <f>$A133*'Calcification Rates'!$F$77*'Calcification Rates'!$H$77</f>
        <v>231.87</v>
      </c>
      <c r="FF133" s="113">
        <f>$A133*('Calcification Rates'!$F$77-'Calcification Rates'!$G$77)*('Calcification Rates'!$H$77-'Calcification Rates'!$I$77)</f>
        <v>162.03390000000002</v>
      </c>
      <c r="FG133" s="113">
        <f>$A133*('Calcification Rates'!$F$77+'Calcification Rates'!$G$77)*('Calcification Rates'!$H$77+'Calcification Rates'!$I$77)</f>
        <v>314.13800000000009</v>
      </c>
      <c r="FH133" s="113">
        <f>$A133*'Calcification Rates'!$F$81*'Calcification Rates'!$H$81</f>
        <v>23.317999999999998</v>
      </c>
      <c r="FI133" s="113">
        <f>$A133*('Calcification Rates'!$F$81-'Calcification Rates'!$G$81)*('Calcification Rates'!$H$81-'Calcification Rates'!$I$81)</f>
        <v>13.231</v>
      </c>
      <c r="FJ133" s="113">
        <f>$A133*('Calcification Rates'!$F$81+'Calcification Rates'!$G$81)*('Calcification Rates'!$H$81+'Calcification Rates'!$I$81)</f>
        <v>33.405000000000001</v>
      </c>
      <c r="FK133" s="113">
        <f>$A133*'Calcification Rates'!$F$84*'Calcification Rates'!$H$84</f>
        <v>23.317999999999998</v>
      </c>
      <c r="FL133" s="113">
        <f>$A133*('Calcification Rates'!$F$84-'Calcification Rates'!$G$84)*('Calcification Rates'!$H$84-'Calcification Rates'!$I$84)</f>
        <v>13.231</v>
      </c>
      <c r="FM133" s="113">
        <f>$A133*('Calcification Rates'!$F$84+'Calcification Rates'!$G$84)*('Calcification Rates'!$H$84+'Calcification Rates'!$I$84)</f>
        <v>33.405000000000001</v>
      </c>
    </row>
    <row r="134" spans="1:169" x14ac:dyDescent="0.3">
      <c r="A134" s="1">
        <v>132</v>
      </c>
      <c r="B134" s="2">
        <f>((((1-'Calcification Rates'!$J$11)*A134)*'Calcification Rates'!$F$11*0.1)+('Calcification Rates'!$J$11*A134*'Calcification Rates'!$F$11))*'Calcification Rates'!$H$11</f>
        <v>298.26193660408393</v>
      </c>
      <c r="C134" s="2">
        <f>((((1-'Calcification Rates'!$J$11)*A134)*(('Calcification Rates'!$F$11-'Calcification Rates'!$G$11)*0.1))+('Calcification Rates'!$J$11*A134*('Calcification Rates'!$F$11-'Calcification Rates'!$G$11)))*('Calcification Rates'!$H$11-'Calcification Rates'!$I$11)</f>
        <v>213.3283947963526</v>
      </c>
      <c r="D134" s="2">
        <f>((((1-'Calcification Rates'!$J$11)*A134)*(('Calcification Rates'!$F$11+'Calcification Rates'!$G$11)*0.1))+('Calcification Rates'!$J$11*A134*('Calcification Rates'!$F$11+'Calcification Rates'!$G$11)))*('Calcification Rates'!$H$11+'Calcification Rates'!$I$11)</f>
        <v>396.69537571234196</v>
      </c>
      <c r="E134" s="2">
        <f>((((1-'Calcification Rates'!$J$12)*A134)*'Calcification Rates'!$F$12*0.1)+('Calcification Rates'!$J$12*A134*'Calcification Rates'!$F$12))*'Calcification Rates'!$H$12</f>
        <v>51.783905479547407</v>
      </c>
      <c r="F134" s="2">
        <f>((((1-'Calcification Rates'!$J$12)*A134)*(('Calcification Rates'!$F$12-'Calcification Rates'!$G$12)*0.1))+('Calcification Rates'!$J$12*A134*('Calcification Rates'!$F$12-'Calcification Rates'!$G$12)))*('Calcification Rates'!$H$12-'Calcification Rates'!$I$12)</f>
        <v>39.042560413421597</v>
      </c>
      <c r="G134" s="2">
        <f>((((1-'Calcification Rates'!$J$12)*A134)*(('Calcification Rates'!$F$12+'Calcification Rates'!$G$12)*0.1))+('Calcification Rates'!$J$12*A134*('Calcification Rates'!$F$12+'Calcification Rates'!$G$12)))*('Calcification Rates'!$H$12+'Calcification Rates'!$I$12)</f>
        <v>66.14928221342312</v>
      </c>
      <c r="H134" s="2">
        <f>(2*'Calcification Rates'!$F$13*'Calcification Rates'!$H$13)+0.1*'Calcification Rates'!$F$13*(A134+(2*'Calcification Rates'!$F$13))*'Calcification Rates'!$H$13</f>
        <v>27.093534922002135</v>
      </c>
      <c r="I134" s="2">
        <f>(2*('Calcification Rates'!$F$13-'Calcification Rates'!$G$13)*('Calcification Rates'!$H$13-'Calcification Rates'!$I$13))+(0.1*('Calcification Rates'!$F$13-'Calcification Rates'!$G$13)*(A134+(2*'Calcification Rates'!$F$13-'Calcification Rates'!$G$13)))*('Calcification Rates'!$H$13-'Calcification Rates'!$I$13)</f>
        <v>15.820245282273063</v>
      </c>
      <c r="J134" s="2">
        <f>(2*('Calcification Rates'!$F$13+'Calcification Rates'!$G$13)*('Calcification Rates'!$H$13+'Calcification Rates'!$I$13))+(0.1*('Calcification Rates'!$F$13+'Calcification Rates'!$G$13)*(A134+(2*'Calcification Rates'!$F$13+'Calcification Rates'!$G$13)))*('Calcification Rates'!$H$13+'Calcification Rates'!$I$13)</f>
        <v>41.346641141420662</v>
      </c>
      <c r="K134" s="2">
        <f>(2*'Calcification Rates'!$F$14*'Calcification Rates'!$H$14)+0.1*'Calcification Rates'!$F$14*(A134+(2*'Calcification Rates'!$F$14))*'Calcification Rates'!$H$14</f>
        <v>50.2160940783548</v>
      </c>
      <c r="L134" s="2">
        <f>(2*('Calcification Rates'!$F$14-'Calcification Rates'!$G$14)*('Calcification Rates'!$H$14-'Calcification Rates'!$I$14))+(0.1*('Calcification Rates'!$F$14-'Calcification Rates'!$G$14)*(A134+(2*'Calcification Rates'!$F$14-'Calcification Rates'!$G$14)))*('Calcification Rates'!$H$14-'Calcification Rates'!$I$14)</f>
        <v>31.428601755741653</v>
      </c>
      <c r="M134" s="2">
        <f>(2*('Calcification Rates'!$F$14+'Calcification Rates'!$G$14)*('Calcification Rates'!$H$14+'Calcification Rates'!$I$14))+(0.1*('Calcification Rates'!$F$14+'Calcification Rates'!$G$14)*(A134+(2*'Calcification Rates'!$F$14+'Calcification Rates'!$G$14)))*('Calcification Rates'!$H$14+'Calcification Rates'!$I$14)</f>
        <v>73.427247682740372</v>
      </c>
      <c r="N134" s="2">
        <f>((((((((($A134*2)/PI())/2)+'Calcification Rates'!$F$15)^2)*PI())/2))-((((((($A134*2)/PI())/2)^2)*PI())/2)))*'Calcification Rates'!$H$15</f>
        <v>163.4188876171963</v>
      </c>
      <c r="O134" s="2">
        <f>((((((((($A134*2)/PI())/2)+('Calcification Rates'!$F$15-'Calcification Rates'!$G$15))^2)*PI())/2))-((((((($A134*2)/PI())/2)^2)*PI())/2)))*('Calcification Rates'!$H$15-'Calcification Rates'!$I$15)</f>
        <v>124.90938543188709</v>
      </c>
      <c r="P134" s="2">
        <f>((((((((($A134*2)/PI())/2)+('Calcification Rates'!$F$15+'Calcification Rates'!$G$15))^2)*PI())/2))-((((((($A134*2)/PI())/2)^2)*PI())/2)))*('Calcification Rates'!$H$15+'Calcification Rates'!$I$15)</f>
        <v>206.64886510302853</v>
      </c>
      <c r="Q134" s="2">
        <f>(2*'Calcification Rates'!$F$16*'Calcification Rates'!$H$16)+0.1*'Calcification Rates'!$F$16*(A134+(2*'Calcification Rates'!$F$16))*'Calcification Rates'!$H$16</f>
        <v>50.2160940783548</v>
      </c>
      <c r="R134" s="2">
        <f>(2*('Calcification Rates'!$F$16-'Calcification Rates'!$G$16)*('Calcification Rates'!$H$16-'Calcification Rates'!$I$16))+(0.1*('Calcification Rates'!$F$16-'Calcification Rates'!$G$16)*(A134+(2*'Calcification Rates'!$F$16-'Calcification Rates'!$G$16)))*('Calcification Rates'!$H$16-'Calcification Rates'!$I$16)</f>
        <v>31.428601755741653</v>
      </c>
      <c r="S134" s="2">
        <f>(2*('Calcification Rates'!$F$16+'Calcification Rates'!$G$16)*('Calcification Rates'!$H$16+'Calcification Rates'!$I$16))+(0.1*('Calcification Rates'!$F$16+'Calcification Rates'!$G$16)*(A134+(2*'Calcification Rates'!$F$16+'Calcification Rates'!$G$16)))*('Calcification Rates'!$H$16+'Calcification Rates'!$I$16)</f>
        <v>73.427247682740372</v>
      </c>
      <c r="T134" s="2">
        <f>$A134*'Calcification Rates'!$F$17*'Calcification Rates'!$H$17</f>
        <v>161.68580928625423</v>
      </c>
      <c r="U134" s="2">
        <f>$A134*('Calcification Rates'!$F$17-'Calcification Rates'!$G$17)*('Calcification Rates'!$H$17-'Calcification Rates'!$I$17)</f>
        <v>123.79690642123032</v>
      </c>
      <c r="V134" s="2">
        <f>$A134*('Calcification Rates'!$F$17+'Calcification Rates'!$G$17)*('Calcification Rates'!$H$17+'Calcification Rates'!$I$17)</f>
        <v>204.10746534468271</v>
      </c>
      <c r="W134" s="2">
        <f>$A134*'Calcification Rates'!$F$22*'Calcification Rates'!$H$22</f>
        <v>23.495999999999999</v>
      </c>
      <c r="X134" s="2">
        <f>$A134*('Calcification Rates'!$F$22-'Calcification Rates'!$G$22)*('Calcification Rates'!$H$22-'Calcification Rates'!$I$22)</f>
        <v>13.331999999999999</v>
      </c>
      <c r="Y134" s="2">
        <f>$A134*('Calcification Rates'!$F$22+'Calcification Rates'!$G$22)*('Calcification Rates'!$H$22+'Calcification Rates'!$I$22)</f>
        <v>33.660000000000004</v>
      </c>
      <c r="Z134" s="2">
        <f>((((((((($A134*2)/PI())/2)+'Calcification Rates'!$F$25)^2)*PI())/2))-((((((($A134*2)/PI())/2)^2)*PI())/2)))*'Calcification Rates'!$H$25</f>
        <v>244.04292029994215</v>
      </c>
      <c r="AA134" s="2">
        <f>((((((((($A134*2)/PI())/2)+('Calcification Rates'!$F$25-'Calcification Rates'!$G$25))^2)*PI())/2))-((((((($A134*2)/PI())/2)^2)*PI())/2)))*('Calcification Rates'!$H$25-'Calcification Rates'!$I$25)</f>
        <v>107.13550966779513</v>
      </c>
      <c r="AB134" s="2">
        <f>((((((((($A134*2)/PI())/2)+('Calcification Rates'!$F$25+'Calcification Rates'!$G$25))^2)*PI())/2))-((((((($A134*2)/PI())/2)^2)*PI())/2)))*('Calcification Rates'!$H$25+'Calcification Rates'!$I$25)</f>
        <v>382.59627593539489</v>
      </c>
      <c r="AC134" s="2">
        <f>((((((((($A134*2)/PI())/2)+'Calcification Rates'!$F$26)^2)*PI())/2))-((((((($A134*2)/PI())/2)^2)*PI())/2)))*'Calcification Rates'!$H$26</f>
        <v>244.04292029994215</v>
      </c>
      <c r="AD134" s="2">
        <f>((((((((($A134*2)/PI())/2)+('Calcification Rates'!$F$26-'Calcification Rates'!$G$26))^2)*PI())/2))-((((((($A134*2)/PI())/2)^2)*PI())/2)))*('Calcification Rates'!$H$26-'Calcification Rates'!$I$26)</f>
        <v>107.13550966779513</v>
      </c>
      <c r="AE134" s="2">
        <f>((((((((($A134*2)/PI())/2)+('Calcification Rates'!$F$26+'Calcification Rates'!$G$26))^2)*PI())/2))-((((((($A134*2)/PI())/2)^2)*PI())/2)))*('Calcification Rates'!$H$26+'Calcification Rates'!$I$26)</f>
        <v>382.59627593539489</v>
      </c>
      <c r="AF134" s="2">
        <f>((((((((($A134*2)/PI())/2)+'Calcification Rates'!$F$27)^2)*PI())/2))-((((((($A134*2)/PI())/2)^2)*PI())/2)))*'Calcification Rates'!$H$27</f>
        <v>244.04292029994215</v>
      </c>
      <c r="AG134" s="2">
        <f>((((((((($A134*2)/PI())/2)+('Calcification Rates'!$F$27-'Calcification Rates'!$G$27))^2)*PI())/2))-((((((($A134*2)/PI())/2)^2)*PI())/2)))*('Calcification Rates'!$H$27-'Calcification Rates'!$I$27)</f>
        <v>107.13550966779513</v>
      </c>
      <c r="AH134" s="2">
        <f>((((((((($A134*2)/PI())/2)+('Calcification Rates'!$F$27+'Calcification Rates'!$G$27))^2)*PI())/2))-((((((($A134*2)/PI())/2)^2)*PI())/2)))*('Calcification Rates'!$H$27+'Calcification Rates'!$I$27)</f>
        <v>382.59627593539489</v>
      </c>
      <c r="AI134" s="2">
        <f>$A134*'Calcification Rates'!$F$29*'Calcification Rates'!$H$29</f>
        <v>213.00839999999994</v>
      </c>
      <c r="AJ134" s="2">
        <f>$A134*('Calcification Rates'!$F$29-'Calcification Rates'!$G$29)*('Calcification Rates'!$H$29-'Calcification Rates'!$I$29)</f>
        <v>197.08655999999996</v>
      </c>
      <c r="AK134" s="2">
        <f>$A134*('Calcification Rates'!$F$29+'Calcification Rates'!$G$29)*('Calcification Rates'!$H$29+'Calcification Rates'!$I$29)</f>
        <v>228.93023999999994</v>
      </c>
      <c r="AL134" s="2">
        <f>(2*'Calcification Rates'!$F$30*'Calcification Rates'!$H$30)+0.1*'Calcification Rates'!$F$30*($A134+(2*'Calcification Rates'!$F$30))*'Calcification Rates'!$H$30</f>
        <v>27.093534922002135</v>
      </c>
      <c r="AM134" s="2">
        <f>(2*('Calcification Rates'!$F$30-'Calcification Rates'!$G$30)*('Calcification Rates'!$H$30-'Calcification Rates'!$I$30))+(0.1*('Calcification Rates'!$F$30-'Calcification Rates'!$G$30)*($A134+(2*'Calcification Rates'!$F$30-'Calcification Rates'!$G$30)))*('Calcification Rates'!$H$30-'Calcification Rates'!$I$30)</f>
        <v>15.820245282273063</v>
      </c>
      <c r="AN134" s="2">
        <f>(2*('Calcification Rates'!$F$30+'Calcification Rates'!$G$30)*('Calcification Rates'!$H$30+'Calcification Rates'!$I$30))+(0.1*('Calcification Rates'!$F$30+'Calcification Rates'!$G$30)*($A134+(2*'Calcification Rates'!$F$30+'Calcification Rates'!$G$30)))*('Calcification Rates'!$H$30+'Calcification Rates'!$I$30)</f>
        <v>41.346641141420662</v>
      </c>
      <c r="AO134" s="2">
        <f>((((((((($A134*2)/PI())/2)+'Calcification Rates'!$F$31)^2)*PI())/2))-((((((($A134*2)/PI())/2)^2)*PI())/2)))*'Calcification Rates'!$H$31</f>
        <v>434.864243191154</v>
      </c>
      <c r="AP134" s="2">
        <f>((((((((($A134*2)/PI())/2)+('Calcification Rates'!$F$31-'Calcification Rates'!$G$31))^2)*PI())/2))-((((((($A134*2)/PI())/2)^2)*PI())/2)))*('Calcification Rates'!$H$31-'Calcification Rates'!$I$31)</f>
        <v>271.43250989275379</v>
      </c>
      <c r="AQ134" s="2">
        <f>((((((((($A134*2)/PI())/2)+('Calcification Rates'!$F$31+'Calcification Rates'!$G$31))^2)*PI())/2))-((((((($A134*2)/PI())/2)^2)*PI())/2)))*('Calcification Rates'!$H$31+'Calcification Rates'!$I$31)</f>
        <v>637.57476079536946</v>
      </c>
      <c r="AR134" s="2">
        <f>(2*'Calcification Rates'!$F$32*'Calcification Rates'!$H$32)+0.1*'Calcification Rates'!$F$32*($A134+(2*'Calcification Rates'!$F$32))*'Calcification Rates'!$H$32</f>
        <v>27.093534922002135</v>
      </c>
      <c r="AS134" s="2">
        <f>(2*('Calcification Rates'!$F$32-'Calcification Rates'!$G$32)*('Calcification Rates'!$H$32-'Calcification Rates'!$I$32))+(0.1*('Calcification Rates'!$F$32-'Calcification Rates'!$G$32)*($A134+(2*'Calcification Rates'!$F$32-'Calcification Rates'!$G$32)))*('Calcification Rates'!$H$32-'Calcification Rates'!$I$32)</f>
        <v>15.820245282273063</v>
      </c>
      <c r="AT134" s="2">
        <f>(2*('Calcification Rates'!$F$32+'Calcification Rates'!$G$32)*('Calcification Rates'!$H$32+'Calcification Rates'!$I$32))+(0.1*('Calcification Rates'!$F$32+'Calcification Rates'!$G$32)*($A134+(2*'Calcification Rates'!$F$32+'Calcification Rates'!$G$32)))*('Calcification Rates'!$H$32+'Calcification Rates'!$I$32)</f>
        <v>41.346641141420662</v>
      </c>
      <c r="AU134" s="2">
        <f>((((((((($A134*2)/PI())/2)+'Calcification Rates'!$F$36)^2)*PI())/2))-((((((($A134*2)/PI())/2)^2)*PI())/2)))*'Calcification Rates'!$H$36</f>
        <v>172.51087346937092</v>
      </c>
      <c r="AV134" s="2">
        <f>((((((((($A134*2)/PI())/2)+('Calcification Rates'!$F$36-'Calcification Rates'!$G$36))^2)*PI())/2))-((((((($A134*2)/PI())/2)^2)*PI())/2)))*('Calcification Rates'!$H$36-'Calcification Rates'!$I$36)</f>
        <v>132.54315964403719</v>
      </c>
      <c r="AW134" s="2">
        <f>((((((((($A134*2)/PI())/2)+('Calcification Rates'!$F$36+'Calcification Rates'!$G$36))^2)*PI())/2))-((((((($A134*2)/PI())/2)^2)*PI())/2)))*('Calcification Rates'!$H$36+'Calcification Rates'!$I$36)</f>
        <v>216.90112875316686</v>
      </c>
      <c r="AX134" s="2">
        <f>$A134*'Calcification Rates'!$F$37*'Calcification Rates'!$H$37</f>
        <v>170.59609222222221</v>
      </c>
      <c r="AY134" s="2">
        <f>$A134*('Calcification Rates'!$F$37-'Calcification Rates'!$G$37)*('Calcification Rates'!$H$37-'Calcification Rates'!$I$37)</f>
        <v>131.31948422264807</v>
      </c>
      <c r="AZ134" s="2">
        <f>$A134*('Calcification Rates'!$F$37+'Calcification Rates'!$G$37)*('Calcification Rates'!$H$37+'Calcification Rates'!$I$37)</f>
        <v>214.09016399768663</v>
      </c>
      <c r="BA134" s="2">
        <f>$A134*'Calcification Rates'!$F$38*'Calcification Rates'!$H$38</f>
        <v>253.89874400000005</v>
      </c>
      <c r="BB134" s="2">
        <f>$A134*('Calcification Rates'!$F$38-'Calcification Rates'!$G$38)*('Calcification Rates'!$H$38-'Calcification Rates'!$I$38)</f>
        <v>193.72667200000001</v>
      </c>
      <c r="BC134" s="2">
        <f>$A134*('Calcification Rates'!$F$38+'Calcification Rates'!$G$38)*('Calcification Rates'!$H$38+'Calcification Rates'!$I$38)</f>
        <v>321.08274000000006</v>
      </c>
      <c r="BD134" s="2">
        <f>(2*'Calcification Rates'!$F$39*'Calcification Rates'!$H$39)+0.1*'Calcification Rates'!$F$39*(AN134+(2*'Calcification Rates'!$F$39))*'Calcification Rates'!$H$39</f>
        <v>11.188906831803173</v>
      </c>
      <c r="BE134" s="2">
        <f>(2*('Calcification Rates'!$F$39-'Calcification Rates'!$G$39)*('Calcification Rates'!$H$39-'Calcification Rates'!$I$39))+(0.1*('Calcification Rates'!$F$39-'Calcification Rates'!$G$39)*(AN134+(2*'Calcification Rates'!$F$39-'Calcification Rates'!$G$39)))*('Calcification Rates'!$H$39-'Calcification Rates'!$I$39)</f>
        <v>6.5139339884324485</v>
      </c>
      <c r="BF134" s="2">
        <f>(2*('Calcification Rates'!$F$39+'Calcification Rates'!$G$39)*('Calcification Rates'!$H$39+'Calcification Rates'!$I$39))+(0.1*('Calcification Rates'!$F$39+'Calcification Rates'!$G$39)*(AN134+(2*'Calcification Rates'!$F$39+'Calcification Rates'!$G$39)))*('Calcification Rates'!$H$39+'Calcification Rates'!$I$39)</f>
        <v>17.125563977752336</v>
      </c>
      <c r="BG134" s="2">
        <f>((((((((($A134*2)/PI())/2)+'Calcification Rates'!$F$40)^2)*PI())/2))-((((((($A134*2)/PI())/2)^2)*PI())/2)))*'Calcification Rates'!$H$40</f>
        <v>172.51087346937092</v>
      </c>
      <c r="BH134" s="2">
        <f>((((((((($A134*2)/PI())/2)+('Calcification Rates'!$F$40-'Calcification Rates'!$G$40))^2)*PI())/2))-((((((($A134*2)/PI())/2)^2)*PI())/2)))*('Calcification Rates'!$H$40-'Calcification Rates'!$I$40)</f>
        <v>132.54315964403719</v>
      </c>
      <c r="BI134" s="2">
        <f>((((((((($A134*2)/PI())/2)+('Calcification Rates'!$F$40+'Calcification Rates'!$G$40))^2)*PI())/2))-((((((($A134*2)/PI())/2)^2)*PI())/2)))*('Calcification Rates'!$H$40+'Calcification Rates'!$I$40)</f>
        <v>216.90112875316686</v>
      </c>
      <c r="BJ134" s="2">
        <f>((((((((($A134*2)/PI())/2)+'Calcification Rates'!$F$41)^2)*PI())/2))-((((((($A134*2)/PI())/2)^2)*PI())/2)))*'Calcification Rates'!$H$41</f>
        <v>198.55710043542604</v>
      </c>
      <c r="BK134" s="2">
        <f>((((((((($A134*2)/PI())/2)+('Calcification Rates'!$F$41-'Calcification Rates'!$G$41))^2)*PI())/2))-((((((($A134*2)/PI())/2)^2)*PI())/2)))*('Calcification Rates'!$H$41-'Calcification Rates'!$I$41)</f>
        <v>159.63404907869722</v>
      </c>
      <c r="BL134" s="2">
        <f>((((((((($A134*2)/PI())/2)+('Calcification Rates'!$F$41+'Calcification Rates'!$G$41))^2)*PI())/2))-((((((($A134*2)/PI())/2)^2)*PI())/2)))*('Calcification Rates'!$H$41+'Calcification Rates'!$I$41)</f>
        <v>241.26633269972217</v>
      </c>
      <c r="BM134" s="2">
        <f>((((1-'Calcification Rates'!$J$42)*$A134)*'Calcification Rates'!$F$42*0.1)+('Calcification Rates'!$J$42*$A134*'Calcification Rates'!$F$42))*'Calcification Rates'!$H$42</f>
        <v>51.783905479547407</v>
      </c>
      <c r="BN134" s="2">
        <f>((((1-'Calcification Rates'!$J$42)*BI134)*(('Calcification Rates'!$F$42-'Calcification Rates'!$G$42)*0.1))+('Calcification Rates'!$J$42*BI134*('Calcification Rates'!$F$42-'Calcification Rates'!$G$42)))*('Calcification Rates'!$H$42-'Calcification Rates'!$I$42)</f>
        <v>64.154359265794341</v>
      </c>
      <c r="BO134" s="2">
        <f>((((1-'Calcification Rates'!$J$42)*BI134)*(('Calcification Rates'!$F$42+'Calcification Rates'!$G$42)*0.1))+('Calcification Rates'!$J$42*BI134*('Calcification Rates'!$F$42+'Calcification Rates'!$G$42)))*('Calcification Rates'!$H$42+'Calcification Rates'!$I$42)</f>
        <v>108.69586347199434</v>
      </c>
      <c r="BP134" s="2">
        <f>(2*'Calcification Rates'!$F$43*'Calcification Rates'!$H$43)+0.1*'Calcification Rates'!$F$43*($A134+(2*'Calcification Rates'!$F$43))*'Calcification Rates'!$H$43</f>
        <v>27.093534922002135</v>
      </c>
      <c r="BQ134" s="2">
        <f>(2*('Calcification Rates'!$F$43-'Calcification Rates'!$G$43)*('Calcification Rates'!$H$43-'Calcification Rates'!$I$43))+(0.1*('Calcification Rates'!$F$43-'Calcification Rates'!$G$43)*($A134+(2*'Calcification Rates'!$F$43-'Calcification Rates'!$G$43)))*('Calcification Rates'!$H$43-'Calcification Rates'!$I$43)</f>
        <v>15.820245282273063</v>
      </c>
      <c r="BR134" s="2">
        <f>(2*('Calcification Rates'!$F$43+'Calcification Rates'!$G$43)*('Calcification Rates'!$H$43+'Calcification Rates'!$I$43))+(0.1*('Calcification Rates'!$F$43+'Calcification Rates'!$G$43)*($A134+(2*'Calcification Rates'!$F$43+'Calcification Rates'!$G$43)))*('Calcification Rates'!$H$43+'Calcification Rates'!$I$43)</f>
        <v>41.346641141420662</v>
      </c>
      <c r="BS134" s="2">
        <f>$A134*'Calcification Rates'!$F$44*'Calcification Rates'!$H$44</f>
        <v>210.71277333333333</v>
      </c>
      <c r="BT134" s="2">
        <f>$A134*('Calcification Rates'!$F$44-'Calcification Rates'!$G$44)*('Calcification Rates'!$H$44-'Calcification Rates'!$I$44)</f>
        <v>156.80129905414071</v>
      </c>
      <c r="BU134" s="2">
        <f>$A134*('Calcification Rates'!$F$44+'Calcification Rates'!$G$44)*('Calcification Rates'!$H$44+'Calcification Rates'!$I$44)</f>
        <v>270.68125584970448</v>
      </c>
      <c r="BV134" s="2">
        <f>(2*'Calcification Rates'!$F$45*'Calcification Rates'!$H$45)+0.1*'Calcification Rates'!$F$45*($A134+(2*'Calcification Rates'!$F$45))*'Calcification Rates'!$H$45</f>
        <v>27.093534922002135</v>
      </c>
      <c r="BW134" s="2">
        <f>(2*('Calcification Rates'!$F$45-'Calcification Rates'!$G$45)*('Calcification Rates'!$H$45-'Calcification Rates'!$I$45))+(0.1*('Calcification Rates'!$F$45-'Calcification Rates'!$G$45)*($A134+(2*'Calcification Rates'!$F$45-'Calcification Rates'!$G$45)))*('Calcification Rates'!$H$45-'Calcification Rates'!$I$45)</f>
        <v>15.820245282273063</v>
      </c>
      <c r="BX134" s="2">
        <f>(2*('Calcification Rates'!$F$45+'Calcification Rates'!$G$45)*('Calcification Rates'!$H$45+'Calcification Rates'!$I$45))+(0.1*('Calcification Rates'!$F$45+'Calcification Rates'!$G$45)*($A134+(2*'Calcification Rates'!$F$45+'Calcification Rates'!$G$45)))*('Calcification Rates'!$H$45+'Calcification Rates'!$I$45)</f>
        <v>41.346641141420662</v>
      </c>
      <c r="BY134" s="2">
        <f>$A134*'Calcification Rates'!$F$46*'Calcification Rates'!$H$46</f>
        <v>53.539200000000008</v>
      </c>
      <c r="BZ134" s="2">
        <f>$A134*('Calcification Rates'!$F$46-'Calcification Rates'!$G$46)*('Calcification Rates'!$H$46-'Calcification Rates'!$I$46)</f>
        <v>41.292899999999996</v>
      </c>
      <c r="CA134" s="2">
        <f>$A134*('Calcification Rates'!$F$46+'Calcification Rates'!$G$46)*('Calcification Rates'!$H$46+'Calcification Rates'!$I$46)</f>
        <v>67.032900000000012</v>
      </c>
      <c r="CB134" s="2">
        <f>(2*'Calcification Rates'!$F$47*'Calcification Rates'!$H$47)+0.1*'Calcification Rates'!$F$47*(BL134+(2*'Calcification Rates'!$F$47))*'Calcification Rates'!$H$47</f>
        <v>46.263705848377683</v>
      </c>
      <c r="CC134" s="2">
        <f>(2*('Calcification Rates'!$F$47-'Calcification Rates'!$G$47)*('Calcification Rates'!$H$47-'Calcification Rates'!$I$47))+(0.1*('Calcification Rates'!$F$47-'Calcification Rates'!$G$47)*(BL134+(2*'Calcification Rates'!$F$47-'Calcification Rates'!$G$47)))*('Calcification Rates'!$H$47-'Calcification Rates'!$I$47)</f>
        <v>27.037331100640785</v>
      </c>
      <c r="CD134" s="2">
        <f>(2*('Calcification Rates'!$F$47+'Calcification Rates'!$G$47)*('Calcification Rates'!$H$47+'Calcification Rates'!$I$47))+(0.1*('Calcification Rates'!$F$47+'Calcification Rates'!$G$47)*(BL134+(2*'Calcification Rates'!$F$47+'Calcification Rates'!$G$47)))*('Calcification Rates'!$H$47+'Calcification Rates'!$I$47)</f>
        <v>70.540796868619722</v>
      </c>
      <c r="CE134" s="2">
        <f>(2*'Calcification Rates'!$F$48*'Calcification Rates'!$H$48)+0.1*'Calcification Rates'!$F$48*($A134+(2*'Calcification Rates'!$F$48))*'Calcification Rates'!$H$48</f>
        <v>27.093534922002135</v>
      </c>
      <c r="CF134" s="2">
        <f>(2*('Calcification Rates'!$F$48-'Calcification Rates'!$G$48)*('Calcification Rates'!$H$48-'Calcification Rates'!$I$48))+(0.1*('Calcification Rates'!$F$48-'Calcification Rates'!$G$48)*($A134+(2*'Calcification Rates'!$F$48-'Calcification Rates'!$G$48)))*('Calcification Rates'!$H$48-'Calcification Rates'!$I$48)</f>
        <v>15.820245282273063</v>
      </c>
      <c r="CG134" s="2">
        <f>(2*('Calcification Rates'!$F$48+'Calcification Rates'!$G$48)*('Calcification Rates'!$H$48+'Calcification Rates'!$I$48))+(0.1*('Calcification Rates'!$F$48+'Calcification Rates'!$G$48)*($A134+(2*'Calcification Rates'!$F$48+'Calcification Rates'!$G$48)))*('Calcification Rates'!$H$48+'Calcification Rates'!$I$48)</f>
        <v>41.346641141420662</v>
      </c>
      <c r="CH134" s="2">
        <f>((((1-'Calcification Rates'!$J$52)*$A134)*'Calcification Rates'!$F$52*0.1)+('Calcification Rates'!$J$52*$A134*'Calcification Rates'!$F$52))*'Calcification Rates'!$H$52</f>
        <v>292.33626575999995</v>
      </c>
      <c r="CI134" s="2">
        <f>((((1-'Calcification Rates'!$J$52)*$A134)*(('Calcification Rates'!$F$52-'Calcification Rates'!$G$52)*0.1))+('Calcification Rates'!$J$52*$A134*('Calcification Rates'!$F$52-'Calcification Rates'!$G$52)))*('Calcification Rates'!$H$52-'Calcification Rates'!$I$52)</f>
        <v>191.3674313616323</v>
      </c>
      <c r="CJ134" s="2">
        <f>((((1-'Calcification Rates'!$J$52)*$A134)*(('Calcification Rates'!$F$52+'Calcification Rates'!$G$52)*0.1))+('Calcification Rates'!$J$52*$A134*('Calcification Rates'!$F$52+'Calcification Rates'!$G$52)))*('Calcification Rates'!$H$52+'Calcification Rates'!$I$52)</f>
        <v>413.58999680055211</v>
      </c>
      <c r="CK134" s="2">
        <f>((((1-'Calcification Rates'!$J$53)*$A134)*'Calcification Rates'!$F$53*0.1)+('Calcification Rates'!$J$53*$A134*'Calcification Rates'!$F$53))*'Calcification Rates'!$H$53</f>
        <v>349.83490228800014</v>
      </c>
      <c r="CL134" s="2">
        <f>((((1-'Calcification Rates'!$J$53)*$A134)*(('Calcification Rates'!$F$53-'Calcification Rates'!$G$53)*0.1))+('Calcification Rates'!$J$53*$A134*('Calcification Rates'!$F$53-'Calcification Rates'!$G$53)))*('Calcification Rates'!$H$53-'Calcification Rates'!$I$53)</f>
        <v>242.11577396923869</v>
      </c>
      <c r="CM134" s="2">
        <f>((((1-'Calcification Rates'!$J$53)*$A134)*(('Calcification Rates'!$F$53+'Calcification Rates'!$G$53)*0.1))+('Calcification Rates'!$J$53*$A134*('Calcification Rates'!$F$53+'Calcification Rates'!$G$53)))*('Calcification Rates'!$H$53+'Calcification Rates'!$I$53)</f>
        <v>477.26310003375471</v>
      </c>
      <c r="CN134" s="2">
        <f>((((1-'Calcification Rates'!$J$54)*$A134)*'Calcification Rates'!$F$54*0.1)+('Calcification Rates'!$J$54*$A134*'Calcification Rates'!$F$54))*'Calcification Rates'!$H$54</f>
        <v>298.26193660408393</v>
      </c>
      <c r="CO134" s="2">
        <f>((((1-'Calcification Rates'!$J$54)*$A134)*(('Calcification Rates'!$F$54-'Calcification Rates'!$G$54)*0.1))+('Calcification Rates'!$J$54*$A134*('Calcification Rates'!$F$54-'Calcification Rates'!$G$54)))*('Calcification Rates'!$H$54-'Calcification Rates'!$I$54)</f>
        <v>213.3283947963526</v>
      </c>
      <c r="CP134" s="2">
        <f>((((1-'Calcification Rates'!$J$54)*$A134)*(('Calcification Rates'!$F$54+'Calcification Rates'!$G$54)*0.1))+('Calcification Rates'!$J$54*$A134*('Calcification Rates'!$F$54+'Calcification Rates'!$G$54)))*('Calcification Rates'!$H$54+'Calcification Rates'!$I$54)</f>
        <v>396.69537571234196</v>
      </c>
      <c r="CQ134" s="2">
        <f>((((1-'Calcification Rates'!$J$55)*$A134)*'Calcification Rates'!$F$55*0.1)+('Calcification Rates'!$J$55*$A134*'Calcification Rates'!$F$55))*'Calcification Rates'!$H$55</f>
        <v>298.28474699374999</v>
      </c>
      <c r="CR134" s="2">
        <f>((((1-'Calcification Rates'!$J$55)*$A134)*(('Calcification Rates'!$F$55-'Calcification Rates'!$G$55)*0.1))+('Calcification Rates'!$J$55*$A134*('Calcification Rates'!$F$55-'Calcification Rates'!$G$55)))*('Calcification Rates'!$H$55-'Calcification Rates'!$I$55)</f>
        <v>217.96442577100223</v>
      </c>
      <c r="CS134" s="2">
        <f>((((1-'Calcification Rates'!$J$55)*$A134)*(('Calcification Rates'!$F$55+'Calcification Rates'!$G$55)*0.1))+('Calcification Rates'!$J$55*$A134*('Calcification Rates'!$F$55+'Calcification Rates'!$G$55)))*('Calcification Rates'!$H$55+'Calcification Rates'!$I$55)</f>
        <v>390.81968213127664</v>
      </c>
      <c r="CT134" s="2">
        <f>((((1-'Calcification Rates'!$J$56)*$A134)*'Calcification Rates'!$F$56*0.1)+('Calcification Rates'!$J$56*$A134*'Calcification Rates'!$F$56))*'Calcification Rates'!$H$56</f>
        <v>288.11196259999997</v>
      </c>
      <c r="CU134" s="2">
        <f>((((1-'Calcification Rates'!$J$56)*$A134)*(('Calcification Rates'!$F$56-'Calcification Rates'!$G$56)*0.1))+('Calcification Rates'!$J$56*$A134*('Calcification Rates'!$F$56-'Calcification Rates'!$G$56)))*('Calcification Rates'!$H$56-'Calcification Rates'!$I$56)</f>
        <v>213.48936033324762</v>
      </c>
      <c r="CV134" s="2">
        <f>((((1-'Calcification Rates'!$J$56)*$A134)*(('Calcification Rates'!$F$56+'Calcification Rates'!$G$56)*0.1))+('Calcification Rates'!$J$56*$A134*('Calcification Rates'!$F$56+'Calcification Rates'!$G$56)))*('Calcification Rates'!$H$56+'Calcification Rates'!$I$56)</f>
        <v>373.7088553283225</v>
      </c>
      <c r="CW134" s="2">
        <f>((((1-'Calcification Rates'!$J$57)*$A134)*'Calcification Rates'!$F$57*0.1)+('Calcification Rates'!$J$57*$A134*'Calcification Rates'!$F$57))*'Calcification Rates'!$H$57</f>
        <v>294.65996175000004</v>
      </c>
      <c r="CX134" s="2">
        <f>((((1-'Calcification Rates'!$J$57)*$A134)*(('Calcification Rates'!$F$57-'Calcification Rates'!$G$57)*0.1))+('Calcification Rates'!$J$57*$A134*('Calcification Rates'!$F$57-'Calcification Rates'!$G$57)))*('Calcification Rates'!$H$57-'Calcification Rates'!$I$57)</f>
        <v>192.96153722428147</v>
      </c>
      <c r="CY134" s="2">
        <f>((((1-'Calcification Rates'!$J$57)*$A134)*(('Calcification Rates'!$F$57+'Calcification Rates'!$G$57)*0.1))+('Calcification Rates'!$J$57*$A134*('Calcification Rates'!$F$57+'Calcification Rates'!$G$57)))*('Calcification Rates'!$H$57+'Calcification Rates'!$I$57)</f>
        <v>414.6488703783354</v>
      </c>
      <c r="CZ134" s="2">
        <f>((((1-'Calcification Rates'!$J$58)*$A134)*'Calcification Rates'!$F$58*0.1)+('Calcification Rates'!$J$58*$A134*'Calcification Rates'!$F$58))*'Calcification Rates'!$H$58</f>
        <v>298.26193660408393</v>
      </c>
      <c r="DA134" s="2">
        <f>((((1-'Calcification Rates'!$J$58)*$A134)*(('Calcification Rates'!$F$58-'Calcification Rates'!$G$58)*0.1))+('Calcification Rates'!$J$58*$A134*('Calcification Rates'!$F$58-'Calcification Rates'!$G$58)))*('Calcification Rates'!$H$58-'Calcification Rates'!$I$58)</f>
        <v>213.3283947963526</v>
      </c>
      <c r="DB134" s="2">
        <f>((((1-'Calcification Rates'!$J$58)*$A134)*(('Calcification Rates'!$F$58+'Calcification Rates'!$G$58)*0.1))+('Calcification Rates'!$J$58*$A134*('Calcification Rates'!$F$58+'Calcification Rates'!$G$58)))*('Calcification Rates'!$H$58+'Calcification Rates'!$I$58)</f>
        <v>396.69537571234196</v>
      </c>
      <c r="DC134" s="2">
        <f>((((1-'Calcification Rates'!$J$59)*$A134)*'Calcification Rates'!$F$59*0.1)+('Calcification Rates'!$J$59*$A134*'Calcification Rates'!$F$59))*'Calcification Rates'!$H$59</f>
        <v>247.25508192000001</v>
      </c>
      <c r="DD134" s="2">
        <f>((((1-'Calcification Rates'!$J$59)*$A134)*(('Calcification Rates'!$F$59-'Calcification Rates'!$G$59)*0.1))+('Calcification Rates'!$J$59*$A134*('Calcification Rates'!$F$59-'Calcification Rates'!$G$59)))*('Calcification Rates'!$H$59-'Calcification Rates'!$I$59)</f>
        <v>191.80810439999996</v>
      </c>
      <c r="DE134" s="2">
        <f>((((1-'Calcification Rates'!$J$59)*$A134)*(('Calcification Rates'!$F$59+'Calcification Rates'!$G$59)*0.1))+('Calcification Rates'!$J$59*$A134*('Calcification Rates'!$F$59+'Calcification Rates'!$G$59)))*('Calcification Rates'!$H$59+'Calcification Rates'!$I$59)</f>
        <v>307.95974352000002</v>
      </c>
      <c r="DF134" s="2">
        <f>((((1-'Calcification Rates'!$J$60)*$A134)*'Calcification Rates'!$F$60*0.1)+('Calcification Rates'!$J$60*$A134*'Calcification Rates'!$F$60))*'Calcification Rates'!$H$60</f>
        <v>321.22547868292685</v>
      </c>
      <c r="DG134" s="2">
        <f>((((1-'Calcification Rates'!$J$60)*$A134)*(('Calcification Rates'!$F$60-'Calcification Rates'!$G$60)*0.1))+('Calcification Rates'!$J$60*$A134*('Calcification Rates'!$F$60-'Calcification Rates'!$G$60)))*('Calcification Rates'!$H$60-'Calcification Rates'!$I$60)</f>
        <v>245.42007064644412</v>
      </c>
      <c r="DH134" s="2">
        <f>((((1-'Calcification Rates'!$J$60)*$A134)*(('Calcification Rates'!$F$60+'Calcification Rates'!$G$60)*0.1))+('Calcification Rates'!$J$60*$A134*('Calcification Rates'!$F$60+'Calcification Rates'!$G$60)))*('Calcification Rates'!$H$60+'Calcification Rates'!$I$60)</f>
        <v>406.92190817972005</v>
      </c>
      <c r="DI134" s="2">
        <f>((((1-'Calcification Rates'!$J$61)*$A134)*'Calcification Rates'!$F$61*0.1)+('Calcification Rates'!$J$61*$A134*'Calcification Rates'!$F$61))*'Calcification Rates'!$H$61</f>
        <v>298.26193660408393</v>
      </c>
      <c r="DJ134" s="2">
        <f>((((1-'Calcification Rates'!$J$61)*$A134)*(('Calcification Rates'!$F$61-'Calcification Rates'!$G$61)*0.1))+('Calcification Rates'!$J$61*$A134*('Calcification Rates'!$F$61-'Calcification Rates'!$G$61)))*('Calcification Rates'!$H$61-'Calcification Rates'!$I$61)</f>
        <v>213.3283947963526</v>
      </c>
      <c r="DK134" s="2">
        <f>((((1-'Calcification Rates'!$J$61)*$A134)*(('Calcification Rates'!$F$61+'Calcification Rates'!$G$61)*0.1))+('Calcification Rates'!$J$61*$A134*('Calcification Rates'!$F$61+'Calcification Rates'!$G$61)))*('Calcification Rates'!$H$61+'Calcification Rates'!$I$61)</f>
        <v>396.69537571234196</v>
      </c>
      <c r="DL134" s="2">
        <f>(2*'Calcification Rates'!$F$62*'Calcification Rates'!$H$62)+0.1*'Calcification Rates'!$F$62*(CV134+(2*'Calcification Rates'!$F$62))*'Calcification Rates'!$H$62</f>
        <v>69.500010517703203</v>
      </c>
      <c r="DM134" s="2">
        <f>(2*('Calcification Rates'!$F$62-'Calcification Rates'!$G$62)*('Calcification Rates'!$H$62-'Calcification Rates'!$I$62))+(0.1*('Calcification Rates'!$F$62-'Calcification Rates'!$G$62)*(CV134+(2*'Calcification Rates'!$F$62-'Calcification Rates'!$G$62)))*('Calcification Rates'!$H$62-'Calcification Rates'!$I$62)</f>
        <v>40.633643026005672</v>
      </c>
      <c r="DN134" s="2">
        <f>(2*('Calcification Rates'!$F$62+'Calcification Rates'!$G$62)*('Calcification Rates'!$H$62+'Calcification Rates'!$I$62))+(0.1*('Calcification Rates'!$F$62+'Calcification Rates'!$G$62)*(CV134+(2*'Calcification Rates'!$F$62+'Calcification Rates'!$G$62)))*('Calcification Rates'!$H$62+'Calcification Rates'!$I$62)</f>
        <v>105.92724697624996</v>
      </c>
      <c r="DO134" s="2">
        <f>((((((((($A134*2)/PI())/2)+'Calcification Rates'!$F$63)^2)*PI())/2))-((((((($A134*2)/PI())/2)^2)*PI())/2)))*'Calcification Rates'!$H$63</f>
        <v>139.96623193452879</v>
      </c>
      <c r="DP134" s="2">
        <f>((((((((($A134*2)/PI())/2)+('Calcification Rates'!$F$63-'Calcification Rates'!$G$63))^2)*PI())/2))-((((((($A134*2)/PI())/2)^2)*PI())/2)))*('Calcification Rates'!$H$63-'Calcification Rates'!$I$63)</f>
        <v>103.1986027905028</v>
      </c>
      <c r="DQ134" s="2">
        <f>((((((((($A134*2)/PI())/2)+('Calcification Rates'!$F$63+'Calcification Rates'!$G$63))^2)*PI())/2))-((((((($A134*2)/PI())/2)^2)*PI())/2)))*('Calcification Rates'!$H$63+'Calcification Rates'!$I$63)</f>
        <v>180.79242314230777</v>
      </c>
      <c r="DR134" s="2">
        <f>(2*'Calcification Rates'!$F$64*'Calcification Rates'!$H$64)+0.1*'Calcification Rates'!$F$64*($A134+(2*'Calcification Rates'!$F$64))*'Calcification Rates'!$H$64</f>
        <v>27.093534922002135</v>
      </c>
      <c r="DS134" s="2">
        <f>(2*('Calcification Rates'!$F$64-'Calcification Rates'!$G$64)*('Calcification Rates'!$H$64-'Calcification Rates'!$I$64))+(0.1*('Calcification Rates'!$F$64-'Calcification Rates'!$G$64)*($A134+(2*'Calcification Rates'!$F$64-'Calcification Rates'!$G$64)))*('Calcification Rates'!$H$64-'Calcification Rates'!$I$64)</f>
        <v>15.820245282273063</v>
      </c>
      <c r="DT134" s="2">
        <f>(2*('Calcification Rates'!$F$64+'Calcification Rates'!$G$64)*('Calcification Rates'!$H$64+'Calcification Rates'!$I$64))+(0.1*('Calcification Rates'!$F$64+'Calcification Rates'!$G$64)*($A134+(2*'Calcification Rates'!$F$64+'Calcification Rates'!$G$64)))*('Calcification Rates'!$H$64+'Calcification Rates'!$I$64)</f>
        <v>41.346641141420662</v>
      </c>
      <c r="DU134" s="2">
        <f>((((((((($A134*2)/PI())/2)+'Calcification Rates'!$F$65)^2)*PI())/2))-((((((($A134*2)/PI())/2)^2)*PI())/2)))*'Calcification Rates'!$H$65</f>
        <v>139.96623193452879</v>
      </c>
      <c r="DV134" s="2">
        <f>((((((((($A134*2)/PI())/2)+('Calcification Rates'!$F$65-'Calcification Rates'!$G$65))^2)*PI())/2))-((((((($A134*2)/PI())/2)^2)*PI())/2)))*('Calcification Rates'!$H$65-'Calcification Rates'!$I$65)</f>
        <v>103.1986027905028</v>
      </c>
      <c r="DW134" s="2">
        <f>((((((((($A134*2)/PI())/2)+('Calcification Rates'!$F$65+'Calcification Rates'!$G$65))^2)*PI())/2))-((((((($A134*2)/PI())/2)^2)*PI())/2)))*('Calcification Rates'!$H$65+'Calcification Rates'!$I$65)</f>
        <v>180.79242314230777</v>
      </c>
      <c r="DX134" s="2">
        <f>(2*'Calcification Rates'!$F$66*'Calcification Rates'!$H$66)+0.1*'Calcification Rates'!$F$66*(DH134+(2*'Calcification Rates'!$F$66))*'Calcification Rates'!$H$66</f>
        <v>75.327056089899429</v>
      </c>
      <c r="DY134" s="2">
        <f>(2*('Calcification Rates'!$F$66-'Calcification Rates'!$G$66)*('Calcification Rates'!$H$66-'Calcification Rates'!$I$66))+(0.1*('Calcification Rates'!$F$66-'Calcification Rates'!$G$66)*(DH134+(2*'Calcification Rates'!$F$66-'Calcification Rates'!$G$66)))*('Calcification Rates'!$H$66-'Calcification Rates'!$I$66)</f>
        <v>44.043235486182162</v>
      </c>
      <c r="DZ134" s="2">
        <f>(2*('Calcification Rates'!$F$66+'Calcification Rates'!$G$66)*('Calcification Rates'!$H$66+'Calcification Rates'!$I$66))+(0.1*('Calcification Rates'!$F$66+'Calcification Rates'!$G$66)*(DH134+(2*'Calcification Rates'!$F$66+'Calcification Rates'!$G$66)))*('Calcification Rates'!$H$66+'Calcification Rates'!$I$66)</f>
        <v>114.80122501836155</v>
      </c>
      <c r="EA134" s="2">
        <f>((((((((($A134*2)/PI())/2)+'Calcification Rates'!$F$67)^2)*PI())/2))-((((((($A134*2)/PI())/2)^2)*PI())/2)))*'Calcification Rates'!$H$67</f>
        <v>139.96623193452879</v>
      </c>
      <c r="EB134" s="2">
        <f>((((((((($A134*2)/PI())/2)+('Calcification Rates'!$F$67-'Calcification Rates'!$G$67))^2)*PI())/2))-((((((($A134*2)/PI())/2)^2)*PI())/2)))*('Calcification Rates'!$H$67-'Calcification Rates'!$I$67)</f>
        <v>103.1986027905028</v>
      </c>
      <c r="EC134" s="2">
        <f>((((((((($A134*2)/PI())/2)+('Calcification Rates'!$F$67+'Calcification Rates'!$G$67))^2)*PI())/2))-((((((($A134*2)/PI())/2)^2)*PI())/2)))*('Calcification Rates'!$H$67+'Calcification Rates'!$I$67)</f>
        <v>180.79242314230777</v>
      </c>
      <c r="ED134" s="2">
        <f>((((((((($A134*2)/PI())/2)+'Calcification Rates'!$F$68)^2)*PI())/2))-((((((($A134*2)/PI())/2)^2)*PI())/2)))*'Calcification Rates'!$H$68</f>
        <v>139.96623193452879</v>
      </c>
      <c r="EE134" s="2">
        <f>((((((((($A134*2)/PI())/2)+('Calcification Rates'!$F$68-'Calcification Rates'!$G$68))^2)*PI())/2))-((((((($A134*2)/PI())/2)^2)*PI())/2)))*('Calcification Rates'!$H$68-'Calcification Rates'!$I$68)</f>
        <v>103.1986027905028</v>
      </c>
      <c r="EF134" s="2">
        <f>((((((((($A134*2)/PI())/2)+('Calcification Rates'!$F$68+'Calcification Rates'!$G$68))^2)*PI())/2))-((((((($A134*2)/PI())/2)^2)*PI())/2)))*('Calcification Rates'!$H$68+'Calcification Rates'!$I$68)</f>
        <v>180.79242314230777</v>
      </c>
      <c r="EG134" s="2">
        <f>((((1-'Calcification Rates'!$J$69)*$A134)*'Calcification Rates'!$F$69*0.1)+('Calcification Rates'!$J$69*$A134*'Calcification Rates'!$F$69))*'Calcification Rates'!$H$69</f>
        <v>40.514357400000009</v>
      </c>
      <c r="EH134" s="2">
        <f>((((1-'Calcification Rates'!$J$69)*EC134)*(('Calcification Rates'!$F$69-'Calcification Rates'!$G$69)*0.1))+('Calcification Rates'!$J$69*EC134*('Calcification Rates'!$F$69-'Calcification Rates'!$G$69)))*('Calcification Rates'!$H$69-'Calcification Rates'!$I$69)</f>
        <v>41.005117213865105</v>
      </c>
      <c r="EI134" s="2">
        <f>((((1-'Calcification Rates'!$J$69)*EC134)*(('Calcification Rates'!$F$69+'Calcification Rates'!$G$69)*0.1))+('Calcification Rates'!$J$69*EC134*('Calcification Rates'!$F$69+'Calcification Rates'!$G$69)))*('Calcification Rates'!$H$69+'Calcification Rates'!$I$69)</f>
        <v>71.515818537219516</v>
      </c>
      <c r="EJ134" s="2">
        <f>(2*'Calcification Rates'!$F$70*'Calcification Rates'!$H$70)+0.1*'Calcification Rates'!$F$70*(DT134+(2*'Calcification Rates'!$F$70))*'Calcification Rates'!$H$70</f>
        <v>11.188906831803173</v>
      </c>
      <c r="EK134" s="2">
        <f>(2*('Calcification Rates'!$F$70-'Calcification Rates'!$G$70)*('Calcification Rates'!$H$70-'Calcification Rates'!$I$70))+(0.1*('Calcification Rates'!$F$70-'Calcification Rates'!$G$70)*(DT134+(2*'Calcification Rates'!$F$70-'Calcification Rates'!$G$70)))*('Calcification Rates'!$H$70-'Calcification Rates'!$I$70)</f>
        <v>6.5139339884324485</v>
      </c>
      <c r="EL134" s="2">
        <f>(2*('Calcification Rates'!$F$70+'Calcification Rates'!$G$70)*('Calcification Rates'!$H$70+'Calcification Rates'!$I$70))+(0.1*('Calcification Rates'!$F$70+'Calcification Rates'!$G$70)*(DT134+(2*'Calcification Rates'!$F$70+'Calcification Rates'!$G$70)))*('Calcification Rates'!$H$70+'Calcification Rates'!$I$70)</f>
        <v>17.125563977752336</v>
      </c>
      <c r="EM134" s="2">
        <f>((((1-'Calcification Rates'!$J$71)*$A134)*'Calcification Rates'!$F$71*0.1)+('Calcification Rates'!$J$71*$A134*'Calcification Rates'!$F$71))*'Calcification Rates'!$H$71</f>
        <v>298.26193660408393</v>
      </c>
      <c r="EN134" s="2">
        <f>((((1-'Calcification Rates'!$J$71)*$A134)*(('Calcification Rates'!$F$71-'Calcification Rates'!$G$71)*0.1))+('Calcification Rates'!$J$71*$A134*('Calcification Rates'!$F$71-'Calcification Rates'!$G$71)))*('Calcification Rates'!$H$71-'Calcification Rates'!$I$71)</f>
        <v>213.3283947963526</v>
      </c>
      <c r="EO134" s="2">
        <f>((((1-'Calcification Rates'!$J$71)*$A134)*(('Calcification Rates'!$F$71+'Calcification Rates'!$G$71)*0.1))+('Calcification Rates'!$J$71*$A134*('Calcification Rates'!$F$71+'Calcification Rates'!$G$71)))*('Calcification Rates'!$H$71+'Calcification Rates'!$I$71)</f>
        <v>396.69537571234196</v>
      </c>
      <c r="EP134" s="2">
        <f>(2*'Calcification Rates'!$F$72*'Calcification Rates'!$H$72)+0.1*'Calcification Rates'!$F$72*($A134+(2*'Calcification Rates'!$F$72))*'Calcification Rates'!$H$72</f>
        <v>27.093534922002135</v>
      </c>
      <c r="EQ134" s="2">
        <f>(2*('Calcification Rates'!$F$72-'Calcification Rates'!$G$72)*('Calcification Rates'!$H$72-'Calcification Rates'!$I$72))+(0.1*('Calcification Rates'!$F$72-'Calcification Rates'!$G$72)*($A134+(2*'Calcification Rates'!$F$72-'Calcification Rates'!$G$72)))*('Calcification Rates'!$H$72-'Calcification Rates'!$I$72)</f>
        <v>15.820245282273063</v>
      </c>
      <c r="ER134" s="2">
        <f>(2*('Calcification Rates'!$F$72+'Calcification Rates'!$G$72)*('Calcification Rates'!$H$72+'Calcification Rates'!$I$72))+(0.1*('Calcification Rates'!$F$72+'Calcification Rates'!$G$72)*($A134+(2*'Calcification Rates'!$F$72+'Calcification Rates'!$G$72)))*('Calcification Rates'!$H$72+'Calcification Rates'!$I$72)</f>
        <v>41.346641141420662</v>
      </c>
      <c r="ES134" s="2">
        <f>$A134*'Calcification Rates'!$F$73*'Calcification Rates'!$H$73</f>
        <v>178.20000000000002</v>
      </c>
      <c r="ET134" s="2">
        <f>$A134*('Calcification Rates'!$F$73-'Calcification Rates'!$G$73)*('Calcification Rates'!$H$73-'Calcification Rates'!$I$73)</f>
        <v>124.76508000000003</v>
      </c>
      <c r="EU134" s="2">
        <f>$A134*('Calcification Rates'!$F$73+'Calcification Rates'!$G$73)*('Calcification Rates'!$H$73+'Calcification Rates'!$I$73)</f>
        <v>241.09008000000006</v>
      </c>
      <c r="EV134" s="2">
        <f>(2*'Calcification Rates'!$F$74*'Calcification Rates'!$H$74)+0.1*'Calcification Rates'!$F$74*($A134+(2*'Calcification Rates'!$F$74))*'Calcification Rates'!$H$74</f>
        <v>27.093534922002135</v>
      </c>
      <c r="EW134" s="2">
        <f>(2*('Calcification Rates'!$F$74-'Calcification Rates'!$G$74)*('Calcification Rates'!$H$74-'Calcification Rates'!$I$74))+(0.1*('Calcification Rates'!$F$74-'Calcification Rates'!$G$74)*($A134+(2*'Calcification Rates'!$F$74-'Calcification Rates'!$G$74)))*('Calcification Rates'!$H$74-'Calcification Rates'!$I$74)</f>
        <v>15.820245282273063</v>
      </c>
      <c r="EX134" s="2">
        <f>(2*('Calcification Rates'!$F$74+'Calcification Rates'!$G$74)*('Calcification Rates'!$H$74+'Calcification Rates'!$I$74))+(0.1*('Calcification Rates'!$F$74+'Calcification Rates'!$G$74)*($A134+(2*'Calcification Rates'!$F$74+'Calcification Rates'!$G$74)))*('Calcification Rates'!$H$74+'Calcification Rates'!$I$74)</f>
        <v>41.346641141420662</v>
      </c>
      <c r="EY134" s="2">
        <f>$A134*'Calcification Rates'!$F$75*'Calcification Rates'!$H$75</f>
        <v>111.29182204081636</v>
      </c>
      <c r="EZ134" s="2">
        <f>$A134*('Calcification Rates'!$F$75-'Calcification Rates'!$G$75)*('Calcification Rates'!$H$75-'Calcification Rates'!$I$75)</f>
        <v>86.394146704920942</v>
      </c>
      <c r="FA134" s="2">
        <f>$A134*('Calcification Rates'!$F$75+'Calcification Rates'!$G$75)*('Calcification Rates'!$H$75+'Calcification Rates'!$I$75)</f>
        <v>139.08499221074928</v>
      </c>
      <c r="FB134" s="2">
        <f>((((1-'Calcification Rates'!$J$76)*$A134)*'Calcification Rates'!$F$76*0.1)+('Calcification Rates'!$J$76*$A134*'Calcification Rates'!$F$76))*'Calcification Rates'!$H$76</f>
        <v>76.19832000000001</v>
      </c>
      <c r="FC134" s="2">
        <f>((((1-'Calcification Rates'!$J$76)*$A134)*(('Calcification Rates'!$F$76-'Calcification Rates'!$G$76)*0.1))+('Calcification Rates'!$J$76*$A134*('Calcification Rates'!$F$76-'Calcification Rates'!$G$76)))*('Calcification Rates'!$H$76-'Calcification Rates'!$I$76)</f>
        <v>53.332050816000006</v>
      </c>
      <c r="FD134" s="2">
        <f>((((1-'Calcification Rates'!$J$76)*$A134)*(('Calcification Rates'!$F$76+'Calcification Rates'!$G$76)*0.1))+('Calcification Rates'!$J$76*$A134*('Calcification Rates'!$F$76+'Calcification Rates'!$G$76)))*('Calcification Rates'!$H$76+'Calcification Rates'!$I$76)</f>
        <v>103.114953216</v>
      </c>
      <c r="FE134" s="113">
        <f>$A134*'Calcification Rates'!$F$77*'Calcification Rates'!$H$77</f>
        <v>233.64000000000004</v>
      </c>
      <c r="FF134" s="113">
        <f>$A134*('Calcification Rates'!$F$77-'Calcification Rates'!$G$77)*('Calcification Rates'!$H$77-'Calcification Rates'!$I$77)</f>
        <v>163.27080000000001</v>
      </c>
      <c r="FG134" s="113">
        <f>$A134*('Calcification Rates'!$F$77+'Calcification Rates'!$G$77)*('Calcification Rates'!$H$77+'Calcification Rates'!$I$77)</f>
        <v>316.53600000000006</v>
      </c>
      <c r="FH134" s="113">
        <f>$A134*'Calcification Rates'!$F$81*'Calcification Rates'!$H$81</f>
        <v>23.495999999999999</v>
      </c>
      <c r="FI134" s="113">
        <f>$A134*('Calcification Rates'!$F$81-'Calcification Rates'!$G$81)*('Calcification Rates'!$H$81-'Calcification Rates'!$I$81)</f>
        <v>13.331999999999999</v>
      </c>
      <c r="FJ134" s="113">
        <f>$A134*('Calcification Rates'!$F$81+'Calcification Rates'!$G$81)*('Calcification Rates'!$H$81+'Calcification Rates'!$I$81)</f>
        <v>33.660000000000004</v>
      </c>
      <c r="FK134" s="113">
        <f>$A134*'Calcification Rates'!$F$84*'Calcification Rates'!$H$84</f>
        <v>23.495999999999999</v>
      </c>
      <c r="FL134" s="113">
        <f>$A134*('Calcification Rates'!$F$84-'Calcification Rates'!$G$84)*('Calcification Rates'!$H$84-'Calcification Rates'!$I$84)</f>
        <v>13.331999999999999</v>
      </c>
      <c r="FM134" s="113">
        <f>$A134*('Calcification Rates'!$F$84+'Calcification Rates'!$G$84)*('Calcification Rates'!$H$84+'Calcification Rates'!$I$84)</f>
        <v>33.660000000000004</v>
      </c>
    </row>
    <row r="135" spans="1:169" x14ac:dyDescent="0.3">
      <c r="A135" s="1">
        <v>133</v>
      </c>
      <c r="B135" s="2">
        <f>((((1-'Calcification Rates'!$J$11)*A135)*'Calcification Rates'!$F$11*0.1)+('Calcification Rates'!$J$11*A135*'Calcification Rates'!$F$11))*'Calcification Rates'!$H$11</f>
        <v>300.52149672987241</v>
      </c>
      <c r="C135" s="2">
        <f>((((1-'Calcification Rates'!$J$11)*A135)*(('Calcification Rates'!$F$11-'Calcification Rates'!$G$11)*0.1))+('Calcification Rates'!$J$11*A135*('Calcification Rates'!$F$11-'Calcification Rates'!$G$11)))*('Calcification Rates'!$H$11-'Calcification Rates'!$I$11)</f>
        <v>214.94451899935521</v>
      </c>
      <c r="D135" s="2">
        <f>((((1-'Calcification Rates'!$J$11)*A135)*(('Calcification Rates'!$F$11+'Calcification Rates'!$G$11)*0.1))+('Calcification Rates'!$J$11*A135*('Calcification Rates'!$F$11+'Calcification Rates'!$G$11)))*('Calcification Rates'!$H$11+'Calcification Rates'!$I$11)</f>
        <v>399.70064371016269</v>
      </c>
      <c r="E135" s="2">
        <f>((((1-'Calcification Rates'!$J$12)*A135)*'Calcification Rates'!$F$12*0.1)+('Calcification Rates'!$J$12*A135*'Calcification Rates'!$F$12))*'Calcification Rates'!$H$12</f>
        <v>52.176207793786396</v>
      </c>
      <c r="F135" s="2">
        <f>((((1-'Calcification Rates'!$J$12)*A135)*(('Calcification Rates'!$F$12-'Calcification Rates'!$G$12)*0.1))+('Calcification Rates'!$J$12*A135*('Calcification Rates'!$F$12-'Calcification Rates'!$G$12)))*('Calcification Rates'!$H$12-'Calcification Rates'!$I$12)</f>
        <v>39.338337386250544</v>
      </c>
      <c r="G135" s="2">
        <f>((((1-'Calcification Rates'!$J$12)*A135)*(('Calcification Rates'!$F$12+'Calcification Rates'!$G$12)*0.1))+('Calcification Rates'!$J$12*A135*('Calcification Rates'!$F$12+'Calcification Rates'!$G$12)))*('Calcification Rates'!$H$12+'Calcification Rates'!$I$12)</f>
        <v>66.650413139282364</v>
      </c>
      <c r="H135" s="2">
        <f>(2*'Calcification Rates'!$F$13*'Calcification Rates'!$H$13)+0.1*'Calcification Rates'!$F$13*(A135+(2*'Calcification Rates'!$F$13))*'Calcification Rates'!$H$13</f>
        <v>27.268979365434291</v>
      </c>
      <c r="I135" s="2">
        <f>(2*('Calcification Rates'!$F$13-'Calcification Rates'!$G$13)*('Calcification Rates'!$H$13-'Calcification Rates'!$I$13))+(0.1*('Calcification Rates'!$F$13-'Calcification Rates'!$G$13)*(A135+(2*'Calcification Rates'!$F$13-'Calcification Rates'!$G$13)))*('Calcification Rates'!$H$13-'Calcification Rates'!$I$13)</f>
        <v>15.92290348943733</v>
      </c>
      <c r="J135" s="2">
        <f>(2*('Calcification Rates'!$F$13+'Calcification Rates'!$G$13)*('Calcification Rates'!$H$13+'Calcification Rates'!$I$13))+(0.1*('Calcification Rates'!$F$13+'Calcification Rates'!$G$13)*(A135+(2*'Calcification Rates'!$F$13+'Calcification Rates'!$G$13)))*('Calcification Rates'!$H$13+'Calcification Rates'!$I$13)</f>
        <v>41.613824591307541</v>
      </c>
      <c r="K135" s="2">
        <f>(2*'Calcification Rates'!$F$14*'Calcification Rates'!$H$14)+0.1*'Calcification Rates'!$F$14*(A135+(2*'Calcification Rates'!$F$14))*'Calcification Rates'!$H$14</f>
        <v>50.536772626535978</v>
      </c>
      <c r="L135" s="2">
        <f>(2*('Calcification Rates'!$F$14-'Calcification Rates'!$G$14)*('Calcification Rates'!$H$14-'Calcification Rates'!$I$14))+(0.1*('Calcification Rates'!$F$14-'Calcification Rates'!$G$14)*(A135+(2*'Calcification Rates'!$F$14-'Calcification Rates'!$G$14)))*('Calcification Rates'!$H$14-'Calcification Rates'!$I$14)</f>
        <v>31.629969607340158</v>
      </c>
      <c r="M135" s="2">
        <f>(2*('Calcification Rates'!$F$14+'Calcification Rates'!$G$14)*('Calcification Rates'!$H$14+'Calcification Rates'!$I$14))+(0.1*('Calcification Rates'!$F$14+'Calcification Rates'!$G$14)*(A135+(2*'Calcification Rates'!$F$14+'Calcification Rates'!$G$14)))*('Calcification Rates'!$H$14+'Calcification Rates'!$I$14)</f>
        <v>73.894606970860551</v>
      </c>
      <c r="N135" s="2">
        <f>((((((((($A135*2)/PI())/2)+'Calcification Rates'!$F$15)^2)*PI())/2))-((((((($A135*2)/PI())/2)^2)*PI())/2)))*'Calcification Rates'!$H$15</f>
        <v>164.64378011178835</v>
      </c>
      <c r="O135" s="2">
        <f>((((((((($A135*2)/PI())/2)+('Calcification Rates'!$F$15-'Calcification Rates'!$G$15))^2)*PI())/2))-((((((($A135*2)/PI())/2)^2)*PI())/2)))*('Calcification Rates'!$H$15-'Calcification Rates'!$I$15)</f>
        <v>125.84724078356254</v>
      </c>
      <c r="P135" s="2">
        <f>((((((((($A135*2)/PI())/2)+('Calcification Rates'!$F$15+'Calcification Rates'!$G$15))^2)*PI())/2))-((((((($A135*2)/PI())/2)^2)*PI())/2)))*('Calcification Rates'!$H$15+'Calcification Rates'!$I$15)</f>
        <v>208.19513377988176</v>
      </c>
      <c r="Q135" s="2">
        <f>(2*'Calcification Rates'!$F$16*'Calcification Rates'!$H$16)+0.1*'Calcification Rates'!$F$16*(A135+(2*'Calcification Rates'!$F$16))*'Calcification Rates'!$H$16</f>
        <v>50.536772626535978</v>
      </c>
      <c r="R135" s="2">
        <f>(2*('Calcification Rates'!$F$16-'Calcification Rates'!$G$16)*('Calcification Rates'!$H$16-'Calcification Rates'!$I$16))+(0.1*('Calcification Rates'!$F$16-'Calcification Rates'!$G$16)*(A135+(2*'Calcification Rates'!$F$16-'Calcification Rates'!$G$16)))*('Calcification Rates'!$H$16-'Calcification Rates'!$I$16)</f>
        <v>31.629969607340158</v>
      </c>
      <c r="S135" s="2">
        <f>(2*('Calcification Rates'!$F$16+'Calcification Rates'!$G$16)*('Calcification Rates'!$H$16+'Calcification Rates'!$I$16))+(0.1*('Calcification Rates'!$F$16+'Calcification Rates'!$G$16)*(A135+(2*'Calcification Rates'!$F$16+'Calcification Rates'!$G$16)))*('Calcification Rates'!$H$16+'Calcification Rates'!$I$16)</f>
        <v>73.894606970860551</v>
      </c>
      <c r="T135" s="2">
        <f>$A135*'Calcification Rates'!$F$17*'Calcification Rates'!$H$17</f>
        <v>162.91070178084706</v>
      </c>
      <c r="U135" s="2">
        <f>$A135*('Calcification Rates'!$F$17-'Calcification Rates'!$G$17)*('Calcification Rates'!$H$17-'Calcification Rates'!$I$17)</f>
        <v>124.73476177290631</v>
      </c>
      <c r="V135" s="2">
        <f>$A135*('Calcification Rates'!$F$17+'Calcification Rates'!$G$17)*('Calcification Rates'!$H$17+'Calcification Rates'!$I$17)</f>
        <v>205.65373402153634</v>
      </c>
      <c r="W135" s="2">
        <f>$A135*'Calcification Rates'!$F$22*'Calcification Rates'!$H$22</f>
        <v>23.673999999999999</v>
      </c>
      <c r="X135" s="2">
        <f>$A135*('Calcification Rates'!$F$22-'Calcification Rates'!$G$22)*('Calcification Rates'!$H$22-'Calcification Rates'!$I$22)</f>
        <v>13.433</v>
      </c>
      <c r="Y135" s="2">
        <f>$A135*('Calcification Rates'!$F$22+'Calcification Rates'!$G$22)*('Calcification Rates'!$H$22+'Calcification Rates'!$I$22)</f>
        <v>33.914999999999999</v>
      </c>
      <c r="Z135" s="2">
        <f>((((((((($A135*2)/PI())/2)+'Calcification Rates'!$F$25)^2)*PI())/2))-((((((($A135*2)/PI())/2)^2)*PI())/2)))*'Calcification Rates'!$H$25</f>
        <v>245.8717302999419</v>
      </c>
      <c r="AA135" s="2">
        <f>((((((((($A135*2)/PI())/2)+('Calcification Rates'!$F$25-'Calcification Rates'!$G$25))^2)*PI())/2))-((((((($A135*2)/PI())/2)^2)*PI())/2)))*('Calcification Rates'!$H$25-'Calcification Rates'!$I$25)</f>
        <v>107.94324086198827</v>
      </c>
      <c r="AB135" s="2">
        <f>((((((((($A135*2)/PI())/2)+('Calcification Rates'!$F$25+'Calcification Rates'!$G$25))^2)*PI())/2))-((((((($A135*2)/PI())/2)^2)*PI())/2)))*('Calcification Rates'!$H$25+'Calcification Rates'!$I$25)</f>
        <v>385.44616474120124</v>
      </c>
      <c r="AC135" s="2">
        <f>((((((((($A135*2)/PI())/2)+'Calcification Rates'!$F$26)^2)*PI())/2))-((((((($A135*2)/PI())/2)^2)*PI())/2)))*'Calcification Rates'!$H$26</f>
        <v>245.8717302999419</v>
      </c>
      <c r="AD135" s="2">
        <f>((((((((($A135*2)/PI())/2)+('Calcification Rates'!$F$26-'Calcification Rates'!$G$26))^2)*PI())/2))-((((((($A135*2)/PI())/2)^2)*PI())/2)))*('Calcification Rates'!$H$26-'Calcification Rates'!$I$26)</f>
        <v>107.94324086198827</v>
      </c>
      <c r="AE135" s="2">
        <f>((((((((($A135*2)/PI())/2)+('Calcification Rates'!$F$26+'Calcification Rates'!$G$26))^2)*PI())/2))-((((((($A135*2)/PI())/2)^2)*PI())/2)))*('Calcification Rates'!$H$26+'Calcification Rates'!$I$26)</f>
        <v>385.44616474120124</v>
      </c>
      <c r="AF135" s="2">
        <f>((((((((($A135*2)/PI())/2)+'Calcification Rates'!$F$27)^2)*PI())/2))-((((((($A135*2)/PI())/2)^2)*PI())/2)))*'Calcification Rates'!$H$27</f>
        <v>245.8717302999419</v>
      </c>
      <c r="AG135" s="2">
        <f>((((((((($A135*2)/PI())/2)+('Calcification Rates'!$F$27-'Calcification Rates'!$G$27))^2)*PI())/2))-((((((($A135*2)/PI())/2)^2)*PI())/2)))*('Calcification Rates'!$H$27-'Calcification Rates'!$I$27)</f>
        <v>107.94324086198827</v>
      </c>
      <c r="AH135" s="2">
        <f>((((((((($A135*2)/PI())/2)+('Calcification Rates'!$F$27+'Calcification Rates'!$G$27))^2)*PI())/2))-((((((($A135*2)/PI())/2)^2)*PI())/2)))*('Calcification Rates'!$H$27+'Calcification Rates'!$I$27)</f>
        <v>385.44616474120124</v>
      </c>
      <c r="AI135" s="2">
        <f>$A135*'Calcification Rates'!$F$29*'Calcification Rates'!$H$29</f>
        <v>214.62209999999996</v>
      </c>
      <c r="AJ135" s="2">
        <f>$A135*('Calcification Rates'!$F$29-'Calcification Rates'!$G$29)*('Calcification Rates'!$H$29-'Calcification Rates'!$I$29)</f>
        <v>198.57963999999996</v>
      </c>
      <c r="AK135" s="2">
        <f>$A135*('Calcification Rates'!$F$29+'Calcification Rates'!$G$29)*('Calcification Rates'!$H$29+'Calcification Rates'!$I$29)</f>
        <v>230.66455999999994</v>
      </c>
      <c r="AL135" s="2">
        <f>(2*'Calcification Rates'!$F$30*'Calcification Rates'!$H$30)+0.1*'Calcification Rates'!$F$30*($A135+(2*'Calcification Rates'!$F$30))*'Calcification Rates'!$H$30</f>
        <v>27.268979365434291</v>
      </c>
      <c r="AM135" s="2">
        <f>(2*('Calcification Rates'!$F$30-'Calcification Rates'!$G$30)*('Calcification Rates'!$H$30-'Calcification Rates'!$I$30))+(0.1*('Calcification Rates'!$F$30-'Calcification Rates'!$G$30)*($A135+(2*'Calcification Rates'!$F$30-'Calcification Rates'!$G$30)))*('Calcification Rates'!$H$30-'Calcification Rates'!$I$30)</f>
        <v>15.92290348943733</v>
      </c>
      <c r="AN135" s="2">
        <f>(2*('Calcification Rates'!$F$30+'Calcification Rates'!$G$30)*('Calcification Rates'!$H$30+'Calcification Rates'!$I$30))+(0.1*('Calcification Rates'!$F$30+'Calcification Rates'!$G$30)*($A135+(2*'Calcification Rates'!$F$30+'Calcification Rates'!$G$30)))*('Calcification Rates'!$H$30+'Calcification Rates'!$I$30)</f>
        <v>41.613824591307541</v>
      </c>
      <c r="AO135" s="2">
        <f>((((((((($A135*2)/PI())/2)+'Calcification Rates'!$F$31)^2)*PI())/2))-((((((($A135*2)/PI())/2)^2)*PI())/2)))*'Calcification Rates'!$H$31</f>
        <v>438.07102867296538</v>
      </c>
      <c r="AP135" s="2">
        <f>((((((((($A135*2)/PI())/2)+('Calcification Rates'!$F$31-'Calcification Rates'!$G$31))^2)*PI())/2))-((((((($A135*2)/PI())/2)^2)*PI())/2)))*('Calcification Rates'!$H$31-'Calcification Rates'!$I$31)</f>
        <v>273.44618840873875</v>
      </c>
      <c r="AQ135" s="2">
        <f>((((((((($A135*2)/PI())/2)+('Calcification Rates'!$F$31+'Calcification Rates'!$G$31))^2)*PI())/2))-((((((($A135*2)/PI())/2)^2)*PI())/2)))*('Calcification Rates'!$H$31+'Calcification Rates'!$I$31)</f>
        <v>642.24835367657045</v>
      </c>
      <c r="AR135" s="2">
        <f>(2*'Calcification Rates'!$F$32*'Calcification Rates'!$H$32)+0.1*'Calcification Rates'!$F$32*($A135+(2*'Calcification Rates'!$F$32))*'Calcification Rates'!$H$32</f>
        <v>27.268979365434291</v>
      </c>
      <c r="AS135" s="2">
        <f>(2*('Calcification Rates'!$F$32-'Calcification Rates'!$G$32)*('Calcification Rates'!$H$32-'Calcification Rates'!$I$32))+(0.1*('Calcification Rates'!$F$32-'Calcification Rates'!$G$32)*($A135+(2*'Calcification Rates'!$F$32-'Calcification Rates'!$G$32)))*('Calcification Rates'!$H$32-'Calcification Rates'!$I$32)</f>
        <v>15.92290348943733</v>
      </c>
      <c r="AT135" s="2">
        <f>(2*('Calcification Rates'!$F$32+'Calcification Rates'!$G$32)*('Calcification Rates'!$H$32+'Calcification Rates'!$I$32))+(0.1*('Calcification Rates'!$F$32+'Calcification Rates'!$G$32)*($A135+(2*'Calcification Rates'!$F$32+'Calcification Rates'!$G$32)))*('Calcification Rates'!$H$32+'Calcification Rates'!$I$32)</f>
        <v>41.613824591307541</v>
      </c>
      <c r="AU135" s="2">
        <f>((((((((($A135*2)/PI())/2)+'Calcification Rates'!$F$36)^2)*PI())/2))-((((((($A135*2)/PI())/2)^2)*PI())/2)))*'Calcification Rates'!$H$36</f>
        <v>173.80326810741721</v>
      </c>
      <c r="AV135" s="2">
        <f>((((((((($A135*2)/PI())/2)+('Calcification Rates'!$F$36-'Calcification Rates'!$G$36))^2)*PI())/2))-((((((($A135*2)/PI())/2)^2)*PI())/2)))*('Calcification Rates'!$H$36-'Calcification Rates'!$I$36)</f>
        <v>133.53800422148089</v>
      </c>
      <c r="AW135" s="2">
        <f>((((((((($A135*2)/PI())/2)+('Calcification Rates'!$F$36+'Calcification Rates'!$G$36))^2)*PI())/2))-((((((($A135*2)/PI())/2)^2)*PI())/2)))*('Calcification Rates'!$H$36+'Calcification Rates'!$I$36)</f>
        <v>218.52302393496777</v>
      </c>
      <c r="AX135" s="2">
        <f>$A135*'Calcification Rates'!$F$37*'Calcification Rates'!$H$37</f>
        <v>171.88848686026938</v>
      </c>
      <c r="AY135" s="2">
        <f>$A135*('Calcification Rates'!$F$37-'Calcification Rates'!$G$37)*('Calcification Rates'!$H$37-'Calcification Rates'!$I$37)</f>
        <v>132.31432880009237</v>
      </c>
      <c r="AZ135" s="2">
        <f>$A135*('Calcification Rates'!$F$37+'Calcification Rates'!$G$37)*('Calcification Rates'!$H$37+'Calcification Rates'!$I$37)</f>
        <v>215.71205917948728</v>
      </c>
      <c r="BA135" s="2">
        <f>$A135*'Calcification Rates'!$F$38*'Calcification Rates'!$H$38</f>
        <v>255.82221933333338</v>
      </c>
      <c r="BB135" s="2">
        <f>$A135*('Calcification Rates'!$F$38-'Calcification Rates'!$G$38)*('Calcification Rates'!$H$38-'Calcification Rates'!$I$38)</f>
        <v>195.19429830303031</v>
      </c>
      <c r="BC135" s="2">
        <f>$A135*('Calcification Rates'!$F$38+'Calcification Rates'!$G$38)*('Calcification Rates'!$H$38+'Calcification Rates'!$I$38)</f>
        <v>323.51518500000003</v>
      </c>
      <c r="BD135" s="2">
        <f>(2*'Calcification Rates'!$F$39*'Calcification Rates'!$H$39)+0.1*'Calcification Rates'!$F$39*(AN135+(2*'Calcification Rates'!$F$39))*'Calcification Rates'!$H$39</f>
        <v>11.23578268346286</v>
      </c>
      <c r="BE135" s="2">
        <f>(2*('Calcification Rates'!$F$39-'Calcification Rates'!$G$39)*('Calcification Rates'!$H$39-'Calcification Rates'!$I$39))+(0.1*('Calcification Rates'!$F$39-'Calcification Rates'!$G$39)*(AN135+(2*'Calcification Rates'!$F$39-'Calcification Rates'!$G$39)))*('Calcification Rates'!$H$39-'Calcification Rates'!$I$39)</f>
        <v>6.5413625623817993</v>
      </c>
      <c r="BF135" s="2">
        <f>(2*('Calcification Rates'!$F$39+'Calcification Rates'!$G$39)*('Calcification Rates'!$H$39+'Calcification Rates'!$I$39))+(0.1*('Calcification Rates'!$F$39+'Calcification Rates'!$G$39)*(AN135+(2*'Calcification Rates'!$F$39+'Calcification Rates'!$G$39)))*('Calcification Rates'!$H$39+'Calcification Rates'!$I$39)</f>
        <v>17.196950973645791</v>
      </c>
      <c r="BG135" s="2">
        <f>((((((((($A135*2)/PI())/2)+'Calcification Rates'!$F$40)^2)*PI())/2))-((((((($A135*2)/PI())/2)^2)*PI())/2)))*'Calcification Rates'!$H$40</f>
        <v>173.80326810741721</v>
      </c>
      <c r="BH135" s="2">
        <f>((((((((($A135*2)/PI())/2)+('Calcification Rates'!$F$40-'Calcification Rates'!$G$40))^2)*PI())/2))-((((((($A135*2)/PI())/2)^2)*PI())/2)))*('Calcification Rates'!$H$40-'Calcification Rates'!$I$40)</f>
        <v>133.53800422148089</v>
      </c>
      <c r="BI135" s="2">
        <f>((((((((($A135*2)/PI())/2)+('Calcification Rates'!$F$40+'Calcification Rates'!$G$40))^2)*PI())/2))-((((((($A135*2)/PI())/2)^2)*PI())/2)))*('Calcification Rates'!$H$40+'Calcification Rates'!$I$40)</f>
        <v>218.52302393496777</v>
      </c>
      <c r="BJ135" s="2">
        <f>((((((((($A135*2)/PI())/2)+'Calcification Rates'!$F$41)^2)*PI())/2))-((((((($A135*2)/PI())/2)^2)*PI())/2)))*'Calcification Rates'!$H$41</f>
        <v>200.04395231421333</v>
      </c>
      <c r="BK135" s="2">
        <f>((((((((($A135*2)/PI())/2)+('Calcification Rates'!$F$41-'Calcification Rates'!$G$41))^2)*PI())/2))-((((((($A135*2)/PI())/2)^2)*PI())/2)))*('Calcification Rates'!$H$41-'Calcification Rates'!$I$41)</f>
        <v>160.83132059588419</v>
      </c>
      <c r="BL135" s="2">
        <f>((((((((($A135*2)/PI())/2)+('Calcification Rates'!$F$41+'Calcification Rates'!$G$41))^2)*PI())/2))-((((((($A135*2)/PI())/2)^2)*PI())/2)))*('Calcification Rates'!$H$41+'Calcification Rates'!$I$41)</f>
        <v>243.07016121261472</v>
      </c>
      <c r="BM135" s="2">
        <f>((((1-'Calcification Rates'!$J$42)*$A135)*'Calcification Rates'!$F$42*0.1)+('Calcification Rates'!$J$42*$A135*'Calcification Rates'!$F$42))*'Calcification Rates'!$H$42</f>
        <v>52.176207793786396</v>
      </c>
      <c r="BN135" s="2">
        <f>((((1-'Calcification Rates'!$J$42)*BI135)*(('Calcification Rates'!$F$42-'Calcification Rates'!$G$42)*0.1))+('Calcification Rates'!$J$42*BI135*('Calcification Rates'!$F$42-'Calcification Rates'!$G$42)))*('Calcification Rates'!$H$42-'Calcification Rates'!$I$42)</f>
        <v>64.634078512913277</v>
      </c>
      <c r="BO135" s="2">
        <f>((((1-'Calcification Rates'!$J$42)*BI135)*(('Calcification Rates'!$F$42+'Calcification Rates'!$G$42)*0.1))+('Calcification Rates'!$J$42*BI135*('Calcification Rates'!$F$42+'Calcification Rates'!$G$42)))*('Calcification Rates'!$H$42+'Calcification Rates'!$I$42)</f>
        <v>109.50864530609692</v>
      </c>
      <c r="BP135" s="2">
        <f>(2*'Calcification Rates'!$F$43*'Calcification Rates'!$H$43)+0.1*'Calcification Rates'!$F$43*($A135+(2*'Calcification Rates'!$F$43))*'Calcification Rates'!$H$43</f>
        <v>27.268979365434291</v>
      </c>
      <c r="BQ135" s="2">
        <f>(2*('Calcification Rates'!$F$43-'Calcification Rates'!$G$43)*('Calcification Rates'!$H$43-'Calcification Rates'!$I$43))+(0.1*('Calcification Rates'!$F$43-'Calcification Rates'!$G$43)*($A135+(2*'Calcification Rates'!$F$43-'Calcification Rates'!$G$43)))*('Calcification Rates'!$H$43-'Calcification Rates'!$I$43)</f>
        <v>15.92290348943733</v>
      </c>
      <c r="BR135" s="2">
        <f>(2*('Calcification Rates'!$F$43+'Calcification Rates'!$G$43)*('Calcification Rates'!$H$43+'Calcification Rates'!$I$43))+(0.1*('Calcification Rates'!$F$43+'Calcification Rates'!$G$43)*($A135+(2*'Calcification Rates'!$F$43+'Calcification Rates'!$G$43)))*('Calcification Rates'!$H$43+'Calcification Rates'!$I$43)</f>
        <v>41.613824591307541</v>
      </c>
      <c r="BS135" s="2">
        <f>$A135*'Calcification Rates'!$F$44*'Calcification Rates'!$H$44</f>
        <v>212.3090822222222</v>
      </c>
      <c r="BT135" s="2">
        <f>$A135*('Calcification Rates'!$F$44-'Calcification Rates'!$G$44)*('Calcification Rates'!$H$44-'Calcification Rates'!$I$44)</f>
        <v>157.98918768333877</v>
      </c>
      <c r="BU135" s="2">
        <f>$A135*('Calcification Rates'!$F$44+'Calcification Rates'!$G$44)*('Calcification Rates'!$H$44+'Calcification Rates'!$I$44)</f>
        <v>272.73187142432346</v>
      </c>
      <c r="BV135" s="2">
        <f>(2*'Calcification Rates'!$F$45*'Calcification Rates'!$H$45)+0.1*'Calcification Rates'!$F$45*($A135+(2*'Calcification Rates'!$F$45))*'Calcification Rates'!$H$45</f>
        <v>27.268979365434291</v>
      </c>
      <c r="BW135" s="2">
        <f>(2*('Calcification Rates'!$F$45-'Calcification Rates'!$G$45)*('Calcification Rates'!$H$45-'Calcification Rates'!$I$45))+(0.1*('Calcification Rates'!$F$45-'Calcification Rates'!$G$45)*($A135+(2*'Calcification Rates'!$F$45-'Calcification Rates'!$G$45)))*('Calcification Rates'!$H$45-'Calcification Rates'!$I$45)</f>
        <v>15.92290348943733</v>
      </c>
      <c r="BX135" s="2">
        <f>(2*('Calcification Rates'!$F$45+'Calcification Rates'!$G$45)*('Calcification Rates'!$H$45+'Calcification Rates'!$I$45))+(0.1*('Calcification Rates'!$F$45+'Calcification Rates'!$G$45)*($A135+(2*'Calcification Rates'!$F$45+'Calcification Rates'!$G$45)))*('Calcification Rates'!$H$45+'Calcification Rates'!$I$45)</f>
        <v>41.613824591307541</v>
      </c>
      <c r="BY135" s="2">
        <f>$A135*'Calcification Rates'!$F$46*'Calcification Rates'!$H$46</f>
        <v>53.944800000000008</v>
      </c>
      <c r="BZ135" s="2">
        <f>$A135*('Calcification Rates'!$F$46-'Calcification Rates'!$G$46)*('Calcification Rates'!$H$46-'Calcification Rates'!$I$46)</f>
        <v>41.605725</v>
      </c>
      <c r="CA135" s="2">
        <f>$A135*('Calcification Rates'!$F$46+'Calcification Rates'!$G$46)*('Calcification Rates'!$H$46+'Calcification Rates'!$I$46)</f>
        <v>67.540725000000009</v>
      </c>
      <c r="CB135" s="2">
        <f>(2*'Calcification Rates'!$F$47*'Calcification Rates'!$H$47)+0.1*'Calcification Rates'!$F$47*(BL135+(2*'Calcification Rates'!$F$47))*'Calcification Rates'!$H$47</f>
        <v>46.580177537869169</v>
      </c>
      <c r="CC135" s="2">
        <f>(2*('Calcification Rates'!$F$47-'Calcification Rates'!$G$47)*('Calcification Rates'!$H$47-'Calcification Rates'!$I$47))+(0.1*('Calcification Rates'!$F$47-'Calcification Rates'!$G$47)*(BL135+(2*'Calcification Rates'!$F$47-'Calcification Rates'!$G$47)))*('Calcification Rates'!$H$47-'Calcification Rates'!$I$47)</f>
        <v>27.222508901806119</v>
      </c>
      <c r="CD135" s="2">
        <f>(2*('Calcification Rates'!$F$47+'Calcification Rates'!$G$47)*('Calcification Rates'!$H$47+'Calcification Rates'!$I$47))+(0.1*('Calcification Rates'!$F$47+'Calcification Rates'!$G$47)*(BL135+(2*'Calcification Rates'!$F$47+'Calcification Rates'!$G$47)))*('Calcification Rates'!$H$47+'Calcification Rates'!$I$47)</f>
        <v>71.022749993698667</v>
      </c>
      <c r="CE135" s="2">
        <f>(2*'Calcification Rates'!$F$48*'Calcification Rates'!$H$48)+0.1*'Calcification Rates'!$F$48*($A135+(2*'Calcification Rates'!$F$48))*'Calcification Rates'!$H$48</f>
        <v>27.268979365434291</v>
      </c>
      <c r="CF135" s="2">
        <f>(2*('Calcification Rates'!$F$48-'Calcification Rates'!$G$48)*('Calcification Rates'!$H$48-'Calcification Rates'!$I$48))+(0.1*('Calcification Rates'!$F$48-'Calcification Rates'!$G$48)*($A135+(2*'Calcification Rates'!$F$48-'Calcification Rates'!$G$48)))*('Calcification Rates'!$H$48-'Calcification Rates'!$I$48)</f>
        <v>15.92290348943733</v>
      </c>
      <c r="CG135" s="2">
        <f>(2*('Calcification Rates'!$F$48+'Calcification Rates'!$G$48)*('Calcification Rates'!$H$48+'Calcification Rates'!$I$48))+(0.1*('Calcification Rates'!$F$48+'Calcification Rates'!$G$48)*($A135+(2*'Calcification Rates'!$F$48+'Calcification Rates'!$G$48)))*('Calcification Rates'!$H$48+'Calcification Rates'!$I$48)</f>
        <v>41.613824591307541</v>
      </c>
      <c r="CH135" s="2">
        <f>((((1-'Calcification Rates'!$J$52)*$A135)*'Calcification Rates'!$F$52*0.1)+('Calcification Rates'!$J$52*$A135*'Calcification Rates'!$F$52))*'Calcification Rates'!$H$52</f>
        <v>294.55093443999999</v>
      </c>
      <c r="CI135" s="2">
        <f>((((1-'Calcification Rates'!$J$52)*$A135)*(('Calcification Rates'!$F$52-'Calcification Rates'!$G$52)*0.1))+('Calcification Rates'!$J$52*$A135*('Calcification Rates'!$F$52-'Calcification Rates'!$G$52)))*('Calcification Rates'!$H$52-'Calcification Rates'!$I$52)</f>
        <v>192.81718462952347</v>
      </c>
      <c r="CJ135" s="2">
        <f>((((1-'Calcification Rates'!$J$52)*$A135)*(('Calcification Rates'!$F$52+'Calcification Rates'!$G$52)*0.1))+('Calcification Rates'!$J$52*$A135*('Calcification Rates'!$F$52+'Calcification Rates'!$G$52)))*('Calcification Rates'!$H$52+'Calcification Rates'!$I$52)</f>
        <v>416.72325435207148</v>
      </c>
      <c r="CK135" s="2">
        <f>((((1-'Calcification Rates'!$J$53)*$A135)*'Calcification Rates'!$F$53*0.1)+('Calcification Rates'!$J$53*$A135*'Calcification Rates'!$F$53))*'Calcification Rates'!$H$53</f>
        <v>352.4851666992729</v>
      </c>
      <c r="CL135" s="2">
        <f>((((1-'Calcification Rates'!$J$53)*$A135)*(('Calcification Rates'!$F$53-'Calcification Rates'!$G$53)*0.1))+('Calcification Rates'!$J$53*$A135*('Calcification Rates'!$F$53-'Calcification Rates'!$G$53)))*('Calcification Rates'!$H$53-'Calcification Rates'!$I$53)</f>
        <v>243.9499843780965</v>
      </c>
      <c r="CM135" s="2">
        <f>((((1-'Calcification Rates'!$J$53)*$A135)*(('Calcification Rates'!$F$53+'Calcification Rates'!$G$53)*0.1))+('Calcification Rates'!$J$53*$A135*('Calcification Rates'!$F$53+'Calcification Rates'!$G$53)))*('Calcification Rates'!$H$53+'Calcification Rates'!$I$53)</f>
        <v>480.87872957946496</v>
      </c>
      <c r="CN135" s="2">
        <f>((((1-'Calcification Rates'!$J$54)*$A135)*'Calcification Rates'!$F$54*0.1)+('Calcification Rates'!$J$54*$A135*'Calcification Rates'!$F$54))*'Calcification Rates'!$H$54</f>
        <v>300.52149672987241</v>
      </c>
      <c r="CO135" s="2">
        <f>((((1-'Calcification Rates'!$J$54)*$A135)*(('Calcification Rates'!$F$54-'Calcification Rates'!$G$54)*0.1))+('Calcification Rates'!$J$54*$A135*('Calcification Rates'!$F$54-'Calcification Rates'!$G$54)))*('Calcification Rates'!$H$54-'Calcification Rates'!$I$54)</f>
        <v>214.94451899935521</v>
      </c>
      <c r="CP135" s="2">
        <f>((((1-'Calcification Rates'!$J$54)*$A135)*(('Calcification Rates'!$F$54+'Calcification Rates'!$G$54)*0.1))+('Calcification Rates'!$J$54*$A135*('Calcification Rates'!$F$54+'Calcification Rates'!$G$54)))*('Calcification Rates'!$H$54+'Calcification Rates'!$I$54)</f>
        <v>399.70064371016269</v>
      </c>
      <c r="CQ135" s="2">
        <f>((((1-'Calcification Rates'!$J$55)*$A135)*'Calcification Rates'!$F$55*0.1)+('Calcification Rates'!$J$55*$A135*'Calcification Rates'!$F$55))*'Calcification Rates'!$H$55</f>
        <v>300.54447992552087</v>
      </c>
      <c r="CR135" s="2">
        <f>((((1-'Calcification Rates'!$J$55)*$A135)*(('Calcification Rates'!$F$55-'Calcification Rates'!$G$55)*0.1))+('Calcification Rates'!$J$55*$A135*('Calcification Rates'!$F$55-'Calcification Rates'!$G$55)))*('Calcification Rates'!$H$55-'Calcification Rates'!$I$55)</f>
        <v>219.61567142078258</v>
      </c>
      <c r="CS135" s="2">
        <f>((((1-'Calcification Rates'!$J$55)*$A135)*(('Calcification Rates'!$F$55+'Calcification Rates'!$G$55)*0.1))+('Calcification Rates'!$J$55*$A135*('Calcification Rates'!$F$55+'Calcification Rates'!$G$55)))*('Calcification Rates'!$H$55+'Calcification Rates'!$I$55)</f>
        <v>393.78043729893778</v>
      </c>
      <c r="CT135" s="2">
        <f>((((1-'Calcification Rates'!$J$56)*$A135)*'Calcification Rates'!$F$56*0.1)+('Calcification Rates'!$J$56*$A135*'Calcification Rates'!$F$56))*'Calcification Rates'!$H$56</f>
        <v>290.29462898333333</v>
      </c>
      <c r="CU135" s="2">
        <f>((((1-'Calcification Rates'!$J$56)*$A135)*(('Calcification Rates'!$F$56-'Calcification Rates'!$G$56)*0.1))+('Calcification Rates'!$J$56*$A135*('Calcification Rates'!$F$56-'Calcification Rates'!$G$56)))*('Calcification Rates'!$H$56-'Calcification Rates'!$I$56)</f>
        <v>215.10670397213585</v>
      </c>
      <c r="CV135" s="2">
        <f>((((1-'Calcification Rates'!$J$56)*$A135)*(('Calcification Rates'!$F$56+'Calcification Rates'!$G$56)*0.1))+('Calcification Rates'!$J$56*$A135*('Calcification Rates'!$F$56+'Calcification Rates'!$G$56)))*('Calcification Rates'!$H$56+'Calcification Rates'!$I$56)</f>
        <v>376.53998302020369</v>
      </c>
      <c r="CW135" s="2">
        <f>((((1-'Calcification Rates'!$J$57)*$A135)*'Calcification Rates'!$F$57*0.1)+('Calcification Rates'!$J$57*$A135*'Calcification Rates'!$F$57))*'Calcification Rates'!$H$57</f>
        <v>296.89223418749998</v>
      </c>
      <c r="CX135" s="2">
        <f>((((1-'Calcification Rates'!$J$57)*$A135)*(('Calcification Rates'!$F$57-'Calcification Rates'!$G$57)*0.1))+('Calcification Rates'!$J$57*$A135*('Calcification Rates'!$F$57-'Calcification Rates'!$G$57)))*('Calcification Rates'!$H$57-'Calcification Rates'!$I$57)</f>
        <v>194.42336705173813</v>
      </c>
      <c r="CY135" s="2">
        <f>((((1-'Calcification Rates'!$J$57)*$A135)*(('Calcification Rates'!$F$57+'Calcification Rates'!$G$57)*0.1))+('Calcification Rates'!$J$57*$A135*('Calcification Rates'!$F$57+'Calcification Rates'!$G$57)))*('Calcification Rates'!$H$57+'Calcification Rates'!$I$57)</f>
        <v>417.79014969938339</v>
      </c>
      <c r="CZ135" s="2">
        <f>((((1-'Calcification Rates'!$J$58)*$A135)*'Calcification Rates'!$F$58*0.1)+('Calcification Rates'!$J$58*$A135*'Calcification Rates'!$F$58))*'Calcification Rates'!$H$58</f>
        <v>300.52149672987241</v>
      </c>
      <c r="DA135" s="2">
        <f>((((1-'Calcification Rates'!$J$58)*$A135)*(('Calcification Rates'!$F$58-'Calcification Rates'!$G$58)*0.1))+('Calcification Rates'!$J$58*$A135*('Calcification Rates'!$F$58-'Calcification Rates'!$G$58)))*('Calcification Rates'!$H$58-'Calcification Rates'!$I$58)</f>
        <v>214.94451899935521</v>
      </c>
      <c r="DB135" s="2">
        <f>((((1-'Calcification Rates'!$J$58)*$A135)*(('Calcification Rates'!$F$58+'Calcification Rates'!$G$58)*0.1))+('Calcification Rates'!$J$58*$A135*('Calcification Rates'!$F$58+'Calcification Rates'!$G$58)))*('Calcification Rates'!$H$58+'Calcification Rates'!$I$58)</f>
        <v>399.70064371016269</v>
      </c>
      <c r="DC135" s="2">
        <f>((((1-'Calcification Rates'!$J$59)*$A135)*'Calcification Rates'!$F$59*0.1)+('Calcification Rates'!$J$59*$A135*'Calcification Rates'!$F$59))*'Calcification Rates'!$H$59</f>
        <v>249.12822648</v>
      </c>
      <c r="DD135" s="2">
        <f>((((1-'Calcification Rates'!$J$59)*$A135)*(('Calcification Rates'!$F$59-'Calcification Rates'!$G$59)*0.1))+('Calcification Rates'!$J$59*$A135*('Calcification Rates'!$F$59-'Calcification Rates'!$G$59)))*('Calcification Rates'!$H$59-'Calcification Rates'!$I$59)</f>
        <v>193.26119609999998</v>
      </c>
      <c r="DE135" s="2">
        <f>((((1-'Calcification Rates'!$J$59)*$A135)*(('Calcification Rates'!$F$59+'Calcification Rates'!$G$59)*0.1))+('Calcification Rates'!$J$59*$A135*('Calcification Rates'!$F$59+'Calcification Rates'!$G$59)))*('Calcification Rates'!$H$59+'Calcification Rates'!$I$59)</f>
        <v>310.29277187999998</v>
      </c>
      <c r="DF135" s="2">
        <f>((((1-'Calcification Rates'!$J$60)*$A135)*'Calcification Rates'!$F$60*0.1)+('Calcification Rates'!$J$60*$A135*'Calcification Rates'!$F$60))*'Calcification Rates'!$H$60</f>
        <v>323.65900503658537</v>
      </c>
      <c r="DG135" s="2">
        <f>((((1-'Calcification Rates'!$J$60)*$A135)*(('Calcification Rates'!$F$60-'Calcification Rates'!$G$60)*0.1))+('Calcification Rates'!$J$60*$A135*('Calcification Rates'!$F$60-'Calcification Rates'!$G$60)))*('Calcification Rates'!$H$60-'Calcification Rates'!$I$60)</f>
        <v>247.2793136058869</v>
      </c>
      <c r="DH135" s="2">
        <f>((((1-'Calcification Rates'!$J$60)*$A135)*(('Calcification Rates'!$F$60+'Calcification Rates'!$G$60)*0.1))+('Calcification Rates'!$J$60*$A135*('Calcification Rates'!$F$60+'Calcification Rates'!$G$60)))*('Calcification Rates'!$H$60+'Calcification Rates'!$I$60)</f>
        <v>410.00464990835434</v>
      </c>
      <c r="DI135" s="2">
        <f>((((1-'Calcification Rates'!$J$61)*$A135)*'Calcification Rates'!$F$61*0.1)+('Calcification Rates'!$J$61*$A135*'Calcification Rates'!$F$61))*'Calcification Rates'!$H$61</f>
        <v>300.52149672987241</v>
      </c>
      <c r="DJ135" s="2">
        <f>((((1-'Calcification Rates'!$J$61)*$A135)*(('Calcification Rates'!$F$61-'Calcification Rates'!$G$61)*0.1))+('Calcification Rates'!$J$61*$A135*('Calcification Rates'!$F$61-'Calcification Rates'!$G$61)))*('Calcification Rates'!$H$61-'Calcification Rates'!$I$61)</f>
        <v>214.94451899935521</v>
      </c>
      <c r="DK135" s="2">
        <f>((((1-'Calcification Rates'!$J$61)*$A135)*(('Calcification Rates'!$F$61+'Calcification Rates'!$G$61)*0.1))+('Calcification Rates'!$J$61*$A135*('Calcification Rates'!$F$61+'Calcification Rates'!$G$61)))*('Calcification Rates'!$H$61+'Calcification Rates'!$I$61)</f>
        <v>399.70064371016269</v>
      </c>
      <c r="DL135" s="2">
        <f>(2*'Calcification Rates'!$F$62*'Calcification Rates'!$H$62)+0.1*'Calcification Rates'!$F$62*(CV135+(2*'Calcification Rates'!$F$62))*'Calcification Rates'!$H$62</f>
        <v>69.996716139890665</v>
      </c>
      <c r="DM135" s="2">
        <f>(2*('Calcification Rates'!$F$62-'Calcification Rates'!$G$62)*('Calcification Rates'!$H$62-'Calcification Rates'!$I$62))+(0.1*('Calcification Rates'!$F$62-'Calcification Rates'!$G$62)*(CV135+(2*'Calcification Rates'!$F$62-'Calcification Rates'!$G$62)))*('Calcification Rates'!$H$62-'Calcification Rates'!$I$62)</f>
        <v>40.924281519107296</v>
      </c>
      <c r="DN135" s="2">
        <f>(2*('Calcification Rates'!$F$62+'Calcification Rates'!$G$62)*('Calcification Rates'!$H$62+'Calcification Rates'!$I$62))+(0.1*('Calcification Rates'!$F$62+'Calcification Rates'!$G$62)*(CV135+(2*'Calcification Rates'!$F$62+'Calcification Rates'!$G$62)))*('Calcification Rates'!$H$62+'Calcification Rates'!$I$62)</f>
        <v>106.68367744003706</v>
      </c>
      <c r="DO135" s="2">
        <f>((((((((($A135*2)/PI())/2)+'Calcification Rates'!$F$63)^2)*PI())/2))-((((((($A135*2)/PI())/2)^2)*PI())/2)))*'Calcification Rates'!$H$63</f>
        <v>141.01519622024267</v>
      </c>
      <c r="DP135" s="2">
        <f>((((((((($A135*2)/PI())/2)+('Calcification Rates'!$F$63-'Calcification Rates'!$G$63))^2)*PI())/2))-((((((($A135*2)/PI())/2)^2)*PI())/2)))*('Calcification Rates'!$H$63-'Calcification Rates'!$I$63)</f>
        <v>103.97374879050246</v>
      </c>
      <c r="DQ135" s="2">
        <f>((((((((($A135*2)/PI())/2)+('Calcification Rates'!$F$63+'Calcification Rates'!$G$63))^2)*PI())/2))-((((((($A135*2)/PI())/2)^2)*PI())/2)))*('Calcification Rates'!$H$63+'Calcification Rates'!$I$63)</f>
        <v>182.14433247564062</v>
      </c>
      <c r="DR135" s="2">
        <f>(2*'Calcification Rates'!$F$64*'Calcification Rates'!$H$64)+0.1*'Calcification Rates'!$F$64*($A135+(2*'Calcification Rates'!$F$64))*'Calcification Rates'!$H$64</f>
        <v>27.268979365434291</v>
      </c>
      <c r="DS135" s="2">
        <f>(2*('Calcification Rates'!$F$64-'Calcification Rates'!$G$64)*('Calcification Rates'!$H$64-'Calcification Rates'!$I$64))+(0.1*('Calcification Rates'!$F$64-'Calcification Rates'!$G$64)*($A135+(2*'Calcification Rates'!$F$64-'Calcification Rates'!$G$64)))*('Calcification Rates'!$H$64-'Calcification Rates'!$I$64)</f>
        <v>15.92290348943733</v>
      </c>
      <c r="DT135" s="2">
        <f>(2*('Calcification Rates'!$F$64+'Calcification Rates'!$G$64)*('Calcification Rates'!$H$64+'Calcification Rates'!$I$64))+(0.1*('Calcification Rates'!$F$64+'Calcification Rates'!$G$64)*($A135+(2*'Calcification Rates'!$F$64+'Calcification Rates'!$G$64)))*('Calcification Rates'!$H$64+'Calcification Rates'!$I$64)</f>
        <v>41.613824591307541</v>
      </c>
      <c r="DU135" s="2">
        <f>((((((((($A135*2)/PI())/2)+'Calcification Rates'!$F$65)^2)*PI())/2))-((((((($A135*2)/PI())/2)^2)*PI())/2)))*'Calcification Rates'!$H$65</f>
        <v>141.01519622024267</v>
      </c>
      <c r="DV135" s="2">
        <f>((((((((($A135*2)/PI())/2)+('Calcification Rates'!$F$65-'Calcification Rates'!$G$65))^2)*PI())/2))-((((((($A135*2)/PI())/2)^2)*PI())/2)))*('Calcification Rates'!$H$65-'Calcification Rates'!$I$65)</f>
        <v>103.97374879050246</v>
      </c>
      <c r="DW135" s="2">
        <f>((((((((($A135*2)/PI())/2)+('Calcification Rates'!$F$65+'Calcification Rates'!$G$65))^2)*PI())/2))-((((((($A135*2)/PI())/2)^2)*PI())/2)))*('Calcification Rates'!$H$65+'Calcification Rates'!$I$65)</f>
        <v>182.14433247564062</v>
      </c>
      <c r="DX135" s="2">
        <f>(2*'Calcification Rates'!$F$66*'Calcification Rates'!$H$66)+0.1*'Calcification Rates'!$F$66*(DH135+(2*'Calcification Rates'!$F$66))*'Calcification Rates'!$H$66</f>
        <v>75.867905996724758</v>
      </c>
      <c r="DY135" s="2">
        <f>(2*('Calcification Rates'!$F$66-'Calcification Rates'!$G$66)*('Calcification Rates'!$H$66-'Calcification Rates'!$I$66))+(0.1*('Calcification Rates'!$F$66-'Calcification Rates'!$G$66)*(DH135+(2*'Calcification Rates'!$F$66-'Calcification Rates'!$G$66)))*('Calcification Rates'!$H$66-'Calcification Rates'!$I$66)</f>
        <v>44.359704225194228</v>
      </c>
      <c r="DZ135" s="2">
        <f>(2*('Calcification Rates'!$F$66+'Calcification Rates'!$G$66)*('Calcification Rates'!$H$66+'Calcification Rates'!$I$66))+(0.1*('Calcification Rates'!$F$66+'Calcification Rates'!$G$66)*(DH135+(2*'Calcification Rates'!$F$66+'Calcification Rates'!$G$66)))*('Calcification Rates'!$H$66+'Calcification Rates'!$I$66)</f>
        <v>115.62488258852828</v>
      </c>
      <c r="EA135" s="2">
        <f>((((((((($A135*2)/PI())/2)+'Calcification Rates'!$F$67)^2)*PI())/2))-((((((($A135*2)/PI())/2)^2)*PI())/2)))*'Calcification Rates'!$H$67</f>
        <v>141.01519622024267</v>
      </c>
      <c r="EB135" s="2">
        <f>((((((((($A135*2)/PI())/2)+('Calcification Rates'!$F$67-'Calcification Rates'!$G$67))^2)*PI())/2))-((((((($A135*2)/PI())/2)^2)*PI())/2)))*('Calcification Rates'!$H$67-'Calcification Rates'!$I$67)</f>
        <v>103.97374879050246</v>
      </c>
      <c r="EC135" s="2">
        <f>((((((((($A135*2)/PI())/2)+('Calcification Rates'!$F$67+'Calcification Rates'!$G$67))^2)*PI())/2))-((((((($A135*2)/PI())/2)^2)*PI())/2)))*('Calcification Rates'!$H$67+'Calcification Rates'!$I$67)</f>
        <v>182.14433247564062</v>
      </c>
      <c r="ED135" s="2">
        <f>((((((((($A135*2)/PI())/2)+'Calcification Rates'!$F$68)^2)*PI())/2))-((((((($A135*2)/PI())/2)^2)*PI())/2)))*'Calcification Rates'!$H$68</f>
        <v>141.01519622024267</v>
      </c>
      <c r="EE135" s="2">
        <f>((((((((($A135*2)/PI())/2)+('Calcification Rates'!$F$68-'Calcification Rates'!$G$68))^2)*PI())/2))-((((((($A135*2)/PI())/2)^2)*PI())/2)))*('Calcification Rates'!$H$68-'Calcification Rates'!$I$68)</f>
        <v>103.97374879050246</v>
      </c>
      <c r="EF135" s="2">
        <f>((((((((($A135*2)/PI())/2)+('Calcification Rates'!$F$68+'Calcification Rates'!$G$68))^2)*PI())/2))-((((((($A135*2)/PI())/2)^2)*PI())/2)))*('Calcification Rates'!$H$68+'Calcification Rates'!$I$68)</f>
        <v>182.14433247564062</v>
      </c>
      <c r="EG135" s="2">
        <f>((((1-'Calcification Rates'!$J$69)*$A135)*'Calcification Rates'!$F$69*0.1)+('Calcification Rates'!$J$69*$A135*'Calcification Rates'!$F$69))*'Calcification Rates'!$H$69</f>
        <v>40.821284350000013</v>
      </c>
      <c r="EH135" s="2">
        <f>((((1-'Calcification Rates'!$J$69)*EC135)*(('Calcification Rates'!$F$69-'Calcification Rates'!$G$69)*0.1))+('Calcification Rates'!$J$69*EC135*('Calcification Rates'!$F$69-'Calcification Rates'!$G$69)))*('Calcification Rates'!$H$69-'Calcification Rates'!$I$69)</f>
        <v>41.31174068686429</v>
      </c>
      <c r="EI135" s="2">
        <f>((((1-'Calcification Rates'!$J$69)*EC135)*(('Calcification Rates'!$F$69+'Calcification Rates'!$G$69)*0.1))+('Calcification Rates'!$J$69*EC135*('Calcification Rates'!$F$69+'Calcification Rates'!$G$69)))*('Calcification Rates'!$H$69+'Calcification Rates'!$I$69)</f>
        <v>72.050591515428351</v>
      </c>
      <c r="EJ135" s="2">
        <f>(2*'Calcification Rates'!$F$70*'Calcification Rates'!$H$70)+0.1*'Calcification Rates'!$F$70*(DT135+(2*'Calcification Rates'!$F$70))*'Calcification Rates'!$H$70</f>
        <v>11.23578268346286</v>
      </c>
      <c r="EK135" s="2">
        <f>(2*('Calcification Rates'!$F$70-'Calcification Rates'!$G$70)*('Calcification Rates'!$H$70-'Calcification Rates'!$I$70))+(0.1*('Calcification Rates'!$F$70-'Calcification Rates'!$G$70)*(DT135+(2*'Calcification Rates'!$F$70-'Calcification Rates'!$G$70)))*('Calcification Rates'!$H$70-'Calcification Rates'!$I$70)</f>
        <v>6.5413625623817993</v>
      </c>
      <c r="EL135" s="2">
        <f>(2*('Calcification Rates'!$F$70+'Calcification Rates'!$G$70)*('Calcification Rates'!$H$70+'Calcification Rates'!$I$70))+(0.1*('Calcification Rates'!$F$70+'Calcification Rates'!$G$70)*(DT135+(2*'Calcification Rates'!$F$70+'Calcification Rates'!$G$70)))*('Calcification Rates'!$H$70+'Calcification Rates'!$I$70)</f>
        <v>17.196950973645791</v>
      </c>
      <c r="EM135" s="2">
        <f>((((1-'Calcification Rates'!$J$71)*$A135)*'Calcification Rates'!$F$71*0.1)+('Calcification Rates'!$J$71*$A135*'Calcification Rates'!$F$71))*'Calcification Rates'!$H$71</f>
        <v>300.52149672987241</v>
      </c>
      <c r="EN135" s="2">
        <f>((((1-'Calcification Rates'!$J$71)*$A135)*(('Calcification Rates'!$F$71-'Calcification Rates'!$G$71)*0.1))+('Calcification Rates'!$J$71*$A135*('Calcification Rates'!$F$71-'Calcification Rates'!$G$71)))*('Calcification Rates'!$H$71-'Calcification Rates'!$I$71)</f>
        <v>214.94451899935521</v>
      </c>
      <c r="EO135" s="2">
        <f>((((1-'Calcification Rates'!$J$71)*$A135)*(('Calcification Rates'!$F$71+'Calcification Rates'!$G$71)*0.1))+('Calcification Rates'!$J$71*$A135*('Calcification Rates'!$F$71+'Calcification Rates'!$G$71)))*('Calcification Rates'!$H$71+'Calcification Rates'!$I$71)</f>
        <v>399.70064371016269</v>
      </c>
      <c r="EP135" s="2">
        <f>(2*'Calcification Rates'!$F$72*'Calcification Rates'!$H$72)+0.1*'Calcification Rates'!$F$72*($A135+(2*'Calcification Rates'!$F$72))*'Calcification Rates'!$H$72</f>
        <v>27.268979365434291</v>
      </c>
      <c r="EQ135" s="2">
        <f>(2*('Calcification Rates'!$F$72-'Calcification Rates'!$G$72)*('Calcification Rates'!$H$72-'Calcification Rates'!$I$72))+(0.1*('Calcification Rates'!$F$72-'Calcification Rates'!$G$72)*($A135+(2*'Calcification Rates'!$F$72-'Calcification Rates'!$G$72)))*('Calcification Rates'!$H$72-'Calcification Rates'!$I$72)</f>
        <v>15.92290348943733</v>
      </c>
      <c r="ER135" s="2">
        <f>(2*('Calcification Rates'!$F$72+'Calcification Rates'!$G$72)*('Calcification Rates'!$H$72+'Calcification Rates'!$I$72))+(0.1*('Calcification Rates'!$F$72+'Calcification Rates'!$G$72)*($A135+(2*'Calcification Rates'!$F$72+'Calcification Rates'!$G$72)))*('Calcification Rates'!$H$72+'Calcification Rates'!$I$72)</f>
        <v>41.613824591307541</v>
      </c>
      <c r="ES135" s="2">
        <f>$A135*'Calcification Rates'!$F$73*'Calcification Rates'!$H$73</f>
        <v>179.55</v>
      </c>
      <c r="ET135" s="2">
        <f>$A135*('Calcification Rates'!$F$73-'Calcification Rates'!$G$73)*('Calcification Rates'!$H$73-'Calcification Rates'!$I$73)</f>
        <v>125.71027000000001</v>
      </c>
      <c r="EU135" s="2">
        <f>$A135*('Calcification Rates'!$F$73+'Calcification Rates'!$G$73)*('Calcification Rates'!$H$73+'Calcification Rates'!$I$73)</f>
        <v>242.91652000000005</v>
      </c>
      <c r="EV135" s="2">
        <f>(2*'Calcification Rates'!$F$74*'Calcification Rates'!$H$74)+0.1*'Calcification Rates'!$F$74*($A135+(2*'Calcification Rates'!$F$74))*'Calcification Rates'!$H$74</f>
        <v>27.268979365434291</v>
      </c>
      <c r="EW135" s="2">
        <f>(2*('Calcification Rates'!$F$74-'Calcification Rates'!$G$74)*('Calcification Rates'!$H$74-'Calcification Rates'!$I$74))+(0.1*('Calcification Rates'!$F$74-'Calcification Rates'!$G$74)*($A135+(2*'Calcification Rates'!$F$74-'Calcification Rates'!$G$74)))*('Calcification Rates'!$H$74-'Calcification Rates'!$I$74)</f>
        <v>15.92290348943733</v>
      </c>
      <c r="EX135" s="2">
        <f>(2*('Calcification Rates'!$F$74+'Calcification Rates'!$G$74)*('Calcification Rates'!$H$74+'Calcification Rates'!$I$74))+(0.1*('Calcification Rates'!$F$74+'Calcification Rates'!$G$74)*($A135+(2*'Calcification Rates'!$F$74+'Calcification Rates'!$G$74)))*('Calcification Rates'!$H$74+'Calcification Rates'!$I$74)</f>
        <v>41.613824591307541</v>
      </c>
      <c r="EY135" s="2">
        <f>$A135*'Calcification Rates'!$F$75*'Calcification Rates'!$H$75</f>
        <v>112.13494190476192</v>
      </c>
      <c r="EZ135" s="2">
        <f>$A135*('Calcification Rates'!$F$75-'Calcification Rates'!$G$75)*('Calcification Rates'!$H$75-'Calcification Rates'!$I$75)</f>
        <v>87.048647816321861</v>
      </c>
      <c r="FA135" s="2">
        <f>$A135*('Calcification Rates'!$F$75+'Calcification Rates'!$G$75)*('Calcification Rates'!$H$75+'Calcification Rates'!$I$75)</f>
        <v>140.13866639416403</v>
      </c>
      <c r="FB135" s="2">
        <f>((((1-'Calcification Rates'!$J$76)*$A135)*'Calcification Rates'!$F$76*0.1)+('Calcification Rates'!$J$76*$A135*'Calcification Rates'!$F$76))*'Calcification Rates'!$H$76</f>
        <v>76.775580000000005</v>
      </c>
      <c r="FC135" s="2">
        <f>((((1-'Calcification Rates'!$J$76)*$A135)*(('Calcification Rates'!$F$76-'Calcification Rates'!$G$76)*0.1))+('Calcification Rates'!$J$76*$A135*('Calcification Rates'!$F$76-'Calcification Rates'!$G$76)))*('Calcification Rates'!$H$76-'Calcification Rates'!$I$76)</f>
        <v>53.736081503999998</v>
      </c>
      <c r="FD135" s="2">
        <f>((((1-'Calcification Rates'!$J$76)*$A135)*(('Calcification Rates'!$F$76+'Calcification Rates'!$G$76)*0.1))+('Calcification Rates'!$J$76*$A135*('Calcification Rates'!$F$76+'Calcification Rates'!$G$76)))*('Calcification Rates'!$H$76+'Calcification Rates'!$I$76)</f>
        <v>103.89612710400002</v>
      </c>
      <c r="FE135" s="113">
        <f>$A135*'Calcification Rates'!$F$77*'Calcification Rates'!$H$77</f>
        <v>235.41000000000003</v>
      </c>
      <c r="FF135" s="113">
        <f>$A135*('Calcification Rates'!$F$77-'Calcification Rates'!$G$77)*('Calcification Rates'!$H$77-'Calcification Rates'!$I$77)</f>
        <v>164.50770000000003</v>
      </c>
      <c r="FG135" s="113">
        <f>$A135*('Calcification Rates'!$F$77+'Calcification Rates'!$G$77)*('Calcification Rates'!$H$77+'Calcification Rates'!$I$77)</f>
        <v>318.93400000000008</v>
      </c>
      <c r="FH135" s="113">
        <f>$A135*'Calcification Rates'!$F$81*'Calcification Rates'!$H$81</f>
        <v>23.673999999999999</v>
      </c>
      <c r="FI135" s="113">
        <f>$A135*('Calcification Rates'!$F$81-'Calcification Rates'!$G$81)*('Calcification Rates'!$H$81-'Calcification Rates'!$I$81)</f>
        <v>13.433</v>
      </c>
      <c r="FJ135" s="113">
        <f>$A135*('Calcification Rates'!$F$81+'Calcification Rates'!$G$81)*('Calcification Rates'!$H$81+'Calcification Rates'!$I$81)</f>
        <v>33.914999999999999</v>
      </c>
      <c r="FK135" s="113">
        <f>$A135*'Calcification Rates'!$F$84*'Calcification Rates'!$H$84</f>
        <v>23.673999999999999</v>
      </c>
      <c r="FL135" s="113">
        <f>$A135*('Calcification Rates'!$F$84-'Calcification Rates'!$G$84)*('Calcification Rates'!$H$84-'Calcification Rates'!$I$84)</f>
        <v>13.433</v>
      </c>
      <c r="FM135" s="113">
        <f>$A135*('Calcification Rates'!$F$84+'Calcification Rates'!$G$84)*('Calcification Rates'!$H$84+'Calcification Rates'!$I$84)</f>
        <v>33.914999999999999</v>
      </c>
    </row>
    <row r="136" spans="1:169" x14ac:dyDescent="0.3">
      <c r="A136" s="1">
        <v>134</v>
      </c>
      <c r="B136" s="2">
        <f>((((1-'Calcification Rates'!$J$11)*A136)*'Calcification Rates'!$F$11*0.1)+('Calcification Rates'!$J$11*A136*'Calcification Rates'!$F$11))*'Calcification Rates'!$H$11</f>
        <v>302.78105685566089</v>
      </c>
      <c r="C136" s="2">
        <f>((((1-'Calcification Rates'!$J$11)*A136)*(('Calcification Rates'!$F$11-'Calcification Rates'!$G$11)*0.1))+('Calcification Rates'!$J$11*A136*('Calcification Rates'!$F$11-'Calcification Rates'!$G$11)))*('Calcification Rates'!$H$11-'Calcification Rates'!$I$11)</f>
        <v>216.56064320235791</v>
      </c>
      <c r="D136" s="2">
        <f>((((1-'Calcification Rates'!$J$11)*A136)*(('Calcification Rates'!$F$11+'Calcification Rates'!$G$11)*0.1))+('Calcification Rates'!$J$11*A136*('Calcification Rates'!$F$11+'Calcification Rates'!$G$11)))*('Calcification Rates'!$H$11+'Calcification Rates'!$I$11)</f>
        <v>402.70591170798343</v>
      </c>
      <c r="E136" s="2">
        <f>((((1-'Calcification Rates'!$J$12)*A136)*'Calcification Rates'!$F$12*0.1)+('Calcification Rates'!$J$12*A136*'Calcification Rates'!$F$12))*'Calcification Rates'!$H$12</f>
        <v>52.568510108025393</v>
      </c>
      <c r="F136" s="2">
        <f>((((1-'Calcification Rates'!$J$12)*A136)*(('Calcification Rates'!$F$12-'Calcification Rates'!$G$12)*0.1))+('Calcification Rates'!$J$12*A136*('Calcification Rates'!$F$12-'Calcification Rates'!$G$12)))*('Calcification Rates'!$H$12-'Calcification Rates'!$I$12)</f>
        <v>39.634114359079497</v>
      </c>
      <c r="G136" s="2">
        <f>((((1-'Calcification Rates'!$J$12)*A136)*(('Calcification Rates'!$F$12+'Calcification Rates'!$G$12)*0.1))+('Calcification Rates'!$J$12*A136*('Calcification Rates'!$F$12+'Calcification Rates'!$G$12)))*('Calcification Rates'!$H$12+'Calcification Rates'!$I$12)</f>
        <v>67.151544065141636</v>
      </c>
      <c r="H136" s="2">
        <f>(2*'Calcification Rates'!$F$13*'Calcification Rates'!$H$13)+0.1*'Calcification Rates'!$F$13*(A136+(2*'Calcification Rates'!$F$13))*'Calcification Rates'!$H$13</f>
        <v>27.444423808866446</v>
      </c>
      <c r="I136" s="2">
        <f>(2*('Calcification Rates'!$F$13-'Calcification Rates'!$G$13)*('Calcification Rates'!$H$13-'Calcification Rates'!$I$13))+(0.1*('Calcification Rates'!$F$13-'Calcification Rates'!$G$13)*(A136+(2*'Calcification Rates'!$F$13-'Calcification Rates'!$G$13)))*('Calcification Rates'!$H$13-'Calcification Rates'!$I$13)</f>
        <v>16.025561696601596</v>
      </c>
      <c r="J136" s="2">
        <f>(2*('Calcification Rates'!$F$13+'Calcification Rates'!$G$13)*('Calcification Rates'!$H$13+'Calcification Rates'!$I$13))+(0.1*('Calcification Rates'!$F$13+'Calcification Rates'!$G$13)*(A136+(2*'Calcification Rates'!$F$13+'Calcification Rates'!$G$13)))*('Calcification Rates'!$H$13+'Calcification Rates'!$I$13)</f>
        <v>41.88100804119442</v>
      </c>
      <c r="K136" s="2">
        <f>(2*'Calcification Rates'!$F$14*'Calcification Rates'!$H$14)+0.1*'Calcification Rates'!$F$14*(A136+(2*'Calcification Rates'!$F$14))*'Calcification Rates'!$H$14</f>
        <v>50.857451174717156</v>
      </c>
      <c r="L136" s="2">
        <f>(2*('Calcification Rates'!$F$14-'Calcification Rates'!$G$14)*('Calcification Rates'!$H$14-'Calcification Rates'!$I$14))+(0.1*('Calcification Rates'!$F$14-'Calcification Rates'!$G$14)*(A136+(2*'Calcification Rates'!$F$14-'Calcification Rates'!$G$14)))*('Calcification Rates'!$H$14-'Calcification Rates'!$I$14)</f>
        <v>31.83133745893867</v>
      </c>
      <c r="M136" s="2">
        <f>(2*('Calcification Rates'!$F$14+'Calcification Rates'!$G$14)*('Calcification Rates'!$H$14+'Calcification Rates'!$I$14))+(0.1*('Calcification Rates'!$F$14+'Calcification Rates'!$G$14)*(A136+(2*'Calcification Rates'!$F$14+'Calcification Rates'!$G$14)))*('Calcification Rates'!$H$14+'Calcification Rates'!$I$14)</f>
        <v>74.361966258980729</v>
      </c>
      <c r="N136" s="2">
        <f>((((((((($A136*2)/PI())/2)+'Calcification Rates'!$F$15)^2)*PI())/2))-((((((($A136*2)/PI())/2)^2)*PI())/2)))*'Calcification Rates'!$H$15</f>
        <v>165.86867260638164</v>
      </c>
      <c r="O136" s="2">
        <f>((((((((($A136*2)/PI())/2)+('Calcification Rates'!$F$15-'Calcification Rates'!$G$15))^2)*PI())/2))-((((((($A136*2)/PI())/2)^2)*PI())/2)))*('Calcification Rates'!$H$15-'Calcification Rates'!$I$15)</f>
        <v>126.78509613523856</v>
      </c>
      <c r="P136" s="2">
        <f>((((((((($A136*2)/PI())/2)+('Calcification Rates'!$F$15+'Calcification Rates'!$G$15))^2)*PI())/2))-((((((($A136*2)/PI())/2)^2)*PI())/2)))*('Calcification Rates'!$H$15+'Calcification Rates'!$I$15)</f>
        <v>209.74140245673567</v>
      </c>
      <c r="Q136" s="2">
        <f>(2*'Calcification Rates'!$F$16*'Calcification Rates'!$H$16)+0.1*'Calcification Rates'!$F$16*(A136+(2*'Calcification Rates'!$F$16))*'Calcification Rates'!$H$16</f>
        <v>50.857451174717156</v>
      </c>
      <c r="R136" s="2">
        <f>(2*('Calcification Rates'!$F$16-'Calcification Rates'!$G$16)*('Calcification Rates'!$H$16-'Calcification Rates'!$I$16))+(0.1*('Calcification Rates'!$F$16-'Calcification Rates'!$G$16)*(A136+(2*'Calcification Rates'!$F$16-'Calcification Rates'!$G$16)))*('Calcification Rates'!$H$16-'Calcification Rates'!$I$16)</f>
        <v>31.83133745893867</v>
      </c>
      <c r="S136" s="2">
        <f>(2*('Calcification Rates'!$F$16+'Calcification Rates'!$G$16)*('Calcification Rates'!$H$16+'Calcification Rates'!$I$16))+(0.1*('Calcification Rates'!$F$16+'Calcification Rates'!$G$16)*(A136+(2*'Calcification Rates'!$F$16+'Calcification Rates'!$G$16)))*('Calcification Rates'!$H$16+'Calcification Rates'!$I$16)</f>
        <v>74.361966258980729</v>
      </c>
      <c r="T136" s="2">
        <f>$A136*'Calcification Rates'!$F$17*'Calcification Rates'!$H$17</f>
        <v>164.13559427543987</v>
      </c>
      <c r="U136" s="2">
        <f>$A136*('Calcification Rates'!$F$17-'Calcification Rates'!$G$17)*('Calcification Rates'!$H$17-'Calcification Rates'!$I$17)</f>
        <v>125.6726171245823</v>
      </c>
      <c r="V136" s="2">
        <f>$A136*('Calcification Rates'!$F$17+'Calcification Rates'!$G$17)*('Calcification Rates'!$H$17+'Calcification Rates'!$I$17)</f>
        <v>207.20000269838999</v>
      </c>
      <c r="W136" s="2">
        <f>$A136*'Calcification Rates'!$F$22*'Calcification Rates'!$H$22</f>
        <v>23.852</v>
      </c>
      <c r="X136" s="2">
        <f>$A136*('Calcification Rates'!$F$22-'Calcification Rates'!$G$22)*('Calcification Rates'!$H$22-'Calcification Rates'!$I$22)</f>
        <v>13.533999999999999</v>
      </c>
      <c r="Y136" s="2">
        <f>$A136*('Calcification Rates'!$F$22+'Calcification Rates'!$G$22)*('Calcification Rates'!$H$22+'Calcification Rates'!$I$22)</f>
        <v>34.17</v>
      </c>
      <c r="Z136" s="2">
        <f>((((((((($A136*2)/PI())/2)+'Calcification Rates'!$F$25)^2)*PI())/2))-((((((($A136*2)/PI())/2)^2)*PI())/2)))*'Calcification Rates'!$H$25</f>
        <v>247.70054029994253</v>
      </c>
      <c r="AA136" s="2">
        <f>((((((((($A136*2)/PI())/2)+('Calcification Rates'!$F$25-'Calcification Rates'!$G$25))^2)*PI())/2))-((((((($A136*2)/PI())/2)^2)*PI())/2)))*('Calcification Rates'!$H$25-'Calcification Rates'!$I$25)</f>
        <v>108.75097205618322</v>
      </c>
      <c r="AB136" s="2">
        <f>((((((((($A136*2)/PI())/2)+('Calcification Rates'!$F$25+'Calcification Rates'!$G$25))^2)*PI())/2))-((((((($A136*2)/PI())/2)^2)*PI())/2)))*('Calcification Rates'!$H$25+'Calcification Rates'!$I$25)</f>
        <v>388.2960535470076</v>
      </c>
      <c r="AC136" s="2">
        <f>((((((((($A136*2)/PI())/2)+'Calcification Rates'!$F$26)^2)*PI())/2))-((((((($A136*2)/PI())/2)^2)*PI())/2)))*'Calcification Rates'!$H$26</f>
        <v>247.70054029994253</v>
      </c>
      <c r="AD136" s="2">
        <f>((((((((($A136*2)/PI())/2)+('Calcification Rates'!$F$26-'Calcification Rates'!$G$26))^2)*PI())/2))-((((((($A136*2)/PI())/2)^2)*PI())/2)))*('Calcification Rates'!$H$26-'Calcification Rates'!$I$26)</f>
        <v>108.75097205618322</v>
      </c>
      <c r="AE136" s="2">
        <f>((((((((($A136*2)/PI())/2)+('Calcification Rates'!$F$26+'Calcification Rates'!$G$26))^2)*PI())/2))-((((((($A136*2)/PI())/2)^2)*PI())/2)))*('Calcification Rates'!$H$26+'Calcification Rates'!$I$26)</f>
        <v>388.2960535470076</v>
      </c>
      <c r="AF136" s="2">
        <f>((((((((($A136*2)/PI())/2)+'Calcification Rates'!$F$27)^2)*PI())/2))-((((((($A136*2)/PI())/2)^2)*PI())/2)))*'Calcification Rates'!$H$27</f>
        <v>247.70054029994253</v>
      </c>
      <c r="AG136" s="2">
        <f>((((((((($A136*2)/PI())/2)+('Calcification Rates'!$F$27-'Calcification Rates'!$G$27))^2)*PI())/2))-((((((($A136*2)/PI())/2)^2)*PI())/2)))*('Calcification Rates'!$H$27-'Calcification Rates'!$I$27)</f>
        <v>108.75097205618322</v>
      </c>
      <c r="AH136" s="2">
        <f>((((((((($A136*2)/PI())/2)+('Calcification Rates'!$F$27+'Calcification Rates'!$G$27))^2)*PI())/2))-((((((($A136*2)/PI())/2)^2)*PI())/2)))*('Calcification Rates'!$H$27+'Calcification Rates'!$I$27)</f>
        <v>388.2960535470076</v>
      </c>
      <c r="AI136" s="2">
        <f>$A136*'Calcification Rates'!$F$29*'Calcification Rates'!$H$29</f>
        <v>216.23579999999998</v>
      </c>
      <c r="AJ136" s="2">
        <f>$A136*('Calcification Rates'!$F$29-'Calcification Rates'!$G$29)*('Calcification Rates'!$H$29-'Calcification Rates'!$I$29)</f>
        <v>200.07271999999998</v>
      </c>
      <c r="AK136" s="2">
        <f>$A136*('Calcification Rates'!$F$29+'Calcification Rates'!$G$29)*('Calcification Rates'!$H$29+'Calcification Rates'!$I$29)</f>
        <v>232.39887999999993</v>
      </c>
      <c r="AL136" s="2">
        <f>(2*'Calcification Rates'!$F$30*'Calcification Rates'!$H$30)+0.1*'Calcification Rates'!$F$30*($A136+(2*'Calcification Rates'!$F$30))*'Calcification Rates'!$H$30</f>
        <v>27.444423808866446</v>
      </c>
      <c r="AM136" s="2">
        <f>(2*('Calcification Rates'!$F$30-'Calcification Rates'!$G$30)*('Calcification Rates'!$H$30-'Calcification Rates'!$I$30))+(0.1*('Calcification Rates'!$F$30-'Calcification Rates'!$G$30)*($A136+(2*'Calcification Rates'!$F$30-'Calcification Rates'!$G$30)))*('Calcification Rates'!$H$30-'Calcification Rates'!$I$30)</f>
        <v>16.025561696601596</v>
      </c>
      <c r="AN136" s="2">
        <f>(2*('Calcification Rates'!$F$30+'Calcification Rates'!$G$30)*('Calcification Rates'!$H$30+'Calcification Rates'!$I$30))+(0.1*('Calcification Rates'!$F$30+'Calcification Rates'!$G$30)*($A136+(2*'Calcification Rates'!$F$30+'Calcification Rates'!$G$30)))*('Calcification Rates'!$H$30+'Calcification Rates'!$I$30)</f>
        <v>41.88100804119442</v>
      </c>
      <c r="AO136" s="2">
        <f>((((((((($A136*2)/PI())/2)+'Calcification Rates'!$F$31)^2)*PI())/2))-((((((($A136*2)/PI())/2)^2)*PI())/2)))*'Calcification Rates'!$H$31</f>
        <v>441.27781415477733</v>
      </c>
      <c r="AP136" s="2">
        <f>((((((((($A136*2)/PI())/2)+('Calcification Rates'!$F$31-'Calcification Rates'!$G$31))^2)*PI())/2))-((((((($A136*2)/PI())/2)^2)*PI())/2)))*('Calcification Rates'!$H$31-'Calcification Rates'!$I$31)</f>
        <v>275.45986692472417</v>
      </c>
      <c r="AQ136" s="2">
        <f>((((((((($A136*2)/PI())/2)+('Calcification Rates'!$F$31+'Calcification Rates'!$G$31))^2)*PI())/2))-((((((($A136*2)/PI())/2)^2)*PI())/2)))*('Calcification Rates'!$H$31+'Calcification Rates'!$I$31)</f>
        <v>646.92194655777291</v>
      </c>
      <c r="AR136" s="2">
        <f>(2*'Calcification Rates'!$F$32*'Calcification Rates'!$H$32)+0.1*'Calcification Rates'!$F$32*($A136+(2*'Calcification Rates'!$F$32))*'Calcification Rates'!$H$32</f>
        <v>27.444423808866446</v>
      </c>
      <c r="AS136" s="2">
        <f>(2*('Calcification Rates'!$F$32-'Calcification Rates'!$G$32)*('Calcification Rates'!$H$32-'Calcification Rates'!$I$32))+(0.1*('Calcification Rates'!$F$32-'Calcification Rates'!$G$32)*($A136+(2*'Calcification Rates'!$F$32-'Calcification Rates'!$G$32)))*('Calcification Rates'!$H$32-'Calcification Rates'!$I$32)</f>
        <v>16.025561696601596</v>
      </c>
      <c r="AT136" s="2">
        <f>(2*('Calcification Rates'!$F$32+'Calcification Rates'!$G$32)*('Calcification Rates'!$H$32+'Calcification Rates'!$I$32))+(0.1*('Calcification Rates'!$F$32+'Calcification Rates'!$G$32)*($A136+(2*'Calcification Rates'!$F$32+'Calcification Rates'!$G$32)))*('Calcification Rates'!$H$32+'Calcification Rates'!$I$32)</f>
        <v>41.88100804119442</v>
      </c>
      <c r="AU136" s="2">
        <f>((((((((($A136*2)/PI())/2)+'Calcification Rates'!$F$36)^2)*PI())/2))-((((((($A136*2)/PI())/2)^2)*PI())/2)))*'Calcification Rates'!$H$36</f>
        <v>175.09566274546475</v>
      </c>
      <c r="AV136" s="2">
        <f>((((((((($A136*2)/PI())/2)+('Calcification Rates'!$F$36-'Calcification Rates'!$G$36))^2)*PI())/2))-((((((($A136*2)/PI())/2)^2)*PI())/2)))*('Calcification Rates'!$H$36-'Calcification Rates'!$I$36)</f>
        <v>134.53284879892513</v>
      </c>
      <c r="AW136" s="2">
        <f>((((((((($A136*2)/PI())/2)+('Calcification Rates'!$F$36+'Calcification Rates'!$G$36))^2)*PI())/2))-((((((($A136*2)/PI())/2)^2)*PI())/2)))*('Calcification Rates'!$H$36+'Calcification Rates'!$I$36)</f>
        <v>220.14491911676799</v>
      </c>
      <c r="AX136" s="2">
        <f>$A136*'Calcification Rates'!$F$37*'Calcification Rates'!$H$37</f>
        <v>173.1808814983165</v>
      </c>
      <c r="AY136" s="2">
        <f>$A136*('Calcification Rates'!$F$37-'Calcification Rates'!$G$37)*('Calcification Rates'!$H$37-'Calcification Rates'!$I$37)</f>
        <v>133.30917337753669</v>
      </c>
      <c r="AZ136" s="2">
        <f>$A136*('Calcification Rates'!$F$37+'Calcification Rates'!$G$37)*('Calcification Rates'!$H$37+'Calcification Rates'!$I$37)</f>
        <v>217.33395436128794</v>
      </c>
      <c r="BA136" s="2">
        <f>$A136*'Calcification Rates'!$F$38*'Calcification Rates'!$H$38</f>
        <v>257.74569466666674</v>
      </c>
      <c r="BB136" s="2">
        <f>$A136*('Calcification Rates'!$F$38-'Calcification Rates'!$G$38)*('Calcification Rates'!$H$38-'Calcification Rates'!$I$38)</f>
        <v>196.66192460606061</v>
      </c>
      <c r="BC136" s="2">
        <f>$A136*('Calcification Rates'!$F$38+'Calcification Rates'!$G$38)*('Calcification Rates'!$H$38+'Calcification Rates'!$I$38)</f>
        <v>325.94763000000006</v>
      </c>
      <c r="BD136" s="2">
        <f>(2*'Calcification Rates'!$F$39*'Calcification Rates'!$H$39)+0.1*'Calcification Rates'!$F$39*(AN136+(2*'Calcification Rates'!$F$39))*'Calcification Rates'!$H$39</f>
        <v>11.282658535122547</v>
      </c>
      <c r="BE136" s="2">
        <f>(2*('Calcification Rates'!$F$39-'Calcification Rates'!$G$39)*('Calcification Rates'!$H$39-'Calcification Rates'!$I$39))+(0.1*('Calcification Rates'!$F$39-'Calcification Rates'!$G$39)*(AN136+(2*'Calcification Rates'!$F$39-'Calcification Rates'!$G$39)))*('Calcification Rates'!$H$39-'Calcification Rates'!$I$39)</f>
        <v>6.56879113633115</v>
      </c>
      <c r="BF136" s="2">
        <f>(2*('Calcification Rates'!$F$39+'Calcification Rates'!$G$39)*('Calcification Rates'!$H$39+'Calcification Rates'!$I$39))+(0.1*('Calcification Rates'!$F$39+'Calcification Rates'!$G$39)*(AN136+(2*'Calcification Rates'!$F$39+'Calcification Rates'!$G$39)))*('Calcification Rates'!$H$39+'Calcification Rates'!$I$39)</f>
        <v>17.268337969539246</v>
      </c>
      <c r="BG136" s="2">
        <f>((((((((($A136*2)/PI())/2)+'Calcification Rates'!$F$40)^2)*PI())/2))-((((((($A136*2)/PI())/2)^2)*PI())/2)))*'Calcification Rates'!$H$40</f>
        <v>175.09566274546475</v>
      </c>
      <c r="BH136" s="2">
        <f>((((((((($A136*2)/PI())/2)+('Calcification Rates'!$F$40-'Calcification Rates'!$G$40))^2)*PI())/2))-((((((($A136*2)/PI())/2)^2)*PI())/2)))*('Calcification Rates'!$H$40-'Calcification Rates'!$I$40)</f>
        <v>134.53284879892513</v>
      </c>
      <c r="BI136" s="2">
        <f>((((((((($A136*2)/PI())/2)+('Calcification Rates'!$F$40+'Calcification Rates'!$G$40))^2)*PI())/2))-((((((($A136*2)/PI())/2)^2)*PI())/2)))*('Calcification Rates'!$H$40+'Calcification Rates'!$I$40)</f>
        <v>220.14491911676799</v>
      </c>
      <c r="BJ136" s="2">
        <f>((((((((($A136*2)/PI())/2)+'Calcification Rates'!$F$41)^2)*PI())/2))-((((((($A136*2)/PI())/2)^2)*PI())/2)))*'Calcification Rates'!$H$41</f>
        <v>201.53080419300198</v>
      </c>
      <c r="BK136" s="2">
        <f>((((((((($A136*2)/PI())/2)+('Calcification Rates'!$F$41-'Calcification Rates'!$G$41))^2)*PI())/2))-((((((($A136*2)/PI())/2)^2)*PI())/2)))*('Calcification Rates'!$H$41-'Calcification Rates'!$I$41)</f>
        <v>162.02859211307245</v>
      </c>
      <c r="BL136" s="2">
        <f>((((((((($A136*2)/PI())/2)+('Calcification Rates'!$F$41+'Calcification Rates'!$G$41))^2)*PI())/2))-((((((($A136*2)/PI())/2)^2)*PI())/2)))*('Calcification Rates'!$H$41+'Calcification Rates'!$I$41)</f>
        <v>244.87398972550872</v>
      </c>
      <c r="BM136" s="2">
        <f>((((1-'Calcification Rates'!$J$42)*$A136)*'Calcification Rates'!$F$42*0.1)+('Calcification Rates'!$J$42*$A136*'Calcification Rates'!$F$42))*'Calcification Rates'!$H$42</f>
        <v>52.568510108025393</v>
      </c>
      <c r="BN136" s="2">
        <f>((((1-'Calcification Rates'!$J$42)*BI136)*(('Calcification Rates'!$F$42-'Calcification Rates'!$G$42)*0.1))+('Calcification Rates'!$J$42*BI136*('Calcification Rates'!$F$42-'Calcification Rates'!$G$42)))*('Calcification Rates'!$H$42-'Calcification Rates'!$I$42)</f>
        <v>65.113797760032</v>
      </c>
      <c r="BO136" s="2">
        <f>((((1-'Calcification Rates'!$J$42)*BI136)*(('Calcification Rates'!$F$42+'Calcification Rates'!$G$42)*0.1))+('Calcification Rates'!$J$42*BI136*('Calcification Rates'!$F$42+'Calcification Rates'!$G$42)))*('Calcification Rates'!$H$42+'Calcification Rates'!$I$42)</f>
        <v>110.32142714019916</v>
      </c>
      <c r="BP136" s="2">
        <f>(2*'Calcification Rates'!$F$43*'Calcification Rates'!$H$43)+0.1*'Calcification Rates'!$F$43*($A136+(2*'Calcification Rates'!$F$43))*'Calcification Rates'!$H$43</f>
        <v>27.444423808866446</v>
      </c>
      <c r="BQ136" s="2">
        <f>(2*('Calcification Rates'!$F$43-'Calcification Rates'!$G$43)*('Calcification Rates'!$H$43-'Calcification Rates'!$I$43))+(0.1*('Calcification Rates'!$F$43-'Calcification Rates'!$G$43)*($A136+(2*'Calcification Rates'!$F$43-'Calcification Rates'!$G$43)))*('Calcification Rates'!$H$43-'Calcification Rates'!$I$43)</f>
        <v>16.025561696601596</v>
      </c>
      <c r="BR136" s="2">
        <f>(2*('Calcification Rates'!$F$43+'Calcification Rates'!$G$43)*('Calcification Rates'!$H$43+'Calcification Rates'!$I$43))+(0.1*('Calcification Rates'!$F$43+'Calcification Rates'!$G$43)*($A136+(2*'Calcification Rates'!$F$43+'Calcification Rates'!$G$43)))*('Calcification Rates'!$H$43+'Calcification Rates'!$I$43)</f>
        <v>41.88100804119442</v>
      </c>
      <c r="BS136" s="2">
        <f>$A136*'Calcification Rates'!$F$44*'Calcification Rates'!$H$44</f>
        <v>213.90539111111113</v>
      </c>
      <c r="BT136" s="2">
        <f>$A136*('Calcification Rates'!$F$44-'Calcification Rates'!$G$44)*('Calcification Rates'!$H$44-'Calcification Rates'!$I$44)</f>
        <v>159.1770763125368</v>
      </c>
      <c r="BU136" s="2">
        <f>$A136*('Calcification Rates'!$F$44+'Calcification Rates'!$G$44)*('Calcification Rates'!$H$44+'Calcification Rates'!$I$44)</f>
        <v>274.78248699894243</v>
      </c>
      <c r="BV136" s="2">
        <f>(2*'Calcification Rates'!$F$45*'Calcification Rates'!$H$45)+0.1*'Calcification Rates'!$F$45*($A136+(2*'Calcification Rates'!$F$45))*'Calcification Rates'!$H$45</f>
        <v>27.444423808866446</v>
      </c>
      <c r="BW136" s="2">
        <f>(2*('Calcification Rates'!$F$45-'Calcification Rates'!$G$45)*('Calcification Rates'!$H$45-'Calcification Rates'!$I$45))+(0.1*('Calcification Rates'!$F$45-'Calcification Rates'!$G$45)*($A136+(2*'Calcification Rates'!$F$45-'Calcification Rates'!$G$45)))*('Calcification Rates'!$H$45-'Calcification Rates'!$I$45)</f>
        <v>16.025561696601596</v>
      </c>
      <c r="BX136" s="2">
        <f>(2*('Calcification Rates'!$F$45+'Calcification Rates'!$G$45)*('Calcification Rates'!$H$45+'Calcification Rates'!$I$45))+(0.1*('Calcification Rates'!$F$45+'Calcification Rates'!$G$45)*($A136+(2*'Calcification Rates'!$F$45+'Calcification Rates'!$G$45)))*('Calcification Rates'!$H$45+'Calcification Rates'!$I$45)</f>
        <v>41.88100804119442</v>
      </c>
      <c r="BY136" s="2">
        <f>$A136*'Calcification Rates'!$F$46*'Calcification Rates'!$H$46</f>
        <v>54.350400000000008</v>
      </c>
      <c r="BZ136" s="2">
        <f>$A136*('Calcification Rates'!$F$46-'Calcification Rates'!$G$46)*('Calcification Rates'!$H$46-'Calcification Rates'!$I$46)</f>
        <v>41.918550000000003</v>
      </c>
      <c r="CA136" s="2">
        <f>$A136*('Calcification Rates'!$F$46+'Calcification Rates'!$G$46)*('Calcification Rates'!$H$46+'Calcification Rates'!$I$46)</f>
        <v>68.048550000000006</v>
      </c>
      <c r="CB136" s="2">
        <f>(2*'Calcification Rates'!$F$47*'Calcification Rates'!$H$47)+0.1*'Calcification Rates'!$F$47*(BL136+(2*'Calcification Rates'!$F$47))*'Calcification Rates'!$H$47</f>
        <v>46.896649227360911</v>
      </c>
      <c r="CC136" s="2">
        <f>(2*('Calcification Rates'!$F$47-'Calcification Rates'!$G$47)*('Calcification Rates'!$H$47-'Calcification Rates'!$I$47))+(0.1*('Calcification Rates'!$F$47-'Calcification Rates'!$G$47)*(BL136+(2*'Calcification Rates'!$F$47-'Calcification Rates'!$G$47)))*('Calcification Rates'!$H$47-'Calcification Rates'!$I$47)</f>
        <v>27.407686702971603</v>
      </c>
      <c r="CD136" s="2">
        <f>(2*('Calcification Rates'!$F$47+'Calcification Rates'!$G$47)*('Calcification Rates'!$H$47+'Calcification Rates'!$I$47))+(0.1*('Calcification Rates'!$F$47+'Calcification Rates'!$G$47)*(BL136+(2*'Calcification Rates'!$F$47+'Calcification Rates'!$G$47)))*('Calcification Rates'!$H$47+'Calcification Rates'!$I$47)</f>
        <v>71.504703118778011</v>
      </c>
      <c r="CE136" s="2">
        <f>(2*'Calcification Rates'!$F$48*'Calcification Rates'!$H$48)+0.1*'Calcification Rates'!$F$48*($A136+(2*'Calcification Rates'!$F$48))*'Calcification Rates'!$H$48</f>
        <v>27.444423808866446</v>
      </c>
      <c r="CF136" s="2">
        <f>(2*('Calcification Rates'!$F$48-'Calcification Rates'!$G$48)*('Calcification Rates'!$H$48-'Calcification Rates'!$I$48))+(0.1*('Calcification Rates'!$F$48-'Calcification Rates'!$G$48)*($A136+(2*'Calcification Rates'!$F$48-'Calcification Rates'!$G$48)))*('Calcification Rates'!$H$48-'Calcification Rates'!$I$48)</f>
        <v>16.025561696601596</v>
      </c>
      <c r="CG136" s="2">
        <f>(2*('Calcification Rates'!$F$48+'Calcification Rates'!$G$48)*('Calcification Rates'!$H$48+'Calcification Rates'!$I$48))+(0.1*('Calcification Rates'!$F$48+'Calcification Rates'!$G$48)*($A136+(2*'Calcification Rates'!$F$48+'Calcification Rates'!$G$48)))*('Calcification Rates'!$H$48+'Calcification Rates'!$I$48)</f>
        <v>41.88100804119442</v>
      </c>
      <c r="CH136" s="2">
        <f>((((1-'Calcification Rates'!$J$52)*$A136)*'Calcification Rates'!$F$52*0.1)+('Calcification Rates'!$J$52*$A136*'Calcification Rates'!$F$52))*'Calcification Rates'!$H$52</f>
        <v>296.76560311999998</v>
      </c>
      <c r="CI136" s="2">
        <f>((((1-'Calcification Rates'!$J$52)*$A136)*(('Calcification Rates'!$F$52-'Calcification Rates'!$G$52)*0.1))+('Calcification Rates'!$J$52*$A136*('Calcification Rates'!$F$52-'Calcification Rates'!$G$52)))*('Calcification Rates'!$H$52-'Calcification Rates'!$I$52)</f>
        <v>194.26693789741458</v>
      </c>
      <c r="CJ136" s="2">
        <f>((((1-'Calcification Rates'!$J$52)*$A136)*(('Calcification Rates'!$F$52+'Calcification Rates'!$G$52)*0.1))+('Calcification Rates'!$J$52*$A136*('Calcification Rates'!$F$52+'Calcification Rates'!$G$52)))*('Calcification Rates'!$H$52+'Calcification Rates'!$I$52)</f>
        <v>419.85651190359079</v>
      </c>
      <c r="CK136" s="2">
        <f>((((1-'Calcification Rates'!$J$53)*$A136)*'Calcification Rates'!$F$53*0.1)+('Calcification Rates'!$J$53*$A136*'Calcification Rates'!$F$53))*'Calcification Rates'!$H$53</f>
        <v>355.13543111054554</v>
      </c>
      <c r="CL136" s="2">
        <f>((((1-'Calcification Rates'!$J$53)*$A136)*(('Calcification Rates'!$F$53-'Calcification Rates'!$G$53)*0.1))+('Calcification Rates'!$J$53*$A136*('Calcification Rates'!$F$53-'Calcification Rates'!$G$53)))*('Calcification Rates'!$H$53-'Calcification Rates'!$I$53)</f>
        <v>245.78419478695437</v>
      </c>
      <c r="CM136" s="2">
        <f>((((1-'Calcification Rates'!$J$53)*$A136)*(('Calcification Rates'!$F$53+'Calcification Rates'!$G$53)*0.1))+('Calcification Rates'!$J$53*$A136*('Calcification Rates'!$F$53+'Calcification Rates'!$G$53)))*('Calcification Rates'!$H$53+'Calcification Rates'!$I$53)</f>
        <v>484.49435912517515</v>
      </c>
      <c r="CN136" s="2">
        <f>((((1-'Calcification Rates'!$J$54)*$A136)*'Calcification Rates'!$F$54*0.1)+('Calcification Rates'!$J$54*$A136*'Calcification Rates'!$F$54))*'Calcification Rates'!$H$54</f>
        <v>302.78105685566089</v>
      </c>
      <c r="CO136" s="2">
        <f>((((1-'Calcification Rates'!$J$54)*$A136)*(('Calcification Rates'!$F$54-'Calcification Rates'!$G$54)*0.1))+('Calcification Rates'!$J$54*$A136*('Calcification Rates'!$F$54-'Calcification Rates'!$G$54)))*('Calcification Rates'!$H$54-'Calcification Rates'!$I$54)</f>
        <v>216.56064320235791</v>
      </c>
      <c r="CP136" s="2">
        <f>((((1-'Calcification Rates'!$J$54)*$A136)*(('Calcification Rates'!$F$54+'Calcification Rates'!$G$54)*0.1))+('Calcification Rates'!$J$54*$A136*('Calcification Rates'!$F$54+'Calcification Rates'!$G$54)))*('Calcification Rates'!$H$54+'Calcification Rates'!$I$54)</f>
        <v>402.70591170798343</v>
      </c>
      <c r="CQ136" s="2">
        <f>((((1-'Calcification Rates'!$J$55)*$A136)*'Calcification Rates'!$F$55*0.1)+('Calcification Rates'!$J$55*$A136*'Calcification Rates'!$F$55))*'Calcification Rates'!$H$55</f>
        <v>302.80421285729165</v>
      </c>
      <c r="CR136" s="2">
        <f>((((1-'Calcification Rates'!$J$55)*$A136)*(('Calcification Rates'!$F$55-'Calcification Rates'!$G$55)*0.1))+('Calcification Rates'!$J$55*$A136*('Calcification Rates'!$F$55-'Calcification Rates'!$G$55)))*('Calcification Rates'!$H$55-'Calcification Rates'!$I$55)</f>
        <v>221.26691707056284</v>
      </c>
      <c r="CS136" s="2">
        <f>((((1-'Calcification Rates'!$J$55)*$A136)*(('Calcification Rates'!$F$55+'Calcification Rates'!$G$55)*0.1))+('Calcification Rates'!$J$55*$A136*('Calcification Rates'!$F$55+'Calcification Rates'!$G$55)))*('Calcification Rates'!$H$55+'Calcification Rates'!$I$55)</f>
        <v>396.74119246659899</v>
      </c>
      <c r="CT136" s="2">
        <f>((((1-'Calcification Rates'!$J$56)*$A136)*'Calcification Rates'!$F$56*0.1)+('Calcification Rates'!$J$56*$A136*'Calcification Rates'!$F$56))*'Calcification Rates'!$H$56</f>
        <v>292.47729536666668</v>
      </c>
      <c r="CU136" s="2">
        <f>((((1-'Calcification Rates'!$J$56)*$A136)*(('Calcification Rates'!$F$56-'Calcification Rates'!$G$56)*0.1))+('Calcification Rates'!$J$56*$A136*('Calcification Rates'!$F$56-'Calcification Rates'!$G$56)))*('Calcification Rates'!$H$56-'Calcification Rates'!$I$56)</f>
        <v>216.7240476110241</v>
      </c>
      <c r="CV136" s="2">
        <f>((((1-'Calcification Rates'!$J$56)*$A136)*(('Calcification Rates'!$F$56+'Calcification Rates'!$G$56)*0.1))+('Calcification Rates'!$J$56*$A136*('Calcification Rates'!$F$56+'Calcification Rates'!$G$56)))*('Calcification Rates'!$H$56+'Calcification Rates'!$I$56)</f>
        <v>379.37111071208494</v>
      </c>
      <c r="CW136" s="2">
        <f>((((1-'Calcification Rates'!$J$57)*$A136)*'Calcification Rates'!$F$57*0.1)+('Calcification Rates'!$J$57*$A136*'Calcification Rates'!$F$57))*'Calcification Rates'!$H$57</f>
        <v>299.12450662499998</v>
      </c>
      <c r="CX136" s="2">
        <f>((((1-'Calcification Rates'!$J$57)*$A136)*(('Calcification Rates'!$F$57-'Calcification Rates'!$G$57)*0.1))+('Calcification Rates'!$J$57*$A136*('Calcification Rates'!$F$57-'Calcification Rates'!$G$57)))*('Calcification Rates'!$H$57-'Calcification Rates'!$I$57)</f>
        <v>195.88519687919481</v>
      </c>
      <c r="CY136" s="2">
        <f>((((1-'Calcification Rates'!$J$57)*$A136)*(('Calcification Rates'!$F$57+'Calcification Rates'!$G$57)*0.1))+('Calcification Rates'!$J$57*$A136*('Calcification Rates'!$F$57+'Calcification Rates'!$G$57)))*('Calcification Rates'!$H$57+'Calcification Rates'!$I$57)</f>
        <v>420.93142902043132</v>
      </c>
      <c r="CZ136" s="2">
        <f>((((1-'Calcification Rates'!$J$58)*$A136)*'Calcification Rates'!$F$58*0.1)+('Calcification Rates'!$J$58*$A136*'Calcification Rates'!$F$58))*'Calcification Rates'!$H$58</f>
        <v>302.78105685566089</v>
      </c>
      <c r="DA136" s="2">
        <f>((((1-'Calcification Rates'!$J$58)*$A136)*(('Calcification Rates'!$F$58-'Calcification Rates'!$G$58)*0.1))+('Calcification Rates'!$J$58*$A136*('Calcification Rates'!$F$58-'Calcification Rates'!$G$58)))*('Calcification Rates'!$H$58-'Calcification Rates'!$I$58)</f>
        <v>216.56064320235791</v>
      </c>
      <c r="DB136" s="2">
        <f>((((1-'Calcification Rates'!$J$58)*$A136)*(('Calcification Rates'!$F$58+'Calcification Rates'!$G$58)*0.1))+('Calcification Rates'!$J$58*$A136*('Calcification Rates'!$F$58+'Calcification Rates'!$G$58)))*('Calcification Rates'!$H$58+'Calcification Rates'!$I$58)</f>
        <v>402.70591170798343</v>
      </c>
      <c r="DC136" s="2">
        <f>((((1-'Calcification Rates'!$J$59)*$A136)*'Calcification Rates'!$F$59*0.1)+('Calcification Rates'!$J$59*$A136*'Calcification Rates'!$F$59))*'Calcification Rates'!$H$59</f>
        <v>251.00137103999995</v>
      </c>
      <c r="DD136" s="2">
        <f>((((1-'Calcification Rates'!$J$59)*$A136)*(('Calcification Rates'!$F$59-'Calcification Rates'!$G$59)*0.1))+('Calcification Rates'!$J$59*$A136*('Calcification Rates'!$F$59-'Calcification Rates'!$G$59)))*('Calcification Rates'!$H$59-'Calcification Rates'!$I$59)</f>
        <v>194.71428779999997</v>
      </c>
      <c r="DE136" s="2">
        <f>((((1-'Calcification Rates'!$J$59)*$A136)*(('Calcification Rates'!$F$59+'Calcification Rates'!$G$59)*0.1))+('Calcification Rates'!$J$59*$A136*('Calcification Rates'!$F$59+'Calcification Rates'!$G$59)))*('Calcification Rates'!$H$59+'Calcification Rates'!$I$59)</f>
        <v>312.62580023999999</v>
      </c>
      <c r="DF136" s="2">
        <f>((((1-'Calcification Rates'!$J$60)*$A136)*'Calcification Rates'!$F$60*0.1)+('Calcification Rates'!$J$60*$A136*'Calcification Rates'!$F$60))*'Calcification Rates'!$H$60</f>
        <v>326.09253139024383</v>
      </c>
      <c r="DG136" s="2">
        <f>((((1-'Calcification Rates'!$J$60)*$A136)*(('Calcification Rates'!$F$60-'Calcification Rates'!$G$60)*0.1))+('Calcification Rates'!$J$60*$A136*('Calcification Rates'!$F$60-'Calcification Rates'!$G$60)))*('Calcification Rates'!$H$60-'Calcification Rates'!$I$60)</f>
        <v>249.13855656532962</v>
      </c>
      <c r="DH136" s="2">
        <f>((((1-'Calcification Rates'!$J$60)*$A136)*(('Calcification Rates'!$F$60+'Calcification Rates'!$G$60)*0.1))+('Calcification Rates'!$J$60*$A136*('Calcification Rates'!$F$60+'Calcification Rates'!$G$60)))*('Calcification Rates'!$H$60+'Calcification Rates'!$I$60)</f>
        <v>413.08739163698851</v>
      </c>
      <c r="DI136" s="2">
        <f>((((1-'Calcification Rates'!$J$61)*$A136)*'Calcification Rates'!$F$61*0.1)+('Calcification Rates'!$J$61*$A136*'Calcification Rates'!$F$61))*'Calcification Rates'!$H$61</f>
        <v>302.78105685566089</v>
      </c>
      <c r="DJ136" s="2">
        <f>((((1-'Calcification Rates'!$J$61)*$A136)*(('Calcification Rates'!$F$61-'Calcification Rates'!$G$61)*0.1))+('Calcification Rates'!$J$61*$A136*('Calcification Rates'!$F$61-'Calcification Rates'!$G$61)))*('Calcification Rates'!$H$61-'Calcification Rates'!$I$61)</f>
        <v>216.56064320235791</v>
      </c>
      <c r="DK136" s="2">
        <f>((((1-'Calcification Rates'!$J$61)*$A136)*(('Calcification Rates'!$F$61+'Calcification Rates'!$G$61)*0.1))+('Calcification Rates'!$J$61*$A136*('Calcification Rates'!$F$61+'Calcification Rates'!$G$61)))*('Calcification Rates'!$H$61+'Calcification Rates'!$I$61)</f>
        <v>402.70591170798343</v>
      </c>
      <c r="DL136" s="2">
        <f>(2*'Calcification Rates'!$F$62*'Calcification Rates'!$H$62)+0.1*'Calcification Rates'!$F$62*(CV136+(2*'Calcification Rates'!$F$62))*'Calcification Rates'!$H$62</f>
        <v>70.493421762078142</v>
      </c>
      <c r="DM136" s="2">
        <f>(2*('Calcification Rates'!$F$62-'Calcification Rates'!$G$62)*('Calcification Rates'!$H$62-'Calcification Rates'!$I$62))+(0.1*('Calcification Rates'!$F$62-'Calcification Rates'!$G$62)*(CV136+(2*'Calcification Rates'!$F$62-'Calcification Rates'!$G$62)))*('Calcification Rates'!$H$62-'Calcification Rates'!$I$62)</f>
        <v>41.214920012208928</v>
      </c>
      <c r="DN136" s="2">
        <f>(2*('Calcification Rates'!$F$62+'Calcification Rates'!$G$62)*('Calcification Rates'!$H$62+'Calcification Rates'!$I$62))+(0.1*('Calcification Rates'!$F$62+'Calcification Rates'!$G$62)*(CV136+(2*'Calcification Rates'!$F$62+'Calcification Rates'!$G$62)))*('Calcification Rates'!$H$62+'Calcification Rates'!$I$62)</f>
        <v>107.44010790382416</v>
      </c>
      <c r="DO136" s="2">
        <f>((((((((($A136*2)/PI())/2)+'Calcification Rates'!$F$63)^2)*PI())/2))-((((((($A136*2)/PI())/2)^2)*PI())/2)))*'Calcification Rates'!$H$63</f>
        <v>142.0641605059576</v>
      </c>
      <c r="DP136" s="2">
        <f>((((((((($A136*2)/PI())/2)+('Calcification Rates'!$F$63-'Calcification Rates'!$G$63))^2)*PI())/2))-((((((($A136*2)/PI())/2)^2)*PI())/2)))*('Calcification Rates'!$H$63-'Calcification Rates'!$I$63)</f>
        <v>104.7488947905026</v>
      </c>
      <c r="DQ136" s="2">
        <f>((((((((($A136*2)/PI())/2)+('Calcification Rates'!$F$63+'Calcification Rates'!$G$63))^2)*PI())/2))-((((((($A136*2)/PI())/2)^2)*PI())/2)))*('Calcification Rates'!$H$63+'Calcification Rates'!$I$63)</f>
        <v>183.49624180897402</v>
      </c>
      <c r="DR136" s="2">
        <f>(2*'Calcification Rates'!$F$64*'Calcification Rates'!$H$64)+0.1*'Calcification Rates'!$F$64*($A136+(2*'Calcification Rates'!$F$64))*'Calcification Rates'!$H$64</f>
        <v>27.444423808866446</v>
      </c>
      <c r="DS136" s="2">
        <f>(2*('Calcification Rates'!$F$64-'Calcification Rates'!$G$64)*('Calcification Rates'!$H$64-'Calcification Rates'!$I$64))+(0.1*('Calcification Rates'!$F$64-'Calcification Rates'!$G$64)*($A136+(2*'Calcification Rates'!$F$64-'Calcification Rates'!$G$64)))*('Calcification Rates'!$H$64-'Calcification Rates'!$I$64)</f>
        <v>16.025561696601596</v>
      </c>
      <c r="DT136" s="2">
        <f>(2*('Calcification Rates'!$F$64+'Calcification Rates'!$G$64)*('Calcification Rates'!$H$64+'Calcification Rates'!$I$64))+(0.1*('Calcification Rates'!$F$64+'Calcification Rates'!$G$64)*($A136+(2*'Calcification Rates'!$F$64+'Calcification Rates'!$G$64)))*('Calcification Rates'!$H$64+'Calcification Rates'!$I$64)</f>
        <v>41.88100804119442</v>
      </c>
      <c r="DU136" s="2">
        <f>((((((((($A136*2)/PI())/2)+'Calcification Rates'!$F$65)^2)*PI())/2))-((((((($A136*2)/PI())/2)^2)*PI())/2)))*'Calcification Rates'!$H$65</f>
        <v>142.0641605059576</v>
      </c>
      <c r="DV136" s="2">
        <f>((((((((($A136*2)/PI())/2)+('Calcification Rates'!$F$65-'Calcification Rates'!$G$65))^2)*PI())/2))-((((((($A136*2)/PI())/2)^2)*PI())/2)))*('Calcification Rates'!$H$65-'Calcification Rates'!$I$65)</f>
        <v>104.7488947905026</v>
      </c>
      <c r="DW136" s="2">
        <f>((((((((($A136*2)/PI())/2)+('Calcification Rates'!$F$65+'Calcification Rates'!$G$65))^2)*PI())/2))-((((((($A136*2)/PI())/2)^2)*PI())/2)))*('Calcification Rates'!$H$65+'Calcification Rates'!$I$65)</f>
        <v>183.49624180897402</v>
      </c>
      <c r="DX136" s="2">
        <f>(2*'Calcification Rates'!$F$66*'Calcification Rates'!$H$66)+0.1*'Calcification Rates'!$F$66*(DH136+(2*'Calcification Rates'!$F$66))*'Calcification Rates'!$H$66</f>
        <v>76.408755903550059</v>
      </c>
      <c r="DY136" s="2">
        <f>(2*('Calcification Rates'!$F$66-'Calcification Rates'!$G$66)*('Calcification Rates'!$H$66-'Calcification Rates'!$I$66))+(0.1*('Calcification Rates'!$F$66-'Calcification Rates'!$G$66)*(DH136+(2*'Calcification Rates'!$F$66-'Calcification Rates'!$G$66)))*('Calcification Rates'!$H$66-'Calcification Rates'!$I$66)</f>
        <v>44.67617296420628</v>
      </c>
      <c r="DZ136" s="2">
        <f>(2*('Calcification Rates'!$F$66+'Calcification Rates'!$G$66)*('Calcification Rates'!$H$66+'Calcification Rates'!$I$66))+(0.1*('Calcification Rates'!$F$66+'Calcification Rates'!$G$66)*(DH136+(2*'Calcification Rates'!$F$66+'Calcification Rates'!$G$66)))*('Calcification Rates'!$H$66+'Calcification Rates'!$I$66)</f>
        <v>116.448540158695</v>
      </c>
      <c r="EA136" s="2">
        <f>((((((((($A136*2)/PI())/2)+'Calcification Rates'!$F$67)^2)*PI())/2))-((((((($A136*2)/PI())/2)^2)*PI())/2)))*'Calcification Rates'!$H$67</f>
        <v>142.0641605059576</v>
      </c>
      <c r="EB136" s="2">
        <f>((((((((($A136*2)/PI())/2)+('Calcification Rates'!$F$67-'Calcification Rates'!$G$67))^2)*PI())/2))-((((((($A136*2)/PI())/2)^2)*PI())/2)))*('Calcification Rates'!$H$67-'Calcification Rates'!$I$67)</f>
        <v>104.7488947905026</v>
      </c>
      <c r="EC136" s="2">
        <f>((((((((($A136*2)/PI())/2)+('Calcification Rates'!$F$67+'Calcification Rates'!$G$67))^2)*PI())/2))-((((((($A136*2)/PI())/2)^2)*PI())/2)))*('Calcification Rates'!$H$67+'Calcification Rates'!$I$67)</f>
        <v>183.49624180897402</v>
      </c>
      <c r="ED136" s="2">
        <f>((((((((($A136*2)/PI())/2)+'Calcification Rates'!$F$68)^2)*PI())/2))-((((((($A136*2)/PI())/2)^2)*PI())/2)))*'Calcification Rates'!$H$68</f>
        <v>142.0641605059576</v>
      </c>
      <c r="EE136" s="2">
        <f>((((((((($A136*2)/PI())/2)+('Calcification Rates'!$F$68-'Calcification Rates'!$G$68))^2)*PI())/2))-((((((($A136*2)/PI())/2)^2)*PI())/2)))*('Calcification Rates'!$H$68-'Calcification Rates'!$I$68)</f>
        <v>104.7488947905026</v>
      </c>
      <c r="EF136" s="2">
        <f>((((((((($A136*2)/PI())/2)+('Calcification Rates'!$F$68+'Calcification Rates'!$G$68))^2)*PI())/2))-((((((($A136*2)/PI())/2)^2)*PI())/2)))*('Calcification Rates'!$H$68+'Calcification Rates'!$I$68)</f>
        <v>183.49624180897402</v>
      </c>
      <c r="EG136" s="2">
        <f>((((1-'Calcification Rates'!$J$69)*$A136)*'Calcification Rates'!$F$69*0.1)+('Calcification Rates'!$J$69*$A136*'Calcification Rates'!$F$69))*'Calcification Rates'!$H$69</f>
        <v>41.128211300000011</v>
      </c>
      <c r="EH136" s="2">
        <f>((((1-'Calcification Rates'!$J$69)*EC136)*(('Calcification Rates'!$F$69-'Calcification Rates'!$G$69)*0.1))+('Calcification Rates'!$J$69*EC136*('Calcification Rates'!$F$69-'Calcification Rates'!$G$69)))*('Calcification Rates'!$H$69-'Calcification Rates'!$I$69)</f>
        <v>41.618364159863589</v>
      </c>
      <c r="EI136" s="2">
        <f>((((1-'Calcification Rates'!$J$69)*EC136)*(('Calcification Rates'!$F$69+'Calcification Rates'!$G$69)*0.1))+('Calcification Rates'!$J$69*EC136*('Calcification Rates'!$F$69+'Calcification Rates'!$G$69)))*('Calcification Rates'!$H$69+'Calcification Rates'!$I$69)</f>
        <v>72.585364493637414</v>
      </c>
      <c r="EJ136" s="2">
        <f>(2*'Calcification Rates'!$F$70*'Calcification Rates'!$H$70)+0.1*'Calcification Rates'!$F$70*(DT136+(2*'Calcification Rates'!$F$70))*'Calcification Rates'!$H$70</f>
        <v>11.282658535122547</v>
      </c>
      <c r="EK136" s="2">
        <f>(2*('Calcification Rates'!$F$70-'Calcification Rates'!$G$70)*('Calcification Rates'!$H$70-'Calcification Rates'!$I$70))+(0.1*('Calcification Rates'!$F$70-'Calcification Rates'!$G$70)*(DT136+(2*'Calcification Rates'!$F$70-'Calcification Rates'!$G$70)))*('Calcification Rates'!$H$70-'Calcification Rates'!$I$70)</f>
        <v>6.56879113633115</v>
      </c>
      <c r="EL136" s="2">
        <f>(2*('Calcification Rates'!$F$70+'Calcification Rates'!$G$70)*('Calcification Rates'!$H$70+'Calcification Rates'!$I$70))+(0.1*('Calcification Rates'!$F$70+'Calcification Rates'!$G$70)*(DT136+(2*'Calcification Rates'!$F$70+'Calcification Rates'!$G$70)))*('Calcification Rates'!$H$70+'Calcification Rates'!$I$70)</f>
        <v>17.268337969539246</v>
      </c>
      <c r="EM136" s="2">
        <f>((((1-'Calcification Rates'!$J$71)*$A136)*'Calcification Rates'!$F$71*0.1)+('Calcification Rates'!$J$71*$A136*'Calcification Rates'!$F$71))*'Calcification Rates'!$H$71</f>
        <v>302.78105685566089</v>
      </c>
      <c r="EN136" s="2">
        <f>((((1-'Calcification Rates'!$J$71)*$A136)*(('Calcification Rates'!$F$71-'Calcification Rates'!$G$71)*0.1))+('Calcification Rates'!$J$71*$A136*('Calcification Rates'!$F$71-'Calcification Rates'!$G$71)))*('Calcification Rates'!$H$71-'Calcification Rates'!$I$71)</f>
        <v>216.56064320235791</v>
      </c>
      <c r="EO136" s="2">
        <f>((((1-'Calcification Rates'!$J$71)*$A136)*(('Calcification Rates'!$F$71+'Calcification Rates'!$G$71)*0.1))+('Calcification Rates'!$J$71*$A136*('Calcification Rates'!$F$71+'Calcification Rates'!$G$71)))*('Calcification Rates'!$H$71+'Calcification Rates'!$I$71)</f>
        <v>402.70591170798343</v>
      </c>
      <c r="EP136" s="2">
        <f>(2*'Calcification Rates'!$F$72*'Calcification Rates'!$H$72)+0.1*'Calcification Rates'!$F$72*($A136+(2*'Calcification Rates'!$F$72))*'Calcification Rates'!$H$72</f>
        <v>27.444423808866446</v>
      </c>
      <c r="EQ136" s="2">
        <f>(2*('Calcification Rates'!$F$72-'Calcification Rates'!$G$72)*('Calcification Rates'!$H$72-'Calcification Rates'!$I$72))+(0.1*('Calcification Rates'!$F$72-'Calcification Rates'!$G$72)*($A136+(2*'Calcification Rates'!$F$72-'Calcification Rates'!$G$72)))*('Calcification Rates'!$H$72-'Calcification Rates'!$I$72)</f>
        <v>16.025561696601596</v>
      </c>
      <c r="ER136" s="2">
        <f>(2*('Calcification Rates'!$F$72+'Calcification Rates'!$G$72)*('Calcification Rates'!$H$72+'Calcification Rates'!$I$72))+(0.1*('Calcification Rates'!$F$72+'Calcification Rates'!$G$72)*($A136+(2*'Calcification Rates'!$F$72+'Calcification Rates'!$G$72)))*('Calcification Rates'!$H$72+'Calcification Rates'!$I$72)</f>
        <v>41.88100804119442</v>
      </c>
      <c r="ES136" s="2">
        <f>$A136*'Calcification Rates'!$F$73*'Calcification Rates'!$H$73</f>
        <v>180.90000000000003</v>
      </c>
      <c r="ET136" s="2">
        <f>$A136*('Calcification Rates'!$F$73-'Calcification Rates'!$G$73)*('Calcification Rates'!$H$73-'Calcification Rates'!$I$73)</f>
        <v>126.65546000000001</v>
      </c>
      <c r="EU136" s="2">
        <f>$A136*('Calcification Rates'!$F$73+'Calcification Rates'!$G$73)*('Calcification Rates'!$H$73+'Calcification Rates'!$I$73)</f>
        <v>244.74296000000001</v>
      </c>
      <c r="EV136" s="2">
        <f>(2*'Calcification Rates'!$F$74*'Calcification Rates'!$H$74)+0.1*'Calcification Rates'!$F$74*($A136+(2*'Calcification Rates'!$F$74))*'Calcification Rates'!$H$74</f>
        <v>27.444423808866446</v>
      </c>
      <c r="EW136" s="2">
        <f>(2*('Calcification Rates'!$F$74-'Calcification Rates'!$G$74)*('Calcification Rates'!$H$74-'Calcification Rates'!$I$74))+(0.1*('Calcification Rates'!$F$74-'Calcification Rates'!$G$74)*($A136+(2*'Calcification Rates'!$F$74-'Calcification Rates'!$G$74)))*('Calcification Rates'!$H$74-'Calcification Rates'!$I$74)</f>
        <v>16.025561696601596</v>
      </c>
      <c r="EX136" s="2">
        <f>(2*('Calcification Rates'!$F$74+'Calcification Rates'!$G$74)*('Calcification Rates'!$H$74+'Calcification Rates'!$I$74))+(0.1*('Calcification Rates'!$F$74+'Calcification Rates'!$G$74)*($A136+(2*'Calcification Rates'!$F$74+'Calcification Rates'!$G$74)))*('Calcification Rates'!$H$74+'Calcification Rates'!$I$74)</f>
        <v>41.88100804119442</v>
      </c>
      <c r="EY136" s="2">
        <f>$A136*'Calcification Rates'!$F$75*'Calcification Rates'!$H$75</f>
        <v>112.97806176870751</v>
      </c>
      <c r="EZ136" s="2">
        <f>$A136*('Calcification Rates'!$F$75-'Calcification Rates'!$G$75)*('Calcification Rates'!$H$75-'Calcification Rates'!$I$75)</f>
        <v>87.703148927722779</v>
      </c>
      <c r="FA136" s="2">
        <f>$A136*('Calcification Rates'!$F$75+'Calcification Rates'!$G$75)*('Calcification Rates'!$H$75+'Calcification Rates'!$I$75)</f>
        <v>141.19234057757882</v>
      </c>
      <c r="FB136" s="2">
        <f>((((1-'Calcification Rates'!$J$76)*$A136)*'Calcification Rates'!$F$76*0.1)+('Calcification Rates'!$J$76*$A136*'Calcification Rates'!$F$76))*'Calcification Rates'!$H$76</f>
        <v>77.35284</v>
      </c>
      <c r="FC136" s="2">
        <f>((((1-'Calcification Rates'!$J$76)*$A136)*(('Calcification Rates'!$F$76-'Calcification Rates'!$G$76)*0.1))+('Calcification Rates'!$J$76*$A136*('Calcification Rates'!$F$76-'Calcification Rates'!$G$76)))*('Calcification Rates'!$H$76-'Calcification Rates'!$I$76)</f>
        <v>54.140112191999997</v>
      </c>
      <c r="FD136" s="2">
        <f>((((1-'Calcification Rates'!$J$76)*$A136)*(('Calcification Rates'!$F$76+'Calcification Rates'!$G$76)*0.1))+('Calcification Rates'!$J$76*$A136*('Calcification Rates'!$F$76+'Calcification Rates'!$G$76)))*('Calcification Rates'!$H$76+'Calcification Rates'!$I$76)</f>
        <v>104.67730099199999</v>
      </c>
      <c r="FE136" s="113">
        <f>$A136*'Calcification Rates'!$F$77*'Calcification Rates'!$H$77</f>
        <v>237.18000000000006</v>
      </c>
      <c r="FF136" s="113">
        <f>$A136*('Calcification Rates'!$F$77-'Calcification Rates'!$G$77)*('Calcification Rates'!$H$77-'Calcification Rates'!$I$77)</f>
        <v>165.74460000000002</v>
      </c>
      <c r="FG136" s="113">
        <f>$A136*('Calcification Rates'!$F$77+'Calcification Rates'!$G$77)*('Calcification Rates'!$H$77+'Calcification Rates'!$I$77)</f>
        <v>321.33200000000011</v>
      </c>
      <c r="FH136" s="113">
        <f>$A136*'Calcification Rates'!$F$81*'Calcification Rates'!$H$81</f>
        <v>23.852</v>
      </c>
      <c r="FI136" s="113">
        <f>$A136*('Calcification Rates'!$F$81-'Calcification Rates'!$G$81)*('Calcification Rates'!$H$81-'Calcification Rates'!$I$81)</f>
        <v>13.533999999999999</v>
      </c>
      <c r="FJ136" s="113">
        <f>$A136*('Calcification Rates'!$F$81+'Calcification Rates'!$G$81)*('Calcification Rates'!$H$81+'Calcification Rates'!$I$81)</f>
        <v>34.17</v>
      </c>
      <c r="FK136" s="113">
        <f>$A136*'Calcification Rates'!$F$84*'Calcification Rates'!$H$84</f>
        <v>23.852</v>
      </c>
      <c r="FL136" s="113">
        <f>$A136*('Calcification Rates'!$F$84-'Calcification Rates'!$G$84)*('Calcification Rates'!$H$84-'Calcification Rates'!$I$84)</f>
        <v>13.533999999999999</v>
      </c>
      <c r="FM136" s="113">
        <f>$A136*('Calcification Rates'!$F$84+'Calcification Rates'!$G$84)*('Calcification Rates'!$H$84+'Calcification Rates'!$I$84)</f>
        <v>34.17</v>
      </c>
    </row>
    <row r="137" spans="1:169" x14ac:dyDescent="0.3">
      <c r="A137" s="1">
        <v>135</v>
      </c>
      <c r="B137" s="2">
        <f>((((1-'Calcification Rates'!$J$11)*A137)*'Calcification Rates'!$F$11*0.1)+('Calcification Rates'!$J$11*A137*'Calcification Rates'!$F$11))*'Calcification Rates'!$H$11</f>
        <v>305.04061698144943</v>
      </c>
      <c r="C137" s="2">
        <f>((((1-'Calcification Rates'!$J$11)*A137)*(('Calcification Rates'!$F$11-'Calcification Rates'!$G$11)*0.1))+('Calcification Rates'!$J$11*A137*('Calcification Rates'!$F$11-'Calcification Rates'!$G$11)))*('Calcification Rates'!$H$11-'Calcification Rates'!$I$11)</f>
        <v>218.17676740536058</v>
      </c>
      <c r="D137" s="2">
        <f>((((1-'Calcification Rates'!$J$11)*A137)*(('Calcification Rates'!$F$11+'Calcification Rates'!$G$11)*0.1))+('Calcification Rates'!$J$11*A137*('Calcification Rates'!$F$11+'Calcification Rates'!$G$11)))*('Calcification Rates'!$H$11+'Calcification Rates'!$I$11)</f>
        <v>405.71117970580423</v>
      </c>
      <c r="E137" s="2">
        <f>((((1-'Calcification Rates'!$J$12)*A137)*'Calcification Rates'!$F$12*0.1)+('Calcification Rates'!$J$12*A137*'Calcification Rates'!$F$12))*'Calcification Rates'!$H$12</f>
        <v>52.960812422264397</v>
      </c>
      <c r="F137" s="2">
        <f>((((1-'Calcification Rates'!$J$12)*A137)*(('Calcification Rates'!$F$12-'Calcification Rates'!$G$12)*0.1))+('Calcification Rates'!$J$12*A137*('Calcification Rates'!$F$12-'Calcification Rates'!$G$12)))*('Calcification Rates'!$H$12-'Calcification Rates'!$I$12)</f>
        <v>39.929891331908451</v>
      </c>
      <c r="G137" s="2">
        <f>((((1-'Calcification Rates'!$J$12)*A137)*(('Calcification Rates'!$F$12+'Calcification Rates'!$G$12)*0.1))+('Calcification Rates'!$J$12*A137*('Calcification Rates'!$F$12+'Calcification Rates'!$G$12)))*('Calcification Rates'!$H$12+'Calcification Rates'!$I$12)</f>
        <v>67.652674991000907</v>
      </c>
      <c r="H137" s="2">
        <f>(2*'Calcification Rates'!$F$13*'Calcification Rates'!$H$13)+0.1*'Calcification Rates'!$F$13*(A137+(2*'Calcification Rates'!$F$13))*'Calcification Rates'!$H$13</f>
        <v>27.619868252298602</v>
      </c>
      <c r="I137" s="2">
        <f>(2*('Calcification Rates'!$F$13-'Calcification Rates'!$G$13)*('Calcification Rates'!$H$13-'Calcification Rates'!$I$13))+(0.1*('Calcification Rates'!$F$13-'Calcification Rates'!$G$13)*(A137+(2*'Calcification Rates'!$F$13-'Calcification Rates'!$G$13)))*('Calcification Rates'!$H$13-'Calcification Rates'!$I$13)</f>
        <v>16.128219903765864</v>
      </c>
      <c r="J137" s="2">
        <f>(2*('Calcification Rates'!$F$13+'Calcification Rates'!$G$13)*('Calcification Rates'!$H$13+'Calcification Rates'!$I$13))+(0.1*('Calcification Rates'!$F$13+'Calcification Rates'!$G$13)*(A137+(2*'Calcification Rates'!$F$13+'Calcification Rates'!$G$13)))*('Calcification Rates'!$H$13+'Calcification Rates'!$I$13)</f>
        <v>42.148191491081299</v>
      </c>
      <c r="K137" s="2">
        <f>(2*'Calcification Rates'!$F$14*'Calcification Rates'!$H$14)+0.1*'Calcification Rates'!$F$14*(A137+(2*'Calcification Rates'!$F$14))*'Calcification Rates'!$H$14</f>
        <v>51.178129722898333</v>
      </c>
      <c r="L137" s="2">
        <f>(2*('Calcification Rates'!$F$14-'Calcification Rates'!$G$14)*('Calcification Rates'!$H$14-'Calcification Rates'!$I$14))+(0.1*('Calcification Rates'!$F$14-'Calcification Rates'!$G$14)*(A137+(2*'Calcification Rates'!$F$14-'Calcification Rates'!$G$14)))*('Calcification Rates'!$H$14-'Calcification Rates'!$I$14)</f>
        <v>32.032705310537182</v>
      </c>
      <c r="M137" s="2">
        <f>(2*('Calcification Rates'!$F$14+'Calcification Rates'!$G$14)*('Calcification Rates'!$H$14+'Calcification Rates'!$I$14))+(0.1*('Calcification Rates'!$F$14+'Calcification Rates'!$G$14)*(A137+(2*'Calcification Rates'!$F$14+'Calcification Rates'!$G$14)))*('Calcification Rates'!$H$14+'Calcification Rates'!$I$14)</f>
        <v>74.829325547100893</v>
      </c>
      <c r="N137" s="2">
        <f>((((((((($A137*2)/PI())/2)+'Calcification Rates'!$F$15)^2)*PI())/2))-((((((($A137*2)/PI())/2)^2)*PI())/2)))*'Calcification Rates'!$H$15</f>
        <v>167.0935651009749</v>
      </c>
      <c r="O137" s="2">
        <f>((((((((($A137*2)/PI())/2)+('Calcification Rates'!$F$15-'Calcification Rates'!$G$15))^2)*PI())/2))-((((((($A137*2)/PI())/2)^2)*PI())/2)))*('Calcification Rates'!$H$15-'Calcification Rates'!$I$15)</f>
        <v>127.72295148691515</v>
      </c>
      <c r="P137" s="2">
        <f>((((((((($A137*2)/PI())/2)+('Calcification Rates'!$F$15+'Calcification Rates'!$G$15))^2)*PI())/2))-((((((($A137*2)/PI())/2)^2)*PI())/2)))*('Calcification Rates'!$H$15+'Calcification Rates'!$I$15)</f>
        <v>211.28767113359027</v>
      </c>
      <c r="Q137" s="2">
        <f>(2*'Calcification Rates'!$F$16*'Calcification Rates'!$H$16)+0.1*'Calcification Rates'!$F$16*(A137+(2*'Calcification Rates'!$F$16))*'Calcification Rates'!$H$16</f>
        <v>51.178129722898333</v>
      </c>
      <c r="R137" s="2">
        <f>(2*('Calcification Rates'!$F$16-'Calcification Rates'!$G$16)*('Calcification Rates'!$H$16-'Calcification Rates'!$I$16))+(0.1*('Calcification Rates'!$F$16-'Calcification Rates'!$G$16)*(A137+(2*'Calcification Rates'!$F$16-'Calcification Rates'!$G$16)))*('Calcification Rates'!$H$16-'Calcification Rates'!$I$16)</f>
        <v>32.032705310537182</v>
      </c>
      <c r="S137" s="2">
        <f>(2*('Calcification Rates'!$F$16+'Calcification Rates'!$G$16)*('Calcification Rates'!$H$16+'Calcification Rates'!$I$16))+(0.1*('Calcification Rates'!$F$16+'Calcification Rates'!$G$16)*(A137+(2*'Calcification Rates'!$F$16+'Calcification Rates'!$G$16)))*('Calcification Rates'!$H$16+'Calcification Rates'!$I$16)</f>
        <v>74.829325547100893</v>
      </c>
      <c r="T137" s="2">
        <f>$A137*'Calcification Rates'!$F$17*'Calcification Rates'!$H$17</f>
        <v>165.36048677003271</v>
      </c>
      <c r="U137" s="2">
        <f>$A137*('Calcification Rates'!$F$17-'Calcification Rates'!$G$17)*('Calcification Rates'!$H$17-'Calcification Rates'!$I$17)</f>
        <v>126.61047247625828</v>
      </c>
      <c r="V137" s="2">
        <f>$A137*('Calcification Rates'!$F$17+'Calcification Rates'!$G$17)*('Calcification Rates'!$H$17+'Calcification Rates'!$I$17)</f>
        <v>208.74627137524365</v>
      </c>
      <c r="W137" s="2">
        <f>$A137*'Calcification Rates'!$F$22*'Calcification Rates'!$H$22</f>
        <v>24.029999999999998</v>
      </c>
      <c r="X137" s="2">
        <f>$A137*('Calcification Rates'!$F$22-'Calcification Rates'!$G$22)*('Calcification Rates'!$H$22-'Calcification Rates'!$I$22)</f>
        <v>13.635</v>
      </c>
      <c r="Y137" s="2">
        <f>$A137*('Calcification Rates'!$F$22+'Calcification Rates'!$G$22)*('Calcification Rates'!$H$22+'Calcification Rates'!$I$22)</f>
        <v>34.424999999999997</v>
      </c>
      <c r="Z137" s="2">
        <f>((((((((($A137*2)/PI())/2)+'Calcification Rates'!$F$25)^2)*PI())/2))-((((((($A137*2)/PI())/2)^2)*PI())/2)))*'Calcification Rates'!$H$25</f>
        <v>249.52935029994228</v>
      </c>
      <c r="AA137" s="2">
        <f>((((((((($A137*2)/PI())/2)+('Calcification Rates'!$F$25-'Calcification Rates'!$G$25))^2)*PI())/2))-((((((($A137*2)/PI())/2)^2)*PI())/2)))*('Calcification Rates'!$H$25-'Calcification Rates'!$I$25)</f>
        <v>109.55870325037725</v>
      </c>
      <c r="AB137" s="2">
        <f>((((((((($A137*2)/PI())/2)+('Calcification Rates'!$F$25+'Calcification Rates'!$G$25))^2)*PI())/2))-((((((($A137*2)/PI())/2)^2)*PI())/2)))*('Calcification Rates'!$H$25+'Calcification Rates'!$I$25)</f>
        <v>391.1459423528139</v>
      </c>
      <c r="AC137" s="2">
        <f>((((((((($A137*2)/PI())/2)+'Calcification Rates'!$F$26)^2)*PI())/2))-((((((($A137*2)/PI())/2)^2)*PI())/2)))*'Calcification Rates'!$H$26</f>
        <v>249.52935029994228</v>
      </c>
      <c r="AD137" s="2">
        <f>((((((((($A137*2)/PI())/2)+('Calcification Rates'!$F$26-'Calcification Rates'!$G$26))^2)*PI())/2))-((((((($A137*2)/PI())/2)^2)*PI())/2)))*('Calcification Rates'!$H$26-'Calcification Rates'!$I$26)</f>
        <v>109.55870325037725</v>
      </c>
      <c r="AE137" s="2">
        <f>((((((((($A137*2)/PI())/2)+('Calcification Rates'!$F$26+'Calcification Rates'!$G$26))^2)*PI())/2))-((((((($A137*2)/PI())/2)^2)*PI())/2)))*('Calcification Rates'!$H$26+'Calcification Rates'!$I$26)</f>
        <v>391.1459423528139</v>
      </c>
      <c r="AF137" s="2">
        <f>((((((((($A137*2)/PI())/2)+'Calcification Rates'!$F$27)^2)*PI())/2))-((((((($A137*2)/PI())/2)^2)*PI())/2)))*'Calcification Rates'!$H$27</f>
        <v>249.52935029994228</v>
      </c>
      <c r="AG137" s="2">
        <f>((((((((($A137*2)/PI())/2)+('Calcification Rates'!$F$27-'Calcification Rates'!$G$27))^2)*PI())/2))-((((((($A137*2)/PI())/2)^2)*PI())/2)))*('Calcification Rates'!$H$27-'Calcification Rates'!$I$27)</f>
        <v>109.55870325037725</v>
      </c>
      <c r="AH137" s="2">
        <f>((((((((($A137*2)/PI())/2)+('Calcification Rates'!$F$27+'Calcification Rates'!$G$27))^2)*PI())/2))-((((((($A137*2)/PI())/2)^2)*PI())/2)))*('Calcification Rates'!$H$27+'Calcification Rates'!$I$27)</f>
        <v>391.1459423528139</v>
      </c>
      <c r="AI137" s="2">
        <f>$A137*'Calcification Rates'!$F$29*'Calcification Rates'!$H$29</f>
        <v>217.84949999999995</v>
      </c>
      <c r="AJ137" s="2">
        <f>$A137*('Calcification Rates'!$F$29-'Calcification Rates'!$G$29)*('Calcification Rates'!$H$29-'Calcification Rates'!$I$29)</f>
        <v>201.56579999999997</v>
      </c>
      <c r="AK137" s="2">
        <f>$A137*('Calcification Rates'!$F$29+'Calcification Rates'!$G$29)*('Calcification Rates'!$H$29+'Calcification Rates'!$I$29)</f>
        <v>234.13319999999996</v>
      </c>
      <c r="AL137" s="2">
        <f>(2*'Calcification Rates'!$F$30*'Calcification Rates'!$H$30)+0.1*'Calcification Rates'!$F$30*($A137+(2*'Calcification Rates'!$F$30))*'Calcification Rates'!$H$30</f>
        <v>27.619868252298602</v>
      </c>
      <c r="AM137" s="2">
        <f>(2*('Calcification Rates'!$F$30-'Calcification Rates'!$G$30)*('Calcification Rates'!$H$30-'Calcification Rates'!$I$30))+(0.1*('Calcification Rates'!$F$30-'Calcification Rates'!$G$30)*($A137+(2*'Calcification Rates'!$F$30-'Calcification Rates'!$G$30)))*('Calcification Rates'!$H$30-'Calcification Rates'!$I$30)</f>
        <v>16.128219903765864</v>
      </c>
      <c r="AN137" s="2">
        <f>(2*('Calcification Rates'!$F$30+'Calcification Rates'!$G$30)*('Calcification Rates'!$H$30+'Calcification Rates'!$I$30))+(0.1*('Calcification Rates'!$F$30+'Calcification Rates'!$G$30)*($A137+(2*'Calcification Rates'!$F$30+'Calcification Rates'!$G$30)))*('Calcification Rates'!$H$30+'Calcification Rates'!$I$30)</f>
        <v>42.148191491081299</v>
      </c>
      <c r="AO137" s="2">
        <f>((((((((($A137*2)/PI())/2)+'Calcification Rates'!$F$31)^2)*PI())/2))-((((((($A137*2)/PI())/2)^2)*PI())/2)))*'Calcification Rates'!$H$31</f>
        <v>444.48459963658934</v>
      </c>
      <c r="AP137" s="2">
        <f>((((((((($A137*2)/PI())/2)+('Calcification Rates'!$F$31-'Calcification Rates'!$G$31))^2)*PI())/2))-((((((($A137*2)/PI())/2)^2)*PI())/2)))*('Calcification Rates'!$H$31-'Calcification Rates'!$I$31)</f>
        <v>277.47354544070959</v>
      </c>
      <c r="AQ137" s="2">
        <f>((((((((($A137*2)/PI())/2)+('Calcification Rates'!$F$31+'Calcification Rates'!$G$31))^2)*PI())/2))-((((((($A137*2)/PI())/2)^2)*PI())/2)))*('Calcification Rates'!$H$31+'Calcification Rates'!$I$31)</f>
        <v>651.59553943897549</v>
      </c>
      <c r="AR137" s="2">
        <f>(2*'Calcification Rates'!$F$32*'Calcification Rates'!$H$32)+0.1*'Calcification Rates'!$F$32*($A137+(2*'Calcification Rates'!$F$32))*'Calcification Rates'!$H$32</f>
        <v>27.619868252298602</v>
      </c>
      <c r="AS137" s="2">
        <f>(2*('Calcification Rates'!$F$32-'Calcification Rates'!$G$32)*('Calcification Rates'!$H$32-'Calcification Rates'!$I$32))+(0.1*('Calcification Rates'!$F$32-'Calcification Rates'!$G$32)*($A137+(2*'Calcification Rates'!$F$32-'Calcification Rates'!$G$32)))*('Calcification Rates'!$H$32-'Calcification Rates'!$I$32)</f>
        <v>16.128219903765864</v>
      </c>
      <c r="AT137" s="2">
        <f>(2*('Calcification Rates'!$F$32+'Calcification Rates'!$G$32)*('Calcification Rates'!$H$32+'Calcification Rates'!$I$32))+(0.1*('Calcification Rates'!$F$32+'Calcification Rates'!$G$32)*($A137+(2*'Calcification Rates'!$F$32+'Calcification Rates'!$G$32)))*('Calcification Rates'!$H$32+'Calcification Rates'!$I$32)</f>
        <v>42.148191491081299</v>
      </c>
      <c r="AU137" s="2">
        <f>((((((((($A137*2)/PI())/2)+'Calcification Rates'!$F$36)^2)*PI())/2))-((((((($A137*2)/PI())/2)^2)*PI())/2)))*'Calcification Rates'!$H$36</f>
        <v>176.38805738351229</v>
      </c>
      <c r="AV137" s="2">
        <f>((((((((($A137*2)/PI())/2)+('Calcification Rates'!$F$36-'Calcification Rates'!$G$36))^2)*PI())/2))-((((((($A137*2)/PI())/2)^2)*PI())/2)))*('Calcification Rates'!$H$36-'Calcification Rates'!$I$36)</f>
        <v>135.52769337636997</v>
      </c>
      <c r="AW137" s="2">
        <f>((((((((($A137*2)/PI())/2)+('Calcification Rates'!$F$36+'Calcification Rates'!$G$36))^2)*PI())/2))-((((((($A137*2)/PI())/2)^2)*PI())/2)))*('Calcification Rates'!$H$36+'Calcification Rates'!$I$36)</f>
        <v>221.76681429856959</v>
      </c>
      <c r="AX137" s="2">
        <f>$A137*'Calcification Rates'!$F$37*'Calcification Rates'!$H$37</f>
        <v>174.47327613636367</v>
      </c>
      <c r="AY137" s="2">
        <f>$A137*('Calcification Rates'!$F$37-'Calcification Rates'!$G$37)*('Calcification Rates'!$H$37-'Calcification Rates'!$I$37)</f>
        <v>134.30401795498099</v>
      </c>
      <c r="AZ137" s="2">
        <f>$A137*('Calcification Rates'!$F$37+'Calcification Rates'!$G$37)*('Calcification Rates'!$H$37+'Calcification Rates'!$I$37)</f>
        <v>218.95584954308856</v>
      </c>
      <c r="BA137" s="2">
        <f>$A137*'Calcification Rates'!$F$38*'Calcification Rates'!$H$38</f>
        <v>259.66917000000001</v>
      </c>
      <c r="BB137" s="2">
        <f>$A137*('Calcification Rates'!$F$38-'Calcification Rates'!$G$38)*('Calcification Rates'!$H$38-'Calcification Rates'!$I$38)</f>
        <v>198.12955090909091</v>
      </c>
      <c r="BC137" s="2">
        <f>$A137*('Calcification Rates'!$F$38+'Calcification Rates'!$G$38)*('Calcification Rates'!$H$38+'Calcification Rates'!$I$38)</f>
        <v>328.38007500000009</v>
      </c>
      <c r="BD137" s="2">
        <f>(2*'Calcification Rates'!$F$39*'Calcification Rates'!$H$39)+0.1*'Calcification Rates'!$F$39*(AN137+(2*'Calcification Rates'!$F$39))*'Calcification Rates'!$H$39</f>
        <v>11.329534386782234</v>
      </c>
      <c r="BE137" s="2">
        <f>(2*('Calcification Rates'!$F$39-'Calcification Rates'!$G$39)*('Calcification Rates'!$H$39-'Calcification Rates'!$I$39))+(0.1*('Calcification Rates'!$F$39-'Calcification Rates'!$G$39)*(AN137+(2*'Calcification Rates'!$F$39-'Calcification Rates'!$G$39)))*('Calcification Rates'!$H$39-'Calcification Rates'!$I$39)</f>
        <v>6.5962197102805007</v>
      </c>
      <c r="BF137" s="2">
        <f>(2*('Calcification Rates'!$F$39+'Calcification Rates'!$G$39)*('Calcification Rates'!$H$39+'Calcification Rates'!$I$39))+(0.1*('Calcification Rates'!$F$39+'Calcification Rates'!$G$39)*(AN137+(2*'Calcification Rates'!$F$39+'Calcification Rates'!$G$39)))*('Calcification Rates'!$H$39+'Calcification Rates'!$I$39)</f>
        <v>17.339724965432698</v>
      </c>
      <c r="BG137" s="2">
        <f>((((((((($A137*2)/PI())/2)+'Calcification Rates'!$F$40)^2)*PI())/2))-((((((($A137*2)/PI())/2)^2)*PI())/2)))*'Calcification Rates'!$H$40</f>
        <v>176.38805738351229</v>
      </c>
      <c r="BH137" s="2">
        <f>((((((((($A137*2)/PI())/2)+('Calcification Rates'!$F$40-'Calcification Rates'!$G$40))^2)*PI())/2))-((((((($A137*2)/PI())/2)^2)*PI())/2)))*('Calcification Rates'!$H$40-'Calcification Rates'!$I$40)</f>
        <v>135.52769337636997</v>
      </c>
      <c r="BI137" s="2">
        <f>((((((((($A137*2)/PI())/2)+('Calcification Rates'!$F$40+'Calcification Rates'!$G$40))^2)*PI())/2))-((((((($A137*2)/PI())/2)^2)*PI())/2)))*('Calcification Rates'!$H$40+'Calcification Rates'!$I$40)</f>
        <v>221.76681429856959</v>
      </c>
      <c r="BJ137" s="2">
        <f>((((((((($A137*2)/PI())/2)+'Calcification Rates'!$F$41)^2)*PI())/2))-((((((($A137*2)/PI())/2)^2)*PI())/2)))*'Calcification Rates'!$H$41</f>
        <v>203.01765607179064</v>
      </c>
      <c r="BK137" s="2">
        <f>((((((((($A137*2)/PI())/2)+('Calcification Rates'!$F$41-'Calcification Rates'!$G$41))^2)*PI())/2))-((((((($A137*2)/PI())/2)^2)*PI())/2)))*('Calcification Rates'!$H$41-'Calcification Rates'!$I$41)</f>
        <v>163.2258636302607</v>
      </c>
      <c r="BL137" s="2">
        <f>((((((((($A137*2)/PI())/2)+('Calcification Rates'!$F$41+'Calcification Rates'!$G$41))^2)*PI())/2))-((((((($A137*2)/PI())/2)^2)*PI())/2)))*('Calcification Rates'!$H$41+'Calcification Rates'!$I$41)</f>
        <v>246.67781823840275</v>
      </c>
      <c r="BM137" s="2">
        <f>((((1-'Calcification Rates'!$J$42)*$A137)*'Calcification Rates'!$F$42*0.1)+('Calcification Rates'!$J$42*$A137*'Calcification Rates'!$F$42))*'Calcification Rates'!$H$42</f>
        <v>52.960812422264397</v>
      </c>
      <c r="BN137" s="2">
        <f>((((1-'Calcification Rates'!$J$42)*BI137)*(('Calcification Rates'!$F$42-'Calcification Rates'!$G$42)*0.1))+('Calcification Rates'!$J$42*BI137*('Calcification Rates'!$F$42-'Calcification Rates'!$G$42)))*('Calcification Rates'!$H$42-'Calcification Rates'!$I$42)</f>
        <v>65.593517007151135</v>
      </c>
      <c r="BO137" s="2">
        <f>((((1-'Calcification Rates'!$J$42)*BI137)*(('Calcification Rates'!$F$42+'Calcification Rates'!$G$42)*0.1))+('Calcification Rates'!$J$42*BI137*('Calcification Rates'!$F$42+'Calcification Rates'!$G$42)))*('Calcification Rates'!$H$42+'Calcification Rates'!$I$42)</f>
        <v>111.13420897430207</v>
      </c>
      <c r="BP137" s="2">
        <f>(2*'Calcification Rates'!$F$43*'Calcification Rates'!$H$43)+0.1*'Calcification Rates'!$F$43*($A137+(2*'Calcification Rates'!$F$43))*'Calcification Rates'!$H$43</f>
        <v>27.619868252298602</v>
      </c>
      <c r="BQ137" s="2">
        <f>(2*('Calcification Rates'!$F$43-'Calcification Rates'!$G$43)*('Calcification Rates'!$H$43-'Calcification Rates'!$I$43))+(0.1*('Calcification Rates'!$F$43-'Calcification Rates'!$G$43)*($A137+(2*'Calcification Rates'!$F$43-'Calcification Rates'!$G$43)))*('Calcification Rates'!$H$43-'Calcification Rates'!$I$43)</f>
        <v>16.128219903765864</v>
      </c>
      <c r="BR137" s="2">
        <f>(2*('Calcification Rates'!$F$43+'Calcification Rates'!$G$43)*('Calcification Rates'!$H$43+'Calcification Rates'!$I$43))+(0.1*('Calcification Rates'!$F$43+'Calcification Rates'!$G$43)*($A137+(2*'Calcification Rates'!$F$43+'Calcification Rates'!$G$43)))*('Calcification Rates'!$H$43+'Calcification Rates'!$I$43)</f>
        <v>42.148191491081299</v>
      </c>
      <c r="BS137" s="2">
        <f>$A137*'Calcification Rates'!$F$44*'Calcification Rates'!$H$44</f>
        <v>215.5017</v>
      </c>
      <c r="BT137" s="2">
        <f>$A137*('Calcification Rates'!$F$44-'Calcification Rates'!$G$44)*('Calcification Rates'!$H$44-'Calcification Rates'!$I$44)</f>
        <v>160.36496494173483</v>
      </c>
      <c r="BU137" s="2">
        <f>$A137*('Calcification Rates'!$F$44+'Calcification Rates'!$G$44)*('Calcification Rates'!$H$44+'Calcification Rates'!$I$44)</f>
        <v>276.8331025735614</v>
      </c>
      <c r="BV137" s="2">
        <f>(2*'Calcification Rates'!$F$45*'Calcification Rates'!$H$45)+0.1*'Calcification Rates'!$F$45*($A137+(2*'Calcification Rates'!$F$45))*'Calcification Rates'!$H$45</f>
        <v>27.619868252298602</v>
      </c>
      <c r="BW137" s="2">
        <f>(2*('Calcification Rates'!$F$45-'Calcification Rates'!$G$45)*('Calcification Rates'!$H$45-'Calcification Rates'!$I$45))+(0.1*('Calcification Rates'!$F$45-'Calcification Rates'!$G$45)*($A137+(2*'Calcification Rates'!$F$45-'Calcification Rates'!$G$45)))*('Calcification Rates'!$H$45-'Calcification Rates'!$I$45)</f>
        <v>16.128219903765864</v>
      </c>
      <c r="BX137" s="2">
        <f>(2*('Calcification Rates'!$F$45+'Calcification Rates'!$G$45)*('Calcification Rates'!$H$45+'Calcification Rates'!$I$45))+(0.1*('Calcification Rates'!$F$45+'Calcification Rates'!$G$45)*($A137+(2*'Calcification Rates'!$F$45+'Calcification Rates'!$G$45)))*('Calcification Rates'!$H$45+'Calcification Rates'!$I$45)</f>
        <v>42.148191491081299</v>
      </c>
      <c r="BY137" s="2">
        <f>$A137*'Calcification Rates'!$F$46*'Calcification Rates'!$H$46</f>
        <v>54.756</v>
      </c>
      <c r="BZ137" s="2">
        <f>$A137*('Calcification Rates'!$F$46-'Calcification Rates'!$G$46)*('Calcification Rates'!$H$46-'Calcification Rates'!$I$46)</f>
        <v>42.231375</v>
      </c>
      <c r="CA137" s="2">
        <f>$A137*('Calcification Rates'!$F$46+'Calcification Rates'!$G$46)*('Calcification Rates'!$H$46+'Calcification Rates'!$I$46)</f>
        <v>68.556375000000003</v>
      </c>
      <c r="CB137" s="2">
        <f>(2*'Calcification Rates'!$F$47*'Calcification Rates'!$H$47)+0.1*'Calcification Rates'!$F$47*(BL137+(2*'Calcification Rates'!$F$47))*'Calcification Rates'!$H$47</f>
        <v>47.21312091685266</v>
      </c>
      <c r="CC137" s="2">
        <f>(2*('Calcification Rates'!$F$47-'Calcification Rates'!$G$47)*('Calcification Rates'!$H$47-'Calcification Rates'!$I$47))+(0.1*('Calcification Rates'!$F$47-'Calcification Rates'!$G$47)*(BL137+(2*'Calcification Rates'!$F$47-'Calcification Rates'!$G$47)))*('Calcification Rates'!$H$47-'Calcification Rates'!$I$47)</f>
        <v>27.592864504137086</v>
      </c>
      <c r="CD137" s="2">
        <f>(2*('Calcification Rates'!$F$47+'Calcification Rates'!$G$47)*('Calcification Rates'!$H$47+'Calcification Rates'!$I$47))+(0.1*('Calcification Rates'!$F$47+'Calcification Rates'!$G$47)*(BL137+(2*'Calcification Rates'!$F$47+'Calcification Rates'!$G$47)))*('Calcification Rates'!$H$47+'Calcification Rates'!$I$47)</f>
        <v>71.98665624385734</v>
      </c>
      <c r="CE137" s="2">
        <f>(2*'Calcification Rates'!$F$48*'Calcification Rates'!$H$48)+0.1*'Calcification Rates'!$F$48*($A137+(2*'Calcification Rates'!$F$48))*'Calcification Rates'!$H$48</f>
        <v>27.619868252298602</v>
      </c>
      <c r="CF137" s="2">
        <f>(2*('Calcification Rates'!$F$48-'Calcification Rates'!$G$48)*('Calcification Rates'!$H$48-'Calcification Rates'!$I$48))+(0.1*('Calcification Rates'!$F$48-'Calcification Rates'!$G$48)*($A137+(2*'Calcification Rates'!$F$48-'Calcification Rates'!$G$48)))*('Calcification Rates'!$H$48-'Calcification Rates'!$I$48)</f>
        <v>16.128219903765864</v>
      </c>
      <c r="CG137" s="2">
        <f>(2*('Calcification Rates'!$F$48+'Calcification Rates'!$G$48)*('Calcification Rates'!$H$48+'Calcification Rates'!$I$48))+(0.1*('Calcification Rates'!$F$48+'Calcification Rates'!$G$48)*($A137+(2*'Calcification Rates'!$F$48+'Calcification Rates'!$G$48)))*('Calcification Rates'!$H$48+'Calcification Rates'!$I$48)</f>
        <v>42.148191491081299</v>
      </c>
      <c r="CH137" s="2">
        <f>((((1-'Calcification Rates'!$J$52)*$A137)*'Calcification Rates'!$F$52*0.1)+('Calcification Rates'!$J$52*$A137*'Calcification Rates'!$F$52))*'Calcification Rates'!$H$52</f>
        <v>298.98027180000003</v>
      </c>
      <c r="CI137" s="2">
        <f>((((1-'Calcification Rates'!$J$52)*$A137)*(('Calcification Rates'!$F$52-'Calcification Rates'!$G$52)*0.1))+('Calcification Rates'!$J$52*$A137*('Calcification Rates'!$F$52-'Calcification Rates'!$G$52)))*('Calcification Rates'!$H$52-'Calcification Rates'!$I$52)</f>
        <v>195.71669116530578</v>
      </c>
      <c r="CJ137" s="2">
        <f>((((1-'Calcification Rates'!$J$52)*$A137)*(('Calcification Rates'!$F$52+'Calcification Rates'!$G$52)*0.1))+('Calcification Rates'!$J$52*$A137*('Calcification Rates'!$F$52+'Calcification Rates'!$G$52)))*('Calcification Rates'!$H$52+'Calcification Rates'!$I$52)</f>
        <v>422.98976945511009</v>
      </c>
      <c r="CK137" s="2">
        <f>((((1-'Calcification Rates'!$J$53)*$A137)*'Calcification Rates'!$F$53*0.1)+('Calcification Rates'!$J$53*$A137*'Calcification Rates'!$F$53))*'Calcification Rates'!$H$53</f>
        <v>357.78569552181835</v>
      </c>
      <c r="CL137" s="2">
        <f>((((1-'Calcification Rates'!$J$53)*$A137)*(('Calcification Rates'!$F$53-'Calcification Rates'!$G$53)*0.1))+('Calcification Rates'!$J$53*$A137*('Calcification Rates'!$F$53-'Calcification Rates'!$G$53)))*('Calcification Rates'!$H$53-'Calcification Rates'!$I$53)</f>
        <v>247.61840519581224</v>
      </c>
      <c r="CM137" s="2">
        <f>((((1-'Calcification Rates'!$J$53)*$A137)*(('Calcification Rates'!$F$53+'Calcification Rates'!$G$53)*0.1))+('Calcification Rates'!$J$53*$A137*('Calcification Rates'!$F$53+'Calcification Rates'!$G$53)))*('Calcification Rates'!$H$53+'Calcification Rates'!$I$53)</f>
        <v>488.10998867088546</v>
      </c>
      <c r="CN137" s="2">
        <f>((((1-'Calcification Rates'!$J$54)*$A137)*'Calcification Rates'!$F$54*0.1)+('Calcification Rates'!$J$54*$A137*'Calcification Rates'!$F$54))*'Calcification Rates'!$H$54</f>
        <v>305.04061698144943</v>
      </c>
      <c r="CO137" s="2">
        <f>((((1-'Calcification Rates'!$J$54)*$A137)*(('Calcification Rates'!$F$54-'Calcification Rates'!$G$54)*0.1))+('Calcification Rates'!$J$54*$A137*('Calcification Rates'!$F$54-'Calcification Rates'!$G$54)))*('Calcification Rates'!$H$54-'Calcification Rates'!$I$54)</f>
        <v>218.17676740536058</v>
      </c>
      <c r="CP137" s="2">
        <f>((((1-'Calcification Rates'!$J$54)*$A137)*(('Calcification Rates'!$F$54+'Calcification Rates'!$G$54)*0.1))+('Calcification Rates'!$J$54*$A137*('Calcification Rates'!$F$54+'Calcification Rates'!$G$54)))*('Calcification Rates'!$H$54+'Calcification Rates'!$I$54)</f>
        <v>405.71117970580423</v>
      </c>
      <c r="CQ137" s="2">
        <f>((((1-'Calcification Rates'!$J$55)*$A137)*'Calcification Rates'!$F$55*0.1)+('Calcification Rates'!$J$55*$A137*'Calcification Rates'!$F$55))*'Calcification Rates'!$H$55</f>
        <v>305.06394578906253</v>
      </c>
      <c r="CR137" s="2">
        <f>((((1-'Calcification Rates'!$J$55)*$A137)*(('Calcification Rates'!$F$55-'Calcification Rates'!$G$55)*0.1))+('Calcification Rates'!$J$55*$A137*('Calcification Rates'!$F$55-'Calcification Rates'!$G$55)))*('Calcification Rates'!$H$55-'Calcification Rates'!$I$55)</f>
        <v>222.91816272034319</v>
      </c>
      <c r="CS137" s="2">
        <f>((((1-'Calcification Rates'!$J$55)*$A137)*(('Calcification Rates'!$F$55+'Calcification Rates'!$G$55)*0.1))+('Calcification Rates'!$J$55*$A137*('Calcification Rates'!$F$55+'Calcification Rates'!$G$55)))*('Calcification Rates'!$H$55+'Calcification Rates'!$I$55)</f>
        <v>399.70194763426014</v>
      </c>
      <c r="CT137" s="2">
        <f>((((1-'Calcification Rates'!$J$56)*$A137)*'Calcification Rates'!$F$56*0.1)+('Calcification Rates'!$J$56*$A137*'Calcification Rates'!$F$56))*'Calcification Rates'!$H$56</f>
        <v>294.65996175000004</v>
      </c>
      <c r="CU137" s="2">
        <f>((((1-'Calcification Rates'!$J$56)*$A137)*(('Calcification Rates'!$F$56-'Calcification Rates'!$G$56)*0.1))+('Calcification Rates'!$J$56*$A137*('Calcification Rates'!$F$56-'Calcification Rates'!$G$56)))*('Calcification Rates'!$H$56-'Calcification Rates'!$I$56)</f>
        <v>218.34139124991233</v>
      </c>
      <c r="CV137" s="2">
        <f>((((1-'Calcification Rates'!$J$56)*$A137)*(('Calcification Rates'!$F$56+'Calcification Rates'!$G$56)*0.1))+('Calcification Rates'!$J$56*$A137*('Calcification Rates'!$F$56+'Calcification Rates'!$G$56)))*('Calcification Rates'!$H$56+'Calcification Rates'!$I$56)</f>
        <v>382.20223840396619</v>
      </c>
      <c r="CW137" s="2">
        <f>((((1-'Calcification Rates'!$J$57)*$A137)*'Calcification Rates'!$F$57*0.1)+('Calcification Rates'!$J$57*$A137*'Calcification Rates'!$F$57))*'Calcification Rates'!$H$57</f>
        <v>301.35677906250004</v>
      </c>
      <c r="CX137" s="2">
        <f>((((1-'Calcification Rates'!$J$57)*$A137)*(('Calcification Rates'!$F$57-'Calcification Rates'!$G$57)*0.1))+('Calcification Rates'!$J$57*$A137*('Calcification Rates'!$F$57-'Calcification Rates'!$G$57)))*('Calcification Rates'!$H$57-'Calcification Rates'!$I$57)</f>
        <v>197.34702670665149</v>
      </c>
      <c r="CY137" s="2">
        <f>((((1-'Calcification Rates'!$J$57)*$A137)*(('Calcification Rates'!$F$57+'Calcification Rates'!$G$57)*0.1))+('Calcification Rates'!$J$57*$A137*('Calcification Rates'!$F$57+'Calcification Rates'!$G$57)))*('Calcification Rates'!$H$57+'Calcification Rates'!$I$57)</f>
        <v>424.07270834147937</v>
      </c>
      <c r="CZ137" s="2">
        <f>((((1-'Calcification Rates'!$J$58)*$A137)*'Calcification Rates'!$F$58*0.1)+('Calcification Rates'!$J$58*$A137*'Calcification Rates'!$F$58))*'Calcification Rates'!$H$58</f>
        <v>305.04061698144943</v>
      </c>
      <c r="DA137" s="2">
        <f>((((1-'Calcification Rates'!$J$58)*$A137)*(('Calcification Rates'!$F$58-'Calcification Rates'!$G$58)*0.1))+('Calcification Rates'!$J$58*$A137*('Calcification Rates'!$F$58-'Calcification Rates'!$G$58)))*('Calcification Rates'!$H$58-'Calcification Rates'!$I$58)</f>
        <v>218.17676740536058</v>
      </c>
      <c r="DB137" s="2">
        <f>((((1-'Calcification Rates'!$J$58)*$A137)*(('Calcification Rates'!$F$58+'Calcification Rates'!$G$58)*0.1))+('Calcification Rates'!$J$58*$A137*('Calcification Rates'!$F$58+'Calcification Rates'!$G$58)))*('Calcification Rates'!$H$58+'Calcification Rates'!$I$58)</f>
        <v>405.71117970580423</v>
      </c>
      <c r="DC137" s="2">
        <f>((((1-'Calcification Rates'!$J$59)*$A137)*'Calcification Rates'!$F$59*0.1)+('Calcification Rates'!$J$59*$A137*'Calcification Rates'!$F$59))*'Calcification Rates'!$H$59</f>
        <v>252.8745156</v>
      </c>
      <c r="DD137" s="2">
        <f>((((1-'Calcification Rates'!$J$59)*$A137)*(('Calcification Rates'!$F$59-'Calcification Rates'!$G$59)*0.1))+('Calcification Rates'!$J$59*$A137*('Calcification Rates'!$F$59-'Calcification Rates'!$G$59)))*('Calcification Rates'!$H$59-'Calcification Rates'!$I$59)</f>
        <v>196.16737949999998</v>
      </c>
      <c r="DE137" s="2">
        <f>((((1-'Calcification Rates'!$J$59)*$A137)*(('Calcification Rates'!$F$59+'Calcification Rates'!$G$59)*0.1))+('Calcification Rates'!$J$59*$A137*('Calcification Rates'!$F$59+'Calcification Rates'!$G$59)))*('Calcification Rates'!$H$59+'Calcification Rates'!$I$59)</f>
        <v>314.95882860000006</v>
      </c>
      <c r="DF137" s="2">
        <f>((((1-'Calcification Rates'!$J$60)*$A137)*'Calcification Rates'!$F$60*0.1)+('Calcification Rates'!$J$60*$A137*'Calcification Rates'!$F$60))*'Calcification Rates'!$H$60</f>
        <v>328.52605774390241</v>
      </c>
      <c r="DG137" s="2">
        <f>((((1-'Calcification Rates'!$J$60)*$A137)*(('Calcification Rates'!$F$60-'Calcification Rates'!$G$60)*0.1))+('Calcification Rates'!$J$60*$A137*('Calcification Rates'!$F$60-'Calcification Rates'!$G$60)))*('Calcification Rates'!$H$60-'Calcification Rates'!$I$60)</f>
        <v>250.99779952477238</v>
      </c>
      <c r="DH137" s="2">
        <f>((((1-'Calcification Rates'!$J$60)*$A137)*(('Calcification Rates'!$F$60+'Calcification Rates'!$G$60)*0.1))+('Calcification Rates'!$J$60*$A137*('Calcification Rates'!$F$60+'Calcification Rates'!$G$60)))*('Calcification Rates'!$H$60+'Calcification Rates'!$I$60)</f>
        <v>416.1701333656228</v>
      </c>
      <c r="DI137" s="2">
        <f>((((1-'Calcification Rates'!$J$61)*$A137)*'Calcification Rates'!$F$61*0.1)+('Calcification Rates'!$J$61*$A137*'Calcification Rates'!$F$61))*'Calcification Rates'!$H$61</f>
        <v>305.04061698144943</v>
      </c>
      <c r="DJ137" s="2">
        <f>((((1-'Calcification Rates'!$J$61)*$A137)*(('Calcification Rates'!$F$61-'Calcification Rates'!$G$61)*0.1))+('Calcification Rates'!$J$61*$A137*('Calcification Rates'!$F$61-'Calcification Rates'!$G$61)))*('Calcification Rates'!$H$61-'Calcification Rates'!$I$61)</f>
        <v>218.17676740536058</v>
      </c>
      <c r="DK137" s="2">
        <f>((((1-'Calcification Rates'!$J$61)*$A137)*(('Calcification Rates'!$F$61+'Calcification Rates'!$G$61)*0.1))+('Calcification Rates'!$J$61*$A137*('Calcification Rates'!$F$61+'Calcification Rates'!$G$61)))*('Calcification Rates'!$H$61+'Calcification Rates'!$I$61)</f>
        <v>405.71117970580423</v>
      </c>
      <c r="DL137" s="2">
        <f>(2*'Calcification Rates'!$F$62*'Calcification Rates'!$H$62)+0.1*'Calcification Rates'!$F$62*(CV137+(2*'Calcification Rates'!$F$62))*'Calcification Rates'!$H$62</f>
        <v>70.990127384265605</v>
      </c>
      <c r="DM137" s="2">
        <f>(2*('Calcification Rates'!$F$62-'Calcification Rates'!$G$62)*('Calcification Rates'!$H$62-'Calcification Rates'!$I$62))+(0.1*('Calcification Rates'!$F$62-'Calcification Rates'!$G$62)*(CV137+(2*'Calcification Rates'!$F$62-'Calcification Rates'!$G$62)))*('Calcification Rates'!$H$62-'Calcification Rates'!$I$62)</f>
        <v>41.505558505310567</v>
      </c>
      <c r="DN137" s="2">
        <f>(2*('Calcification Rates'!$F$62+'Calcification Rates'!$G$62)*('Calcification Rates'!$H$62+'Calcification Rates'!$I$62))+(0.1*('Calcification Rates'!$F$62+'Calcification Rates'!$G$62)*(CV137+(2*'Calcification Rates'!$F$62+'Calcification Rates'!$G$62)))*('Calcification Rates'!$H$62+'Calcification Rates'!$I$62)</f>
        <v>108.19653836761125</v>
      </c>
      <c r="DO137" s="2">
        <f>((((((((($A137*2)/PI())/2)+'Calcification Rates'!$F$63)^2)*PI())/2))-((((((($A137*2)/PI())/2)^2)*PI())/2)))*'Calcification Rates'!$H$63</f>
        <v>143.11312479167199</v>
      </c>
      <c r="DP137" s="2">
        <f>((((((((($A137*2)/PI())/2)+('Calcification Rates'!$F$63-'Calcification Rates'!$G$63))^2)*PI())/2))-((((((($A137*2)/PI())/2)^2)*PI())/2)))*('Calcification Rates'!$H$63-'Calcification Rates'!$I$63)</f>
        <v>105.52404079050322</v>
      </c>
      <c r="DQ137" s="2">
        <f>((((((((($A137*2)/PI())/2)+('Calcification Rates'!$F$63+'Calcification Rates'!$G$63))^2)*PI())/2))-((((((($A137*2)/PI())/2)^2)*PI())/2)))*('Calcification Rates'!$H$63+'Calcification Rates'!$I$63)</f>
        <v>184.84815114230744</v>
      </c>
      <c r="DR137" s="2">
        <f>(2*'Calcification Rates'!$F$64*'Calcification Rates'!$H$64)+0.1*'Calcification Rates'!$F$64*($A137+(2*'Calcification Rates'!$F$64))*'Calcification Rates'!$H$64</f>
        <v>27.619868252298602</v>
      </c>
      <c r="DS137" s="2">
        <f>(2*('Calcification Rates'!$F$64-'Calcification Rates'!$G$64)*('Calcification Rates'!$H$64-'Calcification Rates'!$I$64))+(0.1*('Calcification Rates'!$F$64-'Calcification Rates'!$G$64)*($A137+(2*'Calcification Rates'!$F$64-'Calcification Rates'!$G$64)))*('Calcification Rates'!$H$64-'Calcification Rates'!$I$64)</f>
        <v>16.128219903765864</v>
      </c>
      <c r="DT137" s="2">
        <f>(2*('Calcification Rates'!$F$64+'Calcification Rates'!$G$64)*('Calcification Rates'!$H$64+'Calcification Rates'!$I$64))+(0.1*('Calcification Rates'!$F$64+'Calcification Rates'!$G$64)*($A137+(2*'Calcification Rates'!$F$64+'Calcification Rates'!$G$64)))*('Calcification Rates'!$H$64+'Calcification Rates'!$I$64)</f>
        <v>42.148191491081299</v>
      </c>
      <c r="DU137" s="2">
        <f>((((((((($A137*2)/PI())/2)+'Calcification Rates'!$F$65)^2)*PI())/2))-((((((($A137*2)/PI())/2)^2)*PI())/2)))*'Calcification Rates'!$H$65</f>
        <v>143.11312479167199</v>
      </c>
      <c r="DV137" s="2">
        <f>((((((((($A137*2)/PI())/2)+('Calcification Rates'!$F$65-'Calcification Rates'!$G$65))^2)*PI())/2))-((((((($A137*2)/PI())/2)^2)*PI())/2)))*('Calcification Rates'!$H$65-'Calcification Rates'!$I$65)</f>
        <v>105.52404079050322</v>
      </c>
      <c r="DW137" s="2">
        <f>((((((((($A137*2)/PI())/2)+('Calcification Rates'!$F$65+'Calcification Rates'!$G$65))^2)*PI())/2))-((((((($A137*2)/PI())/2)^2)*PI())/2)))*('Calcification Rates'!$H$65+'Calcification Rates'!$I$65)</f>
        <v>184.84815114230744</v>
      </c>
      <c r="DX137" s="2">
        <f>(2*'Calcification Rates'!$F$66*'Calcification Rates'!$H$66)+0.1*'Calcification Rates'!$F$66*(DH137+(2*'Calcification Rates'!$F$66))*'Calcification Rates'!$H$66</f>
        <v>76.949605810375388</v>
      </c>
      <c r="DY137" s="2">
        <f>(2*('Calcification Rates'!$F$66-'Calcification Rates'!$G$66)*('Calcification Rates'!$H$66-'Calcification Rates'!$I$66))+(0.1*('Calcification Rates'!$F$66-'Calcification Rates'!$G$66)*(DH137+(2*'Calcification Rates'!$F$66-'Calcification Rates'!$G$66)))*('Calcification Rates'!$H$66-'Calcification Rates'!$I$66)</f>
        <v>44.992641703218354</v>
      </c>
      <c r="DZ137" s="2">
        <f>(2*('Calcification Rates'!$F$66+'Calcification Rates'!$G$66)*('Calcification Rates'!$H$66+'Calcification Rates'!$I$66))+(0.1*('Calcification Rates'!$F$66+'Calcification Rates'!$G$66)*(DH137+(2*'Calcification Rates'!$F$66+'Calcification Rates'!$G$66)))*('Calcification Rates'!$H$66+'Calcification Rates'!$I$66)</f>
        <v>117.27219772886173</v>
      </c>
      <c r="EA137" s="2">
        <f>((((((((($A137*2)/PI())/2)+'Calcification Rates'!$F$67)^2)*PI())/2))-((((((($A137*2)/PI())/2)^2)*PI())/2)))*'Calcification Rates'!$H$67</f>
        <v>143.11312479167199</v>
      </c>
      <c r="EB137" s="2">
        <f>((((((((($A137*2)/PI())/2)+('Calcification Rates'!$F$67-'Calcification Rates'!$G$67))^2)*PI())/2))-((((((($A137*2)/PI())/2)^2)*PI())/2)))*('Calcification Rates'!$H$67-'Calcification Rates'!$I$67)</f>
        <v>105.52404079050322</v>
      </c>
      <c r="EC137" s="2">
        <f>((((((((($A137*2)/PI())/2)+('Calcification Rates'!$F$67+'Calcification Rates'!$G$67))^2)*PI())/2))-((((((($A137*2)/PI())/2)^2)*PI())/2)))*('Calcification Rates'!$H$67+'Calcification Rates'!$I$67)</f>
        <v>184.84815114230744</v>
      </c>
      <c r="ED137" s="2">
        <f>((((((((($A137*2)/PI())/2)+'Calcification Rates'!$F$68)^2)*PI())/2))-((((((($A137*2)/PI())/2)^2)*PI())/2)))*'Calcification Rates'!$H$68</f>
        <v>143.11312479167199</v>
      </c>
      <c r="EE137" s="2">
        <f>((((((((($A137*2)/PI())/2)+('Calcification Rates'!$F$68-'Calcification Rates'!$G$68))^2)*PI())/2))-((((((($A137*2)/PI())/2)^2)*PI())/2)))*('Calcification Rates'!$H$68-'Calcification Rates'!$I$68)</f>
        <v>105.52404079050322</v>
      </c>
      <c r="EF137" s="2">
        <f>((((((((($A137*2)/PI())/2)+('Calcification Rates'!$F$68+'Calcification Rates'!$G$68))^2)*PI())/2))-((((((($A137*2)/PI())/2)^2)*PI())/2)))*('Calcification Rates'!$H$68+'Calcification Rates'!$I$68)</f>
        <v>184.84815114230744</v>
      </c>
      <c r="EG137" s="2">
        <f>((((1-'Calcification Rates'!$J$69)*$A137)*'Calcification Rates'!$F$69*0.1)+('Calcification Rates'!$J$69*$A137*'Calcification Rates'!$F$69))*'Calcification Rates'!$H$69</f>
        <v>41.435138250000016</v>
      </c>
      <c r="EH137" s="2">
        <f>((((1-'Calcification Rates'!$J$69)*EC137)*(('Calcification Rates'!$F$69-'Calcification Rates'!$G$69)*0.1))+('Calcification Rates'!$J$69*EC137*('Calcification Rates'!$F$69-'Calcification Rates'!$G$69)))*('Calcification Rates'!$H$69-'Calcification Rates'!$I$69)</f>
        <v>41.924987632862894</v>
      </c>
      <c r="EI137" s="2">
        <f>((((1-'Calcification Rates'!$J$69)*EC137)*(('Calcification Rates'!$F$69+'Calcification Rates'!$G$69)*0.1))+('Calcification Rates'!$J$69*EC137*('Calcification Rates'!$F$69+'Calcification Rates'!$G$69)))*('Calcification Rates'!$H$69+'Calcification Rates'!$I$69)</f>
        <v>73.12013747184649</v>
      </c>
      <c r="EJ137" s="2">
        <f>(2*'Calcification Rates'!$F$70*'Calcification Rates'!$H$70)+0.1*'Calcification Rates'!$F$70*(DT137+(2*'Calcification Rates'!$F$70))*'Calcification Rates'!$H$70</f>
        <v>11.329534386782234</v>
      </c>
      <c r="EK137" s="2">
        <f>(2*('Calcification Rates'!$F$70-'Calcification Rates'!$G$70)*('Calcification Rates'!$H$70-'Calcification Rates'!$I$70))+(0.1*('Calcification Rates'!$F$70-'Calcification Rates'!$G$70)*(DT137+(2*'Calcification Rates'!$F$70-'Calcification Rates'!$G$70)))*('Calcification Rates'!$H$70-'Calcification Rates'!$I$70)</f>
        <v>6.5962197102805007</v>
      </c>
      <c r="EL137" s="2">
        <f>(2*('Calcification Rates'!$F$70+'Calcification Rates'!$G$70)*('Calcification Rates'!$H$70+'Calcification Rates'!$I$70))+(0.1*('Calcification Rates'!$F$70+'Calcification Rates'!$G$70)*(DT137+(2*'Calcification Rates'!$F$70+'Calcification Rates'!$G$70)))*('Calcification Rates'!$H$70+'Calcification Rates'!$I$70)</f>
        <v>17.339724965432698</v>
      </c>
      <c r="EM137" s="2">
        <f>((((1-'Calcification Rates'!$J$71)*$A137)*'Calcification Rates'!$F$71*0.1)+('Calcification Rates'!$J$71*$A137*'Calcification Rates'!$F$71))*'Calcification Rates'!$H$71</f>
        <v>305.04061698144943</v>
      </c>
      <c r="EN137" s="2">
        <f>((((1-'Calcification Rates'!$J$71)*$A137)*(('Calcification Rates'!$F$71-'Calcification Rates'!$G$71)*0.1))+('Calcification Rates'!$J$71*$A137*('Calcification Rates'!$F$71-'Calcification Rates'!$G$71)))*('Calcification Rates'!$H$71-'Calcification Rates'!$I$71)</f>
        <v>218.17676740536058</v>
      </c>
      <c r="EO137" s="2">
        <f>((((1-'Calcification Rates'!$J$71)*$A137)*(('Calcification Rates'!$F$71+'Calcification Rates'!$G$71)*0.1))+('Calcification Rates'!$J$71*$A137*('Calcification Rates'!$F$71+'Calcification Rates'!$G$71)))*('Calcification Rates'!$H$71+'Calcification Rates'!$I$71)</f>
        <v>405.71117970580423</v>
      </c>
      <c r="EP137" s="2">
        <f>(2*'Calcification Rates'!$F$72*'Calcification Rates'!$H$72)+0.1*'Calcification Rates'!$F$72*($A137+(2*'Calcification Rates'!$F$72))*'Calcification Rates'!$H$72</f>
        <v>27.619868252298602</v>
      </c>
      <c r="EQ137" s="2">
        <f>(2*('Calcification Rates'!$F$72-'Calcification Rates'!$G$72)*('Calcification Rates'!$H$72-'Calcification Rates'!$I$72))+(0.1*('Calcification Rates'!$F$72-'Calcification Rates'!$G$72)*($A137+(2*'Calcification Rates'!$F$72-'Calcification Rates'!$G$72)))*('Calcification Rates'!$H$72-'Calcification Rates'!$I$72)</f>
        <v>16.128219903765864</v>
      </c>
      <c r="ER137" s="2">
        <f>(2*('Calcification Rates'!$F$72+'Calcification Rates'!$G$72)*('Calcification Rates'!$H$72+'Calcification Rates'!$I$72))+(0.1*('Calcification Rates'!$F$72+'Calcification Rates'!$G$72)*($A137+(2*'Calcification Rates'!$F$72+'Calcification Rates'!$G$72)))*('Calcification Rates'!$H$72+'Calcification Rates'!$I$72)</f>
        <v>42.148191491081299</v>
      </c>
      <c r="ES137" s="2">
        <f>$A137*'Calcification Rates'!$F$73*'Calcification Rates'!$H$73</f>
        <v>182.25000000000003</v>
      </c>
      <c r="ET137" s="2">
        <f>$A137*('Calcification Rates'!$F$73-'Calcification Rates'!$G$73)*('Calcification Rates'!$H$73-'Calcification Rates'!$I$73)</f>
        <v>127.60065000000002</v>
      </c>
      <c r="EU137" s="2">
        <f>$A137*('Calcification Rates'!$F$73+'Calcification Rates'!$G$73)*('Calcification Rates'!$H$73+'Calcification Rates'!$I$73)</f>
        <v>246.56940000000006</v>
      </c>
      <c r="EV137" s="2">
        <f>(2*'Calcification Rates'!$F$74*'Calcification Rates'!$H$74)+0.1*'Calcification Rates'!$F$74*($A137+(2*'Calcification Rates'!$F$74))*'Calcification Rates'!$H$74</f>
        <v>27.619868252298602</v>
      </c>
      <c r="EW137" s="2">
        <f>(2*('Calcification Rates'!$F$74-'Calcification Rates'!$G$74)*('Calcification Rates'!$H$74-'Calcification Rates'!$I$74))+(0.1*('Calcification Rates'!$F$74-'Calcification Rates'!$G$74)*($A137+(2*'Calcification Rates'!$F$74-'Calcification Rates'!$G$74)))*('Calcification Rates'!$H$74-'Calcification Rates'!$I$74)</f>
        <v>16.128219903765864</v>
      </c>
      <c r="EX137" s="2">
        <f>(2*('Calcification Rates'!$F$74+'Calcification Rates'!$G$74)*('Calcification Rates'!$H$74+'Calcification Rates'!$I$74))+(0.1*('Calcification Rates'!$F$74+'Calcification Rates'!$G$74)*($A137+(2*'Calcification Rates'!$F$74+'Calcification Rates'!$G$74)))*('Calcification Rates'!$H$74+'Calcification Rates'!$I$74)</f>
        <v>42.148191491081299</v>
      </c>
      <c r="EY137" s="2">
        <f>$A137*'Calcification Rates'!$F$75*'Calcification Rates'!$H$75</f>
        <v>113.82118163265308</v>
      </c>
      <c r="EZ137" s="2">
        <f>$A137*('Calcification Rates'!$F$75-'Calcification Rates'!$G$75)*('Calcification Rates'!$H$75-'Calcification Rates'!$I$75)</f>
        <v>88.357650039123698</v>
      </c>
      <c r="FA137" s="2">
        <f>$A137*('Calcification Rates'!$F$75+'Calcification Rates'!$G$75)*('Calcification Rates'!$H$75+'Calcification Rates'!$I$75)</f>
        <v>142.24601476099357</v>
      </c>
      <c r="FB137" s="2">
        <f>((((1-'Calcification Rates'!$J$76)*$A137)*'Calcification Rates'!$F$76*0.1)+('Calcification Rates'!$J$76*$A137*'Calcification Rates'!$F$76))*'Calcification Rates'!$H$76</f>
        <v>77.93010000000001</v>
      </c>
      <c r="FC137" s="2">
        <f>((((1-'Calcification Rates'!$J$76)*$A137)*(('Calcification Rates'!$F$76-'Calcification Rates'!$G$76)*0.1))+('Calcification Rates'!$J$76*$A137*('Calcification Rates'!$F$76-'Calcification Rates'!$G$76)))*('Calcification Rates'!$H$76-'Calcification Rates'!$I$76)</f>
        <v>54.544142880000003</v>
      </c>
      <c r="FD137" s="2">
        <f>((((1-'Calcification Rates'!$J$76)*$A137)*(('Calcification Rates'!$F$76+'Calcification Rates'!$G$76)*0.1))+('Calcification Rates'!$J$76*$A137*('Calcification Rates'!$F$76+'Calcification Rates'!$G$76)))*('Calcification Rates'!$H$76+'Calcification Rates'!$I$76)</f>
        <v>105.45847488000001</v>
      </c>
      <c r="FE137" s="113">
        <f>$A137*'Calcification Rates'!$F$77*'Calcification Rates'!$H$77</f>
        <v>238.95000000000002</v>
      </c>
      <c r="FF137" s="113">
        <f>$A137*('Calcification Rates'!$F$77-'Calcification Rates'!$G$77)*('Calcification Rates'!$H$77-'Calcification Rates'!$I$77)</f>
        <v>166.98150000000004</v>
      </c>
      <c r="FG137" s="113">
        <f>$A137*('Calcification Rates'!$F$77+'Calcification Rates'!$G$77)*('Calcification Rates'!$H$77+'Calcification Rates'!$I$77)</f>
        <v>323.73000000000008</v>
      </c>
      <c r="FH137" s="113">
        <f>$A137*'Calcification Rates'!$F$81*'Calcification Rates'!$H$81</f>
        <v>24.029999999999998</v>
      </c>
      <c r="FI137" s="113">
        <f>$A137*('Calcification Rates'!$F$81-'Calcification Rates'!$G$81)*('Calcification Rates'!$H$81-'Calcification Rates'!$I$81)</f>
        <v>13.635</v>
      </c>
      <c r="FJ137" s="113">
        <f>$A137*('Calcification Rates'!$F$81+'Calcification Rates'!$G$81)*('Calcification Rates'!$H$81+'Calcification Rates'!$I$81)</f>
        <v>34.424999999999997</v>
      </c>
      <c r="FK137" s="113">
        <f>$A137*'Calcification Rates'!$F$84*'Calcification Rates'!$H$84</f>
        <v>24.029999999999998</v>
      </c>
      <c r="FL137" s="113">
        <f>$A137*('Calcification Rates'!$F$84-'Calcification Rates'!$G$84)*('Calcification Rates'!$H$84-'Calcification Rates'!$I$84)</f>
        <v>13.635</v>
      </c>
      <c r="FM137" s="113">
        <f>$A137*('Calcification Rates'!$F$84+'Calcification Rates'!$G$84)*('Calcification Rates'!$H$84+'Calcification Rates'!$I$84)</f>
        <v>34.424999999999997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6A3B7F7948EF48AA93BBA6A6ABDE78" ma:contentTypeVersion="10" ma:contentTypeDescription="Create a new document." ma:contentTypeScope="" ma:versionID="ef64b1faf2314afbc871b5a923d0a084">
  <xsd:schema xmlns:xsd="http://www.w3.org/2001/XMLSchema" xmlns:xs="http://www.w3.org/2001/XMLSchema" xmlns:p="http://schemas.microsoft.com/office/2006/metadata/properties" xmlns:ns3="3190fef2-146d-4cb3-88e5-a612589f5e92" targetNamespace="http://schemas.microsoft.com/office/2006/metadata/properties" ma:root="true" ma:fieldsID="82e10d69a141e1ca06deee3cb428c013" ns3:_="">
    <xsd:import namespace="3190fef2-146d-4cb3-88e5-a612589f5e9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90fef2-146d-4cb3-88e5-a612589f5e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E1F616-2EE7-4AD3-8F50-648B54747C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90fef2-146d-4cb3-88e5-a612589f5e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47D799-A684-4F13-BE76-36EE6C9A15E3}">
  <ds:schemaRefs>
    <ds:schemaRef ds:uri="http://schemas.microsoft.com/sharepoint/v3/contenttype/forms"/>
  </ds:schemaRefs>
</ds:datastoreItem>
</file>

<file path=customXml/itemProps3.xml><?xml version="1.0" encoding="utf-8"?>
<ds:datastoreItem xmlns:ds="http://schemas.openxmlformats.org/officeDocument/2006/customXml" ds:itemID="{5D249F6D-3004-4CB9-A5F3-4A9E00BAE1F0}">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190fef2-146d-4cb3-88e5-a612589f5e9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Site Description</vt:lpstr>
      <vt:lpstr>Analysis</vt:lpstr>
      <vt:lpstr>Data Entry</vt:lpstr>
      <vt:lpstr>Macro- &amp; Microbioerosion</vt:lpstr>
      <vt:lpstr>Results</vt:lpstr>
      <vt:lpstr>Calcification Rates</vt:lpstr>
      <vt:lpstr>Formulas</vt:lpstr>
      <vt:lpstr>Carbonate_production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Fraser Januchowski-Hartley;Ines Lange</dc:creator>
  <cp:lastModifiedBy>Perry, Chris</cp:lastModifiedBy>
  <dcterms:created xsi:type="dcterms:W3CDTF">2014-11-10T16:36:34Z</dcterms:created>
  <dcterms:modified xsi:type="dcterms:W3CDTF">2024-03-25T09:59:30Z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0x010100B26A3B7F7948EF48AA93BBA6A6ABDE78</vt:lpwstr>
  </property>
</Properties>
</file>